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ThisWorkbook"/>
  <mc:AlternateContent xmlns:mc="http://schemas.openxmlformats.org/markup-compatibility/2006">
    <mc:Choice Requires="x15">
      <x15ac:absPath xmlns:x15ac="http://schemas.microsoft.com/office/spreadsheetml/2010/11/ac" url="https://zonmw-my.sharepoint.com/personal/honing_zonmw_nl/Documents/Daan/Tijdelijke UBW/"/>
    </mc:Choice>
  </mc:AlternateContent>
  <xr:revisionPtr revIDLastSave="22" documentId="8_{403AD8F1-47F4-46F0-AA9B-0939509F177F}" xr6:coauthVersionLast="47" xr6:coauthVersionMax="47" xr10:uidLastSave="{E66CE8FB-2B35-4162-9189-52791D15AEAB}"/>
  <workbookProtection workbookAlgorithmName="SHA-512" workbookHashValue="djas5BButCvJBbOlQAyZY68s57kP/Qc7v7QOdaGQMFnd6toVOlSSCKpntUNmMirln4mkR37oSlSSUBditthWiQ==" workbookSaltValue="WW9jpDHIO4tsGh16UXkN/A==" workbookSpinCount="100000" lockStructure="1"/>
  <bookViews>
    <workbookView xWindow="-120" yWindow="-120" windowWidth="29040" windowHeight="15720" tabRatio="605" firstSheet="1" activeTab="1" xr2:uid="{00000000-000D-0000-FFFF-FFFF00000000}"/>
  </bookViews>
  <sheets>
    <sheet name="Hulpsheets" sheetId="5" state="hidden" r:id="rId1"/>
    <sheet name="Toelichting" sheetId="7" r:id="rId2"/>
    <sheet name="Basisgegevens" sheetId="9" r:id="rId3"/>
    <sheet name="Overzicht begroting" sheetId="8" r:id="rId4"/>
    <sheet name="OUD Overzicht staatssteun" sheetId="16" state="hidden" r:id="rId5"/>
    <sheet name="Overzicht staatssteun" sheetId="38" r:id="rId6"/>
    <sheet name="Dln 1" sheetId="18" r:id="rId7"/>
    <sheet name="Dln 2" sheetId="19" r:id="rId8"/>
    <sheet name="Dln 3" sheetId="20" r:id="rId9"/>
    <sheet name="Dln 4" sheetId="21" r:id="rId10"/>
    <sheet name="Dln 5" sheetId="22" r:id="rId11"/>
    <sheet name="Dln 6" sheetId="23" r:id="rId12"/>
    <sheet name="Dln 7" sheetId="24" r:id="rId13"/>
    <sheet name="Dln 8" sheetId="25" r:id="rId14"/>
    <sheet name="Dln 9" sheetId="26" r:id="rId15"/>
    <sheet name="Dln 10" sheetId="27" r:id="rId16"/>
    <sheet name="Dln 11" sheetId="28" r:id="rId17"/>
    <sheet name="Dln 12" sheetId="29" r:id="rId18"/>
    <sheet name="Dln 13" sheetId="30" r:id="rId19"/>
    <sheet name="Dln 14" sheetId="31" r:id="rId20"/>
    <sheet name="Dln 15" sheetId="32" r:id="rId21"/>
    <sheet name="Dln 16" sheetId="33" r:id="rId22"/>
    <sheet name="Dln 17" sheetId="34" r:id="rId23"/>
    <sheet name="Dln 18" sheetId="35" r:id="rId24"/>
    <sheet name="Dln 19" sheetId="36" r:id="rId25"/>
    <sheet name="Dln 20" sheetId="37" r:id="rId26"/>
  </sheets>
  <externalReferences>
    <externalReference r:id="rId27"/>
    <externalReference r:id="rId28"/>
  </externalReferences>
  <definedNames>
    <definedName name="_Hlk215498732" localSheetId="1">Toelichting!$A$145</definedName>
    <definedName name="Activiteit1">Hulpsheets!$BD$4:$BD$5</definedName>
    <definedName name="Activiteit2">Hulpsheets!#REF!</definedName>
    <definedName name="_xlnm.Print_Area" localSheetId="2">Basisgegevens!$A$1:$J$39</definedName>
    <definedName name="_xlnm.Print_Area" localSheetId="6">'Dln 1'!$A$1:$P$245</definedName>
    <definedName name="_xlnm.Print_Area" localSheetId="15">'Dln 10'!$A$1:$P$245</definedName>
    <definedName name="_xlnm.Print_Area" localSheetId="16">'Dln 11'!$A$1:$P$245</definedName>
    <definedName name="_xlnm.Print_Area" localSheetId="17">'Dln 12'!$A$1:$P$245</definedName>
    <definedName name="_xlnm.Print_Area" localSheetId="18">'Dln 13'!$A$1:$P$245</definedName>
    <definedName name="_xlnm.Print_Area" localSheetId="19">'Dln 14'!$A$1:$P$245</definedName>
    <definedName name="_xlnm.Print_Area" localSheetId="20">'Dln 15'!$A$1:$P$245</definedName>
    <definedName name="_xlnm.Print_Area" localSheetId="21">'Dln 16'!$A$1:$P$245</definedName>
    <definedName name="_xlnm.Print_Area" localSheetId="22">'Dln 17'!$A$1:$P$245</definedName>
    <definedName name="_xlnm.Print_Area" localSheetId="23">'Dln 18'!$A$1:$P$245</definedName>
    <definedName name="_xlnm.Print_Area" localSheetId="24">'Dln 19'!$A$1:$P$245</definedName>
    <definedName name="_xlnm.Print_Area" localSheetId="7">'Dln 2'!$A$1:$P$245</definedName>
    <definedName name="_xlnm.Print_Area" localSheetId="25">'Dln 20'!$A$1:$P$245</definedName>
    <definedName name="_xlnm.Print_Area" localSheetId="8">'Dln 3'!$A$1:$P$245</definedName>
    <definedName name="_xlnm.Print_Area" localSheetId="9">'Dln 4'!$A$1:$P$245</definedName>
    <definedName name="_xlnm.Print_Area" localSheetId="10">'Dln 5'!$A$1:$P$245</definedName>
    <definedName name="_xlnm.Print_Area" localSheetId="11">'Dln 6'!$A$1:$P$245</definedName>
    <definedName name="_xlnm.Print_Area" localSheetId="12">'Dln 7'!$A$1:$P$245</definedName>
    <definedName name="_xlnm.Print_Area" localSheetId="13">'Dln 8'!$A$1:$P$245</definedName>
    <definedName name="_xlnm.Print_Area" localSheetId="14">'Dln 9'!$A$1:$P$245</definedName>
    <definedName name="_xlnm.Print_Area" localSheetId="3">'Overzicht begroting'!$B$1:$AL$36</definedName>
    <definedName name="AGVV">Hulpsheets!$AE$17:$AE$17</definedName>
    <definedName name="Costs" localSheetId="3">[1]hulpsheets!$J$1:$J$9</definedName>
    <definedName name="Costs">Hulpsheets!$AW$6:$AW$12</definedName>
    <definedName name="DAEB">Hulpsheets!#REF!</definedName>
    <definedName name="Deminimis">Hulpsheets!#REF!</definedName>
    <definedName name="NFU">Hulpsheets!$L$4:$L$10</definedName>
    <definedName name="NFU_Functie">Hulpsheets!$L$3:$L$9</definedName>
    <definedName name="Niet_economische_activiteit">Hulpsheets!#REF!</definedName>
    <definedName name="Ondernemingen">Hulpsheets!$AE$11:$AE$12</definedName>
    <definedName name="Onderzoeksorganisaties">Hulpsheets!$AE$5:$AE$7</definedName>
    <definedName name="organisation" localSheetId="6">'Dln 1'!#REF!</definedName>
    <definedName name="organisation" localSheetId="15">'Dln 10'!#REF!</definedName>
    <definedName name="organisation" localSheetId="16">'Dln 11'!#REF!</definedName>
    <definedName name="organisation" localSheetId="17">'Dln 12'!#REF!</definedName>
    <definedName name="organisation" localSheetId="18">'Dln 13'!#REF!</definedName>
    <definedName name="organisation" localSheetId="19">'Dln 14'!#REF!</definedName>
    <definedName name="organisation" localSheetId="20">'Dln 15'!#REF!</definedName>
    <definedName name="organisation" localSheetId="21">'Dln 16'!#REF!</definedName>
    <definedName name="organisation" localSheetId="22">'Dln 17'!#REF!</definedName>
    <definedName name="organisation" localSheetId="23">'Dln 18'!#REF!</definedName>
    <definedName name="organisation" localSheetId="24">'Dln 19'!#REF!</definedName>
    <definedName name="organisation" localSheetId="7">'Dln 2'!#REF!</definedName>
    <definedName name="organisation" localSheetId="25">'Dln 20'!#REF!</definedName>
    <definedName name="organisation" localSheetId="8">'Dln 3'!#REF!</definedName>
    <definedName name="organisation" localSheetId="9">'Dln 4'!#REF!</definedName>
    <definedName name="organisation" localSheetId="10">'Dln 5'!#REF!</definedName>
    <definedName name="organisation" localSheetId="11">'Dln 6'!#REF!</definedName>
    <definedName name="organisation" localSheetId="12">'Dln 7'!#REF!</definedName>
    <definedName name="organisation" localSheetId="13">'Dln 8'!#REF!</definedName>
    <definedName name="organisation" localSheetId="14">'Dln 9'!#REF!</definedName>
    <definedName name="organisation" localSheetId="3">#REF!</definedName>
    <definedName name="organisation">#REF!</definedName>
    <definedName name="Overig">Hulpsheets!$AU$3:$AU$3</definedName>
    <definedName name="Ruling" localSheetId="3">[2]hulpsheets!$A$1:$A$3</definedName>
    <definedName name="Ruling">Hulpsheets!$J$4:$J$6</definedName>
    <definedName name="Tabel_NFU" localSheetId="3">[2]hulpsheets!$H$14:$N$110</definedName>
    <definedName name="Tabel_NFU">Hulpsheets!$W$3:$AC$99</definedName>
    <definedName name="Tabel_UNL">Hulpsheets!$P$3:$U$123</definedName>
    <definedName name="Tabel_VSNU" localSheetId="3">[2]hulpsheets!$A$14:$F$110</definedName>
    <definedName name="Type_organisation">Hulpsheets!$F$4:$F$9</definedName>
    <definedName name="UNL">Hulpsheets!$N$4:$N$9</definedName>
    <definedName name="UNL_Functie">Hulpsheets!$N$3:$N$8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 i="19" l="1"/>
  <c r="C7" i="20"/>
  <c r="C7" i="21"/>
  <c r="C7" i="22"/>
  <c r="C7" i="23"/>
  <c r="C7" i="24"/>
  <c r="C7" i="25"/>
  <c r="C7" i="26"/>
  <c r="C7" i="27"/>
  <c r="C7" i="28"/>
  <c r="C7" i="29"/>
  <c r="C7" i="30"/>
  <c r="C7" i="31"/>
  <c r="C7" i="32"/>
  <c r="C7" i="33"/>
  <c r="C7" i="34"/>
  <c r="C7" i="35"/>
  <c r="C7" i="36"/>
  <c r="C7" i="37"/>
  <c r="C7" i="18"/>
  <c r="C7" i="38"/>
  <c r="C8" i="38"/>
  <c r="C9" i="38"/>
  <c r="C10" i="38"/>
  <c r="C11" i="38"/>
  <c r="C12" i="38"/>
  <c r="C13" i="38"/>
  <c r="C14" i="38"/>
  <c r="C15" i="38"/>
  <c r="C16" i="38"/>
  <c r="C17" i="38"/>
  <c r="C18" i="38"/>
  <c r="C19" i="38"/>
  <c r="C20" i="38"/>
  <c r="C21" i="38"/>
  <c r="C22" i="38"/>
  <c r="C23" i="38"/>
  <c r="C24" i="38"/>
  <c r="C25" i="38"/>
  <c r="C6" i="38"/>
  <c r="D6" i="16" l="1"/>
  <c r="C8" i="37"/>
  <c r="C9" i="37" s="1"/>
  <c r="C8" i="36"/>
  <c r="C9" i="36" s="1"/>
  <c r="C8" i="35"/>
  <c r="C9" i="35" s="1"/>
  <c r="C8" i="34"/>
  <c r="C9" i="34" s="1"/>
  <c r="C8" i="33"/>
  <c r="C9" i="33" s="1"/>
  <c r="C8" i="32"/>
  <c r="C9" i="32" s="1"/>
  <c r="C8" i="31"/>
  <c r="C9" i="31" s="1"/>
  <c r="C8" i="30"/>
  <c r="C9" i="30" s="1"/>
  <c r="C8" i="29"/>
  <c r="C9" i="29" s="1"/>
  <c r="C8" i="28"/>
  <c r="C9" i="28" s="1"/>
  <c r="C8" i="27"/>
  <c r="C9" i="27" s="1"/>
  <c r="C8" i="26"/>
  <c r="C9" i="26" s="1"/>
  <c r="C8" i="25"/>
  <c r="C8" i="24"/>
  <c r="C9" i="24" s="1"/>
  <c r="C8" i="23"/>
  <c r="C9" i="23" s="1"/>
  <c r="C8" i="22"/>
  <c r="C9" i="22" s="1"/>
  <c r="C8" i="21"/>
  <c r="C9" i="21" s="1"/>
  <c r="C8" i="20"/>
  <c r="C9" i="20" s="1"/>
  <c r="C8" i="19"/>
  <c r="C9" i="19" s="1"/>
  <c r="C8" i="18"/>
  <c r="C9" i="18" s="1"/>
  <c r="D20" i="38" l="1"/>
  <c r="D17" i="38"/>
  <c r="D19" i="38"/>
  <c r="D21" i="38"/>
  <c r="C8" i="16"/>
  <c r="D22" i="38"/>
  <c r="D14" i="38"/>
  <c r="D16" i="38"/>
  <c r="D18" i="38"/>
  <c r="D23" i="38"/>
  <c r="D24" i="38"/>
  <c r="D11" i="38"/>
  <c r="D25" i="38"/>
  <c r="D15" i="38"/>
  <c r="C9" i="16"/>
  <c r="D12" i="38"/>
  <c r="C9" i="25"/>
  <c r="D8" i="38"/>
  <c r="D7" i="38"/>
  <c r="D9" i="38"/>
  <c r="D10" i="38"/>
  <c r="D6" i="38"/>
  <c r="Y6" i="16"/>
  <c r="O6" i="16"/>
  <c r="Q6" i="16"/>
  <c r="S6" i="16"/>
  <c r="W6" i="16"/>
  <c r="AA6" i="16"/>
  <c r="F25" i="38" l="1" a="1"/>
  <c r="F25" i="38" s="1"/>
  <c r="F23" i="38" a="1"/>
  <c r="F23" i="38" s="1"/>
  <c r="F10" i="38" a="1"/>
  <c r="F10" i="38" s="1"/>
  <c r="F7" i="38" a="1"/>
  <c r="F7" i="38" s="1"/>
  <c r="F20" i="38" a="1"/>
  <c r="F20" i="38" s="1"/>
  <c r="F15" i="38" a="1"/>
  <c r="F15" i="38" s="1"/>
  <c r="F11" i="38" a="1"/>
  <c r="F11" i="38" s="1"/>
  <c r="F24" i="38" a="1"/>
  <c r="F24" i="38" s="1"/>
  <c r="F22" i="38" a="1"/>
  <c r="F22" i="38" s="1"/>
  <c r="F12" i="38" a="1"/>
  <c r="F12" i="38" s="1"/>
  <c r="F16" i="38" a="1"/>
  <c r="F16" i="38" s="1"/>
  <c r="F21" i="38" a="1"/>
  <c r="F21" i="38" s="1"/>
  <c r="F18" i="38" a="1"/>
  <c r="F18" i="38" s="1"/>
  <c r="F14" i="38" a="1"/>
  <c r="F14" i="38" s="1"/>
  <c r="F9" i="38" a="1"/>
  <c r="F9" i="38" s="1"/>
  <c r="F19" i="38" a="1"/>
  <c r="F19" i="38" s="1"/>
  <c r="F8" i="38" a="1"/>
  <c r="F8" i="38" s="1"/>
  <c r="D13" i="38"/>
  <c r="C37" i="18"/>
  <c r="F37" i="18" s="1"/>
  <c r="C36" i="18"/>
  <c r="F36" i="18" s="1"/>
  <c r="C35" i="18"/>
  <c r="F35" i="18" s="1"/>
  <c r="C34" i="18"/>
  <c r="F34" i="18" s="1"/>
  <c r="C33" i="18"/>
  <c r="F33" i="18" s="1"/>
  <c r="C32" i="18"/>
  <c r="F32" i="18" s="1"/>
  <c r="C31" i="18"/>
  <c r="F31" i="18" s="1"/>
  <c r="C30" i="18"/>
  <c r="F30" i="18" s="1"/>
  <c r="C29" i="18"/>
  <c r="F29" i="18" s="1"/>
  <c r="C28" i="18"/>
  <c r="F28" i="18" s="1"/>
  <c r="C27" i="18"/>
  <c r="F27" i="18" s="1"/>
  <c r="C26" i="18"/>
  <c r="F26" i="18" s="1"/>
  <c r="C25" i="18"/>
  <c r="F25" i="18" s="1"/>
  <c r="C24" i="18"/>
  <c r="F24" i="18" s="1"/>
  <c r="C23" i="18"/>
  <c r="F23" i="18" s="1"/>
  <c r="C22" i="18"/>
  <c r="F22" i="18" s="1"/>
  <c r="C21" i="18"/>
  <c r="F21" i="18" s="1"/>
  <c r="C20" i="18"/>
  <c r="F20" i="18" s="1"/>
  <c r="C19" i="18"/>
  <c r="F19" i="18" s="1"/>
  <c r="C18" i="18"/>
  <c r="F18" i="18" s="1"/>
  <c r="C17" i="18"/>
  <c r="F17" i="18" s="1"/>
  <c r="C16" i="18"/>
  <c r="F16" i="18" s="1"/>
  <c r="C15" i="18"/>
  <c r="F15" i="18" s="1"/>
  <c r="C14" i="18"/>
  <c r="F14" i="18" s="1"/>
  <c r="C37" i="19"/>
  <c r="F37" i="19" s="1"/>
  <c r="C36" i="19"/>
  <c r="F36" i="19" s="1"/>
  <c r="C35" i="19"/>
  <c r="F35" i="19" s="1"/>
  <c r="C34" i="19"/>
  <c r="F34" i="19" s="1"/>
  <c r="C33" i="19"/>
  <c r="F33" i="19" s="1"/>
  <c r="C32" i="19"/>
  <c r="F32" i="19" s="1"/>
  <c r="C31" i="19"/>
  <c r="F31" i="19" s="1"/>
  <c r="C30" i="19"/>
  <c r="F30" i="19" s="1"/>
  <c r="C29" i="19"/>
  <c r="F29" i="19" s="1"/>
  <c r="C28" i="19"/>
  <c r="F28" i="19" s="1"/>
  <c r="C27" i="19"/>
  <c r="F27" i="19" s="1"/>
  <c r="C26" i="19"/>
  <c r="F26" i="19" s="1"/>
  <c r="C25" i="19"/>
  <c r="F25" i="19" s="1"/>
  <c r="C24" i="19"/>
  <c r="F24" i="19" s="1"/>
  <c r="C23" i="19"/>
  <c r="F23" i="19" s="1"/>
  <c r="C22" i="19"/>
  <c r="F22" i="19" s="1"/>
  <c r="C21" i="19"/>
  <c r="F21" i="19" s="1"/>
  <c r="C20" i="19"/>
  <c r="F20" i="19" s="1"/>
  <c r="C19" i="19"/>
  <c r="F19" i="19" s="1"/>
  <c r="C18" i="19"/>
  <c r="F18" i="19" s="1"/>
  <c r="C17" i="19"/>
  <c r="F17" i="19" s="1"/>
  <c r="C16" i="19"/>
  <c r="F16" i="19" s="1"/>
  <c r="C15" i="19"/>
  <c r="F15" i="19" s="1"/>
  <c r="C14" i="19"/>
  <c r="F14" i="19" s="1"/>
  <c r="C37" i="20"/>
  <c r="F37" i="20" s="1"/>
  <c r="C36" i="20"/>
  <c r="F36" i="20" s="1"/>
  <c r="C35" i="20"/>
  <c r="F35" i="20" s="1"/>
  <c r="C34" i="20"/>
  <c r="F34" i="20" s="1"/>
  <c r="C33" i="20"/>
  <c r="F33" i="20" s="1"/>
  <c r="C32" i="20"/>
  <c r="F32" i="20" s="1"/>
  <c r="C31" i="20"/>
  <c r="F31" i="20" s="1"/>
  <c r="C30" i="20"/>
  <c r="F30" i="20" s="1"/>
  <c r="C29" i="20"/>
  <c r="F29" i="20" s="1"/>
  <c r="C28" i="20"/>
  <c r="F28" i="20" s="1"/>
  <c r="C27" i="20"/>
  <c r="F27" i="20" s="1"/>
  <c r="C26" i="20"/>
  <c r="F26" i="20" s="1"/>
  <c r="C25" i="20"/>
  <c r="F25" i="20" s="1"/>
  <c r="C24" i="20"/>
  <c r="F24" i="20" s="1"/>
  <c r="C23" i="20"/>
  <c r="F23" i="20" s="1"/>
  <c r="C22" i="20"/>
  <c r="F22" i="20" s="1"/>
  <c r="C21" i="20"/>
  <c r="F21" i="20" s="1"/>
  <c r="C20" i="20"/>
  <c r="F20" i="20" s="1"/>
  <c r="C19" i="20"/>
  <c r="F19" i="20" s="1"/>
  <c r="C18" i="20"/>
  <c r="F18" i="20" s="1"/>
  <c r="C17" i="20"/>
  <c r="F17" i="20" s="1"/>
  <c r="C16" i="20"/>
  <c r="F16" i="20" s="1"/>
  <c r="C15" i="20"/>
  <c r="F15" i="20" s="1"/>
  <c r="C14" i="20"/>
  <c r="F14" i="20" s="1"/>
  <c r="C37" i="21"/>
  <c r="F37" i="21" s="1"/>
  <c r="C36" i="21"/>
  <c r="F36" i="21" s="1"/>
  <c r="C35" i="21"/>
  <c r="F35" i="21" s="1"/>
  <c r="C34" i="21"/>
  <c r="F34" i="21" s="1"/>
  <c r="C33" i="21"/>
  <c r="F33" i="21" s="1"/>
  <c r="C32" i="21"/>
  <c r="F32" i="21" s="1"/>
  <c r="C31" i="21"/>
  <c r="F31" i="21" s="1"/>
  <c r="C30" i="21"/>
  <c r="F30" i="21" s="1"/>
  <c r="C29" i="21"/>
  <c r="F29" i="21" s="1"/>
  <c r="C28" i="21"/>
  <c r="F28" i="21" s="1"/>
  <c r="C27" i="21"/>
  <c r="F27" i="21" s="1"/>
  <c r="C26" i="21"/>
  <c r="F26" i="21" s="1"/>
  <c r="C25" i="21"/>
  <c r="F25" i="21" s="1"/>
  <c r="C24" i="21"/>
  <c r="F24" i="21" s="1"/>
  <c r="C23" i="21"/>
  <c r="F23" i="21" s="1"/>
  <c r="C22" i="21"/>
  <c r="F22" i="21" s="1"/>
  <c r="C21" i="21"/>
  <c r="F21" i="21" s="1"/>
  <c r="C20" i="21"/>
  <c r="F20" i="21" s="1"/>
  <c r="C19" i="21"/>
  <c r="F19" i="21" s="1"/>
  <c r="C18" i="21"/>
  <c r="F18" i="21" s="1"/>
  <c r="C17" i="21"/>
  <c r="F17" i="21" s="1"/>
  <c r="C16" i="21"/>
  <c r="F16" i="21" s="1"/>
  <c r="C15" i="21"/>
  <c r="F15" i="21" s="1"/>
  <c r="C14" i="21"/>
  <c r="F14" i="21" s="1"/>
  <c r="C13" i="21"/>
  <c r="F13" i="21" s="1"/>
  <c r="C37" i="22"/>
  <c r="F37" i="22" s="1"/>
  <c r="C36" i="22"/>
  <c r="F36" i="22" s="1"/>
  <c r="C35" i="22"/>
  <c r="F35" i="22" s="1"/>
  <c r="C34" i="22"/>
  <c r="F34" i="22" s="1"/>
  <c r="C33" i="22"/>
  <c r="F33" i="22" s="1"/>
  <c r="C32" i="22"/>
  <c r="F32" i="22" s="1"/>
  <c r="C31" i="22"/>
  <c r="F31" i="22" s="1"/>
  <c r="C30" i="22"/>
  <c r="F30" i="22" s="1"/>
  <c r="C29" i="22"/>
  <c r="F29" i="22" s="1"/>
  <c r="C28" i="22"/>
  <c r="F28" i="22" s="1"/>
  <c r="C27" i="22"/>
  <c r="F27" i="22" s="1"/>
  <c r="C26" i="22"/>
  <c r="F26" i="22" s="1"/>
  <c r="C25" i="22"/>
  <c r="F25" i="22" s="1"/>
  <c r="C24" i="22"/>
  <c r="F24" i="22" s="1"/>
  <c r="C23" i="22"/>
  <c r="F23" i="22" s="1"/>
  <c r="C22" i="22"/>
  <c r="F22" i="22" s="1"/>
  <c r="C21" i="22"/>
  <c r="F21" i="22" s="1"/>
  <c r="C20" i="22"/>
  <c r="F20" i="22" s="1"/>
  <c r="C19" i="22"/>
  <c r="F19" i="22" s="1"/>
  <c r="C18" i="22"/>
  <c r="F18" i="22" s="1"/>
  <c r="C17" i="22"/>
  <c r="F17" i="22" s="1"/>
  <c r="C16" i="22"/>
  <c r="F16" i="22" s="1"/>
  <c r="C15" i="22"/>
  <c r="F15" i="22" s="1"/>
  <c r="C14" i="22"/>
  <c r="F14" i="22" s="1"/>
  <c r="C13" i="22"/>
  <c r="F13" i="22" s="1"/>
  <c r="C37" i="23"/>
  <c r="F37" i="23" s="1"/>
  <c r="C36" i="23"/>
  <c r="F36" i="23" s="1"/>
  <c r="C35" i="23"/>
  <c r="F35" i="23" s="1"/>
  <c r="C34" i="23"/>
  <c r="F34" i="23" s="1"/>
  <c r="C33" i="23"/>
  <c r="F33" i="23" s="1"/>
  <c r="C32" i="23"/>
  <c r="F32" i="23" s="1"/>
  <c r="C31" i="23"/>
  <c r="F31" i="23" s="1"/>
  <c r="C30" i="23"/>
  <c r="F30" i="23" s="1"/>
  <c r="C29" i="23"/>
  <c r="F29" i="23" s="1"/>
  <c r="C28" i="23"/>
  <c r="F28" i="23" s="1"/>
  <c r="C27" i="23"/>
  <c r="F27" i="23" s="1"/>
  <c r="C26" i="23"/>
  <c r="F26" i="23" s="1"/>
  <c r="C25" i="23"/>
  <c r="F25" i="23" s="1"/>
  <c r="C24" i="23"/>
  <c r="F24" i="23" s="1"/>
  <c r="C23" i="23"/>
  <c r="F23" i="23" s="1"/>
  <c r="C22" i="23"/>
  <c r="F22" i="23" s="1"/>
  <c r="C21" i="23"/>
  <c r="F21" i="23" s="1"/>
  <c r="C20" i="23"/>
  <c r="F20" i="23" s="1"/>
  <c r="C19" i="23"/>
  <c r="F19" i="23" s="1"/>
  <c r="C18" i="23"/>
  <c r="F18" i="23" s="1"/>
  <c r="C17" i="23"/>
  <c r="F17" i="23" s="1"/>
  <c r="C16" i="23"/>
  <c r="F16" i="23" s="1"/>
  <c r="C15" i="23"/>
  <c r="F15" i="23" s="1"/>
  <c r="C14" i="23"/>
  <c r="F14" i="23" s="1"/>
  <c r="C13" i="23"/>
  <c r="F13" i="23" s="1"/>
  <c r="C37" i="24"/>
  <c r="F37" i="24" s="1"/>
  <c r="C36" i="24"/>
  <c r="F36" i="24" s="1"/>
  <c r="C35" i="24"/>
  <c r="F35" i="24" s="1"/>
  <c r="C34" i="24"/>
  <c r="F34" i="24" s="1"/>
  <c r="C33" i="24"/>
  <c r="F33" i="24" s="1"/>
  <c r="C32" i="24"/>
  <c r="F32" i="24" s="1"/>
  <c r="C31" i="24"/>
  <c r="F31" i="24" s="1"/>
  <c r="C30" i="24"/>
  <c r="F30" i="24" s="1"/>
  <c r="C29" i="24"/>
  <c r="F29" i="24" s="1"/>
  <c r="C28" i="24"/>
  <c r="F28" i="24" s="1"/>
  <c r="C27" i="24"/>
  <c r="F27" i="24" s="1"/>
  <c r="C26" i="24"/>
  <c r="F26" i="24" s="1"/>
  <c r="C25" i="24"/>
  <c r="F25" i="24" s="1"/>
  <c r="C24" i="24"/>
  <c r="F24" i="24" s="1"/>
  <c r="C23" i="24"/>
  <c r="F23" i="24" s="1"/>
  <c r="C22" i="24"/>
  <c r="F22" i="24" s="1"/>
  <c r="C21" i="24"/>
  <c r="F21" i="24" s="1"/>
  <c r="C20" i="24"/>
  <c r="F20" i="24" s="1"/>
  <c r="C19" i="24"/>
  <c r="F19" i="24" s="1"/>
  <c r="C18" i="24"/>
  <c r="F18" i="24" s="1"/>
  <c r="C17" i="24"/>
  <c r="F17" i="24" s="1"/>
  <c r="C16" i="24"/>
  <c r="F16" i="24" s="1"/>
  <c r="C15" i="24"/>
  <c r="F15" i="24" s="1"/>
  <c r="C14" i="24"/>
  <c r="F14" i="24" s="1"/>
  <c r="C13" i="24"/>
  <c r="F13" i="24" s="1"/>
  <c r="C37" i="25"/>
  <c r="F37" i="25" s="1"/>
  <c r="C36" i="25"/>
  <c r="F36" i="25" s="1"/>
  <c r="C35" i="25"/>
  <c r="F35" i="25" s="1"/>
  <c r="C34" i="25"/>
  <c r="F34" i="25" s="1"/>
  <c r="C33" i="25"/>
  <c r="F33" i="25" s="1"/>
  <c r="C32" i="25"/>
  <c r="F32" i="25" s="1"/>
  <c r="C31" i="25"/>
  <c r="F31" i="25" s="1"/>
  <c r="C30" i="25"/>
  <c r="F30" i="25" s="1"/>
  <c r="C29" i="25"/>
  <c r="F29" i="25" s="1"/>
  <c r="C28" i="25"/>
  <c r="F28" i="25" s="1"/>
  <c r="C27" i="25"/>
  <c r="F27" i="25" s="1"/>
  <c r="C26" i="25"/>
  <c r="F26" i="25" s="1"/>
  <c r="C25" i="25"/>
  <c r="F25" i="25" s="1"/>
  <c r="C24" i="25"/>
  <c r="F24" i="25" s="1"/>
  <c r="C23" i="25"/>
  <c r="F23" i="25" s="1"/>
  <c r="C22" i="25"/>
  <c r="F22" i="25" s="1"/>
  <c r="C21" i="25"/>
  <c r="F21" i="25" s="1"/>
  <c r="C20" i="25"/>
  <c r="F20" i="25" s="1"/>
  <c r="C19" i="25"/>
  <c r="F19" i="25" s="1"/>
  <c r="C18" i="25"/>
  <c r="F18" i="25" s="1"/>
  <c r="C17" i="25"/>
  <c r="F17" i="25" s="1"/>
  <c r="C16" i="25"/>
  <c r="F16" i="25" s="1"/>
  <c r="C15" i="25"/>
  <c r="F15" i="25" s="1"/>
  <c r="C14" i="25"/>
  <c r="F14" i="25" s="1"/>
  <c r="C13" i="25"/>
  <c r="F13" i="25" s="1"/>
  <c r="C37" i="26"/>
  <c r="F37" i="26" s="1"/>
  <c r="C36" i="26"/>
  <c r="F36" i="26" s="1"/>
  <c r="C35" i="26"/>
  <c r="F35" i="26" s="1"/>
  <c r="C34" i="26"/>
  <c r="F34" i="26" s="1"/>
  <c r="C33" i="26"/>
  <c r="F33" i="26" s="1"/>
  <c r="C32" i="26"/>
  <c r="F32" i="26" s="1"/>
  <c r="C31" i="26"/>
  <c r="F31" i="26" s="1"/>
  <c r="C30" i="26"/>
  <c r="F30" i="26" s="1"/>
  <c r="C29" i="26"/>
  <c r="F29" i="26" s="1"/>
  <c r="C28" i="26"/>
  <c r="F28" i="26" s="1"/>
  <c r="C27" i="26"/>
  <c r="F27" i="26" s="1"/>
  <c r="C26" i="26"/>
  <c r="F26" i="26" s="1"/>
  <c r="C25" i="26"/>
  <c r="F25" i="26" s="1"/>
  <c r="C24" i="26"/>
  <c r="F24" i="26" s="1"/>
  <c r="C23" i="26"/>
  <c r="F23" i="26" s="1"/>
  <c r="C22" i="26"/>
  <c r="F22" i="26" s="1"/>
  <c r="C21" i="26"/>
  <c r="F21" i="26" s="1"/>
  <c r="C20" i="26"/>
  <c r="F20" i="26" s="1"/>
  <c r="C19" i="26"/>
  <c r="F19" i="26" s="1"/>
  <c r="C18" i="26"/>
  <c r="F18" i="26" s="1"/>
  <c r="C17" i="26"/>
  <c r="F17" i="26" s="1"/>
  <c r="C16" i="26"/>
  <c r="F16" i="26" s="1"/>
  <c r="C15" i="26"/>
  <c r="F15" i="26" s="1"/>
  <c r="C14" i="26"/>
  <c r="F14" i="26" s="1"/>
  <c r="C13" i="26"/>
  <c r="F13" i="26" s="1"/>
  <c r="C37" i="27"/>
  <c r="F37" i="27" s="1"/>
  <c r="C36" i="27"/>
  <c r="F36" i="27" s="1"/>
  <c r="C35" i="27"/>
  <c r="F35" i="27" s="1"/>
  <c r="C34" i="27"/>
  <c r="F34" i="27" s="1"/>
  <c r="C33" i="27"/>
  <c r="F33" i="27" s="1"/>
  <c r="C32" i="27"/>
  <c r="F32" i="27" s="1"/>
  <c r="C31" i="27"/>
  <c r="F31" i="27" s="1"/>
  <c r="C30" i="27"/>
  <c r="F30" i="27" s="1"/>
  <c r="C29" i="27"/>
  <c r="F29" i="27" s="1"/>
  <c r="C28" i="27"/>
  <c r="F28" i="27" s="1"/>
  <c r="C27" i="27"/>
  <c r="F27" i="27" s="1"/>
  <c r="C26" i="27"/>
  <c r="F26" i="27" s="1"/>
  <c r="C25" i="27"/>
  <c r="F25" i="27" s="1"/>
  <c r="C24" i="27"/>
  <c r="F24" i="27" s="1"/>
  <c r="C23" i="27"/>
  <c r="F23" i="27" s="1"/>
  <c r="C22" i="27"/>
  <c r="F22" i="27" s="1"/>
  <c r="C21" i="27"/>
  <c r="F21" i="27" s="1"/>
  <c r="C20" i="27"/>
  <c r="F20" i="27" s="1"/>
  <c r="C19" i="27"/>
  <c r="F19" i="27" s="1"/>
  <c r="C18" i="27"/>
  <c r="F18" i="27" s="1"/>
  <c r="C17" i="27"/>
  <c r="F17" i="27" s="1"/>
  <c r="C16" i="27"/>
  <c r="F16" i="27" s="1"/>
  <c r="C15" i="27"/>
  <c r="F15" i="27" s="1"/>
  <c r="C14" i="27"/>
  <c r="F14" i="27" s="1"/>
  <c r="C13" i="27"/>
  <c r="F13" i="27" s="1"/>
  <c r="C37" i="28"/>
  <c r="F37" i="28" s="1"/>
  <c r="C36" i="28"/>
  <c r="F36" i="28" s="1"/>
  <c r="C35" i="28"/>
  <c r="F35" i="28" s="1"/>
  <c r="C34" i="28"/>
  <c r="F34" i="28" s="1"/>
  <c r="C33" i="28"/>
  <c r="F33" i="28" s="1"/>
  <c r="C32" i="28"/>
  <c r="F32" i="28" s="1"/>
  <c r="C31" i="28"/>
  <c r="F31" i="28" s="1"/>
  <c r="C30" i="28"/>
  <c r="F30" i="28" s="1"/>
  <c r="C29" i="28"/>
  <c r="F29" i="28" s="1"/>
  <c r="C28" i="28"/>
  <c r="F28" i="28" s="1"/>
  <c r="C27" i="28"/>
  <c r="F27" i="28" s="1"/>
  <c r="C26" i="28"/>
  <c r="F26" i="28" s="1"/>
  <c r="C25" i="28"/>
  <c r="F25" i="28" s="1"/>
  <c r="C24" i="28"/>
  <c r="F24" i="28" s="1"/>
  <c r="C23" i="28"/>
  <c r="F23" i="28" s="1"/>
  <c r="C22" i="28"/>
  <c r="F22" i="28" s="1"/>
  <c r="C21" i="28"/>
  <c r="F21" i="28" s="1"/>
  <c r="C20" i="28"/>
  <c r="F20" i="28" s="1"/>
  <c r="C19" i="28"/>
  <c r="F19" i="28" s="1"/>
  <c r="C18" i="28"/>
  <c r="F18" i="28" s="1"/>
  <c r="C17" i="28"/>
  <c r="F17" i="28" s="1"/>
  <c r="C16" i="28"/>
  <c r="F16" i="28" s="1"/>
  <c r="C15" i="28"/>
  <c r="F15" i="28" s="1"/>
  <c r="C14" i="28"/>
  <c r="F14" i="28" s="1"/>
  <c r="C13" i="28"/>
  <c r="F13" i="28" s="1"/>
  <c r="C37" i="29"/>
  <c r="F37" i="29" s="1"/>
  <c r="C36" i="29"/>
  <c r="F36" i="29" s="1"/>
  <c r="C35" i="29"/>
  <c r="F35" i="29" s="1"/>
  <c r="C34" i="29"/>
  <c r="F34" i="29" s="1"/>
  <c r="C33" i="29"/>
  <c r="F33" i="29" s="1"/>
  <c r="C32" i="29"/>
  <c r="F32" i="29" s="1"/>
  <c r="C31" i="29"/>
  <c r="F31" i="29" s="1"/>
  <c r="C30" i="29"/>
  <c r="F30" i="29" s="1"/>
  <c r="C29" i="29"/>
  <c r="F29" i="29" s="1"/>
  <c r="C28" i="29"/>
  <c r="F28" i="29" s="1"/>
  <c r="C27" i="29"/>
  <c r="F27" i="29" s="1"/>
  <c r="C26" i="29"/>
  <c r="F26" i="29" s="1"/>
  <c r="C25" i="29"/>
  <c r="F25" i="29" s="1"/>
  <c r="C24" i="29"/>
  <c r="F24" i="29" s="1"/>
  <c r="C23" i="29"/>
  <c r="F23" i="29" s="1"/>
  <c r="C22" i="29"/>
  <c r="F22" i="29" s="1"/>
  <c r="C21" i="29"/>
  <c r="F21" i="29" s="1"/>
  <c r="C20" i="29"/>
  <c r="F20" i="29" s="1"/>
  <c r="C19" i="29"/>
  <c r="F19" i="29" s="1"/>
  <c r="C18" i="29"/>
  <c r="F18" i="29" s="1"/>
  <c r="C17" i="29"/>
  <c r="F17" i="29" s="1"/>
  <c r="C16" i="29"/>
  <c r="F16" i="29" s="1"/>
  <c r="C15" i="29"/>
  <c r="F15" i="29" s="1"/>
  <c r="C14" i="29"/>
  <c r="F14" i="29" s="1"/>
  <c r="C13" i="29"/>
  <c r="F13" i="29" s="1"/>
  <c r="C37" i="30"/>
  <c r="F37" i="30" s="1"/>
  <c r="C36" i="30"/>
  <c r="F36" i="30" s="1"/>
  <c r="C35" i="30"/>
  <c r="F35" i="30" s="1"/>
  <c r="C34" i="30"/>
  <c r="F34" i="30" s="1"/>
  <c r="C33" i="30"/>
  <c r="F33" i="30" s="1"/>
  <c r="C32" i="30"/>
  <c r="F32" i="30" s="1"/>
  <c r="C31" i="30"/>
  <c r="F31" i="30" s="1"/>
  <c r="C30" i="30"/>
  <c r="F30" i="30" s="1"/>
  <c r="C29" i="30"/>
  <c r="F29" i="30" s="1"/>
  <c r="C28" i="30"/>
  <c r="F28" i="30" s="1"/>
  <c r="C27" i="30"/>
  <c r="F27" i="30" s="1"/>
  <c r="C26" i="30"/>
  <c r="F26" i="30" s="1"/>
  <c r="C25" i="30"/>
  <c r="F25" i="30" s="1"/>
  <c r="C24" i="30"/>
  <c r="F24" i="30" s="1"/>
  <c r="C23" i="30"/>
  <c r="F23" i="30" s="1"/>
  <c r="C22" i="30"/>
  <c r="F22" i="30" s="1"/>
  <c r="C21" i="30"/>
  <c r="F21" i="30" s="1"/>
  <c r="C20" i="30"/>
  <c r="F20" i="30" s="1"/>
  <c r="C19" i="30"/>
  <c r="F19" i="30" s="1"/>
  <c r="C18" i="30"/>
  <c r="F18" i="30" s="1"/>
  <c r="C17" i="30"/>
  <c r="F17" i="30" s="1"/>
  <c r="C16" i="30"/>
  <c r="F16" i="30" s="1"/>
  <c r="C15" i="30"/>
  <c r="F15" i="30" s="1"/>
  <c r="C14" i="30"/>
  <c r="F14" i="30" s="1"/>
  <c r="C13" i="30"/>
  <c r="F13" i="30" s="1"/>
  <c r="C37" i="31"/>
  <c r="F37" i="31" s="1"/>
  <c r="C36" i="31"/>
  <c r="F36" i="31" s="1"/>
  <c r="C35" i="31"/>
  <c r="F35" i="31" s="1"/>
  <c r="C34" i="31"/>
  <c r="F34" i="31" s="1"/>
  <c r="C33" i="31"/>
  <c r="F33" i="31" s="1"/>
  <c r="C32" i="31"/>
  <c r="F32" i="31" s="1"/>
  <c r="C31" i="31"/>
  <c r="F31" i="31" s="1"/>
  <c r="C30" i="31"/>
  <c r="F30" i="31" s="1"/>
  <c r="C29" i="31"/>
  <c r="F29" i="31" s="1"/>
  <c r="C28" i="31"/>
  <c r="F28" i="31" s="1"/>
  <c r="C27" i="31"/>
  <c r="F27" i="31" s="1"/>
  <c r="C26" i="31"/>
  <c r="F26" i="31" s="1"/>
  <c r="C25" i="31"/>
  <c r="F25" i="31" s="1"/>
  <c r="C24" i="31"/>
  <c r="F24" i="31" s="1"/>
  <c r="C23" i="31"/>
  <c r="F23" i="31" s="1"/>
  <c r="C22" i="31"/>
  <c r="F22" i="31" s="1"/>
  <c r="C21" i="31"/>
  <c r="F21" i="31" s="1"/>
  <c r="C20" i="31"/>
  <c r="F20" i="31" s="1"/>
  <c r="C19" i="31"/>
  <c r="F19" i="31" s="1"/>
  <c r="C18" i="31"/>
  <c r="F18" i="31" s="1"/>
  <c r="C17" i="31"/>
  <c r="F17" i="31" s="1"/>
  <c r="C16" i="31"/>
  <c r="F16" i="31" s="1"/>
  <c r="C15" i="31"/>
  <c r="F15" i="31" s="1"/>
  <c r="C14" i="31"/>
  <c r="F14" i="31" s="1"/>
  <c r="C13" i="31"/>
  <c r="F13" i="31" s="1"/>
  <c r="C37" i="32"/>
  <c r="F37" i="32" s="1"/>
  <c r="C36" i="32"/>
  <c r="F36" i="32" s="1"/>
  <c r="C35" i="32"/>
  <c r="F35" i="32" s="1"/>
  <c r="C34" i="32"/>
  <c r="F34" i="32" s="1"/>
  <c r="C33" i="32"/>
  <c r="F33" i="32" s="1"/>
  <c r="C32" i="32"/>
  <c r="F32" i="32" s="1"/>
  <c r="C31" i="32"/>
  <c r="F31" i="32" s="1"/>
  <c r="C30" i="32"/>
  <c r="F30" i="32" s="1"/>
  <c r="C29" i="32"/>
  <c r="F29" i="32" s="1"/>
  <c r="C28" i="32"/>
  <c r="F28" i="32" s="1"/>
  <c r="C27" i="32"/>
  <c r="F27" i="32" s="1"/>
  <c r="C26" i="32"/>
  <c r="F26" i="32" s="1"/>
  <c r="C25" i="32"/>
  <c r="F25" i="32" s="1"/>
  <c r="C24" i="32"/>
  <c r="F24" i="32" s="1"/>
  <c r="C23" i="32"/>
  <c r="F23" i="32" s="1"/>
  <c r="C22" i="32"/>
  <c r="F22" i="32" s="1"/>
  <c r="C21" i="32"/>
  <c r="F21" i="32" s="1"/>
  <c r="C20" i="32"/>
  <c r="F20" i="32" s="1"/>
  <c r="C19" i="32"/>
  <c r="F19" i="32" s="1"/>
  <c r="C18" i="32"/>
  <c r="F18" i="32" s="1"/>
  <c r="C17" i="32"/>
  <c r="F17" i="32" s="1"/>
  <c r="C16" i="32"/>
  <c r="F16" i="32" s="1"/>
  <c r="C15" i="32"/>
  <c r="F15" i="32" s="1"/>
  <c r="C14" i="32"/>
  <c r="F14" i="32" s="1"/>
  <c r="C13" i="32"/>
  <c r="F13" i="32" s="1"/>
  <c r="C37" i="33"/>
  <c r="F37" i="33" s="1"/>
  <c r="C36" i="33"/>
  <c r="F36" i="33" s="1"/>
  <c r="C35" i="33"/>
  <c r="F35" i="33" s="1"/>
  <c r="C34" i="33"/>
  <c r="F34" i="33" s="1"/>
  <c r="C33" i="33"/>
  <c r="F33" i="33" s="1"/>
  <c r="C32" i="33"/>
  <c r="F32" i="33" s="1"/>
  <c r="C31" i="33"/>
  <c r="F31" i="33" s="1"/>
  <c r="C30" i="33"/>
  <c r="F30" i="33" s="1"/>
  <c r="C29" i="33"/>
  <c r="F29" i="33" s="1"/>
  <c r="C28" i="33"/>
  <c r="F28" i="33" s="1"/>
  <c r="C27" i="33"/>
  <c r="F27" i="33" s="1"/>
  <c r="C26" i="33"/>
  <c r="F26" i="33" s="1"/>
  <c r="C25" i="33"/>
  <c r="F25" i="33" s="1"/>
  <c r="C24" i="33"/>
  <c r="F24" i="33" s="1"/>
  <c r="C23" i="33"/>
  <c r="F23" i="33" s="1"/>
  <c r="C22" i="33"/>
  <c r="F22" i="33" s="1"/>
  <c r="C21" i="33"/>
  <c r="F21" i="33" s="1"/>
  <c r="C20" i="33"/>
  <c r="F20" i="33" s="1"/>
  <c r="C19" i="33"/>
  <c r="F19" i="33" s="1"/>
  <c r="C18" i="33"/>
  <c r="F18" i="33" s="1"/>
  <c r="C17" i="33"/>
  <c r="F17" i="33" s="1"/>
  <c r="C16" i="33"/>
  <c r="F16" i="33" s="1"/>
  <c r="C15" i="33"/>
  <c r="F15" i="33" s="1"/>
  <c r="C14" i="33"/>
  <c r="F14" i="33" s="1"/>
  <c r="C13" i="33"/>
  <c r="F13" i="33" s="1"/>
  <c r="C37" i="34"/>
  <c r="F37" i="34" s="1"/>
  <c r="C36" i="34"/>
  <c r="F36" i="34" s="1"/>
  <c r="C35" i="34"/>
  <c r="F35" i="34" s="1"/>
  <c r="C34" i="34"/>
  <c r="F34" i="34" s="1"/>
  <c r="C33" i="34"/>
  <c r="F33" i="34" s="1"/>
  <c r="C32" i="34"/>
  <c r="F32" i="34" s="1"/>
  <c r="C31" i="34"/>
  <c r="F31" i="34" s="1"/>
  <c r="C30" i="34"/>
  <c r="F30" i="34" s="1"/>
  <c r="C29" i="34"/>
  <c r="F29" i="34" s="1"/>
  <c r="C28" i="34"/>
  <c r="F28" i="34" s="1"/>
  <c r="C27" i="34"/>
  <c r="F27" i="34" s="1"/>
  <c r="C26" i="34"/>
  <c r="F26" i="34" s="1"/>
  <c r="C25" i="34"/>
  <c r="F25" i="34" s="1"/>
  <c r="C24" i="34"/>
  <c r="F24" i="34" s="1"/>
  <c r="C23" i="34"/>
  <c r="F23" i="34" s="1"/>
  <c r="C22" i="34"/>
  <c r="F22" i="34" s="1"/>
  <c r="C21" i="34"/>
  <c r="F21" i="34" s="1"/>
  <c r="C20" i="34"/>
  <c r="F20" i="34" s="1"/>
  <c r="C19" i="34"/>
  <c r="F19" i="34" s="1"/>
  <c r="C18" i="34"/>
  <c r="F18" i="34" s="1"/>
  <c r="C17" i="34"/>
  <c r="F17" i="34" s="1"/>
  <c r="C16" i="34"/>
  <c r="F16" i="34" s="1"/>
  <c r="C15" i="34"/>
  <c r="F15" i="34" s="1"/>
  <c r="C14" i="34"/>
  <c r="F14" i="34" s="1"/>
  <c r="C13" i="34"/>
  <c r="F13" i="34" s="1"/>
  <c r="C37" i="35"/>
  <c r="F37" i="35" s="1"/>
  <c r="C36" i="35"/>
  <c r="F36" i="35" s="1"/>
  <c r="C35" i="35"/>
  <c r="F35" i="35" s="1"/>
  <c r="C34" i="35"/>
  <c r="F34" i="35" s="1"/>
  <c r="C33" i="35"/>
  <c r="F33" i="35" s="1"/>
  <c r="C32" i="35"/>
  <c r="F32" i="35" s="1"/>
  <c r="C31" i="35"/>
  <c r="F31" i="35" s="1"/>
  <c r="C30" i="35"/>
  <c r="F30" i="35" s="1"/>
  <c r="C29" i="35"/>
  <c r="F29" i="35" s="1"/>
  <c r="C28" i="35"/>
  <c r="F28" i="35" s="1"/>
  <c r="C27" i="35"/>
  <c r="F27" i="35" s="1"/>
  <c r="C26" i="35"/>
  <c r="F26" i="35" s="1"/>
  <c r="C25" i="35"/>
  <c r="F25" i="35" s="1"/>
  <c r="C24" i="35"/>
  <c r="F24" i="35" s="1"/>
  <c r="C23" i="35"/>
  <c r="F23" i="35" s="1"/>
  <c r="C22" i="35"/>
  <c r="F22" i="35" s="1"/>
  <c r="C21" i="35"/>
  <c r="F21" i="35" s="1"/>
  <c r="C20" i="35"/>
  <c r="F20" i="35" s="1"/>
  <c r="C19" i="35"/>
  <c r="F19" i="35" s="1"/>
  <c r="C18" i="35"/>
  <c r="F18" i="35" s="1"/>
  <c r="C17" i="35"/>
  <c r="F17" i="35" s="1"/>
  <c r="C16" i="35"/>
  <c r="F16" i="35" s="1"/>
  <c r="C15" i="35"/>
  <c r="F15" i="35" s="1"/>
  <c r="C14" i="35"/>
  <c r="F14" i="35" s="1"/>
  <c r="C13" i="35"/>
  <c r="F13" i="35" s="1"/>
  <c r="C37" i="36"/>
  <c r="F37" i="36" s="1"/>
  <c r="C36" i="36"/>
  <c r="F36" i="36" s="1"/>
  <c r="C35" i="36"/>
  <c r="F35" i="36" s="1"/>
  <c r="C34" i="36"/>
  <c r="F34" i="36" s="1"/>
  <c r="C33" i="36"/>
  <c r="F33" i="36" s="1"/>
  <c r="C32" i="36"/>
  <c r="F32" i="36" s="1"/>
  <c r="C31" i="36"/>
  <c r="F31" i="36" s="1"/>
  <c r="C30" i="36"/>
  <c r="F30" i="36" s="1"/>
  <c r="C29" i="36"/>
  <c r="F29" i="36" s="1"/>
  <c r="C28" i="36"/>
  <c r="F28" i="36" s="1"/>
  <c r="C27" i="36"/>
  <c r="F27" i="36" s="1"/>
  <c r="C26" i="36"/>
  <c r="F26" i="36" s="1"/>
  <c r="C25" i="36"/>
  <c r="F25" i="36" s="1"/>
  <c r="C24" i="36"/>
  <c r="F24" i="36" s="1"/>
  <c r="C23" i="36"/>
  <c r="F23" i="36" s="1"/>
  <c r="C22" i="36"/>
  <c r="F22" i="36" s="1"/>
  <c r="C21" i="36"/>
  <c r="F21" i="36" s="1"/>
  <c r="C20" i="36"/>
  <c r="F20" i="36" s="1"/>
  <c r="C19" i="36"/>
  <c r="F19" i="36" s="1"/>
  <c r="C18" i="36"/>
  <c r="F18" i="36" s="1"/>
  <c r="C17" i="36"/>
  <c r="F17" i="36" s="1"/>
  <c r="C16" i="36"/>
  <c r="F16" i="36" s="1"/>
  <c r="C15" i="36"/>
  <c r="F15" i="36" s="1"/>
  <c r="C14" i="36"/>
  <c r="F14" i="36" s="1"/>
  <c r="C13" i="36"/>
  <c r="F13" i="36" s="1"/>
  <c r="C37" i="37"/>
  <c r="F37" i="37" s="1"/>
  <c r="C36" i="37"/>
  <c r="F36" i="37" s="1"/>
  <c r="C35" i="37"/>
  <c r="F35" i="37" s="1"/>
  <c r="C34" i="37"/>
  <c r="F34" i="37" s="1"/>
  <c r="C33" i="37"/>
  <c r="F33" i="37" s="1"/>
  <c r="C32" i="37"/>
  <c r="F32" i="37" s="1"/>
  <c r="C31" i="37"/>
  <c r="F31" i="37" s="1"/>
  <c r="C30" i="37"/>
  <c r="F30" i="37" s="1"/>
  <c r="C29" i="37"/>
  <c r="F29" i="37" s="1"/>
  <c r="C28" i="37"/>
  <c r="F28" i="37" s="1"/>
  <c r="C27" i="37"/>
  <c r="F27" i="37" s="1"/>
  <c r="C26" i="37"/>
  <c r="F26" i="37" s="1"/>
  <c r="C25" i="37"/>
  <c r="F25" i="37" s="1"/>
  <c r="C24" i="37"/>
  <c r="F24" i="37" s="1"/>
  <c r="C23" i="37"/>
  <c r="F23" i="37" s="1"/>
  <c r="C22" i="37"/>
  <c r="F22" i="37" s="1"/>
  <c r="C21" i="37"/>
  <c r="F21" i="37" s="1"/>
  <c r="C20" i="37"/>
  <c r="F20" i="37" s="1"/>
  <c r="C19" i="37"/>
  <c r="F19" i="37" s="1"/>
  <c r="C18" i="37"/>
  <c r="F18" i="37" s="1"/>
  <c r="C17" i="37"/>
  <c r="F17" i="37" s="1"/>
  <c r="C16" i="37"/>
  <c r="F16" i="37" s="1"/>
  <c r="C15" i="37"/>
  <c r="F15" i="37" s="1"/>
  <c r="C14" i="37"/>
  <c r="F14" i="37" s="1"/>
  <c r="C13" i="37"/>
  <c r="F13" i="37" s="1"/>
  <c r="F13" i="38" l="1" a="1"/>
  <c r="F13" i="38" s="1"/>
  <c r="I29" i="34"/>
  <c r="N29" i="34" s="1"/>
  <c r="J33" i="32"/>
  <c r="J36" i="37"/>
  <c r="I15" i="37"/>
  <c r="N15" i="37" s="1"/>
  <c r="J16" i="37"/>
  <c r="J21" i="37"/>
  <c r="J22" i="37"/>
  <c r="I23" i="37"/>
  <c r="N23" i="37" s="1"/>
  <c r="J24" i="37"/>
  <c r="J29" i="37"/>
  <c r="I30" i="37"/>
  <c r="N30" i="37" s="1"/>
  <c r="J31" i="37"/>
  <c r="I32" i="37"/>
  <c r="I34" i="37"/>
  <c r="N34" i="37" s="1"/>
  <c r="I35" i="37"/>
  <c r="N35" i="37" s="1"/>
  <c r="J37" i="37"/>
  <c r="I15" i="36"/>
  <c r="N15" i="36" s="1"/>
  <c r="I17" i="36"/>
  <c r="N17" i="36" s="1"/>
  <c r="I18" i="36"/>
  <c r="I19" i="36"/>
  <c r="N19" i="36" s="1"/>
  <c r="J20" i="36"/>
  <c r="I21" i="36"/>
  <c r="N21" i="36" s="1"/>
  <c r="I23" i="36"/>
  <c r="N23" i="36" s="1"/>
  <c r="J25" i="36"/>
  <c r="J26" i="36"/>
  <c r="J27" i="36"/>
  <c r="J28" i="36"/>
  <c r="J29" i="36"/>
  <c r="J30" i="36"/>
  <c r="J31" i="36"/>
  <c r="J32" i="36"/>
  <c r="J33" i="36"/>
  <c r="I34" i="36"/>
  <c r="J35" i="36"/>
  <c r="J36" i="36"/>
  <c r="J37" i="36"/>
  <c r="I13" i="36"/>
  <c r="J16" i="35"/>
  <c r="I17" i="35"/>
  <c r="N17" i="35" s="1"/>
  <c r="J19" i="35"/>
  <c r="I20" i="35"/>
  <c r="N20" i="35" s="1"/>
  <c r="I22" i="35"/>
  <c r="N22" i="35" s="1"/>
  <c r="I26" i="35"/>
  <c r="N26" i="35" s="1"/>
  <c r="I27" i="35"/>
  <c r="N27" i="35" s="1"/>
  <c r="J28" i="35"/>
  <c r="I31" i="35"/>
  <c r="N31" i="35" s="1"/>
  <c r="J35" i="35"/>
  <c r="J36" i="35"/>
  <c r="I37" i="35"/>
  <c r="N37" i="35" s="1"/>
  <c r="I14" i="34"/>
  <c r="J15" i="34"/>
  <c r="J17" i="34"/>
  <c r="I18" i="34"/>
  <c r="N18" i="34" s="1"/>
  <c r="J19" i="34"/>
  <c r="J20" i="34"/>
  <c r="I22" i="34"/>
  <c r="J23" i="34"/>
  <c r="J25" i="34"/>
  <c r="J26" i="34"/>
  <c r="I27" i="34"/>
  <c r="N27" i="34" s="1"/>
  <c r="I28" i="34"/>
  <c r="N28" i="34" s="1"/>
  <c r="J30" i="34"/>
  <c r="J31" i="34"/>
  <c r="J32" i="34"/>
  <c r="J33" i="34"/>
  <c r="I34" i="34"/>
  <c r="N34" i="34" s="1"/>
  <c r="I36" i="34"/>
  <c r="J37" i="34"/>
  <c r="I14" i="33"/>
  <c r="N14" i="33" s="1"/>
  <c r="I15" i="33"/>
  <c r="J16" i="33"/>
  <c r="J17" i="33"/>
  <c r="J18" i="33"/>
  <c r="J19" i="33"/>
  <c r="I20" i="33"/>
  <c r="N20" i="33" s="1"/>
  <c r="J21" i="33"/>
  <c r="I22" i="33"/>
  <c r="N22" i="33" s="1"/>
  <c r="I23" i="33"/>
  <c r="J24" i="33"/>
  <c r="I25" i="33"/>
  <c r="N25" i="33" s="1"/>
  <c r="J26" i="33"/>
  <c r="J28" i="33"/>
  <c r="I29" i="33"/>
  <c r="I30" i="33"/>
  <c r="N30" i="33" s="1"/>
  <c r="J31" i="33"/>
  <c r="J32" i="33"/>
  <c r="J33" i="33"/>
  <c r="J34" i="33"/>
  <c r="J35" i="33"/>
  <c r="J36" i="33"/>
  <c r="J37" i="33"/>
  <c r="I14" i="32"/>
  <c r="N14" i="32" s="1"/>
  <c r="J15" i="32"/>
  <c r="J17" i="32"/>
  <c r="J20" i="32"/>
  <c r="J21" i="32"/>
  <c r="I22" i="32"/>
  <c r="N22" i="32" s="1"/>
  <c r="J23" i="32"/>
  <c r="J24" i="32"/>
  <c r="J25" i="32"/>
  <c r="J28" i="32"/>
  <c r="J29" i="32"/>
  <c r="I30" i="32"/>
  <c r="N30" i="32" s="1"/>
  <c r="J31" i="32"/>
  <c r="J32" i="32"/>
  <c r="J35" i="32"/>
  <c r="I36" i="32"/>
  <c r="N36" i="32" s="1"/>
  <c r="J16" i="31"/>
  <c r="I17" i="31"/>
  <c r="J18" i="31"/>
  <c r="J24" i="31"/>
  <c r="I25" i="31"/>
  <c r="J26" i="31"/>
  <c r="J30" i="31"/>
  <c r="J31" i="31"/>
  <c r="I33" i="31"/>
  <c r="I34" i="31"/>
  <c r="N34" i="31" s="1"/>
  <c r="I35" i="31"/>
  <c r="N35" i="31" s="1"/>
  <c r="J36" i="31"/>
  <c r="I14" i="30"/>
  <c r="J15" i="30"/>
  <c r="J16" i="30"/>
  <c r="J18" i="30"/>
  <c r="J19" i="30"/>
  <c r="I22" i="30"/>
  <c r="J24" i="30"/>
  <c r="J26" i="30"/>
  <c r="J27" i="30"/>
  <c r="I29" i="30"/>
  <c r="J30" i="30"/>
  <c r="J32" i="30"/>
  <c r="I34" i="30"/>
  <c r="I19" i="29"/>
  <c r="I20" i="29"/>
  <c r="J21" i="29"/>
  <c r="J22" i="29"/>
  <c r="I27" i="29"/>
  <c r="I28" i="29"/>
  <c r="J29" i="29"/>
  <c r="J30" i="29"/>
  <c r="J31" i="29"/>
  <c r="J35" i="29"/>
  <c r="J36" i="29"/>
  <c r="J37" i="29"/>
  <c r="I15" i="28"/>
  <c r="N15" i="28" s="1"/>
  <c r="I16" i="28"/>
  <c r="N16" i="28" s="1"/>
  <c r="I17" i="28"/>
  <c r="I18" i="28"/>
  <c r="N18" i="28" s="1"/>
  <c r="J19" i="28"/>
  <c r="I21" i="28"/>
  <c r="I23" i="28"/>
  <c r="N23" i="28" s="1"/>
  <c r="I24" i="28"/>
  <c r="N24" i="28" s="1"/>
  <c r="J25" i="28"/>
  <c r="J26" i="28"/>
  <c r="J27" i="28"/>
  <c r="I29" i="28"/>
  <c r="J30" i="28"/>
  <c r="J31" i="28"/>
  <c r="J32" i="28"/>
  <c r="I34" i="28"/>
  <c r="J35" i="28"/>
  <c r="I13" i="28"/>
  <c r="J14" i="27"/>
  <c r="J22" i="27"/>
  <c r="I23" i="27"/>
  <c r="N23" i="27" s="1"/>
  <c r="J24" i="27"/>
  <c r="I25" i="27"/>
  <c r="J26" i="27"/>
  <c r="J27" i="27"/>
  <c r="I29" i="27"/>
  <c r="N29" i="27" s="1"/>
  <c r="I30" i="27"/>
  <c r="N30" i="27" s="1"/>
  <c r="I31" i="27"/>
  <c r="N31" i="27" s="1"/>
  <c r="J32" i="27"/>
  <c r="J35" i="27"/>
  <c r="I37" i="27"/>
  <c r="N37" i="27" s="1"/>
  <c r="I13" i="27"/>
  <c r="I37" i="26"/>
  <c r="I22" i="26"/>
  <c r="N22" i="26" s="1"/>
  <c r="J23" i="26"/>
  <c r="I24" i="26"/>
  <c r="N24" i="26" s="1"/>
  <c r="J25" i="26"/>
  <c r="J28" i="26"/>
  <c r="I29" i="26"/>
  <c r="N29" i="26" s="1"/>
  <c r="J30" i="26"/>
  <c r="J31" i="26"/>
  <c r="I32" i="26"/>
  <c r="N32" i="26" s="1"/>
  <c r="I34" i="26"/>
  <c r="J35" i="26"/>
  <c r="J36" i="26"/>
  <c r="I24" i="25"/>
  <c r="N24" i="25" s="1"/>
  <c r="J26" i="25"/>
  <c r="I27" i="25"/>
  <c r="N27" i="25" s="1"/>
  <c r="J28" i="25"/>
  <c r="I31" i="25"/>
  <c r="N31" i="25" s="1"/>
  <c r="I32" i="25"/>
  <c r="N32" i="25" s="1"/>
  <c r="J33" i="25"/>
  <c r="J34" i="25"/>
  <c r="I20" i="24"/>
  <c r="J22" i="24"/>
  <c r="J23" i="24"/>
  <c r="J24" i="24"/>
  <c r="J26" i="24"/>
  <c r="J29" i="24"/>
  <c r="J30" i="24"/>
  <c r="J31" i="24"/>
  <c r="J32" i="24"/>
  <c r="I33" i="24"/>
  <c r="N33" i="24" s="1"/>
  <c r="J21" i="23"/>
  <c r="J22" i="23"/>
  <c r="J23" i="23"/>
  <c r="J25" i="23"/>
  <c r="I26" i="23"/>
  <c r="N26" i="23" s="1"/>
  <c r="J27" i="23"/>
  <c r="I28" i="23"/>
  <c r="J29" i="23"/>
  <c r="J30" i="23"/>
  <c r="J31" i="23"/>
  <c r="J34" i="23"/>
  <c r="I35" i="23"/>
  <c r="J36" i="23"/>
  <c r="J37" i="22"/>
  <c r="I21" i="22"/>
  <c r="N21" i="22" s="1"/>
  <c r="I24" i="22"/>
  <c r="N24" i="22" s="1"/>
  <c r="J28" i="22"/>
  <c r="J29" i="22"/>
  <c r="J30" i="22"/>
  <c r="J31" i="22"/>
  <c r="I32" i="22"/>
  <c r="N32" i="22" s="1"/>
  <c r="J34" i="22"/>
  <c r="I36" i="22"/>
  <c r="I14" i="21"/>
  <c r="J15" i="21"/>
  <c r="J16" i="21"/>
  <c r="J17" i="21"/>
  <c r="I18" i="21"/>
  <c r="J21" i="21"/>
  <c r="I22" i="21"/>
  <c r="J23" i="21"/>
  <c r="J24" i="21"/>
  <c r="I25" i="21"/>
  <c r="N25" i="21" s="1"/>
  <c r="I26" i="21"/>
  <c r="I29" i="21"/>
  <c r="N29" i="21" s="1"/>
  <c r="I30" i="21"/>
  <c r="J31" i="21"/>
  <c r="I33" i="21"/>
  <c r="N33" i="21" s="1"/>
  <c r="I34" i="21"/>
  <c r="N34" i="21" s="1"/>
  <c r="I36" i="21"/>
  <c r="I37" i="21"/>
  <c r="I16" i="20"/>
  <c r="J22" i="20"/>
  <c r="J23" i="20"/>
  <c r="I24" i="20"/>
  <c r="I25" i="20"/>
  <c r="N25" i="20" s="1"/>
  <c r="J26" i="20"/>
  <c r="J29" i="20"/>
  <c r="I30" i="20"/>
  <c r="N30" i="20" s="1"/>
  <c r="J31" i="20"/>
  <c r="I32" i="20"/>
  <c r="I33" i="20"/>
  <c r="N33" i="20" s="1"/>
  <c r="I34" i="20"/>
  <c r="J35" i="20"/>
  <c r="J36" i="20"/>
  <c r="I37" i="20"/>
  <c r="N37" i="20" s="1"/>
  <c r="J15" i="19"/>
  <c r="J16" i="19"/>
  <c r="J17" i="19"/>
  <c r="J18" i="19"/>
  <c r="J19" i="19"/>
  <c r="J21" i="19"/>
  <c r="I22" i="19"/>
  <c r="N22" i="19" s="1"/>
  <c r="J24" i="19"/>
  <c r="J26" i="19"/>
  <c r="I28" i="19"/>
  <c r="N28" i="19" s="1"/>
  <c r="J30" i="19"/>
  <c r="J31" i="19"/>
  <c r="I32" i="19"/>
  <c r="N32" i="19" s="1"/>
  <c r="I33" i="19"/>
  <c r="J34" i="19"/>
  <c r="J36" i="19"/>
  <c r="J37" i="19"/>
  <c r="C6" i="37"/>
  <c r="C5" i="37"/>
  <c r="C4" i="37"/>
  <c r="C6" i="36"/>
  <c r="C5" i="36"/>
  <c r="C4" i="36"/>
  <c r="C6" i="35"/>
  <c r="C5" i="35"/>
  <c r="C4" i="35"/>
  <c r="C6" i="34"/>
  <c r="C5" i="34"/>
  <c r="C4" i="34"/>
  <c r="C6" i="33"/>
  <c r="C5" i="33"/>
  <c r="C4" i="33"/>
  <c r="C6" i="32"/>
  <c r="C5" i="32"/>
  <c r="C4" i="32"/>
  <c r="C6" i="31"/>
  <c r="C5" i="31"/>
  <c r="C4" i="31"/>
  <c r="C6" i="30"/>
  <c r="C5" i="30"/>
  <c r="C4" i="30"/>
  <c r="C6" i="29"/>
  <c r="C5" i="29"/>
  <c r="C4" i="29"/>
  <c r="C6" i="28"/>
  <c r="C5" i="28"/>
  <c r="C4" i="28"/>
  <c r="C6" i="27"/>
  <c r="C5" i="27"/>
  <c r="C4" i="27"/>
  <c r="C6" i="26"/>
  <c r="C5" i="26"/>
  <c r="C4" i="26"/>
  <c r="C6" i="25"/>
  <c r="C5" i="25"/>
  <c r="C4" i="25"/>
  <c r="C6" i="24"/>
  <c r="C5" i="24"/>
  <c r="C4" i="24"/>
  <c r="C6" i="23"/>
  <c r="C5" i="23"/>
  <c r="C4" i="23"/>
  <c r="C6" i="22"/>
  <c r="C5" i="22"/>
  <c r="C4" i="22"/>
  <c r="C6" i="21"/>
  <c r="C4" i="21"/>
  <c r="C6" i="20"/>
  <c r="C4" i="20"/>
  <c r="C6" i="19"/>
  <c r="C5" i="19"/>
  <c r="C13" i="19" s="1"/>
  <c r="F13" i="19" s="1"/>
  <c r="C5" i="21"/>
  <c r="C5" i="20"/>
  <c r="C13" i="20" s="1"/>
  <c r="F13" i="20" s="1"/>
  <c r="I13" i="20" s="1"/>
  <c r="C4" i="19"/>
  <c r="X218" i="37"/>
  <c r="X238" i="37" s="1"/>
  <c r="X25" i="8" s="1"/>
  <c r="V218" i="37"/>
  <c r="V238" i="37" s="1"/>
  <c r="T25" i="8" s="1"/>
  <c r="R218" i="37"/>
  <c r="K238" i="37" s="1"/>
  <c r="P25" i="8" s="1"/>
  <c r="N218" i="37"/>
  <c r="E25" i="38" s="1"/>
  <c r="X188" i="37"/>
  <c r="V188" i="37"/>
  <c r="R188" i="37"/>
  <c r="N188" i="37"/>
  <c r="K227" i="37" s="1"/>
  <c r="I25" i="8" s="1"/>
  <c r="X158" i="37"/>
  <c r="V158" i="37"/>
  <c r="R158" i="37"/>
  <c r="N158" i="37"/>
  <c r="K226" i="37" s="1"/>
  <c r="H25" i="8" s="1"/>
  <c r="X128" i="37"/>
  <c r="V128" i="37"/>
  <c r="R128" i="37"/>
  <c r="K127" i="37"/>
  <c r="J127" i="37"/>
  <c r="I127" i="37"/>
  <c r="H127" i="37"/>
  <c r="G127" i="37"/>
  <c r="K126" i="37"/>
  <c r="J126" i="37"/>
  <c r="I126" i="37"/>
  <c r="H126" i="37"/>
  <c r="G126" i="37"/>
  <c r="K125" i="37"/>
  <c r="J125" i="37"/>
  <c r="I125" i="37"/>
  <c r="H125" i="37"/>
  <c r="G125" i="37"/>
  <c r="K124" i="37"/>
  <c r="J124" i="37"/>
  <c r="I124" i="37"/>
  <c r="H124" i="37"/>
  <c r="G124" i="37"/>
  <c r="K123" i="37"/>
  <c r="J123" i="37"/>
  <c r="I123" i="37"/>
  <c r="H123" i="37"/>
  <c r="G123" i="37"/>
  <c r="K122" i="37"/>
  <c r="J122" i="37"/>
  <c r="I122" i="37"/>
  <c r="H122" i="37"/>
  <c r="G122" i="37"/>
  <c r="K121" i="37"/>
  <c r="J121" i="37"/>
  <c r="I121" i="37"/>
  <c r="H121" i="37"/>
  <c r="G121" i="37"/>
  <c r="K120" i="37"/>
  <c r="J120" i="37"/>
  <c r="I120" i="37"/>
  <c r="H120" i="37"/>
  <c r="G120" i="37"/>
  <c r="K119" i="37"/>
  <c r="J119" i="37"/>
  <c r="I119" i="37"/>
  <c r="H119" i="37"/>
  <c r="G119" i="37"/>
  <c r="K118" i="37"/>
  <c r="J118" i="37"/>
  <c r="I118" i="37"/>
  <c r="H118" i="37"/>
  <c r="G118" i="37"/>
  <c r="K117" i="37"/>
  <c r="J117" i="37"/>
  <c r="I117" i="37"/>
  <c r="H117" i="37"/>
  <c r="G117" i="37"/>
  <c r="K116" i="37"/>
  <c r="J116" i="37"/>
  <c r="I116" i="37"/>
  <c r="H116" i="37"/>
  <c r="G116" i="37"/>
  <c r="K115" i="37"/>
  <c r="J115" i="37"/>
  <c r="I115" i="37"/>
  <c r="H115" i="37"/>
  <c r="G115" i="37"/>
  <c r="K114" i="37"/>
  <c r="J114" i="37"/>
  <c r="I114" i="37"/>
  <c r="H114" i="37"/>
  <c r="G114" i="37"/>
  <c r="K113" i="37"/>
  <c r="J113" i="37"/>
  <c r="I113" i="37"/>
  <c r="H113" i="37"/>
  <c r="G113" i="37"/>
  <c r="K112" i="37"/>
  <c r="J112" i="37"/>
  <c r="I112" i="37"/>
  <c r="H112" i="37"/>
  <c r="G112" i="37"/>
  <c r="K111" i="37"/>
  <c r="J111" i="37"/>
  <c r="I111" i="37"/>
  <c r="H111" i="37"/>
  <c r="G111" i="37"/>
  <c r="K110" i="37"/>
  <c r="J110" i="37"/>
  <c r="I110" i="37"/>
  <c r="H110" i="37"/>
  <c r="G110" i="37"/>
  <c r="K109" i="37"/>
  <c r="J109" i="37"/>
  <c r="I109" i="37"/>
  <c r="H109" i="37"/>
  <c r="G109" i="37"/>
  <c r="K108" i="37"/>
  <c r="J108" i="37"/>
  <c r="I108" i="37"/>
  <c r="H108" i="37"/>
  <c r="G108" i="37"/>
  <c r="K107" i="37"/>
  <c r="J107" i="37"/>
  <c r="I107" i="37"/>
  <c r="H107" i="37"/>
  <c r="G107" i="37"/>
  <c r="K106" i="37"/>
  <c r="J106" i="37"/>
  <c r="I106" i="37"/>
  <c r="H106" i="37"/>
  <c r="G106" i="37"/>
  <c r="K105" i="37"/>
  <c r="J105" i="37"/>
  <c r="I105" i="37"/>
  <c r="H105" i="37"/>
  <c r="G105" i="37"/>
  <c r="K104" i="37"/>
  <c r="J104" i="37"/>
  <c r="I104" i="37"/>
  <c r="H104" i="37"/>
  <c r="G104" i="37"/>
  <c r="K103" i="37"/>
  <c r="J103" i="37"/>
  <c r="I103" i="37"/>
  <c r="H103" i="37"/>
  <c r="G103" i="37"/>
  <c r="X98" i="37"/>
  <c r="V98" i="37"/>
  <c r="R98" i="37"/>
  <c r="N97" i="37"/>
  <c r="N96" i="37"/>
  <c r="N95" i="37"/>
  <c r="N94" i="37"/>
  <c r="N93" i="37"/>
  <c r="N92" i="37"/>
  <c r="N91" i="37"/>
  <c r="N90" i="37"/>
  <c r="N89" i="37"/>
  <c r="N88" i="37"/>
  <c r="N87" i="37"/>
  <c r="N86" i="37"/>
  <c r="N85" i="37"/>
  <c r="N84" i="37"/>
  <c r="N83" i="37"/>
  <c r="N82" i="37"/>
  <c r="N81" i="37"/>
  <c r="N80" i="37"/>
  <c r="N79" i="37"/>
  <c r="N78" i="37"/>
  <c r="N77" i="37"/>
  <c r="N76" i="37"/>
  <c r="N75" i="37"/>
  <c r="N74" i="37"/>
  <c r="N73" i="37"/>
  <c r="X68" i="37"/>
  <c r="V68" i="37"/>
  <c r="R68" i="37"/>
  <c r="N67" i="37"/>
  <c r="N66" i="37"/>
  <c r="N65" i="37"/>
  <c r="N64" i="37"/>
  <c r="N63" i="37"/>
  <c r="N62" i="37"/>
  <c r="N61" i="37"/>
  <c r="N60" i="37"/>
  <c r="N59" i="37"/>
  <c r="N58" i="37"/>
  <c r="N57" i="37"/>
  <c r="N56" i="37"/>
  <c r="N55" i="37"/>
  <c r="N54" i="37"/>
  <c r="N53" i="37"/>
  <c r="N52" i="37"/>
  <c r="N51" i="37"/>
  <c r="N50" i="37"/>
  <c r="N49" i="37"/>
  <c r="N48" i="37"/>
  <c r="N47" i="37"/>
  <c r="N46" i="37"/>
  <c r="N45" i="37"/>
  <c r="N44" i="37"/>
  <c r="N43" i="37"/>
  <c r="X38" i="37"/>
  <c r="V38" i="37"/>
  <c r="R38" i="37"/>
  <c r="J14" i="37"/>
  <c r="I14" i="37"/>
  <c r="N14" i="37" s="1"/>
  <c r="E38" i="37"/>
  <c r="X218" i="36"/>
  <c r="X238" i="36" s="1"/>
  <c r="X24" i="8" s="1"/>
  <c r="V218" i="36"/>
  <c r="V238" i="36" s="1"/>
  <c r="T24" i="8" s="1"/>
  <c r="R218" i="36"/>
  <c r="K238" i="36" s="1"/>
  <c r="P24" i="8" s="1"/>
  <c r="N218" i="36"/>
  <c r="E24" i="38" s="1"/>
  <c r="X188" i="36"/>
  <c r="V188" i="36"/>
  <c r="R188" i="36"/>
  <c r="N188" i="36"/>
  <c r="K227" i="36" s="1"/>
  <c r="I24" i="8" s="1"/>
  <c r="X158" i="36"/>
  <c r="V158" i="36"/>
  <c r="R158" i="36"/>
  <c r="N158" i="36"/>
  <c r="K226" i="36" s="1"/>
  <c r="H24" i="8" s="1"/>
  <c r="X128" i="36"/>
  <c r="V128" i="36"/>
  <c r="R128" i="36"/>
  <c r="K127" i="36"/>
  <c r="J127" i="36"/>
  <c r="I127" i="36"/>
  <c r="H127" i="36"/>
  <c r="G127" i="36"/>
  <c r="K126" i="36"/>
  <c r="J126" i="36"/>
  <c r="I126" i="36"/>
  <c r="H126" i="36"/>
  <c r="G126" i="36"/>
  <c r="K125" i="36"/>
  <c r="J125" i="36"/>
  <c r="I125" i="36"/>
  <c r="H125" i="36"/>
  <c r="G125" i="36"/>
  <c r="K124" i="36"/>
  <c r="J124" i="36"/>
  <c r="I124" i="36"/>
  <c r="H124" i="36"/>
  <c r="G124" i="36"/>
  <c r="K123" i="36"/>
  <c r="J123" i="36"/>
  <c r="I123" i="36"/>
  <c r="H123" i="36"/>
  <c r="G123" i="36"/>
  <c r="K122" i="36"/>
  <c r="J122" i="36"/>
  <c r="I122" i="36"/>
  <c r="H122" i="36"/>
  <c r="G122" i="36"/>
  <c r="K121" i="36"/>
  <c r="J121" i="36"/>
  <c r="I121" i="36"/>
  <c r="H121" i="36"/>
  <c r="G121" i="36"/>
  <c r="K120" i="36"/>
  <c r="J120" i="36"/>
  <c r="I120" i="36"/>
  <c r="H120" i="36"/>
  <c r="G120" i="36"/>
  <c r="K119" i="36"/>
  <c r="J119" i="36"/>
  <c r="I119" i="36"/>
  <c r="H119" i="36"/>
  <c r="G119" i="36"/>
  <c r="K118" i="36"/>
  <c r="J118" i="36"/>
  <c r="I118" i="36"/>
  <c r="H118" i="36"/>
  <c r="G118" i="36"/>
  <c r="K117" i="36"/>
  <c r="J117" i="36"/>
  <c r="I117" i="36"/>
  <c r="H117" i="36"/>
  <c r="G117" i="36"/>
  <c r="K116" i="36"/>
  <c r="J116" i="36"/>
  <c r="I116" i="36"/>
  <c r="H116" i="36"/>
  <c r="G116" i="36"/>
  <c r="K115" i="36"/>
  <c r="J115" i="36"/>
  <c r="I115" i="36"/>
  <c r="H115" i="36"/>
  <c r="G115" i="36"/>
  <c r="K114" i="36"/>
  <c r="J114" i="36"/>
  <c r="I114" i="36"/>
  <c r="H114" i="36"/>
  <c r="G114" i="36"/>
  <c r="K113" i="36"/>
  <c r="J113" i="36"/>
  <c r="I113" i="36"/>
  <c r="H113" i="36"/>
  <c r="G113" i="36"/>
  <c r="K112" i="36"/>
  <c r="J112" i="36"/>
  <c r="I112" i="36"/>
  <c r="H112" i="36"/>
  <c r="G112" i="36"/>
  <c r="K111" i="36"/>
  <c r="J111" i="36"/>
  <c r="I111" i="36"/>
  <c r="H111" i="36"/>
  <c r="G111" i="36"/>
  <c r="K110" i="36"/>
  <c r="J110" i="36"/>
  <c r="I110" i="36"/>
  <c r="H110" i="36"/>
  <c r="G110" i="36"/>
  <c r="K109" i="36"/>
  <c r="J109" i="36"/>
  <c r="I109" i="36"/>
  <c r="H109" i="36"/>
  <c r="G109" i="36"/>
  <c r="K108" i="36"/>
  <c r="J108" i="36"/>
  <c r="I108" i="36"/>
  <c r="H108" i="36"/>
  <c r="G108" i="36"/>
  <c r="K107" i="36"/>
  <c r="J107" i="36"/>
  <c r="I107" i="36"/>
  <c r="H107" i="36"/>
  <c r="G107" i="36"/>
  <c r="K106" i="36"/>
  <c r="J106" i="36"/>
  <c r="I106" i="36"/>
  <c r="H106" i="36"/>
  <c r="G106" i="36"/>
  <c r="K105" i="36"/>
  <c r="J105" i="36"/>
  <c r="I105" i="36"/>
  <c r="H105" i="36"/>
  <c r="G105" i="36"/>
  <c r="K104" i="36"/>
  <c r="J104" i="36"/>
  <c r="I104" i="36"/>
  <c r="H104" i="36"/>
  <c r="G104" i="36"/>
  <c r="K103" i="36"/>
  <c r="J103" i="36"/>
  <c r="I103" i="36"/>
  <c r="H103" i="36"/>
  <c r="G103" i="36"/>
  <c r="X98" i="36"/>
  <c r="V98" i="36"/>
  <c r="R98" i="36"/>
  <c r="N97" i="36"/>
  <c r="N96" i="36"/>
  <c r="N95" i="36"/>
  <c r="N94" i="36"/>
  <c r="N93" i="36"/>
  <c r="N92" i="36"/>
  <c r="N91" i="36"/>
  <c r="N90" i="36"/>
  <c r="N89" i="36"/>
  <c r="N88" i="36"/>
  <c r="N87" i="36"/>
  <c r="N86" i="36"/>
  <c r="N85" i="36"/>
  <c r="N84" i="36"/>
  <c r="N83" i="36"/>
  <c r="N82" i="36"/>
  <c r="N81" i="36"/>
  <c r="N80" i="36"/>
  <c r="N79" i="36"/>
  <c r="N78" i="36"/>
  <c r="N77" i="36"/>
  <c r="N76" i="36"/>
  <c r="N75" i="36"/>
  <c r="N74" i="36"/>
  <c r="N73" i="36"/>
  <c r="X68" i="36"/>
  <c r="V68" i="36"/>
  <c r="R68" i="36"/>
  <c r="N67" i="36"/>
  <c r="N66" i="36"/>
  <c r="N65" i="36"/>
  <c r="N64" i="36"/>
  <c r="N63" i="36"/>
  <c r="N62" i="36"/>
  <c r="N61" i="36"/>
  <c r="N60" i="36"/>
  <c r="N59" i="36"/>
  <c r="N58" i="36"/>
  <c r="N57" i="36"/>
  <c r="N56" i="36"/>
  <c r="N55" i="36"/>
  <c r="N54" i="36"/>
  <c r="N53" i="36"/>
  <c r="N52" i="36"/>
  <c r="N51" i="36"/>
  <c r="N50" i="36"/>
  <c r="N49" i="36"/>
  <c r="N48" i="36"/>
  <c r="N47" i="36"/>
  <c r="N46" i="36"/>
  <c r="N45" i="36"/>
  <c r="N44" i="36"/>
  <c r="N43" i="36"/>
  <c r="X38" i="36"/>
  <c r="V38" i="36"/>
  <c r="R38" i="36"/>
  <c r="E38" i="36"/>
  <c r="X218" i="35"/>
  <c r="X238" i="35" s="1"/>
  <c r="X23" i="8" s="1"/>
  <c r="V218" i="35"/>
  <c r="V238" i="35" s="1"/>
  <c r="T23" i="8" s="1"/>
  <c r="R218" i="35"/>
  <c r="K238" i="35" s="1"/>
  <c r="P23" i="8" s="1"/>
  <c r="N218" i="35"/>
  <c r="E23" i="38" s="1"/>
  <c r="X188" i="35"/>
  <c r="V188" i="35"/>
  <c r="R188" i="35"/>
  <c r="N188" i="35"/>
  <c r="K227" i="35" s="1"/>
  <c r="I23" i="8" s="1"/>
  <c r="X158" i="35"/>
  <c r="V158" i="35"/>
  <c r="R158" i="35"/>
  <c r="N158" i="35"/>
  <c r="K226" i="35" s="1"/>
  <c r="H23" i="8" s="1"/>
  <c r="X128" i="35"/>
  <c r="V128" i="35"/>
  <c r="R128" i="35"/>
  <c r="K127" i="35"/>
  <c r="J127" i="35"/>
  <c r="I127" i="35"/>
  <c r="H127" i="35"/>
  <c r="G127" i="35"/>
  <c r="K126" i="35"/>
  <c r="J126" i="35"/>
  <c r="I126" i="35"/>
  <c r="H126" i="35"/>
  <c r="G126" i="35"/>
  <c r="K125" i="35"/>
  <c r="J125" i="35"/>
  <c r="I125" i="35"/>
  <c r="H125" i="35"/>
  <c r="G125" i="35"/>
  <c r="K124" i="35"/>
  <c r="J124" i="35"/>
  <c r="I124" i="35"/>
  <c r="H124" i="35"/>
  <c r="G124" i="35"/>
  <c r="K123" i="35"/>
  <c r="J123" i="35"/>
  <c r="I123" i="35"/>
  <c r="H123" i="35"/>
  <c r="G123" i="35"/>
  <c r="K122" i="35"/>
  <c r="J122" i="35"/>
  <c r="I122" i="35"/>
  <c r="H122" i="35"/>
  <c r="G122" i="35"/>
  <c r="K121" i="35"/>
  <c r="J121" i="35"/>
  <c r="I121" i="35"/>
  <c r="H121" i="35"/>
  <c r="G121" i="35"/>
  <c r="K120" i="35"/>
  <c r="J120" i="35"/>
  <c r="I120" i="35"/>
  <c r="H120" i="35"/>
  <c r="G120" i="35"/>
  <c r="K119" i="35"/>
  <c r="J119" i="35"/>
  <c r="I119" i="35"/>
  <c r="H119" i="35"/>
  <c r="G119" i="35"/>
  <c r="K118" i="35"/>
  <c r="J118" i="35"/>
  <c r="I118" i="35"/>
  <c r="H118" i="35"/>
  <c r="G118" i="35"/>
  <c r="K117" i="35"/>
  <c r="J117" i="35"/>
  <c r="I117" i="35"/>
  <c r="H117" i="35"/>
  <c r="G117" i="35"/>
  <c r="K116" i="35"/>
  <c r="J116" i="35"/>
  <c r="I116" i="35"/>
  <c r="H116" i="35"/>
  <c r="G116" i="35"/>
  <c r="K115" i="35"/>
  <c r="J115" i="35"/>
  <c r="I115" i="35"/>
  <c r="H115" i="35"/>
  <c r="G115" i="35"/>
  <c r="K114" i="35"/>
  <c r="J114" i="35"/>
  <c r="I114" i="35"/>
  <c r="H114" i="35"/>
  <c r="G114" i="35"/>
  <c r="K113" i="35"/>
  <c r="J113" i="35"/>
  <c r="I113" i="35"/>
  <c r="H113" i="35"/>
  <c r="G113" i="35"/>
  <c r="K112" i="35"/>
  <c r="J112" i="35"/>
  <c r="I112" i="35"/>
  <c r="H112" i="35"/>
  <c r="G112" i="35"/>
  <c r="K111" i="35"/>
  <c r="J111" i="35"/>
  <c r="I111" i="35"/>
  <c r="H111" i="35"/>
  <c r="G111" i="35"/>
  <c r="K110" i="35"/>
  <c r="J110" i="35"/>
  <c r="I110" i="35"/>
  <c r="H110" i="35"/>
  <c r="G110" i="35"/>
  <c r="K109" i="35"/>
  <c r="J109" i="35"/>
  <c r="I109" i="35"/>
  <c r="H109" i="35"/>
  <c r="G109" i="35"/>
  <c r="K108" i="35"/>
  <c r="J108" i="35"/>
  <c r="I108" i="35"/>
  <c r="H108" i="35"/>
  <c r="G108" i="35"/>
  <c r="K107" i="35"/>
  <c r="J107" i="35"/>
  <c r="I107" i="35"/>
  <c r="H107" i="35"/>
  <c r="G107" i="35"/>
  <c r="K106" i="35"/>
  <c r="J106" i="35"/>
  <c r="I106" i="35"/>
  <c r="H106" i="35"/>
  <c r="G106" i="35"/>
  <c r="K105" i="35"/>
  <c r="J105" i="35"/>
  <c r="I105" i="35"/>
  <c r="H105" i="35"/>
  <c r="G105" i="35"/>
  <c r="K104" i="35"/>
  <c r="J104" i="35"/>
  <c r="I104" i="35"/>
  <c r="H104" i="35"/>
  <c r="G104" i="35"/>
  <c r="K103" i="35"/>
  <c r="J103" i="35"/>
  <c r="I103" i="35"/>
  <c r="H103" i="35"/>
  <c r="G103" i="35"/>
  <c r="X98" i="35"/>
  <c r="V98" i="35"/>
  <c r="R98" i="35"/>
  <c r="N97" i="35"/>
  <c r="N96" i="35"/>
  <c r="N95" i="35"/>
  <c r="N94" i="35"/>
  <c r="N93" i="35"/>
  <c r="N92" i="35"/>
  <c r="N91" i="35"/>
  <c r="N90" i="35"/>
  <c r="N89" i="35"/>
  <c r="N88" i="35"/>
  <c r="N87" i="35"/>
  <c r="N86" i="35"/>
  <c r="N85" i="35"/>
  <c r="N84" i="35"/>
  <c r="N83" i="35"/>
  <c r="N82" i="35"/>
  <c r="N81" i="35"/>
  <c r="N80" i="35"/>
  <c r="N79" i="35"/>
  <c r="N78" i="35"/>
  <c r="N77" i="35"/>
  <c r="N76" i="35"/>
  <c r="N75" i="35"/>
  <c r="N74" i="35"/>
  <c r="N73" i="35"/>
  <c r="X68" i="35"/>
  <c r="V68" i="35"/>
  <c r="R68" i="35"/>
  <c r="N67" i="35"/>
  <c r="N66" i="35"/>
  <c r="N65" i="35"/>
  <c r="N64" i="35"/>
  <c r="N63" i="35"/>
  <c r="N62" i="35"/>
  <c r="N61" i="35"/>
  <c r="N60" i="35"/>
  <c r="N59" i="35"/>
  <c r="N58" i="35"/>
  <c r="N57" i="35"/>
  <c r="N56" i="35"/>
  <c r="N55" i="35"/>
  <c r="N54" i="35"/>
  <c r="N53" i="35"/>
  <c r="N52" i="35"/>
  <c r="N51" i="35"/>
  <c r="N50" i="35"/>
  <c r="N49" i="35"/>
  <c r="N48" i="35"/>
  <c r="N47" i="35"/>
  <c r="N46" i="35"/>
  <c r="N45" i="35"/>
  <c r="N44" i="35"/>
  <c r="N43" i="35"/>
  <c r="X38" i="35"/>
  <c r="V38" i="35"/>
  <c r="R38" i="35"/>
  <c r="E38" i="35"/>
  <c r="X218" i="34"/>
  <c r="X238" i="34" s="1"/>
  <c r="X22" i="8" s="1"/>
  <c r="V218" i="34"/>
  <c r="V238" i="34" s="1"/>
  <c r="T22" i="8" s="1"/>
  <c r="R218" i="34"/>
  <c r="K238" i="34" s="1"/>
  <c r="P22" i="8" s="1"/>
  <c r="N218" i="34"/>
  <c r="E22" i="38" s="1"/>
  <c r="X188" i="34"/>
  <c r="V188" i="34"/>
  <c r="R188" i="34"/>
  <c r="N188" i="34"/>
  <c r="K227" i="34" s="1"/>
  <c r="I22" i="8" s="1"/>
  <c r="X158" i="34"/>
  <c r="V158" i="34"/>
  <c r="R158" i="34"/>
  <c r="N158" i="34"/>
  <c r="K226" i="34" s="1"/>
  <c r="H22" i="8" s="1"/>
  <c r="X128" i="34"/>
  <c r="V128" i="34"/>
  <c r="R128" i="34"/>
  <c r="K127" i="34"/>
  <c r="J127" i="34"/>
  <c r="I127" i="34"/>
  <c r="H127" i="34"/>
  <c r="G127" i="34"/>
  <c r="K126" i="34"/>
  <c r="J126" i="34"/>
  <c r="I126" i="34"/>
  <c r="H126" i="34"/>
  <c r="G126" i="34"/>
  <c r="K125" i="34"/>
  <c r="J125" i="34"/>
  <c r="I125" i="34"/>
  <c r="H125" i="34"/>
  <c r="G125" i="34"/>
  <c r="K124" i="34"/>
  <c r="J124" i="34"/>
  <c r="I124" i="34"/>
  <c r="H124" i="34"/>
  <c r="G124" i="34"/>
  <c r="K123" i="34"/>
  <c r="J123" i="34"/>
  <c r="I123" i="34"/>
  <c r="H123" i="34"/>
  <c r="G123" i="34"/>
  <c r="K122" i="34"/>
  <c r="J122" i="34"/>
  <c r="I122" i="34"/>
  <c r="H122" i="34"/>
  <c r="G122" i="34"/>
  <c r="K121" i="34"/>
  <c r="J121" i="34"/>
  <c r="I121" i="34"/>
  <c r="H121" i="34"/>
  <c r="G121" i="34"/>
  <c r="K120" i="34"/>
  <c r="J120" i="34"/>
  <c r="I120" i="34"/>
  <c r="H120" i="34"/>
  <c r="G120" i="34"/>
  <c r="K119" i="34"/>
  <c r="J119" i="34"/>
  <c r="I119" i="34"/>
  <c r="H119" i="34"/>
  <c r="G119" i="34"/>
  <c r="K118" i="34"/>
  <c r="J118" i="34"/>
  <c r="I118" i="34"/>
  <c r="H118" i="34"/>
  <c r="G118" i="34"/>
  <c r="K117" i="34"/>
  <c r="J117" i="34"/>
  <c r="I117" i="34"/>
  <c r="H117" i="34"/>
  <c r="G117" i="34"/>
  <c r="K116" i="34"/>
  <c r="J116" i="34"/>
  <c r="I116" i="34"/>
  <c r="H116" i="34"/>
  <c r="G116" i="34"/>
  <c r="K115" i="34"/>
  <c r="J115" i="34"/>
  <c r="I115" i="34"/>
  <c r="H115" i="34"/>
  <c r="G115" i="34"/>
  <c r="K114" i="34"/>
  <c r="J114" i="34"/>
  <c r="I114" i="34"/>
  <c r="H114" i="34"/>
  <c r="G114" i="34"/>
  <c r="K113" i="34"/>
  <c r="J113" i="34"/>
  <c r="I113" i="34"/>
  <c r="H113" i="34"/>
  <c r="G113" i="34"/>
  <c r="K112" i="34"/>
  <c r="J112" i="34"/>
  <c r="I112" i="34"/>
  <c r="H112" i="34"/>
  <c r="G112" i="34"/>
  <c r="K111" i="34"/>
  <c r="J111" i="34"/>
  <c r="I111" i="34"/>
  <c r="H111" i="34"/>
  <c r="G111" i="34"/>
  <c r="K110" i="34"/>
  <c r="J110" i="34"/>
  <c r="I110" i="34"/>
  <c r="H110" i="34"/>
  <c r="G110" i="34"/>
  <c r="K109" i="34"/>
  <c r="J109" i="34"/>
  <c r="I109" i="34"/>
  <c r="H109" i="34"/>
  <c r="G109" i="34"/>
  <c r="K108" i="34"/>
  <c r="J108" i="34"/>
  <c r="I108" i="34"/>
  <c r="H108" i="34"/>
  <c r="G108" i="34"/>
  <c r="K107" i="34"/>
  <c r="J107" i="34"/>
  <c r="I107" i="34"/>
  <c r="H107" i="34"/>
  <c r="G107" i="34"/>
  <c r="K106" i="34"/>
  <c r="J106" i="34"/>
  <c r="I106" i="34"/>
  <c r="H106" i="34"/>
  <c r="G106" i="34"/>
  <c r="K105" i="34"/>
  <c r="J105" i="34"/>
  <c r="I105" i="34"/>
  <c r="H105" i="34"/>
  <c r="G105" i="34"/>
  <c r="K104" i="34"/>
  <c r="J104" i="34"/>
  <c r="I104" i="34"/>
  <c r="H104" i="34"/>
  <c r="G104" i="34"/>
  <c r="K103" i="34"/>
  <c r="J103" i="34"/>
  <c r="I103" i="34"/>
  <c r="H103" i="34"/>
  <c r="G103" i="34"/>
  <c r="X98" i="34"/>
  <c r="V98" i="34"/>
  <c r="R98" i="34"/>
  <c r="N97" i="34"/>
  <c r="N96" i="34"/>
  <c r="N95" i="34"/>
  <c r="N94" i="34"/>
  <c r="N93" i="34"/>
  <c r="N92" i="34"/>
  <c r="N91" i="34"/>
  <c r="N90" i="34"/>
  <c r="N89" i="34"/>
  <c r="N88" i="34"/>
  <c r="N87" i="34"/>
  <c r="N86" i="34"/>
  <c r="N85" i="34"/>
  <c r="N84" i="34"/>
  <c r="N83" i="34"/>
  <c r="N82" i="34"/>
  <c r="N81" i="34"/>
  <c r="N80" i="34"/>
  <c r="N79" i="34"/>
  <c r="N78" i="34"/>
  <c r="N77" i="34"/>
  <c r="N76" i="34"/>
  <c r="N75" i="34"/>
  <c r="N74" i="34"/>
  <c r="N73" i="34"/>
  <c r="X68" i="34"/>
  <c r="V68" i="34"/>
  <c r="R68" i="34"/>
  <c r="N67" i="34"/>
  <c r="N66" i="34"/>
  <c r="N65" i="34"/>
  <c r="N64" i="34"/>
  <c r="N63" i="34"/>
  <c r="N62" i="34"/>
  <c r="N61" i="34"/>
  <c r="N60" i="34"/>
  <c r="N59" i="34"/>
  <c r="N58" i="34"/>
  <c r="N57" i="34"/>
  <c r="N56" i="34"/>
  <c r="N55" i="34"/>
  <c r="N54" i="34"/>
  <c r="N53" i="34"/>
  <c r="N52" i="34"/>
  <c r="N51" i="34"/>
  <c r="N50" i="34"/>
  <c r="N49" i="34"/>
  <c r="N48" i="34"/>
  <c r="N47" i="34"/>
  <c r="N46" i="34"/>
  <c r="N45" i="34"/>
  <c r="N44" i="34"/>
  <c r="N43" i="34"/>
  <c r="X38" i="34"/>
  <c r="V38" i="34"/>
  <c r="R38" i="34"/>
  <c r="J21" i="34"/>
  <c r="E38" i="34"/>
  <c r="X218" i="33"/>
  <c r="X238" i="33" s="1"/>
  <c r="X21" i="8" s="1"/>
  <c r="V218" i="33"/>
  <c r="V238" i="33" s="1"/>
  <c r="T21" i="8" s="1"/>
  <c r="R218" i="33"/>
  <c r="K238" i="33" s="1"/>
  <c r="P21" i="8" s="1"/>
  <c r="N218" i="33"/>
  <c r="E21" i="38" s="1"/>
  <c r="X188" i="33"/>
  <c r="V188" i="33"/>
  <c r="R188" i="33"/>
  <c r="N188" i="33"/>
  <c r="K227" i="33" s="1"/>
  <c r="I21" i="8" s="1"/>
  <c r="X158" i="33"/>
  <c r="V158" i="33"/>
  <c r="R158" i="33"/>
  <c r="N158" i="33"/>
  <c r="K226" i="33" s="1"/>
  <c r="H21" i="8" s="1"/>
  <c r="X128" i="33"/>
  <c r="V128" i="33"/>
  <c r="R128" i="33"/>
  <c r="K127" i="33"/>
  <c r="J127" i="33"/>
  <c r="I127" i="33"/>
  <c r="H127" i="33"/>
  <c r="G127" i="33"/>
  <c r="K126" i="33"/>
  <c r="J126" i="33"/>
  <c r="I126" i="33"/>
  <c r="H126" i="33"/>
  <c r="G126" i="33"/>
  <c r="K125" i="33"/>
  <c r="J125" i="33"/>
  <c r="I125" i="33"/>
  <c r="H125" i="33"/>
  <c r="G125" i="33"/>
  <c r="K124" i="33"/>
  <c r="J124" i="33"/>
  <c r="I124" i="33"/>
  <c r="H124" i="33"/>
  <c r="G124" i="33"/>
  <c r="K123" i="33"/>
  <c r="J123" i="33"/>
  <c r="I123" i="33"/>
  <c r="H123" i="33"/>
  <c r="G123" i="33"/>
  <c r="K122" i="33"/>
  <c r="J122" i="33"/>
  <c r="I122" i="33"/>
  <c r="H122" i="33"/>
  <c r="G122" i="33"/>
  <c r="K121" i="33"/>
  <c r="J121" i="33"/>
  <c r="I121" i="33"/>
  <c r="H121" i="33"/>
  <c r="G121" i="33"/>
  <c r="K120" i="33"/>
  <c r="J120" i="33"/>
  <c r="I120" i="33"/>
  <c r="H120" i="33"/>
  <c r="G120" i="33"/>
  <c r="K119" i="33"/>
  <c r="J119" i="33"/>
  <c r="I119" i="33"/>
  <c r="H119" i="33"/>
  <c r="G119" i="33"/>
  <c r="K118" i="33"/>
  <c r="J118" i="33"/>
  <c r="I118" i="33"/>
  <c r="H118" i="33"/>
  <c r="G118" i="33"/>
  <c r="K117" i="33"/>
  <c r="J117" i="33"/>
  <c r="I117" i="33"/>
  <c r="H117" i="33"/>
  <c r="G117" i="33"/>
  <c r="K116" i="33"/>
  <c r="J116" i="33"/>
  <c r="I116" i="33"/>
  <c r="H116" i="33"/>
  <c r="G116" i="33"/>
  <c r="K115" i="33"/>
  <c r="J115" i="33"/>
  <c r="I115" i="33"/>
  <c r="H115" i="33"/>
  <c r="G115" i="33"/>
  <c r="K114" i="33"/>
  <c r="J114" i="33"/>
  <c r="I114" i="33"/>
  <c r="H114" i="33"/>
  <c r="G114" i="33"/>
  <c r="K113" i="33"/>
  <c r="J113" i="33"/>
  <c r="I113" i="33"/>
  <c r="H113" i="33"/>
  <c r="G113" i="33"/>
  <c r="K112" i="33"/>
  <c r="J112" i="33"/>
  <c r="I112" i="33"/>
  <c r="H112" i="33"/>
  <c r="G112" i="33"/>
  <c r="K111" i="33"/>
  <c r="J111" i="33"/>
  <c r="I111" i="33"/>
  <c r="H111" i="33"/>
  <c r="G111" i="33"/>
  <c r="K110" i="33"/>
  <c r="J110" i="33"/>
  <c r="I110" i="33"/>
  <c r="H110" i="33"/>
  <c r="G110" i="33"/>
  <c r="K109" i="33"/>
  <c r="J109" i="33"/>
  <c r="I109" i="33"/>
  <c r="H109" i="33"/>
  <c r="G109" i="33"/>
  <c r="K108" i="33"/>
  <c r="J108" i="33"/>
  <c r="I108" i="33"/>
  <c r="H108" i="33"/>
  <c r="G108" i="33"/>
  <c r="K107" i="33"/>
  <c r="J107" i="33"/>
  <c r="I107" i="33"/>
  <c r="H107" i="33"/>
  <c r="G107" i="33"/>
  <c r="K106" i="33"/>
  <c r="J106" i="33"/>
  <c r="I106" i="33"/>
  <c r="H106" i="33"/>
  <c r="G106" i="33"/>
  <c r="K105" i="33"/>
  <c r="J105" i="33"/>
  <c r="I105" i="33"/>
  <c r="H105" i="33"/>
  <c r="G105" i="33"/>
  <c r="K104" i="33"/>
  <c r="J104" i="33"/>
  <c r="I104" i="33"/>
  <c r="H104" i="33"/>
  <c r="G104" i="33"/>
  <c r="K103" i="33"/>
  <c r="J103" i="33"/>
  <c r="I103" i="33"/>
  <c r="H103" i="33"/>
  <c r="G103" i="33"/>
  <c r="X98" i="33"/>
  <c r="V98" i="33"/>
  <c r="R98" i="33"/>
  <c r="N97" i="33"/>
  <c r="N96" i="33"/>
  <c r="N95" i="33"/>
  <c r="N94" i="33"/>
  <c r="N93" i="33"/>
  <c r="N92" i="33"/>
  <c r="N91" i="33"/>
  <c r="N90" i="33"/>
  <c r="N89" i="33"/>
  <c r="N88" i="33"/>
  <c r="N87" i="33"/>
  <c r="N86" i="33"/>
  <c r="N85" i="33"/>
  <c r="N84" i="33"/>
  <c r="N83" i="33"/>
  <c r="N82" i="33"/>
  <c r="N81" i="33"/>
  <c r="N80" i="33"/>
  <c r="N79" i="33"/>
  <c r="N78" i="33"/>
  <c r="N77" i="33"/>
  <c r="N76" i="33"/>
  <c r="N75" i="33"/>
  <c r="N74" i="33"/>
  <c r="N73" i="33"/>
  <c r="X68" i="33"/>
  <c r="V68" i="33"/>
  <c r="R68" i="33"/>
  <c r="N67" i="33"/>
  <c r="N66" i="33"/>
  <c r="N65" i="33"/>
  <c r="N64" i="33"/>
  <c r="N63" i="33"/>
  <c r="N62" i="33"/>
  <c r="N61" i="33"/>
  <c r="N60" i="33"/>
  <c r="N59" i="33"/>
  <c r="N58" i="33"/>
  <c r="N57" i="33"/>
  <c r="N56" i="33"/>
  <c r="N55" i="33"/>
  <c r="N54" i="33"/>
  <c r="N53" i="33"/>
  <c r="N52" i="33"/>
  <c r="N51" i="33"/>
  <c r="N50" i="33"/>
  <c r="N49" i="33"/>
  <c r="N48" i="33"/>
  <c r="N47" i="33"/>
  <c r="N46" i="33"/>
  <c r="N45" i="33"/>
  <c r="N44" i="33"/>
  <c r="N43" i="33"/>
  <c r="X38" i="33"/>
  <c r="V38" i="33"/>
  <c r="R38" i="33"/>
  <c r="I27" i="33"/>
  <c r="N27" i="33" s="1"/>
  <c r="J14" i="33"/>
  <c r="E38" i="33"/>
  <c r="X218" i="32"/>
  <c r="X238" i="32" s="1"/>
  <c r="X20" i="8" s="1"/>
  <c r="V218" i="32"/>
  <c r="V238" i="32" s="1"/>
  <c r="T20" i="8" s="1"/>
  <c r="R218" i="32"/>
  <c r="K238" i="32" s="1"/>
  <c r="P20" i="8" s="1"/>
  <c r="N218" i="32"/>
  <c r="E20" i="38" s="1"/>
  <c r="X188" i="32"/>
  <c r="V188" i="32"/>
  <c r="R188" i="32"/>
  <c r="N188" i="32"/>
  <c r="K227" i="32" s="1"/>
  <c r="I20" i="8" s="1"/>
  <c r="X158" i="32"/>
  <c r="V158" i="32"/>
  <c r="R158" i="32"/>
  <c r="N158" i="32"/>
  <c r="K226" i="32" s="1"/>
  <c r="H20" i="8" s="1"/>
  <c r="X128" i="32"/>
  <c r="V128" i="32"/>
  <c r="R128" i="32"/>
  <c r="K127" i="32"/>
  <c r="J127" i="32"/>
  <c r="I127" i="32"/>
  <c r="H127" i="32"/>
  <c r="G127" i="32"/>
  <c r="K126" i="32"/>
  <c r="J126" i="32"/>
  <c r="I126" i="32"/>
  <c r="H126" i="32"/>
  <c r="G126" i="32"/>
  <c r="K125" i="32"/>
  <c r="J125" i="32"/>
  <c r="I125" i="32"/>
  <c r="H125" i="32"/>
  <c r="G125" i="32"/>
  <c r="K124" i="32"/>
  <c r="J124" i="32"/>
  <c r="I124" i="32"/>
  <c r="H124" i="32"/>
  <c r="G124" i="32"/>
  <c r="K123" i="32"/>
  <c r="J123" i="32"/>
  <c r="I123" i="32"/>
  <c r="H123" i="32"/>
  <c r="G123" i="32"/>
  <c r="K122" i="32"/>
  <c r="J122" i="32"/>
  <c r="I122" i="32"/>
  <c r="H122" i="32"/>
  <c r="G122" i="32"/>
  <c r="K121" i="32"/>
  <c r="J121" i="32"/>
  <c r="I121" i="32"/>
  <c r="H121" i="32"/>
  <c r="G121" i="32"/>
  <c r="K120" i="32"/>
  <c r="J120" i="32"/>
  <c r="I120" i="32"/>
  <c r="H120" i="32"/>
  <c r="G120" i="32"/>
  <c r="K119" i="32"/>
  <c r="J119" i="32"/>
  <c r="I119" i="32"/>
  <c r="H119" i="32"/>
  <c r="G119" i="32"/>
  <c r="K118" i="32"/>
  <c r="J118" i="32"/>
  <c r="I118" i="32"/>
  <c r="H118" i="32"/>
  <c r="G118" i="32"/>
  <c r="K117" i="32"/>
  <c r="J117" i="32"/>
  <c r="I117" i="32"/>
  <c r="H117" i="32"/>
  <c r="G117" i="32"/>
  <c r="K116" i="32"/>
  <c r="J116" i="32"/>
  <c r="I116" i="32"/>
  <c r="H116" i="32"/>
  <c r="G116" i="32"/>
  <c r="K115" i="32"/>
  <c r="J115" i="32"/>
  <c r="I115" i="32"/>
  <c r="H115" i="32"/>
  <c r="G115" i="32"/>
  <c r="K114" i="32"/>
  <c r="J114" i="32"/>
  <c r="I114" i="32"/>
  <c r="H114" i="32"/>
  <c r="G114" i="32"/>
  <c r="K113" i="32"/>
  <c r="J113" i="32"/>
  <c r="I113" i="32"/>
  <c r="H113" i="32"/>
  <c r="G113" i="32"/>
  <c r="K112" i="32"/>
  <c r="J112" i="32"/>
  <c r="I112" i="32"/>
  <c r="H112" i="32"/>
  <c r="G112" i="32"/>
  <c r="K111" i="32"/>
  <c r="J111" i="32"/>
  <c r="I111" i="32"/>
  <c r="H111" i="32"/>
  <c r="G111" i="32"/>
  <c r="K110" i="32"/>
  <c r="J110" i="32"/>
  <c r="I110" i="32"/>
  <c r="H110" i="32"/>
  <c r="G110" i="32"/>
  <c r="K109" i="32"/>
  <c r="J109" i="32"/>
  <c r="I109" i="32"/>
  <c r="H109" i="32"/>
  <c r="G109" i="32"/>
  <c r="K108" i="32"/>
  <c r="J108" i="32"/>
  <c r="I108" i="32"/>
  <c r="H108" i="32"/>
  <c r="G108" i="32"/>
  <c r="K107" i="32"/>
  <c r="J107" i="32"/>
  <c r="I107" i="32"/>
  <c r="H107" i="32"/>
  <c r="G107" i="32"/>
  <c r="K106" i="32"/>
  <c r="J106" i="32"/>
  <c r="I106" i="32"/>
  <c r="H106" i="32"/>
  <c r="G106" i="32"/>
  <c r="K105" i="32"/>
  <c r="J105" i="32"/>
  <c r="I105" i="32"/>
  <c r="H105" i="32"/>
  <c r="G105" i="32"/>
  <c r="K104" i="32"/>
  <c r="J104" i="32"/>
  <c r="I104" i="32"/>
  <c r="H104" i="32"/>
  <c r="G104" i="32"/>
  <c r="K103" i="32"/>
  <c r="J103" i="32"/>
  <c r="I103" i="32"/>
  <c r="H103" i="32"/>
  <c r="G103" i="32"/>
  <c r="X98" i="32"/>
  <c r="V98" i="32"/>
  <c r="R98" i="32"/>
  <c r="N97" i="32"/>
  <c r="N96" i="32"/>
  <c r="N95" i="32"/>
  <c r="N94" i="32"/>
  <c r="N93" i="32"/>
  <c r="N92" i="32"/>
  <c r="N91" i="32"/>
  <c r="N90" i="32"/>
  <c r="N89" i="32"/>
  <c r="N88" i="32"/>
  <c r="N87" i="32"/>
  <c r="N86" i="32"/>
  <c r="N85" i="32"/>
  <c r="N84" i="32"/>
  <c r="N83" i="32"/>
  <c r="N82" i="32"/>
  <c r="N81" i="32"/>
  <c r="N80" i="32"/>
  <c r="N79" i="32"/>
  <c r="N78" i="32"/>
  <c r="N77" i="32"/>
  <c r="N76" i="32"/>
  <c r="N75" i="32"/>
  <c r="N74" i="32"/>
  <c r="N73" i="32"/>
  <c r="X68" i="32"/>
  <c r="V68" i="32"/>
  <c r="R68" i="32"/>
  <c r="N67" i="32"/>
  <c r="N66" i="32"/>
  <c r="N65" i="32"/>
  <c r="N64" i="32"/>
  <c r="N63" i="32"/>
  <c r="N62" i="32"/>
  <c r="N61" i="32"/>
  <c r="N60" i="32"/>
  <c r="N59" i="32"/>
  <c r="N58" i="32"/>
  <c r="N57" i="32"/>
  <c r="N56" i="32"/>
  <c r="N55" i="32"/>
  <c r="N54" i="32"/>
  <c r="N53" i="32"/>
  <c r="N52" i="32"/>
  <c r="N51" i="32"/>
  <c r="N50" i="32"/>
  <c r="N49" i="32"/>
  <c r="N48" i="32"/>
  <c r="N47" i="32"/>
  <c r="N46" i="32"/>
  <c r="N45" i="32"/>
  <c r="N44" i="32"/>
  <c r="N43" i="32"/>
  <c r="X38" i="32"/>
  <c r="V38" i="32"/>
  <c r="R38" i="32"/>
  <c r="J16" i="32"/>
  <c r="E38" i="32"/>
  <c r="X218" i="31"/>
  <c r="X238" i="31" s="1"/>
  <c r="X19" i="8" s="1"/>
  <c r="V218" i="31"/>
  <c r="V238" i="31" s="1"/>
  <c r="T19" i="8" s="1"/>
  <c r="R218" i="31"/>
  <c r="K238" i="31" s="1"/>
  <c r="P19" i="8" s="1"/>
  <c r="N218" i="31"/>
  <c r="E19" i="38" s="1"/>
  <c r="X188" i="31"/>
  <c r="V188" i="31"/>
  <c r="R188" i="31"/>
  <c r="N188" i="31"/>
  <c r="K227" i="31" s="1"/>
  <c r="I19" i="8" s="1"/>
  <c r="X158" i="31"/>
  <c r="V158" i="31"/>
  <c r="R158" i="31"/>
  <c r="N158" i="31"/>
  <c r="K226" i="31" s="1"/>
  <c r="H19" i="8" s="1"/>
  <c r="X128" i="31"/>
  <c r="V128" i="31"/>
  <c r="R128" i="31"/>
  <c r="K127" i="31"/>
  <c r="J127" i="31"/>
  <c r="I127" i="31"/>
  <c r="H127" i="31"/>
  <c r="G127" i="31"/>
  <c r="K126" i="31"/>
  <c r="J126" i="31"/>
  <c r="I126" i="31"/>
  <c r="H126" i="31"/>
  <c r="G126" i="31"/>
  <c r="K125" i="31"/>
  <c r="J125" i="31"/>
  <c r="I125" i="31"/>
  <c r="H125" i="31"/>
  <c r="G125" i="31"/>
  <c r="K124" i="31"/>
  <c r="J124" i="31"/>
  <c r="I124" i="31"/>
  <c r="H124" i="31"/>
  <c r="G124" i="31"/>
  <c r="K123" i="31"/>
  <c r="J123" i="31"/>
  <c r="I123" i="31"/>
  <c r="H123" i="31"/>
  <c r="G123" i="31"/>
  <c r="K122" i="31"/>
  <c r="J122" i="31"/>
  <c r="I122" i="31"/>
  <c r="H122" i="31"/>
  <c r="G122" i="31"/>
  <c r="K121" i="31"/>
  <c r="J121" i="31"/>
  <c r="I121" i="31"/>
  <c r="H121" i="31"/>
  <c r="G121" i="31"/>
  <c r="K120" i="31"/>
  <c r="J120" i="31"/>
  <c r="I120" i="31"/>
  <c r="H120" i="31"/>
  <c r="G120" i="31"/>
  <c r="K119" i="31"/>
  <c r="J119" i="31"/>
  <c r="I119" i="31"/>
  <c r="H119" i="31"/>
  <c r="G119" i="31"/>
  <c r="K118" i="31"/>
  <c r="J118" i="31"/>
  <c r="I118" i="31"/>
  <c r="H118" i="31"/>
  <c r="G118" i="31"/>
  <c r="K117" i="31"/>
  <c r="J117" i="31"/>
  <c r="I117" i="31"/>
  <c r="H117" i="31"/>
  <c r="G117" i="31"/>
  <c r="K116" i="31"/>
  <c r="J116" i="31"/>
  <c r="I116" i="31"/>
  <c r="H116" i="31"/>
  <c r="G116" i="31"/>
  <c r="K115" i="31"/>
  <c r="J115" i="31"/>
  <c r="I115" i="31"/>
  <c r="H115" i="31"/>
  <c r="G115" i="31"/>
  <c r="K114" i="31"/>
  <c r="J114" i="31"/>
  <c r="I114" i="31"/>
  <c r="H114" i="31"/>
  <c r="G114" i="31"/>
  <c r="K113" i="31"/>
  <c r="J113" i="31"/>
  <c r="I113" i="31"/>
  <c r="H113" i="31"/>
  <c r="G113" i="31"/>
  <c r="K112" i="31"/>
  <c r="J112" i="31"/>
  <c r="I112" i="31"/>
  <c r="H112" i="31"/>
  <c r="G112" i="31"/>
  <c r="K111" i="31"/>
  <c r="J111" i="31"/>
  <c r="I111" i="31"/>
  <c r="H111" i="31"/>
  <c r="G111" i="31"/>
  <c r="K110" i="31"/>
  <c r="J110" i="31"/>
  <c r="I110" i="31"/>
  <c r="H110" i="31"/>
  <c r="G110" i="31"/>
  <c r="K109" i="31"/>
  <c r="J109" i="31"/>
  <c r="I109" i="31"/>
  <c r="H109" i="31"/>
  <c r="G109" i="31"/>
  <c r="K108" i="31"/>
  <c r="J108" i="31"/>
  <c r="I108" i="31"/>
  <c r="H108" i="31"/>
  <c r="G108" i="31"/>
  <c r="K107" i="31"/>
  <c r="J107" i="31"/>
  <c r="I107" i="31"/>
  <c r="H107" i="31"/>
  <c r="G107" i="31"/>
  <c r="K106" i="31"/>
  <c r="J106" i="31"/>
  <c r="I106" i="31"/>
  <c r="H106" i="31"/>
  <c r="G106" i="31"/>
  <c r="K105" i="31"/>
  <c r="J105" i="31"/>
  <c r="I105" i="31"/>
  <c r="H105" i="31"/>
  <c r="G105" i="31"/>
  <c r="K104" i="31"/>
  <c r="J104" i="31"/>
  <c r="I104" i="31"/>
  <c r="H104" i="31"/>
  <c r="G104" i="31"/>
  <c r="K103" i="31"/>
  <c r="J103" i="31"/>
  <c r="I103" i="31"/>
  <c r="H103" i="31"/>
  <c r="G103" i="31"/>
  <c r="X98" i="31"/>
  <c r="V98" i="31"/>
  <c r="R98" i="31"/>
  <c r="N97" i="31"/>
  <c r="N96" i="31"/>
  <c r="N95" i="31"/>
  <c r="N94" i="31"/>
  <c r="N93" i="31"/>
  <c r="N92" i="31"/>
  <c r="N91" i="31"/>
  <c r="N90" i="31"/>
  <c r="N89" i="31"/>
  <c r="N88" i="31"/>
  <c r="N87" i="31"/>
  <c r="N86" i="31"/>
  <c r="N85" i="31"/>
  <c r="N84" i="31"/>
  <c r="N83" i="31"/>
  <c r="N82" i="31"/>
  <c r="N81" i="31"/>
  <c r="N80" i="31"/>
  <c r="N79" i="31"/>
  <c r="N78" i="31"/>
  <c r="N77" i="31"/>
  <c r="N76" i="31"/>
  <c r="N75" i="31"/>
  <c r="N74" i="31"/>
  <c r="N73" i="31"/>
  <c r="X68" i="31"/>
  <c r="V68" i="31"/>
  <c r="R68" i="31"/>
  <c r="N67" i="31"/>
  <c r="N66" i="31"/>
  <c r="N65" i="31"/>
  <c r="N64" i="31"/>
  <c r="N63" i="31"/>
  <c r="N62" i="31"/>
  <c r="N61" i="31"/>
  <c r="N60" i="31"/>
  <c r="N59" i="31"/>
  <c r="N58" i="31"/>
  <c r="N57" i="31"/>
  <c r="N56" i="31"/>
  <c r="N55" i="31"/>
  <c r="N54" i="31"/>
  <c r="N53" i="31"/>
  <c r="N52" i="31"/>
  <c r="N51" i="31"/>
  <c r="N50" i="31"/>
  <c r="N49" i="31"/>
  <c r="N48" i="31"/>
  <c r="N47" i="31"/>
  <c r="N46" i="31"/>
  <c r="N45" i="31"/>
  <c r="N44" i="31"/>
  <c r="N43" i="31"/>
  <c r="X38" i="31"/>
  <c r="V38" i="31"/>
  <c r="R38" i="31"/>
  <c r="E38" i="31"/>
  <c r="X218" i="30"/>
  <c r="X238" i="30" s="1"/>
  <c r="X18" i="8" s="1"/>
  <c r="V218" i="30"/>
  <c r="V238" i="30" s="1"/>
  <c r="T18" i="8" s="1"/>
  <c r="R218" i="30"/>
  <c r="K238" i="30" s="1"/>
  <c r="P18" i="8" s="1"/>
  <c r="N218" i="30"/>
  <c r="E18" i="38" s="1"/>
  <c r="X188" i="30"/>
  <c r="V188" i="30"/>
  <c r="R188" i="30"/>
  <c r="N188" i="30"/>
  <c r="K227" i="30" s="1"/>
  <c r="I18" i="8" s="1"/>
  <c r="X158" i="30"/>
  <c r="V158" i="30"/>
  <c r="R158" i="30"/>
  <c r="N158" i="30"/>
  <c r="K226" i="30" s="1"/>
  <c r="H18" i="8" s="1"/>
  <c r="X128" i="30"/>
  <c r="V128" i="30"/>
  <c r="R128" i="30"/>
  <c r="K127" i="30"/>
  <c r="J127" i="30"/>
  <c r="I127" i="30"/>
  <c r="H127" i="30"/>
  <c r="G127" i="30"/>
  <c r="K126" i="30"/>
  <c r="J126" i="30"/>
  <c r="I126" i="30"/>
  <c r="H126" i="30"/>
  <c r="G126" i="30"/>
  <c r="K125" i="30"/>
  <c r="J125" i="30"/>
  <c r="I125" i="30"/>
  <c r="H125" i="30"/>
  <c r="G125" i="30"/>
  <c r="K124" i="30"/>
  <c r="J124" i="30"/>
  <c r="I124" i="30"/>
  <c r="H124" i="30"/>
  <c r="G124" i="30"/>
  <c r="K123" i="30"/>
  <c r="J123" i="30"/>
  <c r="I123" i="30"/>
  <c r="H123" i="30"/>
  <c r="G123" i="30"/>
  <c r="K122" i="30"/>
  <c r="J122" i="30"/>
  <c r="I122" i="30"/>
  <c r="H122" i="30"/>
  <c r="G122" i="30"/>
  <c r="K121" i="30"/>
  <c r="J121" i="30"/>
  <c r="I121" i="30"/>
  <c r="H121" i="30"/>
  <c r="G121" i="30"/>
  <c r="K120" i="30"/>
  <c r="J120" i="30"/>
  <c r="I120" i="30"/>
  <c r="H120" i="30"/>
  <c r="G120" i="30"/>
  <c r="K119" i="30"/>
  <c r="J119" i="30"/>
  <c r="I119" i="30"/>
  <c r="H119" i="30"/>
  <c r="G119" i="30"/>
  <c r="K118" i="30"/>
  <c r="J118" i="30"/>
  <c r="I118" i="30"/>
  <c r="H118" i="30"/>
  <c r="G118" i="30"/>
  <c r="K117" i="30"/>
  <c r="J117" i="30"/>
  <c r="I117" i="30"/>
  <c r="H117" i="30"/>
  <c r="G117" i="30"/>
  <c r="K116" i="30"/>
  <c r="J116" i="30"/>
  <c r="I116" i="30"/>
  <c r="H116" i="30"/>
  <c r="G116" i="30"/>
  <c r="K115" i="30"/>
  <c r="J115" i="30"/>
  <c r="I115" i="30"/>
  <c r="H115" i="30"/>
  <c r="G115" i="30"/>
  <c r="K114" i="30"/>
  <c r="J114" i="30"/>
  <c r="I114" i="30"/>
  <c r="H114" i="30"/>
  <c r="G114" i="30"/>
  <c r="K113" i="30"/>
  <c r="J113" i="30"/>
  <c r="I113" i="30"/>
  <c r="H113" i="30"/>
  <c r="G113" i="30"/>
  <c r="K112" i="30"/>
  <c r="J112" i="30"/>
  <c r="I112" i="30"/>
  <c r="H112" i="30"/>
  <c r="G112" i="30"/>
  <c r="K111" i="30"/>
  <c r="J111" i="30"/>
  <c r="I111" i="30"/>
  <c r="H111" i="30"/>
  <c r="G111" i="30"/>
  <c r="K110" i="30"/>
  <c r="J110" i="30"/>
  <c r="I110" i="30"/>
  <c r="H110" i="30"/>
  <c r="G110" i="30"/>
  <c r="K109" i="30"/>
  <c r="J109" i="30"/>
  <c r="I109" i="30"/>
  <c r="H109" i="30"/>
  <c r="G109" i="30"/>
  <c r="K108" i="30"/>
  <c r="J108" i="30"/>
  <c r="I108" i="30"/>
  <c r="H108" i="30"/>
  <c r="G108" i="30"/>
  <c r="K107" i="30"/>
  <c r="J107" i="30"/>
  <c r="I107" i="30"/>
  <c r="H107" i="30"/>
  <c r="G107" i="30"/>
  <c r="K106" i="30"/>
  <c r="J106" i="30"/>
  <c r="I106" i="30"/>
  <c r="H106" i="30"/>
  <c r="G106" i="30"/>
  <c r="K105" i="30"/>
  <c r="J105" i="30"/>
  <c r="I105" i="30"/>
  <c r="H105" i="30"/>
  <c r="G105" i="30"/>
  <c r="K104" i="30"/>
  <c r="J104" i="30"/>
  <c r="I104" i="30"/>
  <c r="H104" i="30"/>
  <c r="G104" i="30"/>
  <c r="K103" i="30"/>
  <c r="J103" i="30"/>
  <c r="I103" i="30"/>
  <c r="H103" i="30"/>
  <c r="G103" i="30"/>
  <c r="X98" i="30"/>
  <c r="V98" i="30"/>
  <c r="R98" i="30"/>
  <c r="N97" i="30"/>
  <c r="N96" i="30"/>
  <c r="N95" i="30"/>
  <c r="N94" i="30"/>
  <c r="N93" i="30"/>
  <c r="N92" i="30"/>
  <c r="N91" i="30"/>
  <c r="N90" i="30"/>
  <c r="N89" i="30"/>
  <c r="N88" i="30"/>
  <c r="N87" i="30"/>
  <c r="N86" i="30"/>
  <c r="N85" i="30"/>
  <c r="N84" i="30"/>
  <c r="N83" i="30"/>
  <c r="N82" i="30"/>
  <c r="N81" i="30"/>
  <c r="N80" i="30"/>
  <c r="N79" i="30"/>
  <c r="N78" i="30"/>
  <c r="N77" i="30"/>
  <c r="N76" i="30"/>
  <c r="N75" i="30"/>
  <c r="N74" i="30"/>
  <c r="N73" i="30"/>
  <c r="X68" i="30"/>
  <c r="V68" i="30"/>
  <c r="R68" i="30"/>
  <c r="N67" i="30"/>
  <c r="N66" i="30"/>
  <c r="N65" i="30"/>
  <c r="N64" i="30"/>
  <c r="N63" i="30"/>
  <c r="N62" i="30"/>
  <c r="N61" i="30"/>
  <c r="N60" i="30"/>
  <c r="N59" i="30"/>
  <c r="N58" i="30"/>
  <c r="N57" i="30"/>
  <c r="N56" i="30"/>
  <c r="N55" i="30"/>
  <c r="N54" i="30"/>
  <c r="N53" i="30"/>
  <c r="N52" i="30"/>
  <c r="N51" i="30"/>
  <c r="N50" i="30"/>
  <c r="N49" i="30"/>
  <c r="N48" i="30"/>
  <c r="N47" i="30"/>
  <c r="N46" i="30"/>
  <c r="N45" i="30"/>
  <c r="N44" i="30"/>
  <c r="N43" i="30"/>
  <c r="X38" i="30"/>
  <c r="V38" i="30"/>
  <c r="R38" i="30"/>
  <c r="I23" i="30"/>
  <c r="N23" i="30" s="1"/>
  <c r="E38" i="30"/>
  <c r="X218" i="29"/>
  <c r="X238" i="29" s="1"/>
  <c r="X17" i="8" s="1"/>
  <c r="V218" i="29"/>
  <c r="V238" i="29" s="1"/>
  <c r="T17" i="8" s="1"/>
  <c r="R218" i="29"/>
  <c r="K238" i="29" s="1"/>
  <c r="P17" i="8" s="1"/>
  <c r="N218" i="29"/>
  <c r="E17" i="38" s="1"/>
  <c r="X188" i="29"/>
  <c r="V188" i="29"/>
  <c r="R188" i="29"/>
  <c r="N188" i="29"/>
  <c r="K227" i="29" s="1"/>
  <c r="I17" i="8" s="1"/>
  <c r="X158" i="29"/>
  <c r="V158" i="29"/>
  <c r="R158" i="29"/>
  <c r="N158" i="29"/>
  <c r="K226" i="29" s="1"/>
  <c r="H17" i="8" s="1"/>
  <c r="X128" i="29"/>
  <c r="V128" i="29"/>
  <c r="R128" i="29"/>
  <c r="K127" i="29"/>
  <c r="J127" i="29"/>
  <c r="I127" i="29"/>
  <c r="H127" i="29"/>
  <c r="G127" i="29"/>
  <c r="K126" i="29"/>
  <c r="J126" i="29"/>
  <c r="I126" i="29"/>
  <c r="H126" i="29"/>
  <c r="G126" i="29"/>
  <c r="K125" i="29"/>
  <c r="J125" i="29"/>
  <c r="I125" i="29"/>
  <c r="H125" i="29"/>
  <c r="G125" i="29"/>
  <c r="K124" i="29"/>
  <c r="J124" i="29"/>
  <c r="I124" i="29"/>
  <c r="H124" i="29"/>
  <c r="G124" i="29"/>
  <c r="K123" i="29"/>
  <c r="J123" i="29"/>
  <c r="I123" i="29"/>
  <c r="H123" i="29"/>
  <c r="G123" i="29"/>
  <c r="K122" i="29"/>
  <c r="J122" i="29"/>
  <c r="I122" i="29"/>
  <c r="H122" i="29"/>
  <c r="G122" i="29"/>
  <c r="K121" i="29"/>
  <c r="J121" i="29"/>
  <c r="I121" i="29"/>
  <c r="H121" i="29"/>
  <c r="G121" i="29"/>
  <c r="K120" i="29"/>
  <c r="J120" i="29"/>
  <c r="I120" i="29"/>
  <c r="H120" i="29"/>
  <c r="G120" i="29"/>
  <c r="K119" i="29"/>
  <c r="J119" i="29"/>
  <c r="I119" i="29"/>
  <c r="H119" i="29"/>
  <c r="G119" i="29"/>
  <c r="K118" i="29"/>
  <c r="J118" i="29"/>
  <c r="I118" i="29"/>
  <c r="H118" i="29"/>
  <c r="G118" i="29"/>
  <c r="K117" i="29"/>
  <c r="J117" i="29"/>
  <c r="I117" i="29"/>
  <c r="H117" i="29"/>
  <c r="G117" i="29"/>
  <c r="K116" i="29"/>
  <c r="J116" i="29"/>
  <c r="I116" i="29"/>
  <c r="H116" i="29"/>
  <c r="G116" i="29"/>
  <c r="K115" i="29"/>
  <c r="J115" i="29"/>
  <c r="I115" i="29"/>
  <c r="H115" i="29"/>
  <c r="G115" i="29"/>
  <c r="K114" i="29"/>
  <c r="J114" i="29"/>
  <c r="I114" i="29"/>
  <c r="H114" i="29"/>
  <c r="G114" i="29"/>
  <c r="K113" i="29"/>
  <c r="J113" i="29"/>
  <c r="I113" i="29"/>
  <c r="H113" i="29"/>
  <c r="G113" i="29"/>
  <c r="K112" i="29"/>
  <c r="J112" i="29"/>
  <c r="I112" i="29"/>
  <c r="H112" i="29"/>
  <c r="G112" i="29"/>
  <c r="K111" i="29"/>
  <c r="J111" i="29"/>
  <c r="I111" i="29"/>
  <c r="H111" i="29"/>
  <c r="G111" i="29"/>
  <c r="K110" i="29"/>
  <c r="J110" i="29"/>
  <c r="I110" i="29"/>
  <c r="H110" i="29"/>
  <c r="G110" i="29"/>
  <c r="K109" i="29"/>
  <c r="J109" i="29"/>
  <c r="I109" i="29"/>
  <c r="H109" i="29"/>
  <c r="G109" i="29"/>
  <c r="K108" i="29"/>
  <c r="J108" i="29"/>
  <c r="I108" i="29"/>
  <c r="H108" i="29"/>
  <c r="G108" i="29"/>
  <c r="K107" i="29"/>
  <c r="J107" i="29"/>
  <c r="I107" i="29"/>
  <c r="H107" i="29"/>
  <c r="G107" i="29"/>
  <c r="K106" i="29"/>
  <c r="J106" i="29"/>
  <c r="I106" i="29"/>
  <c r="H106" i="29"/>
  <c r="G106" i="29"/>
  <c r="K105" i="29"/>
  <c r="J105" i="29"/>
  <c r="I105" i="29"/>
  <c r="H105" i="29"/>
  <c r="G105" i="29"/>
  <c r="K104" i="29"/>
  <c r="J104" i="29"/>
  <c r="I104" i="29"/>
  <c r="H104" i="29"/>
  <c r="G104" i="29"/>
  <c r="K103" i="29"/>
  <c r="J103" i="29"/>
  <c r="I103" i="29"/>
  <c r="H103" i="29"/>
  <c r="G103" i="29"/>
  <c r="X98" i="29"/>
  <c r="V98" i="29"/>
  <c r="R98" i="29"/>
  <c r="N97" i="29"/>
  <c r="N96" i="29"/>
  <c r="N95" i="29"/>
  <c r="N94" i="29"/>
  <c r="N93" i="29"/>
  <c r="N92" i="29"/>
  <c r="N91" i="29"/>
  <c r="N90" i="29"/>
  <c r="N89" i="29"/>
  <c r="N88" i="29"/>
  <c r="N87" i="29"/>
  <c r="N86" i="29"/>
  <c r="N85" i="29"/>
  <c r="N84" i="29"/>
  <c r="N83" i="29"/>
  <c r="N82" i="29"/>
  <c r="N81" i="29"/>
  <c r="N80" i="29"/>
  <c r="N79" i="29"/>
  <c r="N78" i="29"/>
  <c r="N77" i="29"/>
  <c r="N76" i="29"/>
  <c r="N75" i="29"/>
  <c r="N74" i="29"/>
  <c r="N73" i="29"/>
  <c r="X68" i="29"/>
  <c r="V68" i="29"/>
  <c r="R68" i="29"/>
  <c r="N67" i="29"/>
  <c r="N66" i="29"/>
  <c r="N65" i="29"/>
  <c r="N64" i="29"/>
  <c r="N63" i="29"/>
  <c r="N62" i="29"/>
  <c r="N61" i="29"/>
  <c r="N60" i="29"/>
  <c r="N59" i="29"/>
  <c r="N58" i="29"/>
  <c r="N57" i="29"/>
  <c r="N56" i="29"/>
  <c r="N55" i="29"/>
  <c r="N54" i="29"/>
  <c r="N53" i="29"/>
  <c r="N52" i="29"/>
  <c r="N51" i="29"/>
  <c r="N50" i="29"/>
  <c r="N49" i="29"/>
  <c r="N48" i="29"/>
  <c r="N47" i="29"/>
  <c r="N46" i="29"/>
  <c r="N45" i="29"/>
  <c r="N44" i="29"/>
  <c r="N43" i="29"/>
  <c r="X38" i="29"/>
  <c r="V38" i="29"/>
  <c r="R38" i="29"/>
  <c r="J14" i="29"/>
  <c r="E38" i="29"/>
  <c r="X218" i="28"/>
  <c r="X238" i="28" s="1"/>
  <c r="X16" i="8" s="1"/>
  <c r="V218" i="28"/>
  <c r="V238" i="28" s="1"/>
  <c r="T16" i="8" s="1"/>
  <c r="R218" i="28"/>
  <c r="K238" i="28" s="1"/>
  <c r="P16" i="8" s="1"/>
  <c r="N218" i="28"/>
  <c r="E16" i="38" s="1"/>
  <c r="X188" i="28"/>
  <c r="V188" i="28"/>
  <c r="R188" i="28"/>
  <c r="N188" i="28"/>
  <c r="K227" i="28" s="1"/>
  <c r="I16" i="8" s="1"/>
  <c r="X158" i="28"/>
  <c r="V158" i="28"/>
  <c r="R158" i="28"/>
  <c r="N158" i="28"/>
  <c r="K226" i="28" s="1"/>
  <c r="H16" i="8" s="1"/>
  <c r="X128" i="28"/>
  <c r="V128" i="28"/>
  <c r="R128" i="28"/>
  <c r="K127" i="28"/>
  <c r="J127" i="28"/>
  <c r="I127" i="28"/>
  <c r="H127" i="28"/>
  <c r="G127" i="28"/>
  <c r="K126" i="28"/>
  <c r="J126" i="28"/>
  <c r="I126" i="28"/>
  <c r="H126" i="28"/>
  <c r="G126" i="28"/>
  <c r="K125" i="28"/>
  <c r="J125" i="28"/>
  <c r="I125" i="28"/>
  <c r="H125" i="28"/>
  <c r="G125" i="28"/>
  <c r="K124" i="28"/>
  <c r="J124" i="28"/>
  <c r="I124" i="28"/>
  <c r="H124" i="28"/>
  <c r="G124" i="28"/>
  <c r="K123" i="28"/>
  <c r="J123" i="28"/>
  <c r="I123" i="28"/>
  <c r="H123" i="28"/>
  <c r="G123" i="28"/>
  <c r="K122" i="28"/>
  <c r="J122" i="28"/>
  <c r="I122" i="28"/>
  <c r="H122" i="28"/>
  <c r="G122" i="28"/>
  <c r="K121" i="28"/>
  <c r="J121" i="28"/>
  <c r="I121" i="28"/>
  <c r="H121" i="28"/>
  <c r="G121" i="28"/>
  <c r="K120" i="28"/>
  <c r="J120" i="28"/>
  <c r="I120" i="28"/>
  <c r="H120" i="28"/>
  <c r="G120" i="28"/>
  <c r="K119" i="28"/>
  <c r="J119" i="28"/>
  <c r="I119" i="28"/>
  <c r="H119" i="28"/>
  <c r="G119" i="28"/>
  <c r="K118" i="28"/>
  <c r="J118" i="28"/>
  <c r="I118" i="28"/>
  <c r="H118" i="28"/>
  <c r="G118" i="28"/>
  <c r="K117" i="28"/>
  <c r="J117" i="28"/>
  <c r="I117" i="28"/>
  <c r="H117" i="28"/>
  <c r="G117" i="28"/>
  <c r="K116" i="28"/>
  <c r="J116" i="28"/>
  <c r="I116" i="28"/>
  <c r="H116" i="28"/>
  <c r="G116" i="28"/>
  <c r="K115" i="28"/>
  <c r="J115" i="28"/>
  <c r="I115" i="28"/>
  <c r="H115" i="28"/>
  <c r="G115" i="28"/>
  <c r="K114" i="28"/>
  <c r="J114" i="28"/>
  <c r="I114" i="28"/>
  <c r="H114" i="28"/>
  <c r="G114" i="28"/>
  <c r="K113" i="28"/>
  <c r="J113" i="28"/>
  <c r="I113" i="28"/>
  <c r="H113" i="28"/>
  <c r="G113" i="28"/>
  <c r="K112" i="28"/>
  <c r="J112" i="28"/>
  <c r="I112" i="28"/>
  <c r="H112" i="28"/>
  <c r="G112" i="28"/>
  <c r="K111" i="28"/>
  <c r="J111" i="28"/>
  <c r="I111" i="28"/>
  <c r="H111" i="28"/>
  <c r="G111" i="28"/>
  <c r="K110" i="28"/>
  <c r="J110" i="28"/>
  <c r="I110" i="28"/>
  <c r="H110" i="28"/>
  <c r="G110" i="28"/>
  <c r="K109" i="28"/>
  <c r="J109" i="28"/>
  <c r="I109" i="28"/>
  <c r="H109" i="28"/>
  <c r="G109" i="28"/>
  <c r="K108" i="28"/>
  <c r="J108" i="28"/>
  <c r="I108" i="28"/>
  <c r="H108" i="28"/>
  <c r="G108" i="28"/>
  <c r="K107" i="28"/>
  <c r="J107" i="28"/>
  <c r="I107" i="28"/>
  <c r="H107" i="28"/>
  <c r="G107" i="28"/>
  <c r="K106" i="28"/>
  <c r="J106" i="28"/>
  <c r="I106" i="28"/>
  <c r="H106" i="28"/>
  <c r="G106" i="28"/>
  <c r="K105" i="28"/>
  <c r="J105" i="28"/>
  <c r="I105" i="28"/>
  <c r="H105" i="28"/>
  <c r="G105" i="28"/>
  <c r="K104" i="28"/>
  <c r="J104" i="28"/>
  <c r="I104" i="28"/>
  <c r="H104" i="28"/>
  <c r="G104" i="28"/>
  <c r="K103" i="28"/>
  <c r="J103" i="28"/>
  <c r="I103" i="28"/>
  <c r="H103" i="28"/>
  <c r="G103" i="28"/>
  <c r="X98" i="28"/>
  <c r="V98" i="28"/>
  <c r="R98" i="28"/>
  <c r="N97" i="28"/>
  <c r="N96" i="28"/>
  <c r="N95" i="28"/>
  <c r="N94" i="28"/>
  <c r="N93" i="28"/>
  <c r="N92" i="28"/>
  <c r="N91" i="28"/>
  <c r="N90" i="28"/>
  <c r="N89" i="28"/>
  <c r="N88" i="28"/>
  <c r="N87" i="28"/>
  <c r="N86" i="28"/>
  <c r="N85" i="28"/>
  <c r="N84" i="28"/>
  <c r="N83" i="28"/>
  <c r="N82" i="28"/>
  <c r="N81" i="28"/>
  <c r="N80" i="28"/>
  <c r="N79" i="28"/>
  <c r="N78" i="28"/>
  <c r="N77" i="28"/>
  <c r="N76" i="28"/>
  <c r="N75" i="28"/>
  <c r="N74" i="28"/>
  <c r="N73" i="28"/>
  <c r="X68" i="28"/>
  <c r="V68" i="28"/>
  <c r="R68" i="28"/>
  <c r="N67" i="28"/>
  <c r="N66" i="28"/>
  <c r="N65" i="28"/>
  <c r="N64" i="28"/>
  <c r="N63" i="28"/>
  <c r="N62" i="28"/>
  <c r="N61" i="28"/>
  <c r="N60" i="28"/>
  <c r="N59" i="28"/>
  <c r="N58" i="28"/>
  <c r="N57" i="28"/>
  <c r="N56" i="28"/>
  <c r="N55" i="28"/>
  <c r="N54" i="28"/>
  <c r="N53" i="28"/>
  <c r="N52" i="28"/>
  <c r="N51" i="28"/>
  <c r="N50" i="28"/>
  <c r="N49" i="28"/>
  <c r="N48" i="28"/>
  <c r="N47" i="28"/>
  <c r="N46" i="28"/>
  <c r="N45" i="28"/>
  <c r="N44" i="28"/>
  <c r="N43" i="28"/>
  <c r="X38" i="28"/>
  <c r="V38" i="28"/>
  <c r="R38" i="28"/>
  <c r="J15" i="28"/>
  <c r="E38" i="28"/>
  <c r="X218" i="27"/>
  <c r="X238" i="27" s="1"/>
  <c r="X15" i="8" s="1"/>
  <c r="V218" i="27"/>
  <c r="V238" i="27" s="1"/>
  <c r="T15" i="8" s="1"/>
  <c r="R218" i="27"/>
  <c r="K238" i="27" s="1"/>
  <c r="P15" i="8" s="1"/>
  <c r="N218" i="27"/>
  <c r="E15" i="38" s="1"/>
  <c r="X188" i="27"/>
  <c r="V188" i="27"/>
  <c r="R188" i="27"/>
  <c r="N188" i="27"/>
  <c r="K227" i="27" s="1"/>
  <c r="I15" i="8" s="1"/>
  <c r="X158" i="27"/>
  <c r="V158" i="27"/>
  <c r="R158" i="27"/>
  <c r="N158" i="27"/>
  <c r="K226" i="27" s="1"/>
  <c r="H15" i="8" s="1"/>
  <c r="X128" i="27"/>
  <c r="V128" i="27"/>
  <c r="R128" i="27"/>
  <c r="K127" i="27"/>
  <c r="J127" i="27"/>
  <c r="I127" i="27"/>
  <c r="H127" i="27"/>
  <c r="G127" i="27"/>
  <c r="K126" i="27"/>
  <c r="J126" i="27"/>
  <c r="I126" i="27"/>
  <c r="H126" i="27"/>
  <c r="G126" i="27"/>
  <c r="K125" i="27"/>
  <c r="J125" i="27"/>
  <c r="I125" i="27"/>
  <c r="H125" i="27"/>
  <c r="G125" i="27"/>
  <c r="K124" i="27"/>
  <c r="J124" i="27"/>
  <c r="I124" i="27"/>
  <c r="H124" i="27"/>
  <c r="G124" i="27"/>
  <c r="K123" i="27"/>
  <c r="J123" i="27"/>
  <c r="I123" i="27"/>
  <c r="H123" i="27"/>
  <c r="G123" i="27"/>
  <c r="K122" i="27"/>
  <c r="J122" i="27"/>
  <c r="I122" i="27"/>
  <c r="H122" i="27"/>
  <c r="G122" i="27"/>
  <c r="K121" i="27"/>
  <c r="J121" i="27"/>
  <c r="I121" i="27"/>
  <c r="H121" i="27"/>
  <c r="G121" i="27"/>
  <c r="K120" i="27"/>
  <c r="J120" i="27"/>
  <c r="I120" i="27"/>
  <c r="H120" i="27"/>
  <c r="G120" i="27"/>
  <c r="K119" i="27"/>
  <c r="J119" i="27"/>
  <c r="I119" i="27"/>
  <c r="H119" i="27"/>
  <c r="G119" i="27"/>
  <c r="K118" i="27"/>
  <c r="J118" i="27"/>
  <c r="I118" i="27"/>
  <c r="H118" i="27"/>
  <c r="G118" i="27"/>
  <c r="K117" i="27"/>
  <c r="J117" i="27"/>
  <c r="I117" i="27"/>
  <c r="H117" i="27"/>
  <c r="G117" i="27"/>
  <c r="K116" i="27"/>
  <c r="J116" i="27"/>
  <c r="I116" i="27"/>
  <c r="H116" i="27"/>
  <c r="G116" i="27"/>
  <c r="K115" i="27"/>
  <c r="J115" i="27"/>
  <c r="I115" i="27"/>
  <c r="H115" i="27"/>
  <c r="G115" i="27"/>
  <c r="K114" i="27"/>
  <c r="J114" i="27"/>
  <c r="I114" i="27"/>
  <c r="H114" i="27"/>
  <c r="G114" i="27"/>
  <c r="K113" i="27"/>
  <c r="J113" i="27"/>
  <c r="I113" i="27"/>
  <c r="H113" i="27"/>
  <c r="G113" i="27"/>
  <c r="K112" i="27"/>
  <c r="J112" i="27"/>
  <c r="I112" i="27"/>
  <c r="H112" i="27"/>
  <c r="G112" i="27"/>
  <c r="K111" i="27"/>
  <c r="J111" i="27"/>
  <c r="I111" i="27"/>
  <c r="H111" i="27"/>
  <c r="G111" i="27"/>
  <c r="K110" i="27"/>
  <c r="J110" i="27"/>
  <c r="I110" i="27"/>
  <c r="H110" i="27"/>
  <c r="G110" i="27"/>
  <c r="K109" i="27"/>
  <c r="J109" i="27"/>
  <c r="I109" i="27"/>
  <c r="H109" i="27"/>
  <c r="G109" i="27"/>
  <c r="K108" i="27"/>
  <c r="J108" i="27"/>
  <c r="I108" i="27"/>
  <c r="H108" i="27"/>
  <c r="G108" i="27"/>
  <c r="K107" i="27"/>
  <c r="J107" i="27"/>
  <c r="I107" i="27"/>
  <c r="H107" i="27"/>
  <c r="G107" i="27"/>
  <c r="K106" i="27"/>
  <c r="J106" i="27"/>
  <c r="I106" i="27"/>
  <c r="H106" i="27"/>
  <c r="G106" i="27"/>
  <c r="K105" i="27"/>
  <c r="J105" i="27"/>
  <c r="I105" i="27"/>
  <c r="H105" i="27"/>
  <c r="G105" i="27"/>
  <c r="K104" i="27"/>
  <c r="J104" i="27"/>
  <c r="I104" i="27"/>
  <c r="H104" i="27"/>
  <c r="G104" i="27"/>
  <c r="K103" i="27"/>
  <c r="J103" i="27"/>
  <c r="I103" i="27"/>
  <c r="H103" i="27"/>
  <c r="G103" i="27"/>
  <c r="X98" i="27"/>
  <c r="V98" i="27"/>
  <c r="R98" i="27"/>
  <c r="N97" i="27"/>
  <c r="N96" i="27"/>
  <c r="N95" i="27"/>
  <c r="N94" i="27"/>
  <c r="N93" i="27"/>
  <c r="N92" i="27"/>
  <c r="N91" i="27"/>
  <c r="N90" i="27"/>
  <c r="N89" i="27"/>
  <c r="N88" i="27"/>
  <c r="N87" i="27"/>
  <c r="N86" i="27"/>
  <c r="N85" i="27"/>
  <c r="N84" i="27"/>
  <c r="N83" i="27"/>
  <c r="N82" i="27"/>
  <c r="N81" i="27"/>
  <c r="N80" i="27"/>
  <c r="N79" i="27"/>
  <c r="N78" i="27"/>
  <c r="N77" i="27"/>
  <c r="N76" i="27"/>
  <c r="N75" i="27"/>
  <c r="N74" i="27"/>
  <c r="N73" i="27"/>
  <c r="X68" i="27"/>
  <c r="V68" i="27"/>
  <c r="R68" i="27"/>
  <c r="N67" i="27"/>
  <c r="N66" i="27"/>
  <c r="N65" i="27"/>
  <c r="N64" i="27"/>
  <c r="N63" i="27"/>
  <c r="N62" i="27"/>
  <c r="N61" i="27"/>
  <c r="N60" i="27"/>
  <c r="N59" i="27"/>
  <c r="N58" i="27"/>
  <c r="N57" i="27"/>
  <c r="N56" i="27"/>
  <c r="N55" i="27"/>
  <c r="N54" i="27"/>
  <c r="N53" i="27"/>
  <c r="N52" i="27"/>
  <c r="N51" i="27"/>
  <c r="N50" i="27"/>
  <c r="N49" i="27"/>
  <c r="N48" i="27"/>
  <c r="N47" i="27"/>
  <c r="N46" i="27"/>
  <c r="N45" i="27"/>
  <c r="N44" i="27"/>
  <c r="N43" i="27"/>
  <c r="X38" i="27"/>
  <c r="V38" i="27"/>
  <c r="R38" i="27"/>
  <c r="I34" i="27"/>
  <c r="N34" i="27" s="1"/>
  <c r="I33" i="27"/>
  <c r="I21" i="27"/>
  <c r="N21" i="27" s="1"/>
  <c r="J21" i="27"/>
  <c r="J19" i="27"/>
  <c r="I19" i="27"/>
  <c r="N19" i="27" s="1"/>
  <c r="J18" i="27"/>
  <c r="I18" i="27"/>
  <c r="N18" i="27" s="1"/>
  <c r="I17" i="27"/>
  <c r="J16" i="27"/>
  <c r="J15" i="27"/>
  <c r="I15" i="27"/>
  <c r="N15" i="27" s="1"/>
  <c r="E38" i="27"/>
  <c r="X218" i="26"/>
  <c r="X238" i="26" s="1"/>
  <c r="X14" i="8" s="1"/>
  <c r="V218" i="26"/>
  <c r="V238" i="26" s="1"/>
  <c r="T14" i="8" s="1"/>
  <c r="R218" i="26"/>
  <c r="K238" i="26" s="1"/>
  <c r="P14" i="8" s="1"/>
  <c r="N218" i="26"/>
  <c r="E14" i="38" s="1"/>
  <c r="X188" i="26"/>
  <c r="V188" i="26"/>
  <c r="R188" i="26"/>
  <c r="N188" i="26"/>
  <c r="K227" i="26" s="1"/>
  <c r="I14" i="8" s="1"/>
  <c r="X158" i="26"/>
  <c r="V158" i="26"/>
  <c r="R158" i="26"/>
  <c r="N158" i="26"/>
  <c r="K226" i="26" s="1"/>
  <c r="H14" i="8" s="1"/>
  <c r="X128" i="26"/>
  <c r="V128" i="26"/>
  <c r="R128" i="26"/>
  <c r="K127" i="26"/>
  <c r="J127" i="26"/>
  <c r="I127" i="26"/>
  <c r="H127" i="26"/>
  <c r="G127" i="26"/>
  <c r="K126" i="26"/>
  <c r="J126" i="26"/>
  <c r="I126" i="26"/>
  <c r="H126" i="26"/>
  <c r="G126" i="26"/>
  <c r="K125" i="26"/>
  <c r="J125" i="26"/>
  <c r="I125" i="26"/>
  <c r="H125" i="26"/>
  <c r="G125" i="26"/>
  <c r="K124" i="26"/>
  <c r="J124" i="26"/>
  <c r="I124" i="26"/>
  <c r="H124" i="26"/>
  <c r="G124" i="26"/>
  <c r="K123" i="26"/>
  <c r="J123" i="26"/>
  <c r="I123" i="26"/>
  <c r="H123" i="26"/>
  <c r="G123" i="26"/>
  <c r="K122" i="26"/>
  <c r="J122" i="26"/>
  <c r="I122" i="26"/>
  <c r="H122" i="26"/>
  <c r="G122" i="26"/>
  <c r="K121" i="26"/>
  <c r="J121" i="26"/>
  <c r="I121" i="26"/>
  <c r="H121" i="26"/>
  <c r="G121" i="26"/>
  <c r="K120" i="26"/>
  <c r="J120" i="26"/>
  <c r="I120" i="26"/>
  <c r="H120" i="26"/>
  <c r="G120" i="26"/>
  <c r="K119" i="26"/>
  <c r="J119" i="26"/>
  <c r="I119" i="26"/>
  <c r="H119" i="26"/>
  <c r="G119" i="26"/>
  <c r="K118" i="26"/>
  <c r="J118" i="26"/>
  <c r="I118" i="26"/>
  <c r="H118" i="26"/>
  <c r="G118" i="26"/>
  <c r="K117" i="26"/>
  <c r="J117" i="26"/>
  <c r="I117" i="26"/>
  <c r="H117" i="26"/>
  <c r="G117" i="26"/>
  <c r="K116" i="26"/>
  <c r="J116" i="26"/>
  <c r="I116" i="26"/>
  <c r="H116" i="26"/>
  <c r="G116" i="26"/>
  <c r="K115" i="26"/>
  <c r="J115" i="26"/>
  <c r="I115" i="26"/>
  <c r="H115" i="26"/>
  <c r="G115" i="26"/>
  <c r="K114" i="26"/>
  <c r="J114" i="26"/>
  <c r="I114" i="26"/>
  <c r="H114" i="26"/>
  <c r="G114" i="26"/>
  <c r="K113" i="26"/>
  <c r="J113" i="26"/>
  <c r="I113" i="26"/>
  <c r="H113" i="26"/>
  <c r="G113" i="26"/>
  <c r="K112" i="26"/>
  <c r="J112" i="26"/>
  <c r="I112" i="26"/>
  <c r="H112" i="26"/>
  <c r="G112" i="26"/>
  <c r="K111" i="26"/>
  <c r="J111" i="26"/>
  <c r="I111" i="26"/>
  <c r="H111" i="26"/>
  <c r="G111" i="26"/>
  <c r="K110" i="26"/>
  <c r="J110" i="26"/>
  <c r="I110" i="26"/>
  <c r="H110" i="26"/>
  <c r="G110" i="26"/>
  <c r="K109" i="26"/>
  <c r="J109" i="26"/>
  <c r="I109" i="26"/>
  <c r="H109" i="26"/>
  <c r="G109" i="26"/>
  <c r="K108" i="26"/>
  <c r="J108" i="26"/>
  <c r="I108" i="26"/>
  <c r="H108" i="26"/>
  <c r="G108" i="26"/>
  <c r="K107" i="26"/>
  <c r="J107" i="26"/>
  <c r="I107" i="26"/>
  <c r="H107" i="26"/>
  <c r="G107" i="26"/>
  <c r="K106" i="26"/>
  <c r="J106" i="26"/>
  <c r="I106" i="26"/>
  <c r="H106" i="26"/>
  <c r="G106" i="26"/>
  <c r="K105" i="26"/>
  <c r="J105" i="26"/>
  <c r="I105" i="26"/>
  <c r="H105" i="26"/>
  <c r="G105" i="26"/>
  <c r="K104" i="26"/>
  <c r="J104" i="26"/>
  <c r="I104" i="26"/>
  <c r="H104" i="26"/>
  <c r="G104" i="26"/>
  <c r="K103" i="26"/>
  <c r="J103" i="26"/>
  <c r="I103" i="26"/>
  <c r="H103" i="26"/>
  <c r="G103" i="26"/>
  <c r="X98" i="26"/>
  <c r="V98" i="26"/>
  <c r="R98" i="26"/>
  <c r="N97" i="26"/>
  <c r="N96" i="26"/>
  <c r="N95" i="26"/>
  <c r="N94" i="26"/>
  <c r="N93" i="26"/>
  <c r="N92" i="26"/>
  <c r="N91" i="26"/>
  <c r="N90" i="26"/>
  <c r="N89" i="26"/>
  <c r="N88" i="26"/>
  <c r="N87" i="26"/>
  <c r="N86" i="26"/>
  <c r="N85" i="26"/>
  <c r="N84" i="26"/>
  <c r="N83" i="26"/>
  <c r="N82" i="26"/>
  <c r="N81" i="26"/>
  <c r="N80" i="26"/>
  <c r="N79" i="26"/>
  <c r="N78" i="26"/>
  <c r="N77" i="26"/>
  <c r="N76" i="26"/>
  <c r="N75" i="26"/>
  <c r="N74" i="26"/>
  <c r="N73" i="26"/>
  <c r="X68" i="26"/>
  <c r="V68" i="26"/>
  <c r="R68" i="26"/>
  <c r="N67" i="26"/>
  <c r="N66" i="26"/>
  <c r="N65" i="26"/>
  <c r="N64" i="26"/>
  <c r="N63" i="26"/>
  <c r="N62" i="26"/>
  <c r="N61" i="26"/>
  <c r="N60" i="26"/>
  <c r="N59" i="26"/>
  <c r="N58" i="26"/>
  <c r="N57" i="26"/>
  <c r="N56" i="26"/>
  <c r="N55" i="26"/>
  <c r="N54" i="26"/>
  <c r="N53" i="26"/>
  <c r="N52" i="26"/>
  <c r="N51" i="26"/>
  <c r="N50" i="26"/>
  <c r="N49" i="26"/>
  <c r="N48" i="26"/>
  <c r="N47" i="26"/>
  <c r="N46" i="26"/>
  <c r="N45" i="26"/>
  <c r="N44" i="26"/>
  <c r="N43" i="26"/>
  <c r="X38" i="26"/>
  <c r="V38" i="26"/>
  <c r="R38" i="26"/>
  <c r="J21" i="26"/>
  <c r="I21" i="26"/>
  <c r="N21" i="26" s="1"/>
  <c r="J20" i="26"/>
  <c r="J17" i="26"/>
  <c r="J16" i="26"/>
  <c r="I16" i="26"/>
  <c r="N16" i="26" s="1"/>
  <c r="I15" i="26"/>
  <c r="N15" i="26" s="1"/>
  <c r="J15" i="26"/>
  <c r="J14" i="26"/>
  <c r="I14" i="26"/>
  <c r="N14" i="26" s="1"/>
  <c r="I13" i="26"/>
  <c r="E38" i="26"/>
  <c r="X218" i="25"/>
  <c r="X238" i="25" s="1"/>
  <c r="X13" i="8" s="1"/>
  <c r="V218" i="25"/>
  <c r="V238" i="25" s="1"/>
  <c r="T13" i="8" s="1"/>
  <c r="R218" i="25"/>
  <c r="K238" i="25" s="1"/>
  <c r="P13" i="8" s="1"/>
  <c r="N218" i="25"/>
  <c r="K232" i="25" s="1"/>
  <c r="X188" i="25"/>
  <c r="V188" i="25"/>
  <c r="R188" i="25"/>
  <c r="N188" i="25"/>
  <c r="K227" i="25" s="1"/>
  <c r="I13" i="8" s="1"/>
  <c r="X158" i="25"/>
  <c r="V158" i="25"/>
  <c r="R158" i="25"/>
  <c r="N158" i="25"/>
  <c r="K226" i="25" s="1"/>
  <c r="H13" i="8" s="1"/>
  <c r="X128" i="25"/>
  <c r="V128" i="25"/>
  <c r="R128" i="25"/>
  <c r="K127" i="25"/>
  <c r="J127" i="25"/>
  <c r="I127" i="25"/>
  <c r="H127" i="25"/>
  <c r="G127" i="25"/>
  <c r="K126" i="25"/>
  <c r="J126" i="25"/>
  <c r="I126" i="25"/>
  <c r="H126" i="25"/>
  <c r="G126" i="25"/>
  <c r="K125" i="25"/>
  <c r="J125" i="25"/>
  <c r="I125" i="25"/>
  <c r="H125" i="25"/>
  <c r="G125" i="25"/>
  <c r="K124" i="25"/>
  <c r="J124" i="25"/>
  <c r="I124" i="25"/>
  <c r="H124" i="25"/>
  <c r="G124" i="25"/>
  <c r="K123" i="25"/>
  <c r="J123" i="25"/>
  <c r="I123" i="25"/>
  <c r="H123" i="25"/>
  <c r="G123" i="25"/>
  <c r="K122" i="25"/>
  <c r="J122" i="25"/>
  <c r="I122" i="25"/>
  <c r="H122" i="25"/>
  <c r="G122" i="25"/>
  <c r="K121" i="25"/>
  <c r="J121" i="25"/>
  <c r="I121" i="25"/>
  <c r="H121" i="25"/>
  <c r="G121" i="25"/>
  <c r="K120" i="25"/>
  <c r="J120" i="25"/>
  <c r="I120" i="25"/>
  <c r="H120" i="25"/>
  <c r="G120" i="25"/>
  <c r="K119" i="25"/>
  <c r="J119" i="25"/>
  <c r="I119" i="25"/>
  <c r="H119" i="25"/>
  <c r="G119" i="25"/>
  <c r="K118" i="25"/>
  <c r="J118" i="25"/>
  <c r="I118" i="25"/>
  <c r="H118" i="25"/>
  <c r="G118" i="25"/>
  <c r="K117" i="25"/>
  <c r="J117" i="25"/>
  <c r="I117" i="25"/>
  <c r="H117" i="25"/>
  <c r="G117" i="25"/>
  <c r="K116" i="25"/>
  <c r="J116" i="25"/>
  <c r="I116" i="25"/>
  <c r="H116" i="25"/>
  <c r="G116" i="25"/>
  <c r="K115" i="25"/>
  <c r="J115" i="25"/>
  <c r="I115" i="25"/>
  <c r="H115" i="25"/>
  <c r="G115" i="25"/>
  <c r="K114" i="25"/>
  <c r="J114" i="25"/>
  <c r="I114" i="25"/>
  <c r="H114" i="25"/>
  <c r="G114" i="25"/>
  <c r="K113" i="25"/>
  <c r="J113" i="25"/>
  <c r="I113" i="25"/>
  <c r="H113" i="25"/>
  <c r="G113" i="25"/>
  <c r="K112" i="25"/>
  <c r="J112" i="25"/>
  <c r="I112" i="25"/>
  <c r="H112" i="25"/>
  <c r="G112" i="25"/>
  <c r="K111" i="25"/>
  <c r="J111" i="25"/>
  <c r="I111" i="25"/>
  <c r="H111" i="25"/>
  <c r="G111" i="25"/>
  <c r="K110" i="25"/>
  <c r="J110" i="25"/>
  <c r="I110" i="25"/>
  <c r="H110" i="25"/>
  <c r="G110" i="25"/>
  <c r="K109" i="25"/>
  <c r="J109" i="25"/>
  <c r="I109" i="25"/>
  <c r="H109" i="25"/>
  <c r="G109" i="25"/>
  <c r="K108" i="25"/>
  <c r="J108" i="25"/>
  <c r="I108" i="25"/>
  <c r="H108" i="25"/>
  <c r="G108" i="25"/>
  <c r="K107" i="25"/>
  <c r="J107" i="25"/>
  <c r="I107" i="25"/>
  <c r="H107" i="25"/>
  <c r="G107" i="25"/>
  <c r="K106" i="25"/>
  <c r="J106" i="25"/>
  <c r="I106" i="25"/>
  <c r="H106" i="25"/>
  <c r="G106" i="25"/>
  <c r="K105" i="25"/>
  <c r="J105" i="25"/>
  <c r="I105" i="25"/>
  <c r="H105" i="25"/>
  <c r="G105" i="25"/>
  <c r="K104" i="25"/>
  <c r="J104" i="25"/>
  <c r="I104" i="25"/>
  <c r="H104" i="25"/>
  <c r="G104" i="25"/>
  <c r="K103" i="25"/>
  <c r="J103" i="25"/>
  <c r="I103" i="25"/>
  <c r="H103" i="25"/>
  <c r="G103" i="25"/>
  <c r="X98" i="25"/>
  <c r="V98" i="25"/>
  <c r="R98" i="25"/>
  <c r="N97" i="25"/>
  <c r="N96" i="25"/>
  <c r="N95" i="25"/>
  <c r="N94" i="25"/>
  <c r="N93" i="25"/>
  <c r="N92" i="25"/>
  <c r="N91" i="25"/>
  <c r="N90" i="25"/>
  <c r="N89" i="25"/>
  <c r="N88" i="25"/>
  <c r="N87" i="25"/>
  <c r="N86" i="25"/>
  <c r="N85" i="25"/>
  <c r="N84" i="25"/>
  <c r="N83" i="25"/>
  <c r="N82" i="25"/>
  <c r="N81" i="25"/>
  <c r="N80" i="25"/>
  <c r="N79" i="25"/>
  <c r="N78" i="25"/>
  <c r="N77" i="25"/>
  <c r="N76" i="25"/>
  <c r="N75" i="25"/>
  <c r="N74" i="25"/>
  <c r="N73" i="25"/>
  <c r="X68" i="25"/>
  <c r="V68" i="25"/>
  <c r="R68" i="25"/>
  <c r="N67" i="25"/>
  <c r="N66" i="25"/>
  <c r="N65" i="25"/>
  <c r="N64" i="25"/>
  <c r="N63" i="25"/>
  <c r="N62" i="25"/>
  <c r="N61" i="25"/>
  <c r="N60" i="25"/>
  <c r="N59" i="25"/>
  <c r="N58" i="25"/>
  <c r="N57" i="25"/>
  <c r="N56" i="25"/>
  <c r="N55" i="25"/>
  <c r="N54" i="25"/>
  <c r="N53" i="25"/>
  <c r="N52" i="25"/>
  <c r="N51" i="25"/>
  <c r="N50" i="25"/>
  <c r="N49" i="25"/>
  <c r="N48" i="25"/>
  <c r="N47" i="25"/>
  <c r="N46" i="25"/>
  <c r="N45" i="25"/>
  <c r="N44" i="25"/>
  <c r="N43" i="25"/>
  <c r="X38" i="25"/>
  <c r="V38" i="25"/>
  <c r="R38" i="25"/>
  <c r="J25" i="25"/>
  <c r="J24" i="25"/>
  <c r="I23" i="25"/>
  <c r="N23" i="25" s="1"/>
  <c r="J20" i="25"/>
  <c r="J19" i="25"/>
  <c r="I19" i="25"/>
  <c r="N19" i="25" s="1"/>
  <c r="J18" i="25"/>
  <c r="I18" i="25"/>
  <c r="I17" i="25"/>
  <c r="N17" i="25" s="1"/>
  <c r="J17" i="25"/>
  <c r="J16" i="25"/>
  <c r="I16" i="25"/>
  <c r="N16" i="25" s="1"/>
  <c r="J15" i="25"/>
  <c r="I15" i="25"/>
  <c r="N15" i="25" s="1"/>
  <c r="E38" i="25"/>
  <c r="X218" i="24"/>
  <c r="X238" i="24" s="1"/>
  <c r="X12" i="8" s="1"/>
  <c r="V218" i="24"/>
  <c r="V238" i="24" s="1"/>
  <c r="T12" i="8" s="1"/>
  <c r="R218" i="24"/>
  <c r="K238" i="24" s="1"/>
  <c r="P12" i="8" s="1"/>
  <c r="N218" i="24"/>
  <c r="E12" i="38" s="1"/>
  <c r="X188" i="24"/>
  <c r="V188" i="24"/>
  <c r="R188" i="24"/>
  <c r="N188" i="24"/>
  <c r="K227" i="24" s="1"/>
  <c r="I12" i="8" s="1"/>
  <c r="X158" i="24"/>
  <c r="V158" i="24"/>
  <c r="R158" i="24"/>
  <c r="N158" i="24"/>
  <c r="K226" i="24" s="1"/>
  <c r="H12" i="8" s="1"/>
  <c r="X128" i="24"/>
  <c r="V128" i="24"/>
  <c r="R128" i="24"/>
  <c r="K127" i="24"/>
  <c r="J127" i="24"/>
  <c r="I127" i="24"/>
  <c r="H127" i="24"/>
  <c r="G127" i="24"/>
  <c r="K126" i="24"/>
  <c r="J126" i="24"/>
  <c r="I126" i="24"/>
  <c r="H126" i="24"/>
  <c r="G126" i="24"/>
  <c r="K125" i="24"/>
  <c r="J125" i="24"/>
  <c r="I125" i="24"/>
  <c r="H125" i="24"/>
  <c r="G125" i="24"/>
  <c r="K124" i="24"/>
  <c r="J124" i="24"/>
  <c r="I124" i="24"/>
  <c r="H124" i="24"/>
  <c r="G124" i="24"/>
  <c r="K123" i="24"/>
  <c r="J123" i="24"/>
  <c r="I123" i="24"/>
  <c r="H123" i="24"/>
  <c r="G123" i="24"/>
  <c r="K122" i="24"/>
  <c r="J122" i="24"/>
  <c r="I122" i="24"/>
  <c r="H122" i="24"/>
  <c r="G122" i="24"/>
  <c r="K121" i="24"/>
  <c r="J121" i="24"/>
  <c r="I121" i="24"/>
  <c r="H121" i="24"/>
  <c r="G121" i="24"/>
  <c r="K120" i="24"/>
  <c r="J120" i="24"/>
  <c r="I120" i="24"/>
  <c r="H120" i="24"/>
  <c r="G120" i="24"/>
  <c r="K119" i="24"/>
  <c r="J119" i="24"/>
  <c r="I119" i="24"/>
  <c r="H119" i="24"/>
  <c r="G119" i="24"/>
  <c r="K118" i="24"/>
  <c r="J118" i="24"/>
  <c r="I118" i="24"/>
  <c r="H118" i="24"/>
  <c r="G118" i="24"/>
  <c r="K117" i="24"/>
  <c r="J117" i="24"/>
  <c r="I117" i="24"/>
  <c r="H117" i="24"/>
  <c r="G117" i="24"/>
  <c r="K116" i="24"/>
  <c r="J116" i="24"/>
  <c r="I116" i="24"/>
  <c r="H116" i="24"/>
  <c r="G116" i="24"/>
  <c r="K115" i="24"/>
  <c r="J115" i="24"/>
  <c r="I115" i="24"/>
  <c r="H115" i="24"/>
  <c r="G115" i="24"/>
  <c r="K114" i="24"/>
  <c r="J114" i="24"/>
  <c r="I114" i="24"/>
  <c r="H114" i="24"/>
  <c r="G114" i="24"/>
  <c r="K113" i="24"/>
  <c r="J113" i="24"/>
  <c r="I113" i="24"/>
  <c r="H113" i="24"/>
  <c r="G113" i="24"/>
  <c r="K112" i="24"/>
  <c r="J112" i="24"/>
  <c r="I112" i="24"/>
  <c r="H112" i="24"/>
  <c r="G112" i="24"/>
  <c r="K111" i="24"/>
  <c r="J111" i="24"/>
  <c r="I111" i="24"/>
  <c r="H111" i="24"/>
  <c r="G111" i="24"/>
  <c r="K110" i="24"/>
  <c r="J110" i="24"/>
  <c r="I110" i="24"/>
  <c r="H110" i="24"/>
  <c r="G110" i="24"/>
  <c r="K109" i="24"/>
  <c r="J109" i="24"/>
  <c r="I109" i="24"/>
  <c r="H109" i="24"/>
  <c r="G109" i="24"/>
  <c r="K108" i="24"/>
  <c r="J108" i="24"/>
  <c r="I108" i="24"/>
  <c r="H108" i="24"/>
  <c r="G108" i="24"/>
  <c r="K107" i="24"/>
  <c r="J107" i="24"/>
  <c r="I107" i="24"/>
  <c r="H107" i="24"/>
  <c r="G107" i="24"/>
  <c r="K106" i="24"/>
  <c r="J106" i="24"/>
  <c r="I106" i="24"/>
  <c r="H106" i="24"/>
  <c r="G106" i="24"/>
  <c r="K105" i="24"/>
  <c r="J105" i="24"/>
  <c r="I105" i="24"/>
  <c r="H105" i="24"/>
  <c r="G105" i="24"/>
  <c r="K104" i="24"/>
  <c r="J104" i="24"/>
  <c r="I104" i="24"/>
  <c r="H104" i="24"/>
  <c r="G104" i="24"/>
  <c r="K103" i="24"/>
  <c r="J103" i="24"/>
  <c r="I103" i="24"/>
  <c r="H103" i="24"/>
  <c r="G103" i="24"/>
  <c r="X98" i="24"/>
  <c r="V98" i="24"/>
  <c r="R98" i="24"/>
  <c r="N97" i="24"/>
  <c r="N96" i="24"/>
  <c r="N95" i="24"/>
  <c r="N94" i="24"/>
  <c r="N93" i="24"/>
  <c r="N92" i="24"/>
  <c r="N91" i="24"/>
  <c r="N90" i="24"/>
  <c r="N89" i="24"/>
  <c r="N88" i="24"/>
  <c r="N87" i="24"/>
  <c r="N86" i="24"/>
  <c r="N85" i="24"/>
  <c r="N84" i="24"/>
  <c r="N83" i="24"/>
  <c r="N82" i="24"/>
  <c r="N81" i="24"/>
  <c r="N80" i="24"/>
  <c r="N79" i="24"/>
  <c r="N78" i="24"/>
  <c r="N77" i="24"/>
  <c r="N76" i="24"/>
  <c r="N75" i="24"/>
  <c r="N74" i="24"/>
  <c r="N73" i="24"/>
  <c r="X68" i="24"/>
  <c r="V68" i="24"/>
  <c r="R68" i="24"/>
  <c r="N67" i="24"/>
  <c r="N66" i="24"/>
  <c r="N65" i="24"/>
  <c r="N64" i="24"/>
  <c r="N63" i="24"/>
  <c r="N62" i="24"/>
  <c r="N61" i="24"/>
  <c r="N60" i="24"/>
  <c r="N59" i="24"/>
  <c r="N58" i="24"/>
  <c r="N57" i="24"/>
  <c r="N56" i="24"/>
  <c r="N55" i="24"/>
  <c r="N54" i="24"/>
  <c r="N53" i="24"/>
  <c r="N52" i="24"/>
  <c r="N51" i="24"/>
  <c r="N50" i="24"/>
  <c r="N49" i="24"/>
  <c r="N48" i="24"/>
  <c r="N47" i="24"/>
  <c r="N46" i="24"/>
  <c r="N45" i="24"/>
  <c r="N44" i="24"/>
  <c r="N43" i="24"/>
  <c r="X38" i="24"/>
  <c r="V38" i="24"/>
  <c r="R38" i="24"/>
  <c r="I37" i="24"/>
  <c r="N37" i="24" s="1"/>
  <c r="J28" i="24"/>
  <c r="I25" i="24"/>
  <c r="N25" i="24" s="1"/>
  <c r="J21" i="24"/>
  <c r="I21" i="24"/>
  <c r="N21" i="24" s="1"/>
  <c r="J20" i="24"/>
  <c r="J18" i="24"/>
  <c r="J17" i="24"/>
  <c r="I17" i="24"/>
  <c r="N17" i="24" s="1"/>
  <c r="J16" i="24"/>
  <c r="I16" i="24"/>
  <c r="J15" i="24"/>
  <c r="J14" i="24"/>
  <c r="I14" i="24"/>
  <c r="N14" i="24" s="1"/>
  <c r="I13" i="24"/>
  <c r="J13" i="24" s="1"/>
  <c r="E38" i="24"/>
  <c r="X218" i="23"/>
  <c r="X238" i="23" s="1"/>
  <c r="X11" i="8" s="1"/>
  <c r="V218" i="23"/>
  <c r="V238" i="23" s="1"/>
  <c r="T11" i="8" s="1"/>
  <c r="R218" i="23"/>
  <c r="K238" i="23" s="1"/>
  <c r="P11" i="8" s="1"/>
  <c r="N218" i="23"/>
  <c r="E11" i="38" s="1"/>
  <c r="X188" i="23"/>
  <c r="V188" i="23"/>
  <c r="R188" i="23"/>
  <c r="N188" i="23"/>
  <c r="K227" i="23" s="1"/>
  <c r="I11" i="8" s="1"/>
  <c r="X158" i="23"/>
  <c r="V158" i="23"/>
  <c r="R158" i="23"/>
  <c r="N158" i="23"/>
  <c r="K226" i="23" s="1"/>
  <c r="H11" i="8" s="1"/>
  <c r="X128" i="23"/>
  <c r="V128" i="23"/>
  <c r="R128" i="23"/>
  <c r="K127" i="23"/>
  <c r="J127" i="23"/>
  <c r="I127" i="23"/>
  <c r="H127" i="23"/>
  <c r="G127" i="23"/>
  <c r="K126" i="23"/>
  <c r="J126" i="23"/>
  <c r="I126" i="23"/>
  <c r="H126" i="23"/>
  <c r="G126" i="23"/>
  <c r="K125" i="23"/>
  <c r="J125" i="23"/>
  <c r="I125" i="23"/>
  <c r="H125" i="23"/>
  <c r="G125" i="23"/>
  <c r="K124" i="23"/>
  <c r="J124" i="23"/>
  <c r="I124" i="23"/>
  <c r="H124" i="23"/>
  <c r="G124" i="23"/>
  <c r="K123" i="23"/>
  <c r="J123" i="23"/>
  <c r="I123" i="23"/>
  <c r="H123" i="23"/>
  <c r="G123" i="23"/>
  <c r="K122" i="23"/>
  <c r="J122" i="23"/>
  <c r="I122" i="23"/>
  <c r="H122" i="23"/>
  <c r="G122" i="23"/>
  <c r="K121" i="23"/>
  <c r="J121" i="23"/>
  <c r="I121" i="23"/>
  <c r="H121" i="23"/>
  <c r="G121" i="23"/>
  <c r="K120" i="23"/>
  <c r="J120" i="23"/>
  <c r="I120" i="23"/>
  <c r="H120" i="23"/>
  <c r="G120" i="23"/>
  <c r="K119" i="23"/>
  <c r="J119" i="23"/>
  <c r="I119" i="23"/>
  <c r="H119" i="23"/>
  <c r="G119" i="23"/>
  <c r="K118" i="23"/>
  <c r="J118" i="23"/>
  <c r="I118" i="23"/>
  <c r="H118" i="23"/>
  <c r="G118" i="23"/>
  <c r="K117" i="23"/>
  <c r="J117" i="23"/>
  <c r="I117" i="23"/>
  <c r="H117" i="23"/>
  <c r="G117" i="23"/>
  <c r="K116" i="23"/>
  <c r="J116" i="23"/>
  <c r="I116" i="23"/>
  <c r="H116" i="23"/>
  <c r="G116" i="23"/>
  <c r="K115" i="23"/>
  <c r="J115" i="23"/>
  <c r="I115" i="23"/>
  <c r="H115" i="23"/>
  <c r="G115" i="23"/>
  <c r="K114" i="23"/>
  <c r="J114" i="23"/>
  <c r="I114" i="23"/>
  <c r="H114" i="23"/>
  <c r="G114" i="23"/>
  <c r="K113" i="23"/>
  <c r="J113" i="23"/>
  <c r="I113" i="23"/>
  <c r="H113" i="23"/>
  <c r="G113" i="23"/>
  <c r="K112" i="23"/>
  <c r="J112" i="23"/>
  <c r="I112" i="23"/>
  <c r="H112" i="23"/>
  <c r="G112" i="23"/>
  <c r="K111" i="23"/>
  <c r="J111" i="23"/>
  <c r="I111" i="23"/>
  <c r="H111" i="23"/>
  <c r="G111" i="23"/>
  <c r="K110" i="23"/>
  <c r="J110" i="23"/>
  <c r="I110" i="23"/>
  <c r="H110" i="23"/>
  <c r="G110" i="23"/>
  <c r="K109" i="23"/>
  <c r="J109" i="23"/>
  <c r="I109" i="23"/>
  <c r="H109" i="23"/>
  <c r="G109" i="23"/>
  <c r="K108" i="23"/>
  <c r="J108" i="23"/>
  <c r="I108" i="23"/>
  <c r="H108" i="23"/>
  <c r="G108" i="23"/>
  <c r="K107" i="23"/>
  <c r="J107" i="23"/>
  <c r="I107" i="23"/>
  <c r="H107" i="23"/>
  <c r="G107" i="23"/>
  <c r="K106" i="23"/>
  <c r="J106" i="23"/>
  <c r="I106" i="23"/>
  <c r="H106" i="23"/>
  <c r="G106" i="23"/>
  <c r="K105" i="23"/>
  <c r="J105" i="23"/>
  <c r="I105" i="23"/>
  <c r="H105" i="23"/>
  <c r="G105" i="23"/>
  <c r="K104" i="23"/>
  <c r="J104" i="23"/>
  <c r="I104" i="23"/>
  <c r="H104" i="23"/>
  <c r="G104" i="23"/>
  <c r="K103" i="23"/>
  <c r="J103" i="23"/>
  <c r="I103" i="23"/>
  <c r="H103" i="23"/>
  <c r="G103" i="23"/>
  <c r="X98" i="23"/>
  <c r="V98" i="23"/>
  <c r="R98" i="23"/>
  <c r="N97" i="23"/>
  <c r="N96" i="23"/>
  <c r="N95" i="23"/>
  <c r="N94" i="23"/>
  <c r="N93" i="23"/>
  <c r="N92" i="23"/>
  <c r="N91" i="23"/>
  <c r="N90" i="23"/>
  <c r="N89" i="23"/>
  <c r="N88" i="23"/>
  <c r="N87" i="23"/>
  <c r="N86" i="23"/>
  <c r="N85" i="23"/>
  <c r="N84" i="23"/>
  <c r="N83" i="23"/>
  <c r="N82" i="23"/>
  <c r="N81" i="23"/>
  <c r="N80" i="23"/>
  <c r="N79" i="23"/>
  <c r="N78" i="23"/>
  <c r="N77" i="23"/>
  <c r="N76" i="23"/>
  <c r="N75" i="23"/>
  <c r="N74" i="23"/>
  <c r="N73" i="23"/>
  <c r="X68" i="23"/>
  <c r="V68" i="23"/>
  <c r="R68" i="23"/>
  <c r="N67" i="23"/>
  <c r="N66" i="23"/>
  <c r="N65" i="23"/>
  <c r="N64" i="23"/>
  <c r="N63" i="23"/>
  <c r="N62" i="23"/>
  <c r="N61" i="23"/>
  <c r="N60" i="23"/>
  <c r="N59" i="23"/>
  <c r="N58" i="23"/>
  <c r="N57" i="23"/>
  <c r="N56" i="23"/>
  <c r="N55" i="23"/>
  <c r="N54" i="23"/>
  <c r="N53" i="23"/>
  <c r="N52" i="23"/>
  <c r="N51" i="23"/>
  <c r="N50" i="23"/>
  <c r="N49" i="23"/>
  <c r="N48" i="23"/>
  <c r="N47" i="23"/>
  <c r="N46" i="23"/>
  <c r="N45" i="23"/>
  <c r="N44" i="23"/>
  <c r="N43" i="23"/>
  <c r="X38" i="23"/>
  <c r="V38" i="23"/>
  <c r="R38" i="23"/>
  <c r="J33" i="23"/>
  <c r="I33" i="23"/>
  <c r="I21" i="23"/>
  <c r="N21" i="23" s="1"/>
  <c r="I20" i="23"/>
  <c r="I19" i="23"/>
  <c r="N19" i="23" s="1"/>
  <c r="J19" i="23"/>
  <c r="J18" i="23"/>
  <c r="I18" i="23"/>
  <c r="N18" i="23" s="1"/>
  <c r="J17" i="23"/>
  <c r="I17" i="23"/>
  <c r="J15" i="23"/>
  <c r="J14" i="23"/>
  <c r="I14" i="23"/>
  <c r="N14" i="23" s="1"/>
  <c r="I13" i="23"/>
  <c r="E38" i="23"/>
  <c r="X218" i="22"/>
  <c r="X238" i="22" s="1"/>
  <c r="X10" i="8" s="1"/>
  <c r="V218" i="22"/>
  <c r="V238" i="22" s="1"/>
  <c r="T10" i="8" s="1"/>
  <c r="R218" i="22"/>
  <c r="K238" i="22" s="1"/>
  <c r="P10" i="8" s="1"/>
  <c r="N218" i="22"/>
  <c r="E10" i="38" s="1"/>
  <c r="X188" i="22"/>
  <c r="V188" i="22"/>
  <c r="R188" i="22"/>
  <c r="N188" i="22"/>
  <c r="K227" i="22" s="1"/>
  <c r="I10" i="8" s="1"/>
  <c r="X158" i="22"/>
  <c r="V158" i="22"/>
  <c r="R158" i="22"/>
  <c r="N158" i="22"/>
  <c r="K226" i="22" s="1"/>
  <c r="H10" i="8" s="1"/>
  <c r="X128" i="22"/>
  <c r="V128" i="22"/>
  <c r="R128" i="22"/>
  <c r="K127" i="22"/>
  <c r="J127" i="22"/>
  <c r="I127" i="22"/>
  <c r="H127" i="22"/>
  <c r="G127" i="22"/>
  <c r="K126" i="22"/>
  <c r="J126" i="22"/>
  <c r="I126" i="22"/>
  <c r="H126" i="22"/>
  <c r="G126" i="22"/>
  <c r="K125" i="22"/>
  <c r="J125" i="22"/>
  <c r="I125" i="22"/>
  <c r="H125" i="22"/>
  <c r="G125" i="22"/>
  <c r="K124" i="22"/>
  <c r="J124" i="22"/>
  <c r="I124" i="22"/>
  <c r="H124" i="22"/>
  <c r="G124" i="22"/>
  <c r="K123" i="22"/>
  <c r="J123" i="22"/>
  <c r="I123" i="22"/>
  <c r="H123" i="22"/>
  <c r="G123" i="22"/>
  <c r="K122" i="22"/>
  <c r="J122" i="22"/>
  <c r="I122" i="22"/>
  <c r="H122" i="22"/>
  <c r="G122" i="22"/>
  <c r="K121" i="22"/>
  <c r="J121" i="22"/>
  <c r="I121" i="22"/>
  <c r="H121" i="22"/>
  <c r="G121" i="22"/>
  <c r="K120" i="22"/>
  <c r="J120" i="22"/>
  <c r="I120" i="22"/>
  <c r="H120" i="22"/>
  <c r="G120" i="22"/>
  <c r="K119" i="22"/>
  <c r="J119" i="22"/>
  <c r="I119" i="22"/>
  <c r="H119" i="22"/>
  <c r="G119" i="22"/>
  <c r="K118" i="22"/>
  <c r="J118" i="22"/>
  <c r="I118" i="22"/>
  <c r="H118" i="22"/>
  <c r="G118" i="22"/>
  <c r="K117" i="22"/>
  <c r="J117" i="22"/>
  <c r="I117" i="22"/>
  <c r="H117" i="22"/>
  <c r="G117" i="22"/>
  <c r="K116" i="22"/>
  <c r="J116" i="22"/>
  <c r="I116" i="22"/>
  <c r="H116" i="22"/>
  <c r="G116" i="22"/>
  <c r="K115" i="22"/>
  <c r="J115" i="22"/>
  <c r="I115" i="22"/>
  <c r="H115" i="22"/>
  <c r="G115" i="22"/>
  <c r="K114" i="22"/>
  <c r="J114" i="22"/>
  <c r="I114" i="22"/>
  <c r="H114" i="22"/>
  <c r="G114" i="22"/>
  <c r="K113" i="22"/>
  <c r="J113" i="22"/>
  <c r="I113" i="22"/>
  <c r="H113" i="22"/>
  <c r="G113" i="22"/>
  <c r="K112" i="22"/>
  <c r="J112" i="22"/>
  <c r="I112" i="22"/>
  <c r="H112" i="22"/>
  <c r="G112" i="22"/>
  <c r="K111" i="22"/>
  <c r="J111" i="22"/>
  <c r="I111" i="22"/>
  <c r="H111" i="22"/>
  <c r="G111" i="22"/>
  <c r="K110" i="22"/>
  <c r="J110" i="22"/>
  <c r="I110" i="22"/>
  <c r="H110" i="22"/>
  <c r="G110" i="22"/>
  <c r="K109" i="22"/>
  <c r="J109" i="22"/>
  <c r="I109" i="22"/>
  <c r="H109" i="22"/>
  <c r="G109" i="22"/>
  <c r="K108" i="22"/>
  <c r="J108" i="22"/>
  <c r="I108" i="22"/>
  <c r="H108" i="22"/>
  <c r="G108" i="22"/>
  <c r="K107" i="22"/>
  <c r="J107" i="22"/>
  <c r="I107" i="22"/>
  <c r="H107" i="22"/>
  <c r="G107" i="22"/>
  <c r="K106" i="22"/>
  <c r="J106" i="22"/>
  <c r="I106" i="22"/>
  <c r="H106" i="22"/>
  <c r="G106" i="22"/>
  <c r="K105" i="22"/>
  <c r="J105" i="22"/>
  <c r="I105" i="22"/>
  <c r="H105" i="22"/>
  <c r="G105" i="22"/>
  <c r="K104" i="22"/>
  <c r="J104" i="22"/>
  <c r="I104" i="22"/>
  <c r="H104" i="22"/>
  <c r="G104" i="22"/>
  <c r="K103" i="22"/>
  <c r="J103" i="22"/>
  <c r="I103" i="22"/>
  <c r="H103" i="22"/>
  <c r="G103" i="22"/>
  <c r="X98" i="22"/>
  <c r="V98" i="22"/>
  <c r="R98" i="22"/>
  <c r="N97" i="22"/>
  <c r="N96" i="22"/>
  <c r="N95" i="22"/>
  <c r="N94" i="22"/>
  <c r="N93" i="22"/>
  <c r="N92" i="22"/>
  <c r="N91" i="22"/>
  <c r="N90" i="22"/>
  <c r="N89" i="22"/>
  <c r="N88" i="22"/>
  <c r="N87" i="22"/>
  <c r="N86" i="22"/>
  <c r="N85" i="22"/>
  <c r="N84" i="22"/>
  <c r="N83" i="22"/>
  <c r="N82" i="22"/>
  <c r="N81" i="22"/>
  <c r="N80" i="22"/>
  <c r="N79" i="22"/>
  <c r="N78" i="22"/>
  <c r="N77" i="22"/>
  <c r="N76" i="22"/>
  <c r="N75" i="22"/>
  <c r="N74" i="22"/>
  <c r="N73" i="22"/>
  <c r="X68" i="22"/>
  <c r="V68" i="22"/>
  <c r="R68" i="22"/>
  <c r="N67" i="22"/>
  <c r="N66" i="22"/>
  <c r="N65" i="22"/>
  <c r="N64" i="22"/>
  <c r="N63" i="22"/>
  <c r="N62" i="22"/>
  <c r="N61" i="22"/>
  <c r="N60" i="22"/>
  <c r="N59" i="22"/>
  <c r="N58" i="22"/>
  <c r="N57" i="22"/>
  <c r="N56" i="22"/>
  <c r="N55" i="22"/>
  <c r="N54" i="22"/>
  <c r="N53" i="22"/>
  <c r="N52" i="22"/>
  <c r="N51" i="22"/>
  <c r="N50" i="22"/>
  <c r="N49" i="22"/>
  <c r="N48" i="22"/>
  <c r="N47" i="22"/>
  <c r="N46" i="22"/>
  <c r="N45" i="22"/>
  <c r="N44" i="22"/>
  <c r="N43" i="22"/>
  <c r="X38" i="22"/>
  <c r="V38" i="22"/>
  <c r="R38" i="22"/>
  <c r="I23" i="22"/>
  <c r="J22" i="22"/>
  <c r="J20" i="22"/>
  <c r="I20" i="22"/>
  <c r="N20" i="22" s="1"/>
  <c r="J16" i="22"/>
  <c r="I16" i="22"/>
  <c r="N16" i="22" s="1"/>
  <c r="J15" i="22"/>
  <c r="I15" i="22"/>
  <c r="J14" i="22"/>
  <c r="I13" i="22"/>
  <c r="J13" i="22" s="1"/>
  <c r="E38" i="22"/>
  <c r="X218" i="21"/>
  <c r="X238" i="21" s="1"/>
  <c r="X9" i="8" s="1"/>
  <c r="V218" i="21"/>
  <c r="V238" i="21" s="1"/>
  <c r="T9" i="8" s="1"/>
  <c r="R218" i="21"/>
  <c r="K238" i="21" s="1"/>
  <c r="P9" i="8" s="1"/>
  <c r="N218" i="21"/>
  <c r="E9" i="38" s="1"/>
  <c r="X188" i="21"/>
  <c r="V188" i="21"/>
  <c r="R188" i="21"/>
  <c r="N188" i="21"/>
  <c r="K227" i="21" s="1"/>
  <c r="I9" i="8" s="1"/>
  <c r="X158" i="21"/>
  <c r="V158" i="21"/>
  <c r="R158" i="21"/>
  <c r="N158" i="21"/>
  <c r="K226" i="21" s="1"/>
  <c r="H9" i="8" s="1"/>
  <c r="X128" i="21"/>
  <c r="V128" i="21"/>
  <c r="R128" i="21"/>
  <c r="K127" i="21"/>
  <c r="J127" i="21"/>
  <c r="I127" i="21"/>
  <c r="H127" i="21"/>
  <c r="G127" i="21"/>
  <c r="K126" i="21"/>
  <c r="J126" i="21"/>
  <c r="I126" i="21"/>
  <c r="H126" i="21"/>
  <c r="G126" i="21"/>
  <c r="K125" i="21"/>
  <c r="J125" i="21"/>
  <c r="I125" i="21"/>
  <c r="H125" i="21"/>
  <c r="G125" i="21"/>
  <c r="K124" i="21"/>
  <c r="J124" i="21"/>
  <c r="I124" i="21"/>
  <c r="H124" i="21"/>
  <c r="G124" i="21"/>
  <c r="K123" i="21"/>
  <c r="J123" i="21"/>
  <c r="I123" i="21"/>
  <c r="H123" i="21"/>
  <c r="G123" i="21"/>
  <c r="K122" i="21"/>
  <c r="J122" i="21"/>
  <c r="I122" i="21"/>
  <c r="H122" i="21"/>
  <c r="G122" i="21"/>
  <c r="K121" i="21"/>
  <c r="J121" i="21"/>
  <c r="I121" i="21"/>
  <c r="H121" i="21"/>
  <c r="G121" i="21"/>
  <c r="K120" i="21"/>
  <c r="J120" i="21"/>
  <c r="I120" i="21"/>
  <c r="H120" i="21"/>
  <c r="G120" i="21"/>
  <c r="K119" i="21"/>
  <c r="J119" i="21"/>
  <c r="I119" i="21"/>
  <c r="H119" i="21"/>
  <c r="G119" i="21"/>
  <c r="K118" i="21"/>
  <c r="J118" i="21"/>
  <c r="I118" i="21"/>
  <c r="H118" i="21"/>
  <c r="G118" i="21"/>
  <c r="K117" i="21"/>
  <c r="J117" i="21"/>
  <c r="I117" i="21"/>
  <c r="H117" i="21"/>
  <c r="G117" i="21"/>
  <c r="K116" i="21"/>
  <c r="J116" i="21"/>
  <c r="I116" i="21"/>
  <c r="H116" i="21"/>
  <c r="G116" i="21"/>
  <c r="K115" i="21"/>
  <c r="J115" i="21"/>
  <c r="I115" i="21"/>
  <c r="H115" i="21"/>
  <c r="G115" i="21"/>
  <c r="K114" i="21"/>
  <c r="J114" i="21"/>
  <c r="I114" i="21"/>
  <c r="H114" i="21"/>
  <c r="G114" i="21"/>
  <c r="K113" i="21"/>
  <c r="J113" i="21"/>
  <c r="I113" i="21"/>
  <c r="H113" i="21"/>
  <c r="G113" i="21"/>
  <c r="K112" i="21"/>
  <c r="J112" i="21"/>
  <c r="I112" i="21"/>
  <c r="H112" i="21"/>
  <c r="G112" i="21"/>
  <c r="K111" i="21"/>
  <c r="J111" i="21"/>
  <c r="I111" i="21"/>
  <c r="H111" i="21"/>
  <c r="G111" i="21"/>
  <c r="K110" i="21"/>
  <c r="J110" i="21"/>
  <c r="I110" i="21"/>
  <c r="H110" i="21"/>
  <c r="G110" i="21"/>
  <c r="K109" i="21"/>
  <c r="J109" i="21"/>
  <c r="I109" i="21"/>
  <c r="H109" i="21"/>
  <c r="G109" i="21"/>
  <c r="K108" i="21"/>
  <c r="J108" i="21"/>
  <c r="I108" i="21"/>
  <c r="H108" i="21"/>
  <c r="G108" i="21"/>
  <c r="K107" i="21"/>
  <c r="J107" i="21"/>
  <c r="I107" i="21"/>
  <c r="H107" i="21"/>
  <c r="G107" i="21"/>
  <c r="K106" i="21"/>
  <c r="J106" i="21"/>
  <c r="I106" i="21"/>
  <c r="H106" i="21"/>
  <c r="G106" i="21"/>
  <c r="K105" i="21"/>
  <c r="J105" i="21"/>
  <c r="I105" i="21"/>
  <c r="H105" i="21"/>
  <c r="G105" i="21"/>
  <c r="K104" i="21"/>
  <c r="J104" i="21"/>
  <c r="I104" i="21"/>
  <c r="H104" i="21"/>
  <c r="G104" i="21"/>
  <c r="K103" i="21"/>
  <c r="J103" i="21"/>
  <c r="I103" i="21"/>
  <c r="H103" i="21"/>
  <c r="G103" i="21"/>
  <c r="X98" i="21"/>
  <c r="V98" i="21"/>
  <c r="R98" i="21"/>
  <c r="N97" i="21"/>
  <c r="N96" i="21"/>
  <c r="N95" i="21"/>
  <c r="N94" i="21"/>
  <c r="N93" i="21"/>
  <c r="N92" i="21"/>
  <c r="N91" i="21"/>
  <c r="N90" i="21"/>
  <c r="N89" i="21"/>
  <c r="N88" i="21"/>
  <c r="N87" i="21"/>
  <c r="N86" i="21"/>
  <c r="N85" i="21"/>
  <c r="N84" i="21"/>
  <c r="N83" i="21"/>
  <c r="N82" i="21"/>
  <c r="N81" i="21"/>
  <c r="N80" i="21"/>
  <c r="N79" i="21"/>
  <c r="N78" i="21"/>
  <c r="N77" i="21"/>
  <c r="N76" i="21"/>
  <c r="N75" i="21"/>
  <c r="N74" i="21"/>
  <c r="N73" i="21"/>
  <c r="X68" i="21"/>
  <c r="V68" i="21"/>
  <c r="R68" i="21"/>
  <c r="N67" i="21"/>
  <c r="N66" i="21"/>
  <c r="N65" i="21"/>
  <c r="N64" i="21"/>
  <c r="N63" i="21"/>
  <c r="N62" i="21"/>
  <c r="N61" i="21"/>
  <c r="N60" i="21"/>
  <c r="N59" i="21"/>
  <c r="N58" i="21"/>
  <c r="N57" i="21"/>
  <c r="N56" i="21"/>
  <c r="N55" i="21"/>
  <c r="N54" i="21"/>
  <c r="N53" i="21"/>
  <c r="N52" i="21"/>
  <c r="N51" i="21"/>
  <c r="N50" i="21"/>
  <c r="N49" i="21"/>
  <c r="N48" i="21"/>
  <c r="N47" i="21"/>
  <c r="N46" i="21"/>
  <c r="N45" i="21"/>
  <c r="N44" i="21"/>
  <c r="N43" i="21"/>
  <c r="X38" i="21"/>
  <c r="V38" i="21"/>
  <c r="R38" i="21"/>
  <c r="I16" i="21"/>
  <c r="N16" i="21" s="1"/>
  <c r="I13" i="21"/>
  <c r="J13" i="21" s="1"/>
  <c r="E38" i="21"/>
  <c r="X218" i="20"/>
  <c r="X238" i="20" s="1"/>
  <c r="X8" i="8" s="1"/>
  <c r="V218" i="20"/>
  <c r="V238" i="20" s="1"/>
  <c r="T8" i="8" s="1"/>
  <c r="R218" i="20"/>
  <c r="K238" i="20" s="1"/>
  <c r="P8" i="8" s="1"/>
  <c r="N218" i="20"/>
  <c r="E8" i="38" s="1"/>
  <c r="X188" i="20"/>
  <c r="V188" i="20"/>
  <c r="R188" i="20"/>
  <c r="N188" i="20"/>
  <c r="K227" i="20" s="1"/>
  <c r="I8" i="8" s="1"/>
  <c r="X158" i="20"/>
  <c r="V158" i="20"/>
  <c r="R158" i="20"/>
  <c r="N158" i="20"/>
  <c r="K226" i="20" s="1"/>
  <c r="H8" i="8" s="1"/>
  <c r="X128" i="20"/>
  <c r="V128" i="20"/>
  <c r="R128" i="20"/>
  <c r="K127" i="20"/>
  <c r="J127" i="20"/>
  <c r="I127" i="20"/>
  <c r="H127" i="20"/>
  <c r="G127" i="20"/>
  <c r="K126" i="20"/>
  <c r="J126" i="20"/>
  <c r="I126" i="20"/>
  <c r="H126" i="20"/>
  <c r="G126" i="20"/>
  <c r="K125" i="20"/>
  <c r="J125" i="20"/>
  <c r="I125" i="20"/>
  <c r="H125" i="20"/>
  <c r="G125" i="20"/>
  <c r="K124" i="20"/>
  <c r="J124" i="20"/>
  <c r="I124" i="20"/>
  <c r="H124" i="20"/>
  <c r="G124" i="20"/>
  <c r="K123" i="20"/>
  <c r="J123" i="20"/>
  <c r="I123" i="20"/>
  <c r="H123" i="20"/>
  <c r="G123" i="20"/>
  <c r="K122" i="20"/>
  <c r="J122" i="20"/>
  <c r="I122" i="20"/>
  <c r="H122" i="20"/>
  <c r="G122" i="20"/>
  <c r="K121" i="20"/>
  <c r="J121" i="20"/>
  <c r="I121" i="20"/>
  <c r="H121" i="20"/>
  <c r="G121" i="20"/>
  <c r="K120" i="20"/>
  <c r="J120" i="20"/>
  <c r="I120" i="20"/>
  <c r="H120" i="20"/>
  <c r="G120" i="20"/>
  <c r="K119" i="20"/>
  <c r="J119" i="20"/>
  <c r="I119" i="20"/>
  <c r="H119" i="20"/>
  <c r="G119" i="20"/>
  <c r="K118" i="20"/>
  <c r="J118" i="20"/>
  <c r="I118" i="20"/>
  <c r="H118" i="20"/>
  <c r="G118" i="20"/>
  <c r="K117" i="20"/>
  <c r="J117" i="20"/>
  <c r="I117" i="20"/>
  <c r="H117" i="20"/>
  <c r="G117" i="20"/>
  <c r="K116" i="20"/>
  <c r="J116" i="20"/>
  <c r="I116" i="20"/>
  <c r="H116" i="20"/>
  <c r="G116" i="20"/>
  <c r="K115" i="20"/>
  <c r="J115" i="20"/>
  <c r="I115" i="20"/>
  <c r="H115" i="20"/>
  <c r="G115" i="20"/>
  <c r="K114" i="20"/>
  <c r="J114" i="20"/>
  <c r="I114" i="20"/>
  <c r="H114" i="20"/>
  <c r="G114" i="20"/>
  <c r="K113" i="20"/>
  <c r="J113" i="20"/>
  <c r="I113" i="20"/>
  <c r="H113" i="20"/>
  <c r="G113" i="20"/>
  <c r="K112" i="20"/>
  <c r="J112" i="20"/>
  <c r="I112" i="20"/>
  <c r="H112" i="20"/>
  <c r="G112" i="20"/>
  <c r="K111" i="20"/>
  <c r="J111" i="20"/>
  <c r="I111" i="20"/>
  <c r="H111" i="20"/>
  <c r="G111" i="20"/>
  <c r="K110" i="20"/>
  <c r="J110" i="20"/>
  <c r="I110" i="20"/>
  <c r="H110" i="20"/>
  <c r="G110" i="20"/>
  <c r="K109" i="20"/>
  <c r="J109" i="20"/>
  <c r="I109" i="20"/>
  <c r="H109" i="20"/>
  <c r="G109" i="20"/>
  <c r="K108" i="20"/>
  <c r="J108" i="20"/>
  <c r="I108" i="20"/>
  <c r="H108" i="20"/>
  <c r="G108" i="20"/>
  <c r="K107" i="20"/>
  <c r="J107" i="20"/>
  <c r="I107" i="20"/>
  <c r="H107" i="20"/>
  <c r="G107" i="20"/>
  <c r="K106" i="20"/>
  <c r="J106" i="20"/>
  <c r="I106" i="20"/>
  <c r="H106" i="20"/>
  <c r="G106" i="20"/>
  <c r="K105" i="20"/>
  <c r="J105" i="20"/>
  <c r="I105" i="20"/>
  <c r="H105" i="20"/>
  <c r="G105" i="20"/>
  <c r="K104" i="20"/>
  <c r="J104" i="20"/>
  <c r="I104" i="20"/>
  <c r="H104" i="20"/>
  <c r="G104" i="20"/>
  <c r="K103" i="20"/>
  <c r="J103" i="20"/>
  <c r="I103" i="20"/>
  <c r="H103" i="20"/>
  <c r="G103" i="20"/>
  <c r="X98" i="20"/>
  <c r="V98" i="20"/>
  <c r="R98" i="20"/>
  <c r="N97" i="20"/>
  <c r="N96" i="20"/>
  <c r="N95" i="20"/>
  <c r="N94" i="20"/>
  <c r="N93" i="20"/>
  <c r="N92" i="20"/>
  <c r="N91" i="20"/>
  <c r="N90" i="20"/>
  <c r="N89" i="20"/>
  <c r="N88" i="20"/>
  <c r="N87" i="20"/>
  <c r="N86" i="20"/>
  <c r="N85" i="20"/>
  <c r="N84" i="20"/>
  <c r="N83" i="20"/>
  <c r="N82" i="20"/>
  <c r="N81" i="20"/>
  <c r="N80" i="20"/>
  <c r="N79" i="20"/>
  <c r="N78" i="20"/>
  <c r="N77" i="20"/>
  <c r="N76" i="20"/>
  <c r="N75" i="20"/>
  <c r="N74" i="20"/>
  <c r="N73" i="20"/>
  <c r="X68" i="20"/>
  <c r="V68" i="20"/>
  <c r="R68" i="20"/>
  <c r="N67" i="20"/>
  <c r="N66" i="20"/>
  <c r="N65" i="20"/>
  <c r="N64" i="20"/>
  <c r="N63" i="20"/>
  <c r="N62" i="20"/>
  <c r="N61" i="20"/>
  <c r="N60" i="20"/>
  <c r="N59" i="20"/>
  <c r="N58" i="20"/>
  <c r="N57" i="20"/>
  <c r="N56" i="20"/>
  <c r="N55" i="20"/>
  <c r="N54" i="20"/>
  <c r="N53" i="20"/>
  <c r="N52" i="20"/>
  <c r="N51" i="20"/>
  <c r="N50" i="20"/>
  <c r="N49" i="20"/>
  <c r="N48" i="20"/>
  <c r="N47" i="20"/>
  <c r="N46" i="20"/>
  <c r="N45" i="20"/>
  <c r="N44" i="20"/>
  <c r="N43" i="20"/>
  <c r="X38" i="20"/>
  <c r="V38" i="20"/>
  <c r="R38" i="20"/>
  <c r="J21" i="20"/>
  <c r="I21" i="20"/>
  <c r="N21" i="20" s="1"/>
  <c r="J20" i="20"/>
  <c r="J18" i="20"/>
  <c r="I18" i="20"/>
  <c r="N18" i="20" s="1"/>
  <c r="J17" i="20"/>
  <c r="I17" i="20"/>
  <c r="N17" i="20" s="1"/>
  <c r="J15" i="20"/>
  <c r="J14" i="20"/>
  <c r="I14" i="20"/>
  <c r="N14" i="20" s="1"/>
  <c r="E38" i="20"/>
  <c r="X218" i="19"/>
  <c r="X238" i="19" s="1"/>
  <c r="X7" i="8" s="1"/>
  <c r="V218" i="19"/>
  <c r="V238" i="19" s="1"/>
  <c r="T7" i="8" s="1"/>
  <c r="R218" i="19"/>
  <c r="K238" i="19" s="1"/>
  <c r="P7" i="8" s="1"/>
  <c r="N218" i="19"/>
  <c r="E7" i="38" s="1"/>
  <c r="X188" i="19"/>
  <c r="V188" i="19"/>
  <c r="R188" i="19"/>
  <c r="N188" i="19"/>
  <c r="K227" i="19" s="1"/>
  <c r="I7" i="8" s="1"/>
  <c r="X158" i="19"/>
  <c r="V158" i="19"/>
  <c r="R158" i="19"/>
  <c r="N158" i="19"/>
  <c r="K226" i="19" s="1"/>
  <c r="H7" i="8" s="1"/>
  <c r="X128" i="19"/>
  <c r="V128" i="19"/>
  <c r="R128" i="19"/>
  <c r="K127" i="19"/>
  <c r="J127" i="19"/>
  <c r="I127" i="19"/>
  <c r="H127" i="19"/>
  <c r="G127" i="19"/>
  <c r="K126" i="19"/>
  <c r="J126" i="19"/>
  <c r="I126" i="19"/>
  <c r="H126" i="19"/>
  <c r="G126" i="19"/>
  <c r="K125" i="19"/>
  <c r="J125" i="19"/>
  <c r="I125" i="19"/>
  <c r="H125" i="19"/>
  <c r="G125" i="19"/>
  <c r="K124" i="19"/>
  <c r="J124" i="19"/>
  <c r="I124" i="19"/>
  <c r="H124" i="19"/>
  <c r="G124" i="19"/>
  <c r="K123" i="19"/>
  <c r="J123" i="19"/>
  <c r="I123" i="19"/>
  <c r="H123" i="19"/>
  <c r="G123" i="19"/>
  <c r="K122" i="19"/>
  <c r="J122" i="19"/>
  <c r="I122" i="19"/>
  <c r="H122" i="19"/>
  <c r="G122" i="19"/>
  <c r="K121" i="19"/>
  <c r="J121" i="19"/>
  <c r="I121" i="19"/>
  <c r="H121" i="19"/>
  <c r="G121" i="19"/>
  <c r="K120" i="19"/>
  <c r="J120" i="19"/>
  <c r="I120" i="19"/>
  <c r="H120" i="19"/>
  <c r="G120" i="19"/>
  <c r="K119" i="19"/>
  <c r="J119" i="19"/>
  <c r="I119" i="19"/>
  <c r="H119" i="19"/>
  <c r="G119" i="19"/>
  <c r="K118" i="19"/>
  <c r="J118" i="19"/>
  <c r="I118" i="19"/>
  <c r="H118" i="19"/>
  <c r="G118" i="19"/>
  <c r="K117" i="19"/>
  <c r="J117" i="19"/>
  <c r="I117" i="19"/>
  <c r="H117" i="19"/>
  <c r="G117" i="19"/>
  <c r="K116" i="19"/>
  <c r="J116" i="19"/>
  <c r="I116" i="19"/>
  <c r="H116" i="19"/>
  <c r="G116" i="19"/>
  <c r="K115" i="19"/>
  <c r="J115" i="19"/>
  <c r="I115" i="19"/>
  <c r="H115" i="19"/>
  <c r="G115" i="19"/>
  <c r="K114" i="19"/>
  <c r="J114" i="19"/>
  <c r="I114" i="19"/>
  <c r="H114" i="19"/>
  <c r="G114" i="19"/>
  <c r="K113" i="19"/>
  <c r="J113" i="19"/>
  <c r="I113" i="19"/>
  <c r="H113" i="19"/>
  <c r="G113" i="19"/>
  <c r="K112" i="19"/>
  <c r="J112" i="19"/>
  <c r="I112" i="19"/>
  <c r="H112" i="19"/>
  <c r="G112" i="19"/>
  <c r="K111" i="19"/>
  <c r="J111" i="19"/>
  <c r="I111" i="19"/>
  <c r="H111" i="19"/>
  <c r="G111" i="19"/>
  <c r="K110" i="19"/>
  <c r="J110" i="19"/>
  <c r="I110" i="19"/>
  <c r="H110" i="19"/>
  <c r="G110" i="19"/>
  <c r="K109" i="19"/>
  <c r="J109" i="19"/>
  <c r="I109" i="19"/>
  <c r="H109" i="19"/>
  <c r="G109" i="19"/>
  <c r="K108" i="19"/>
  <c r="J108" i="19"/>
  <c r="I108" i="19"/>
  <c r="H108" i="19"/>
  <c r="G108" i="19"/>
  <c r="K107" i="19"/>
  <c r="J107" i="19"/>
  <c r="I107" i="19"/>
  <c r="H107" i="19"/>
  <c r="G107" i="19"/>
  <c r="K106" i="19"/>
  <c r="J106" i="19"/>
  <c r="I106" i="19"/>
  <c r="H106" i="19"/>
  <c r="G106" i="19"/>
  <c r="K105" i="19"/>
  <c r="J105" i="19"/>
  <c r="I105" i="19"/>
  <c r="H105" i="19"/>
  <c r="G105" i="19"/>
  <c r="K104" i="19"/>
  <c r="J104" i="19"/>
  <c r="I104" i="19"/>
  <c r="H104" i="19"/>
  <c r="G104" i="19"/>
  <c r="K103" i="19"/>
  <c r="J103" i="19"/>
  <c r="I103" i="19"/>
  <c r="H103" i="19"/>
  <c r="G103" i="19"/>
  <c r="X98" i="19"/>
  <c r="V98" i="19"/>
  <c r="R98" i="19"/>
  <c r="N97" i="19"/>
  <c r="N96" i="19"/>
  <c r="N95" i="19"/>
  <c r="N94" i="19"/>
  <c r="N93" i="19"/>
  <c r="N92" i="19"/>
  <c r="N91" i="19"/>
  <c r="N90" i="19"/>
  <c r="N89" i="19"/>
  <c r="N88" i="19"/>
  <c r="N87" i="19"/>
  <c r="N86" i="19"/>
  <c r="N85" i="19"/>
  <c r="N84" i="19"/>
  <c r="N83" i="19"/>
  <c r="N82" i="19"/>
  <c r="N81" i="19"/>
  <c r="N80" i="19"/>
  <c r="N79" i="19"/>
  <c r="N78" i="19"/>
  <c r="N77" i="19"/>
  <c r="N76" i="19"/>
  <c r="N75" i="19"/>
  <c r="N74" i="19"/>
  <c r="N73" i="19"/>
  <c r="X68" i="19"/>
  <c r="V68" i="19"/>
  <c r="R68" i="19"/>
  <c r="N67" i="19"/>
  <c r="N66" i="19"/>
  <c r="N65" i="19"/>
  <c r="N64" i="19"/>
  <c r="N63" i="19"/>
  <c r="N62" i="19"/>
  <c r="N61" i="19"/>
  <c r="N60" i="19"/>
  <c r="N59" i="19"/>
  <c r="N58" i="19"/>
  <c r="N57" i="19"/>
  <c r="N56" i="19"/>
  <c r="N55" i="19"/>
  <c r="N54" i="19"/>
  <c r="N53" i="19"/>
  <c r="N52" i="19"/>
  <c r="N51" i="19"/>
  <c r="N50" i="19"/>
  <c r="N49" i="19"/>
  <c r="N48" i="19"/>
  <c r="N47" i="19"/>
  <c r="N46" i="19"/>
  <c r="N45" i="19"/>
  <c r="N44" i="19"/>
  <c r="N43" i="19"/>
  <c r="X38" i="19"/>
  <c r="V38" i="19"/>
  <c r="R38" i="19"/>
  <c r="E38" i="19"/>
  <c r="E13" i="38" l="1"/>
  <c r="K232" i="30"/>
  <c r="K232" i="36"/>
  <c r="K232" i="27"/>
  <c r="K232" i="23"/>
  <c r="K232" i="33"/>
  <c r="L21" i="8" s="1"/>
  <c r="K232" i="28"/>
  <c r="L16" i="8" s="1"/>
  <c r="K232" i="31"/>
  <c r="K232" i="20"/>
  <c r="K232" i="24"/>
  <c r="K232" i="34"/>
  <c r="K232" i="37"/>
  <c r="K232" i="29"/>
  <c r="L17" i="8" s="1"/>
  <c r="K232" i="32"/>
  <c r="L20" i="8" s="1"/>
  <c r="K232" i="35"/>
  <c r="K232" i="21"/>
  <c r="K232" i="22"/>
  <c r="K232" i="26"/>
  <c r="K232" i="19"/>
  <c r="F17" i="38" a="1"/>
  <c r="F17" i="38" s="1"/>
  <c r="M26" i="33"/>
  <c r="M37" i="33"/>
  <c r="M23" i="33"/>
  <c r="M175" i="33"/>
  <c r="M36" i="33"/>
  <c r="M22" i="33"/>
  <c r="M174" i="33"/>
  <c r="O174" i="33" s="1"/>
  <c r="P174" i="33" s="1"/>
  <c r="M35" i="33"/>
  <c r="M21" i="33"/>
  <c r="M187" i="33"/>
  <c r="M173" i="33"/>
  <c r="M30" i="33"/>
  <c r="M16" i="33"/>
  <c r="M182" i="33"/>
  <c r="O182" i="33" s="1"/>
  <c r="P182" i="33" s="1"/>
  <c r="M168" i="33"/>
  <c r="O168" i="33" s="1"/>
  <c r="P168" i="33" s="1"/>
  <c r="M33" i="33"/>
  <c r="M13" i="33"/>
  <c r="M181" i="33"/>
  <c r="O181" i="33" s="1"/>
  <c r="P181" i="33" s="1"/>
  <c r="M32" i="33"/>
  <c r="M180" i="33"/>
  <c r="O180" i="33" s="1"/>
  <c r="P180" i="33" s="1"/>
  <c r="M145" i="33"/>
  <c r="M29" i="33"/>
  <c r="M178" i="33"/>
  <c r="M157" i="33"/>
  <c r="M143" i="33"/>
  <c r="M15" i="33"/>
  <c r="M184" i="33"/>
  <c r="O184" i="33" s="1"/>
  <c r="P184" i="33" s="1"/>
  <c r="M165" i="33"/>
  <c r="O165" i="33" s="1"/>
  <c r="P165" i="33" s="1"/>
  <c r="M19" i="33"/>
  <c r="M179" i="33"/>
  <c r="O179" i="33" s="1"/>
  <c r="P179" i="33" s="1"/>
  <c r="M153" i="33"/>
  <c r="M137" i="33"/>
  <c r="M117" i="33"/>
  <c r="M103" i="33"/>
  <c r="M18" i="33"/>
  <c r="M177" i="33"/>
  <c r="O177" i="33" s="1"/>
  <c r="P177" i="33" s="1"/>
  <c r="M152" i="33"/>
  <c r="M136" i="33"/>
  <c r="M116" i="33"/>
  <c r="M14" i="33"/>
  <c r="M172" i="33"/>
  <c r="M150" i="33"/>
  <c r="M134" i="33"/>
  <c r="M114" i="33"/>
  <c r="M25" i="33"/>
  <c r="M186" i="33"/>
  <c r="M156" i="33"/>
  <c r="M140" i="33"/>
  <c r="M24" i="33"/>
  <c r="M164" i="33"/>
  <c r="O164" i="33" s="1"/>
  <c r="P164" i="33" s="1"/>
  <c r="M151" i="33"/>
  <c r="M127" i="33"/>
  <c r="M110" i="33"/>
  <c r="M20" i="33"/>
  <c r="M163" i="33"/>
  <c r="O163" i="33" s="1"/>
  <c r="M149" i="33"/>
  <c r="M126" i="33"/>
  <c r="M109" i="33"/>
  <c r="M17" i="33"/>
  <c r="M148" i="33"/>
  <c r="M125" i="33"/>
  <c r="M108" i="33"/>
  <c r="M183" i="33"/>
  <c r="M141" i="33"/>
  <c r="M120" i="33"/>
  <c r="M176" i="33"/>
  <c r="M139" i="33"/>
  <c r="M119" i="33"/>
  <c r="M171" i="33"/>
  <c r="O171" i="33" s="1"/>
  <c r="P171" i="33" s="1"/>
  <c r="M135" i="33"/>
  <c r="M104" i="33"/>
  <c r="M91" i="33"/>
  <c r="M77" i="33"/>
  <c r="M170" i="33"/>
  <c r="M133" i="33"/>
  <c r="M90" i="33"/>
  <c r="M76" i="33"/>
  <c r="M169" i="33"/>
  <c r="M124" i="33"/>
  <c r="M89" i="33"/>
  <c r="M75" i="33"/>
  <c r="M167" i="33"/>
  <c r="O167" i="33" s="1"/>
  <c r="P167" i="33" s="1"/>
  <c r="M123" i="33"/>
  <c r="M27" i="33"/>
  <c r="M185" i="33"/>
  <c r="O185" i="33" s="1"/>
  <c r="P185" i="33" s="1"/>
  <c r="M146" i="33"/>
  <c r="M122" i="33"/>
  <c r="M81" i="33"/>
  <c r="M58" i="33"/>
  <c r="M144" i="33"/>
  <c r="M121" i="33"/>
  <c r="M97" i="33"/>
  <c r="M80" i="33"/>
  <c r="M142" i="33"/>
  <c r="M118" i="33"/>
  <c r="M96" i="33"/>
  <c r="M79" i="33"/>
  <c r="M56" i="33"/>
  <c r="M95" i="33"/>
  <c r="M78" i="33"/>
  <c r="M138" i="33"/>
  <c r="M115" i="33"/>
  <c r="M113" i="33"/>
  <c r="M94" i="33"/>
  <c r="M74" i="33"/>
  <c r="M112" i="33"/>
  <c r="M93" i="33"/>
  <c r="M73" i="33"/>
  <c r="M67" i="33"/>
  <c r="M53" i="33"/>
  <c r="M166" i="33"/>
  <c r="O166" i="33" s="1"/>
  <c r="P166" i="33" s="1"/>
  <c r="M111" i="33"/>
  <c r="M31" i="33"/>
  <c r="M155" i="33"/>
  <c r="M55" i="33"/>
  <c r="M34" i="33"/>
  <c r="M154" i="33"/>
  <c r="M54" i="33"/>
  <c r="M52" i="33"/>
  <c r="M92" i="33"/>
  <c r="M28" i="33"/>
  <c r="M147" i="33"/>
  <c r="M51" i="33"/>
  <c r="M88" i="33"/>
  <c r="M50" i="33"/>
  <c r="M44" i="33"/>
  <c r="M57" i="33"/>
  <c r="M87" i="33"/>
  <c r="M66" i="33"/>
  <c r="M49" i="33"/>
  <c r="M48" i="33"/>
  <c r="M83" i="33"/>
  <c r="M86" i="33"/>
  <c r="M65" i="33"/>
  <c r="M84" i="33"/>
  <c r="M63" i="33"/>
  <c r="M61" i="33"/>
  <c r="M85" i="33"/>
  <c r="M64" i="33"/>
  <c r="M47" i="33"/>
  <c r="M46" i="33"/>
  <c r="M45" i="33"/>
  <c r="M106" i="33"/>
  <c r="M82" i="33"/>
  <c r="M107" i="33"/>
  <c r="M62" i="33"/>
  <c r="M105" i="33"/>
  <c r="M60" i="33"/>
  <c r="M43" i="33"/>
  <c r="M59" i="33"/>
  <c r="M37" i="20"/>
  <c r="M23" i="20"/>
  <c r="M34" i="20"/>
  <c r="M20" i="20"/>
  <c r="M186" i="20"/>
  <c r="M172" i="20"/>
  <c r="O172" i="20" s="1"/>
  <c r="P172" i="20" s="1"/>
  <c r="M33" i="20"/>
  <c r="O33" i="20" s="1"/>
  <c r="P33" i="20" s="1"/>
  <c r="M19" i="20"/>
  <c r="M185" i="20"/>
  <c r="O185" i="20" s="1"/>
  <c r="P185" i="20" s="1"/>
  <c r="M171" i="20"/>
  <c r="O171" i="20" s="1"/>
  <c r="P171" i="20" s="1"/>
  <c r="M157" i="20"/>
  <c r="M143" i="20"/>
  <c r="S143" i="20" s="1"/>
  <c r="T143" i="20" s="1"/>
  <c r="M32" i="20"/>
  <c r="M18" i="20"/>
  <c r="M184" i="20"/>
  <c r="O184" i="20" s="1"/>
  <c r="P184" i="20" s="1"/>
  <c r="M170" i="20"/>
  <c r="M156" i="20"/>
  <c r="M142" i="20"/>
  <c r="M27" i="20"/>
  <c r="M13" i="20"/>
  <c r="M179" i="20"/>
  <c r="M165" i="20"/>
  <c r="O165" i="20" s="1"/>
  <c r="P165" i="20" s="1"/>
  <c r="M151" i="20"/>
  <c r="M36" i="20"/>
  <c r="M14" i="20"/>
  <c r="Z14" i="20" s="1"/>
  <c r="AA14" i="20" s="1"/>
  <c r="M169" i="20"/>
  <c r="O169" i="20" s="1"/>
  <c r="P169" i="20" s="1"/>
  <c r="M35" i="20"/>
  <c r="AB35" i="20" s="1"/>
  <c r="AC35" i="20" s="1"/>
  <c r="M168" i="20"/>
  <c r="O168" i="20" s="1"/>
  <c r="P168" i="20" s="1"/>
  <c r="M149" i="20"/>
  <c r="M133" i="20"/>
  <c r="M114" i="20"/>
  <c r="M31" i="20"/>
  <c r="M30" i="20"/>
  <c r="S30" i="20" s="1"/>
  <c r="T30" i="20" s="1"/>
  <c r="M187" i="20"/>
  <c r="O187" i="20" s="1"/>
  <c r="P187" i="20" s="1"/>
  <c r="M166" i="20"/>
  <c r="O166" i="20" s="1"/>
  <c r="P166" i="20" s="1"/>
  <c r="M147" i="20"/>
  <c r="M126" i="20"/>
  <c r="M112" i="20"/>
  <c r="M25" i="20"/>
  <c r="O25" i="20" s="1"/>
  <c r="P25" i="20" s="1"/>
  <c r="M17" i="20"/>
  <c r="O17" i="20" s="1"/>
  <c r="P17" i="20" s="1"/>
  <c r="M16" i="20"/>
  <c r="M174" i="20"/>
  <c r="M15" i="20"/>
  <c r="AB15" i="20" s="1"/>
  <c r="AC15" i="20" s="1"/>
  <c r="M29" i="20"/>
  <c r="AB29" i="20" s="1"/>
  <c r="AC29" i="20" s="1"/>
  <c r="M182" i="20"/>
  <c r="O182" i="20" s="1"/>
  <c r="P182" i="20" s="1"/>
  <c r="M139" i="20"/>
  <c r="M118" i="20"/>
  <c r="M28" i="20"/>
  <c r="M181" i="20"/>
  <c r="O181" i="20" s="1"/>
  <c r="P181" i="20" s="1"/>
  <c r="M138" i="20"/>
  <c r="M117" i="20"/>
  <c r="M24" i="20"/>
  <c r="M178" i="20"/>
  <c r="O178" i="20" s="1"/>
  <c r="P178" i="20" s="1"/>
  <c r="M155" i="20"/>
  <c r="M136" i="20"/>
  <c r="M115" i="20"/>
  <c r="M144" i="20"/>
  <c r="M121" i="20"/>
  <c r="AB121" i="20" s="1"/>
  <c r="AC121" i="20" s="1"/>
  <c r="M105" i="20"/>
  <c r="M26" i="20"/>
  <c r="M180" i="20"/>
  <c r="M134" i="20"/>
  <c r="M109" i="20"/>
  <c r="M91" i="20"/>
  <c r="M77" i="20"/>
  <c r="Z77" i="20" s="1"/>
  <c r="AA77" i="20" s="1"/>
  <c r="M22" i="20"/>
  <c r="Z22" i="20" s="1"/>
  <c r="AA22" i="20" s="1"/>
  <c r="M177" i="20"/>
  <c r="M108" i="20"/>
  <c r="M90" i="20"/>
  <c r="M76" i="20"/>
  <c r="M21" i="20"/>
  <c r="Z21" i="20" s="1"/>
  <c r="AA21" i="20" s="1"/>
  <c r="M176" i="20"/>
  <c r="M107" i="20"/>
  <c r="M89" i="20"/>
  <c r="M75" i="20"/>
  <c r="M175" i="20"/>
  <c r="O175" i="20" s="1"/>
  <c r="P175" i="20" s="1"/>
  <c r="M163" i="20"/>
  <c r="O163" i="20" s="1"/>
  <c r="P163" i="20" s="1"/>
  <c r="M148" i="20"/>
  <c r="M122" i="20"/>
  <c r="M84" i="20"/>
  <c r="M146" i="20"/>
  <c r="M120" i="20"/>
  <c r="M97" i="20"/>
  <c r="M83" i="20"/>
  <c r="S83" i="20" s="1"/>
  <c r="T83" i="20" s="1"/>
  <c r="M124" i="20"/>
  <c r="M95" i="20"/>
  <c r="Z95" i="20" s="1"/>
  <c r="AA95" i="20" s="1"/>
  <c r="M73" i="20"/>
  <c r="M60" i="20"/>
  <c r="Z60" i="20" s="1"/>
  <c r="AA60" i="20" s="1"/>
  <c r="M46" i="20"/>
  <c r="S46" i="20" s="1"/>
  <c r="T46" i="20" s="1"/>
  <c r="M123" i="20"/>
  <c r="M94" i="20"/>
  <c r="M183" i="20"/>
  <c r="O183" i="20" s="1"/>
  <c r="P183" i="20" s="1"/>
  <c r="M119" i="20"/>
  <c r="M93" i="20"/>
  <c r="M58" i="20"/>
  <c r="M44" i="20"/>
  <c r="AB44" i="20" s="1"/>
  <c r="AC44" i="20" s="1"/>
  <c r="M173" i="20"/>
  <c r="M116" i="20"/>
  <c r="M92" i="20"/>
  <c r="M164" i="20"/>
  <c r="O164" i="20" s="1"/>
  <c r="M153" i="20"/>
  <c r="M111" i="20"/>
  <c r="M152" i="20"/>
  <c r="M141" i="20"/>
  <c r="M80" i="20"/>
  <c r="M59" i="20"/>
  <c r="AB59" i="20" s="1"/>
  <c r="AC59" i="20" s="1"/>
  <c r="M127" i="20"/>
  <c r="M79" i="20"/>
  <c r="O79" i="20" s="1"/>
  <c r="P79" i="20" s="1"/>
  <c r="M57" i="20"/>
  <c r="M125" i="20"/>
  <c r="M78" i="20"/>
  <c r="M56" i="20"/>
  <c r="M113" i="20"/>
  <c r="AB113" i="20" s="1"/>
  <c r="AC113" i="20" s="1"/>
  <c r="M74" i="20"/>
  <c r="M55" i="20"/>
  <c r="M167" i="20"/>
  <c r="O167" i="20" s="1"/>
  <c r="P167" i="20" s="1"/>
  <c r="M154" i="20"/>
  <c r="M110" i="20"/>
  <c r="M150" i="20"/>
  <c r="M106" i="20"/>
  <c r="M53" i="20"/>
  <c r="M145" i="20"/>
  <c r="M104" i="20"/>
  <c r="M140" i="20"/>
  <c r="M103" i="20"/>
  <c r="S103" i="20" s="1"/>
  <c r="M62" i="20"/>
  <c r="M54" i="20"/>
  <c r="M61" i="20"/>
  <c r="M66" i="20"/>
  <c r="M52" i="20"/>
  <c r="M96" i="20"/>
  <c r="M51" i="20"/>
  <c r="M43" i="20"/>
  <c r="S43" i="20" s="1"/>
  <c r="M88" i="20"/>
  <c r="M50" i="20"/>
  <c r="M49" i="20"/>
  <c r="M47" i="20"/>
  <c r="M45" i="20"/>
  <c r="M137" i="20"/>
  <c r="M87" i="20"/>
  <c r="M135" i="20"/>
  <c r="M86" i="20"/>
  <c r="M48" i="20"/>
  <c r="O48" i="20" s="1"/>
  <c r="P48" i="20" s="1"/>
  <c r="M81" i="20"/>
  <c r="M85" i="20"/>
  <c r="M82" i="20"/>
  <c r="M67" i="20"/>
  <c r="M63" i="20"/>
  <c r="M65" i="20"/>
  <c r="M64" i="20"/>
  <c r="M34" i="21"/>
  <c r="M20" i="21"/>
  <c r="M31" i="21"/>
  <c r="M17" i="21"/>
  <c r="S17" i="21" s="1"/>
  <c r="T17" i="21" s="1"/>
  <c r="M183" i="21"/>
  <c r="M169" i="21"/>
  <c r="M30" i="21"/>
  <c r="M16" i="21"/>
  <c r="M182" i="21"/>
  <c r="M168" i="21"/>
  <c r="O168" i="21" s="1"/>
  <c r="P168" i="21" s="1"/>
  <c r="M154" i="21"/>
  <c r="M140" i="21"/>
  <c r="M29" i="21"/>
  <c r="M15" i="21"/>
  <c r="M181" i="21"/>
  <c r="M167" i="21"/>
  <c r="M153" i="21"/>
  <c r="M139" i="21"/>
  <c r="M24" i="21"/>
  <c r="M176" i="21"/>
  <c r="M18" i="21"/>
  <c r="M175" i="21"/>
  <c r="O175" i="21" s="1"/>
  <c r="P175" i="21" s="1"/>
  <c r="M37" i="21"/>
  <c r="M14" i="21"/>
  <c r="M174" i="21"/>
  <c r="M142" i="21"/>
  <c r="M125" i="21"/>
  <c r="M111" i="21"/>
  <c r="M35" i="21"/>
  <c r="M172" i="21"/>
  <c r="M156" i="21"/>
  <c r="M138" i="21"/>
  <c r="M123" i="21"/>
  <c r="M109" i="21"/>
  <c r="M27" i="21"/>
  <c r="M22" i="21"/>
  <c r="AB22" i="21" s="1"/>
  <c r="AC22" i="21" s="1"/>
  <c r="M21" i="21"/>
  <c r="M178" i="21"/>
  <c r="O178" i="21" s="1"/>
  <c r="P178" i="21" s="1"/>
  <c r="M19" i="21"/>
  <c r="M184" i="21"/>
  <c r="M146" i="21"/>
  <c r="M127" i="21"/>
  <c r="AB127" i="21" s="1"/>
  <c r="AC127" i="21" s="1"/>
  <c r="M110" i="21"/>
  <c r="M180" i="21"/>
  <c r="M145" i="21"/>
  <c r="M126" i="21"/>
  <c r="M108" i="21"/>
  <c r="M177" i="21"/>
  <c r="O177" i="21" s="1"/>
  <c r="P177" i="21" s="1"/>
  <c r="M143" i="21"/>
  <c r="M122" i="21"/>
  <c r="M106" i="21"/>
  <c r="M25" i="21"/>
  <c r="M187" i="21"/>
  <c r="O187" i="21" s="1"/>
  <c r="P187" i="21" s="1"/>
  <c r="M149" i="21"/>
  <c r="M114" i="21"/>
  <c r="M166" i="21"/>
  <c r="M133" i="21"/>
  <c r="M113" i="21"/>
  <c r="M88" i="21"/>
  <c r="M74" i="21"/>
  <c r="M165" i="21"/>
  <c r="M157" i="21"/>
  <c r="M112" i="21"/>
  <c r="M87" i="21"/>
  <c r="M73" i="21"/>
  <c r="M164" i="21"/>
  <c r="M155" i="21"/>
  <c r="M107" i="21"/>
  <c r="M86" i="21"/>
  <c r="M36" i="21"/>
  <c r="M163" i="21"/>
  <c r="O163" i="21" s="1"/>
  <c r="P163" i="21" s="1"/>
  <c r="M33" i="21"/>
  <c r="M32" i="21"/>
  <c r="M28" i="21"/>
  <c r="M26" i="21"/>
  <c r="M147" i="21"/>
  <c r="M121" i="21"/>
  <c r="M95" i="21"/>
  <c r="M81" i="21"/>
  <c r="M23" i="21"/>
  <c r="M186" i="21"/>
  <c r="M144" i="21"/>
  <c r="M120" i="21"/>
  <c r="M94" i="21"/>
  <c r="M80" i="21"/>
  <c r="M13" i="21"/>
  <c r="M185" i="21"/>
  <c r="M151" i="21"/>
  <c r="M116" i="21"/>
  <c r="M77" i="21"/>
  <c r="M57" i="21"/>
  <c r="M43" i="21"/>
  <c r="M150" i="21"/>
  <c r="M115" i="21"/>
  <c r="M97" i="21"/>
  <c r="M76" i="21"/>
  <c r="M148" i="21"/>
  <c r="M105" i="21"/>
  <c r="M96" i="21"/>
  <c r="M75" i="21"/>
  <c r="M55" i="21"/>
  <c r="M141" i="21"/>
  <c r="M104" i="21"/>
  <c r="M93" i="21"/>
  <c r="M136" i="21"/>
  <c r="M179" i="21"/>
  <c r="O179" i="21" s="1"/>
  <c r="P179" i="21" s="1"/>
  <c r="M135" i="21"/>
  <c r="M170" i="21"/>
  <c r="M152" i="21"/>
  <c r="M67" i="21"/>
  <c r="M51" i="21"/>
  <c r="M66" i="21"/>
  <c r="M50" i="21"/>
  <c r="M65" i="21"/>
  <c r="M49" i="21"/>
  <c r="M64" i="21"/>
  <c r="M48" i="21"/>
  <c r="M92" i="21"/>
  <c r="M173" i="21"/>
  <c r="M91" i="21"/>
  <c r="M62" i="21"/>
  <c r="M46" i="21"/>
  <c r="M171" i="21"/>
  <c r="M137" i="21"/>
  <c r="O137" i="21" s="1"/>
  <c r="P137" i="21" s="1"/>
  <c r="M118" i="21"/>
  <c r="M119" i="21"/>
  <c r="M84" i="21"/>
  <c r="M59" i="21"/>
  <c r="M117" i="21"/>
  <c r="M83" i="21"/>
  <c r="M58" i="21"/>
  <c r="M56" i="21"/>
  <c r="M54" i="21"/>
  <c r="M103" i="21"/>
  <c r="M82" i="21"/>
  <c r="M53" i="21"/>
  <c r="M79" i="21"/>
  <c r="M78" i="21"/>
  <c r="M52" i="21"/>
  <c r="M47" i="21"/>
  <c r="M60" i="21"/>
  <c r="M45" i="21"/>
  <c r="M134" i="21"/>
  <c r="M44" i="21"/>
  <c r="M85" i="21"/>
  <c r="M90" i="21"/>
  <c r="M63" i="21"/>
  <c r="M89" i="21"/>
  <c r="M61" i="21"/>
  <c r="M124" i="21"/>
  <c r="M25" i="24"/>
  <c r="O25" i="24" s="1"/>
  <c r="P25" i="24" s="1"/>
  <c r="M36" i="24"/>
  <c r="M22" i="24"/>
  <c r="M174" i="24"/>
  <c r="O174" i="24" s="1"/>
  <c r="P174" i="24" s="1"/>
  <c r="M35" i="24"/>
  <c r="M21" i="24"/>
  <c r="M187" i="24"/>
  <c r="M173" i="24"/>
  <c r="O173" i="24" s="1"/>
  <c r="P173" i="24" s="1"/>
  <c r="M145" i="24"/>
  <c r="M34" i="24"/>
  <c r="M20" i="24"/>
  <c r="M186" i="24"/>
  <c r="M172" i="24"/>
  <c r="O172" i="24" s="1"/>
  <c r="P172" i="24" s="1"/>
  <c r="M144" i="24"/>
  <c r="M29" i="24"/>
  <c r="S29" i="24" s="1"/>
  <c r="T29" i="24" s="1"/>
  <c r="M15" i="24"/>
  <c r="M181" i="24"/>
  <c r="O181" i="24" s="1"/>
  <c r="P181" i="24" s="1"/>
  <c r="M167" i="24"/>
  <c r="O167" i="24" s="1"/>
  <c r="P167" i="24" s="1"/>
  <c r="M27" i="24"/>
  <c r="M171" i="24"/>
  <c r="M26" i="24"/>
  <c r="M170" i="24"/>
  <c r="M151" i="24"/>
  <c r="M135" i="24"/>
  <c r="O135" i="24" s="1"/>
  <c r="P135" i="24" s="1"/>
  <c r="M116" i="24"/>
  <c r="M23" i="24"/>
  <c r="M168" i="24"/>
  <c r="O168" i="24" s="1"/>
  <c r="P168" i="24" s="1"/>
  <c r="M149" i="24"/>
  <c r="M133" i="24"/>
  <c r="M114" i="24"/>
  <c r="M31" i="24"/>
  <c r="M30" i="24"/>
  <c r="M176" i="24"/>
  <c r="O176" i="24" s="1"/>
  <c r="P176" i="24" s="1"/>
  <c r="M17" i="24"/>
  <c r="Z17" i="24" s="1"/>
  <c r="AA17" i="24" s="1"/>
  <c r="M177" i="24"/>
  <c r="M143" i="24"/>
  <c r="M120" i="24"/>
  <c r="M104" i="24"/>
  <c r="M16" i="24"/>
  <c r="M175" i="24"/>
  <c r="O175" i="24" s="1"/>
  <c r="P175" i="24" s="1"/>
  <c r="M142" i="24"/>
  <c r="M119" i="24"/>
  <c r="M103" i="24"/>
  <c r="M13" i="24"/>
  <c r="M166" i="24"/>
  <c r="M140" i="24"/>
  <c r="M117" i="24"/>
  <c r="M24" i="24"/>
  <c r="M180" i="24"/>
  <c r="O180" i="24" s="1"/>
  <c r="P180" i="24" s="1"/>
  <c r="M148" i="24"/>
  <c r="M123" i="24"/>
  <c r="M107" i="24"/>
  <c r="M19" i="24"/>
  <c r="M164" i="24"/>
  <c r="O164" i="24" s="1"/>
  <c r="P164" i="24" s="1"/>
  <c r="M154" i="24"/>
  <c r="M118" i="24"/>
  <c r="M93" i="24"/>
  <c r="M79" i="24"/>
  <c r="M18" i="24"/>
  <c r="M163" i="24"/>
  <c r="O163" i="24" s="1"/>
  <c r="P163" i="24" s="1"/>
  <c r="M153" i="24"/>
  <c r="M115" i="24"/>
  <c r="M92" i="24"/>
  <c r="M78" i="24"/>
  <c r="M14" i="24"/>
  <c r="M152" i="24"/>
  <c r="M113" i="24"/>
  <c r="M184" i="24"/>
  <c r="O184" i="24" s="1"/>
  <c r="P184" i="24" s="1"/>
  <c r="M139" i="24"/>
  <c r="M108" i="24"/>
  <c r="M86" i="24"/>
  <c r="M183" i="24"/>
  <c r="O183" i="24" s="1"/>
  <c r="P183" i="24" s="1"/>
  <c r="M138" i="24"/>
  <c r="M127" i="24"/>
  <c r="M106" i="24"/>
  <c r="M85" i="24"/>
  <c r="M182" i="24"/>
  <c r="O182" i="24" s="1"/>
  <c r="P182" i="24" s="1"/>
  <c r="M146" i="24"/>
  <c r="M121" i="24"/>
  <c r="M89" i="24"/>
  <c r="M62" i="24"/>
  <c r="M48" i="24"/>
  <c r="M141" i="24"/>
  <c r="M112" i="24"/>
  <c r="M88" i="24"/>
  <c r="M137" i="24"/>
  <c r="M111" i="24"/>
  <c r="M87" i="24"/>
  <c r="M60" i="24"/>
  <c r="M46" i="24"/>
  <c r="M136" i="24"/>
  <c r="M110" i="24"/>
  <c r="M84" i="24"/>
  <c r="M33" i="24"/>
  <c r="Z33" i="24" s="1"/>
  <c r="AA33" i="24" s="1"/>
  <c r="M105" i="24"/>
  <c r="M32" i="24"/>
  <c r="M185" i="24"/>
  <c r="O185" i="24" s="1"/>
  <c r="P185" i="24" s="1"/>
  <c r="M169" i="24"/>
  <c r="M157" i="24"/>
  <c r="M37" i="24"/>
  <c r="M124" i="24"/>
  <c r="M91" i="24"/>
  <c r="M61" i="24"/>
  <c r="M44" i="24"/>
  <c r="M28" i="24"/>
  <c r="M122" i="24"/>
  <c r="M90" i="24"/>
  <c r="M109" i="24"/>
  <c r="M83" i="24"/>
  <c r="O83" i="24" s="1"/>
  <c r="P83" i="24" s="1"/>
  <c r="M58" i="24"/>
  <c r="M82" i="24"/>
  <c r="M81" i="24"/>
  <c r="M80" i="24"/>
  <c r="M55" i="24"/>
  <c r="O55" i="24" s="1"/>
  <c r="P55" i="24" s="1"/>
  <c r="M156" i="24"/>
  <c r="M155" i="24"/>
  <c r="M134" i="24"/>
  <c r="M64" i="24"/>
  <c r="M63" i="24"/>
  <c r="M59" i="24"/>
  <c r="O59" i="24" s="1"/>
  <c r="P59" i="24" s="1"/>
  <c r="M74" i="24"/>
  <c r="AB74" i="24" s="1"/>
  <c r="AC74" i="24" s="1"/>
  <c r="M96" i="24"/>
  <c r="M56" i="24"/>
  <c r="M97" i="24"/>
  <c r="M57" i="24"/>
  <c r="M43" i="24"/>
  <c r="AB43" i="24" s="1"/>
  <c r="M95" i="24"/>
  <c r="M54" i="24"/>
  <c r="M53" i="24"/>
  <c r="M76" i="24"/>
  <c r="M50" i="24"/>
  <c r="M65" i="24"/>
  <c r="M94" i="24"/>
  <c r="M51" i="24"/>
  <c r="M49" i="24"/>
  <c r="M179" i="24"/>
  <c r="M126" i="24"/>
  <c r="M77" i="24"/>
  <c r="M52" i="24"/>
  <c r="S52" i="24" s="1"/>
  <c r="T52" i="24" s="1"/>
  <c r="M178" i="24"/>
  <c r="O178" i="24" s="1"/>
  <c r="P178" i="24" s="1"/>
  <c r="M125" i="24"/>
  <c r="M165" i="24"/>
  <c r="O165" i="24" s="1"/>
  <c r="P165" i="24" s="1"/>
  <c r="M75" i="24"/>
  <c r="S75" i="24" s="1"/>
  <c r="T75" i="24" s="1"/>
  <c r="M150" i="24"/>
  <c r="M73" i="24"/>
  <c r="M67" i="24"/>
  <c r="O67" i="24" s="1"/>
  <c r="P67" i="24" s="1"/>
  <c r="M47" i="24"/>
  <c r="O47" i="24" s="1"/>
  <c r="P47" i="24" s="1"/>
  <c r="M147" i="24"/>
  <c r="M66" i="24"/>
  <c r="M45" i="24"/>
  <c r="M24" i="29"/>
  <c r="M35" i="29"/>
  <c r="M21" i="29"/>
  <c r="M187" i="29"/>
  <c r="O187" i="29" s="1"/>
  <c r="P187" i="29" s="1"/>
  <c r="M173" i="29"/>
  <c r="M34" i="29"/>
  <c r="M20" i="29"/>
  <c r="M186" i="29"/>
  <c r="M172" i="29"/>
  <c r="O172" i="29" s="1"/>
  <c r="P172" i="29" s="1"/>
  <c r="M144" i="29"/>
  <c r="M33" i="29"/>
  <c r="M19" i="29"/>
  <c r="M185" i="29"/>
  <c r="O185" i="29" s="1"/>
  <c r="P185" i="29" s="1"/>
  <c r="M171" i="29"/>
  <c r="M28" i="29"/>
  <c r="M14" i="29"/>
  <c r="M180" i="29"/>
  <c r="M166" i="29"/>
  <c r="O166" i="29" s="1"/>
  <c r="P166" i="29" s="1"/>
  <c r="M22" i="29"/>
  <c r="M179" i="29"/>
  <c r="M18" i="29"/>
  <c r="M178" i="29"/>
  <c r="O178" i="29" s="1"/>
  <c r="P178" i="29" s="1"/>
  <c r="M147" i="29"/>
  <c r="M16" i="29"/>
  <c r="M176" i="29"/>
  <c r="O176" i="29" s="1"/>
  <c r="P176" i="29" s="1"/>
  <c r="M145" i="29"/>
  <c r="M25" i="29"/>
  <c r="M182" i="29"/>
  <c r="O182" i="29" s="1"/>
  <c r="P182" i="29" s="1"/>
  <c r="M163" i="29"/>
  <c r="O163" i="29" s="1"/>
  <c r="P163" i="29" s="1"/>
  <c r="M164" i="29"/>
  <c r="O164" i="29" s="1"/>
  <c r="P164" i="29" s="1"/>
  <c r="M155" i="29"/>
  <c r="M138" i="29"/>
  <c r="M115" i="29"/>
  <c r="M37" i="29"/>
  <c r="M154" i="29"/>
  <c r="M137" i="29"/>
  <c r="M114" i="29"/>
  <c r="M32" i="29"/>
  <c r="M184" i="29"/>
  <c r="O184" i="29" s="1"/>
  <c r="P184" i="29" s="1"/>
  <c r="M152" i="29"/>
  <c r="M135" i="29"/>
  <c r="M126" i="29"/>
  <c r="M112" i="29"/>
  <c r="M15" i="29"/>
  <c r="M168" i="29"/>
  <c r="O168" i="29" s="1"/>
  <c r="P168" i="29" s="1"/>
  <c r="M141" i="29"/>
  <c r="M118" i="29"/>
  <c r="M104" i="29"/>
  <c r="M175" i="29"/>
  <c r="O175" i="29" s="1"/>
  <c r="P175" i="29" s="1"/>
  <c r="M148" i="29"/>
  <c r="M122" i="29"/>
  <c r="M103" i="29"/>
  <c r="M174" i="29"/>
  <c r="O174" i="29" s="1"/>
  <c r="P174" i="29" s="1"/>
  <c r="M146" i="29"/>
  <c r="M121" i="29"/>
  <c r="M170" i="29"/>
  <c r="M143" i="29"/>
  <c r="M120" i="29"/>
  <c r="M36" i="29"/>
  <c r="M31" i="29"/>
  <c r="M30" i="29"/>
  <c r="M29" i="29"/>
  <c r="M134" i="29"/>
  <c r="M111" i="29"/>
  <c r="M85" i="29"/>
  <c r="M27" i="29"/>
  <c r="M157" i="29"/>
  <c r="M133" i="29"/>
  <c r="M110" i="29"/>
  <c r="M26" i="29"/>
  <c r="M149" i="29"/>
  <c r="M117" i="29"/>
  <c r="M94" i="29"/>
  <c r="M79" i="29"/>
  <c r="M142" i="29"/>
  <c r="M116" i="29"/>
  <c r="M93" i="29"/>
  <c r="M78" i="29"/>
  <c r="M23" i="29"/>
  <c r="M140" i="29"/>
  <c r="M113" i="29"/>
  <c r="M92" i="29"/>
  <c r="M77" i="29"/>
  <c r="M59" i="29"/>
  <c r="M45" i="29"/>
  <c r="M17" i="29"/>
  <c r="M139" i="29"/>
  <c r="M109" i="29"/>
  <c r="M91" i="29"/>
  <c r="M76" i="29"/>
  <c r="M181" i="29"/>
  <c r="O181" i="29" s="1"/>
  <c r="P181" i="29" s="1"/>
  <c r="M177" i="29"/>
  <c r="O177" i="29" s="1"/>
  <c r="P177" i="29" s="1"/>
  <c r="M165" i="29"/>
  <c r="M106" i="29"/>
  <c r="M96" i="29"/>
  <c r="M73" i="29"/>
  <c r="M60" i="29"/>
  <c r="M44" i="29"/>
  <c r="M105" i="29"/>
  <c r="M95" i="29"/>
  <c r="M156" i="29"/>
  <c r="M90" i="29"/>
  <c r="M57" i="29"/>
  <c r="M153" i="29"/>
  <c r="M89" i="29"/>
  <c r="M151" i="29"/>
  <c r="M88" i="29"/>
  <c r="M150" i="29"/>
  <c r="M87" i="29"/>
  <c r="M54" i="29"/>
  <c r="M13" i="29"/>
  <c r="M136" i="29"/>
  <c r="M127" i="29"/>
  <c r="M167" i="29"/>
  <c r="O167" i="29" s="1"/>
  <c r="P167" i="29" s="1"/>
  <c r="M123" i="29"/>
  <c r="M66" i="29"/>
  <c r="M48" i="29"/>
  <c r="M46" i="29"/>
  <c r="M65" i="29"/>
  <c r="M47" i="29"/>
  <c r="M62" i="29"/>
  <c r="M64" i="29"/>
  <c r="M63" i="29"/>
  <c r="M97" i="29"/>
  <c r="M43" i="29"/>
  <c r="M125" i="29"/>
  <c r="M86" i="29"/>
  <c r="M61" i="29"/>
  <c r="M58" i="29"/>
  <c r="M82" i="29"/>
  <c r="M55" i="29"/>
  <c r="M81" i="29"/>
  <c r="M53" i="29"/>
  <c r="M49" i="29"/>
  <c r="M124" i="29"/>
  <c r="M84" i="29"/>
  <c r="M52" i="29"/>
  <c r="M67" i="29"/>
  <c r="M119" i="29"/>
  <c r="M83" i="29"/>
  <c r="M56" i="29"/>
  <c r="M183" i="29"/>
  <c r="O183" i="29" s="1"/>
  <c r="P183" i="29" s="1"/>
  <c r="M80" i="29"/>
  <c r="M108" i="29"/>
  <c r="M107" i="29"/>
  <c r="M169" i="29"/>
  <c r="O169" i="29" s="1"/>
  <c r="P169" i="29" s="1"/>
  <c r="M75" i="29"/>
  <c r="M51" i="29"/>
  <c r="M74" i="29"/>
  <c r="M50" i="29"/>
  <c r="M36" i="25"/>
  <c r="M22" i="25"/>
  <c r="M33" i="25"/>
  <c r="M19" i="25"/>
  <c r="M185" i="25"/>
  <c r="M171" i="25"/>
  <c r="M32" i="25"/>
  <c r="M18" i="25"/>
  <c r="M184" i="25"/>
  <c r="M170" i="25"/>
  <c r="O170" i="25" s="1"/>
  <c r="P170" i="25" s="1"/>
  <c r="M156" i="25"/>
  <c r="M142" i="25"/>
  <c r="M31" i="25"/>
  <c r="M17" i="25"/>
  <c r="M183" i="25"/>
  <c r="O183" i="25" s="1"/>
  <c r="P183" i="25" s="1"/>
  <c r="M169" i="25"/>
  <c r="M155" i="25"/>
  <c r="M141" i="25"/>
  <c r="M26" i="25"/>
  <c r="M178" i="25"/>
  <c r="O178" i="25" s="1"/>
  <c r="P178" i="25" s="1"/>
  <c r="M164" i="25"/>
  <c r="O164" i="25" s="1"/>
  <c r="M29" i="25"/>
  <c r="M177" i="25"/>
  <c r="O177" i="25" s="1"/>
  <c r="P177" i="25" s="1"/>
  <c r="M28" i="25"/>
  <c r="M176" i="25"/>
  <c r="O176" i="25" s="1"/>
  <c r="P176" i="25" s="1"/>
  <c r="M144" i="25"/>
  <c r="M127" i="25"/>
  <c r="M113" i="25"/>
  <c r="M25" i="25"/>
  <c r="M174" i="25"/>
  <c r="O174" i="25" s="1"/>
  <c r="P174" i="25" s="1"/>
  <c r="M140" i="25"/>
  <c r="M35" i="25"/>
  <c r="M13" i="25"/>
  <c r="M34" i="25"/>
  <c r="M180" i="25"/>
  <c r="O180" i="25" s="1"/>
  <c r="P180" i="25" s="1"/>
  <c r="M172" i="25"/>
  <c r="O172" i="25" s="1"/>
  <c r="P172" i="25" s="1"/>
  <c r="M150" i="25"/>
  <c r="M114" i="25"/>
  <c r="M168" i="25"/>
  <c r="M149" i="25"/>
  <c r="M112" i="25"/>
  <c r="M166" i="25"/>
  <c r="O166" i="25" s="1"/>
  <c r="P166" i="25" s="1"/>
  <c r="M147" i="25"/>
  <c r="M125" i="25"/>
  <c r="M110" i="25"/>
  <c r="M16" i="25"/>
  <c r="M179" i="25"/>
  <c r="O179" i="25" s="1"/>
  <c r="P179" i="25" s="1"/>
  <c r="M153" i="25"/>
  <c r="M135" i="25"/>
  <c r="M117" i="25"/>
  <c r="M152" i="25"/>
  <c r="M121" i="25"/>
  <c r="M90" i="25"/>
  <c r="M151" i="25"/>
  <c r="M120" i="25"/>
  <c r="M89" i="25"/>
  <c r="M75" i="25"/>
  <c r="M187" i="25"/>
  <c r="O187" i="25" s="1"/>
  <c r="P187" i="25" s="1"/>
  <c r="M148" i="25"/>
  <c r="M119" i="25"/>
  <c r="M37" i="25"/>
  <c r="M30" i="25"/>
  <c r="M27" i="25"/>
  <c r="M24" i="25"/>
  <c r="M23" i="25"/>
  <c r="M173" i="25"/>
  <c r="M138" i="25"/>
  <c r="M109" i="25"/>
  <c r="M97" i="25"/>
  <c r="M83" i="25"/>
  <c r="M21" i="25"/>
  <c r="M167" i="25"/>
  <c r="M137" i="25"/>
  <c r="M108" i="25"/>
  <c r="M96" i="25"/>
  <c r="M82" i="25"/>
  <c r="M20" i="25"/>
  <c r="M165" i="25"/>
  <c r="O165" i="25" s="1"/>
  <c r="P165" i="25" s="1"/>
  <c r="M175" i="25"/>
  <c r="O175" i="25" s="1"/>
  <c r="P175" i="25" s="1"/>
  <c r="M107" i="25"/>
  <c r="M94" i="25"/>
  <c r="M76" i="25"/>
  <c r="M59" i="25"/>
  <c r="M45" i="25"/>
  <c r="M163" i="25"/>
  <c r="O163" i="25" s="1"/>
  <c r="P163" i="25" s="1"/>
  <c r="M106" i="25"/>
  <c r="M93" i="25"/>
  <c r="M74" i="25"/>
  <c r="M105" i="25"/>
  <c r="M92" i="25"/>
  <c r="M73" i="25"/>
  <c r="M57" i="25"/>
  <c r="M43" i="25"/>
  <c r="M104" i="25"/>
  <c r="M91" i="25"/>
  <c r="M157" i="25"/>
  <c r="M154" i="25"/>
  <c r="M14" i="25"/>
  <c r="M181" i="25"/>
  <c r="M186" i="25"/>
  <c r="M139" i="25"/>
  <c r="M86" i="25"/>
  <c r="M53" i="25"/>
  <c r="M182" i="25"/>
  <c r="O182" i="25" s="1"/>
  <c r="P182" i="25" s="1"/>
  <c r="M136" i="25"/>
  <c r="M85" i="25"/>
  <c r="M15" i="25"/>
  <c r="M134" i="25"/>
  <c r="M84" i="25"/>
  <c r="M67" i="25"/>
  <c r="M51" i="25"/>
  <c r="M133" i="25"/>
  <c r="M126" i="25"/>
  <c r="M81" i="25"/>
  <c r="M124" i="25"/>
  <c r="M80" i="25"/>
  <c r="M123" i="25"/>
  <c r="M79" i="25"/>
  <c r="M64" i="25"/>
  <c r="M48" i="25"/>
  <c r="M122" i="25"/>
  <c r="M118" i="25"/>
  <c r="M111" i="25"/>
  <c r="M145" i="25"/>
  <c r="M87" i="25"/>
  <c r="M66" i="25"/>
  <c r="M46" i="25"/>
  <c r="M63" i="25"/>
  <c r="M143" i="25"/>
  <c r="M78" i="25"/>
  <c r="M65" i="25"/>
  <c r="M44" i="25"/>
  <c r="M61" i="25"/>
  <c r="M77" i="25"/>
  <c r="M62" i="25"/>
  <c r="M52" i="25"/>
  <c r="M47" i="25"/>
  <c r="M60" i="25"/>
  <c r="M58" i="25"/>
  <c r="M55" i="25"/>
  <c r="M115" i="25"/>
  <c r="M146" i="25"/>
  <c r="M88" i="25"/>
  <c r="M56" i="25"/>
  <c r="M116" i="25"/>
  <c r="M54" i="25"/>
  <c r="M103" i="25"/>
  <c r="M50" i="25"/>
  <c r="M95" i="25"/>
  <c r="M49" i="25"/>
  <c r="M35" i="30"/>
  <c r="M21" i="30"/>
  <c r="M32" i="30"/>
  <c r="M18" i="30"/>
  <c r="M184" i="30"/>
  <c r="M170" i="30"/>
  <c r="M31" i="30"/>
  <c r="M17" i="30"/>
  <c r="M183" i="30"/>
  <c r="O183" i="30" s="1"/>
  <c r="P183" i="30" s="1"/>
  <c r="M169" i="30"/>
  <c r="O169" i="30" s="1"/>
  <c r="P169" i="30" s="1"/>
  <c r="M155" i="30"/>
  <c r="M141" i="30"/>
  <c r="M30" i="30"/>
  <c r="M16" i="30"/>
  <c r="M182" i="30"/>
  <c r="O182" i="30" s="1"/>
  <c r="P182" i="30" s="1"/>
  <c r="M168" i="30"/>
  <c r="O168" i="30" s="1"/>
  <c r="P168" i="30" s="1"/>
  <c r="M25" i="30"/>
  <c r="M177" i="30"/>
  <c r="M163" i="30"/>
  <c r="M24" i="30"/>
  <c r="M186" i="30"/>
  <c r="M165" i="30"/>
  <c r="M23" i="30"/>
  <c r="M185" i="30"/>
  <c r="O185" i="30" s="1"/>
  <c r="P185" i="30" s="1"/>
  <c r="M164" i="30"/>
  <c r="O164" i="30" s="1"/>
  <c r="M157" i="30"/>
  <c r="M142" i="30"/>
  <c r="M20" i="30"/>
  <c r="M180" i="30"/>
  <c r="O180" i="30" s="1"/>
  <c r="P180" i="30" s="1"/>
  <c r="M154" i="30"/>
  <c r="M139" i="30"/>
  <c r="M27" i="30"/>
  <c r="M167" i="30"/>
  <c r="O167" i="30" s="1"/>
  <c r="P167" i="30" s="1"/>
  <c r="M36" i="30"/>
  <c r="M146" i="30"/>
  <c r="M126" i="30"/>
  <c r="M112" i="30"/>
  <c r="M34" i="30"/>
  <c r="M187" i="30"/>
  <c r="O187" i="30" s="1"/>
  <c r="P187" i="30" s="1"/>
  <c r="M145" i="30"/>
  <c r="M125" i="30"/>
  <c r="M111" i="30"/>
  <c r="M29" i="30"/>
  <c r="M179" i="30"/>
  <c r="M143" i="30"/>
  <c r="M123" i="30"/>
  <c r="M109" i="30"/>
  <c r="M166" i="30"/>
  <c r="M149" i="30"/>
  <c r="M115" i="30"/>
  <c r="M33" i="30"/>
  <c r="M148" i="30"/>
  <c r="M107" i="30"/>
  <c r="M28" i="30"/>
  <c r="M147" i="30"/>
  <c r="M127" i="30"/>
  <c r="M106" i="30"/>
  <c r="M26" i="30"/>
  <c r="M144" i="30"/>
  <c r="M124" i="30"/>
  <c r="M105" i="30"/>
  <c r="M22" i="30"/>
  <c r="M19" i="30"/>
  <c r="M15" i="30"/>
  <c r="M14" i="30"/>
  <c r="M13" i="30"/>
  <c r="M178" i="30"/>
  <c r="O178" i="30" s="1"/>
  <c r="P178" i="30" s="1"/>
  <c r="M135" i="30"/>
  <c r="M118" i="30"/>
  <c r="M96" i="30"/>
  <c r="M82" i="30"/>
  <c r="M176" i="30"/>
  <c r="O176" i="30" s="1"/>
  <c r="P176" i="30" s="1"/>
  <c r="M134" i="30"/>
  <c r="M117" i="30"/>
  <c r="M175" i="30"/>
  <c r="O175" i="30" s="1"/>
  <c r="P175" i="30" s="1"/>
  <c r="M171" i="30"/>
  <c r="O171" i="30" s="1"/>
  <c r="P171" i="30" s="1"/>
  <c r="M133" i="30"/>
  <c r="M113" i="30"/>
  <c r="M89" i="30"/>
  <c r="M74" i="30"/>
  <c r="M110" i="30"/>
  <c r="M88" i="30"/>
  <c r="M73" i="30"/>
  <c r="M108" i="30"/>
  <c r="M87" i="30"/>
  <c r="M56" i="30"/>
  <c r="M104" i="30"/>
  <c r="M37" i="30"/>
  <c r="M156" i="30"/>
  <c r="M153" i="30"/>
  <c r="M172" i="30"/>
  <c r="M79" i="30"/>
  <c r="M54" i="30"/>
  <c r="M97" i="30"/>
  <c r="M78" i="30"/>
  <c r="M122" i="30"/>
  <c r="M95" i="30"/>
  <c r="M77" i="30"/>
  <c r="M67" i="30"/>
  <c r="M52" i="30"/>
  <c r="M94" i="30"/>
  <c r="M76" i="30"/>
  <c r="M121" i="30"/>
  <c r="M120" i="30"/>
  <c r="M93" i="30"/>
  <c r="M75" i="30"/>
  <c r="M119" i="30"/>
  <c r="M92" i="30"/>
  <c r="M64" i="30"/>
  <c r="M49" i="30"/>
  <c r="M116" i="30"/>
  <c r="M152" i="30"/>
  <c r="M114" i="30"/>
  <c r="M140" i="30"/>
  <c r="M173" i="30"/>
  <c r="M90" i="30"/>
  <c r="M53" i="30"/>
  <c r="M50" i="30"/>
  <c r="M86" i="30"/>
  <c r="M51" i="30"/>
  <c r="M48" i="30"/>
  <c r="M85" i="30"/>
  <c r="M84" i="30"/>
  <c r="M66" i="30"/>
  <c r="M83" i="30"/>
  <c r="M47" i="30"/>
  <c r="M55" i="30"/>
  <c r="M81" i="30"/>
  <c r="M65" i="30"/>
  <c r="M46" i="30"/>
  <c r="M63" i="30"/>
  <c r="M45" i="30"/>
  <c r="M61" i="30"/>
  <c r="M91" i="30"/>
  <c r="M80" i="30"/>
  <c r="M59" i="30"/>
  <c r="M151" i="30"/>
  <c r="M62" i="30"/>
  <c r="M44" i="30"/>
  <c r="M60" i="30"/>
  <c r="M137" i="30"/>
  <c r="M103" i="30"/>
  <c r="M150" i="30"/>
  <c r="M43" i="30"/>
  <c r="M138" i="30"/>
  <c r="M174" i="30"/>
  <c r="O174" i="30" s="1"/>
  <c r="P174" i="30" s="1"/>
  <c r="M136" i="30"/>
  <c r="M58" i="30"/>
  <c r="M181" i="30"/>
  <c r="M57" i="30"/>
  <c r="M33" i="26"/>
  <c r="M19" i="26"/>
  <c r="M30" i="26"/>
  <c r="M16" i="26"/>
  <c r="M182" i="26"/>
  <c r="O182" i="26" s="1"/>
  <c r="P182" i="26" s="1"/>
  <c r="M168" i="26"/>
  <c r="M29" i="26"/>
  <c r="M15" i="26"/>
  <c r="M181" i="26"/>
  <c r="M167" i="26"/>
  <c r="M153" i="26"/>
  <c r="M139" i="26"/>
  <c r="M28" i="26"/>
  <c r="M14" i="26"/>
  <c r="M180" i="26"/>
  <c r="O180" i="26" s="1"/>
  <c r="P180" i="26" s="1"/>
  <c r="M166" i="26"/>
  <c r="M152" i="26"/>
  <c r="M138" i="26"/>
  <c r="M37" i="26"/>
  <c r="M23" i="26"/>
  <c r="M175" i="26"/>
  <c r="O175" i="26" s="1"/>
  <c r="P175" i="26" s="1"/>
  <c r="M34" i="26"/>
  <c r="M184" i="26"/>
  <c r="M163" i="26"/>
  <c r="M32" i="26"/>
  <c r="M183" i="26"/>
  <c r="M151" i="26"/>
  <c r="M135" i="26"/>
  <c r="M27" i="26"/>
  <c r="M178" i="26"/>
  <c r="O178" i="26" s="1"/>
  <c r="P178" i="26" s="1"/>
  <c r="M149" i="26"/>
  <c r="M133" i="26"/>
  <c r="M17" i="26"/>
  <c r="M36" i="26"/>
  <c r="M13" i="26"/>
  <c r="M186" i="26"/>
  <c r="M165" i="26"/>
  <c r="M35" i="26"/>
  <c r="M171" i="26"/>
  <c r="O171" i="26" s="1"/>
  <c r="P171" i="26" s="1"/>
  <c r="M157" i="26"/>
  <c r="M137" i="26"/>
  <c r="M124" i="26"/>
  <c r="M110" i="26"/>
  <c r="M31" i="26"/>
  <c r="M170" i="26"/>
  <c r="M156" i="26"/>
  <c r="M136" i="26"/>
  <c r="M123" i="26"/>
  <c r="M109" i="26"/>
  <c r="M25" i="26"/>
  <c r="M164" i="26"/>
  <c r="O164" i="26" s="1"/>
  <c r="P164" i="26" s="1"/>
  <c r="M154" i="26"/>
  <c r="M121" i="26"/>
  <c r="M107" i="26"/>
  <c r="M174" i="26"/>
  <c r="O174" i="26" s="1"/>
  <c r="P174" i="26" s="1"/>
  <c r="M142" i="26"/>
  <c r="M127" i="26"/>
  <c r="M113" i="26"/>
  <c r="M22" i="26"/>
  <c r="M177" i="26"/>
  <c r="O177" i="26" s="1"/>
  <c r="P177" i="26" s="1"/>
  <c r="M148" i="26"/>
  <c r="M126" i="26"/>
  <c r="M105" i="26"/>
  <c r="M21" i="26"/>
  <c r="M176" i="26"/>
  <c r="M147" i="26"/>
  <c r="M125" i="26"/>
  <c r="M104" i="26"/>
  <c r="M86" i="26"/>
  <c r="M20" i="26"/>
  <c r="M173" i="26"/>
  <c r="M146" i="26"/>
  <c r="M122" i="26"/>
  <c r="S122" i="26" s="1"/>
  <c r="T122" i="26" s="1"/>
  <c r="M103" i="26"/>
  <c r="M18" i="26"/>
  <c r="M140" i="26"/>
  <c r="M116" i="26"/>
  <c r="M94" i="26"/>
  <c r="M80" i="26"/>
  <c r="M134" i="26"/>
  <c r="M115" i="26"/>
  <c r="M93" i="26"/>
  <c r="M155" i="26"/>
  <c r="M83" i="26"/>
  <c r="M56" i="26"/>
  <c r="M150" i="26"/>
  <c r="M82" i="26"/>
  <c r="M187" i="26"/>
  <c r="O187" i="26" s="1"/>
  <c r="P187" i="26" s="1"/>
  <c r="M145" i="26"/>
  <c r="M81" i="26"/>
  <c r="M54" i="26"/>
  <c r="M185" i="26"/>
  <c r="O185" i="26" s="1"/>
  <c r="P185" i="26" s="1"/>
  <c r="M144" i="26"/>
  <c r="M97" i="26"/>
  <c r="M79" i="26"/>
  <c r="M172" i="26"/>
  <c r="M141" i="26"/>
  <c r="M120" i="26"/>
  <c r="M169" i="26"/>
  <c r="O169" i="26" s="1"/>
  <c r="P169" i="26" s="1"/>
  <c r="M117" i="26"/>
  <c r="M88" i="26"/>
  <c r="M62" i="26"/>
  <c r="M46" i="26"/>
  <c r="Z46" i="26" s="1"/>
  <c r="AA46" i="26" s="1"/>
  <c r="M114" i="26"/>
  <c r="M87" i="26"/>
  <c r="M179" i="26"/>
  <c r="O179" i="26" s="1"/>
  <c r="P179" i="26" s="1"/>
  <c r="M112" i="26"/>
  <c r="M85" i="26"/>
  <c r="M60" i="26"/>
  <c r="M44" i="26"/>
  <c r="M26" i="26"/>
  <c r="M111" i="26"/>
  <c r="M84" i="26"/>
  <c r="M24" i="26"/>
  <c r="M143" i="26"/>
  <c r="M108" i="26"/>
  <c r="M78" i="26"/>
  <c r="M106" i="26"/>
  <c r="M77" i="26"/>
  <c r="M57" i="26"/>
  <c r="M50" i="26"/>
  <c r="M49" i="26"/>
  <c r="M67" i="26"/>
  <c r="M66" i="26"/>
  <c r="M47" i="26"/>
  <c r="M45" i="26"/>
  <c r="M48" i="26"/>
  <c r="M95" i="26"/>
  <c r="M65" i="26"/>
  <c r="M75" i="26"/>
  <c r="M96" i="26"/>
  <c r="M118" i="26"/>
  <c r="M92" i="26"/>
  <c r="M64" i="26"/>
  <c r="M43" i="26"/>
  <c r="M91" i="26"/>
  <c r="M63" i="26"/>
  <c r="M89" i="26"/>
  <c r="M59" i="26"/>
  <c r="M55" i="26"/>
  <c r="M90" i="26"/>
  <c r="M61" i="26"/>
  <c r="M58" i="26"/>
  <c r="M76" i="26"/>
  <c r="M74" i="26"/>
  <c r="M53" i="26"/>
  <c r="M119" i="26"/>
  <c r="M73" i="26"/>
  <c r="M52" i="26"/>
  <c r="M51" i="26"/>
  <c r="M32" i="31"/>
  <c r="M18" i="31"/>
  <c r="M29" i="31"/>
  <c r="M15" i="31"/>
  <c r="M181" i="31"/>
  <c r="M167" i="31"/>
  <c r="O167" i="31" s="1"/>
  <c r="P167" i="31" s="1"/>
  <c r="M28" i="31"/>
  <c r="M14" i="31"/>
  <c r="M180" i="31"/>
  <c r="M166" i="31"/>
  <c r="O166" i="31" s="1"/>
  <c r="P166" i="31" s="1"/>
  <c r="M152" i="31"/>
  <c r="M27" i="31"/>
  <c r="M13" i="31"/>
  <c r="M179" i="31"/>
  <c r="M165" i="31"/>
  <c r="O165" i="31" s="1"/>
  <c r="P165" i="31" s="1"/>
  <c r="M36" i="31"/>
  <c r="M22" i="31"/>
  <c r="M174" i="31"/>
  <c r="M26" i="31"/>
  <c r="M171" i="31"/>
  <c r="M25" i="31"/>
  <c r="M170" i="31"/>
  <c r="M151" i="31"/>
  <c r="M137" i="31"/>
  <c r="M23" i="31"/>
  <c r="M186" i="31"/>
  <c r="O186" i="31" s="1"/>
  <c r="P186" i="31" s="1"/>
  <c r="M168" i="31"/>
  <c r="M149" i="31"/>
  <c r="M135" i="31"/>
  <c r="M31" i="31"/>
  <c r="M173" i="31"/>
  <c r="M33" i="31"/>
  <c r="M184" i="31"/>
  <c r="M154" i="31"/>
  <c r="M136" i="31"/>
  <c r="M123" i="31"/>
  <c r="M109" i="31"/>
  <c r="M30" i="31"/>
  <c r="M183" i="31"/>
  <c r="M153" i="31"/>
  <c r="M134" i="31"/>
  <c r="M122" i="31"/>
  <c r="M108" i="31"/>
  <c r="M21" i="31"/>
  <c r="M178" i="31"/>
  <c r="O178" i="31" s="1"/>
  <c r="P178" i="31" s="1"/>
  <c r="M148" i="31"/>
  <c r="M120" i="31"/>
  <c r="M106" i="31"/>
  <c r="M37" i="31"/>
  <c r="M157" i="31"/>
  <c r="M140" i="31"/>
  <c r="M126" i="31"/>
  <c r="M16" i="31"/>
  <c r="M187" i="31"/>
  <c r="O187" i="31" s="1"/>
  <c r="P187" i="31" s="1"/>
  <c r="M146" i="31"/>
  <c r="M114" i="31"/>
  <c r="M185" i="31"/>
  <c r="O185" i="31" s="1"/>
  <c r="P185" i="31" s="1"/>
  <c r="M145" i="31"/>
  <c r="M113" i="31"/>
  <c r="M182" i="31"/>
  <c r="M144" i="31"/>
  <c r="M112" i="31"/>
  <c r="M169" i="31"/>
  <c r="O169" i="31" s="1"/>
  <c r="P169" i="31" s="1"/>
  <c r="M138" i="31"/>
  <c r="M124" i="31"/>
  <c r="M104" i="31"/>
  <c r="M93" i="31"/>
  <c r="M79" i="31"/>
  <c r="M35" i="31"/>
  <c r="M164" i="31"/>
  <c r="O164" i="31" s="1"/>
  <c r="P164" i="31" s="1"/>
  <c r="M133" i="31"/>
  <c r="M121" i="31"/>
  <c r="M103" i="31"/>
  <c r="M34" i="31"/>
  <c r="M107" i="31"/>
  <c r="M84" i="31"/>
  <c r="M177" i="31"/>
  <c r="O177" i="31" s="1"/>
  <c r="P177" i="31" s="1"/>
  <c r="M156" i="31"/>
  <c r="M105" i="31"/>
  <c r="M83" i="31"/>
  <c r="M176" i="31"/>
  <c r="O176" i="31" s="1"/>
  <c r="P176" i="31" s="1"/>
  <c r="M155" i="31"/>
  <c r="M97" i="31"/>
  <c r="M82" i="31"/>
  <c r="M67" i="31"/>
  <c r="M175" i="31"/>
  <c r="O175" i="31" s="1"/>
  <c r="P175" i="31" s="1"/>
  <c r="M150" i="31"/>
  <c r="M163" i="31"/>
  <c r="M143" i="31"/>
  <c r="M24" i="31"/>
  <c r="M17" i="31"/>
  <c r="M172" i="31"/>
  <c r="O172" i="31" s="1"/>
  <c r="P172" i="31" s="1"/>
  <c r="M147" i="31"/>
  <c r="M116" i="31"/>
  <c r="M86" i="31"/>
  <c r="M64" i="31"/>
  <c r="M50" i="31"/>
  <c r="M142" i="31"/>
  <c r="M115" i="31"/>
  <c r="M85" i="31"/>
  <c r="M141" i="31"/>
  <c r="M111" i="31"/>
  <c r="M81" i="31"/>
  <c r="M62" i="31"/>
  <c r="M48" i="31"/>
  <c r="M139" i="31"/>
  <c r="M110" i="31"/>
  <c r="M80" i="31"/>
  <c r="M78" i="31"/>
  <c r="M96" i="31"/>
  <c r="M77" i="31"/>
  <c r="M59" i="31"/>
  <c r="M45" i="31"/>
  <c r="M20" i="31"/>
  <c r="M19" i="31"/>
  <c r="M118" i="31"/>
  <c r="M87" i="31"/>
  <c r="M58" i="31"/>
  <c r="M60" i="31"/>
  <c r="M117" i="31"/>
  <c r="M76" i="31"/>
  <c r="M57" i="31"/>
  <c r="M56" i="31"/>
  <c r="M75" i="31"/>
  <c r="M55" i="31"/>
  <c r="M88" i="31"/>
  <c r="M74" i="31"/>
  <c r="M73" i="31"/>
  <c r="M54" i="31"/>
  <c r="M53" i="31"/>
  <c r="M52" i="31"/>
  <c r="M49" i="31"/>
  <c r="M94" i="31"/>
  <c r="M65" i="31"/>
  <c r="M95" i="31"/>
  <c r="M51" i="31"/>
  <c r="M92" i="31"/>
  <c r="M47" i="31"/>
  <c r="M46" i="31"/>
  <c r="M119" i="31"/>
  <c r="M66" i="31"/>
  <c r="M91" i="31"/>
  <c r="M127" i="31"/>
  <c r="M90" i="31"/>
  <c r="M63" i="31"/>
  <c r="M44" i="31"/>
  <c r="M125" i="31"/>
  <c r="M89" i="31"/>
  <c r="M61" i="31"/>
  <c r="M43" i="31"/>
  <c r="M34" i="34"/>
  <c r="M20" i="34"/>
  <c r="M33" i="34"/>
  <c r="M19" i="34"/>
  <c r="M185" i="34"/>
  <c r="O185" i="34" s="1"/>
  <c r="P185" i="34" s="1"/>
  <c r="M171" i="34"/>
  <c r="M32" i="34"/>
  <c r="M18" i="34"/>
  <c r="M184" i="34"/>
  <c r="O184" i="34" s="1"/>
  <c r="P184" i="34" s="1"/>
  <c r="M170" i="34"/>
  <c r="O170" i="34" s="1"/>
  <c r="P170" i="34" s="1"/>
  <c r="M27" i="34"/>
  <c r="M13" i="34"/>
  <c r="M179" i="34"/>
  <c r="M165" i="34"/>
  <c r="M17" i="34"/>
  <c r="M37" i="34"/>
  <c r="M16" i="34"/>
  <c r="M187" i="34"/>
  <c r="O187" i="34" s="1"/>
  <c r="P187" i="34" s="1"/>
  <c r="M168" i="34"/>
  <c r="O168" i="34" s="1"/>
  <c r="P168" i="34" s="1"/>
  <c r="M156" i="34"/>
  <c r="M142" i="34"/>
  <c r="M35" i="34"/>
  <c r="M14" i="34"/>
  <c r="M183" i="34"/>
  <c r="M166" i="34"/>
  <c r="O166" i="34" s="1"/>
  <c r="P166" i="34" s="1"/>
  <c r="M154" i="34"/>
  <c r="M140" i="34"/>
  <c r="M22" i="34"/>
  <c r="M173" i="34"/>
  <c r="O173" i="34" s="1"/>
  <c r="P173" i="34" s="1"/>
  <c r="M15" i="34"/>
  <c r="M180" i="34"/>
  <c r="O180" i="34" s="1"/>
  <c r="P180" i="34" s="1"/>
  <c r="M146" i="34"/>
  <c r="M114" i="34"/>
  <c r="M178" i="34"/>
  <c r="O178" i="34" s="1"/>
  <c r="P178" i="34" s="1"/>
  <c r="M145" i="34"/>
  <c r="M127" i="34"/>
  <c r="M113" i="34"/>
  <c r="M176" i="34"/>
  <c r="O176" i="34" s="1"/>
  <c r="P176" i="34" s="1"/>
  <c r="M143" i="34"/>
  <c r="M125" i="34"/>
  <c r="M111" i="34"/>
  <c r="M24" i="34"/>
  <c r="M186" i="34"/>
  <c r="M149" i="34"/>
  <c r="M133" i="34"/>
  <c r="M153" i="34"/>
  <c r="M118" i="34"/>
  <c r="M152" i="34"/>
  <c r="M117" i="34"/>
  <c r="M182" i="34"/>
  <c r="O182" i="34" s="1"/>
  <c r="P182" i="34" s="1"/>
  <c r="M151" i="34"/>
  <c r="M116" i="34"/>
  <c r="M36" i="34"/>
  <c r="M31" i="34"/>
  <c r="M29" i="34"/>
  <c r="M28" i="34"/>
  <c r="M172" i="34"/>
  <c r="O172" i="34" s="1"/>
  <c r="P172" i="34" s="1"/>
  <c r="M141" i="34"/>
  <c r="M126" i="34"/>
  <c r="M108" i="34"/>
  <c r="M26" i="34"/>
  <c r="M169" i="34"/>
  <c r="O169" i="34" s="1"/>
  <c r="P169" i="34" s="1"/>
  <c r="M139" i="34"/>
  <c r="M124" i="34"/>
  <c r="M107" i="34"/>
  <c r="M25" i="34"/>
  <c r="M30" i="34"/>
  <c r="M88" i="34"/>
  <c r="M74" i="34"/>
  <c r="M23" i="34"/>
  <c r="M123" i="34"/>
  <c r="M87" i="34"/>
  <c r="M21" i="34"/>
  <c r="M157" i="34"/>
  <c r="M122" i="34"/>
  <c r="M86" i="34"/>
  <c r="M155" i="34"/>
  <c r="M121" i="34"/>
  <c r="M181" i="34"/>
  <c r="M148" i="34"/>
  <c r="M177" i="34"/>
  <c r="O177" i="34" s="1"/>
  <c r="P177" i="34" s="1"/>
  <c r="M167" i="34"/>
  <c r="M110" i="34"/>
  <c r="M89" i="34"/>
  <c r="M109" i="34"/>
  <c r="M85" i="34"/>
  <c r="M106" i="34"/>
  <c r="M84" i="34"/>
  <c r="M67" i="34"/>
  <c r="M53" i="34"/>
  <c r="M83" i="34"/>
  <c r="M105" i="34"/>
  <c r="M150" i="34"/>
  <c r="M104" i="34"/>
  <c r="M82" i="34"/>
  <c r="M147" i="34"/>
  <c r="M103" i="34"/>
  <c r="M81" i="34"/>
  <c r="M64" i="34"/>
  <c r="M50" i="34"/>
  <c r="M144" i="34"/>
  <c r="M175" i="34"/>
  <c r="O175" i="34" s="1"/>
  <c r="P175" i="34" s="1"/>
  <c r="M138" i="34"/>
  <c r="M163" i="34"/>
  <c r="O163" i="34" s="1"/>
  <c r="P163" i="34" s="1"/>
  <c r="M135" i="34"/>
  <c r="M115" i="34"/>
  <c r="M94" i="34"/>
  <c r="M63" i="34"/>
  <c r="M47" i="34"/>
  <c r="M61" i="34"/>
  <c r="M174" i="34"/>
  <c r="M112" i="34"/>
  <c r="M93" i="34"/>
  <c r="M62" i="34"/>
  <c r="M46" i="34"/>
  <c r="M92" i="34"/>
  <c r="M59" i="34"/>
  <c r="M119" i="34"/>
  <c r="M164" i="34"/>
  <c r="O164" i="34" s="1"/>
  <c r="M45" i="34"/>
  <c r="M60" i="34"/>
  <c r="M44" i="34"/>
  <c r="M137" i="34"/>
  <c r="M91" i="34"/>
  <c r="M136" i="34"/>
  <c r="M90" i="34"/>
  <c r="M43" i="34"/>
  <c r="M49" i="34"/>
  <c r="M134" i="34"/>
  <c r="M80" i="34"/>
  <c r="M58" i="34"/>
  <c r="M55" i="34"/>
  <c r="M54" i="34"/>
  <c r="M52" i="34"/>
  <c r="M95" i="34"/>
  <c r="M48" i="34"/>
  <c r="M79" i="34"/>
  <c r="M57" i="34"/>
  <c r="M77" i="34"/>
  <c r="M65" i="34"/>
  <c r="M78" i="34"/>
  <c r="M56" i="34"/>
  <c r="M76" i="34"/>
  <c r="M75" i="34"/>
  <c r="M97" i="34"/>
  <c r="M73" i="34"/>
  <c r="M51" i="34"/>
  <c r="M120" i="34"/>
  <c r="M96" i="34"/>
  <c r="M66" i="34"/>
  <c r="M31" i="22"/>
  <c r="M17" i="22"/>
  <c r="M28" i="22"/>
  <c r="M14" i="22"/>
  <c r="M180" i="22"/>
  <c r="M166" i="22"/>
  <c r="O166" i="22" s="1"/>
  <c r="P166" i="22" s="1"/>
  <c r="M27" i="22"/>
  <c r="M13" i="22"/>
  <c r="M179" i="22"/>
  <c r="O179" i="22" s="1"/>
  <c r="P179" i="22" s="1"/>
  <c r="M165" i="22"/>
  <c r="M151" i="22"/>
  <c r="M137" i="22"/>
  <c r="M26" i="22"/>
  <c r="M178" i="22"/>
  <c r="O178" i="22" s="1"/>
  <c r="P178" i="22" s="1"/>
  <c r="M164" i="22"/>
  <c r="M150" i="22"/>
  <c r="M136" i="22"/>
  <c r="M35" i="22"/>
  <c r="M21" i="22"/>
  <c r="Z21" i="22" s="1"/>
  <c r="AA21" i="22" s="1"/>
  <c r="M187" i="22"/>
  <c r="O187" i="22" s="1"/>
  <c r="P187" i="22" s="1"/>
  <c r="M173" i="22"/>
  <c r="M20" i="22"/>
  <c r="M182" i="22"/>
  <c r="O182" i="22" s="1"/>
  <c r="P182" i="22" s="1"/>
  <c r="M19" i="22"/>
  <c r="M181" i="22"/>
  <c r="M149" i="22"/>
  <c r="M133" i="22"/>
  <c r="M122" i="22"/>
  <c r="M108" i="22"/>
  <c r="M37" i="22"/>
  <c r="M16" i="22"/>
  <c r="M176" i="22"/>
  <c r="M147" i="22"/>
  <c r="M120" i="22"/>
  <c r="M106" i="22"/>
  <c r="M32" i="22"/>
  <c r="M24" i="22"/>
  <c r="M23" i="22"/>
  <c r="M184" i="22"/>
  <c r="O184" i="22" s="1"/>
  <c r="P184" i="22" s="1"/>
  <c r="M163" i="22"/>
  <c r="O163" i="22" s="1"/>
  <c r="P163" i="22" s="1"/>
  <c r="M36" i="22"/>
  <c r="M177" i="22"/>
  <c r="O177" i="22" s="1"/>
  <c r="P177" i="22" s="1"/>
  <c r="M153" i="22"/>
  <c r="M118" i="22"/>
  <c r="M34" i="22"/>
  <c r="M175" i="22"/>
  <c r="O175" i="22" s="1"/>
  <c r="P175" i="22" s="1"/>
  <c r="M152" i="22"/>
  <c r="M117" i="22"/>
  <c r="M30" i="22"/>
  <c r="M172" i="22"/>
  <c r="M146" i="22"/>
  <c r="M115" i="22"/>
  <c r="M186" i="22"/>
  <c r="M156" i="22"/>
  <c r="M138" i="22"/>
  <c r="M123" i="22"/>
  <c r="M105" i="22"/>
  <c r="M18" i="22"/>
  <c r="M113" i="22"/>
  <c r="M85" i="22"/>
  <c r="M15" i="22"/>
  <c r="M157" i="22"/>
  <c r="M112" i="22"/>
  <c r="M84" i="22"/>
  <c r="M155" i="22"/>
  <c r="M111" i="22"/>
  <c r="M97" i="22"/>
  <c r="M83" i="22"/>
  <c r="M171" i="22"/>
  <c r="M143" i="22"/>
  <c r="M126" i="22"/>
  <c r="M103" i="22"/>
  <c r="M92" i="22"/>
  <c r="M78" i="22"/>
  <c r="M170" i="22"/>
  <c r="M142" i="22"/>
  <c r="M125" i="22"/>
  <c r="M91" i="22"/>
  <c r="M77" i="22"/>
  <c r="M169" i="22"/>
  <c r="M33" i="22"/>
  <c r="M167" i="22"/>
  <c r="O167" i="22" s="1"/>
  <c r="P167" i="22" s="1"/>
  <c r="M139" i="22"/>
  <c r="M104" i="22"/>
  <c r="M80" i="22"/>
  <c r="M54" i="22"/>
  <c r="Z54" i="22" s="1"/>
  <c r="AA54" i="22" s="1"/>
  <c r="M29" i="22"/>
  <c r="AB29" i="22" s="1"/>
  <c r="AC29" i="22" s="1"/>
  <c r="M135" i="22"/>
  <c r="M79" i="22"/>
  <c r="M25" i="22"/>
  <c r="M134" i="22"/>
  <c r="M76" i="22"/>
  <c r="M66" i="22"/>
  <c r="M52" i="22"/>
  <c r="M22" i="22"/>
  <c r="M96" i="22"/>
  <c r="M75" i="22"/>
  <c r="M127" i="22"/>
  <c r="M148" i="22"/>
  <c r="M168" i="22"/>
  <c r="O168" i="22" s="1"/>
  <c r="P168" i="22" s="1"/>
  <c r="M144" i="22"/>
  <c r="M121" i="22"/>
  <c r="M95" i="22"/>
  <c r="M60" i="22"/>
  <c r="M44" i="22"/>
  <c r="M141" i="22"/>
  <c r="M119" i="22"/>
  <c r="M94" i="22"/>
  <c r="M59" i="22"/>
  <c r="M43" i="22"/>
  <c r="M140" i="22"/>
  <c r="M116" i="22"/>
  <c r="M93" i="22"/>
  <c r="M58" i="22"/>
  <c r="M114" i="22"/>
  <c r="M90" i="22"/>
  <c r="M57" i="22"/>
  <c r="M110" i="22"/>
  <c r="M89" i="22"/>
  <c r="M109" i="22"/>
  <c r="M88" i="22"/>
  <c r="M55" i="22"/>
  <c r="M107" i="22"/>
  <c r="M185" i="22"/>
  <c r="O185" i="22" s="1"/>
  <c r="P185" i="22" s="1"/>
  <c r="M61" i="22"/>
  <c r="M56" i="22"/>
  <c r="M51" i="22"/>
  <c r="M50" i="22"/>
  <c r="M65" i="22"/>
  <c r="M53" i="22"/>
  <c r="M124" i="22"/>
  <c r="M183" i="22"/>
  <c r="O183" i="22" s="1"/>
  <c r="P183" i="22" s="1"/>
  <c r="M87" i="22"/>
  <c r="M49" i="22"/>
  <c r="M48" i="22"/>
  <c r="M46" i="22"/>
  <c r="M145" i="22"/>
  <c r="M174" i="22"/>
  <c r="M86" i="22"/>
  <c r="M73" i="22"/>
  <c r="M62" i="22"/>
  <c r="Z62" i="22" s="1"/>
  <c r="AA62" i="22" s="1"/>
  <c r="M82" i="22"/>
  <c r="M47" i="22"/>
  <c r="M67" i="22"/>
  <c r="M81" i="22"/>
  <c r="M154" i="22"/>
  <c r="M74" i="22"/>
  <c r="M45" i="22"/>
  <c r="M64" i="22"/>
  <c r="M63" i="22"/>
  <c r="M28" i="36"/>
  <c r="M14" i="36"/>
  <c r="M27" i="36"/>
  <c r="M13" i="36"/>
  <c r="M179" i="36"/>
  <c r="O179" i="36" s="1"/>
  <c r="P179" i="36" s="1"/>
  <c r="M165" i="36"/>
  <c r="M26" i="36"/>
  <c r="M178" i="36"/>
  <c r="O178" i="36" s="1"/>
  <c r="P178" i="36" s="1"/>
  <c r="M164" i="36"/>
  <c r="O164" i="36" s="1"/>
  <c r="P164" i="36" s="1"/>
  <c r="M35" i="36"/>
  <c r="M21" i="36"/>
  <c r="M187" i="36"/>
  <c r="O187" i="36" s="1"/>
  <c r="P187" i="36" s="1"/>
  <c r="M173" i="36"/>
  <c r="M30" i="36"/>
  <c r="M29" i="36"/>
  <c r="M183" i="36"/>
  <c r="O183" i="36" s="1"/>
  <c r="P183" i="36" s="1"/>
  <c r="M166" i="36"/>
  <c r="O166" i="36" s="1"/>
  <c r="P166" i="36" s="1"/>
  <c r="M150" i="36"/>
  <c r="M136" i="36"/>
  <c r="M24" i="36"/>
  <c r="M181" i="36"/>
  <c r="M148" i="36"/>
  <c r="M134" i="36"/>
  <c r="M32" i="36"/>
  <c r="M186" i="36"/>
  <c r="M169" i="36"/>
  <c r="M15" i="36"/>
  <c r="M185" i="36"/>
  <c r="M146" i="36"/>
  <c r="M122" i="36"/>
  <c r="M37" i="36"/>
  <c r="M184" i="36"/>
  <c r="O184" i="36" s="1"/>
  <c r="P184" i="36" s="1"/>
  <c r="M145" i="36"/>
  <c r="M121" i="36"/>
  <c r="M107" i="36"/>
  <c r="M34" i="36"/>
  <c r="M180" i="36"/>
  <c r="M143" i="36"/>
  <c r="M119" i="36"/>
  <c r="M18" i="36"/>
  <c r="M168" i="36"/>
  <c r="M151" i="36"/>
  <c r="M133" i="36"/>
  <c r="M20" i="36"/>
  <c r="M174" i="36"/>
  <c r="O174" i="36" s="1"/>
  <c r="P174" i="36" s="1"/>
  <c r="M157" i="36"/>
  <c r="M137" i="36"/>
  <c r="M114" i="36"/>
  <c r="M19" i="36"/>
  <c r="M172" i="36"/>
  <c r="M156" i="36"/>
  <c r="M135" i="36"/>
  <c r="M113" i="36"/>
  <c r="M17" i="36"/>
  <c r="M171" i="36"/>
  <c r="O171" i="36" s="1"/>
  <c r="P171" i="36" s="1"/>
  <c r="M155" i="36"/>
  <c r="M112" i="36"/>
  <c r="M16" i="36"/>
  <c r="M147" i="36"/>
  <c r="M124" i="36"/>
  <c r="M106" i="36"/>
  <c r="M36" i="36"/>
  <c r="M144" i="36"/>
  <c r="M123" i="36"/>
  <c r="M105" i="36"/>
  <c r="M33" i="36"/>
  <c r="M140" i="36"/>
  <c r="M120" i="36"/>
  <c r="M96" i="36"/>
  <c r="M82" i="36"/>
  <c r="M139" i="36"/>
  <c r="M118" i="36"/>
  <c r="M138" i="36"/>
  <c r="M117" i="36"/>
  <c r="M94" i="36"/>
  <c r="M80" i="36"/>
  <c r="M116" i="36"/>
  <c r="M182" i="36"/>
  <c r="O182" i="36" s="1"/>
  <c r="P182" i="36" s="1"/>
  <c r="M31" i="36"/>
  <c r="M177" i="36"/>
  <c r="O177" i="36" s="1"/>
  <c r="P177" i="36" s="1"/>
  <c r="M22" i="36"/>
  <c r="M170" i="36"/>
  <c r="M23" i="36"/>
  <c r="M175" i="36"/>
  <c r="M126" i="36"/>
  <c r="M88" i="36"/>
  <c r="M167" i="36"/>
  <c r="M125" i="36"/>
  <c r="M87" i="36"/>
  <c r="M163" i="36"/>
  <c r="O163" i="36" s="1"/>
  <c r="M154" i="36"/>
  <c r="M115" i="36"/>
  <c r="M86" i="36"/>
  <c r="M61" i="36"/>
  <c r="M47" i="36"/>
  <c r="M85" i="36"/>
  <c r="M153" i="36"/>
  <c r="M111" i="36"/>
  <c r="M152" i="36"/>
  <c r="M110" i="36"/>
  <c r="M149" i="36"/>
  <c r="M109" i="36"/>
  <c r="M83" i="36"/>
  <c r="M58" i="36"/>
  <c r="M44" i="36"/>
  <c r="M142" i="36"/>
  <c r="M141" i="36"/>
  <c r="M91" i="36"/>
  <c r="M65" i="36"/>
  <c r="M49" i="36"/>
  <c r="M46" i="36"/>
  <c r="M90" i="36"/>
  <c r="M64" i="36"/>
  <c r="M48" i="36"/>
  <c r="M63" i="36"/>
  <c r="M84" i="36"/>
  <c r="M60" i="36"/>
  <c r="M43" i="36"/>
  <c r="M89" i="36"/>
  <c r="M62" i="36"/>
  <c r="M45" i="36"/>
  <c r="M81" i="36"/>
  <c r="M25" i="36"/>
  <c r="M74" i="36"/>
  <c r="M66" i="36"/>
  <c r="M176" i="36"/>
  <c r="M79" i="36"/>
  <c r="M59" i="36"/>
  <c r="M78" i="36"/>
  <c r="M92" i="36"/>
  <c r="M57" i="36"/>
  <c r="M55" i="36"/>
  <c r="M97" i="36"/>
  <c r="M53" i="36"/>
  <c r="M77" i="36"/>
  <c r="M56" i="36"/>
  <c r="M127" i="36"/>
  <c r="M75" i="36"/>
  <c r="M54" i="36"/>
  <c r="M104" i="36"/>
  <c r="M67" i="36"/>
  <c r="M50" i="36"/>
  <c r="M76" i="36"/>
  <c r="M108" i="36"/>
  <c r="M103" i="36"/>
  <c r="M95" i="36"/>
  <c r="M73" i="36"/>
  <c r="M52" i="36"/>
  <c r="M93" i="36"/>
  <c r="M51" i="36"/>
  <c r="M31" i="35"/>
  <c r="M17" i="35"/>
  <c r="M30" i="35"/>
  <c r="M16" i="35"/>
  <c r="M182" i="35"/>
  <c r="M168" i="35"/>
  <c r="M29" i="35"/>
  <c r="M15" i="35"/>
  <c r="M181" i="35"/>
  <c r="M167" i="35"/>
  <c r="M24" i="35"/>
  <c r="M176" i="35"/>
  <c r="M23" i="35"/>
  <c r="M22" i="35"/>
  <c r="M175" i="35"/>
  <c r="M153" i="35"/>
  <c r="M139" i="35"/>
  <c r="M20" i="35"/>
  <c r="M173" i="35"/>
  <c r="M151" i="35"/>
  <c r="M137" i="35"/>
  <c r="M26" i="35"/>
  <c r="M179" i="35"/>
  <c r="M13" i="35"/>
  <c r="M184" i="35"/>
  <c r="M155" i="35"/>
  <c r="M138" i="35"/>
  <c r="M125" i="35"/>
  <c r="M111" i="35"/>
  <c r="M37" i="35"/>
  <c r="M183" i="35"/>
  <c r="M154" i="35"/>
  <c r="M136" i="35"/>
  <c r="M124" i="35"/>
  <c r="M110" i="35"/>
  <c r="M35" i="35"/>
  <c r="M178" i="35"/>
  <c r="O178" i="35" s="1"/>
  <c r="P178" i="35" s="1"/>
  <c r="M150" i="35"/>
  <c r="M134" i="35"/>
  <c r="M122" i="35"/>
  <c r="M108" i="35"/>
  <c r="M19" i="35"/>
  <c r="M187" i="35"/>
  <c r="M165" i="35"/>
  <c r="M142" i="35"/>
  <c r="M33" i="35"/>
  <c r="M180" i="35"/>
  <c r="O180" i="35" s="1"/>
  <c r="P180" i="35" s="1"/>
  <c r="M157" i="35"/>
  <c r="M126" i="35"/>
  <c r="M106" i="35"/>
  <c r="M32" i="35"/>
  <c r="M177" i="35"/>
  <c r="M156" i="35"/>
  <c r="M123" i="35"/>
  <c r="M105" i="35"/>
  <c r="M28" i="35"/>
  <c r="M174" i="35"/>
  <c r="O174" i="35" s="1"/>
  <c r="P174" i="35" s="1"/>
  <c r="M152" i="35"/>
  <c r="M121" i="35"/>
  <c r="M104" i="35"/>
  <c r="M27" i="35"/>
  <c r="M25" i="35"/>
  <c r="M18" i="35"/>
  <c r="M14" i="35"/>
  <c r="M166" i="35"/>
  <c r="O166" i="35" s="1"/>
  <c r="P166" i="35" s="1"/>
  <c r="M145" i="35"/>
  <c r="M116" i="35"/>
  <c r="M164" i="35"/>
  <c r="M144" i="35"/>
  <c r="M115" i="35"/>
  <c r="M172" i="35"/>
  <c r="O172" i="35" s="1"/>
  <c r="P172" i="35" s="1"/>
  <c r="M148" i="35"/>
  <c r="M127" i="35"/>
  <c r="M85" i="35"/>
  <c r="M171" i="35"/>
  <c r="M147" i="35"/>
  <c r="M120" i="35"/>
  <c r="M170" i="35"/>
  <c r="M146" i="35"/>
  <c r="M119" i="35"/>
  <c r="M97" i="35"/>
  <c r="M83" i="35"/>
  <c r="M36" i="35"/>
  <c r="M169" i="35"/>
  <c r="M143" i="35"/>
  <c r="M118" i="35"/>
  <c r="M21" i="35"/>
  <c r="M140" i="35"/>
  <c r="M185" i="35"/>
  <c r="M135" i="35"/>
  <c r="M95" i="35"/>
  <c r="M79" i="35"/>
  <c r="M133" i="35"/>
  <c r="M94" i="35"/>
  <c r="M78" i="35"/>
  <c r="M93" i="35"/>
  <c r="M77" i="35"/>
  <c r="M64" i="35"/>
  <c r="M50" i="35"/>
  <c r="M92" i="35"/>
  <c r="M76" i="35"/>
  <c r="M90" i="35"/>
  <c r="M74" i="35"/>
  <c r="M61" i="35"/>
  <c r="M47" i="35"/>
  <c r="M117" i="35"/>
  <c r="M89" i="35"/>
  <c r="M56" i="35"/>
  <c r="M54" i="35"/>
  <c r="M88" i="35"/>
  <c r="M55" i="35"/>
  <c r="M114" i="35"/>
  <c r="M87" i="35"/>
  <c r="M53" i="35"/>
  <c r="M163" i="35"/>
  <c r="M112" i="35"/>
  <c r="M84" i="35"/>
  <c r="M52" i="35"/>
  <c r="M91" i="35"/>
  <c r="M34" i="35"/>
  <c r="M186" i="35"/>
  <c r="M113" i="35"/>
  <c r="M86" i="35"/>
  <c r="M57" i="35"/>
  <c r="M109" i="35"/>
  <c r="M82" i="35"/>
  <c r="M67" i="35"/>
  <c r="M51" i="35"/>
  <c r="M46" i="35"/>
  <c r="M45" i="35"/>
  <c r="M44" i="35"/>
  <c r="M58" i="35"/>
  <c r="M149" i="35"/>
  <c r="M107" i="35"/>
  <c r="M81" i="35"/>
  <c r="M66" i="35"/>
  <c r="M49" i="35"/>
  <c r="M75" i="35"/>
  <c r="M63" i="35"/>
  <c r="M141" i="35"/>
  <c r="M103" i="35"/>
  <c r="M80" i="35"/>
  <c r="M65" i="35"/>
  <c r="M48" i="35"/>
  <c r="M62" i="35"/>
  <c r="M60" i="35"/>
  <c r="M73" i="35"/>
  <c r="M59" i="35"/>
  <c r="M43" i="35"/>
  <c r="M96" i="35"/>
  <c r="M30" i="27"/>
  <c r="M16" i="27"/>
  <c r="M27" i="27"/>
  <c r="M13" i="27"/>
  <c r="M179" i="27"/>
  <c r="M165" i="27"/>
  <c r="M26" i="27"/>
  <c r="M178" i="27"/>
  <c r="M164" i="27"/>
  <c r="M150" i="27"/>
  <c r="M136" i="27"/>
  <c r="M25" i="27"/>
  <c r="M177" i="27"/>
  <c r="M163" i="27"/>
  <c r="O163" i="27" s="1"/>
  <c r="P163" i="27" s="1"/>
  <c r="M149" i="27"/>
  <c r="M135" i="27"/>
  <c r="M34" i="27"/>
  <c r="M20" i="27"/>
  <c r="M186" i="27"/>
  <c r="M172" i="27"/>
  <c r="M36" i="27"/>
  <c r="M15" i="27"/>
  <c r="M169" i="27"/>
  <c r="M35" i="27"/>
  <c r="M14" i="27"/>
  <c r="M187" i="27"/>
  <c r="O187" i="27" s="1"/>
  <c r="P187" i="27" s="1"/>
  <c r="M168" i="27"/>
  <c r="M144" i="27"/>
  <c r="M32" i="27"/>
  <c r="M184" i="27"/>
  <c r="O184" i="27" s="1"/>
  <c r="P184" i="27" s="1"/>
  <c r="M166" i="27"/>
  <c r="O166" i="27" s="1"/>
  <c r="P166" i="27" s="1"/>
  <c r="M142" i="27"/>
  <c r="M19" i="27"/>
  <c r="M18" i="27"/>
  <c r="M171" i="27"/>
  <c r="M24" i="27"/>
  <c r="M167" i="27"/>
  <c r="M143" i="27"/>
  <c r="M121" i="27"/>
  <c r="M107" i="27"/>
  <c r="M23" i="27"/>
  <c r="M141" i="27"/>
  <c r="M120" i="27"/>
  <c r="M106" i="27"/>
  <c r="M21" i="27"/>
  <c r="M157" i="27"/>
  <c r="M139" i="27"/>
  <c r="M118" i="27"/>
  <c r="M104" i="27"/>
  <c r="M31" i="27"/>
  <c r="M174" i="27"/>
  <c r="O174" i="27" s="1"/>
  <c r="P174" i="27" s="1"/>
  <c r="M147" i="27"/>
  <c r="M124" i="27"/>
  <c r="M110" i="27"/>
  <c r="M151" i="27"/>
  <c r="M112" i="27"/>
  <c r="M148" i="27"/>
  <c r="M111" i="27"/>
  <c r="M97" i="27"/>
  <c r="M83" i="27"/>
  <c r="M146" i="27"/>
  <c r="M109" i="27"/>
  <c r="M37" i="27"/>
  <c r="M33" i="27"/>
  <c r="M29" i="27"/>
  <c r="M28" i="27"/>
  <c r="M182" i="27"/>
  <c r="O182" i="27" s="1"/>
  <c r="P182" i="27" s="1"/>
  <c r="M134" i="27"/>
  <c r="M122" i="27"/>
  <c r="M91" i="27"/>
  <c r="M77" i="27"/>
  <c r="M22" i="27"/>
  <c r="M181" i="27"/>
  <c r="O181" i="27" s="1"/>
  <c r="P181" i="27" s="1"/>
  <c r="M133" i="27"/>
  <c r="M119" i="27"/>
  <c r="M17" i="27"/>
  <c r="M180" i="27"/>
  <c r="M137" i="27"/>
  <c r="M127" i="27"/>
  <c r="M92" i="27"/>
  <c r="M75" i="27"/>
  <c r="M67" i="27"/>
  <c r="M126" i="27"/>
  <c r="M90" i="27"/>
  <c r="M74" i="27"/>
  <c r="M125" i="27"/>
  <c r="M89" i="27"/>
  <c r="M73" i="27"/>
  <c r="M65" i="27"/>
  <c r="M51" i="27"/>
  <c r="M123" i="27"/>
  <c r="M88" i="27"/>
  <c r="M156" i="27"/>
  <c r="M176" i="27"/>
  <c r="O176" i="27" s="1"/>
  <c r="P176" i="27" s="1"/>
  <c r="M87" i="27"/>
  <c r="M55" i="27"/>
  <c r="M86" i="27"/>
  <c r="M85" i="27"/>
  <c r="M53" i="27"/>
  <c r="M185" i="27"/>
  <c r="O185" i="27" s="1"/>
  <c r="P185" i="27" s="1"/>
  <c r="M84" i="27"/>
  <c r="M183" i="27"/>
  <c r="O183" i="27" s="1"/>
  <c r="P183" i="27" s="1"/>
  <c r="M82" i="27"/>
  <c r="M175" i="27"/>
  <c r="M155" i="27"/>
  <c r="M81" i="27"/>
  <c r="M64" i="27"/>
  <c r="M49" i="27"/>
  <c r="M173" i="27"/>
  <c r="O173" i="27" s="1"/>
  <c r="P173" i="27" s="1"/>
  <c r="M154" i="27"/>
  <c r="M117" i="27"/>
  <c r="M170" i="27"/>
  <c r="M153" i="27"/>
  <c r="M116" i="27"/>
  <c r="M140" i="27"/>
  <c r="M113" i="27"/>
  <c r="M115" i="27"/>
  <c r="M95" i="27"/>
  <c r="M56" i="27"/>
  <c r="M114" i="27"/>
  <c r="M94" i="27"/>
  <c r="M54" i="27"/>
  <c r="M52" i="27"/>
  <c r="M50" i="27"/>
  <c r="M152" i="27"/>
  <c r="M108" i="27"/>
  <c r="M93" i="27"/>
  <c r="M103" i="27"/>
  <c r="M48" i="27"/>
  <c r="M145" i="27"/>
  <c r="M105" i="27"/>
  <c r="M80" i="27"/>
  <c r="M138" i="27"/>
  <c r="M79" i="27"/>
  <c r="M60" i="27"/>
  <c r="M78" i="27"/>
  <c r="M47" i="27"/>
  <c r="M61" i="27"/>
  <c r="M57" i="27"/>
  <c r="M76" i="27"/>
  <c r="M66" i="27"/>
  <c r="M46" i="27"/>
  <c r="M62" i="27"/>
  <c r="M96" i="27"/>
  <c r="M63" i="27"/>
  <c r="M45" i="27"/>
  <c r="M44" i="27"/>
  <c r="M43" i="27"/>
  <c r="M59" i="27"/>
  <c r="O59" i="27" s="1"/>
  <c r="P59" i="27" s="1"/>
  <c r="M58" i="27"/>
  <c r="M29" i="32"/>
  <c r="M15" i="32"/>
  <c r="M26" i="32"/>
  <c r="M178" i="32"/>
  <c r="O178" i="32" s="1"/>
  <c r="P178" i="32" s="1"/>
  <c r="M164" i="32"/>
  <c r="O164" i="32" s="1"/>
  <c r="M25" i="32"/>
  <c r="M177" i="32"/>
  <c r="M163" i="32"/>
  <c r="M24" i="32"/>
  <c r="M176" i="32"/>
  <c r="O176" i="32" s="1"/>
  <c r="P176" i="32" s="1"/>
  <c r="M33" i="32"/>
  <c r="M19" i="32"/>
  <c r="M185" i="32"/>
  <c r="O185" i="32" s="1"/>
  <c r="P185" i="32" s="1"/>
  <c r="M171" i="32"/>
  <c r="M31" i="32"/>
  <c r="M175" i="32"/>
  <c r="O175" i="32" s="1"/>
  <c r="P175" i="32" s="1"/>
  <c r="M30" i="32"/>
  <c r="M174" i="32"/>
  <c r="O174" i="32" s="1"/>
  <c r="P174" i="32" s="1"/>
  <c r="M148" i="32"/>
  <c r="M134" i="32"/>
  <c r="M27" i="32"/>
  <c r="M172" i="32"/>
  <c r="M146" i="32"/>
  <c r="M34" i="32"/>
  <c r="M13" i="32"/>
  <c r="M180" i="32"/>
  <c r="M22" i="32"/>
  <c r="M183" i="32"/>
  <c r="O183" i="32" s="1"/>
  <c r="P183" i="32" s="1"/>
  <c r="M144" i="32"/>
  <c r="M120" i="32"/>
  <c r="M106" i="32"/>
  <c r="M21" i="32"/>
  <c r="M182" i="32"/>
  <c r="O182" i="32" s="1"/>
  <c r="P182" i="32" s="1"/>
  <c r="M143" i="32"/>
  <c r="M119" i="32"/>
  <c r="M105" i="32"/>
  <c r="M18" i="32"/>
  <c r="M179" i="32"/>
  <c r="O179" i="32" s="1"/>
  <c r="P179" i="32" s="1"/>
  <c r="M157" i="32"/>
  <c r="M141" i="32"/>
  <c r="M117" i="32"/>
  <c r="M103" i="32"/>
  <c r="M32" i="32"/>
  <c r="M187" i="32"/>
  <c r="M149" i="32"/>
  <c r="M170" i="32"/>
  <c r="O170" i="32" s="1"/>
  <c r="P170" i="32" s="1"/>
  <c r="M151" i="32"/>
  <c r="M122" i="32"/>
  <c r="M37" i="32"/>
  <c r="M169" i="32"/>
  <c r="M150" i="32"/>
  <c r="M121" i="32"/>
  <c r="M36" i="32"/>
  <c r="M168" i="32"/>
  <c r="M147" i="32"/>
  <c r="M118" i="32"/>
  <c r="M35" i="32"/>
  <c r="M28" i="32"/>
  <c r="M23" i="32"/>
  <c r="M20" i="32"/>
  <c r="M17" i="32"/>
  <c r="M138" i="32"/>
  <c r="M112" i="32"/>
  <c r="M16" i="32"/>
  <c r="M137" i="32"/>
  <c r="M111" i="32"/>
  <c r="M14" i="32"/>
  <c r="M145" i="32"/>
  <c r="M107" i="32"/>
  <c r="M94" i="32"/>
  <c r="M80" i="32"/>
  <c r="M142" i="32"/>
  <c r="M104" i="32"/>
  <c r="M93" i="32"/>
  <c r="M79" i="32"/>
  <c r="M140" i="32"/>
  <c r="M127" i="32"/>
  <c r="M92" i="32"/>
  <c r="M78" i="32"/>
  <c r="M139" i="32"/>
  <c r="M126" i="32"/>
  <c r="M135" i="32"/>
  <c r="M186" i="32"/>
  <c r="M173" i="32"/>
  <c r="M90" i="32"/>
  <c r="M73" i="32"/>
  <c r="M61" i="32"/>
  <c r="M47" i="32"/>
  <c r="M184" i="32"/>
  <c r="M89" i="32"/>
  <c r="M181" i="32"/>
  <c r="M88" i="32"/>
  <c r="M59" i="32"/>
  <c r="M45" i="32"/>
  <c r="M87" i="32"/>
  <c r="M167" i="32"/>
  <c r="M166" i="32"/>
  <c r="M156" i="32"/>
  <c r="M125" i="32"/>
  <c r="M86" i="32"/>
  <c r="M165" i="32"/>
  <c r="O165" i="32" s="1"/>
  <c r="P165" i="32" s="1"/>
  <c r="M155" i="32"/>
  <c r="M124" i="32"/>
  <c r="M85" i="32"/>
  <c r="M56" i="32"/>
  <c r="M154" i="32"/>
  <c r="M123" i="32"/>
  <c r="M153" i="32"/>
  <c r="M133" i="32"/>
  <c r="M76" i="32"/>
  <c r="M66" i="32"/>
  <c r="M49" i="32"/>
  <c r="M46" i="32"/>
  <c r="M75" i="32"/>
  <c r="M65" i="32"/>
  <c r="M48" i="32"/>
  <c r="M64" i="32"/>
  <c r="M63" i="32"/>
  <c r="M62" i="32"/>
  <c r="M43" i="32"/>
  <c r="M77" i="32"/>
  <c r="M116" i="32"/>
  <c r="M74" i="32"/>
  <c r="M67" i="32"/>
  <c r="M115" i="32"/>
  <c r="M44" i="32"/>
  <c r="M114" i="32"/>
  <c r="M113" i="32"/>
  <c r="M97" i="32"/>
  <c r="M60" i="32"/>
  <c r="M55" i="32"/>
  <c r="M54" i="32"/>
  <c r="M83" i="32"/>
  <c r="M50" i="32"/>
  <c r="M110" i="32"/>
  <c r="M96" i="32"/>
  <c r="M58" i="32"/>
  <c r="M91" i="32"/>
  <c r="M53" i="32"/>
  <c r="M136" i="32"/>
  <c r="M109" i="32"/>
  <c r="M95" i="32"/>
  <c r="M57" i="32"/>
  <c r="M108" i="32"/>
  <c r="M84" i="32"/>
  <c r="M82" i="32"/>
  <c r="M52" i="32"/>
  <c r="M152" i="32"/>
  <c r="M81" i="32"/>
  <c r="M51" i="32"/>
  <c r="M28" i="23"/>
  <c r="M14" i="23"/>
  <c r="AB14" i="23" s="1"/>
  <c r="AC14" i="23" s="1"/>
  <c r="M25" i="23"/>
  <c r="S25" i="23" s="1"/>
  <c r="T25" i="23" s="1"/>
  <c r="M177" i="23"/>
  <c r="M163" i="23"/>
  <c r="M24" i="23"/>
  <c r="M176" i="23"/>
  <c r="M148" i="23"/>
  <c r="S148" i="23" s="1"/>
  <c r="T148" i="23" s="1"/>
  <c r="M134" i="23"/>
  <c r="M37" i="23"/>
  <c r="M23" i="23"/>
  <c r="M175" i="23"/>
  <c r="O175" i="23" s="1"/>
  <c r="P175" i="23" s="1"/>
  <c r="M147" i="23"/>
  <c r="M133" i="23"/>
  <c r="M32" i="23"/>
  <c r="M18" i="23"/>
  <c r="AB18" i="23" s="1"/>
  <c r="AC18" i="23" s="1"/>
  <c r="M184" i="23"/>
  <c r="M170" i="23"/>
  <c r="M22" i="23"/>
  <c r="AB22" i="23" s="1"/>
  <c r="AC22" i="23" s="1"/>
  <c r="M186" i="23"/>
  <c r="M167" i="23"/>
  <c r="M21" i="23"/>
  <c r="M185" i="23"/>
  <c r="M166" i="23"/>
  <c r="O166" i="23" s="1"/>
  <c r="P166" i="23" s="1"/>
  <c r="M142" i="23"/>
  <c r="M119" i="23"/>
  <c r="Z119" i="23" s="1"/>
  <c r="AA119" i="23" s="1"/>
  <c r="M105" i="23"/>
  <c r="M19" i="23"/>
  <c r="AB19" i="23" s="1"/>
  <c r="AC19" i="23" s="1"/>
  <c r="M182" i="23"/>
  <c r="M164" i="23"/>
  <c r="O164" i="23" s="1"/>
  <c r="P164" i="23" s="1"/>
  <c r="M156" i="23"/>
  <c r="M140" i="23"/>
  <c r="M117" i="23"/>
  <c r="M103" i="23"/>
  <c r="M29" i="23"/>
  <c r="M27" i="23"/>
  <c r="S27" i="23" s="1"/>
  <c r="T27" i="23" s="1"/>
  <c r="M169" i="23"/>
  <c r="M30" i="23"/>
  <c r="S30" i="23" s="1"/>
  <c r="T30" i="23" s="1"/>
  <c r="M178" i="23"/>
  <c r="O178" i="23" s="1"/>
  <c r="P178" i="23" s="1"/>
  <c r="M157" i="23"/>
  <c r="M138" i="23"/>
  <c r="M127" i="23"/>
  <c r="M111" i="23"/>
  <c r="S111" i="23" s="1"/>
  <c r="T111" i="23" s="1"/>
  <c r="M26" i="23"/>
  <c r="Z26" i="23" s="1"/>
  <c r="AA26" i="23" s="1"/>
  <c r="M174" i="23"/>
  <c r="O174" i="23" s="1"/>
  <c r="P174" i="23" s="1"/>
  <c r="M155" i="23"/>
  <c r="M137" i="23"/>
  <c r="M126" i="23"/>
  <c r="M110" i="23"/>
  <c r="M17" i="23"/>
  <c r="S17" i="23" s="1"/>
  <c r="T17" i="23" s="1"/>
  <c r="M172" i="23"/>
  <c r="O172" i="23" s="1"/>
  <c r="P172" i="23" s="1"/>
  <c r="M153" i="23"/>
  <c r="M135" i="23"/>
  <c r="O135" i="23" s="1"/>
  <c r="P135" i="23" s="1"/>
  <c r="M124" i="23"/>
  <c r="M108" i="23"/>
  <c r="M34" i="23"/>
  <c r="AB34" i="23" s="1"/>
  <c r="AC34" i="23" s="1"/>
  <c r="M181" i="23"/>
  <c r="O181" i="23" s="1"/>
  <c r="P181" i="23" s="1"/>
  <c r="M143" i="23"/>
  <c r="AB143" i="23" s="1"/>
  <c r="AC143" i="23" s="1"/>
  <c r="M114" i="23"/>
  <c r="M180" i="23"/>
  <c r="M154" i="23"/>
  <c r="M116" i="23"/>
  <c r="M96" i="23"/>
  <c r="M82" i="23"/>
  <c r="Z82" i="23" s="1"/>
  <c r="AA82" i="23" s="1"/>
  <c r="M179" i="23"/>
  <c r="O179" i="23" s="1"/>
  <c r="P179" i="23" s="1"/>
  <c r="M152" i="23"/>
  <c r="M115" i="23"/>
  <c r="M95" i="23"/>
  <c r="M81" i="23"/>
  <c r="Z81" i="23" s="1"/>
  <c r="AA81" i="23" s="1"/>
  <c r="M36" i="23"/>
  <c r="M173" i="23"/>
  <c r="M151" i="23"/>
  <c r="M113" i="23"/>
  <c r="M94" i="23"/>
  <c r="M35" i="23"/>
  <c r="Z35" i="23" s="1"/>
  <c r="AA35" i="23" s="1"/>
  <c r="M33" i="23"/>
  <c r="Z33" i="23" s="1"/>
  <c r="AA33" i="23" s="1"/>
  <c r="M31" i="23"/>
  <c r="M20" i="23"/>
  <c r="M16" i="23"/>
  <c r="M144" i="23"/>
  <c r="M104" i="23"/>
  <c r="AB104" i="23" s="1"/>
  <c r="AC104" i="23" s="1"/>
  <c r="M89" i="23"/>
  <c r="S89" i="23" s="1"/>
  <c r="T89" i="23" s="1"/>
  <c r="M75" i="23"/>
  <c r="M15" i="23"/>
  <c r="Z15" i="23" s="1"/>
  <c r="AA15" i="23" s="1"/>
  <c r="M141" i="23"/>
  <c r="M125" i="23"/>
  <c r="M88" i="23"/>
  <c r="M74" i="23"/>
  <c r="M13" i="23"/>
  <c r="M84" i="23"/>
  <c r="M65" i="23"/>
  <c r="M51" i="23"/>
  <c r="S51" i="23" s="1"/>
  <c r="T51" i="23" s="1"/>
  <c r="M187" i="23"/>
  <c r="O187" i="23" s="1"/>
  <c r="P187" i="23" s="1"/>
  <c r="M123" i="23"/>
  <c r="M83" i="23"/>
  <c r="AB83" i="23" s="1"/>
  <c r="AC83" i="23" s="1"/>
  <c r="M183" i="23"/>
  <c r="M122" i="23"/>
  <c r="M80" i="23"/>
  <c r="M63" i="23"/>
  <c r="AB63" i="23" s="1"/>
  <c r="AC63" i="23" s="1"/>
  <c r="M49" i="23"/>
  <c r="M171" i="23"/>
  <c r="M150" i="23"/>
  <c r="M121" i="23"/>
  <c r="M79" i="23"/>
  <c r="M165" i="23"/>
  <c r="M146" i="23"/>
  <c r="M118" i="23"/>
  <c r="S118" i="23" s="1"/>
  <c r="T118" i="23" s="1"/>
  <c r="M145" i="23"/>
  <c r="M92" i="23"/>
  <c r="M53" i="23"/>
  <c r="M91" i="23"/>
  <c r="M90" i="23"/>
  <c r="M67" i="23"/>
  <c r="M50" i="23"/>
  <c r="M149" i="23"/>
  <c r="M87" i="23"/>
  <c r="M66" i="23"/>
  <c r="M139" i="23"/>
  <c r="M86" i="23"/>
  <c r="M136" i="23"/>
  <c r="M85" i="23"/>
  <c r="M62" i="23"/>
  <c r="AB62" i="23" s="1"/>
  <c r="AC62" i="23" s="1"/>
  <c r="M46" i="23"/>
  <c r="M120" i="23"/>
  <c r="Z120" i="23" s="1"/>
  <c r="AA120" i="23" s="1"/>
  <c r="M168" i="23"/>
  <c r="O168" i="23" s="1"/>
  <c r="P168" i="23" s="1"/>
  <c r="M107" i="23"/>
  <c r="M77" i="23"/>
  <c r="AB77" i="23" s="1"/>
  <c r="AC77" i="23" s="1"/>
  <c r="M58" i="23"/>
  <c r="Z58" i="23" s="1"/>
  <c r="AA58" i="23" s="1"/>
  <c r="M76" i="23"/>
  <c r="M57" i="23"/>
  <c r="M56" i="23"/>
  <c r="M73" i="23"/>
  <c r="M55" i="23"/>
  <c r="M112" i="23"/>
  <c r="M54" i="23"/>
  <c r="M43" i="23"/>
  <c r="M109" i="23"/>
  <c r="M52" i="23"/>
  <c r="O52" i="23" s="1"/>
  <c r="P52" i="23" s="1"/>
  <c r="M45" i="23"/>
  <c r="M64" i="23"/>
  <c r="S64" i="23" s="1"/>
  <c r="T64" i="23" s="1"/>
  <c r="M78" i="23"/>
  <c r="M106" i="23"/>
  <c r="M48" i="23"/>
  <c r="M47" i="23"/>
  <c r="M59" i="23"/>
  <c r="AB59" i="23" s="1"/>
  <c r="AC59" i="23" s="1"/>
  <c r="M44" i="23"/>
  <c r="M97" i="23"/>
  <c r="Z97" i="23" s="1"/>
  <c r="AA97" i="23" s="1"/>
  <c r="M61" i="23"/>
  <c r="M93" i="23"/>
  <c r="O93" i="23" s="1"/>
  <c r="P93" i="23" s="1"/>
  <c r="M60" i="23"/>
  <c r="M25" i="37"/>
  <c r="M24" i="37"/>
  <c r="M176" i="37"/>
  <c r="M37" i="37"/>
  <c r="M23" i="37"/>
  <c r="M175" i="37"/>
  <c r="M32" i="37"/>
  <c r="M18" i="37"/>
  <c r="M184" i="37"/>
  <c r="M170" i="37"/>
  <c r="M34" i="37"/>
  <c r="M15" i="37"/>
  <c r="M33" i="37"/>
  <c r="M14" i="37"/>
  <c r="M172" i="37"/>
  <c r="M147" i="37"/>
  <c r="M133" i="37"/>
  <c r="M30" i="37"/>
  <c r="M187" i="37"/>
  <c r="M169" i="37"/>
  <c r="M145" i="37"/>
  <c r="M36" i="37"/>
  <c r="M17" i="37"/>
  <c r="M177" i="37"/>
  <c r="M186" i="37"/>
  <c r="M165" i="37"/>
  <c r="M155" i="37"/>
  <c r="M139" i="37"/>
  <c r="M35" i="37"/>
  <c r="M185" i="37"/>
  <c r="M164" i="37"/>
  <c r="M154" i="37"/>
  <c r="M138" i="37"/>
  <c r="M29" i="37"/>
  <c r="M182" i="37"/>
  <c r="M152" i="37"/>
  <c r="M136" i="37"/>
  <c r="M16" i="37"/>
  <c r="M168" i="37"/>
  <c r="M142" i="37"/>
  <c r="M167" i="37"/>
  <c r="M137" i="37"/>
  <c r="M124" i="37"/>
  <c r="M110" i="37"/>
  <c r="M166" i="37"/>
  <c r="M135" i="37"/>
  <c r="M123" i="37"/>
  <c r="M109" i="37"/>
  <c r="M163" i="37"/>
  <c r="M157" i="37"/>
  <c r="M134" i="37"/>
  <c r="M122" i="37"/>
  <c r="M108" i="37"/>
  <c r="M26" i="37"/>
  <c r="M181" i="37"/>
  <c r="M149" i="37"/>
  <c r="M117" i="37"/>
  <c r="M103" i="37"/>
  <c r="M22" i="37"/>
  <c r="M180" i="37"/>
  <c r="M148" i="37"/>
  <c r="M116" i="37"/>
  <c r="M21" i="37"/>
  <c r="M19" i="37"/>
  <c r="M178" i="37"/>
  <c r="M121" i="37"/>
  <c r="M93" i="37"/>
  <c r="M79" i="37"/>
  <c r="M13" i="37"/>
  <c r="M174" i="37"/>
  <c r="M120" i="37"/>
  <c r="M173" i="37"/>
  <c r="M119" i="37"/>
  <c r="M91" i="37"/>
  <c r="M77" i="37"/>
  <c r="M171" i="37"/>
  <c r="O171" i="37" s="1"/>
  <c r="P171" i="37" s="1"/>
  <c r="M156" i="37"/>
  <c r="M118" i="37"/>
  <c r="M151" i="37"/>
  <c r="M20" i="37"/>
  <c r="M179" i="37"/>
  <c r="M140" i="37"/>
  <c r="M113" i="37"/>
  <c r="M97" i="37"/>
  <c r="M81" i="37"/>
  <c r="M31" i="37"/>
  <c r="M112" i="37"/>
  <c r="M96" i="37"/>
  <c r="M80" i="37"/>
  <c r="M28" i="37"/>
  <c r="M111" i="37"/>
  <c r="M95" i="37"/>
  <c r="M78" i="37"/>
  <c r="M58" i="37"/>
  <c r="M44" i="37"/>
  <c r="M27" i="37"/>
  <c r="M183" i="37"/>
  <c r="M107" i="37"/>
  <c r="M94" i="37"/>
  <c r="M76" i="37"/>
  <c r="M106" i="37"/>
  <c r="M105" i="37"/>
  <c r="M90" i="37"/>
  <c r="M74" i="37"/>
  <c r="M55" i="37"/>
  <c r="M146" i="37"/>
  <c r="M125" i="37"/>
  <c r="M88" i="37"/>
  <c r="M57" i="37"/>
  <c r="M115" i="37"/>
  <c r="M87" i="37"/>
  <c r="M56" i="37"/>
  <c r="M86" i="37"/>
  <c r="M54" i="37"/>
  <c r="M85" i="37"/>
  <c r="M114" i="37"/>
  <c r="M53" i="37"/>
  <c r="M84" i="37"/>
  <c r="M52" i="37"/>
  <c r="M126" i="37"/>
  <c r="M104" i="37"/>
  <c r="M62" i="37"/>
  <c r="M83" i="37"/>
  <c r="M67" i="37"/>
  <c r="M51" i="37"/>
  <c r="M66" i="37"/>
  <c r="M50" i="37"/>
  <c r="M73" i="37"/>
  <c r="M47" i="37"/>
  <c r="M144" i="37"/>
  <c r="M46" i="37"/>
  <c r="M60" i="37"/>
  <c r="M82" i="37"/>
  <c r="M64" i="37"/>
  <c r="M48" i="37"/>
  <c r="M43" i="37"/>
  <c r="M89" i="37"/>
  <c r="M75" i="37"/>
  <c r="M65" i="37"/>
  <c r="M49" i="37"/>
  <c r="M153" i="37"/>
  <c r="M150" i="37"/>
  <c r="M63" i="37"/>
  <c r="M143" i="37"/>
  <c r="M61" i="37"/>
  <c r="M45" i="37"/>
  <c r="M141" i="37"/>
  <c r="M127" i="37"/>
  <c r="M92" i="37"/>
  <c r="M59" i="37"/>
  <c r="M27" i="28"/>
  <c r="M13" i="28"/>
  <c r="M24" i="28"/>
  <c r="M176" i="28"/>
  <c r="M37" i="28"/>
  <c r="M23" i="28"/>
  <c r="M175" i="28"/>
  <c r="M147" i="28"/>
  <c r="M133" i="28"/>
  <c r="M36" i="28"/>
  <c r="M22" i="28"/>
  <c r="M174" i="28"/>
  <c r="M146" i="28"/>
  <c r="M31" i="28"/>
  <c r="M17" i="28"/>
  <c r="M183" i="28"/>
  <c r="M169" i="28"/>
  <c r="O169" i="28" s="1"/>
  <c r="P169" i="28" s="1"/>
  <c r="M18" i="28"/>
  <c r="M173" i="28"/>
  <c r="M16" i="28"/>
  <c r="M172" i="28"/>
  <c r="M153" i="28"/>
  <c r="M137" i="28"/>
  <c r="M34" i="28"/>
  <c r="M14" i="28"/>
  <c r="M170" i="28"/>
  <c r="M151" i="28"/>
  <c r="M135" i="28"/>
  <c r="M21" i="28"/>
  <c r="M20" i="28"/>
  <c r="M178" i="28"/>
  <c r="O178" i="28" s="1"/>
  <c r="P178" i="28" s="1"/>
  <c r="M15" i="28"/>
  <c r="M165" i="28"/>
  <c r="O165" i="28" s="1"/>
  <c r="P165" i="28" s="1"/>
  <c r="M149" i="28"/>
  <c r="M118" i="28"/>
  <c r="M104" i="28"/>
  <c r="M187" i="28"/>
  <c r="O187" i="28" s="1"/>
  <c r="P187" i="28" s="1"/>
  <c r="M164" i="28"/>
  <c r="O164" i="28" s="1"/>
  <c r="P164" i="28" s="1"/>
  <c r="M148" i="28"/>
  <c r="M117" i="28"/>
  <c r="M103" i="28"/>
  <c r="M185" i="28"/>
  <c r="O185" i="28" s="1"/>
  <c r="P185" i="28" s="1"/>
  <c r="M144" i="28"/>
  <c r="M115" i="28"/>
  <c r="M26" i="28"/>
  <c r="M168" i="28"/>
  <c r="O168" i="28" s="1"/>
  <c r="P168" i="28" s="1"/>
  <c r="M154" i="28"/>
  <c r="M134" i="28"/>
  <c r="M121" i="28"/>
  <c r="M107" i="28"/>
  <c r="M29" i="28"/>
  <c r="M186" i="28"/>
  <c r="O186" i="28" s="1"/>
  <c r="P186" i="28" s="1"/>
  <c r="M145" i="28"/>
  <c r="M116" i="28"/>
  <c r="M28" i="28"/>
  <c r="M184" i="28"/>
  <c r="O184" i="28" s="1"/>
  <c r="P184" i="28" s="1"/>
  <c r="M143" i="28"/>
  <c r="M114" i="28"/>
  <c r="M94" i="28"/>
  <c r="M25" i="28"/>
  <c r="M182" i="28"/>
  <c r="M142" i="28"/>
  <c r="M113" i="28"/>
  <c r="M19" i="28"/>
  <c r="M171" i="28"/>
  <c r="O171" i="28" s="1"/>
  <c r="P171" i="28" s="1"/>
  <c r="M136" i="28"/>
  <c r="M126" i="28"/>
  <c r="M108" i="28"/>
  <c r="M88" i="28"/>
  <c r="M74" i="28"/>
  <c r="M167" i="28"/>
  <c r="O167" i="28" s="1"/>
  <c r="P167" i="28" s="1"/>
  <c r="M125" i="28"/>
  <c r="M106" i="28"/>
  <c r="M166" i="28"/>
  <c r="O166" i="28" s="1"/>
  <c r="P166" i="28" s="1"/>
  <c r="M32" i="28"/>
  <c r="M180" i="28"/>
  <c r="O180" i="28" s="1"/>
  <c r="P180" i="28" s="1"/>
  <c r="M123" i="28"/>
  <c r="M84" i="28"/>
  <c r="M30" i="28"/>
  <c r="M179" i="28"/>
  <c r="O179" i="28" s="1"/>
  <c r="P179" i="28" s="1"/>
  <c r="M157" i="28"/>
  <c r="M122" i="28"/>
  <c r="M83" i="28"/>
  <c r="M177" i="28"/>
  <c r="M156" i="28"/>
  <c r="M120" i="28"/>
  <c r="M82" i="28"/>
  <c r="M62" i="28"/>
  <c r="M48" i="28"/>
  <c r="M163" i="28"/>
  <c r="O163" i="28" s="1"/>
  <c r="M155" i="28"/>
  <c r="M119" i="28"/>
  <c r="M97" i="28"/>
  <c r="M81" i="28"/>
  <c r="M150" i="28"/>
  <c r="M141" i="28"/>
  <c r="M33" i="28"/>
  <c r="M181" i="28"/>
  <c r="M139" i="28"/>
  <c r="M127" i="28"/>
  <c r="M91" i="28"/>
  <c r="M65" i="28"/>
  <c r="M50" i="28"/>
  <c r="M138" i="28"/>
  <c r="M124" i="28"/>
  <c r="M90" i="28"/>
  <c r="M112" i="28"/>
  <c r="M89" i="28"/>
  <c r="M63" i="28"/>
  <c r="M47" i="28"/>
  <c r="M87" i="28"/>
  <c r="M111" i="28"/>
  <c r="M110" i="28"/>
  <c r="M86" i="28"/>
  <c r="M35" i="28"/>
  <c r="M109" i="28"/>
  <c r="M85" i="28"/>
  <c r="M59" i="28"/>
  <c r="M44" i="28"/>
  <c r="M105" i="28"/>
  <c r="M77" i="28"/>
  <c r="M60" i="28"/>
  <c r="M76" i="28"/>
  <c r="M58" i="28"/>
  <c r="M56" i="28"/>
  <c r="M75" i="28"/>
  <c r="M57" i="28"/>
  <c r="M55" i="28"/>
  <c r="M78" i="28"/>
  <c r="M73" i="28"/>
  <c r="M152" i="28"/>
  <c r="M54" i="28"/>
  <c r="M51" i="28"/>
  <c r="M46" i="28"/>
  <c r="M140" i="28"/>
  <c r="M53" i="28"/>
  <c r="M95" i="28"/>
  <c r="M93" i="28"/>
  <c r="M92" i="28"/>
  <c r="M67" i="28"/>
  <c r="M96" i="28"/>
  <c r="M52" i="28"/>
  <c r="M49" i="28"/>
  <c r="M61" i="28"/>
  <c r="M80" i="28"/>
  <c r="M66" i="28"/>
  <c r="M45" i="28"/>
  <c r="M79" i="28"/>
  <c r="M64" i="28"/>
  <c r="M43" i="28"/>
  <c r="M37" i="19"/>
  <c r="M23" i="19"/>
  <c r="M186" i="19"/>
  <c r="M172" i="19"/>
  <c r="O172" i="19" s="1"/>
  <c r="P172" i="19" s="1"/>
  <c r="M155" i="19"/>
  <c r="M141" i="19"/>
  <c r="M124" i="19"/>
  <c r="M110" i="19"/>
  <c r="M93" i="19"/>
  <c r="M79" i="19"/>
  <c r="M62" i="19"/>
  <c r="M48" i="19"/>
  <c r="M136" i="19"/>
  <c r="M119" i="19"/>
  <c r="M36" i="19"/>
  <c r="M22" i="19"/>
  <c r="M185" i="19"/>
  <c r="O185" i="19" s="1"/>
  <c r="P185" i="19" s="1"/>
  <c r="M171" i="19"/>
  <c r="O171" i="19" s="1"/>
  <c r="P171" i="19" s="1"/>
  <c r="M154" i="19"/>
  <c r="M140" i="19"/>
  <c r="M123" i="19"/>
  <c r="M109" i="19"/>
  <c r="M92" i="19"/>
  <c r="M78" i="19"/>
  <c r="M61" i="19"/>
  <c r="M47" i="19"/>
  <c r="M167" i="19"/>
  <c r="M43" i="19"/>
  <c r="M84" i="19"/>
  <c r="M35" i="19"/>
  <c r="M21" i="19"/>
  <c r="M184" i="19"/>
  <c r="O184" i="19" s="1"/>
  <c r="P184" i="19" s="1"/>
  <c r="M170" i="19"/>
  <c r="O170" i="19" s="1"/>
  <c r="P170" i="19" s="1"/>
  <c r="M153" i="19"/>
  <c r="M139" i="19"/>
  <c r="M122" i="19"/>
  <c r="M108" i="19"/>
  <c r="M91" i="19"/>
  <c r="M77" i="19"/>
  <c r="M60" i="19"/>
  <c r="M46" i="19"/>
  <c r="M181" i="19"/>
  <c r="O181" i="19" s="1"/>
  <c r="P181" i="19" s="1"/>
  <c r="M150" i="19"/>
  <c r="M105" i="19"/>
  <c r="M74" i="19"/>
  <c r="M57" i="19"/>
  <c r="M164" i="19"/>
  <c r="O164" i="19" s="1"/>
  <c r="P164" i="19" s="1"/>
  <c r="M133" i="19"/>
  <c r="M13" i="19"/>
  <c r="M34" i="19"/>
  <c r="M20" i="19"/>
  <c r="M183" i="19"/>
  <c r="M169" i="19"/>
  <c r="M152" i="19"/>
  <c r="M138" i="19"/>
  <c r="M121" i="19"/>
  <c r="M107" i="19"/>
  <c r="M90" i="19"/>
  <c r="M76" i="19"/>
  <c r="M59" i="19"/>
  <c r="M45" i="19"/>
  <c r="M18" i="19"/>
  <c r="M88" i="19"/>
  <c r="M33" i="19"/>
  <c r="M19" i="19"/>
  <c r="M182" i="19"/>
  <c r="O182" i="19" s="1"/>
  <c r="P182" i="19" s="1"/>
  <c r="M168" i="19"/>
  <c r="O168" i="19" s="1"/>
  <c r="P168" i="19" s="1"/>
  <c r="M151" i="19"/>
  <c r="M137" i="19"/>
  <c r="M120" i="19"/>
  <c r="M106" i="19"/>
  <c r="M89" i="19"/>
  <c r="M75" i="19"/>
  <c r="M58" i="19"/>
  <c r="M44" i="19"/>
  <c r="O44" i="19" s="1"/>
  <c r="P44" i="19" s="1"/>
  <c r="M32" i="19"/>
  <c r="M15" i="19"/>
  <c r="M178" i="19"/>
  <c r="M147" i="19"/>
  <c r="M85" i="19"/>
  <c r="M54" i="19"/>
  <c r="M28" i="19"/>
  <c r="M177" i="19"/>
  <c r="M163" i="19"/>
  <c r="O163" i="19" s="1"/>
  <c r="P163" i="19" s="1"/>
  <c r="M67" i="19"/>
  <c r="M53" i="19"/>
  <c r="M27" i="19"/>
  <c r="M176" i="19"/>
  <c r="O176" i="19" s="1"/>
  <c r="P176" i="19" s="1"/>
  <c r="M145" i="19"/>
  <c r="M114" i="19"/>
  <c r="M97" i="19"/>
  <c r="M83" i="19"/>
  <c r="M66" i="19"/>
  <c r="M31" i="19"/>
  <c r="M17" i="19"/>
  <c r="M180" i="19"/>
  <c r="M166" i="19"/>
  <c r="O166" i="19" s="1"/>
  <c r="P166" i="19" s="1"/>
  <c r="M149" i="19"/>
  <c r="M135" i="19"/>
  <c r="M118" i="19"/>
  <c r="M104" i="19"/>
  <c r="M87" i="19"/>
  <c r="M73" i="19"/>
  <c r="M56" i="19"/>
  <c r="M30" i="19"/>
  <c r="M16" i="19"/>
  <c r="M179" i="19"/>
  <c r="O179" i="19" s="1"/>
  <c r="P179" i="19" s="1"/>
  <c r="M165" i="19"/>
  <c r="O165" i="19" s="1"/>
  <c r="P165" i="19" s="1"/>
  <c r="M148" i="19"/>
  <c r="M134" i="19"/>
  <c r="M117" i="19"/>
  <c r="M103" i="19"/>
  <c r="M86" i="19"/>
  <c r="M55" i="19"/>
  <c r="M29" i="19"/>
  <c r="M116" i="19"/>
  <c r="M115" i="19"/>
  <c r="M26" i="19"/>
  <c r="M175" i="19"/>
  <c r="O175" i="19" s="1"/>
  <c r="P175" i="19" s="1"/>
  <c r="M144" i="19"/>
  <c r="M127" i="19"/>
  <c r="M113" i="19"/>
  <c r="M96" i="19"/>
  <c r="M82" i="19"/>
  <c r="M65" i="19"/>
  <c r="M51" i="19"/>
  <c r="M25" i="19"/>
  <c r="M157" i="19"/>
  <c r="M126" i="19"/>
  <c r="M95" i="19"/>
  <c r="M81" i="19"/>
  <c r="M64" i="19"/>
  <c r="M24" i="19"/>
  <c r="M187" i="19"/>
  <c r="O187" i="19" s="1"/>
  <c r="P187" i="19" s="1"/>
  <c r="M173" i="19"/>
  <c r="M156" i="19"/>
  <c r="M142" i="19"/>
  <c r="M125" i="19"/>
  <c r="M111" i="19"/>
  <c r="M94" i="19"/>
  <c r="M80" i="19"/>
  <c r="M63" i="19"/>
  <c r="M14" i="19"/>
  <c r="M146" i="19"/>
  <c r="M52" i="19"/>
  <c r="M174" i="19"/>
  <c r="O174" i="19" s="1"/>
  <c r="P174" i="19" s="1"/>
  <c r="M143" i="19"/>
  <c r="M112" i="19"/>
  <c r="M50" i="19"/>
  <c r="M49" i="19"/>
  <c r="J13" i="26"/>
  <c r="N13" i="26" s="1"/>
  <c r="N13" i="24"/>
  <c r="N13" i="21"/>
  <c r="J13" i="20"/>
  <c r="N13" i="20" s="1"/>
  <c r="J13" i="23"/>
  <c r="N13" i="23" s="1"/>
  <c r="N13" i="22"/>
  <c r="J13" i="27"/>
  <c r="N13" i="27" s="1"/>
  <c r="AB95" i="26"/>
  <c r="AC95" i="26" s="1"/>
  <c r="L10" i="8"/>
  <c r="L13" i="8"/>
  <c r="L12" i="8"/>
  <c r="L19" i="8"/>
  <c r="L9" i="8"/>
  <c r="L22" i="8"/>
  <c r="L25" i="8"/>
  <c r="L14" i="8"/>
  <c r="L23" i="8"/>
  <c r="L7" i="8"/>
  <c r="L11" i="8"/>
  <c r="L8" i="8"/>
  <c r="L15" i="8"/>
  <c r="L18" i="8"/>
  <c r="L24" i="8"/>
  <c r="V236" i="21"/>
  <c r="N98" i="34"/>
  <c r="K224" i="34" s="1"/>
  <c r="F22" i="8" s="1"/>
  <c r="X236" i="33"/>
  <c r="N68" i="28"/>
  <c r="K223" i="28" s="1"/>
  <c r="N126" i="36"/>
  <c r="N103" i="30"/>
  <c r="N108" i="29"/>
  <c r="N109" i="31"/>
  <c r="N105" i="35"/>
  <c r="N122" i="33"/>
  <c r="N110" i="35"/>
  <c r="N110" i="33"/>
  <c r="N104" i="19"/>
  <c r="N106" i="24"/>
  <c r="N120" i="24"/>
  <c r="N110" i="25"/>
  <c r="N104" i="27"/>
  <c r="N107" i="28"/>
  <c r="N121" i="20"/>
  <c r="N122" i="35"/>
  <c r="N109" i="22"/>
  <c r="N119" i="23"/>
  <c r="N105" i="31"/>
  <c r="N122" i="31"/>
  <c r="N111" i="33"/>
  <c r="N125" i="33"/>
  <c r="N123" i="35"/>
  <c r="N117" i="23"/>
  <c r="N103" i="19"/>
  <c r="N111" i="31"/>
  <c r="N125" i="31"/>
  <c r="N103" i="33"/>
  <c r="N112" i="35"/>
  <c r="N120" i="19"/>
  <c r="N105" i="21"/>
  <c r="N110" i="24"/>
  <c r="N114" i="27"/>
  <c r="N104" i="23"/>
  <c r="N103" i="31"/>
  <c r="N117" i="31"/>
  <c r="N112" i="19"/>
  <c r="N107" i="22"/>
  <c r="N123" i="23"/>
  <c r="N126" i="25"/>
  <c r="N123" i="33"/>
  <c r="N122" i="26"/>
  <c r="N126" i="31"/>
  <c r="N107" i="20"/>
  <c r="N115" i="27"/>
  <c r="N104" i="28"/>
  <c r="N113" i="20"/>
  <c r="N115" i="34"/>
  <c r="J14" i="21"/>
  <c r="I19" i="35"/>
  <c r="N19" i="35" s="1"/>
  <c r="J20" i="35"/>
  <c r="I23" i="34"/>
  <c r="N23" i="34" s="1"/>
  <c r="I24" i="21"/>
  <c r="N24" i="21" s="1"/>
  <c r="I17" i="21"/>
  <c r="N17" i="21" s="1"/>
  <c r="J25" i="21"/>
  <c r="J37" i="21"/>
  <c r="I19" i="19"/>
  <c r="N19" i="19" s="1"/>
  <c r="I16" i="19"/>
  <c r="N16" i="19" s="1"/>
  <c r="I17" i="19"/>
  <c r="N17" i="19" s="1"/>
  <c r="J15" i="36"/>
  <c r="J17" i="28"/>
  <c r="J18" i="28"/>
  <c r="K236" i="37"/>
  <c r="N68" i="36"/>
  <c r="K223" i="36" s="1"/>
  <c r="N127" i="35"/>
  <c r="N123" i="34"/>
  <c r="N126" i="33"/>
  <c r="V236" i="32"/>
  <c r="X236" i="32"/>
  <c r="K236" i="32"/>
  <c r="N127" i="31"/>
  <c r="N98" i="31"/>
  <c r="K224" i="31" s="1"/>
  <c r="F19" i="8" s="1"/>
  <c r="N124" i="29"/>
  <c r="N120" i="29"/>
  <c r="N121" i="29"/>
  <c r="K236" i="28"/>
  <c r="V236" i="28"/>
  <c r="X236" i="28"/>
  <c r="V236" i="26"/>
  <c r="X236" i="26"/>
  <c r="K236" i="26"/>
  <c r="N98" i="26"/>
  <c r="K224" i="26" s="1"/>
  <c r="F14" i="8" s="1"/>
  <c r="N124" i="25"/>
  <c r="X236" i="25"/>
  <c r="N104" i="29"/>
  <c r="N111" i="36"/>
  <c r="N104" i="35"/>
  <c r="N116" i="25"/>
  <c r="N106" i="26"/>
  <c r="N123" i="27"/>
  <c r="N113" i="35"/>
  <c r="N109" i="37"/>
  <c r="N115" i="19"/>
  <c r="N110" i="21"/>
  <c r="N116" i="21"/>
  <c r="N116" i="34"/>
  <c r="N116" i="35"/>
  <c r="N123" i="37"/>
  <c r="N111" i="23"/>
  <c r="N106" i="34"/>
  <c r="N107" i="25"/>
  <c r="N106" i="30"/>
  <c r="N107" i="27"/>
  <c r="N118" i="31"/>
  <c r="N108" i="34"/>
  <c r="N122" i="21"/>
  <c r="N104" i="24"/>
  <c r="N113" i="26"/>
  <c r="N110" i="31"/>
  <c r="N110" i="36"/>
  <c r="N121" i="36"/>
  <c r="N127" i="36"/>
  <c r="N111" i="19"/>
  <c r="N114" i="34"/>
  <c r="N127" i="20"/>
  <c r="N127" i="26"/>
  <c r="N124" i="27"/>
  <c r="N115" i="29"/>
  <c r="N111" i="35"/>
  <c r="N105" i="27"/>
  <c r="N110" i="22"/>
  <c r="N116" i="23"/>
  <c r="N110" i="32"/>
  <c r="N106" i="21"/>
  <c r="N117" i="21"/>
  <c r="N106" i="25"/>
  <c r="N110" i="27"/>
  <c r="N103" i="28"/>
  <c r="N105" i="36"/>
  <c r="N113" i="21"/>
  <c r="N107" i="26"/>
  <c r="N121" i="26"/>
  <c r="N112" i="26"/>
  <c r="N117" i="22"/>
  <c r="N106" i="22"/>
  <c r="N109" i="23"/>
  <c r="N106" i="28"/>
  <c r="N125" i="24"/>
  <c r="N123" i="25"/>
  <c r="N114" i="24"/>
  <c r="N105" i="33"/>
  <c r="N108" i="33"/>
  <c r="N111" i="24"/>
  <c r="N107" i="31"/>
  <c r="N123" i="31"/>
  <c r="N118" i="35"/>
  <c r="N106" i="37"/>
  <c r="N104" i="20"/>
  <c r="N114" i="21"/>
  <c r="N107" i="23"/>
  <c r="N115" i="23"/>
  <c r="N110" i="26"/>
  <c r="N119" i="27"/>
  <c r="N125" i="27"/>
  <c r="N123" i="29"/>
  <c r="N113" i="31"/>
  <c r="N124" i="31"/>
  <c r="N126" i="32"/>
  <c r="N107" i="35"/>
  <c r="N121" i="35"/>
  <c r="N121" i="25"/>
  <c r="N117" i="19"/>
  <c r="N112" i="23"/>
  <c r="N111" i="25"/>
  <c r="N122" i="25"/>
  <c r="N106" i="27"/>
  <c r="N117" i="27"/>
  <c r="N107" i="29"/>
  <c r="N123" i="30"/>
  <c r="N121" i="31"/>
  <c r="N126" i="35"/>
  <c r="N103" i="27"/>
  <c r="N109" i="27"/>
  <c r="N109" i="30"/>
  <c r="N112" i="30"/>
  <c r="N109" i="34"/>
  <c r="N103" i="36"/>
  <c r="N106" i="36"/>
  <c r="N109" i="26"/>
  <c r="N105" i="22"/>
  <c r="N105" i="24"/>
  <c r="N111" i="28"/>
  <c r="N110" i="29"/>
  <c r="N119" i="33"/>
  <c r="N103" i="37"/>
  <c r="N114" i="19"/>
  <c r="N126" i="30"/>
  <c r="N107" i="32"/>
  <c r="N105" i="19"/>
  <c r="N113" i="19"/>
  <c r="N109" i="25"/>
  <c r="N120" i="25"/>
  <c r="N120" i="27"/>
  <c r="N107" i="30"/>
  <c r="N107" i="34"/>
  <c r="N112" i="34"/>
  <c r="N108" i="19"/>
  <c r="N108" i="22"/>
  <c r="N111" i="22"/>
  <c r="N123" i="26"/>
  <c r="N103" i="20"/>
  <c r="N112" i="20"/>
  <c r="N114" i="22"/>
  <c r="N113" i="30"/>
  <c r="N116" i="33"/>
  <c r="N127" i="33"/>
  <c r="N113" i="29"/>
  <c r="N126" i="29"/>
  <c r="N110" i="30"/>
  <c r="N124" i="30"/>
  <c r="N114" i="33"/>
  <c r="N117" i="33"/>
  <c r="N124" i="34"/>
  <c r="N112" i="37"/>
  <c r="N119" i="19"/>
  <c r="N104" i="21"/>
  <c r="N112" i="21"/>
  <c r="N118" i="22"/>
  <c r="N121" i="23"/>
  <c r="N117" i="25"/>
  <c r="N125" i="25"/>
  <c r="N119" i="30"/>
  <c r="N108" i="31"/>
  <c r="N105" i="32"/>
  <c r="N109" i="33"/>
  <c r="N110" i="34"/>
  <c r="N119" i="35"/>
  <c r="N107" i="36"/>
  <c r="N124" i="36"/>
  <c r="N116" i="19"/>
  <c r="N105" i="20"/>
  <c r="N107" i="21"/>
  <c r="N112" i="22"/>
  <c r="N103" i="23"/>
  <c r="N114" i="25"/>
  <c r="N105" i="26"/>
  <c r="N111" i="26"/>
  <c r="N119" i="26"/>
  <c r="N113" i="27"/>
  <c r="N127" i="27"/>
  <c r="N111" i="30"/>
  <c r="N125" i="32"/>
  <c r="N112" i="33"/>
  <c r="N105" i="34"/>
  <c r="N116" i="36"/>
  <c r="N110" i="37"/>
  <c r="N106" i="20"/>
  <c r="N105" i="23"/>
  <c r="N115" i="25"/>
  <c r="N108" i="26"/>
  <c r="N116" i="27"/>
  <c r="N105" i="29"/>
  <c r="N111" i="29"/>
  <c r="N127" i="29"/>
  <c r="N108" i="30"/>
  <c r="N125" i="30"/>
  <c r="N120" i="31"/>
  <c r="N103" i="32"/>
  <c r="N115" i="33"/>
  <c r="N111" i="34"/>
  <c r="N122" i="34"/>
  <c r="N108" i="35"/>
  <c r="N117" i="35"/>
  <c r="N107" i="37"/>
  <c r="N126" i="37"/>
  <c r="N111" i="20"/>
  <c r="N113" i="24"/>
  <c r="N112" i="25"/>
  <c r="N103" i="26"/>
  <c r="N108" i="27"/>
  <c r="N121" i="27"/>
  <c r="N103" i="29"/>
  <c r="N114" i="29"/>
  <c r="N122" i="29"/>
  <c r="N104" i="31"/>
  <c r="N106" i="31"/>
  <c r="N108" i="32"/>
  <c r="N103" i="35"/>
  <c r="N120" i="35"/>
  <c r="N125" i="35"/>
  <c r="N113" i="37"/>
  <c r="N127" i="37"/>
  <c r="N111" i="27"/>
  <c r="N122" i="27"/>
  <c r="N108" i="28"/>
  <c r="N110" i="28"/>
  <c r="N122" i="28"/>
  <c r="N117" i="29"/>
  <c r="N109" i="32"/>
  <c r="N118" i="33"/>
  <c r="N106" i="35"/>
  <c r="N109" i="35"/>
  <c r="N105" i="37"/>
  <c r="N112" i="27"/>
  <c r="N126" i="27"/>
  <c r="N109" i="28"/>
  <c r="N109" i="29"/>
  <c r="N125" i="29"/>
  <c r="N104" i="32"/>
  <c r="N113" i="22"/>
  <c r="N113" i="23"/>
  <c r="N108" i="25"/>
  <c r="N127" i="25"/>
  <c r="N104" i="26"/>
  <c r="N123" i="28"/>
  <c r="N112" i="29"/>
  <c r="N120" i="30"/>
  <c r="N122" i="30"/>
  <c r="N119" i="31"/>
  <c r="N107" i="33"/>
  <c r="N113" i="33"/>
  <c r="N124" i="33"/>
  <c r="N114" i="35"/>
  <c r="N124" i="35"/>
  <c r="N118" i="36"/>
  <c r="N108" i="37"/>
  <c r="N111" i="37"/>
  <c r="J17" i="36"/>
  <c r="I13" i="33"/>
  <c r="J20" i="29"/>
  <c r="J18" i="36"/>
  <c r="I25" i="34"/>
  <c r="N25" i="34" s="1"/>
  <c r="N126" i="24"/>
  <c r="N121" i="24"/>
  <c r="N98" i="24"/>
  <c r="K224" i="24" s="1"/>
  <c r="F12" i="8" s="1"/>
  <c r="N120" i="23"/>
  <c r="N127" i="23"/>
  <c r="I36" i="23"/>
  <c r="N36" i="23" s="1"/>
  <c r="V236" i="22"/>
  <c r="X236" i="22"/>
  <c r="N123" i="22"/>
  <c r="N122" i="22"/>
  <c r="N125" i="22"/>
  <c r="K236" i="21"/>
  <c r="N118" i="21"/>
  <c r="N121" i="21"/>
  <c r="N126" i="21"/>
  <c r="N120" i="21"/>
  <c r="N123" i="21"/>
  <c r="N122" i="20"/>
  <c r="N98" i="20"/>
  <c r="K224" i="20" s="1"/>
  <c r="F8" i="8" s="1"/>
  <c r="N127" i="19"/>
  <c r="N118" i="19"/>
  <c r="N121" i="19"/>
  <c r="N124" i="19"/>
  <c r="J15" i="37"/>
  <c r="J18" i="34"/>
  <c r="I21" i="32"/>
  <c r="N21" i="32" s="1"/>
  <c r="I16" i="33"/>
  <c r="N16" i="33" s="1"/>
  <c r="J19" i="36"/>
  <c r="I16" i="37"/>
  <c r="N16" i="37" s="1"/>
  <c r="I29" i="37"/>
  <c r="N29" i="37" s="1"/>
  <c r="I18" i="30"/>
  <c r="N18" i="30" s="1"/>
  <c r="J30" i="37"/>
  <c r="I19" i="34"/>
  <c r="N19" i="34" s="1"/>
  <c r="I19" i="30"/>
  <c r="N19" i="30" s="1"/>
  <c r="J13" i="36"/>
  <c r="N13" i="36" s="1"/>
  <c r="I21" i="37"/>
  <c r="N21" i="37" s="1"/>
  <c r="I14" i="27"/>
  <c r="N14" i="27" s="1"/>
  <c r="I17" i="33"/>
  <c r="N17" i="33" s="1"/>
  <c r="I31" i="37"/>
  <c r="N31" i="37" s="1"/>
  <c r="I15" i="34"/>
  <c r="N15" i="34" s="1"/>
  <c r="I13" i="37"/>
  <c r="I13" i="32"/>
  <c r="I18" i="33"/>
  <c r="N18" i="33" s="1"/>
  <c r="I16" i="35"/>
  <c r="N16" i="35" s="1"/>
  <c r="I15" i="30"/>
  <c r="N15" i="30" s="1"/>
  <c r="I17" i="34"/>
  <c r="N17" i="34" s="1"/>
  <c r="I19" i="33"/>
  <c r="N19" i="33" s="1"/>
  <c r="J35" i="37"/>
  <c r="V236" i="23"/>
  <c r="K236" i="29"/>
  <c r="X236" i="29"/>
  <c r="V236" i="29"/>
  <c r="K236" i="23"/>
  <c r="K236" i="25"/>
  <c r="V236" i="25"/>
  <c r="K236" i="27"/>
  <c r="V236" i="31"/>
  <c r="X236" i="31"/>
  <c r="K236" i="33"/>
  <c r="N120" i="20"/>
  <c r="N123" i="20"/>
  <c r="N126" i="20"/>
  <c r="N114" i="20"/>
  <c r="N119" i="20"/>
  <c r="N126" i="22"/>
  <c r="N116" i="22"/>
  <c r="N124" i="22"/>
  <c r="N127" i="22"/>
  <c r="N121" i="22"/>
  <c r="N115" i="22"/>
  <c r="N116" i="24"/>
  <c r="N124" i="24"/>
  <c r="N112" i="24"/>
  <c r="N122" i="24"/>
  <c r="N115" i="24"/>
  <c r="N123" i="24"/>
  <c r="N127" i="24"/>
  <c r="N126" i="26"/>
  <c r="N114" i="26"/>
  <c r="N124" i="26"/>
  <c r="N117" i="26"/>
  <c r="N125" i="26"/>
  <c r="N115" i="26"/>
  <c r="N118" i="26"/>
  <c r="N119" i="28"/>
  <c r="N125" i="28"/>
  <c r="N117" i="28"/>
  <c r="N114" i="28"/>
  <c r="N115" i="28"/>
  <c r="N118" i="28"/>
  <c r="N126" i="28"/>
  <c r="N121" i="28"/>
  <c r="N113" i="28"/>
  <c r="N124" i="28"/>
  <c r="N112" i="28"/>
  <c r="N116" i="28"/>
  <c r="N127" i="28"/>
  <c r="K236" i="30"/>
  <c r="V236" i="30"/>
  <c r="X236" i="30"/>
  <c r="N121" i="30"/>
  <c r="N127" i="30"/>
  <c r="N117" i="30"/>
  <c r="N121" i="32"/>
  <c r="N118" i="32"/>
  <c r="N127" i="32"/>
  <c r="N116" i="32"/>
  <c r="N124" i="32"/>
  <c r="N123" i="32"/>
  <c r="N120" i="32"/>
  <c r="V236" i="34"/>
  <c r="N113" i="34"/>
  <c r="N126" i="34"/>
  <c r="N127" i="34"/>
  <c r="N121" i="34"/>
  <c r="N117" i="34"/>
  <c r="N125" i="34"/>
  <c r="N112" i="36"/>
  <c r="N123" i="36"/>
  <c r="N119" i="36"/>
  <c r="N114" i="36"/>
  <c r="N122" i="36"/>
  <c r="N125" i="36"/>
  <c r="N120" i="36"/>
  <c r="N115" i="37"/>
  <c r="N118" i="37"/>
  <c r="N121" i="37"/>
  <c r="N124" i="37"/>
  <c r="N119" i="37"/>
  <c r="N122" i="37"/>
  <c r="N125" i="37"/>
  <c r="V236" i="37"/>
  <c r="N120" i="37"/>
  <c r="N98" i="23"/>
  <c r="K224" i="23" s="1"/>
  <c r="F11" i="8" s="1"/>
  <c r="X236" i="23"/>
  <c r="N98" i="27"/>
  <c r="K224" i="27" s="1"/>
  <c r="F15" i="8" s="1"/>
  <c r="X236" i="34"/>
  <c r="N98" i="35"/>
  <c r="K224" i="35" s="1"/>
  <c r="F23" i="8" s="1"/>
  <c r="X236" i="35"/>
  <c r="N68" i="23"/>
  <c r="K223" i="23" s="1"/>
  <c r="V236" i="27"/>
  <c r="X236" i="27"/>
  <c r="N68" i="31"/>
  <c r="K223" i="31" s="1"/>
  <c r="V236" i="33"/>
  <c r="K236" i="34"/>
  <c r="N68" i="35"/>
  <c r="K223" i="35" s="1"/>
  <c r="V236" i="36"/>
  <c r="I31" i="21"/>
  <c r="N31" i="21" s="1"/>
  <c r="I34" i="23"/>
  <c r="N34" i="23" s="1"/>
  <c r="I26" i="27"/>
  <c r="N26" i="27" s="1"/>
  <c r="I32" i="30"/>
  <c r="N32" i="30" s="1"/>
  <c r="I32" i="33"/>
  <c r="N32" i="33" s="1"/>
  <c r="I22" i="37"/>
  <c r="N22" i="37" s="1"/>
  <c r="J22" i="26"/>
  <c r="I30" i="24"/>
  <c r="N30" i="24" s="1"/>
  <c r="I22" i="24"/>
  <c r="N22" i="24" s="1"/>
  <c r="J21" i="22"/>
  <c r="X236" i="19"/>
  <c r="K236" i="19"/>
  <c r="K236" i="35"/>
  <c r="I31" i="34"/>
  <c r="N31" i="34" s="1"/>
  <c r="J25" i="33"/>
  <c r="I30" i="26"/>
  <c r="N30" i="26" s="1"/>
  <c r="J32" i="25"/>
  <c r="I29" i="20"/>
  <c r="N29" i="20" s="1"/>
  <c r="J23" i="37"/>
  <c r="I24" i="37"/>
  <c r="N24" i="37" s="1"/>
  <c r="J21" i="36"/>
  <c r="I26" i="36"/>
  <c r="N26" i="36" s="1"/>
  <c r="J27" i="35"/>
  <c r="I28" i="35"/>
  <c r="N28" i="35" s="1"/>
  <c r="J27" i="34"/>
  <c r="I20" i="34"/>
  <c r="N20" i="34" s="1"/>
  <c r="I24" i="33"/>
  <c r="N24" i="33" s="1"/>
  <c r="J20" i="33"/>
  <c r="I21" i="33"/>
  <c r="N21" i="33" s="1"/>
  <c r="I16" i="31"/>
  <c r="N16" i="31" s="1"/>
  <c r="I26" i="30"/>
  <c r="N26" i="30" s="1"/>
  <c r="I27" i="27"/>
  <c r="N27" i="27" s="1"/>
  <c r="I22" i="27"/>
  <c r="N22" i="27" s="1"/>
  <c r="J29" i="26"/>
  <c r="I22" i="23"/>
  <c r="N22" i="23" s="1"/>
  <c r="I25" i="23"/>
  <c r="N25" i="23" s="1"/>
  <c r="I28" i="22"/>
  <c r="N28" i="22" s="1"/>
  <c r="I34" i="22"/>
  <c r="N34" i="22" s="1"/>
  <c r="J29" i="21"/>
  <c r="N32" i="37"/>
  <c r="I31" i="36"/>
  <c r="N31" i="36" s="1"/>
  <c r="J23" i="36"/>
  <c r="I32" i="36"/>
  <c r="N32" i="36" s="1"/>
  <c r="I25" i="36"/>
  <c r="N25" i="36" s="1"/>
  <c r="I33" i="36"/>
  <c r="N33" i="36" s="1"/>
  <c r="I29" i="36"/>
  <c r="N29" i="36" s="1"/>
  <c r="J34" i="36"/>
  <c r="I27" i="36"/>
  <c r="N27" i="36" s="1"/>
  <c r="I35" i="36"/>
  <c r="N35" i="36" s="1"/>
  <c r="J22" i="35"/>
  <c r="J31" i="35"/>
  <c r="J26" i="35"/>
  <c r="I35" i="35"/>
  <c r="N35" i="35" s="1"/>
  <c r="I36" i="35"/>
  <c r="N36" i="35" s="1"/>
  <c r="I30" i="34"/>
  <c r="N30" i="34" s="1"/>
  <c r="J34" i="34"/>
  <c r="I32" i="34"/>
  <c r="N32" i="34" s="1"/>
  <c r="J28" i="34"/>
  <c r="I26" i="34"/>
  <c r="N26" i="34" s="1"/>
  <c r="J29" i="34"/>
  <c r="I37" i="33"/>
  <c r="N37" i="33" s="1"/>
  <c r="I28" i="33"/>
  <c r="N28" i="33" s="1"/>
  <c r="J29" i="33"/>
  <c r="J30" i="33"/>
  <c r="I31" i="33"/>
  <c r="N31" i="33" s="1"/>
  <c r="J22" i="33"/>
  <c r="I26" i="33"/>
  <c r="N26" i="33" s="1"/>
  <c r="I33" i="33"/>
  <c r="N33" i="33" s="1"/>
  <c r="I35" i="33"/>
  <c r="N35" i="33" s="1"/>
  <c r="J27" i="33"/>
  <c r="I29" i="32"/>
  <c r="N29" i="32" s="1"/>
  <c r="I24" i="31"/>
  <c r="N24" i="31" s="1"/>
  <c r="J34" i="31"/>
  <c r="I30" i="31"/>
  <c r="N30" i="31" s="1"/>
  <c r="J35" i="31"/>
  <c r="J23" i="30"/>
  <c r="I27" i="30"/>
  <c r="N27" i="30" s="1"/>
  <c r="I30" i="30"/>
  <c r="N30" i="30" s="1"/>
  <c r="I35" i="29"/>
  <c r="N35" i="29" s="1"/>
  <c r="I37" i="29"/>
  <c r="N37" i="29" s="1"/>
  <c r="J28" i="29"/>
  <c r="I25" i="28"/>
  <c r="N25" i="28" s="1"/>
  <c r="I26" i="28"/>
  <c r="N26" i="28" s="1"/>
  <c r="J23" i="28"/>
  <c r="J34" i="28"/>
  <c r="J30" i="27"/>
  <c r="I35" i="27"/>
  <c r="N35" i="27" s="1"/>
  <c r="J29" i="27"/>
  <c r="J37" i="27"/>
  <c r="J31" i="27"/>
  <c r="J23" i="27"/>
  <c r="J24" i="26"/>
  <c r="J32" i="26"/>
  <c r="I23" i="26"/>
  <c r="N23" i="26" s="1"/>
  <c r="I35" i="26"/>
  <c r="N35" i="26" s="1"/>
  <c r="I31" i="26"/>
  <c r="N31" i="26" s="1"/>
  <c r="J27" i="25"/>
  <c r="I25" i="25"/>
  <c r="N25" i="25" s="1"/>
  <c r="I26" i="25"/>
  <c r="N26" i="25" s="1"/>
  <c r="I33" i="25"/>
  <c r="N33" i="25" s="1"/>
  <c r="J23" i="25"/>
  <c r="J31" i="25"/>
  <c r="I28" i="24"/>
  <c r="N28" i="24" s="1"/>
  <c r="I24" i="24"/>
  <c r="N24" i="24" s="1"/>
  <c r="I29" i="24"/>
  <c r="N29" i="24" s="1"/>
  <c r="J37" i="24"/>
  <c r="I32" i="24"/>
  <c r="N32" i="24" s="1"/>
  <c r="J33" i="24"/>
  <c r="J25" i="24"/>
  <c r="I27" i="23"/>
  <c r="N27" i="23" s="1"/>
  <c r="I30" i="23"/>
  <c r="N30" i="23" s="1"/>
  <c r="I29" i="23"/>
  <c r="N29" i="23" s="1"/>
  <c r="J26" i="23"/>
  <c r="J23" i="22"/>
  <c r="J24" i="22"/>
  <c r="J32" i="22"/>
  <c r="I29" i="22"/>
  <c r="N29" i="22" s="1"/>
  <c r="I31" i="22"/>
  <c r="N31" i="22" s="1"/>
  <c r="J30" i="21"/>
  <c r="J33" i="21"/>
  <c r="J22" i="21"/>
  <c r="J34" i="21"/>
  <c r="I21" i="21"/>
  <c r="N21" i="21" s="1"/>
  <c r="I22" i="20"/>
  <c r="N22" i="20" s="1"/>
  <c r="I26" i="20"/>
  <c r="N26" i="20" s="1"/>
  <c r="J33" i="20"/>
  <c r="J30" i="20"/>
  <c r="J25" i="20"/>
  <c r="I35" i="20"/>
  <c r="N35" i="20" s="1"/>
  <c r="J28" i="19"/>
  <c r="I31" i="19"/>
  <c r="N31" i="19" s="1"/>
  <c r="J22" i="19"/>
  <c r="I24" i="19"/>
  <c r="N24" i="19" s="1"/>
  <c r="J32" i="19"/>
  <c r="I30" i="19"/>
  <c r="N30" i="19" s="1"/>
  <c r="I26" i="19"/>
  <c r="N26" i="19" s="1"/>
  <c r="I34" i="19"/>
  <c r="N34" i="19" s="1"/>
  <c r="I37" i="19"/>
  <c r="N37" i="19" s="1"/>
  <c r="I33" i="37"/>
  <c r="N33" i="37" s="1"/>
  <c r="I20" i="37"/>
  <c r="N20" i="37" s="1"/>
  <c r="I28" i="37"/>
  <c r="N28" i="37" s="1"/>
  <c r="J33" i="37"/>
  <c r="I19" i="37"/>
  <c r="N19" i="37" s="1"/>
  <c r="J20" i="37"/>
  <c r="I27" i="37"/>
  <c r="N27" i="37" s="1"/>
  <c r="J28" i="37"/>
  <c r="I18" i="37"/>
  <c r="N18" i="37" s="1"/>
  <c r="J19" i="37"/>
  <c r="I26" i="37"/>
  <c r="N26" i="37" s="1"/>
  <c r="J27" i="37"/>
  <c r="I17" i="37"/>
  <c r="N17" i="37" s="1"/>
  <c r="J18" i="37"/>
  <c r="I25" i="37"/>
  <c r="N25" i="37" s="1"/>
  <c r="J26" i="37"/>
  <c r="J32" i="37"/>
  <c r="N116" i="37"/>
  <c r="N68" i="37"/>
  <c r="K223" i="37" s="1"/>
  <c r="J17" i="37"/>
  <c r="J25" i="37"/>
  <c r="X236" i="37"/>
  <c r="N114" i="37"/>
  <c r="N104" i="37"/>
  <c r="J34" i="37"/>
  <c r="N98" i="37"/>
  <c r="K224" i="37" s="1"/>
  <c r="F25" i="8" s="1"/>
  <c r="N117" i="37"/>
  <c r="I37" i="37"/>
  <c r="N37" i="37" s="1"/>
  <c r="I36" i="37"/>
  <c r="N36" i="37" s="1"/>
  <c r="I16" i="36"/>
  <c r="N16" i="36" s="1"/>
  <c r="N18" i="36"/>
  <c r="I24" i="36"/>
  <c r="N24" i="36" s="1"/>
  <c r="N34" i="36"/>
  <c r="K236" i="36"/>
  <c r="N108" i="36"/>
  <c r="J16" i="36"/>
  <c r="J24" i="36"/>
  <c r="I30" i="36"/>
  <c r="N30" i="36" s="1"/>
  <c r="X236" i="36"/>
  <c r="N15" i="33"/>
  <c r="I14" i="36"/>
  <c r="N14" i="36" s="1"/>
  <c r="I22" i="36"/>
  <c r="N22" i="36" s="1"/>
  <c r="J14" i="36"/>
  <c r="J22" i="36"/>
  <c r="N98" i="36"/>
  <c r="K224" i="36" s="1"/>
  <c r="F24" i="8" s="1"/>
  <c r="I20" i="36"/>
  <c r="N20" i="36" s="1"/>
  <c r="I28" i="36"/>
  <c r="N28" i="36" s="1"/>
  <c r="N104" i="36"/>
  <c r="N113" i="36"/>
  <c r="N117" i="36"/>
  <c r="N109" i="36"/>
  <c r="N115" i="36"/>
  <c r="I37" i="36"/>
  <c r="N37" i="36" s="1"/>
  <c r="I36" i="36"/>
  <c r="N36" i="36" s="1"/>
  <c r="J17" i="35"/>
  <c r="I15" i="35"/>
  <c r="N15" i="35" s="1"/>
  <c r="I21" i="35"/>
  <c r="N21" i="35" s="1"/>
  <c r="I25" i="35"/>
  <c r="N25" i="35" s="1"/>
  <c r="I30" i="35"/>
  <c r="N30" i="35" s="1"/>
  <c r="I34" i="35"/>
  <c r="N34" i="35" s="1"/>
  <c r="J21" i="35"/>
  <c r="N22" i="34"/>
  <c r="I14" i="35"/>
  <c r="N14" i="35" s="1"/>
  <c r="J15" i="35"/>
  <c r="J25" i="35"/>
  <c r="J30" i="35"/>
  <c r="J34" i="35"/>
  <c r="I13" i="35"/>
  <c r="J14" i="35"/>
  <c r="I24" i="35"/>
  <c r="N24" i="35" s="1"/>
  <c r="I29" i="35"/>
  <c r="N29" i="35" s="1"/>
  <c r="I33" i="35"/>
  <c r="N33" i="35" s="1"/>
  <c r="V236" i="35"/>
  <c r="J29" i="35"/>
  <c r="N115" i="35"/>
  <c r="J13" i="35"/>
  <c r="J24" i="35"/>
  <c r="J33" i="35"/>
  <c r="J37" i="35"/>
  <c r="I18" i="35"/>
  <c r="N18" i="35" s="1"/>
  <c r="I23" i="35"/>
  <c r="N23" i="35" s="1"/>
  <c r="I32" i="35"/>
  <c r="N32" i="35" s="1"/>
  <c r="J18" i="35"/>
  <c r="J23" i="35"/>
  <c r="J32" i="35"/>
  <c r="N14" i="34"/>
  <c r="I16" i="34"/>
  <c r="N16" i="34" s="1"/>
  <c r="I24" i="34"/>
  <c r="N24" i="34" s="1"/>
  <c r="J16" i="34"/>
  <c r="J24" i="34"/>
  <c r="N68" i="34"/>
  <c r="K223" i="34" s="1"/>
  <c r="N36" i="34"/>
  <c r="J36" i="34"/>
  <c r="N119" i="34"/>
  <c r="N29" i="33"/>
  <c r="I13" i="34"/>
  <c r="J14" i="34"/>
  <c r="I21" i="34"/>
  <c r="N21" i="34" s="1"/>
  <c r="J22" i="34"/>
  <c r="I33" i="34"/>
  <c r="N33" i="34" s="1"/>
  <c r="N23" i="33"/>
  <c r="N120" i="34"/>
  <c r="N103" i="34"/>
  <c r="J35" i="34"/>
  <c r="I35" i="34"/>
  <c r="N35" i="34" s="1"/>
  <c r="N104" i="34"/>
  <c r="I37" i="34"/>
  <c r="N37" i="34" s="1"/>
  <c r="N118" i="34"/>
  <c r="N68" i="33"/>
  <c r="K223" i="33" s="1"/>
  <c r="N121" i="33"/>
  <c r="N106" i="33"/>
  <c r="I34" i="33"/>
  <c r="N34" i="33" s="1"/>
  <c r="N104" i="33"/>
  <c r="I36" i="33"/>
  <c r="N36" i="33" s="1"/>
  <c r="J15" i="33"/>
  <c r="J23" i="33"/>
  <c r="N120" i="33"/>
  <c r="N98" i="33"/>
  <c r="K224" i="33" s="1"/>
  <c r="F21" i="8" s="1"/>
  <c r="J14" i="32"/>
  <c r="J22" i="32"/>
  <c r="J30" i="32"/>
  <c r="N111" i="32"/>
  <c r="N117" i="32"/>
  <c r="N119" i="32"/>
  <c r="N115" i="32"/>
  <c r="I20" i="32"/>
  <c r="N20" i="32" s="1"/>
  <c r="I28" i="32"/>
  <c r="N28" i="32" s="1"/>
  <c r="I35" i="32"/>
  <c r="N35" i="32" s="1"/>
  <c r="N113" i="32"/>
  <c r="I19" i="32"/>
  <c r="N19" i="32" s="1"/>
  <c r="I27" i="32"/>
  <c r="N27" i="32" s="1"/>
  <c r="I18" i="32"/>
  <c r="N18" i="32" s="1"/>
  <c r="J19" i="32"/>
  <c r="I26" i="32"/>
  <c r="N26" i="32" s="1"/>
  <c r="J27" i="32"/>
  <c r="I34" i="32"/>
  <c r="N34" i="32" s="1"/>
  <c r="I17" i="32"/>
  <c r="N17" i="32" s="1"/>
  <c r="J18" i="32"/>
  <c r="I25" i="32"/>
  <c r="N25" i="32" s="1"/>
  <c r="J26" i="32"/>
  <c r="I33" i="32"/>
  <c r="N33" i="32" s="1"/>
  <c r="J34" i="32"/>
  <c r="J37" i="32"/>
  <c r="I37" i="32"/>
  <c r="N37" i="32" s="1"/>
  <c r="N112" i="32"/>
  <c r="I16" i="32"/>
  <c r="N16" i="32" s="1"/>
  <c r="I24" i="32"/>
  <c r="N24" i="32" s="1"/>
  <c r="I32" i="32"/>
  <c r="N32" i="32" s="1"/>
  <c r="N114" i="32"/>
  <c r="N122" i="32"/>
  <c r="I15" i="32"/>
  <c r="N15" i="32" s="1"/>
  <c r="I23" i="32"/>
  <c r="N23" i="32" s="1"/>
  <c r="I31" i="32"/>
  <c r="N31" i="32" s="1"/>
  <c r="N68" i="32"/>
  <c r="K223" i="32" s="1"/>
  <c r="N98" i="32"/>
  <c r="K224" i="32" s="1"/>
  <c r="F20" i="8" s="1"/>
  <c r="N106" i="32"/>
  <c r="J36" i="32"/>
  <c r="N33" i="31"/>
  <c r="J17" i="31"/>
  <c r="J25" i="31"/>
  <c r="I15" i="31"/>
  <c r="N15" i="31" s="1"/>
  <c r="N17" i="31"/>
  <c r="I23" i="31"/>
  <c r="N23" i="31" s="1"/>
  <c r="N25" i="31"/>
  <c r="N116" i="31"/>
  <c r="I14" i="31"/>
  <c r="N14" i="31" s="1"/>
  <c r="J15" i="31"/>
  <c r="I22" i="31"/>
  <c r="N22" i="31" s="1"/>
  <c r="J23" i="31"/>
  <c r="I13" i="31"/>
  <c r="J13" i="31" s="1"/>
  <c r="J14" i="31"/>
  <c r="I21" i="31"/>
  <c r="N21" i="31" s="1"/>
  <c r="J22" i="31"/>
  <c r="I29" i="31"/>
  <c r="N29" i="31" s="1"/>
  <c r="J33" i="31"/>
  <c r="I20" i="31"/>
  <c r="N20" i="31" s="1"/>
  <c r="J21" i="31"/>
  <c r="I28" i="31"/>
  <c r="N28" i="31" s="1"/>
  <c r="J29" i="31"/>
  <c r="N112" i="31"/>
  <c r="N115" i="31"/>
  <c r="I19" i="31"/>
  <c r="N19" i="31" s="1"/>
  <c r="J20" i="31"/>
  <c r="I27" i="31"/>
  <c r="N27" i="31" s="1"/>
  <c r="J28" i="31"/>
  <c r="I32" i="31"/>
  <c r="N32" i="31" s="1"/>
  <c r="I18" i="31"/>
  <c r="N18" i="31" s="1"/>
  <c r="J19" i="31"/>
  <c r="I26" i="31"/>
  <c r="N26" i="31" s="1"/>
  <c r="J27" i="31"/>
  <c r="J32" i="31"/>
  <c r="K236" i="31"/>
  <c r="I31" i="31"/>
  <c r="N31" i="31" s="1"/>
  <c r="N114" i="31"/>
  <c r="I37" i="31"/>
  <c r="N37" i="31" s="1"/>
  <c r="I36" i="31"/>
  <c r="N36" i="31" s="1"/>
  <c r="J37" i="31"/>
  <c r="N14" i="30"/>
  <c r="N22" i="30"/>
  <c r="N27" i="29"/>
  <c r="N115" i="30"/>
  <c r="N118" i="30"/>
  <c r="I33" i="30"/>
  <c r="N33" i="30" s="1"/>
  <c r="N19" i="29"/>
  <c r="I13" i="30"/>
  <c r="J14" i="30"/>
  <c r="I21" i="30"/>
  <c r="N21" i="30" s="1"/>
  <c r="J22" i="30"/>
  <c r="J35" i="30"/>
  <c r="I35" i="30"/>
  <c r="N35" i="30" s="1"/>
  <c r="J29" i="30"/>
  <c r="J33" i="30"/>
  <c r="N68" i="30"/>
  <c r="K223" i="30" s="1"/>
  <c r="I20" i="30"/>
  <c r="N20" i="30" s="1"/>
  <c r="J21" i="30"/>
  <c r="I28" i="30"/>
  <c r="N28" i="30" s="1"/>
  <c r="N29" i="30"/>
  <c r="N105" i="30"/>
  <c r="N116" i="30"/>
  <c r="J20" i="30"/>
  <c r="J28" i="30"/>
  <c r="N114" i="30"/>
  <c r="I17" i="30"/>
  <c r="N17" i="30" s="1"/>
  <c r="I25" i="30"/>
  <c r="N25" i="30" s="1"/>
  <c r="J34" i="30"/>
  <c r="I16" i="30"/>
  <c r="N16" i="30" s="1"/>
  <c r="J17" i="30"/>
  <c r="I24" i="30"/>
  <c r="N24" i="30" s="1"/>
  <c r="J25" i="30"/>
  <c r="I31" i="30"/>
  <c r="N31" i="30" s="1"/>
  <c r="J31" i="30"/>
  <c r="N34" i="30"/>
  <c r="N104" i="30"/>
  <c r="N98" i="30"/>
  <c r="K224" i="30" s="1"/>
  <c r="F18" i="8" s="1"/>
  <c r="I37" i="30"/>
  <c r="N37" i="30" s="1"/>
  <c r="I36" i="30"/>
  <c r="N36" i="30" s="1"/>
  <c r="J37" i="30"/>
  <c r="J36" i="30"/>
  <c r="N119" i="29"/>
  <c r="N29" i="28"/>
  <c r="I18" i="29"/>
  <c r="N18" i="29" s="1"/>
  <c r="J19" i="29"/>
  <c r="N20" i="29"/>
  <c r="I26" i="29"/>
  <c r="N26" i="29" s="1"/>
  <c r="J27" i="29"/>
  <c r="N28" i="29"/>
  <c r="I34" i="29"/>
  <c r="N34" i="29" s="1"/>
  <c r="I17" i="29"/>
  <c r="N17" i="29" s="1"/>
  <c r="J18" i="29"/>
  <c r="I25" i="29"/>
  <c r="N25" i="29" s="1"/>
  <c r="J26" i="29"/>
  <c r="I33" i="29"/>
  <c r="N33" i="29" s="1"/>
  <c r="J34" i="29"/>
  <c r="I16" i="29"/>
  <c r="N16" i="29" s="1"/>
  <c r="J17" i="29"/>
  <c r="I24" i="29"/>
  <c r="N24" i="29" s="1"/>
  <c r="J25" i="29"/>
  <c r="I32" i="29"/>
  <c r="N32" i="29" s="1"/>
  <c r="J33" i="29"/>
  <c r="N98" i="29"/>
  <c r="K224" i="29" s="1"/>
  <c r="F17" i="8" s="1"/>
  <c r="I15" i="29"/>
  <c r="N15" i="29" s="1"/>
  <c r="J16" i="29"/>
  <c r="I23" i="29"/>
  <c r="N23" i="29" s="1"/>
  <c r="J24" i="29"/>
  <c r="I31" i="29"/>
  <c r="N31" i="29" s="1"/>
  <c r="J32" i="29"/>
  <c r="N106" i="29"/>
  <c r="N25" i="27"/>
  <c r="I14" i="29"/>
  <c r="N14" i="29" s="1"/>
  <c r="J15" i="29"/>
  <c r="I22" i="29"/>
  <c r="N22" i="29" s="1"/>
  <c r="J23" i="29"/>
  <c r="I30" i="29"/>
  <c r="N30" i="29" s="1"/>
  <c r="N118" i="29"/>
  <c r="I13" i="29"/>
  <c r="I21" i="29"/>
  <c r="N21" i="29" s="1"/>
  <c r="I29" i="29"/>
  <c r="N29" i="29" s="1"/>
  <c r="I36" i="29"/>
  <c r="N36" i="29" s="1"/>
  <c r="N68" i="29"/>
  <c r="K223" i="29" s="1"/>
  <c r="N116" i="29"/>
  <c r="N21" i="28"/>
  <c r="N13" i="28"/>
  <c r="J16" i="28"/>
  <c r="N17" i="28"/>
  <c r="J24" i="28"/>
  <c r="I14" i="28"/>
  <c r="N14" i="28" s="1"/>
  <c r="I22" i="28"/>
  <c r="N22" i="28" s="1"/>
  <c r="I30" i="28"/>
  <c r="N30" i="28" s="1"/>
  <c r="J33" i="28"/>
  <c r="N17" i="27"/>
  <c r="I33" i="28"/>
  <c r="N33" i="28" s="1"/>
  <c r="J14" i="28"/>
  <c r="J22" i="28"/>
  <c r="J13" i="28"/>
  <c r="I20" i="28"/>
  <c r="N20" i="28" s="1"/>
  <c r="J21" i="28"/>
  <c r="I28" i="28"/>
  <c r="N28" i="28" s="1"/>
  <c r="J29" i="28"/>
  <c r="I19" i="28"/>
  <c r="N19" i="28" s="1"/>
  <c r="J20" i="28"/>
  <c r="I27" i="28"/>
  <c r="N27" i="28" s="1"/>
  <c r="J28" i="28"/>
  <c r="N105" i="28"/>
  <c r="N33" i="27"/>
  <c r="N120" i="28"/>
  <c r="I31" i="28"/>
  <c r="N31" i="28" s="1"/>
  <c r="I32" i="28"/>
  <c r="N32" i="28" s="1"/>
  <c r="N34" i="28"/>
  <c r="N98" i="28"/>
  <c r="K224" i="28" s="1"/>
  <c r="F16" i="8" s="1"/>
  <c r="I37" i="28"/>
  <c r="N37" i="28" s="1"/>
  <c r="I36" i="28"/>
  <c r="N36" i="28" s="1"/>
  <c r="J37" i="28"/>
  <c r="I35" i="28"/>
  <c r="N35" i="28" s="1"/>
  <c r="J36" i="28"/>
  <c r="N118" i="27"/>
  <c r="I20" i="27"/>
  <c r="N20" i="27" s="1"/>
  <c r="I28" i="27"/>
  <c r="N28" i="27" s="1"/>
  <c r="J20" i="27"/>
  <c r="J28" i="27"/>
  <c r="J34" i="27"/>
  <c r="N68" i="27"/>
  <c r="K223" i="27" s="1"/>
  <c r="I16" i="27"/>
  <c r="N16" i="27" s="1"/>
  <c r="J17" i="27"/>
  <c r="I24" i="27"/>
  <c r="N24" i="27" s="1"/>
  <c r="J25" i="27"/>
  <c r="I32" i="27"/>
  <c r="N32" i="27" s="1"/>
  <c r="J33" i="27"/>
  <c r="I36" i="27"/>
  <c r="N36" i="27" s="1"/>
  <c r="J36" i="27"/>
  <c r="N37" i="26"/>
  <c r="N120" i="26"/>
  <c r="N16" i="24"/>
  <c r="I20" i="26"/>
  <c r="N20" i="26" s="1"/>
  <c r="I28" i="26"/>
  <c r="N28" i="26" s="1"/>
  <c r="J34" i="26"/>
  <c r="N68" i="26"/>
  <c r="K223" i="26" s="1"/>
  <c r="I19" i="26"/>
  <c r="N19" i="26" s="1"/>
  <c r="I27" i="26"/>
  <c r="N27" i="26" s="1"/>
  <c r="N34" i="26"/>
  <c r="I18" i="26"/>
  <c r="N18" i="26" s="1"/>
  <c r="J19" i="26"/>
  <c r="I26" i="26"/>
  <c r="N26" i="26" s="1"/>
  <c r="J27" i="26"/>
  <c r="I33" i="26"/>
  <c r="N33" i="26" s="1"/>
  <c r="I17" i="26"/>
  <c r="N17" i="26" s="1"/>
  <c r="J18" i="26"/>
  <c r="I25" i="26"/>
  <c r="N25" i="26" s="1"/>
  <c r="J26" i="26"/>
  <c r="J33" i="26"/>
  <c r="N116" i="26"/>
  <c r="I36" i="26"/>
  <c r="N36" i="26" s="1"/>
  <c r="J37" i="26"/>
  <c r="N18" i="25"/>
  <c r="J37" i="25"/>
  <c r="I37" i="25"/>
  <c r="N37" i="25" s="1"/>
  <c r="N68" i="25"/>
  <c r="K223" i="25" s="1"/>
  <c r="N103" i="25"/>
  <c r="I14" i="25"/>
  <c r="N14" i="25" s="1"/>
  <c r="I22" i="25"/>
  <c r="N22" i="25" s="1"/>
  <c r="I30" i="25"/>
  <c r="N30" i="25" s="1"/>
  <c r="J35" i="25"/>
  <c r="I35" i="25"/>
  <c r="N35" i="25" s="1"/>
  <c r="I13" i="25"/>
  <c r="J13" i="25" s="1"/>
  <c r="J14" i="25"/>
  <c r="I21" i="25"/>
  <c r="N21" i="25" s="1"/>
  <c r="J22" i="25"/>
  <c r="I29" i="25"/>
  <c r="N29" i="25" s="1"/>
  <c r="J30" i="25"/>
  <c r="I20" i="25"/>
  <c r="N20" i="25" s="1"/>
  <c r="J21" i="25"/>
  <c r="I28" i="25"/>
  <c r="N28" i="25" s="1"/>
  <c r="J29" i="25"/>
  <c r="N104" i="25"/>
  <c r="N28" i="23"/>
  <c r="I34" i="25"/>
  <c r="N34" i="25" s="1"/>
  <c r="N113" i="25"/>
  <c r="N118" i="25"/>
  <c r="J36" i="25"/>
  <c r="I36" i="25"/>
  <c r="N36" i="25" s="1"/>
  <c r="N98" i="25"/>
  <c r="K224" i="25" s="1"/>
  <c r="F13" i="8" s="1"/>
  <c r="N20" i="24"/>
  <c r="N35" i="23"/>
  <c r="N105" i="25"/>
  <c r="N119" i="25"/>
  <c r="N103" i="24"/>
  <c r="N33" i="23"/>
  <c r="I34" i="24"/>
  <c r="N34" i="24" s="1"/>
  <c r="J34" i="24"/>
  <c r="I19" i="24"/>
  <c r="N19" i="24" s="1"/>
  <c r="I27" i="24"/>
  <c r="N27" i="24" s="1"/>
  <c r="I36" i="24"/>
  <c r="N36" i="24" s="1"/>
  <c r="K236" i="24"/>
  <c r="N118" i="24"/>
  <c r="I18" i="24"/>
  <c r="N18" i="24" s="1"/>
  <c r="J19" i="24"/>
  <c r="I26" i="24"/>
  <c r="N26" i="24" s="1"/>
  <c r="J27" i="24"/>
  <c r="J36" i="24"/>
  <c r="N107" i="24"/>
  <c r="N109" i="24"/>
  <c r="V236" i="24"/>
  <c r="X236" i="24"/>
  <c r="N68" i="24"/>
  <c r="K223" i="24" s="1"/>
  <c r="N17" i="23"/>
  <c r="I15" i="24"/>
  <c r="N15" i="24" s="1"/>
  <c r="I23" i="24"/>
  <c r="N23" i="24" s="1"/>
  <c r="I31" i="24"/>
  <c r="N31" i="24" s="1"/>
  <c r="N119" i="24"/>
  <c r="J35" i="24"/>
  <c r="N117" i="24"/>
  <c r="I35" i="24"/>
  <c r="N35" i="24" s="1"/>
  <c r="N108" i="24"/>
  <c r="N20" i="23"/>
  <c r="N108" i="23"/>
  <c r="N110" i="23"/>
  <c r="N122" i="23"/>
  <c r="I16" i="23"/>
  <c r="N16" i="23" s="1"/>
  <c r="I24" i="23"/>
  <c r="N24" i="23" s="1"/>
  <c r="I32" i="23"/>
  <c r="N32" i="23" s="1"/>
  <c r="I37" i="23"/>
  <c r="N37" i="23" s="1"/>
  <c r="J37" i="23"/>
  <c r="I15" i="23"/>
  <c r="N15" i="23" s="1"/>
  <c r="J16" i="23"/>
  <c r="I23" i="23"/>
  <c r="N23" i="23" s="1"/>
  <c r="J24" i="23"/>
  <c r="I31" i="23"/>
  <c r="N31" i="23" s="1"/>
  <c r="J32" i="23"/>
  <c r="N18" i="21"/>
  <c r="N124" i="23"/>
  <c r="N126" i="23"/>
  <c r="N106" i="23"/>
  <c r="N114" i="23"/>
  <c r="J35" i="23"/>
  <c r="N118" i="23"/>
  <c r="N23" i="22"/>
  <c r="J20" i="23"/>
  <c r="J28" i="23"/>
  <c r="N15" i="22"/>
  <c r="N125" i="23"/>
  <c r="N103" i="22"/>
  <c r="I19" i="22"/>
  <c r="N19" i="22" s="1"/>
  <c r="I27" i="22"/>
  <c r="N27" i="22" s="1"/>
  <c r="K236" i="22"/>
  <c r="N16" i="20"/>
  <c r="I18" i="22"/>
  <c r="N18" i="22" s="1"/>
  <c r="J19" i="22"/>
  <c r="I26" i="22"/>
  <c r="N26" i="22" s="1"/>
  <c r="J27" i="22"/>
  <c r="I33" i="22"/>
  <c r="N33" i="22" s="1"/>
  <c r="I17" i="22"/>
  <c r="N17" i="22" s="1"/>
  <c r="J18" i="22"/>
  <c r="I25" i="22"/>
  <c r="N25" i="22" s="1"/>
  <c r="J26" i="22"/>
  <c r="J33" i="22"/>
  <c r="J35" i="22"/>
  <c r="I35" i="22"/>
  <c r="N35" i="22" s="1"/>
  <c r="N104" i="22"/>
  <c r="N37" i="21"/>
  <c r="J17" i="22"/>
  <c r="J25" i="22"/>
  <c r="N119" i="22"/>
  <c r="N68" i="22"/>
  <c r="K223" i="22" s="1"/>
  <c r="I14" i="22"/>
  <c r="N14" i="22" s="1"/>
  <c r="I22" i="22"/>
  <c r="N22" i="22" s="1"/>
  <c r="I30" i="22"/>
  <c r="N30" i="22" s="1"/>
  <c r="N98" i="22"/>
  <c r="K224" i="22" s="1"/>
  <c r="F10" i="8" s="1"/>
  <c r="N36" i="22"/>
  <c r="N120" i="22"/>
  <c r="I37" i="22"/>
  <c r="N37" i="22" s="1"/>
  <c r="J36" i="22"/>
  <c r="N26" i="21"/>
  <c r="N108" i="21"/>
  <c r="N124" i="21"/>
  <c r="N14" i="21"/>
  <c r="I20" i="21"/>
  <c r="N20" i="21" s="1"/>
  <c r="N22" i="21"/>
  <c r="I28" i="21"/>
  <c r="N28" i="21" s="1"/>
  <c r="N30" i="21"/>
  <c r="I19" i="21"/>
  <c r="N19" i="21" s="1"/>
  <c r="J20" i="21"/>
  <c r="I27" i="21"/>
  <c r="N27" i="21" s="1"/>
  <c r="J28" i="21"/>
  <c r="I32" i="21"/>
  <c r="N32" i="21" s="1"/>
  <c r="J35" i="21"/>
  <c r="I35" i="21"/>
  <c r="N35" i="21" s="1"/>
  <c r="J19" i="21"/>
  <c r="J27" i="21"/>
  <c r="X236" i="21"/>
  <c r="N98" i="21"/>
  <c r="K224" i="21" s="1"/>
  <c r="F9" i="8" s="1"/>
  <c r="J32" i="21"/>
  <c r="J18" i="21"/>
  <c r="J26" i="21"/>
  <c r="N109" i="21"/>
  <c r="N125" i="21"/>
  <c r="N68" i="21"/>
  <c r="K223" i="21" s="1"/>
  <c r="N115" i="21"/>
  <c r="I15" i="21"/>
  <c r="N15" i="21" s="1"/>
  <c r="I23" i="21"/>
  <c r="N23" i="21" s="1"/>
  <c r="N36" i="21"/>
  <c r="N103" i="21"/>
  <c r="N111" i="21"/>
  <c r="N119" i="21"/>
  <c r="N127" i="21"/>
  <c r="J36" i="21"/>
  <c r="N32" i="20"/>
  <c r="N68" i="20"/>
  <c r="K223" i="20" s="1"/>
  <c r="N24" i="20"/>
  <c r="N118" i="20"/>
  <c r="N108" i="20"/>
  <c r="N115" i="20"/>
  <c r="N125" i="20"/>
  <c r="K236" i="20"/>
  <c r="N117" i="20"/>
  <c r="I28" i="20"/>
  <c r="N28" i="20" s="1"/>
  <c r="J28" i="20"/>
  <c r="J19" i="20"/>
  <c r="J27" i="20"/>
  <c r="J34" i="20"/>
  <c r="V236" i="20"/>
  <c r="I20" i="20"/>
  <c r="N20" i="20" s="1"/>
  <c r="N110" i="20"/>
  <c r="I19" i="20"/>
  <c r="N19" i="20" s="1"/>
  <c r="I27" i="20"/>
  <c r="N27" i="20" s="1"/>
  <c r="N34" i="20"/>
  <c r="J37" i="20"/>
  <c r="X236" i="20"/>
  <c r="N124" i="20"/>
  <c r="I15" i="20"/>
  <c r="N15" i="20" s="1"/>
  <c r="J16" i="20"/>
  <c r="I23" i="20"/>
  <c r="N23" i="20" s="1"/>
  <c r="J24" i="20"/>
  <c r="I31" i="20"/>
  <c r="N31" i="20" s="1"/>
  <c r="J32" i="20"/>
  <c r="N109" i="20"/>
  <c r="N116" i="20"/>
  <c r="I36" i="20"/>
  <c r="N36" i="20" s="1"/>
  <c r="N68" i="19"/>
  <c r="K223" i="19" s="1"/>
  <c r="J35" i="19"/>
  <c r="I35" i="19"/>
  <c r="N35" i="19" s="1"/>
  <c r="I15" i="19"/>
  <c r="N15" i="19" s="1"/>
  <c r="N33" i="19"/>
  <c r="J33" i="19"/>
  <c r="J29" i="19"/>
  <c r="I18" i="19"/>
  <c r="N18" i="19" s="1"/>
  <c r="I13" i="19"/>
  <c r="J13" i="19" s="1"/>
  <c r="I29" i="19"/>
  <c r="N29" i="19" s="1"/>
  <c r="J25" i="19"/>
  <c r="I25" i="19"/>
  <c r="N25" i="19" s="1"/>
  <c r="J20" i="19"/>
  <c r="I20" i="19"/>
  <c r="N20" i="19" s="1"/>
  <c r="I21" i="19"/>
  <c r="N21" i="19" s="1"/>
  <c r="J27" i="19"/>
  <c r="I27" i="19"/>
  <c r="N27" i="19" s="1"/>
  <c r="I23" i="19"/>
  <c r="N23" i="19" s="1"/>
  <c r="J14" i="19"/>
  <c r="J23" i="19"/>
  <c r="I14" i="19"/>
  <c r="N14" i="19" s="1"/>
  <c r="V236" i="19"/>
  <c r="N107" i="19"/>
  <c r="N123" i="19"/>
  <c r="N109" i="19"/>
  <c r="N125" i="19"/>
  <c r="N98" i="19"/>
  <c r="K224" i="19" s="1"/>
  <c r="F7" i="8" s="1"/>
  <c r="I36" i="19"/>
  <c r="N36" i="19" s="1"/>
  <c r="N106" i="19"/>
  <c r="N122" i="19"/>
  <c r="N110" i="19"/>
  <c r="N126" i="19"/>
  <c r="K127" i="18"/>
  <c r="J127" i="18"/>
  <c r="I127" i="18"/>
  <c r="H127" i="18"/>
  <c r="G127" i="18"/>
  <c r="K126" i="18"/>
  <c r="J126" i="18"/>
  <c r="I126" i="18"/>
  <c r="H126" i="18"/>
  <c r="G126" i="18"/>
  <c r="K125" i="18"/>
  <c r="J125" i="18"/>
  <c r="I125" i="18"/>
  <c r="H125" i="18"/>
  <c r="G125" i="18"/>
  <c r="K124" i="18"/>
  <c r="J124" i="18"/>
  <c r="I124" i="18"/>
  <c r="H124" i="18"/>
  <c r="G124" i="18"/>
  <c r="K123" i="18"/>
  <c r="J123" i="18"/>
  <c r="I123" i="18"/>
  <c r="H123" i="18"/>
  <c r="G123" i="18"/>
  <c r="K122" i="18"/>
  <c r="J122" i="18"/>
  <c r="I122" i="18"/>
  <c r="H122" i="18"/>
  <c r="G122" i="18"/>
  <c r="K121" i="18"/>
  <c r="J121" i="18"/>
  <c r="I121" i="18"/>
  <c r="H121" i="18"/>
  <c r="G121" i="18"/>
  <c r="K120" i="18"/>
  <c r="J120" i="18"/>
  <c r="I120" i="18"/>
  <c r="H120" i="18"/>
  <c r="G120" i="18"/>
  <c r="K119" i="18"/>
  <c r="J119" i="18"/>
  <c r="I119" i="18"/>
  <c r="H119" i="18"/>
  <c r="G119" i="18"/>
  <c r="K118" i="18"/>
  <c r="J118" i="18"/>
  <c r="I118" i="18"/>
  <c r="H118" i="18"/>
  <c r="G118" i="18"/>
  <c r="K117" i="18"/>
  <c r="J117" i="18"/>
  <c r="I117" i="18"/>
  <c r="H117" i="18"/>
  <c r="G117" i="18"/>
  <c r="K116" i="18"/>
  <c r="J116" i="18"/>
  <c r="I116" i="18"/>
  <c r="H116" i="18"/>
  <c r="G116" i="18"/>
  <c r="K115" i="18"/>
  <c r="J115" i="18"/>
  <c r="I115" i="18"/>
  <c r="H115" i="18"/>
  <c r="G115" i="18"/>
  <c r="K114" i="18"/>
  <c r="J114" i="18"/>
  <c r="I114" i="18"/>
  <c r="H114" i="18"/>
  <c r="G114" i="18"/>
  <c r="K113" i="18"/>
  <c r="J113" i="18"/>
  <c r="I113" i="18"/>
  <c r="H113" i="18"/>
  <c r="G113" i="18"/>
  <c r="K112" i="18"/>
  <c r="J112" i="18"/>
  <c r="I112" i="18"/>
  <c r="H112" i="18"/>
  <c r="G112" i="18"/>
  <c r="K111" i="18"/>
  <c r="J111" i="18"/>
  <c r="I111" i="18"/>
  <c r="H111" i="18"/>
  <c r="G111" i="18"/>
  <c r="K110" i="18"/>
  <c r="J110" i="18"/>
  <c r="I110" i="18"/>
  <c r="H110" i="18"/>
  <c r="G110" i="18"/>
  <c r="K109" i="18"/>
  <c r="J109" i="18"/>
  <c r="I109" i="18"/>
  <c r="H109" i="18"/>
  <c r="G109" i="18"/>
  <c r="K108" i="18"/>
  <c r="J108" i="18"/>
  <c r="I108" i="18"/>
  <c r="H108" i="18"/>
  <c r="G108" i="18"/>
  <c r="K107" i="18"/>
  <c r="J107" i="18"/>
  <c r="I107" i="18"/>
  <c r="H107" i="18"/>
  <c r="G107" i="18"/>
  <c r="K105" i="18"/>
  <c r="J105" i="18"/>
  <c r="I105" i="18"/>
  <c r="H105" i="18"/>
  <c r="G105" i="18"/>
  <c r="K104" i="18"/>
  <c r="J104" i="18"/>
  <c r="I104" i="18"/>
  <c r="H104" i="18"/>
  <c r="G104" i="18"/>
  <c r="N218" i="18"/>
  <c r="E6" i="38" s="1"/>
  <c r="J106" i="18"/>
  <c r="X218" i="18"/>
  <c r="X238" i="18" s="1"/>
  <c r="X6" i="8" s="1"/>
  <c r="V218" i="18"/>
  <c r="V238" i="18" s="1"/>
  <c r="T6" i="8" s="1"/>
  <c r="R218" i="18"/>
  <c r="K238" i="18" s="1"/>
  <c r="P6" i="8" s="1"/>
  <c r="R128" i="18"/>
  <c r="Z29" i="22" l="1"/>
  <c r="AA29" i="22" s="1"/>
  <c r="J13" i="32"/>
  <c r="N13" i="32" s="1"/>
  <c r="J13" i="29"/>
  <c r="N13" i="29" s="1"/>
  <c r="N13" i="37"/>
  <c r="O13" i="37" s="1"/>
  <c r="P13" i="37" s="1"/>
  <c r="J13" i="37"/>
  <c r="J13" i="33"/>
  <c r="N13" i="33" s="1"/>
  <c r="J13" i="30"/>
  <c r="N13" i="30" s="1"/>
  <c r="N13" i="25"/>
  <c r="N38" i="25" s="1"/>
  <c r="K222" i="25" s="1"/>
  <c r="N13" i="31"/>
  <c r="N38" i="31" s="1"/>
  <c r="K222" i="31" s="1"/>
  <c r="N13" i="19"/>
  <c r="O13" i="19" s="1"/>
  <c r="J13" i="34"/>
  <c r="N13" i="34" s="1"/>
  <c r="O13" i="34" s="1"/>
  <c r="N13" i="35"/>
  <c r="N38" i="35" s="1"/>
  <c r="K222" i="35" s="1"/>
  <c r="S29" i="22"/>
  <c r="T29" i="22" s="1"/>
  <c r="O33" i="23"/>
  <c r="P33" i="23" s="1"/>
  <c r="O29" i="22"/>
  <c r="P29" i="22" s="1"/>
  <c r="AB48" i="20"/>
  <c r="AC48" i="20" s="1"/>
  <c r="O13" i="24"/>
  <c r="Z59" i="24"/>
  <c r="AA59" i="24" s="1"/>
  <c r="AB25" i="20"/>
  <c r="AC25" i="20" s="1"/>
  <c r="S13" i="22"/>
  <c r="T13" i="22" s="1"/>
  <c r="AB13" i="21"/>
  <c r="AC13" i="21" s="1"/>
  <c r="O13" i="20"/>
  <c r="P13" i="20" s="1"/>
  <c r="O44" i="20"/>
  <c r="P44" i="20" s="1"/>
  <c r="O60" i="20"/>
  <c r="P60" i="20" s="1"/>
  <c r="O27" i="23"/>
  <c r="P27" i="23" s="1"/>
  <c r="O30" i="20"/>
  <c r="P30" i="20" s="1"/>
  <c r="O21" i="22"/>
  <c r="P21" i="22" s="1"/>
  <c r="O33" i="24"/>
  <c r="P33" i="24" s="1"/>
  <c r="O29" i="20"/>
  <c r="P29" i="20" s="1"/>
  <c r="O74" i="24"/>
  <c r="P74" i="24" s="1"/>
  <c r="O63" i="23"/>
  <c r="P63" i="23" s="1"/>
  <c r="O62" i="22"/>
  <c r="P62" i="22" s="1"/>
  <c r="O13" i="21"/>
  <c r="P13" i="21" s="1"/>
  <c r="O22" i="23"/>
  <c r="P22" i="23" s="1"/>
  <c r="O21" i="20"/>
  <c r="P21" i="20" s="1"/>
  <c r="O13" i="22"/>
  <c r="P13" i="22" s="1"/>
  <c r="O62" i="23"/>
  <c r="P62" i="23" s="1"/>
  <c r="AB43" i="20"/>
  <c r="AC43" i="20" s="1"/>
  <c r="O54" i="22"/>
  <c r="P54" i="22" s="1"/>
  <c r="O81" i="23"/>
  <c r="P81" i="23" s="1"/>
  <c r="O46" i="20"/>
  <c r="P46" i="20" s="1"/>
  <c r="O22" i="20"/>
  <c r="P22" i="20" s="1"/>
  <c r="Z63" i="23"/>
  <c r="AA63" i="23" s="1"/>
  <c r="S77" i="20"/>
  <c r="T77" i="20" s="1"/>
  <c r="O43" i="20"/>
  <c r="P43" i="20" s="1"/>
  <c r="O77" i="20"/>
  <c r="P77" i="20" s="1"/>
  <c r="Z13" i="22"/>
  <c r="AA13" i="22" s="1"/>
  <c r="O64" i="23"/>
  <c r="P64" i="23" s="1"/>
  <c r="O14" i="23"/>
  <c r="P14" i="23" s="1"/>
  <c r="O14" i="20"/>
  <c r="P14" i="20" s="1"/>
  <c r="AB13" i="22"/>
  <c r="AC13" i="22" s="1"/>
  <c r="AB22" i="20"/>
  <c r="AC22" i="20" s="1"/>
  <c r="Z27" i="23"/>
  <c r="AA27" i="23" s="1"/>
  <c r="Z48" i="20"/>
  <c r="AA48" i="20" s="1"/>
  <c r="Z127" i="21"/>
  <c r="AA127" i="21" s="1"/>
  <c r="AB21" i="22"/>
  <c r="AC21" i="22" s="1"/>
  <c r="S21" i="22"/>
  <c r="T21" i="22" s="1"/>
  <c r="AB95" i="20"/>
  <c r="AC95" i="20" s="1"/>
  <c r="S63" i="23"/>
  <c r="T63" i="23" s="1"/>
  <c r="AB62" i="22"/>
  <c r="AC62" i="22" s="1"/>
  <c r="AB77" i="20"/>
  <c r="AC77" i="20" s="1"/>
  <c r="AB14" i="20"/>
  <c r="AC14" i="20" s="1"/>
  <c r="Z14" i="23"/>
  <c r="AA14" i="23" s="1"/>
  <c r="S22" i="20"/>
  <c r="T22" i="20" s="1"/>
  <c r="Z43" i="20"/>
  <c r="AA43" i="20" s="1"/>
  <c r="AB26" i="23"/>
  <c r="AC26" i="23" s="1"/>
  <c r="Z77" i="23"/>
  <c r="AA77" i="23" s="1"/>
  <c r="S95" i="20"/>
  <c r="T95" i="20" s="1"/>
  <c r="S82" i="23"/>
  <c r="T82" i="23" s="1"/>
  <c r="S14" i="20"/>
  <c r="T14" i="20" s="1"/>
  <c r="S14" i="23"/>
  <c r="T14" i="23" s="1"/>
  <c r="AB82" i="23"/>
  <c r="AC82" i="23" s="1"/>
  <c r="AB81" i="23"/>
  <c r="AC81" i="23" s="1"/>
  <c r="Z25" i="20"/>
  <c r="AA25" i="20" s="1"/>
  <c r="Z103" i="20"/>
  <c r="AA103" i="20" s="1"/>
  <c r="S26" i="23"/>
  <c r="T26" i="23" s="1"/>
  <c r="O121" i="20"/>
  <c r="P121" i="20" s="1"/>
  <c r="S121" i="20"/>
  <c r="T121" i="20" s="1"/>
  <c r="Z121" i="20"/>
  <c r="AA121" i="20" s="1"/>
  <c r="O82" i="23"/>
  <c r="P82" i="23" s="1"/>
  <c r="AB17" i="20"/>
  <c r="AC17" i="20" s="1"/>
  <c r="S17" i="20"/>
  <c r="T17" i="20" s="1"/>
  <c r="O103" i="20"/>
  <c r="P103" i="20" s="1"/>
  <c r="AB15" i="23"/>
  <c r="AC15" i="23" s="1"/>
  <c r="Z17" i="20"/>
  <c r="AA17" i="20" s="1"/>
  <c r="S81" i="23"/>
  <c r="T81" i="23" s="1"/>
  <c r="Z143" i="23"/>
  <c r="AA143" i="23" s="1"/>
  <c r="S143" i="23"/>
  <c r="T143" i="23" s="1"/>
  <c r="Z17" i="23"/>
  <c r="AA17" i="23" s="1"/>
  <c r="O111" i="23"/>
  <c r="P111" i="23" s="1"/>
  <c r="AB17" i="23"/>
  <c r="AC17" i="23" s="1"/>
  <c r="AB79" i="20"/>
  <c r="AC79" i="20" s="1"/>
  <c r="Z79" i="20"/>
  <c r="AA79" i="20" s="1"/>
  <c r="O143" i="23"/>
  <c r="P143" i="23" s="1"/>
  <c r="O35" i="20"/>
  <c r="P35" i="20" s="1"/>
  <c r="S127" i="21"/>
  <c r="T127" i="21" s="1"/>
  <c r="AB103" i="20"/>
  <c r="AC103" i="20" s="1"/>
  <c r="O95" i="20"/>
  <c r="P95" i="20" s="1"/>
  <c r="Z83" i="20"/>
  <c r="AA83" i="20" s="1"/>
  <c r="Z143" i="20"/>
  <c r="AA143" i="20" s="1"/>
  <c r="AB30" i="20"/>
  <c r="AC30" i="20" s="1"/>
  <c r="S135" i="23"/>
  <c r="T135" i="23" s="1"/>
  <c r="O83" i="20"/>
  <c r="P83" i="20" s="1"/>
  <c r="AB143" i="20"/>
  <c r="AC143" i="20" s="1"/>
  <c r="Z74" i="24"/>
  <c r="AA74" i="24" s="1"/>
  <c r="AB135" i="23"/>
  <c r="AC135" i="23" s="1"/>
  <c r="O143" i="20"/>
  <c r="P143" i="20" s="1"/>
  <c r="O26" i="23"/>
  <c r="P26" i="23" s="1"/>
  <c r="O17" i="23"/>
  <c r="P17" i="23" s="1"/>
  <c r="Z15" i="20"/>
  <c r="AA15" i="20" s="1"/>
  <c r="O95" i="26"/>
  <c r="P95" i="26" s="1"/>
  <c r="AB27" i="23"/>
  <c r="AC27" i="23" s="1"/>
  <c r="S60" i="20"/>
  <c r="T60" i="20" s="1"/>
  <c r="Z46" i="20"/>
  <c r="AA46" i="20" s="1"/>
  <c r="AB60" i="20"/>
  <c r="AC60" i="20" s="1"/>
  <c r="Z30" i="20"/>
  <c r="AA30" i="20" s="1"/>
  <c r="AB46" i="20"/>
  <c r="AC46" i="20" s="1"/>
  <c r="S62" i="22"/>
  <c r="T62" i="22" s="1"/>
  <c r="O52" i="24"/>
  <c r="P52" i="24" s="1"/>
  <c r="S48" i="20"/>
  <c r="T48" i="20" s="1"/>
  <c r="S93" i="23"/>
  <c r="T93" i="23" s="1"/>
  <c r="O119" i="23"/>
  <c r="P119" i="23" s="1"/>
  <c r="S52" i="23"/>
  <c r="T52" i="23" s="1"/>
  <c r="S119" i="23"/>
  <c r="T119" i="23" s="1"/>
  <c r="Z111" i="23"/>
  <c r="AA111" i="23" s="1"/>
  <c r="AB111" i="23"/>
  <c r="AC111" i="23" s="1"/>
  <c r="O77" i="23"/>
  <c r="P77" i="23" s="1"/>
  <c r="AB119" i="23"/>
  <c r="AC119" i="23" s="1"/>
  <c r="O43" i="24"/>
  <c r="P43" i="24" s="1"/>
  <c r="S79" i="20"/>
  <c r="T79" i="20" s="1"/>
  <c r="AB58" i="23"/>
  <c r="AC58" i="23" s="1"/>
  <c r="Z59" i="23"/>
  <c r="AA59" i="23" s="1"/>
  <c r="S43" i="24"/>
  <c r="T43" i="24" s="1"/>
  <c r="AB148" i="23"/>
  <c r="AC148" i="23" s="1"/>
  <c r="S58" i="23"/>
  <c r="T58" i="23" s="1"/>
  <c r="Z93" i="23"/>
  <c r="AA93" i="23" s="1"/>
  <c r="O58" i="23"/>
  <c r="P58" i="23" s="1"/>
  <c r="O83" i="23"/>
  <c r="P83" i="23" s="1"/>
  <c r="AB118" i="23"/>
  <c r="AC118" i="23" s="1"/>
  <c r="S104" i="23"/>
  <c r="T104" i="23" s="1"/>
  <c r="Z148" i="23"/>
  <c r="AA148" i="23" s="1"/>
  <c r="AB21" i="20"/>
  <c r="AC21" i="20" s="1"/>
  <c r="Z135" i="23"/>
  <c r="AA135" i="23" s="1"/>
  <c r="AB93" i="23"/>
  <c r="AC93" i="23" s="1"/>
  <c r="S13" i="20"/>
  <c r="T13" i="20" s="1"/>
  <c r="O59" i="20"/>
  <c r="P59" i="20" s="1"/>
  <c r="Z118" i="23"/>
  <c r="AA118" i="23" s="1"/>
  <c r="S21" i="20"/>
  <c r="T21" i="20" s="1"/>
  <c r="S59" i="20"/>
  <c r="T59" i="20" s="1"/>
  <c r="AB13" i="20"/>
  <c r="AC13" i="20" s="1"/>
  <c r="O17" i="21"/>
  <c r="P17" i="21" s="1"/>
  <c r="Z13" i="20"/>
  <c r="AA13" i="20" s="1"/>
  <c r="Z83" i="23"/>
  <c r="AA83" i="23" s="1"/>
  <c r="O148" i="23"/>
  <c r="P148" i="23" s="1"/>
  <c r="O30" i="23"/>
  <c r="P30" i="23" s="1"/>
  <c r="AB30" i="23"/>
  <c r="AC30" i="23" s="1"/>
  <c r="S15" i="23"/>
  <c r="T15" i="23" s="1"/>
  <c r="Z44" i="20"/>
  <c r="AA44" i="20" s="1"/>
  <c r="AB33" i="23"/>
  <c r="AC33" i="23" s="1"/>
  <c r="S83" i="23"/>
  <c r="T83" i="23" s="1"/>
  <c r="Z59" i="20"/>
  <c r="AA59" i="20" s="1"/>
  <c r="O19" i="23"/>
  <c r="P19" i="23" s="1"/>
  <c r="Z43" i="24"/>
  <c r="AA43" i="24" s="1"/>
  <c r="O35" i="23"/>
  <c r="P35" i="23" s="1"/>
  <c r="O104" i="23"/>
  <c r="P104" i="23" s="1"/>
  <c r="AB83" i="20"/>
  <c r="AC83" i="20" s="1"/>
  <c r="S15" i="20"/>
  <c r="T15" i="20" s="1"/>
  <c r="S77" i="23"/>
  <c r="T77" i="23" s="1"/>
  <c r="S33" i="23"/>
  <c r="T33" i="23" s="1"/>
  <c r="AB17" i="21"/>
  <c r="AC17" i="21" s="1"/>
  <c r="S25" i="20"/>
  <c r="T25" i="20" s="1"/>
  <c r="O46" i="26"/>
  <c r="P46" i="26" s="1"/>
  <c r="O59" i="23"/>
  <c r="P59" i="23" s="1"/>
  <c r="O51" i="23"/>
  <c r="P51" i="23" s="1"/>
  <c r="O75" i="24"/>
  <c r="P75" i="24" s="1"/>
  <c r="O17" i="24"/>
  <c r="P17" i="24" s="1"/>
  <c r="Z17" i="21"/>
  <c r="AA17" i="21" s="1"/>
  <c r="S44" i="20"/>
  <c r="T44" i="20" s="1"/>
  <c r="S59" i="23"/>
  <c r="T59" i="23" s="1"/>
  <c r="AB51" i="23"/>
  <c r="AC51" i="23" s="1"/>
  <c r="Z113" i="20"/>
  <c r="AA113" i="20" s="1"/>
  <c r="Z51" i="23"/>
  <c r="AA51" i="23" s="1"/>
  <c r="S22" i="23"/>
  <c r="T22" i="23" s="1"/>
  <c r="Z30" i="23"/>
  <c r="AA30" i="23" s="1"/>
  <c r="Z104" i="23"/>
  <c r="AA104" i="23" s="1"/>
  <c r="Z75" i="24"/>
  <c r="AA75" i="24" s="1"/>
  <c r="S54" i="22"/>
  <c r="T54" i="22" s="1"/>
  <c r="Z22" i="23"/>
  <c r="AA22" i="23" s="1"/>
  <c r="AB75" i="24"/>
  <c r="AC75" i="24" s="1"/>
  <c r="Z25" i="23"/>
  <c r="AA25" i="23" s="1"/>
  <c r="AB25" i="23"/>
  <c r="AC25" i="23" s="1"/>
  <c r="O12" i="8"/>
  <c r="K239" i="24"/>
  <c r="S23" i="8"/>
  <c r="V239" i="35"/>
  <c r="W24" i="8"/>
  <c r="X239" i="36"/>
  <c r="W11" i="8"/>
  <c r="X239" i="23"/>
  <c r="W17" i="8"/>
  <c r="X239" i="29"/>
  <c r="AB35" i="23"/>
  <c r="AC35" i="23" s="1"/>
  <c r="S24" i="8"/>
  <c r="V239" i="36"/>
  <c r="O17" i="8"/>
  <c r="K239" i="29"/>
  <c r="W9" i="8"/>
  <c r="X239" i="21"/>
  <c r="S11" i="8"/>
  <c r="V239" i="23"/>
  <c r="O10" i="8"/>
  <c r="K239" i="22"/>
  <c r="W13" i="8"/>
  <c r="X239" i="25"/>
  <c r="O7" i="8"/>
  <c r="K239" i="19"/>
  <c r="O22" i="8"/>
  <c r="K239" i="34"/>
  <c r="S25" i="8"/>
  <c r="V239" i="37"/>
  <c r="W20" i="8"/>
  <c r="X239" i="32"/>
  <c r="W21" i="8"/>
  <c r="X239" i="33"/>
  <c r="W7" i="8"/>
  <c r="X239" i="19"/>
  <c r="S21" i="8"/>
  <c r="V239" i="33"/>
  <c r="S20" i="8"/>
  <c r="V239" i="32"/>
  <c r="AB54" i="22"/>
  <c r="AC54" i="22" s="1"/>
  <c r="O14" i="8"/>
  <c r="K239" i="26"/>
  <c r="W15" i="8"/>
  <c r="X239" i="27"/>
  <c r="O21" i="8"/>
  <c r="K239" i="33"/>
  <c r="O9" i="8"/>
  <c r="K239" i="21"/>
  <c r="W14" i="8"/>
  <c r="X239" i="26"/>
  <c r="O113" i="20"/>
  <c r="P113" i="20" s="1"/>
  <c r="S113" i="20"/>
  <c r="T113" i="20" s="1"/>
  <c r="S33" i="20"/>
  <c r="T33" i="20" s="1"/>
  <c r="S9" i="8"/>
  <c r="V239" i="21"/>
  <c r="W8" i="8"/>
  <c r="X239" i="20"/>
  <c r="W12" i="8"/>
  <c r="X239" i="24"/>
  <c r="O24" i="8"/>
  <c r="K239" i="36"/>
  <c r="S15" i="8"/>
  <c r="V239" i="27"/>
  <c r="W18" i="8"/>
  <c r="X239" i="30"/>
  <c r="W19" i="8"/>
  <c r="X239" i="31"/>
  <c r="S14" i="8"/>
  <c r="V239" i="26"/>
  <c r="AB33" i="20"/>
  <c r="AC33" i="20" s="1"/>
  <c r="W16" i="8"/>
  <c r="X239" i="28"/>
  <c r="AB52" i="23"/>
  <c r="AC52" i="23" s="1"/>
  <c r="Z33" i="20"/>
  <c r="AA33" i="20" s="1"/>
  <c r="O23" i="8"/>
  <c r="K239" i="35"/>
  <c r="S12" i="8"/>
  <c r="V239" i="24"/>
  <c r="O19" i="8"/>
  <c r="K239" i="31"/>
  <c r="S18" i="8"/>
  <c r="V239" i="30"/>
  <c r="S19" i="8"/>
  <c r="V239" i="31"/>
  <c r="W23" i="8"/>
  <c r="X239" i="35"/>
  <c r="O18" i="8"/>
  <c r="K239" i="30"/>
  <c r="O15" i="8"/>
  <c r="K239" i="27"/>
  <c r="S16" i="8"/>
  <c r="V239" i="28"/>
  <c r="O25" i="8"/>
  <c r="K239" i="37"/>
  <c r="Z52" i="23"/>
  <c r="AA52" i="23" s="1"/>
  <c r="S35" i="20"/>
  <c r="T35" i="20" s="1"/>
  <c r="S22" i="8"/>
  <c r="V239" i="34"/>
  <c r="S13" i="8"/>
  <c r="V239" i="25"/>
  <c r="O18" i="23"/>
  <c r="P18" i="23" s="1"/>
  <c r="W22" i="8"/>
  <c r="X239" i="34"/>
  <c r="O13" i="8"/>
  <c r="K239" i="25"/>
  <c r="S10" i="8"/>
  <c r="V239" i="22"/>
  <c r="O122" i="26"/>
  <c r="P122" i="26" s="1"/>
  <c r="Z35" i="20"/>
  <c r="AA35" i="20" s="1"/>
  <c r="S29" i="20"/>
  <c r="T29" i="20" s="1"/>
  <c r="O11" i="8"/>
  <c r="K239" i="23"/>
  <c r="S35" i="23"/>
  <c r="T35" i="23" s="1"/>
  <c r="Z29" i="20"/>
  <c r="AA29" i="20" s="1"/>
  <c r="O20" i="8"/>
  <c r="K239" i="32"/>
  <c r="O8" i="8"/>
  <c r="K239" i="20"/>
  <c r="W25" i="8"/>
  <c r="X239" i="37"/>
  <c r="W10" i="8"/>
  <c r="X239" i="22"/>
  <c r="O16" i="8"/>
  <c r="K239" i="28"/>
  <c r="S7" i="8"/>
  <c r="V239" i="19"/>
  <c r="S8" i="8"/>
  <c r="V239" i="20"/>
  <c r="O34" i="23"/>
  <c r="P34" i="23" s="1"/>
  <c r="S17" i="8"/>
  <c r="V239" i="29"/>
  <c r="Z52" i="24"/>
  <c r="AA52" i="24" s="1"/>
  <c r="Z13" i="21"/>
  <c r="AA13" i="21" s="1"/>
  <c r="Z22" i="21"/>
  <c r="AA22" i="21" s="1"/>
  <c r="S13" i="21"/>
  <c r="T13" i="21" s="1"/>
  <c r="S22" i="21"/>
  <c r="T22" i="21" s="1"/>
  <c r="AB89" i="23"/>
  <c r="AC89" i="23" s="1"/>
  <c r="Z18" i="23"/>
  <c r="AA18" i="23" s="1"/>
  <c r="O120" i="23"/>
  <c r="P120" i="23" s="1"/>
  <c r="O89" i="23"/>
  <c r="P89" i="23" s="1"/>
  <c r="Z89" i="23"/>
  <c r="AA89" i="23" s="1"/>
  <c r="S74" i="24"/>
  <c r="T74" i="24" s="1"/>
  <c r="O97" i="23"/>
  <c r="P97" i="23" s="1"/>
  <c r="Z64" i="23"/>
  <c r="AA64" i="23" s="1"/>
  <c r="AB52" i="24"/>
  <c r="AC52" i="24" s="1"/>
  <c r="O29" i="24"/>
  <c r="P29" i="24" s="1"/>
  <c r="Z29" i="24"/>
  <c r="AA29" i="24" s="1"/>
  <c r="S120" i="23"/>
  <c r="T120" i="23" s="1"/>
  <c r="AB120" i="23"/>
  <c r="AC120" i="23" s="1"/>
  <c r="AB122" i="26"/>
  <c r="AC122" i="26" s="1"/>
  <c r="Z122" i="26"/>
  <c r="AA122" i="26" s="1"/>
  <c r="S34" i="23"/>
  <c r="T34" i="23" s="1"/>
  <c r="AB64" i="23"/>
  <c r="AC64" i="23" s="1"/>
  <c r="S95" i="26"/>
  <c r="T95" i="26" s="1"/>
  <c r="Z62" i="23"/>
  <c r="AA62" i="23" s="1"/>
  <c r="Z34" i="23"/>
  <c r="AA34" i="23" s="1"/>
  <c r="S62" i="23"/>
  <c r="T62" i="23" s="1"/>
  <c r="S18" i="23"/>
  <c r="T18" i="23" s="1"/>
  <c r="Z95" i="26"/>
  <c r="AA95" i="26" s="1"/>
  <c r="AB59" i="24"/>
  <c r="AC59" i="24" s="1"/>
  <c r="AB29" i="24"/>
  <c r="AC29" i="24" s="1"/>
  <c r="S97" i="23"/>
  <c r="T97" i="23" s="1"/>
  <c r="AB97" i="23"/>
  <c r="AC97" i="23" s="1"/>
  <c r="S33" i="24"/>
  <c r="T33" i="24" s="1"/>
  <c r="S19" i="23"/>
  <c r="T19" i="23" s="1"/>
  <c r="AB33" i="24"/>
  <c r="AC33" i="24" s="1"/>
  <c r="Z19" i="23"/>
  <c r="AA19" i="23" s="1"/>
  <c r="S59" i="24"/>
  <c r="T59" i="24" s="1"/>
  <c r="AB46" i="26"/>
  <c r="AC46" i="26" s="1"/>
  <c r="S46" i="26"/>
  <c r="T46" i="26" s="1"/>
  <c r="S17" i="24"/>
  <c r="T17" i="24" s="1"/>
  <c r="AB17" i="24"/>
  <c r="AC17" i="24" s="1"/>
  <c r="O104" i="27"/>
  <c r="P104" i="27" s="1"/>
  <c r="O17" i="27"/>
  <c r="P17" i="27" s="1"/>
  <c r="AA59" i="19"/>
  <c r="AB59" i="19" s="1"/>
  <c r="AC59" i="19"/>
  <c r="AD59" i="19" s="1"/>
  <c r="S59" i="19"/>
  <c r="T59" i="19" s="1"/>
  <c r="AB56" i="25"/>
  <c r="AC56" i="25" s="1"/>
  <c r="S56" i="25"/>
  <c r="T56" i="25" s="1"/>
  <c r="Z56" i="25"/>
  <c r="AA56" i="25" s="1"/>
  <c r="AA56" i="19"/>
  <c r="AB56" i="19" s="1"/>
  <c r="AC56" i="19"/>
  <c r="AD56" i="19" s="1"/>
  <c r="S56" i="19"/>
  <c r="T56" i="19" s="1"/>
  <c r="AC67" i="19"/>
  <c r="AD67" i="19" s="1"/>
  <c r="AA67" i="19"/>
  <c r="AB67" i="19" s="1"/>
  <c r="S67" i="19"/>
  <c r="T67" i="19" s="1"/>
  <c r="Z51" i="20"/>
  <c r="AA51" i="20" s="1"/>
  <c r="AB51" i="20"/>
  <c r="S51" i="20"/>
  <c r="T51" i="20" s="1"/>
  <c r="Z64" i="25"/>
  <c r="AA64" i="25" s="1"/>
  <c r="AB64" i="25"/>
  <c r="AC64" i="25" s="1"/>
  <c r="S64" i="25"/>
  <c r="T64" i="25" s="1"/>
  <c r="AC27" i="19"/>
  <c r="AD27" i="19" s="1"/>
  <c r="S27" i="19"/>
  <c r="T27" i="19" s="1"/>
  <c r="AA27" i="19"/>
  <c r="AB27" i="19" s="1"/>
  <c r="O85" i="19"/>
  <c r="P85" i="19" s="1"/>
  <c r="AA85" i="19"/>
  <c r="AB85" i="19" s="1"/>
  <c r="AC85" i="19"/>
  <c r="AD85" i="19" s="1"/>
  <c r="S85" i="19"/>
  <c r="T85" i="19" s="1"/>
  <c r="Z122" i="20"/>
  <c r="AA122" i="20" s="1"/>
  <c r="AB122" i="20"/>
  <c r="AC122" i="20" s="1"/>
  <c r="S122" i="20"/>
  <c r="T122" i="20" s="1"/>
  <c r="AB74" i="23"/>
  <c r="AC74" i="23" s="1"/>
  <c r="Z74" i="23"/>
  <c r="AA74" i="23" s="1"/>
  <c r="S74" i="23"/>
  <c r="T74" i="23" s="1"/>
  <c r="AB146" i="25"/>
  <c r="AC146" i="25" s="1"/>
  <c r="S146" i="25"/>
  <c r="T146" i="25" s="1"/>
  <c r="Z146" i="25"/>
  <c r="AA146" i="25" s="1"/>
  <c r="O93" i="19"/>
  <c r="P93" i="19" s="1"/>
  <c r="S93" i="19"/>
  <c r="T93" i="19" s="1"/>
  <c r="AC93" i="19"/>
  <c r="AD93" i="19" s="1"/>
  <c r="AA93" i="19"/>
  <c r="AB93" i="19" s="1"/>
  <c r="AB145" i="20"/>
  <c r="AC145" i="20" s="1"/>
  <c r="Z145" i="20"/>
  <c r="AA145" i="20" s="1"/>
  <c r="S145" i="20"/>
  <c r="T145" i="20" s="1"/>
  <c r="O74" i="25"/>
  <c r="P74" i="25" s="1"/>
  <c r="AB74" i="25"/>
  <c r="AC74" i="25" s="1"/>
  <c r="Z74" i="25"/>
  <c r="AA74" i="25" s="1"/>
  <c r="S74" i="25"/>
  <c r="T74" i="25" s="1"/>
  <c r="S21" i="24"/>
  <c r="T21" i="24" s="1"/>
  <c r="AB21" i="24"/>
  <c r="AC21" i="24" s="1"/>
  <c r="Z21" i="24"/>
  <c r="AA21" i="24" s="1"/>
  <c r="O21" i="24"/>
  <c r="P21" i="24" s="1"/>
  <c r="O89" i="19"/>
  <c r="P89" i="19" s="1"/>
  <c r="AA89" i="19"/>
  <c r="AB89" i="19" s="1"/>
  <c r="S89" i="19"/>
  <c r="T89" i="19" s="1"/>
  <c r="AC89" i="19"/>
  <c r="AD89" i="19" s="1"/>
  <c r="S36" i="19"/>
  <c r="T36" i="19" s="1"/>
  <c r="AC36" i="19"/>
  <c r="AD36" i="19" s="1"/>
  <c r="AA36" i="19"/>
  <c r="AB36" i="19" s="1"/>
  <c r="O78" i="20"/>
  <c r="P78" i="20" s="1"/>
  <c r="AB78" i="20"/>
  <c r="S78" i="20"/>
  <c r="T78" i="20" s="1"/>
  <c r="Z78" i="20"/>
  <c r="AA78" i="20" s="1"/>
  <c r="Z53" i="21"/>
  <c r="AA53" i="21" s="1"/>
  <c r="S53" i="21"/>
  <c r="T53" i="21" s="1"/>
  <c r="AB53" i="21"/>
  <c r="AC53" i="21" s="1"/>
  <c r="O63" i="25"/>
  <c r="P63" i="25" s="1"/>
  <c r="Z63" i="25"/>
  <c r="AA63" i="25" s="1"/>
  <c r="S63" i="25"/>
  <c r="T63" i="25" s="1"/>
  <c r="AB63" i="25"/>
  <c r="AC63" i="25" s="1"/>
  <c r="AB74" i="27"/>
  <c r="AC74" i="27" s="1"/>
  <c r="S74" i="27"/>
  <c r="T74" i="27" s="1"/>
  <c r="Z74" i="27"/>
  <c r="AA74" i="27" s="1"/>
  <c r="AA115" i="19"/>
  <c r="AB115" i="19" s="1"/>
  <c r="S115" i="19"/>
  <c r="T115" i="19" s="1"/>
  <c r="AC115" i="19"/>
  <c r="AD115" i="19" s="1"/>
  <c r="O45" i="20"/>
  <c r="P45" i="20" s="1"/>
  <c r="AB45" i="20"/>
  <c r="Z45" i="20"/>
  <c r="AA45" i="20" s="1"/>
  <c r="S45" i="20"/>
  <c r="T45" i="20" s="1"/>
  <c r="O87" i="22"/>
  <c r="P87" i="22" s="1"/>
  <c r="Z87" i="22"/>
  <c r="AA87" i="22" s="1"/>
  <c r="S87" i="22"/>
  <c r="T87" i="22" s="1"/>
  <c r="AB87" i="22"/>
  <c r="AC87" i="22" s="1"/>
  <c r="Z35" i="24"/>
  <c r="AA35" i="24" s="1"/>
  <c r="S35" i="24"/>
  <c r="T35" i="24" s="1"/>
  <c r="AB35" i="24"/>
  <c r="AC35" i="24" s="1"/>
  <c r="Z37" i="25"/>
  <c r="AA37" i="25" s="1"/>
  <c r="AB37" i="25"/>
  <c r="AC37" i="25" s="1"/>
  <c r="S37" i="25"/>
  <c r="T37" i="25" s="1"/>
  <c r="O78" i="25"/>
  <c r="P78" i="25" s="1"/>
  <c r="Z78" i="25"/>
  <c r="AA78" i="25" s="1"/>
  <c r="AB78" i="25"/>
  <c r="AC78" i="25" s="1"/>
  <c r="S78" i="25"/>
  <c r="T78" i="25" s="1"/>
  <c r="Z171" i="20"/>
  <c r="AA171" i="20" s="1"/>
  <c r="AB171" i="20"/>
  <c r="AC171" i="20" s="1"/>
  <c r="S171" i="20"/>
  <c r="T171" i="20" s="1"/>
  <c r="AB119" i="21"/>
  <c r="AC119" i="21" s="1"/>
  <c r="S119" i="21"/>
  <c r="T119" i="21" s="1"/>
  <c r="Z119" i="21"/>
  <c r="AA119" i="21" s="1"/>
  <c r="O67" i="22"/>
  <c r="P67" i="22" s="1"/>
  <c r="S67" i="22"/>
  <c r="T67" i="22" s="1"/>
  <c r="Z67" i="22"/>
  <c r="AA67" i="22" s="1"/>
  <c r="AB67" i="22"/>
  <c r="AC67" i="22" s="1"/>
  <c r="S126" i="22"/>
  <c r="T126" i="22" s="1"/>
  <c r="AB126" i="22"/>
  <c r="AC126" i="22" s="1"/>
  <c r="Z126" i="22"/>
  <c r="AA126" i="22" s="1"/>
  <c r="AB115" i="24"/>
  <c r="AC115" i="24" s="1"/>
  <c r="S115" i="24"/>
  <c r="T115" i="24" s="1"/>
  <c r="Z115" i="24"/>
  <c r="AA115" i="24" s="1"/>
  <c r="O62" i="25"/>
  <c r="P62" i="25" s="1"/>
  <c r="S62" i="25"/>
  <c r="T62" i="25" s="1"/>
  <c r="AB62" i="25"/>
  <c r="AC62" i="25" s="1"/>
  <c r="Z62" i="25"/>
  <c r="AA62" i="25" s="1"/>
  <c r="O186" i="21"/>
  <c r="P186" i="21" s="1"/>
  <c r="AB186" i="21"/>
  <c r="AC186" i="21" s="1"/>
  <c r="Z186" i="21"/>
  <c r="AA186" i="21" s="1"/>
  <c r="S186" i="21"/>
  <c r="T186" i="21" s="1"/>
  <c r="Z175" i="27"/>
  <c r="AA175" i="27" s="1"/>
  <c r="AB175" i="27"/>
  <c r="AC175" i="27" s="1"/>
  <c r="S175" i="27"/>
  <c r="T175" i="27" s="1"/>
  <c r="O175" i="27"/>
  <c r="P175" i="27" s="1"/>
  <c r="AB166" i="26"/>
  <c r="AC166" i="26" s="1"/>
  <c r="S166" i="26"/>
  <c r="T166" i="26" s="1"/>
  <c r="Z166" i="26"/>
  <c r="AA166" i="26" s="1"/>
  <c r="AB16" i="20"/>
  <c r="AC16" i="20" s="1"/>
  <c r="S16" i="20"/>
  <c r="T16" i="20" s="1"/>
  <c r="Z16" i="20"/>
  <c r="AA16" i="20" s="1"/>
  <c r="Z124" i="24"/>
  <c r="AA124" i="24" s="1"/>
  <c r="AB124" i="24"/>
  <c r="AC124" i="24" s="1"/>
  <c r="S124" i="24"/>
  <c r="T124" i="24" s="1"/>
  <c r="O165" i="21"/>
  <c r="P165" i="21" s="1"/>
  <c r="Z165" i="21"/>
  <c r="AA165" i="21" s="1"/>
  <c r="AB165" i="21"/>
  <c r="AC165" i="21" s="1"/>
  <c r="S165" i="21"/>
  <c r="T165" i="21" s="1"/>
  <c r="AB169" i="27"/>
  <c r="AC169" i="27" s="1"/>
  <c r="S169" i="27"/>
  <c r="T169" i="27" s="1"/>
  <c r="Z169" i="27"/>
  <c r="AA169" i="27" s="1"/>
  <c r="O169" i="27"/>
  <c r="P169" i="27" s="1"/>
  <c r="AB170" i="20"/>
  <c r="AC170" i="20" s="1"/>
  <c r="S170" i="20"/>
  <c r="T170" i="20" s="1"/>
  <c r="Z170" i="20"/>
  <c r="AA170" i="20" s="1"/>
  <c r="O170" i="20"/>
  <c r="P170" i="20" s="1"/>
  <c r="AB155" i="24"/>
  <c r="AC155" i="24" s="1"/>
  <c r="S155" i="24"/>
  <c r="T155" i="24" s="1"/>
  <c r="Z155" i="24"/>
  <c r="AA155" i="24" s="1"/>
  <c r="Z168" i="21"/>
  <c r="AA168" i="21" s="1"/>
  <c r="AB168" i="21"/>
  <c r="AC168" i="21" s="1"/>
  <c r="S168" i="21"/>
  <c r="T168" i="21" s="1"/>
  <c r="Z179" i="21"/>
  <c r="AA179" i="21" s="1"/>
  <c r="AB179" i="21"/>
  <c r="AC179" i="21" s="1"/>
  <c r="S179" i="21"/>
  <c r="T179" i="21" s="1"/>
  <c r="Z179" i="27"/>
  <c r="AA179" i="27" s="1"/>
  <c r="AB179" i="27"/>
  <c r="AC179" i="27" s="1"/>
  <c r="S179" i="27"/>
  <c r="T179" i="27" s="1"/>
  <c r="O179" i="27"/>
  <c r="P179" i="27" s="1"/>
  <c r="AB174" i="27"/>
  <c r="AC174" i="27" s="1"/>
  <c r="S174" i="27"/>
  <c r="T174" i="27" s="1"/>
  <c r="Z174" i="27"/>
  <c r="AA174" i="27" s="1"/>
  <c r="S180" i="22"/>
  <c r="T180" i="22" s="1"/>
  <c r="Z180" i="22"/>
  <c r="AA180" i="22" s="1"/>
  <c r="AB180" i="22"/>
  <c r="AC180" i="22" s="1"/>
  <c r="O180" i="22"/>
  <c r="P180" i="22" s="1"/>
  <c r="S174" i="22"/>
  <c r="T174" i="22" s="1"/>
  <c r="AB174" i="22"/>
  <c r="AC174" i="22" s="1"/>
  <c r="Z174" i="22"/>
  <c r="AA174" i="22" s="1"/>
  <c r="O174" i="22"/>
  <c r="P174" i="22" s="1"/>
  <c r="AC51" i="19"/>
  <c r="AD51" i="19" s="1"/>
  <c r="AA51" i="19"/>
  <c r="AB51" i="19" s="1"/>
  <c r="S51" i="19"/>
  <c r="T51" i="19" s="1"/>
  <c r="O64" i="19"/>
  <c r="P64" i="19" s="1"/>
  <c r="AC64" i="19"/>
  <c r="AD64" i="19" s="1"/>
  <c r="S64" i="19"/>
  <c r="T64" i="19" s="1"/>
  <c r="AA64" i="19"/>
  <c r="AB64" i="19" s="1"/>
  <c r="AC61" i="19"/>
  <c r="AD61" i="19" s="1"/>
  <c r="AA61" i="19"/>
  <c r="AB61" i="19" s="1"/>
  <c r="S61" i="19"/>
  <c r="T61" i="19" s="1"/>
  <c r="O62" i="19"/>
  <c r="P62" i="19" s="1"/>
  <c r="AA62" i="19"/>
  <c r="AB62" i="19" s="1"/>
  <c r="S62" i="19"/>
  <c r="T62" i="19" s="1"/>
  <c r="AC62" i="19"/>
  <c r="AD62" i="19" s="1"/>
  <c r="O55" i="20"/>
  <c r="P55" i="20" s="1"/>
  <c r="S55" i="20"/>
  <c r="T55" i="20" s="1"/>
  <c r="Z55" i="20"/>
  <c r="AA55" i="20" s="1"/>
  <c r="AB55" i="20"/>
  <c r="S141" i="25"/>
  <c r="T141" i="25" s="1"/>
  <c r="Z141" i="25"/>
  <c r="AA141" i="25" s="1"/>
  <c r="AB141" i="25"/>
  <c r="AC141" i="25" s="1"/>
  <c r="AA157" i="19"/>
  <c r="AB157" i="19" s="1"/>
  <c r="S157" i="19"/>
  <c r="T157" i="19" s="1"/>
  <c r="AC157" i="19"/>
  <c r="AD157" i="19" s="1"/>
  <c r="O77" i="19"/>
  <c r="P77" i="19" s="1"/>
  <c r="AC77" i="19"/>
  <c r="AD77" i="19" s="1"/>
  <c r="AA77" i="19"/>
  <c r="AB77" i="19" s="1"/>
  <c r="S77" i="19"/>
  <c r="T77" i="19" s="1"/>
  <c r="AA124" i="19"/>
  <c r="AB124" i="19" s="1"/>
  <c r="S124" i="19"/>
  <c r="T124" i="19" s="1"/>
  <c r="AC124" i="19"/>
  <c r="AD124" i="19" s="1"/>
  <c r="Z155" i="20"/>
  <c r="S155" i="20"/>
  <c r="T155" i="20" s="1"/>
  <c r="AB155" i="20"/>
  <c r="AC155" i="20" s="1"/>
  <c r="O59" i="25"/>
  <c r="P59" i="25" s="1"/>
  <c r="AB59" i="25"/>
  <c r="AC59" i="25" s="1"/>
  <c r="S59" i="25"/>
  <c r="T59" i="25" s="1"/>
  <c r="Z59" i="25"/>
  <c r="AA59" i="25" s="1"/>
  <c r="S65" i="25"/>
  <c r="T65" i="25" s="1"/>
  <c r="AB65" i="25"/>
  <c r="AC65" i="25" s="1"/>
  <c r="Z65" i="25"/>
  <c r="AA65" i="25" s="1"/>
  <c r="AA146" i="19"/>
  <c r="AB146" i="19" s="1"/>
  <c r="AC146" i="19"/>
  <c r="AD146" i="19" s="1"/>
  <c r="S146" i="19"/>
  <c r="T146" i="19" s="1"/>
  <c r="AC74" i="19"/>
  <c r="AD74" i="19" s="1"/>
  <c r="S74" i="19"/>
  <c r="T74" i="19" s="1"/>
  <c r="AA74" i="19"/>
  <c r="AB74" i="19" s="1"/>
  <c r="Z117" i="20"/>
  <c r="AA117" i="20" s="1"/>
  <c r="AB117" i="20"/>
  <c r="AC117" i="20" s="1"/>
  <c r="S117" i="20"/>
  <c r="T117" i="20" s="1"/>
  <c r="AB134" i="20"/>
  <c r="AC134" i="20" s="1"/>
  <c r="Z134" i="20"/>
  <c r="AA134" i="20" s="1"/>
  <c r="S134" i="20"/>
  <c r="T134" i="20" s="1"/>
  <c r="AB146" i="23"/>
  <c r="AC146" i="23" s="1"/>
  <c r="S146" i="23"/>
  <c r="T146" i="23" s="1"/>
  <c r="Z146" i="23"/>
  <c r="AA146" i="23" s="1"/>
  <c r="O67" i="25"/>
  <c r="P67" i="25" s="1"/>
  <c r="Z67" i="25"/>
  <c r="AA67" i="25" s="1"/>
  <c r="AB67" i="25"/>
  <c r="AC67" i="25" s="1"/>
  <c r="S67" i="25"/>
  <c r="O47" i="25"/>
  <c r="P47" i="25" s="1"/>
  <c r="AB47" i="25"/>
  <c r="AC47" i="25" s="1"/>
  <c r="S47" i="25"/>
  <c r="T47" i="25" s="1"/>
  <c r="Z47" i="25"/>
  <c r="AA47" i="25" s="1"/>
  <c r="AC144" i="19"/>
  <c r="AD144" i="19" s="1"/>
  <c r="S144" i="19"/>
  <c r="T144" i="19" s="1"/>
  <c r="AA144" i="19"/>
  <c r="AB144" i="19" s="1"/>
  <c r="AA154" i="19"/>
  <c r="AB154" i="19" s="1"/>
  <c r="AC154" i="19"/>
  <c r="AD154" i="19" s="1"/>
  <c r="S154" i="19"/>
  <c r="T154" i="19" s="1"/>
  <c r="AB58" i="20"/>
  <c r="AC58" i="20" s="1"/>
  <c r="Z58" i="20"/>
  <c r="AA58" i="20" s="1"/>
  <c r="S58" i="20"/>
  <c r="T58" i="20" s="1"/>
  <c r="S34" i="22"/>
  <c r="T34" i="22" s="1"/>
  <c r="AB34" i="22"/>
  <c r="AC34" i="22" s="1"/>
  <c r="Z34" i="22"/>
  <c r="AA34" i="22" s="1"/>
  <c r="Z104" i="24"/>
  <c r="AA104" i="24" s="1"/>
  <c r="S104" i="24"/>
  <c r="T104" i="24" s="1"/>
  <c r="AB104" i="24"/>
  <c r="AC104" i="24" s="1"/>
  <c r="AB87" i="25"/>
  <c r="AC87" i="25" s="1"/>
  <c r="S87" i="25"/>
  <c r="T87" i="25" s="1"/>
  <c r="Z87" i="25"/>
  <c r="AA87" i="25" s="1"/>
  <c r="Z88" i="25"/>
  <c r="AA88" i="25" s="1"/>
  <c r="AB88" i="25"/>
  <c r="AC88" i="25" s="1"/>
  <c r="S88" i="25"/>
  <c r="T88" i="25" s="1"/>
  <c r="O92" i="19"/>
  <c r="P92" i="19" s="1"/>
  <c r="AC92" i="19"/>
  <c r="AD92" i="19" s="1"/>
  <c r="S92" i="19"/>
  <c r="T92" i="19" s="1"/>
  <c r="AA92" i="19"/>
  <c r="AB92" i="19" s="1"/>
  <c r="AC95" i="19"/>
  <c r="AD95" i="19" s="1"/>
  <c r="AA95" i="19"/>
  <c r="AB95" i="19" s="1"/>
  <c r="S95" i="19"/>
  <c r="T95" i="19" s="1"/>
  <c r="AA47" i="19"/>
  <c r="AB47" i="19" s="1"/>
  <c r="S47" i="19"/>
  <c r="T47" i="19" s="1"/>
  <c r="AC47" i="19"/>
  <c r="AD47" i="19" s="1"/>
  <c r="Z66" i="20"/>
  <c r="AA66" i="20" s="1"/>
  <c r="AB66" i="20"/>
  <c r="AC66" i="20" s="1"/>
  <c r="S66" i="20"/>
  <c r="T66" i="20" s="1"/>
  <c r="AB110" i="21"/>
  <c r="AC110" i="21" s="1"/>
  <c r="S110" i="21"/>
  <c r="T110" i="21" s="1"/>
  <c r="Z110" i="21"/>
  <c r="AA110" i="21" s="1"/>
  <c r="O44" i="24"/>
  <c r="P44" i="24" s="1"/>
  <c r="S44" i="24"/>
  <c r="T44" i="24" s="1"/>
  <c r="AB44" i="24"/>
  <c r="AC44" i="24" s="1"/>
  <c r="Z44" i="24"/>
  <c r="AA44" i="24" s="1"/>
  <c r="AB95" i="25"/>
  <c r="AC95" i="25" s="1"/>
  <c r="Z95" i="25"/>
  <c r="AA95" i="25" s="1"/>
  <c r="S95" i="25"/>
  <c r="T95" i="25" s="1"/>
  <c r="O83" i="25"/>
  <c r="P83" i="25" s="1"/>
  <c r="Z83" i="25"/>
  <c r="AA83" i="25" s="1"/>
  <c r="AB83" i="25"/>
  <c r="AC83" i="25" s="1"/>
  <c r="S83" i="25"/>
  <c r="T83" i="25" s="1"/>
  <c r="O62" i="27"/>
  <c r="P62" i="27" s="1"/>
  <c r="AB62" i="27"/>
  <c r="AC62" i="27" s="1"/>
  <c r="S62" i="27"/>
  <c r="T62" i="27" s="1"/>
  <c r="Z62" i="27"/>
  <c r="S83" i="19"/>
  <c r="T83" i="19" s="1"/>
  <c r="AC83" i="19"/>
  <c r="AD83" i="19" s="1"/>
  <c r="AA83" i="19"/>
  <c r="AB83" i="19" s="1"/>
  <c r="AA122" i="19"/>
  <c r="AB122" i="19" s="1"/>
  <c r="AC122" i="19"/>
  <c r="AD122" i="19" s="1"/>
  <c r="S122" i="19"/>
  <c r="T122" i="19" s="1"/>
  <c r="AB32" i="20"/>
  <c r="AC32" i="20" s="1"/>
  <c r="Z32" i="20"/>
  <c r="AA32" i="20" s="1"/>
  <c r="S32" i="20"/>
  <c r="T32" i="20" s="1"/>
  <c r="Z57" i="20"/>
  <c r="AA57" i="20" s="1"/>
  <c r="S57" i="20"/>
  <c r="T57" i="20" s="1"/>
  <c r="AB57" i="20"/>
  <c r="AC57" i="20" s="1"/>
  <c r="Z143" i="21"/>
  <c r="AA143" i="21" s="1"/>
  <c r="AB143" i="21"/>
  <c r="S143" i="21"/>
  <c r="T143" i="21" s="1"/>
  <c r="AB147" i="22"/>
  <c r="AC147" i="22" s="1"/>
  <c r="S147" i="22"/>
  <c r="T147" i="22" s="1"/>
  <c r="Z147" i="22"/>
  <c r="AA147" i="22" s="1"/>
  <c r="Z110" i="22"/>
  <c r="AA110" i="22" s="1"/>
  <c r="S110" i="22"/>
  <c r="T110" i="22" s="1"/>
  <c r="AB110" i="22"/>
  <c r="AC110" i="22" s="1"/>
  <c r="AB28" i="22"/>
  <c r="AC28" i="22" s="1"/>
  <c r="S28" i="22"/>
  <c r="T28" i="22" s="1"/>
  <c r="Z28" i="22"/>
  <c r="AA28" i="22" s="1"/>
  <c r="S140" i="25"/>
  <c r="T140" i="25" s="1"/>
  <c r="AB140" i="25"/>
  <c r="AC140" i="25" s="1"/>
  <c r="Z140" i="25"/>
  <c r="AA140" i="25" s="1"/>
  <c r="O32" i="25"/>
  <c r="P32" i="25" s="1"/>
  <c r="S32" i="25"/>
  <c r="T32" i="25" s="1"/>
  <c r="Z32" i="25"/>
  <c r="AA32" i="25" s="1"/>
  <c r="AB32" i="25"/>
  <c r="AC32" i="25" s="1"/>
  <c r="O90" i="25"/>
  <c r="P90" i="25" s="1"/>
  <c r="S90" i="25"/>
  <c r="T90" i="25" s="1"/>
  <c r="Z90" i="25"/>
  <c r="AA90" i="25" s="1"/>
  <c r="AB90" i="25"/>
  <c r="AC90" i="25" s="1"/>
  <c r="AB108" i="25"/>
  <c r="AC108" i="25" s="1"/>
  <c r="Z108" i="25"/>
  <c r="AA108" i="25" s="1"/>
  <c r="S108" i="25"/>
  <c r="T108" i="25" s="1"/>
  <c r="S186" i="25"/>
  <c r="T186" i="25" s="1"/>
  <c r="AB186" i="25"/>
  <c r="AC186" i="25" s="1"/>
  <c r="Z186" i="25"/>
  <c r="AA186" i="25" s="1"/>
  <c r="O186" i="25"/>
  <c r="P186" i="25" s="1"/>
  <c r="AB172" i="23"/>
  <c r="AC172" i="23" s="1"/>
  <c r="Z172" i="23"/>
  <c r="AA172" i="23" s="1"/>
  <c r="S172" i="23"/>
  <c r="T172" i="23" s="1"/>
  <c r="Z24" i="20"/>
  <c r="AA24" i="20" s="1"/>
  <c r="S24" i="20"/>
  <c r="T24" i="20" s="1"/>
  <c r="AB24" i="20"/>
  <c r="AC24" i="20" s="1"/>
  <c r="O47" i="21"/>
  <c r="P47" i="21" s="1"/>
  <c r="AB47" i="21"/>
  <c r="AC47" i="21" s="1"/>
  <c r="S47" i="21"/>
  <c r="T47" i="21" s="1"/>
  <c r="Z47" i="21"/>
  <c r="AA47" i="21" s="1"/>
  <c r="O95" i="22"/>
  <c r="P95" i="22" s="1"/>
  <c r="S95" i="22"/>
  <c r="T95" i="22" s="1"/>
  <c r="AB95" i="22"/>
  <c r="AC95" i="22" s="1"/>
  <c r="Z95" i="22"/>
  <c r="AA95" i="22" s="1"/>
  <c r="S157" i="22"/>
  <c r="T157" i="22" s="1"/>
  <c r="Z157" i="22"/>
  <c r="AA157" i="22" s="1"/>
  <c r="AB157" i="22"/>
  <c r="AC157" i="22" s="1"/>
  <c r="AB106" i="22"/>
  <c r="AC106" i="22" s="1"/>
  <c r="Z106" i="22"/>
  <c r="AA106" i="22" s="1"/>
  <c r="S106" i="22"/>
  <c r="T106" i="22" s="1"/>
  <c r="Z37" i="24"/>
  <c r="AA37" i="24" s="1"/>
  <c r="S37" i="24"/>
  <c r="T37" i="24" s="1"/>
  <c r="AB37" i="24"/>
  <c r="AC37" i="24" s="1"/>
  <c r="O90" i="24"/>
  <c r="P90" i="24" s="1"/>
  <c r="Z90" i="24"/>
  <c r="AA90" i="24" s="1"/>
  <c r="AB90" i="24"/>
  <c r="AC90" i="24" s="1"/>
  <c r="S90" i="24"/>
  <c r="T90" i="24" s="1"/>
  <c r="O22" i="26"/>
  <c r="P22" i="26" s="1"/>
  <c r="AB22" i="26"/>
  <c r="AC22" i="26" s="1"/>
  <c r="S22" i="26"/>
  <c r="T22" i="26" s="1"/>
  <c r="Z22" i="26"/>
  <c r="AA22" i="26" s="1"/>
  <c r="AB117" i="21"/>
  <c r="AC117" i="21" s="1"/>
  <c r="Z117" i="21"/>
  <c r="AA117" i="21" s="1"/>
  <c r="S117" i="21"/>
  <c r="T117" i="21" s="1"/>
  <c r="S180" i="27"/>
  <c r="T180" i="27" s="1"/>
  <c r="Z180" i="27"/>
  <c r="AA180" i="27" s="1"/>
  <c r="AB180" i="27"/>
  <c r="AC180" i="27" s="1"/>
  <c r="O180" i="27"/>
  <c r="P180" i="27" s="1"/>
  <c r="AA186" i="19"/>
  <c r="AB186" i="19" s="1"/>
  <c r="AC186" i="19"/>
  <c r="AD186" i="19" s="1"/>
  <c r="S186" i="19"/>
  <c r="T186" i="19" s="1"/>
  <c r="O186" i="19"/>
  <c r="P186" i="19" s="1"/>
  <c r="AC177" i="19"/>
  <c r="AD177" i="19" s="1"/>
  <c r="AA177" i="19"/>
  <c r="AB177" i="19" s="1"/>
  <c r="S177" i="19"/>
  <c r="T177" i="19" s="1"/>
  <c r="O177" i="19"/>
  <c r="P177" i="19" s="1"/>
  <c r="S27" i="21"/>
  <c r="T27" i="21" s="1"/>
  <c r="Z27" i="21"/>
  <c r="AA27" i="21" s="1"/>
  <c r="AB27" i="21"/>
  <c r="AC27" i="21" s="1"/>
  <c r="AB86" i="24"/>
  <c r="AC86" i="24" s="1"/>
  <c r="Z86" i="24"/>
  <c r="AA86" i="24" s="1"/>
  <c r="S86" i="24"/>
  <c r="T86" i="24" s="1"/>
  <c r="AB111" i="24"/>
  <c r="AC111" i="24" s="1"/>
  <c r="S111" i="24"/>
  <c r="T111" i="24" s="1"/>
  <c r="Z111" i="24"/>
  <c r="AA111" i="24" s="1"/>
  <c r="S156" i="25"/>
  <c r="Z156" i="25"/>
  <c r="AA156" i="25" s="1"/>
  <c r="AB156" i="25"/>
  <c r="AC156" i="25" s="1"/>
  <c r="O14" i="26"/>
  <c r="P14" i="26" s="1"/>
  <c r="AB14" i="26"/>
  <c r="AC14" i="26" s="1"/>
  <c r="Z14" i="26"/>
  <c r="AA14" i="26" s="1"/>
  <c r="S14" i="26"/>
  <c r="T14" i="26" s="1"/>
  <c r="Z172" i="22"/>
  <c r="AA172" i="22" s="1"/>
  <c r="AB172" i="22"/>
  <c r="AC172" i="22" s="1"/>
  <c r="S172" i="22"/>
  <c r="T172" i="22" s="1"/>
  <c r="O172" i="22"/>
  <c r="P172" i="22" s="1"/>
  <c r="AB185" i="23"/>
  <c r="AC185" i="23" s="1"/>
  <c r="S185" i="23"/>
  <c r="T185" i="23" s="1"/>
  <c r="Z185" i="23"/>
  <c r="AA185" i="23" s="1"/>
  <c r="O185" i="23"/>
  <c r="P185" i="23" s="1"/>
  <c r="S97" i="19"/>
  <c r="T97" i="19" s="1"/>
  <c r="AA97" i="19"/>
  <c r="AB97" i="19" s="1"/>
  <c r="AC97" i="19"/>
  <c r="AD97" i="19" s="1"/>
  <c r="AC24" i="19"/>
  <c r="AD24" i="19" s="1"/>
  <c r="AA24" i="19"/>
  <c r="AB24" i="19" s="1"/>
  <c r="S24" i="19"/>
  <c r="T24" i="19" s="1"/>
  <c r="S21" i="19"/>
  <c r="T21" i="19" s="1"/>
  <c r="AA21" i="19"/>
  <c r="AB21" i="19" s="1"/>
  <c r="AC21" i="19"/>
  <c r="AD21" i="19" s="1"/>
  <c r="S110" i="19"/>
  <c r="T110" i="19" s="1"/>
  <c r="AA110" i="19"/>
  <c r="AB110" i="19" s="1"/>
  <c r="AC110" i="19"/>
  <c r="AD110" i="19" s="1"/>
  <c r="AC136" i="19"/>
  <c r="AD136" i="19" s="1"/>
  <c r="AA136" i="19"/>
  <c r="AB136" i="19" s="1"/>
  <c r="S136" i="19"/>
  <c r="T136" i="19" s="1"/>
  <c r="O92" i="25"/>
  <c r="P92" i="25" s="1"/>
  <c r="Z92" i="25"/>
  <c r="AA92" i="25" s="1"/>
  <c r="S92" i="25"/>
  <c r="T92" i="25" s="1"/>
  <c r="AB92" i="25"/>
  <c r="AC92" i="25" s="1"/>
  <c r="Z151" i="20"/>
  <c r="AA151" i="20" s="1"/>
  <c r="S151" i="20"/>
  <c r="T151" i="20" s="1"/>
  <c r="AB151" i="20"/>
  <c r="AC151" i="20" s="1"/>
  <c r="Z157" i="25"/>
  <c r="AA157" i="25" s="1"/>
  <c r="S157" i="25"/>
  <c r="T157" i="25" s="1"/>
  <c r="AB157" i="25"/>
  <c r="AC157" i="25" s="1"/>
  <c r="AA147" i="19"/>
  <c r="AB147" i="19" s="1"/>
  <c r="S147" i="19"/>
  <c r="T147" i="19" s="1"/>
  <c r="AC147" i="19"/>
  <c r="AD147" i="19" s="1"/>
  <c r="S20" i="19"/>
  <c r="T20" i="19" s="1"/>
  <c r="AC20" i="19"/>
  <c r="AD20" i="19" s="1"/>
  <c r="AA20" i="19"/>
  <c r="AB20" i="19" s="1"/>
  <c r="Z125" i="20"/>
  <c r="AA125" i="20" s="1"/>
  <c r="AB125" i="20"/>
  <c r="AC125" i="20" s="1"/>
  <c r="S125" i="20"/>
  <c r="T125" i="20" s="1"/>
  <c r="S79" i="25"/>
  <c r="T79" i="25" s="1"/>
  <c r="AB79" i="25"/>
  <c r="AC79" i="25" s="1"/>
  <c r="Z79" i="25"/>
  <c r="AA79" i="25" s="1"/>
  <c r="S143" i="19"/>
  <c r="T143" i="19" s="1"/>
  <c r="AC143" i="19"/>
  <c r="AD143" i="19" s="1"/>
  <c r="AA143" i="19"/>
  <c r="AB143" i="19" s="1"/>
  <c r="AA82" i="19"/>
  <c r="AB82" i="19" s="1"/>
  <c r="AC82" i="19"/>
  <c r="AD82" i="19" s="1"/>
  <c r="S82" i="19"/>
  <c r="T82" i="19" s="1"/>
  <c r="Z137" i="20"/>
  <c r="AA137" i="20" s="1"/>
  <c r="AB137" i="20"/>
  <c r="AC137" i="20" s="1"/>
  <c r="S137" i="20"/>
  <c r="T137" i="20" s="1"/>
  <c r="AB75" i="25"/>
  <c r="AC75" i="25" s="1"/>
  <c r="Z75" i="25"/>
  <c r="AA75" i="25" s="1"/>
  <c r="S75" i="25"/>
  <c r="T75" i="25" s="1"/>
  <c r="S19" i="19"/>
  <c r="T19" i="19" s="1"/>
  <c r="AC19" i="19"/>
  <c r="AD19" i="19" s="1"/>
  <c r="AA19" i="19"/>
  <c r="AB19" i="19" s="1"/>
  <c r="AC123" i="19"/>
  <c r="AD123" i="19" s="1"/>
  <c r="AA123" i="19"/>
  <c r="AB123" i="19" s="1"/>
  <c r="S123" i="19"/>
  <c r="T123" i="19" s="1"/>
  <c r="AA106" i="19"/>
  <c r="AB106" i="19" s="1"/>
  <c r="AC106" i="19"/>
  <c r="AD106" i="19" s="1"/>
  <c r="S106" i="19"/>
  <c r="T106" i="19" s="1"/>
  <c r="AB153" i="20"/>
  <c r="AC153" i="20" s="1"/>
  <c r="S153" i="20"/>
  <c r="T153" i="20" s="1"/>
  <c r="Z153" i="20"/>
  <c r="AA153" i="20" s="1"/>
  <c r="AB119" i="24"/>
  <c r="AC119" i="24" s="1"/>
  <c r="Z119" i="24"/>
  <c r="AA119" i="24" s="1"/>
  <c r="S119" i="24"/>
  <c r="T119" i="24" s="1"/>
  <c r="O50" i="25"/>
  <c r="P50" i="25" s="1"/>
  <c r="Z50" i="25"/>
  <c r="AA50" i="25" s="1"/>
  <c r="AB50" i="25"/>
  <c r="AC50" i="25" s="1"/>
  <c r="S50" i="25"/>
  <c r="T50" i="25" s="1"/>
  <c r="AC104" i="19"/>
  <c r="AD104" i="19" s="1"/>
  <c r="AA104" i="19"/>
  <c r="AB104" i="19" s="1"/>
  <c r="S104" i="19"/>
  <c r="T104" i="19" s="1"/>
  <c r="O67" i="20"/>
  <c r="P67" i="20" s="1"/>
  <c r="Z67" i="20"/>
  <c r="AA67" i="20" s="1"/>
  <c r="AB67" i="20"/>
  <c r="AC67" i="20" s="1"/>
  <c r="S67" i="20"/>
  <c r="T67" i="20" s="1"/>
  <c r="Z22" i="22"/>
  <c r="AA22" i="22" s="1"/>
  <c r="AB22" i="22"/>
  <c r="AC22" i="22" s="1"/>
  <c r="S22" i="22"/>
  <c r="T22" i="22" s="1"/>
  <c r="Z141" i="22"/>
  <c r="AA141" i="22" s="1"/>
  <c r="AB141" i="22"/>
  <c r="AC141" i="22" s="1"/>
  <c r="S141" i="22"/>
  <c r="T141" i="22" s="1"/>
  <c r="AB121" i="22"/>
  <c r="AC121" i="22" s="1"/>
  <c r="Z121" i="22"/>
  <c r="AA121" i="22" s="1"/>
  <c r="S121" i="22"/>
  <c r="O91" i="25"/>
  <c r="P91" i="25" s="1"/>
  <c r="S91" i="25"/>
  <c r="T91" i="25" s="1"/>
  <c r="Z91" i="25"/>
  <c r="AA91" i="25" s="1"/>
  <c r="AB91" i="25"/>
  <c r="AC91" i="25" s="1"/>
  <c r="Z172" i="26"/>
  <c r="AA172" i="26" s="1"/>
  <c r="AB172" i="26"/>
  <c r="AC172" i="26" s="1"/>
  <c r="S172" i="26"/>
  <c r="T172" i="26" s="1"/>
  <c r="AB105" i="21"/>
  <c r="AC105" i="21" s="1"/>
  <c r="S105" i="21"/>
  <c r="T105" i="21" s="1"/>
  <c r="Z105" i="21"/>
  <c r="AA105" i="21" s="1"/>
  <c r="Z115" i="22"/>
  <c r="AA115" i="22" s="1"/>
  <c r="AB115" i="22"/>
  <c r="AC115" i="22" s="1"/>
  <c r="S115" i="22"/>
  <c r="T115" i="22" s="1"/>
  <c r="AB73" i="23"/>
  <c r="S73" i="23"/>
  <c r="Z73" i="23"/>
  <c r="O95" i="24"/>
  <c r="P95" i="24" s="1"/>
  <c r="Z95" i="24"/>
  <c r="AA95" i="24" s="1"/>
  <c r="AB95" i="24"/>
  <c r="AC95" i="24" s="1"/>
  <c r="S95" i="24"/>
  <c r="T95" i="24" s="1"/>
  <c r="Z15" i="27"/>
  <c r="AA15" i="27" s="1"/>
  <c r="AB15" i="27"/>
  <c r="AC15" i="27" s="1"/>
  <c r="S15" i="27"/>
  <c r="T15" i="27" s="1"/>
  <c r="S181" i="22"/>
  <c r="T181" i="22" s="1"/>
  <c r="Z181" i="22"/>
  <c r="AA181" i="22" s="1"/>
  <c r="AB181" i="22"/>
  <c r="AC181" i="22" s="1"/>
  <c r="O181" i="22"/>
  <c r="P181" i="22" s="1"/>
  <c r="S184" i="25"/>
  <c r="T184" i="25" s="1"/>
  <c r="Z184" i="25"/>
  <c r="AA184" i="25" s="1"/>
  <c r="AB184" i="25"/>
  <c r="AC184" i="25" s="1"/>
  <c r="O184" i="25"/>
  <c r="P184" i="25" s="1"/>
  <c r="AB139" i="24"/>
  <c r="AC139" i="24" s="1"/>
  <c r="Z139" i="24"/>
  <c r="AA139" i="24" s="1"/>
  <c r="S139" i="24"/>
  <c r="T139" i="24" s="1"/>
  <c r="Z33" i="25"/>
  <c r="AA33" i="25" s="1"/>
  <c r="S33" i="25"/>
  <c r="T33" i="25" s="1"/>
  <c r="AB33" i="25"/>
  <c r="AC33" i="25" s="1"/>
  <c r="AB169" i="21"/>
  <c r="AC169" i="21" s="1"/>
  <c r="S169" i="21"/>
  <c r="T169" i="21" s="1"/>
  <c r="Z169" i="21"/>
  <c r="AA169" i="21" s="1"/>
  <c r="AB164" i="22"/>
  <c r="AC164" i="22" s="1"/>
  <c r="Z164" i="22"/>
  <c r="AA164" i="22" s="1"/>
  <c r="S164" i="22"/>
  <c r="T164" i="22" s="1"/>
  <c r="O164" i="22"/>
  <c r="P164" i="22" s="1"/>
  <c r="Z127" i="24"/>
  <c r="AA127" i="24" s="1"/>
  <c r="AB127" i="24"/>
  <c r="AC127" i="24" s="1"/>
  <c r="S127" i="24"/>
  <c r="T127" i="24" s="1"/>
  <c r="S34" i="26"/>
  <c r="T34" i="26" s="1"/>
  <c r="Z34" i="26"/>
  <c r="AA34" i="26" s="1"/>
  <c r="AB34" i="26"/>
  <c r="AC34" i="26" s="1"/>
  <c r="S106" i="24"/>
  <c r="T106" i="24" s="1"/>
  <c r="Z106" i="24"/>
  <c r="AA106" i="24" s="1"/>
  <c r="AB106" i="24"/>
  <c r="AC106" i="24" s="1"/>
  <c r="Z143" i="24"/>
  <c r="AA143" i="24" s="1"/>
  <c r="AB143" i="24"/>
  <c r="AC143" i="24" s="1"/>
  <c r="S143" i="24"/>
  <c r="AB172" i="21"/>
  <c r="AC172" i="21" s="1"/>
  <c r="Z172" i="21"/>
  <c r="AA172" i="21" s="1"/>
  <c r="S172" i="21"/>
  <c r="T172" i="21" s="1"/>
  <c r="O172" i="21"/>
  <c r="P172" i="21" s="1"/>
  <c r="Z168" i="27"/>
  <c r="AA168" i="27" s="1"/>
  <c r="S168" i="27"/>
  <c r="T168" i="27" s="1"/>
  <c r="AB168" i="27"/>
  <c r="AC168" i="27" s="1"/>
  <c r="AB122" i="24"/>
  <c r="AC122" i="24" s="1"/>
  <c r="Z122" i="24"/>
  <c r="AA122" i="24" s="1"/>
  <c r="S122" i="24"/>
  <c r="T122" i="24" s="1"/>
  <c r="AB137" i="24"/>
  <c r="AC137" i="24" s="1"/>
  <c r="S137" i="24"/>
  <c r="T137" i="24" s="1"/>
  <c r="Z137" i="24"/>
  <c r="AA137" i="24" s="1"/>
  <c r="S58" i="24"/>
  <c r="T58" i="24" s="1"/>
  <c r="AB58" i="24"/>
  <c r="AC58" i="24" s="1"/>
  <c r="Z58" i="24"/>
  <c r="AA58" i="24" s="1"/>
  <c r="Z36" i="24"/>
  <c r="AA36" i="24" s="1"/>
  <c r="S36" i="24"/>
  <c r="T36" i="24" s="1"/>
  <c r="AB36" i="24"/>
  <c r="AC36" i="24" s="1"/>
  <c r="AB94" i="24"/>
  <c r="AC94" i="24" s="1"/>
  <c r="S94" i="24"/>
  <c r="T94" i="24" s="1"/>
  <c r="Z94" i="24"/>
  <c r="AA94" i="24" s="1"/>
  <c r="Z28" i="26"/>
  <c r="AA28" i="26" s="1"/>
  <c r="S28" i="26"/>
  <c r="T28" i="26" s="1"/>
  <c r="AB28" i="26"/>
  <c r="AC28" i="26" s="1"/>
  <c r="O168" i="27"/>
  <c r="P168" i="27" s="1"/>
  <c r="S29" i="21"/>
  <c r="T29" i="21" s="1"/>
  <c r="AB29" i="21"/>
  <c r="AC29" i="21" s="1"/>
  <c r="Z29" i="21"/>
  <c r="AA29" i="21" s="1"/>
  <c r="O29" i="21"/>
  <c r="P29" i="21" s="1"/>
  <c r="Z164" i="21"/>
  <c r="AA164" i="21" s="1"/>
  <c r="AB164" i="21"/>
  <c r="AC164" i="21" s="1"/>
  <c r="S164" i="21"/>
  <c r="T164" i="21" s="1"/>
  <c r="AB174" i="21"/>
  <c r="AC174" i="21" s="1"/>
  <c r="Z174" i="21"/>
  <c r="AA174" i="21" s="1"/>
  <c r="S174" i="21"/>
  <c r="T174" i="21" s="1"/>
  <c r="O174" i="21"/>
  <c r="P174" i="21" s="1"/>
  <c r="AB178" i="27"/>
  <c r="AC178" i="27" s="1"/>
  <c r="S178" i="27"/>
  <c r="T178" i="27" s="1"/>
  <c r="Z178" i="27"/>
  <c r="AA178" i="27" s="1"/>
  <c r="O178" i="27"/>
  <c r="P178" i="27" s="1"/>
  <c r="AA87" i="19"/>
  <c r="AB87" i="19" s="1"/>
  <c r="S87" i="19"/>
  <c r="T87" i="19" s="1"/>
  <c r="AC87" i="19"/>
  <c r="AD87" i="19" s="1"/>
  <c r="S126" i="19"/>
  <c r="T126" i="19" s="1"/>
  <c r="AA126" i="19"/>
  <c r="AB126" i="19" s="1"/>
  <c r="AC126" i="19"/>
  <c r="AD126" i="19" s="1"/>
  <c r="AB91" i="20"/>
  <c r="AC91" i="20" s="1"/>
  <c r="Z91" i="20"/>
  <c r="AA91" i="20" s="1"/>
  <c r="S91" i="20"/>
  <c r="T91" i="20" s="1"/>
  <c r="S15" i="19"/>
  <c r="T15" i="19" s="1"/>
  <c r="AA15" i="19"/>
  <c r="AB15" i="19" s="1"/>
  <c r="AC15" i="19"/>
  <c r="AD15" i="19" s="1"/>
  <c r="AC111" i="19"/>
  <c r="AD111" i="19" s="1"/>
  <c r="AA111" i="19"/>
  <c r="AB111" i="19" s="1"/>
  <c r="S111" i="19"/>
  <c r="T111" i="19" s="1"/>
  <c r="AA108" i="19"/>
  <c r="AB108" i="19" s="1"/>
  <c r="AC108" i="19"/>
  <c r="AD108" i="19" s="1"/>
  <c r="S108" i="19"/>
  <c r="T108" i="19" s="1"/>
  <c r="O51" i="25"/>
  <c r="P51" i="25" s="1"/>
  <c r="AB51" i="25"/>
  <c r="AC51" i="25" s="1"/>
  <c r="Z51" i="25"/>
  <c r="AA51" i="25" s="1"/>
  <c r="S51" i="25"/>
  <c r="T51" i="25" s="1"/>
  <c r="Z57" i="25"/>
  <c r="AA57" i="25" s="1"/>
  <c r="AB57" i="25"/>
  <c r="AC57" i="25" s="1"/>
  <c r="S57" i="25"/>
  <c r="T57" i="25" s="1"/>
  <c r="AC139" i="19"/>
  <c r="AD139" i="19" s="1"/>
  <c r="AA139" i="19"/>
  <c r="AB139" i="19" s="1"/>
  <c r="S139" i="19"/>
  <c r="T139" i="19" s="1"/>
  <c r="AC117" i="19"/>
  <c r="AD117" i="19" s="1"/>
  <c r="AA117" i="19"/>
  <c r="AB117" i="19" s="1"/>
  <c r="S117" i="19"/>
  <c r="T117" i="19" s="1"/>
  <c r="AB52" i="25"/>
  <c r="AC52" i="25" s="1"/>
  <c r="Z52" i="25"/>
  <c r="AA52" i="25" s="1"/>
  <c r="S52" i="25"/>
  <c r="T52" i="25" s="1"/>
  <c r="AC52" i="19"/>
  <c r="AD52" i="19" s="1"/>
  <c r="S52" i="19"/>
  <c r="T52" i="19" s="1"/>
  <c r="AA52" i="19"/>
  <c r="AB52" i="19" s="1"/>
  <c r="AC137" i="19"/>
  <c r="AD137" i="19" s="1"/>
  <c r="AA137" i="19"/>
  <c r="AB137" i="19" s="1"/>
  <c r="S137" i="19"/>
  <c r="T137" i="19" s="1"/>
  <c r="AB34" i="20"/>
  <c r="AC34" i="20" s="1"/>
  <c r="Z34" i="20"/>
  <c r="AA34" i="20" s="1"/>
  <c r="S34" i="20"/>
  <c r="T34" i="20" s="1"/>
  <c r="AB145" i="23"/>
  <c r="AC145" i="23" s="1"/>
  <c r="Z145" i="23"/>
  <c r="AA145" i="23" s="1"/>
  <c r="S145" i="23"/>
  <c r="T145" i="23" s="1"/>
  <c r="O80" i="25"/>
  <c r="P80" i="25" s="1"/>
  <c r="AB80" i="25"/>
  <c r="AC80" i="25" s="1"/>
  <c r="S80" i="25"/>
  <c r="T80" i="25" s="1"/>
  <c r="Z80" i="25"/>
  <c r="AA80" i="25" s="1"/>
  <c r="AC107" i="19"/>
  <c r="AD107" i="19" s="1"/>
  <c r="S107" i="19"/>
  <c r="T107" i="19" s="1"/>
  <c r="AA107" i="19"/>
  <c r="AB107" i="19" s="1"/>
  <c r="S28" i="19"/>
  <c r="T28" i="19" s="1"/>
  <c r="AC28" i="19"/>
  <c r="AD28" i="19" s="1"/>
  <c r="AA28" i="19"/>
  <c r="AB28" i="19" s="1"/>
  <c r="S155" i="25"/>
  <c r="T155" i="25" s="1"/>
  <c r="Z155" i="25"/>
  <c r="AA155" i="25" s="1"/>
  <c r="AB155" i="25"/>
  <c r="AC155" i="25" s="1"/>
  <c r="Z106" i="21"/>
  <c r="AA106" i="21" s="1"/>
  <c r="S106" i="21"/>
  <c r="T106" i="21" s="1"/>
  <c r="AB106" i="21"/>
  <c r="AC106" i="21" s="1"/>
  <c r="AB47" i="23"/>
  <c r="AC47" i="23" s="1"/>
  <c r="Z47" i="23"/>
  <c r="AA47" i="23" s="1"/>
  <c r="S47" i="23"/>
  <c r="T47" i="23" s="1"/>
  <c r="O82" i="25"/>
  <c r="P82" i="25" s="1"/>
  <c r="AB82" i="25"/>
  <c r="AC82" i="25" s="1"/>
  <c r="S82" i="25"/>
  <c r="T82" i="25" s="1"/>
  <c r="Z82" i="25"/>
  <c r="AA82" i="25" s="1"/>
  <c r="AB96" i="25"/>
  <c r="AC96" i="25" s="1"/>
  <c r="Z96" i="25"/>
  <c r="AA96" i="25" s="1"/>
  <c r="S96" i="25"/>
  <c r="T96" i="25" s="1"/>
  <c r="S114" i="19"/>
  <c r="T114" i="19" s="1"/>
  <c r="AC114" i="19"/>
  <c r="AD114" i="19" s="1"/>
  <c r="AA114" i="19"/>
  <c r="AB114" i="19" s="1"/>
  <c r="S55" i="19"/>
  <c r="T55" i="19" s="1"/>
  <c r="AC55" i="19"/>
  <c r="AD55" i="19" s="1"/>
  <c r="AA55" i="19"/>
  <c r="AB55" i="19" s="1"/>
  <c r="AB73" i="20"/>
  <c r="Z73" i="20"/>
  <c r="S73" i="20"/>
  <c r="O78" i="21"/>
  <c r="P78" i="21" s="1"/>
  <c r="Z78" i="21"/>
  <c r="AA78" i="21" s="1"/>
  <c r="AB78" i="21"/>
  <c r="AC78" i="21" s="1"/>
  <c r="S78" i="21"/>
  <c r="T78" i="21" s="1"/>
  <c r="Z124" i="22"/>
  <c r="AA124" i="22" s="1"/>
  <c r="AB124" i="22"/>
  <c r="AC124" i="22" s="1"/>
  <c r="S124" i="22"/>
  <c r="T124" i="22" s="1"/>
  <c r="AB20" i="25"/>
  <c r="AC20" i="25" s="1"/>
  <c r="S20" i="25"/>
  <c r="T20" i="25" s="1"/>
  <c r="Z20" i="25"/>
  <c r="AA20" i="25" s="1"/>
  <c r="O58" i="25"/>
  <c r="P58" i="25" s="1"/>
  <c r="S58" i="25"/>
  <c r="T58" i="25" s="1"/>
  <c r="AB58" i="25"/>
  <c r="AC58" i="25" s="1"/>
  <c r="Z58" i="25"/>
  <c r="AA58" i="25" s="1"/>
  <c r="Z167" i="25"/>
  <c r="AA167" i="25" s="1"/>
  <c r="AB167" i="25"/>
  <c r="AC167" i="25" s="1"/>
  <c r="S167" i="25"/>
  <c r="T167" i="25" s="1"/>
  <c r="O167" i="25"/>
  <c r="P167" i="25" s="1"/>
  <c r="Z177" i="24"/>
  <c r="AA177" i="24" s="1"/>
  <c r="AB177" i="24"/>
  <c r="AC177" i="24" s="1"/>
  <c r="S177" i="24"/>
  <c r="T177" i="24" s="1"/>
  <c r="O177" i="24"/>
  <c r="P177" i="24" s="1"/>
  <c r="Z181" i="23"/>
  <c r="AA181" i="23" s="1"/>
  <c r="AB181" i="23"/>
  <c r="AC181" i="23" s="1"/>
  <c r="S181" i="23"/>
  <c r="T181" i="23" s="1"/>
  <c r="AB14" i="22"/>
  <c r="S14" i="22"/>
  <c r="T14" i="22" s="1"/>
  <c r="Z14" i="22"/>
  <c r="AA14" i="22" s="1"/>
  <c r="S85" i="23"/>
  <c r="T85" i="23" s="1"/>
  <c r="Z85" i="23"/>
  <c r="AA85" i="23" s="1"/>
  <c r="AB85" i="23"/>
  <c r="AC85" i="23" s="1"/>
  <c r="Z108" i="24"/>
  <c r="AA108" i="24" s="1"/>
  <c r="AB108" i="24"/>
  <c r="AC108" i="24" s="1"/>
  <c r="S108" i="24"/>
  <c r="T108" i="24" s="1"/>
  <c r="AB14" i="27"/>
  <c r="AC14" i="27" s="1"/>
  <c r="S14" i="27"/>
  <c r="T14" i="27" s="1"/>
  <c r="Z14" i="27"/>
  <c r="AA14" i="27" s="1"/>
  <c r="S184" i="21"/>
  <c r="T184" i="21" s="1"/>
  <c r="Z184" i="21"/>
  <c r="AA184" i="21" s="1"/>
  <c r="AB184" i="21"/>
  <c r="AC184" i="21" s="1"/>
  <c r="O184" i="21"/>
  <c r="P184" i="21" s="1"/>
  <c r="AB184" i="26"/>
  <c r="AC184" i="26" s="1"/>
  <c r="Z184" i="26"/>
  <c r="AA184" i="26" s="1"/>
  <c r="S184" i="26"/>
  <c r="T184" i="26" s="1"/>
  <c r="O184" i="26"/>
  <c r="P184" i="26" s="1"/>
  <c r="AB118" i="24"/>
  <c r="S118" i="24"/>
  <c r="T118" i="24" s="1"/>
  <c r="Z118" i="24"/>
  <c r="AA118" i="24" s="1"/>
  <c r="S27" i="25"/>
  <c r="T27" i="25" s="1"/>
  <c r="Z27" i="25"/>
  <c r="AA27" i="25" s="1"/>
  <c r="AB27" i="25"/>
  <c r="AC27" i="25" s="1"/>
  <c r="AB176" i="24"/>
  <c r="AC176" i="24" s="1"/>
  <c r="Z176" i="24"/>
  <c r="AA176" i="24" s="1"/>
  <c r="S176" i="24"/>
  <c r="T176" i="24" s="1"/>
  <c r="AB180" i="23"/>
  <c r="AC180" i="23" s="1"/>
  <c r="Z180" i="23"/>
  <c r="AA180" i="23" s="1"/>
  <c r="S180" i="23"/>
  <c r="T180" i="23" s="1"/>
  <c r="O180" i="23"/>
  <c r="P180" i="23" s="1"/>
  <c r="AB144" i="24"/>
  <c r="AC144" i="24" s="1"/>
  <c r="Z144" i="24"/>
  <c r="S144" i="24"/>
  <c r="T144" i="24" s="1"/>
  <c r="Z19" i="21"/>
  <c r="AA19" i="21" s="1"/>
  <c r="S19" i="21"/>
  <c r="T19" i="21" s="1"/>
  <c r="AB19" i="21"/>
  <c r="AC19" i="21" s="1"/>
  <c r="AB154" i="24"/>
  <c r="AC154" i="24" s="1"/>
  <c r="S154" i="24"/>
  <c r="T154" i="24" s="1"/>
  <c r="Z154" i="24"/>
  <c r="AA154" i="24" s="1"/>
  <c r="AB133" i="21"/>
  <c r="AC133" i="21" s="1"/>
  <c r="S133" i="21"/>
  <c r="T133" i="21" s="1"/>
  <c r="Z133" i="21"/>
  <c r="AA133" i="21" s="1"/>
  <c r="O166" i="26"/>
  <c r="P166" i="26" s="1"/>
  <c r="AB32" i="26"/>
  <c r="AC32" i="26" s="1"/>
  <c r="S32" i="26"/>
  <c r="T32" i="26" s="1"/>
  <c r="Z32" i="26"/>
  <c r="AA32" i="26" s="1"/>
  <c r="Z149" i="26"/>
  <c r="AA149" i="26" s="1"/>
  <c r="AB149" i="26"/>
  <c r="AC149" i="26" s="1"/>
  <c r="S149" i="26"/>
  <c r="T149" i="26" s="1"/>
  <c r="S84" i="26"/>
  <c r="T84" i="26" s="1"/>
  <c r="AB84" i="26"/>
  <c r="AC84" i="26" s="1"/>
  <c r="Z84" i="26"/>
  <c r="AA84" i="26" s="1"/>
  <c r="AB141" i="26"/>
  <c r="AC141" i="26" s="1"/>
  <c r="Z141" i="26"/>
  <c r="AA141" i="26" s="1"/>
  <c r="S141" i="26"/>
  <c r="T141" i="26" s="1"/>
  <c r="AB44" i="26"/>
  <c r="AC44" i="26" s="1"/>
  <c r="Z44" i="26"/>
  <c r="AA44" i="26" s="1"/>
  <c r="S44" i="26"/>
  <c r="T44" i="26" s="1"/>
  <c r="AB57" i="26"/>
  <c r="AC57" i="26" s="1"/>
  <c r="S57" i="26"/>
  <c r="T57" i="26" s="1"/>
  <c r="Z57" i="26"/>
  <c r="AA57" i="26" s="1"/>
  <c r="Z142" i="26"/>
  <c r="AA142" i="26" s="1"/>
  <c r="S142" i="26"/>
  <c r="T142" i="26" s="1"/>
  <c r="AB142" i="26"/>
  <c r="AC142" i="26" s="1"/>
  <c r="O85" i="26"/>
  <c r="P85" i="26" s="1"/>
  <c r="Z85" i="26"/>
  <c r="AA85" i="26" s="1"/>
  <c r="AB85" i="26"/>
  <c r="AC85" i="26" s="1"/>
  <c r="S85" i="26"/>
  <c r="T85" i="26" s="1"/>
  <c r="AB20" i="26"/>
  <c r="AC20" i="26" s="1"/>
  <c r="Z20" i="26"/>
  <c r="AA20" i="26" s="1"/>
  <c r="S20" i="26"/>
  <c r="T20" i="26" s="1"/>
  <c r="O13" i="26"/>
  <c r="P13" i="26" s="1"/>
  <c r="Z13" i="26"/>
  <c r="AB13" i="26"/>
  <c r="S13" i="26"/>
  <c r="AB87" i="26"/>
  <c r="AC87" i="26" s="1"/>
  <c r="Z87" i="26"/>
  <c r="AA87" i="26" s="1"/>
  <c r="S87" i="26"/>
  <c r="T87" i="26" s="1"/>
  <c r="AB16" i="27"/>
  <c r="AC16" i="27" s="1"/>
  <c r="Z16" i="27"/>
  <c r="AA16" i="27" s="1"/>
  <c r="S16" i="27"/>
  <c r="T16" i="27" s="1"/>
  <c r="O54" i="19"/>
  <c r="P54" i="19" s="1"/>
  <c r="AC54" i="19"/>
  <c r="AD54" i="19" s="1"/>
  <c r="AA54" i="19"/>
  <c r="AB54" i="19" s="1"/>
  <c r="S54" i="19"/>
  <c r="T54" i="19" s="1"/>
  <c r="O96" i="19"/>
  <c r="P96" i="19" s="1"/>
  <c r="AA96" i="19"/>
  <c r="AB96" i="19" s="1"/>
  <c r="AC96" i="19"/>
  <c r="AD96" i="19" s="1"/>
  <c r="S96" i="19"/>
  <c r="T96" i="19" s="1"/>
  <c r="S32" i="19"/>
  <c r="T32" i="19" s="1"/>
  <c r="AA32" i="19"/>
  <c r="AB32" i="19" s="1"/>
  <c r="AC32" i="19"/>
  <c r="AD32" i="19" s="1"/>
  <c r="O63" i="20"/>
  <c r="P63" i="20" s="1"/>
  <c r="AB63" i="20"/>
  <c r="AC63" i="20" s="1"/>
  <c r="S63" i="20"/>
  <c r="T63" i="20" s="1"/>
  <c r="Z63" i="20"/>
  <c r="AA63" i="20" s="1"/>
  <c r="AB78" i="23"/>
  <c r="AC78" i="23" s="1"/>
  <c r="S78" i="23"/>
  <c r="T78" i="23" s="1"/>
  <c r="Z78" i="23"/>
  <c r="AA78" i="23" s="1"/>
  <c r="AB44" i="25"/>
  <c r="AC44" i="25" s="1"/>
  <c r="Z44" i="25"/>
  <c r="AA44" i="25" s="1"/>
  <c r="S44" i="25"/>
  <c r="O45" i="19"/>
  <c r="P45" i="19" s="1"/>
  <c r="AA45" i="19"/>
  <c r="AB45" i="19" s="1"/>
  <c r="S45" i="19"/>
  <c r="T45" i="19" s="1"/>
  <c r="AC45" i="19"/>
  <c r="AD45" i="19" s="1"/>
  <c r="AC152" i="19"/>
  <c r="AD152" i="19" s="1"/>
  <c r="AA152" i="19"/>
  <c r="AB152" i="19" s="1"/>
  <c r="S152" i="19"/>
  <c r="T152" i="19" s="1"/>
  <c r="Z109" i="20"/>
  <c r="AA109" i="20" s="1"/>
  <c r="AB109" i="20"/>
  <c r="AC109" i="20" s="1"/>
  <c r="S109" i="20"/>
  <c r="T109" i="20" s="1"/>
  <c r="Z116" i="25"/>
  <c r="AA116" i="25" s="1"/>
  <c r="S116" i="25"/>
  <c r="T116" i="25" s="1"/>
  <c r="AB116" i="25"/>
  <c r="AC116" i="25" s="1"/>
  <c r="AA138" i="19"/>
  <c r="AB138" i="19" s="1"/>
  <c r="S138" i="19"/>
  <c r="T138" i="19" s="1"/>
  <c r="AC138" i="19"/>
  <c r="AD138" i="19" s="1"/>
  <c r="Z50" i="20"/>
  <c r="AA50" i="20" s="1"/>
  <c r="S50" i="20"/>
  <c r="T50" i="20" s="1"/>
  <c r="AB50" i="20"/>
  <c r="AC50" i="20" s="1"/>
  <c r="AB105" i="23"/>
  <c r="AC105" i="23" s="1"/>
  <c r="S105" i="23"/>
  <c r="T105" i="23" s="1"/>
  <c r="Z105" i="23"/>
  <c r="AA105" i="23" s="1"/>
  <c r="O60" i="25"/>
  <c r="P60" i="25" s="1"/>
  <c r="S60" i="25"/>
  <c r="T60" i="25" s="1"/>
  <c r="AB60" i="25"/>
  <c r="AC60" i="25" s="1"/>
  <c r="Z60" i="25"/>
  <c r="AA60" i="25" s="1"/>
  <c r="AC153" i="19"/>
  <c r="AD153" i="19" s="1"/>
  <c r="S153" i="19"/>
  <c r="T153" i="19" s="1"/>
  <c r="AA153" i="19"/>
  <c r="AB153" i="19" s="1"/>
  <c r="AB121" i="24"/>
  <c r="AC121" i="24" s="1"/>
  <c r="S121" i="24"/>
  <c r="T121" i="24" s="1"/>
  <c r="Z121" i="24"/>
  <c r="AA121" i="24" s="1"/>
  <c r="AB55" i="25"/>
  <c r="AC55" i="25" s="1"/>
  <c r="Z55" i="25"/>
  <c r="AA55" i="25" s="1"/>
  <c r="S55" i="25"/>
  <c r="T55" i="25" s="1"/>
  <c r="AB120" i="27"/>
  <c r="AC120" i="27" s="1"/>
  <c r="Z120" i="27"/>
  <c r="AA120" i="27" s="1"/>
  <c r="S120" i="27"/>
  <c r="T120" i="27" s="1"/>
  <c r="AC90" i="19"/>
  <c r="AD90" i="19" s="1"/>
  <c r="S90" i="19"/>
  <c r="T90" i="19" s="1"/>
  <c r="AA90" i="19"/>
  <c r="AB90" i="19" s="1"/>
  <c r="AB49" i="20"/>
  <c r="AC49" i="20" s="1"/>
  <c r="Z49" i="20"/>
  <c r="AA49" i="20" s="1"/>
  <c r="S49" i="20"/>
  <c r="T49" i="20" s="1"/>
  <c r="S81" i="21"/>
  <c r="T81" i="21" s="1"/>
  <c r="AB81" i="21"/>
  <c r="AC81" i="21" s="1"/>
  <c r="Z81" i="21"/>
  <c r="AA81" i="21" s="1"/>
  <c r="AA14" i="19"/>
  <c r="AB14" i="19" s="1"/>
  <c r="AC14" i="19"/>
  <c r="AD14" i="19" s="1"/>
  <c r="S14" i="19"/>
  <c r="T14" i="19" s="1"/>
  <c r="AC109" i="19"/>
  <c r="AD109" i="19" s="1"/>
  <c r="AA109" i="19"/>
  <c r="AB109" i="19" s="1"/>
  <c r="S109" i="19"/>
  <c r="T109" i="19" s="1"/>
  <c r="AB27" i="20"/>
  <c r="AC27" i="20" s="1"/>
  <c r="Z27" i="20"/>
  <c r="AA27" i="20" s="1"/>
  <c r="S27" i="20"/>
  <c r="T27" i="20" s="1"/>
  <c r="S146" i="22"/>
  <c r="T146" i="22" s="1"/>
  <c r="AB146" i="22"/>
  <c r="AC146" i="22" s="1"/>
  <c r="Z146" i="22"/>
  <c r="AA146" i="22" s="1"/>
  <c r="O115" i="25"/>
  <c r="P115" i="25" s="1"/>
  <c r="Z115" i="25"/>
  <c r="AA115" i="25" s="1"/>
  <c r="AB115" i="25"/>
  <c r="AC115" i="25" s="1"/>
  <c r="S115" i="25"/>
  <c r="T115" i="25" s="1"/>
  <c r="Z118" i="25"/>
  <c r="AA118" i="25" s="1"/>
  <c r="S118" i="25"/>
  <c r="T118" i="25" s="1"/>
  <c r="AB118" i="25"/>
  <c r="AC118" i="25" s="1"/>
  <c r="AB181" i="26"/>
  <c r="AC181" i="26" s="1"/>
  <c r="Z181" i="26"/>
  <c r="AA181" i="26" s="1"/>
  <c r="S181" i="26"/>
  <c r="T181" i="26" s="1"/>
  <c r="O181" i="26"/>
  <c r="P181" i="26" s="1"/>
  <c r="AC167" i="19"/>
  <c r="AD167" i="19" s="1"/>
  <c r="AA167" i="19"/>
  <c r="AB167" i="19" s="1"/>
  <c r="S167" i="19"/>
  <c r="T167" i="19" s="1"/>
  <c r="O167" i="19"/>
  <c r="P167" i="19" s="1"/>
  <c r="Z46" i="22"/>
  <c r="AA46" i="22" s="1"/>
  <c r="S46" i="22"/>
  <c r="T46" i="22" s="1"/>
  <c r="AB46" i="22"/>
  <c r="AC46" i="22" s="1"/>
  <c r="Z138" i="22"/>
  <c r="AA138" i="22" s="1"/>
  <c r="AB138" i="22"/>
  <c r="AC138" i="22" s="1"/>
  <c r="S138" i="22"/>
  <c r="T138" i="22" s="1"/>
  <c r="O77" i="24"/>
  <c r="P77" i="24" s="1"/>
  <c r="AB77" i="24"/>
  <c r="AC77" i="24" s="1"/>
  <c r="S77" i="24"/>
  <c r="T77" i="24" s="1"/>
  <c r="Z77" i="24"/>
  <c r="AA77" i="24" s="1"/>
  <c r="Z34" i="24"/>
  <c r="AA34" i="24" s="1"/>
  <c r="S34" i="24"/>
  <c r="T34" i="24" s="1"/>
  <c r="AB34" i="24"/>
  <c r="AC34" i="24" s="1"/>
  <c r="O93" i="26"/>
  <c r="P93" i="26" s="1"/>
  <c r="AB93" i="26"/>
  <c r="AC93" i="26" s="1"/>
  <c r="Z93" i="26"/>
  <c r="AA93" i="26" s="1"/>
  <c r="S93" i="26"/>
  <c r="T93" i="26" s="1"/>
  <c r="Z169" i="22"/>
  <c r="AA169" i="22" s="1"/>
  <c r="AB169" i="22"/>
  <c r="AC169" i="22" s="1"/>
  <c r="S169" i="22"/>
  <c r="T169" i="22" s="1"/>
  <c r="O169" i="22"/>
  <c r="P169" i="22" s="1"/>
  <c r="AB171" i="25"/>
  <c r="AC171" i="25" s="1"/>
  <c r="Z171" i="25"/>
  <c r="AA171" i="25" s="1"/>
  <c r="S171" i="25"/>
  <c r="T171" i="25" s="1"/>
  <c r="O171" i="25"/>
  <c r="P171" i="25" s="1"/>
  <c r="Z94" i="23"/>
  <c r="AA94" i="23" s="1"/>
  <c r="AB94" i="23"/>
  <c r="AC94" i="23" s="1"/>
  <c r="S94" i="23"/>
  <c r="T94" i="23" s="1"/>
  <c r="Z85" i="24"/>
  <c r="AA85" i="24" s="1"/>
  <c r="AB85" i="24"/>
  <c r="AC85" i="24" s="1"/>
  <c r="S85" i="24"/>
  <c r="T85" i="24" s="1"/>
  <c r="O82" i="24"/>
  <c r="P82" i="24" s="1"/>
  <c r="AB82" i="24"/>
  <c r="AC82" i="24" s="1"/>
  <c r="Z82" i="24"/>
  <c r="AA82" i="24" s="1"/>
  <c r="S82" i="24"/>
  <c r="T82" i="24" s="1"/>
  <c r="O58" i="26"/>
  <c r="P58" i="26" s="1"/>
  <c r="AB58" i="26"/>
  <c r="AC58" i="26" s="1"/>
  <c r="Z58" i="26"/>
  <c r="AA58" i="26" s="1"/>
  <c r="S58" i="26"/>
  <c r="T58" i="26" s="1"/>
  <c r="AB30" i="21"/>
  <c r="AC30" i="21" s="1"/>
  <c r="Z30" i="21"/>
  <c r="AA30" i="21" s="1"/>
  <c r="S30" i="21"/>
  <c r="T30" i="21" s="1"/>
  <c r="Z164" i="27"/>
  <c r="AA164" i="27" s="1"/>
  <c r="S164" i="27"/>
  <c r="T164" i="27" s="1"/>
  <c r="AB164" i="27"/>
  <c r="AC164" i="27" s="1"/>
  <c r="O164" i="27"/>
  <c r="P164" i="27" s="1"/>
  <c r="Z187" i="24"/>
  <c r="AA187" i="24" s="1"/>
  <c r="AB187" i="24"/>
  <c r="AC187" i="24" s="1"/>
  <c r="S187" i="24"/>
  <c r="T187" i="24" s="1"/>
  <c r="O187" i="24"/>
  <c r="P187" i="24" s="1"/>
  <c r="O93" i="24"/>
  <c r="P93" i="24" s="1"/>
  <c r="S93" i="24"/>
  <c r="T93" i="24" s="1"/>
  <c r="Z93" i="24"/>
  <c r="AA93" i="24" s="1"/>
  <c r="AB93" i="24"/>
  <c r="AC93" i="24" s="1"/>
  <c r="AB138" i="24"/>
  <c r="AC138" i="24" s="1"/>
  <c r="Z138" i="24"/>
  <c r="AA138" i="24" s="1"/>
  <c r="S138" i="24"/>
  <c r="T138" i="24" s="1"/>
  <c r="Z14" i="21"/>
  <c r="AA14" i="21" s="1"/>
  <c r="S14" i="21"/>
  <c r="T14" i="21" s="1"/>
  <c r="AB14" i="21"/>
  <c r="AC14" i="21" s="1"/>
  <c r="AB117" i="24"/>
  <c r="AC117" i="24" s="1"/>
  <c r="Z117" i="24"/>
  <c r="AA117" i="24" s="1"/>
  <c r="S117" i="24"/>
  <c r="T117" i="24" s="1"/>
  <c r="O50" i="24"/>
  <c r="P50" i="24" s="1"/>
  <c r="AB50" i="24"/>
  <c r="AC50" i="24" s="1"/>
  <c r="Z50" i="24"/>
  <c r="AA50" i="24" s="1"/>
  <c r="S50" i="24"/>
  <c r="T50" i="24" s="1"/>
  <c r="Z29" i="26"/>
  <c r="AA29" i="26" s="1"/>
  <c r="S29" i="26"/>
  <c r="T29" i="26" s="1"/>
  <c r="AB29" i="26"/>
  <c r="AC29" i="26" s="1"/>
  <c r="Z183" i="21"/>
  <c r="AA183" i="21" s="1"/>
  <c r="AB183" i="21"/>
  <c r="AC183" i="21" s="1"/>
  <c r="S183" i="21"/>
  <c r="T183" i="21" s="1"/>
  <c r="O183" i="21"/>
  <c r="P183" i="21" s="1"/>
  <c r="AB179" i="22"/>
  <c r="AC179" i="22" s="1"/>
  <c r="S179" i="22"/>
  <c r="T179" i="22" s="1"/>
  <c r="Z179" i="22"/>
  <c r="AA179" i="22" s="1"/>
  <c r="S106" i="20"/>
  <c r="T106" i="20" s="1"/>
  <c r="Z106" i="20"/>
  <c r="AA106" i="20" s="1"/>
  <c r="AB106" i="20"/>
  <c r="O82" i="20"/>
  <c r="P82" i="20" s="1"/>
  <c r="AB82" i="20"/>
  <c r="AC82" i="20" s="1"/>
  <c r="Z82" i="20"/>
  <c r="AA82" i="20" s="1"/>
  <c r="S82" i="20"/>
  <c r="T82" i="20" s="1"/>
  <c r="Z24" i="26"/>
  <c r="AA24" i="26" s="1"/>
  <c r="S24" i="26"/>
  <c r="T24" i="26" s="1"/>
  <c r="AB24" i="26"/>
  <c r="AC24" i="26" s="1"/>
  <c r="Z103" i="26"/>
  <c r="S103" i="26"/>
  <c r="AB103" i="26"/>
  <c r="AB92" i="26"/>
  <c r="AC92" i="26" s="1"/>
  <c r="Z92" i="26"/>
  <c r="AA92" i="26" s="1"/>
  <c r="S92" i="26"/>
  <c r="T92" i="26" s="1"/>
  <c r="Z157" i="26"/>
  <c r="AA157" i="26" s="1"/>
  <c r="AB157" i="26"/>
  <c r="AC157" i="26" s="1"/>
  <c r="S157" i="26"/>
  <c r="T157" i="26" s="1"/>
  <c r="O52" i="26"/>
  <c r="P52" i="26" s="1"/>
  <c r="S52" i="26"/>
  <c r="T52" i="26" s="1"/>
  <c r="Z52" i="26"/>
  <c r="AA52" i="26" s="1"/>
  <c r="AB52" i="26"/>
  <c r="AC52" i="26" s="1"/>
  <c r="AB65" i="26"/>
  <c r="AC65" i="26" s="1"/>
  <c r="Z65" i="26"/>
  <c r="AA65" i="26" s="1"/>
  <c r="S65" i="26"/>
  <c r="T65" i="26" s="1"/>
  <c r="AB90" i="26"/>
  <c r="AC90" i="26" s="1"/>
  <c r="Z90" i="26"/>
  <c r="AA90" i="26" s="1"/>
  <c r="S90" i="26"/>
  <c r="T90" i="26" s="1"/>
  <c r="O74" i="26"/>
  <c r="P74" i="26" s="1"/>
  <c r="S74" i="26"/>
  <c r="T74" i="26" s="1"/>
  <c r="AB74" i="26"/>
  <c r="AC74" i="26" s="1"/>
  <c r="Z74" i="26"/>
  <c r="AA74" i="26" s="1"/>
  <c r="Z120" i="26"/>
  <c r="AA120" i="26" s="1"/>
  <c r="AB120" i="26"/>
  <c r="AC120" i="26" s="1"/>
  <c r="S120" i="26"/>
  <c r="T120" i="26" s="1"/>
  <c r="O172" i="26"/>
  <c r="P172" i="26" s="1"/>
  <c r="AB141" i="21"/>
  <c r="AC141" i="21" s="1"/>
  <c r="S141" i="21"/>
  <c r="T141" i="21" s="1"/>
  <c r="Z141" i="21"/>
  <c r="AA141" i="21" s="1"/>
  <c r="AB139" i="22"/>
  <c r="AC139" i="22" s="1"/>
  <c r="Z139" i="22"/>
  <c r="AA139" i="22" s="1"/>
  <c r="S139" i="22"/>
  <c r="T139" i="22" s="1"/>
  <c r="AB31" i="24"/>
  <c r="AC31" i="24" s="1"/>
  <c r="Z31" i="24"/>
  <c r="AA31" i="24" s="1"/>
  <c r="S31" i="24"/>
  <c r="T31" i="24" s="1"/>
  <c r="O24" i="25"/>
  <c r="P24" i="25" s="1"/>
  <c r="AB24" i="25"/>
  <c r="AC24" i="25" s="1"/>
  <c r="S24" i="25"/>
  <c r="T24" i="25" s="1"/>
  <c r="Z24" i="25"/>
  <c r="AA24" i="25" s="1"/>
  <c r="AB124" i="25"/>
  <c r="AC124" i="25" s="1"/>
  <c r="S124" i="25"/>
  <c r="T124" i="25" s="1"/>
  <c r="Z124" i="25"/>
  <c r="AA124" i="25" s="1"/>
  <c r="AB59" i="26"/>
  <c r="AC59" i="26" s="1"/>
  <c r="Z59" i="26"/>
  <c r="AA59" i="26" s="1"/>
  <c r="S59" i="26"/>
  <c r="T59" i="26" s="1"/>
  <c r="O29" i="27"/>
  <c r="P29" i="27" s="1"/>
  <c r="AB29" i="27"/>
  <c r="AC29" i="27" s="1"/>
  <c r="Z29" i="27"/>
  <c r="AA29" i="27" s="1"/>
  <c r="S29" i="27"/>
  <c r="T29" i="27" s="1"/>
  <c r="AB48" i="27"/>
  <c r="AC48" i="27" s="1"/>
  <c r="S48" i="27"/>
  <c r="T48" i="27" s="1"/>
  <c r="Z48" i="27"/>
  <c r="AA48" i="27" s="1"/>
  <c r="AA148" i="19"/>
  <c r="AB148" i="19" s="1"/>
  <c r="S148" i="19"/>
  <c r="T148" i="19" s="1"/>
  <c r="AC148" i="19"/>
  <c r="AD148" i="19" s="1"/>
  <c r="O75" i="20"/>
  <c r="P75" i="20" s="1"/>
  <c r="S75" i="20"/>
  <c r="T75" i="20" s="1"/>
  <c r="AB75" i="20"/>
  <c r="AC75" i="20" s="1"/>
  <c r="Z75" i="20"/>
  <c r="AA75" i="20" s="1"/>
  <c r="AB157" i="21"/>
  <c r="AC157" i="21" s="1"/>
  <c r="Z157" i="21"/>
  <c r="AA157" i="21" s="1"/>
  <c r="S157" i="21"/>
  <c r="T157" i="21" s="1"/>
  <c r="O33" i="21"/>
  <c r="P33" i="21" s="1"/>
  <c r="AB33" i="21"/>
  <c r="AC33" i="21" s="1"/>
  <c r="Z33" i="21"/>
  <c r="AA33" i="21" s="1"/>
  <c r="S33" i="21"/>
  <c r="T33" i="21" s="1"/>
  <c r="Z152" i="22"/>
  <c r="AA152" i="22" s="1"/>
  <c r="AB152" i="22"/>
  <c r="AC152" i="22" s="1"/>
  <c r="S152" i="22"/>
  <c r="T152" i="22" s="1"/>
  <c r="AB45" i="23"/>
  <c r="AC45" i="23" s="1"/>
  <c r="S45" i="23"/>
  <c r="T45" i="23" s="1"/>
  <c r="Z45" i="23"/>
  <c r="AA45" i="23" s="1"/>
  <c r="S20" i="24"/>
  <c r="T20" i="24" s="1"/>
  <c r="AB20" i="24"/>
  <c r="AC20" i="24" s="1"/>
  <c r="Z20" i="24"/>
  <c r="AA20" i="24" s="1"/>
  <c r="Z117" i="25"/>
  <c r="AA117" i="25" s="1"/>
  <c r="AB117" i="25"/>
  <c r="AC117" i="25" s="1"/>
  <c r="S117" i="25"/>
  <c r="T117" i="25" s="1"/>
  <c r="AB135" i="26"/>
  <c r="AC135" i="26" s="1"/>
  <c r="S135" i="26"/>
  <c r="T135" i="26" s="1"/>
  <c r="Z135" i="26"/>
  <c r="AA135" i="26" s="1"/>
  <c r="AB107" i="27"/>
  <c r="AC107" i="27" s="1"/>
  <c r="Z107" i="27"/>
  <c r="AA107" i="27" s="1"/>
  <c r="S107" i="27"/>
  <c r="T107" i="27" s="1"/>
  <c r="Z21" i="27"/>
  <c r="AA21" i="27" s="1"/>
  <c r="AB21" i="27"/>
  <c r="AC21" i="27" s="1"/>
  <c r="S21" i="27"/>
  <c r="T21" i="27" s="1"/>
  <c r="AB80" i="20"/>
  <c r="AC80" i="20" s="1"/>
  <c r="Z80" i="20"/>
  <c r="AA80" i="20" s="1"/>
  <c r="S80" i="20"/>
  <c r="T80" i="20" s="1"/>
  <c r="O52" i="20"/>
  <c r="P52" i="20" s="1"/>
  <c r="Z52" i="20"/>
  <c r="AA52" i="20" s="1"/>
  <c r="S52" i="20"/>
  <c r="T52" i="20" s="1"/>
  <c r="AB52" i="20"/>
  <c r="AC52" i="20" s="1"/>
  <c r="O44" i="21"/>
  <c r="P44" i="21" s="1"/>
  <c r="Z44" i="21"/>
  <c r="AA44" i="21" s="1"/>
  <c r="AB44" i="21"/>
  <c r="AC44" i="21" s="1"/>
  <c r="S44" i="21"/>
  <c r="T44" i="21" s="1"/>
  <c r="O24" i="22"/>
  <c r="P24" i="22" s="1"/>
  <c r="AB24" i="22"/>
  <c r="AC24" i="22" s="1"/>
  <c r="Z24" i="22"/>
  <c r="AA24" i="22" s="1"/>
  <c r="S24" i="22"/>
  <c r="T24" i="22" s="1"/>
  <c r="AB117" i="22"/>
  <c r="AC117" i="22" s="1"/>
  <c r="Z117" i="22"/>
  <c r="AA117" i="22" s="1"/>
  <c r="S117" i="22"/>
  <c r="T117" i="22" s="1"/>
  <c r="AB27" i="22"/>
  <c r="AC27" i="22" s="1"/>
  <c r="S27" i="22"/>
  <c r="T27" i="22" s="1"/>
  <c r="Z27" i="22"/>
  <c r="AA27" i="22" s="1"/>
  <c r="Z27" i="24"/>
  <c r="AA27" i="24" s="1"/>
  <c r="S27" i="24"/>
  <c r="T27" i="24" s="1"/>
  <c r="AB27" i="24"/>
  <c r="AC27" i="24" s="1"/>
  <c r="O85" i="25"/>
  <c r="P85" i="25" s="1"/>
  <c r="Z85" i="25"/>
  <c r="AA85" i="25" s="1"/>
  <c r="S85" i="25"/>
  <c r="T85" i="25" s="1"/>
  <c r="AB85" i="25"/>
  <c r="AC85" i="25" s="1"/>
  <c r="S112" i="25"/>
  <c r="T112" i="25" s="1"/>
  <c r="AB112" i="25"/>
  <c r="AC112" i="25" s="1"/>
  <c r="Z112" i="25"/>
  <c r="AA112" i="25" s="1"/>
  <c r="AB96" i="26"/>
  <c r="AC96" i="26" s="1"/>
  <c r="S96" i="26"/>
  <c r="T96" i="26" s="1"/>
  <c r="Z96" i="26"/>
  <c r="AA96" i="26" s="1"/>
  <c r="AB123" i="27"/>
  <c r="AC123" i="27" s="1"/>
  <c r="S123" i="27"/>
  <c r="T123" i="27" s="1"/>
  <c r="Z123" i="27"/>
  <c r="AA123" i="27" s="1"/>
  <c r="Z13" i="27"/>
  <c r="AB13" i="27"/>
  <c r="S13" i="27"/>
  <c r="Z97" i="20"/>
  <c r="AA97" i="20" s="1"/>
  <c r="S97" i="20"/>
  <c r="T97" i="20" s="1"/>
  <c r="AB97" i="20"/>
  <c r="AC97" i="20" s="1"/>
  <c r="S19" i="20"/>
  <c r="T19" i="20" s="1"/>
  <c r="Z19" i="20"/>
  <c r="AA19" i="20" s="1"/>
  <c r="AB19" i="20"/>
  <c r="AC19" i="20" s="1"/>
  <c r="Z43" i="23"/>
  <c r="AB43" i="23"/>
  <c r="S43" i="23"/>
  <c r="O54" i="25"/>
  <c r="P54" i="25" s="1"/>
  <c r="AB54" i="25"/>
  <c r="AC54" i="25" s="1"/>
  <c r="Z54" i="25"/>
  <c r="AA54" i="25" s="1"/>
  <c r="S54" i="25"/>
  <c r="T54" i="25" s="1"/>
  <c r="AB18" i="26"/>
  <c r="AC18" i="26" s="1"/>
  <c r="S18" i="26"/>
  <c r="T18" i="26" s="1"/>
  <c r="Z18" i="26"/>
  <c r="AA18" i="26" s="1"/>
  <c r="AB92" i="27"/>
  <c r="AC92" i="27" s="1"/>
  <c r="S92" i="27"/>
  <c r="T92" i="27" s="1"/>
  <c r="Z92" i="27"/>
  <c r="AA92" i="27" s="1"/>
  <c r="Z124" i="27"/>
  <c r="AA124" i="27" s="1"/>
  <c r="S124" i="27"/>
  <c r="T124" i="27" s="1"/>
  <c r="AB124" i="27"/>
  <c r="AC124" i="27" s="1"/>
  <c r="S23" i="27"/>
  <c r="T23" i="27" s="1"/>
  <c r="Z23" i="27"/>
  <c r="AA23" i="27" s="1"/>
  <c r="AB23" i="27"/>
  <c r="AC23" i="27" s="1"/>
  <c r="Z33" i="27"/>
  <c r="AA33" i="27" s="1"/>
  <c r="S33" i="27"/>
  <c r="T33" i="27" s="1"/>
  <c r="AB33" i="27"/>
  <c r="AC33" i="27" s="1"/>
  <c r="Z169" i="26"/>
  <c r="AA169" i="26" s="1"/>
  <c r="AB169" i="26"/>
  <c r="AC169" i="26" s="1"/>
  <c r="S169" i="26"/>
  <c r="T169" i="26" s="1"/>
  <c r="S176" i="26"/>
  <c r="T176" i="26" s="1"/>
  <c r="Z176" i="26"/>
  <c r="AA176" i="26" s="1"/>
  <c r="AB176" i="26"/>
  <c r="AC176" i="26" s="1"/>
  <c r="O176" i="26"/>
  <c r="P176" i="26" s="1"/>
  <c r="AB173" i="25"/>
  <c r="AC173" i="25" s="1"/>
  <c r="Z173" i="25"/>
  <c r="AA173" i="25" s="1"/>
  <c r="S173" i="25"/>
  <c r="T173" i="25" s="1"/>
  <c r="O173" i="25"/>
  <c r="P173" i="25" s="1"/>
  <c r="AA180" i="19"/>
  <c r="AB180" i="19" s="1"/>
  <c r="AC180" i="19"/>
  <c r="AD180" i="19" s="1"/>
  <c r="S180" i="19"/>
  <c r="T180" i="19" s="1"/>
  <c r="AC173" i="19"/>
  <c r="AD173" i="19" s="1"/>
  <c r="AA173" i="19"/>
  <c r="AB173" i="19" s="1"/>
  <c r="S173" i="19"/>
  <c r="T173" i="19" s="1"/>
  <c r="O173" i="19"/>
  <c r="P173" i="19" s="1"/>
  <c r="Z171" i="24"/>
  <c r="AA171" i="24" s="1"/>
  <c r="AB171" i="24"/>
  <c r="AC171" i="24" s="1"/>
  <c r="S171" i="24"/>
  <c r="T171" i="24" s="1"/>
  <c r="O171" i="24"/>
  <c r="P171" i="24" s="1"/>
  <c r="AB186" i="24"/>
  <c r="AC186" i="24" s="1"/>
  <c r="Z186" i="24"/>
  <c r="AA186" i="24" s="1"/>
  <c r="S186" i="24"/>
  <c r="T186" i="24" s="1"/>
  <c r="O186" i="24"/>
  <c r="P186" i="24" s="1"/>
  <c r="S180" i="20"/>
  <c r="T180" i="20" s="1"/>
  <c r="AB180" i="20"/>
  <c r="AC180" i="20" s="1"/>
  <c r="Z180" i="20"/>
  <c r="AA180" i="20" s="1"/>
  <c r="O180" i="20"/>
  <c r="P180" i="20" s="1"/>
  <c r="Z163" i="20"/>
  <c r="AA163" i="20" s="1"/>
  <c r="S163" i="20"/>
  <c r="T163" i="20" s="1"/>
  <c r="AB163" i="20"/>
  <c r="AC163" i="20" s="1"/>
  <c r="AB184" i="23"/>
  <c r="AC184" i="23" s="1"/>
  <c r="S184" i="23"/>
  <c r="T184" i="23" s="1"/>
  <c r="Z184" i="23"/>
  <c r="AA184" i="23" s="1"/>
  <c r="S164" i="23"/>
  <c r="T164" i="23" s="1"/>
  <c r="Z164" i="23"/>
  <c r="AA164" i="23" s="1"/>
  <c r="AB164" i="23"/>
  <c r="AC164" i="23" s="1"/>
  <c r="Z87" i="20"/>
  <c r="AA87" i="20" s="1"/>
  <c r="S87" i="20"/>
  <c r="T87" i="20" s="1"/>
  <c r="AB87" i="20"/>
  <c r="AC87" i="20" s="1"/>
  <c r="AB146" i="21"/>
  <c r="AC146" i="21" s="1"/>
  <c r="S146" i="21"/>
  <c r="T146" i="21" s="1"/>
  <c r="Z146" i="21"/>
  <c r="AA146" i="21" s="1"/>
  <c r="AB77" i="21"/>
  <c r="AC77" i="21" s="1"/>
  <c r="S77" i="21"/>
  <c r="T77" i="21" s="1"/>
  <c r="Z77" i="21"/>
  <c r="AA77" i="21" s="1"/>
  <c r="AB36" i="21"/>
  <c r="AC36" i="21" s="1"/>
  <c r="S36" i="21"/>
  <c r="T36" i="21" s="1"/>
  <c r="Z36" i="21"/>
  <c r="AA36" i="21" s="1"/>
  <c r="S118" i="22"/>
  <c r="T118" i="22" s="1"/>
  <c r="AB118" i="22"/>
  <c r="AC118" i="22" s="1"/>
  <c r="Z118" i="22"/>
  <c r="AA118" i="22" s="1"/>
  <c r="AB154" i="22"/>
  <c r="AC154" i="22" s="1"/>
  <c r="Z154" i="22"/>
  <c r="AA154" i="22" s="1"/>
  <c r="S154" i="22"/>
  <c r="T154" i="22" s="1"/>
  <c r="Z108" i="23"/>
  <c r="AA108" i="23" s="1"/>
  <c r="S108" i="23"/>
  <c r="T108" i="23" s="1"/>
  <c r="AB108" i="23"/>
  <c r="AC108" i="23" s="1"/>
  <c r="AB78" i="24"/>
  <c r="AC78" i="24" s="1"/>
  <c r="S78" i="24"/>
  <c r="T78" i="24" s="1"/>
  <c r="Z78" i="24"/>
  <c r="AA78" i="24" s="1"/>
  <c r="AB25" i="25"/>
  <c r="AC25" i="25" s="1"/>
  <c r="S25" i="25"/>
  <c r="T25" i="25" s="1"/>
  <c r="Z25" i="25"/>
  <c r="AA25" i="25" s="1"/>
  <c r="O86" i="25"/>
  <c r="P86" i="25" s="1"/>
  <c r="AB86" i="25"/>
  <c r="AC86" i="25" s="1"/>
  <c r="S86" i="25"/>
  <c r="T86" i="25" s="1"/>
  <c r="Z86" i="25"/>
  <c r="AA86" i="25" s="1"/>
  <c r="AB119" i="26"/>
  <c r="AC119" i="26" s="1"/>
  <c r="Z119" i="26"/>
  <c r="AA119" i="26" s="1"/>
  <c r="S119" i="26"/>
  <c r="T119" i="26" s="1"/>
  <c r="Z47" i="26"/>
  <c r="AA47" i="26" s="1"/>
  <c r="S47" i="26"/>
  <c r="T47" i="26" s="1"/>
  <c r="AB47" i="26"/>
  <c r="AC47" i="26" s="1"/>
  <c r="Z106" i="26"/>
  <c r="AA106" i="26" s="1"/>
  <c r="S106" i="26"/>
  <c r="T106" i="26" s="1"/>
  <c r="AB106" i="26"/>
  <c r="AC106" i="26" s="1"/>
  <c r="O54" i="27"/>
  <c r="P54" i="27" s="1"/>
  <c r="AB54" i="27"/>
  <c r="AC54" i="27" s="1"/>
  <c r="Z54" i="27"/>
  <c r="AA54" i="27" s="1"/>
  <c r="S54" i="27"/>
  <c r="T54" i="27" s="1"/>
  <c r="AA25" i="19"/>
  <c r="AB25" i="19" s="1"/>
  <c r="AC25" i="19"/>
  <c r="AD25" i="19" s="1"/>
  <c r="S25" i="19"/>
  <c r="T25" i="19" s="1"/>
  <c r="AC120" i="19"/>
  <c r="AD120" i="19" s="1"/>
  <c r="AA120" i="19"/>
  <c r="AB120" i="19" s="1"/>
  <c r="S120" i="19"/>
  <c r="T120" i="19" s="1"/>
  <c r="Z81" i="20"/>
  <c r="AA81" i="20" s="1"/>
  <c r="AB81" i="20"/>
  <c r="AC81" i="20" s="1"/>
  <c r="S81" i="20"/>
  <c r="T81" i="20" s="1"/>
  <c r="Z112" i="20"/>
  <c r="AA112" i="20" s="1"/>
  <c r="AB112" i="20"/>
  <c r="AC112" i="20" s="1"/>
  <c r="S112" i="20"/>
  <c r="T112" i="20" s="1"/>
  <c r="Z115" i="21"/>
  <c r="AA115" i="21" s="1"/>
  <c r="AB115" i="21"/>
  <c r="AC115" i="21" s="1"/>
  <c r="S115" i="21"/>
  <c r="T115" i="21" s="1"/>
  <c r="O46" i="21"/>
  <c r="P46" i="21" s="1"/>
  <c r="S46" i="21"/>
  <c r="T46" i="21" s="1"/>
  <c r="AB46" i="21"/>
  <c r="AC46" i="21" s="1"/>
  <c r="Z46" i="21"/>
  <c r="AA46" i="21" s="1"/>
  <c r="AB23" i="21"/>
  <c r="AC23" i="21" s="1"/>
  <c r="S23" i="21"/>
  <c r="T23" i="21" s="1"/>
  <c r="Z23" i="21"/>
  <c r="AA23" i="21" s="1"/>
  <c r="O32" i="22"/>
  <c r="P32" i="22" s="1"/>
  <c r="AB32" i="22"/>
  <c r="AC32" i="22" s="1"/>
  <c r="S32" i="22"/>
  <c r="T32" i="22" s="1"/>
  <c r="Z32" i="22"/>
  <c r="AA32" i="22" s="1"/>
  <c r="Z155" i="22"/>
  <c r="AA155" i="22" s="1"/>
  <c r="AB155" i="22"/>
  <c r="AC155" i="22" s="1"/>
  <c r="S155" i="22"/>
  <c r="T155" i="22" s="1"/>
  <c r="Z140" i="23"/>
  <c r="AA140" i="23" s="1"/>
  <c r="S140" i="23"/>
  <c r="T140" i="23" s="1"/>
  <c r="AB140" i="23"/>
  <c r="AC140" i="23" s="1"/>
  <c r="AB66" i="23"/>
  <c r="AC66" i="23" s="1"/>
  <c r="S66" i="23"/>
  <c r="T66" i="23" s="1"/>
  <c r="Z66" i="23"/>
  <c r="AA66" i="23" s="1"/>
  <c r="O17" i="25"/>
  <c r="P17" i="25" s="1"/>
  <c r="Z17" i="25"/>
  <c r="AA17" i="25" s="1"/>
  <c r="AB17" i="25"/>
  <c r="AC17" i="25" s="1"/>
  <c r="S17" i="25"/>
  <c r="T17" i="25" s="1"/>
  <c r="O73" i="25"/>
  <c r="P73" i="25" s="1"/>
  <c r="Z73" i="25"/>
  <c r="S73" i="25"/>
  <c r="AB73" i="25"/>
  <c r="Z138" i="25"/>
  <c r="AA138" i="25" s="1"/>
  <c r="AB138" i="25"/>
  <c r="AC138" i="25" s="1"/>
  <c r="S138" i="25"/>
  <c r="T138" i="25" s="1"/>
  <c r="AB105" i="26"/>
  <c r="AC105" i="26" s="1"/>
  <c r="S105" i="26"/>
  <c r="T105" i="26" s="1"/>
  <c r="Z105" i="26"/>
  <c r="AA105" i="26" s="1"/>
  <c r="Z88" i="26"/>
  <c r="AA88" i="26" s="1"/>
  <c r="AB88" i="26"/>
  <c r="AC88" i="26" s="1"/>
  <c r="S88" i="26"/>
  <c r="T88" i="26" s="1"/>
  <c r="Z97" i="27"/>
  <c r="AA97" i="27" s="1"/>
  <c r="AB97" i="27"/>
  <c r="AC97" i="27" s="1"/>
  <c r="S97" i="27"/>
  <c r="T97" i="27" s="1"/>
  <c r="O55" i="27"/>
  <c r="P55" i="27" s="1"/>
  <c r="Z55" i="27"/>
  <c r="AA55" i="27" s="1"/>
  <c r="AB55" i="27"/>
  <c r="AC55" i="27" s="1"/>
  <c r="S55" i="27"/>
  <c r="T55" i="27" s="1"/>
  <c r="AB86" i="20"/>
  <c r="AC86" i="20" s="1"/>
  <c r="Z86" i="20"/>
  <c r="AA86" i="20" s="1"/>
  <c r="S86" i="20"/>
  <c r="T86" i="20" s="1"/>
  <c r="AB89" i="20"/>
  <c r="AC89" i="20" s="1"/>
  <c r="Z89" i="20"/>
  <c r="AA89" i="20" s="1"/>
  <c r="S89" i="20"/>
  <c r="T89" i="20" s="1"/>
  <c r="AB47" i="20"/>
  <c r="AC47" i="20" s="1"/>
  <c r="S47" i="20"/>
  <c r="T47" i="20" s="1"/>
  <c r="Z47" i="20"/>
  <c r="AA47" i="20" s="1"/>
  <c r="AB139" i="21"/>
  <c r="AC139" i="21" s="1"/>
  <c r="S139" i="21"/>
  <c r="T139" i="21" s="1"/>
  <c r="Z139" i="21"/>
  <c r="AA139" i="21" s="1"/>
  <c r="AB88" i="21"/>
  <c r="AC88" i="21" s="1"/>
  <c r="Z88" i="21"/>
  <c r="AA88" i="21" s="1"/>
  <c r="S88" i="21"/>
  <c r="T88" i="21" s="1"/>
  <c r="O90" i="22"/>
  <c r="P90" i="22" s="1"/>
  <c r="AB90" i="22"/>
  <c r="AC90" i="22" s="1"/>
  <c r="S90" i="22"/>
  <c r="T90" i="22" s="1"/>
  <c r="Z90" i="22"/>
  <c r="AA90" i="22" s="1"/>
  <c r="S50" i="22"/>
  <c r="T50" i="22" s="1"/>
  <c r="Z50" i="22"/>
  <c r="AA50" i="22" s="1"/>
  <c r="AB50" i="22"/>
  <c r="AC50" i="22" s="1"/>
  <c r="Z25" i="22"/>
  <c r="AA25" i="22" s="1"/>
  <c r="S25" i="22"/>
  <c r="T25" i="22" s="1"/>
  <c r="AB25" i="22"/>
  <c r="AC25" i="22" s="1"/>
  <c r="Z16" i="23"/>
  <c r="AA16" i="23" s="1"/>
  <c r="S16" i="23"/>
  <c r="T16" i="23" s="1"/>
  <c r="AB16" i="23"/>
  <c r="AC16" i="23" s="1"/>
  <c r="Z134" i="23"/>
  <c r="AA134" i="23" s="1"/>
  <c r="AB134" i="23"/>
  <c r="AC134" i="23" s="1"/>
  <c r="S134" i="23"/>
  <c r="T134" i="23" s="1"/>
  <c r="Z139" i="25"/>
  <c r="AA139" i="25" s="1"/>
  <c r="S139" i="25"/>
  <c r="T139" i="25" s="1"/>
  <c r="AB139" i="25"/>
  <c r="AC139" i="25" s="1"/>
  <c r="AB121" i="25"/>
  <c r="AC121" i="25" s="1"/>
  <c r="Z121" i="25"/>
  <c r="AA121" i="25" s="1"/>
  <c r="S121" i="25"/>
  <c r="T121" i="25" s="1"/>
  <c r="AB142" i="25"/>
  <c r="AC142" i="25" s="1"/>
  <c r="Z142" i="25"/>
  <c r="AA142" i="25" s="1"/>
  <c r="S142" i="25"/>
  <c r="T142" i="25" s="1"/>
  <c r="AB154" i="25"/>
  <c r="AC154" i="25" s="1"/>
  <c r="Z154" i="25"/>
  <c r="AA154" i="25" s="1"/>
  <c r="S154" i="25"/>
  <c r="T154" i="25" s="1"/>
  <c r="Z151" i="26"/>
  <c r="AA151" i="26" s="1"/>
  <c r="AB151" i="26"/>
  <c r="AC151" i="26" s="1"/>
  <c r="S151" i="26"/>
  <c r="T151" i="26" s="1"/>
  <c r="O63" i="26"/>
  <c r="P63" i="26" s="1"/>
  <c r="AB63" i="26"/>
  <c r="AC63" i="26" s="1"/>
  <c r="S63" i="26"/>
  <c r="T63" i="26" s="1"/>
  <c r="Z63" i="26"/>
  <c r="AA63" i="26" s="1"/>
  <c r="O64" i="26"/>
  <c r="P64" i="26" s="1"/>
  <c r="Z64" i="26"/>
  <c r="AA64" i="26" s="1"/>
  <c r="AB64" i="26"/>
  <c r="AC64" i="26" s="1"/>
  <c r="S64" i="26"/>
  <c r="T64" i="26" s="1"/>
  <c r="O91" i="27"/>
  <c r="P91" i="27" s="1"/>
  <c r="S91" i="27"/>
  <c r="T91" i="27" s="1"/>
  <c r="AB91" i="27"/>
  <c r="AC91" i="27" s="1"/>
  <c r="Z91" i="27"/>
  <c r="AA91" i="27" s="1"/>
  <c r="O76" i="20"/>
  <c r="P76" i="20" s="1"/>
  <c r="AB76" i="20"/>
  <c r="AC76" i="20" s="1"/>
  <c r="S76" i="20"/>
  <c r="T76" i="20" s="1"/>
  <c r="Z76" i="20"/>
  <c r="AA76" i="20" s="1"/>
  <c r="AB31" i="20"/>
  <c r="AC31" i="20" s="1"/>
  <c r="Z31" i="20"/>
  <c r="AA31" i="20" s="1"/>
  <c r="S31" i="20"/>
  <c r="T31" i="20" s="1"/>
  <c r="AB62" i="21"/>
  <c r="AC62" i="21" s="1"/>
  <c r="Z62" i="21"/>
  <c r="AA62" i="21" s="1"/>
  <c r="S62" i="21"/>
  <c r="T62" i="21" s="1"/>
  <c r="S108" i="21"/>
  <c r="T108" i="21" s="1"/>
  <c r="AB108" i="21"/>
  <c r="AC108" i="21" s="1"/>
  <c r="Z108" i="21"/>
  <c r="AA108" i="21" s="1"/>
  <c r="AB31" i="21"/>
  <c r="AC31" i="21" s="1"/>
  <c r="S31" i="21"/>
  <c r="T31" i="21" s="1"/>
  <c r="Z31" i="21"/>
  <c r="AA31" i="21" s="1"/>
  <c r="AB28" i="21"/>
  <c r="AC28" i="21" s="1"/>
  <c r="S28" i="21"/>
  <c r="T28" i="21" s="1"/>
  <c r="Z28" i="21"/>
  <c r="AA28" i="21" s="1"/>
  <c r="O74" i="22"/>
  <c r="P74" i="22" s="1"/>
  <c r="AB74" i="22"/>
  <c r="AC74" i="22" s="1"/>
  <c r="Z74" i="22"/>
  <c r="AA74" i="22" s="1"/>
  <c r="S74" i="22"/>
  <c r="T74" i="22" s="1"/>
  <c r="AB20" i="22"/>
  <c r="AC20" i="22" s="1"/>
  <c r="S20" i="22"/>
  <c r="T20" i="22" s="1"/>
  <c r="Z20" i="22"/>
  <c r="AA20" i="22" s="1"/>
  <c r="AB157" i="23"/>
  <c r="AC157" i="23" s="1"/>
  <c r="S157" i="23"/>
  <c r="T157" i="23" s="1"/>
  <c r="Z157" i="23"/>
  <c r="AA157" i="23" s="1"/>
  <c r="AB28" i="24"/>
  <c r="AC28" i="24" s="1"/>
  <c r="S28" i="24"/>
  <c r="T28" i="24" s="1"/>
  <c r="Z28" i="24"/>
  <c r="AA28" i="24" s="1"/>
  <c r="AB104" i="25"/>
  <c r="AC104" i="25" s="1"/>
  <c r="Z104" i="25"/>
  <c r="AA104" i="25" s="1"/>
  <c r="S104" i="25"/>
  <c r="T104" i="25" s="1"/>
  <c r="S110" i="25"/>
  <c r="T110" i="25" s="1"/>
  <c r="Z110" i="25"/>
  <c r="AA110" i="25" s="1"/>
  <c r="AB110" i="25"/>
  <c r="AC110" i="25" s="1"/>
  <c r="Z116" i="26"/>
  <c r="AA116" i="26" s="1"/>
  <c r="AB116" i="26"/>
  <c r="AC116" i="26" s="1"/>
  <c r="S116" i="26"/>
  <c r="T116" i="26" s="1"/>
  <c r="AB50" i="26"/>
  <c r="AC50" i="26" s="1"/>
  <c r="Z50" i="26"/>
  <c r="AA50" i="26" s="1"/>
  <c r="S50" i="26"/>
  <c r="T50" i="26" s="1"/>
  <c r="AC16" i="19"/>
  <c r="AD16" i="19" s="1"/>
  <c r="AA16" i="19"/>
  <c r="AB16" i="19" s="1"/>
  <c r="S16" i="19"/>
  <c r="T16" i="19" s="1"/>
  <c r="AA140" i="19"/>
  <c r="AB140" i="19" s="1"/>
  <c r="AC140" i="19"/>
  <c r="AD140" i="19" s="1"/>
  <c r="S140" i="19"/>
  <c r="T140" i="19" s="1"/>
  <c r="O53" i="20"/>
  <c r="P53" i="20" s="1"/>
  <c r="Z53" i="20"/>
  <c r="AA53" i="20" s="1"/>
  <c r="AB53" i="20"/>
  <c r="AC53" i="20" s="1"/>
  <c r="S53" i="20"/>
  <c r="T53" i="20" s="1"/>
  <c r="AB24" i="21"/>
  <c r="AC24" i="21" s="1"/>
  <c r="Z24" i="21"/>
  <c r="AA24" i="21" s="1"/>
  <c r="S24" i="21"/>
  <c r="T24" i="21" s="1"/>
  <c r="O80" i="21"/>
  <c r="P80" i="21" s="1"/>
  <c r="AB80" i="21"/>
  <c r="AC80" i="21" s="1"/>
  <c r="Z80" i="21"/>
  <c r="AA80" i="21" s="1"/>
  <c r="S80" i="21"/>
  <c r="T80" i="21" s="1"/>
  <c r="O82" i="22"/>
  <c r="P82" i="22" s="1"/>
  <c r="AB82" i="22"/>
  <c r="AC82" i="22" s="1"/>
  <c r="Z82" i="22"/>
  <c r="AA82" i="22" s="1"/>
  <c r="S82" i="22"/>
  <c r="T82" i="22" s="1"/>
  <c r="Z134" i="22"/>
  <c r="AA134" i="22" s="1"/>
  <c r="AB134" i="22"/>
  <c r="AC134" i="22" s="1"/>
  <c r="S134" i="22"/>
  <c r="T134" i="22" s="1"/>
  <c r="AB16" i="25"/>
  <c r="AC16" i="25" s="1"/>
  <c r="S16" i="25"/>
  <c r="T16" i="25" s="1"/>
  <c r="Z16" i="25"/>
  <c r="AA16" i="25" s="1"/>
  <c r="AB126" i="25"/>
  <c r="AC126" i="25" s="1"/>
  <c r="Z126" i="25"/>
  <c r="AA126" i="25" s="1"/>
  <c r="S126" i="25"/>
  <c r="T126" i="25" s="1"/>
  <c r="O75" i="26"/>
  <c r="P75" i="26" s="1"/>
  <c r="Z75" i="26"/>
  <c r="AA75" i="26" s="1"/>
  <c r="AB75" i="26"/>
  <c r="AC75" i="26" s="1"/>
  <c r="S75" i="26"/>
  <c r="T75" i="26" s="1"/>
  <c r="S76" i="27"/>
  <c r="T76" i="27" s="1"/>
  <c r="AB76" i="27"/>
  <c r="AC76" i="27" s="1"/>
  <c r="Z76" i="27"/>
  <c r="AA76" i="27" s="1"/>
  <c r="Z122" i="22"/>
  <c r="AA122" i="22" s="1"/>
  <c r="S122" i="22"/>
  <c r="T122" i="22" s="1"/>
  <c r="AB122" i="22"/>
  <c r="AC122" i="22" s="1"/>
  <c r="Z35" i="25"/>
  <c r="AA35" i="25" s="1"/>
  <c r="S35" i="25"/>
  <c r="T35" i="25" s="1"/>
  <c r="AB35" i="25"/>
  <c r="AC35" i="25" s="1"/>
  <c r="AB137" i="25"/>
  <c r="AC137" i="25" s="1"/>
  <c r="Z137" i="25"/>
  <c r="AA137" i="25" s="1"/>
  <c r="S137" i="25"/>
  <c r="T137" i="25" s="1"/>
  <c r="AB82" i="26"/>
  <c r="AC82" i="26" s="1"/>
  <c r="Z82" i="26"/>
  <c r="AA82" i="26" s="1"/>
  <c r="S82" i="26"/>
  <c r="T82" i="26" s="1"/>
  <c r="AB26" i="26"/>
  <c r="AC26" i="26" s="1"/>
  <c r="Z26" i="26"/>
  <c r="AA26" i="26" s="1"/>
  <c r="S26" i="26"/>
  <c r="T26" i="26" s="1"/>
  <c r="AB108" i="27"/>
  <c r="AC108" i="27" s="1"/>
  <c r="Z108" i="27"/>
  <c r="AA108" i="27" s="1"/>
  <c r="S108" i="27"/>
  <c r="T108" i="27" s="1"/>
  <c r="Z88" i="20"/>
  <c r="AA88" i="20" s="1"/>
  <c r="AB88" i="20"/>
  <c r="AC88" i="20" s="1"/>
  <c r="S88" i="20"/>
  <c r="T88" i="20" s="1"/>
  <c r="S112" i="21"/>
  <c r="T112" i="21" s="1"/>
  <c r="Z112" i="21"/>
  <c r="AA112" i="21" s="1"/>
  <c r="AB112" i="21"/>
  <c r="AC112" i="21" s="1"/>
  <c r="S19" i="22"/>
  <c r="T19" i="22" s="1"/>
  <c r="Z19" i="22"/>
  <c r="AA19" i="22" s="1"/>
  <c r="AB19" i="22"/>
  <c r="AC19" i="22" s="1"/>
  <c r="AB136" i="23"/>
  <c r="AC136" i="23" s="1"/>
  <c r="Z136" i="23"/>
  <c r="AA136" i="23" s="1"/>
  <c r="S136" i="23"/>
  <c r="T136" i="23" s="1"/>
  <c r="Z156" i="23"/>
  <c r="AA156" i="23" s="1"/>
  <c r="AB156" i="23"/>
  <c r="AC156" i="23" s="1"/>
  <c r="S156" i="23"/>
  <c r="T156" i="23" s="1"/>
  <c r="O45" i="25"/>
  <c r="P45" i="25" s="1"/>
  <c r="Z45" i="25"/>
  <c r="AA45" i="25" s="1"/>
  <c r="S45" i="25"/>
  <c r="T45" i="25" s="1"/>
  <c r="AB45" i="25"/>
  <c r="AC45" i="25" s="1"/>
  <c r="AB148" i="27"/>
  <c r="AC148" i="27" s="1"/>
  <c r="Z148" i="27"/>
  <c r="AA148" i="27" s="1"/>
  <c r="S148" i="27"/>
  <c r="T148" i="27" s="1"/>
  <c r="AB28" i="27"/>
  <c r="AC28" i="27" s="1"/>
  <c r="Z28" i="27"/>
  <c r="AA28" i="27" s="1"/>
  <c r="S28" i="27"/>
  <c r="T28" i="27" s="1"/>
  <c r="AB36" i="20"/>
  <c r="AC36" i="20" s="1"/>
  <c r="Z36" i="20"/>
  <c r="AA36" i="20" s="1"/>
  <c r="S36" i="20"/>
  <c r="T36" i="20" s="1"/>
  <c r="O84" i="20"/>
  <c r="P84" i="20" s="1"/>
  <c r="Z84" i="20"/>
  <c r="AA84" i="20" s="1"/>
  <c r="S84" i="20"/>
  <c r="T84" i="20" s="1"/>
  <c r="AB84" i="20"/>
  <c r="AC84" i="20" s="1"/>
  <c r="AB26" i="20"/>
  <c r="AC26" i="20" s="1"/>
  <c r="S26" i="20"/>
  <c r="T26" i="20" s="1"/>
  <c r="Z26" i="20"/>
  <c r="AA26" i="20" s="1"/>
  <c r="S50" i="21"/>
  <c r="T50" i="21" s="1"/>
  <c r="Z50" i="21"/>
  <c r="AA50" i="21" s="1"/>
  <c r="AB50" i="21"/>
  <c r="AC50" i="21" s="1"/>
  <c r="AB85" i="21"/>
  <c r="AC85" i="21" s="1"/>
  <c r="Z85" i="21"/>
  <c r="AA85" i="21" s="1"/>
  <c r="S85" i="21"/>
  <c r="T85" i="21" s="1"/>
  <c r="O67" i="21"/>
  <c r="P67" i="21" s="1"/>
  <c r="S67" i="21"/>
  <c r="T67" i="21" s="1"/>
  <c r="Z67" i="21"/>
  <c r="AA67" i="21" s="1"/>
  <c r="AB67" i="21"/>
  <c r="AC67" i="21" s="1"/>
  <c r="Z93" i="22"/>
  <c r="AA93" i="22" s="1"/>
  <c r="S93" i="22"/>
  <c r="T93" i="22" s="1"/>
  <c r="AB93" i="22"/>
  <c r="AC93" i="22" s="1"/>
  <c r="AB153" i="22"/>
  <c r="AC153" i="22" s="1"/>
  <c r="Z153" i="22"/>
  <c r="AA153" i="22" s="1"/>
  <c r="S153" i="22"/>
  <c r="T153" i="22" s="1"/>
  <c r="Z127" i="22"/>
  <c r="AA127" i="22" s="1"/>
  <c r="S127" i="22"/>
  <c r="T127" i="22" s="1"/>
  <c r="AB127" i="22"/>
  <c r="AC127" i="22" s="1"/>
  <c r="Z149" i="22"/>
  <c r="AA149" i="22" s="1"/>
  <c r="AB149" i="22"/>
  <c r="AC149" i="22" s="1"/>
  <c r="S149" i="22"/>
  <c r="T149" i="22" s="1"/>
  <c r="AB23" i="23"/>
  <c r="AC23" i="23" s="1"/>
  <c r="Z23" i="23"/>
  <c r="AA23" i="23" s="1"/>
  <c r="S23" i="23"/>
  <c r="T23" i="23" s="1"/>
  <c r="AB152" i="23"/>
  <c r="AC152" i="23" s="1"/>
  <c r="S152" i="23"/>
  <c r="T152" i="23" s="1"/>
  <c r="Z152" i="23"/>
  <c r="AA152" i="23" s="1"/>
  <c r="AB32" i="24"/>
  <c r="AC32" i="24" s="1"/>
  <c r="Z32" i="24"/>
  <c r="AA32" i="24" s="1"/>
  <c r="S32" i="24"/>
  <c r="T32" i="24" s="1"/>
  <c r="Z56" i="24"/>
  <c r="AA56" i="24" s="1"/>
  <c r="AB56" i="24"/>
  <c r="AC56" i="24" s="1"/>
  <c r="S56" i="24"/>
  <c r="T56" i="24" s="1"/>
  <c r="AB114" i="24"/>
  <c r="AC114" i="24" s="1"/>
  <c r="Z114" i="24"/>
  <c r="AA114" i="24" s="1"/>
  <c r="S114" i="24"/>
  <c r="T114" i="24" s="1"/>
  <c r="S120" i="24"/>
  <c r="T120" i="24" s="1"/>
  <c r="Z120" i="24"/>
  <c r="AA120" i="24" s="1"/>
  <c r="AB120" i="24"/>
  <c r="AC120" i="24" s="1"/>
  <c r="AB30" i="24"/>
  <c r="AC30" i="24" s="1"/>
  <c r="Z30" i="24"/>
  <c r="AA30" i="24" s="1"/>
  <c r="S30" i="24"/>
  <c r="T30" i="24" s="1"/>
  <c r="S93" i="25"/>
  <c r="T93" i="25" s="1"/>
  <c r="Z93" i="25"/>
  <c r="AA93" i="25" s="1"/>
  <c r="AB93" i="25"/>
  <c r="AC93" i="25" s="1"/>
  <c r="S29" i="25"/>
  <c r="T29" i="25" s="1"/>
  <c r="Z29" i="25"/>
  <c r="AA29" i="25" s="1"/>
  <c r="AB29" i="25"/>
  <c r="AC29" i="25" s="1"/>
  <c r="O48" i="26"/>
  <c r="P48" i="26" s="1"/>
  <c r="Z48" i="26"/>
  <c r="AA48" i="26" s="1"/>
  <c r="S48" i="26"/>
  <c r="T48" i="26" s="1"/>
  <c r="AB48" i="26"/>
  <c r="AC48" i="26" s="1"/>
  <c r="AB155" i="26"/>
  <c r="AC155" i="26" s="1"/>
  <c r="Z155" i="26"/>
  <c r="AA155" i="26" s="1"/>
  <c r="S155" i="26"/>
  <c r="T155" i="26" s="1"/>
  <c r="AB110" i="26"/>
  <c r="AC110" i="26" s="1"/>
  <c r="S110" i="26"/>
  <c r="T110" i="26" s="1"/>
  <c r="Z110" i="26"/>
  <c r="AA110" i="26" s="1"/>
  <c r="AB116" i="27"/>
  <c r="AC116" i="27" s="1"/>
  <c r="Z116" i="27"/>
  <c r="AA116" i="27" s="1"/>
  <c r="S116" i="27"/>
  <c r="T116" i="27" s="1"/>
  <c r="AB141" i="27"/>
  <c r="AC141" i="27" s="1"/>
  <c r="Z141" i="27"/>
  <c r="AA141" i="27" s="1"/>
  <c r="S141" i="27"/>
  <c r="T141" i="27" s="1"/>
  <c r="S138" i="27"/>
  <c r="T138" i="27" s="1"/>
  <c r="Z138" i="27"/>
  <c r="AA138" i="27" s="1"/>
  <c r="AB138" i="27"/>
  <c r="AC138" i="27" s="1"/>
  <c r="AB183" i="26"/>
  <c r="AC183" i="26" s="1"/>
  <c r="Z183" i="26"/>
  <c r="AA183" i="26" s="1"/>
  <c r="S183" i="26"/>
  <c r="T183" i="26" s="1"/>
  <c r="O183" i="26"/>
  <c r="P183" i="26" s="1"/>
  <c r="AB170" i="26"/>
  <c r="AC170" i="26" s="1"/>
  <c r="S170" i="26"/>
  <c r="T170" i="26" s="1"/>
  <c r="Z170" i="26"/>
  <c r="AA170" i="26" s="1"/>
  <c r="O170" i="26"/>
  <c r="P170" i="26" s="1"/>
  <c r="Z177" i="25"/>
  <c r="AA177" i="25" s="1"/>
  <c r="S177" i="25"/>
  <c r="T177" i="25" s="1"/>
  <c r="AB177" i="25"/>
  <c r="AC177" i="25" s="1"/>
  <c r="AC169" i="19"/>
  <c r="AD169" i="19" s="1"/>
  <c r="AA169" i="19"/>
  <c r="AB169" i="19" s="1"/>
  <c r="S169" i="19"/>
  <c r="T169" i="19" s="1"/>
  <c r="O169" i="19"/>
  <c r="P169" i="19" s="1"/>
  <c r="AA164" i="19"/>
  <c r="AB164" i="19" s="1"/>
  <c r="S164" i="19"/>
  <c r="T164" i="19" s="1"/>
  <c r="AC164" i="19"/>
  <c r="AD164" i="19" s="1"/>
  <c r="AB179" i="24"/>
  <c r="AC179" i="24" s="1"/>
  <c r="S179" i="24"/>
  <c r="T179" i="24" s="1"/>
  <c r="Z179" i="24"/>
  <c r="AA179" i="24" s="1"/>
  <c r="AB163" i="24"/>
  <c r="AC163" i="24" s="1"/>
  <c r="Z163" i="24"/>
  <c r="AA163" i="24" s="1"/>
  <c r="S163" i="24"/>
  <c r="T163" i="24" s="1"/>
  <c r="Z173" i="20"/>
  <c r="AA173" i="20" s="1"/>
  <c r="S173" i="20"/>
  <c r="T173" i="20" s="1"/>
  <c r="AB173" i="20"/>
  <c r="AC173" i="20" s="1"/>
  <c r="O173" i="20"/>
  <c r="P173" i="20" s="1"/>
  <c r="Z164" i="20"/>
  <c r="AA164" i="20" s="1"/>
  <c r="AB164" i="20"/>
  <c r="AC164" i="20" s="1"/>
  <c r="S164" i="20"/>
  <c r="T164" i="20" s="1"/>
  <c r="AB183" i="23"/>
  <c r="AC183" i="23" s="1"/>
  <c r="S183" i="23"/>
  <c r="T183" i="23" s="1"/>
  <c r="Z183" i="23"/>
  <c r="AA183" i="23" s="1"/>
  <c r="O183" i="23"/>
  <c r="P183" i="23" s="1"/>
  <c r="AB176" i="23"/>
  <c r="AC176" i="23" s="1"/>
  <c r="Z176" i="23"/>
  <c r="AA176" i="23" s="1"/>
  <c r="S176" i="23"/>
  <c r="T176" i="23" s="1"/>
  <c r="O176" i="23"/>
  <c r="P176" i="23" s="1"/>
  <c r="O86" i="21"/>
  <c r="P86" i="21" s="1"/>
  <c r="AB86" i="21"/>
  <c r="AC86" i="21" s="1"/>
  <c r="Z86" i="21"/>
  <c r="AA86" i="21" s="1"/>
  <c r="S86" i="21"/>
  <c r="T86" i="21" s="1"/>
  <c r="AB150" i="21"/>
  <c r="AC150" i="21" s="1"/>
  <c r="S150" i="21"/>
  <c r="T150" i="21" s="1"/>
  <c r="Z150" i="21"/>
  <c r="AA150" i="21" s="1"/>
  <c r="Z118" i="21"/>
  <c r="AA118" i="21" s="1"/>
  <c r="S118" i="21"/>
  <c r="T118" i="21" s="1"/>
  <c r="AB118" i="21"/>
  <c r="AC118" i="21" s="1"/>
  <c r="Z58" i="21"/>
  <c r="AA58" i="21" s="1"/>
  <c r="AB58" i="21"/>
  <c r="AC58" i="21" s="1"/>
  <c r="S58" i="21"/>
  <c r="T58" i="21" s="1"/>
  <c r="O75" i="21"/>
  <c r="P75" i="21" s="1"/>
  <c r="S75" i="21"/>
  <c r="T75" i="21" s="1"/>
  <c r="Z75" i="21"/>
  <c r="AA75" i="21" s="1"/>
  <c r="AB75" i="21"/>
  <c r="AC75" i="21" s="1"/>
  <c r="AB124" i="21"/>
  <c r="AC124" i="21" s="1"/>
  <c r="S124" i="21"/>
  <c r="T124" i="21" s="1"/>
  <c r="Z124" i="21"/>
  <c r="AA124" i="21" s="1"/>
  <c r="O74" i="21"/>
  <c r="P74" i="21" s="1"/>
  <c r="S74" i="21"/>
  <c r="T74" i="21" s="1"/>
  <c r="Z74" i="21"/>
  <c r="AA74" i="21" s="1"/>
  <c r="AB74" i="21"/>
  <c r="AC74" i="21" s="1"/>
  <c r="AB32" i="21"/>
  <c r="AC32" i="21" s="1"/>
  <c r="Z32" i="21"/>
  <c r="AA32" i="21" s="1"/>
  <c r="S32" i="21"/>
  <c r="T32" i="21" s="1"/>
  <c r="AB156" i="21"/>
  <c r="AC156" i="21" s="1"/>
  <c r="Z156" i="21"/>
  <c r="AA156" i="21" s="1"/>
  <c r="S156" i="21"/>
  <c r="T156" i="21" s="1"/>
  <c r="AB23" i="22"/>
  <c r="AC23" i="22" s="1"/>
  <c r="S23" i="22"/>
  <c r="T23" i="22" s="1"/>
  <c r="Z23" i="22"/>
  <c r="AA23" i="22" s="1"/>
  <c r="AB142" i="22"/>
  <c r="AC142" i="22" s="1"/>
  <c r="Z142" i="22"/>
  <c r="AA142" i="22" s="1"/>
  <c r="S142" i="22"/>
  <c r="T142" i="22" s="1"/>
  <c r="O45" i="22"/>
  <c r="P45" i="22" s="1"/>
  <c r="Z45" i="22"/>
  <c r="AA45" i="22" s="1"/>
  <c r="S45" i="22"/>
  <c r="T45" i="22" s="1"/>
  <c r="AB45" i="22"/>
  <c r="AC45" i="22" s="1"/>
  <c r="S73" i="22"/>
  <c r="Z73" i="22"/>
  <c r="AB73" i="22"/>
  <c r="S143" i="22"/>
  <c r="T143" i="22" s="1"/>
  <c r="AB143" i="22"/>
  <c r="AC143" i="22" s="1"/>
  <c r="Z143" i="22"/>
  <c r="AA143" i="22" s="1"/>
  <c r="Z49" i="22"/>
  <c r="AA49" i="22" s="1"/>
  <c r="AB49" i="22"/>
  <c r="AC49" i="22" s="1"/>
  <c r="S49" i="22"/>
  <c r="T49" i="22" s="1"/>
  <c r="O78" i="22"/>
  <c r="P78" i="22" s="1"/>
  <c r="AB78" i="22"/>
  <c r="AC78" i="22" s="1"/>
  <c r="S78" i="22"/>
  <c r="T78" i="22" s="1"/>
  <c r="Z78" i="22"/>
  <c r="AA78" i="22" s="1"/>
  <c r="S18" i="22"/>
  <c r="T18" i="22" s="1"/>
  <c r="Z18" i="22"/>
  <c r="AA18" i="22" s="1"/>
  <c r="AB18" i="22"/>
  <c r="AC18" i="22" s="1"/>
  <c r="Z36" i="22"/>
  <c r="AA36" i="22" s="1"/>
  <c r="S36" i="22"/>
  <c r="T36" i="22" s="1"/>
  <c r="AB36" i="22"/>
  <c r="AC36" i="22" s="1"/>
  <c r="O184" i="23"/>
  <c r="P184" i="23" s="1"/>
  <c r="AB114" i="23"/>
  <c r="AC114" i="23" s="1"/>
  <c r="Z114" i="23"/>
  <c r="AA114" i="23" s="1"/>
  <c r="S114" i="23"/>
  <c r="T114" i="23" s="1"/>
  <c r="S103" i="23"/>
  <c r="AB103" i="23"/>
  <c r="Z103" i="23"/>
  <c r="Z91" i="23"/>
  <c r="AA91" i="23" s="1"/>
  <c r="S91" i="23"/>
  <c r="T91" i="23" s="1"/>
  <c r="AB91" i="23"/>
  <c r="AC91" i="23" s="1"/>
  <c r="Z142" i="23"/>
  <c r="AA142" i="23" s="1"/>
  <c r="AB142" i="23"/>
  <c r="AC142" i="23" s="1"/>
  <c r="S142" i="23"/>
  <c r="T142" i="23" s="1"/>
  <c r="S107" i="23"/>
  <c r="T107" i="23" s="1"/>
  <c r="AB107" i="23"/>
  <c r="AC107" i="23" s="1"/>
  <c r="Z107" i="23"/>
  <c r="AA107" i="23" s="1"/>
  <c r="O84" i="23"/>
  <c r="P84" i="23" s="1"/>
  <c r="Z84" i="23"/>
  <c r="AA84" i="23" s="1"/>
  <c r="S84" i="23"/>
  <c r="T84" i="23" s="1"/>
  <c r="AB84" i="23"/>
  <c r="AC84" i="23" s="1"/>
  <c r="Z36" i="23"/>
  <c r="AA36" i="23" s="1"/>
  <c r="AB36" i="23"/>
  <c r="AC36" i="23" s="1"/>
  <c r="S36" i="23"/>
  <c r="T36" i="23" s="1"/>
  <c r="S24" i="24"/>
  <c r="T24" i="24" s="1"/>
  <c r="AB24" i="24"/>
  <c r="AC24" i="24" s="1"/>
  <c r="Z24" i="24"/>
  <c r="AA24" i="24" s="1"/>
  <c r="O46" i="24"/>
  <c r="P46" i="24" s="1"/>
  <c r="Z46" i="24"/>
  <c r="AA46" i="24" s="1"/>
  <c r="AB46" i="24"/>
  <c r="AC46" i="24" s="1"/>
  <c r="S46" i="24"/>
  <c r="T46" i="24" s="1"/>
  <c r="O64" i="24"/>
  <c r="P64" i="24" s="1"/>
  <c r="AB64" i="24"/>
  <c r="AC64" i="24" s="1"/>
  <c r="S64" i="24"/>
  <c r="T64" i="24" s="1"/>
  <c r="Z64" i="24"/>
  <c r="AA64" i="24" s="1"/>
  <c r="O92" i="24"/>
  <c r="P92" i="24" s="1"/>
  <c r="S92" i="24"/>
  <c r="T92" i="24" s="1"/>
  <c r="Z92" i="24"/>
  <c r="AA92" i="24" s="1"/>
  <c r="AB92" i="24"/>
  <c r="AC92" i="24" s="1"/>
  <c r="Z148" i="24"/>
  <c r="AA148" i="24" s="1"/>
  <c r="AB148" i="24"/>
  <c r="AC148" i="24" s="1"/>
  <c r="S148" i="24"/>
  <c r="T148" i="24" s="1"/>
  <c r="O80" i="24"/>
  <c r="P80" i="24" s="1"/>
  <c r="AB80" i="24"/>
  <c r="AC80" i="24" s="1"/>
  <c r="Z80" i="24"/>
  <c r="AA80" i="24" s="1"/>
  <c r="S80" i="24"/>
  <c r="T80" i="24" s="1"/>
  <c r="S26" i="24"/>
  <c r="T26" i="24" s="1"/>
  <c r="Z26" i="24"/>
  <c r="AA26" i="24" s="1"/>
  <c r="AB26" i="24"/>
  <c r="AC26" i="24" s="1"/>
  <c r="Z107" i="26"/>
  <c r="AA107" i="26" s="1"/>
  <c r="S107" i="26"/>
  <c r="T107" i="26" s="1"/>
  <c r="AB107" i="26"/>
  <c r="AC107" i="26" s="1"/>
  <c r="AB117" i="26"/>
  <c r="AC117" i="26" s="1"/>
  <c r="Z117" i="26"/>
  <c r="AA117" i="26" s="1"/>
  <c r="S117" i="26"/>
  <c r="T117" i="26" s="1"/>
  <c r="S73" i="26"/>
  <c r="Z73" i="26"/>
  <c r="AB73" i="26"/>
  <c r="O94" i="26"/>
  <c r="P94" i="26" s="1"/>
  <c r="Z94" i="26"/>
  <c r="AA94" i="26" s="1"/>
  <c r="AB94" i="26"/>
  <c r="AC94" i="26" s="1"/>
  <c r="S94" i="26"/>
  <c r="T94" i="26" s="1"/>
  <c r="S126" i="26"/>
  <c r="T126" i="26" s="1"/>
  <c r="Z126" i="26"/>
  <c r="AA126" i="26" s="1"/>
  <c r="AB126" i="26"/>
  <c r="AC126" i="26" s="1"/>
  <c r="AB138" i="26"/>
  <c r="AC138" i="26" s="1"/>
  <c r="S138" i="26"/>
  <c r="T138" i="26" s="1"/>
  <c r="Z138" i="26"/>
  <c r="AA138" i="26" s="1"/>
  <c r="Z133" i="27"/>
  <c r="AB133" i="27"/>
  <c r="S133" i="27"/>
  <c r="Z146" i="27"/>
  <c r="AA146" i="27" s="1"/>
  <c r="AB146" i="27"/>
  <c r="AC146" i="27" s="1"/>
  <c r="S146" i="27"/>
  <c r="T146" i="27" s="1"/>
  <c r="S157" i="27"/>
  <c r="T157" i="27" s="1"/>
  <c r="AB157" i="27"/>
  <c r="AC157" i="27" s="1"/>
  <c r="Z157" i="27"/>
  <c r="AA157" i="27" s="1"/>
  <c r="Z136" i="27"/>
  <c r="AA136" i="27" s="1"/>
  <c r="AB136" i="27"/>
  <c r="AC136" i="27" s="1"/>
  <c r="S136" i="27"/>
  <c r="T136" i="27" s="1"/>
  <c r="Z154" i="27"/>
  <c r="AA154" i="27" s="1"/>
  <c r="AB154" i="27"/>
  <c r="AC154" i="27" s="1"/>
  <c r="S154" i="27"/>
  <c r="T154" i="27" s="1"/>
  <c r="Z93" i="27"/>
  <c r="AA93" i="27" s="1"/>
  <c r="S93" i="27"/>
  <c r="T93" i="27" s="1"/>
  <c r="AB93" i="27"/>
  <c r="AC93" i="27" s="1"/>
  <c r="Z151" i="27"/>
  <c r="AA151" i="27" s="1"/>
  <c r="AB151" i="27"/>
  <c r="AC151" i="27" s="1"/>
  <c r="S151" i="27"/>
  <c r="T151" i="27" s="1"/>
  <c r="AB67" i="27"/>
  <c r="AC67" i="27" s="1"/>
  <c r="S67" i="27"/>
  <c r="T67" i="27" s="1"/>
  <c r="Z67" i="27"/>
  <c r="AA67" i="27" s="1"/>
  <c r="O179" i="24"/>
  <c r="P179" i="24" s="1"/>
  <c r="AB168" i="26"/>
  <c r="AC168" i="26" s="1"/>
  <c r="Z168" i="26"/>
  <c r="AA168" i="26" s="1"/>
  <c r="S168" i="26"/>
  <c r="T168" i="26" s="1"/>
  <c r="O168" i="26"/>
  <c r="P168" i="26" s="1"/>
  <c r="S175" i="26"/>
  <c r="T175" i="26" s="1"/>
  <c r="Z175" i="26"/>
  <c r="AA175" i="26" s="1"/>
  <c r="AB175" i="26"/>
  <c r="AC175" i="26" s="1"/>
  <c r="S172" i="25"/>
  <c r="T172" i="25" s="1"/>
  <c r="AB172" i="25"/>
  <c r="AC172" i="25" s="1"/>
  <c r="Z172" i="25"/>
  <c r="AA172" i="25" s="1"/>
  <c r="AA179" i="19"/>
  <c r="AB179" i="19" s="1"/>
  <c r="AC179" i="19"/>
  <c r="AD179" i="19" s="1"/>
  <c r="S179" i="19"/>
  <c r="T179" i="19" s="1"/>
  <c r="AC174" i="19"/>
  <c r="AD174" i="19" s="1"/>
  <c r="AA174" i="19"/>
  <c r="AB174" i="19" s="1"/>
  <c r="S174" i="19"/>
  <c r="T174" i="19" s="1"/>
  <c r="Z170" i="24"/>
  <c r="AA170" i="24" s="1"/>
  <c r="AB170" i="24"/>
  <c r="AC170" i="24" s="1"/>
  <c r="S170" i="24"/>
  <c r="T170" i="24" s="1"/>
  <c r="O170" i="24"/>
  <c r="P170" i="24" s="1"/>
  <c r="Z166" i="24"/>
  <c r="AA166" i="24" s="1"/>
  <c r="AB166" i="24"/>
  <c r="AC166" i="24" s="1"/>
  <c r="S166" i="24"/>
  <c r="T166" i="24" s="1"/>
  <c r="O166" i="24"/>
  <c r="P166" i="24" s="1"/>
  <c r="Z179" i="20"/>
  <c r="AA179" i="20" s="1"/>
  <c r="S179" i="20"/>
  <c r="T179" i="20" s="1"/>
  <c r="AB179" i="20"/>
  <c r="AC179" i="20" s="1"/>
  <c r="O179" i="20"/>
  <c r="P179" i="20" s="1"/>
  <c r="S184" i="20"/>
  <c r="T184" i="20" s="1"/>
  <c r="Z184" i="20"/>
  <c r="AA184" i="20" s="1"/>
  <c r="AB184" i="20"/>
  <c r="AC184" i="20" s="1"/>
  <c r="Z170" i="23"/>
  <c r="AA170" i="23" s="1"/>
  <c r="AB170" i="23"/>
  <c r="AC170" i="23" s="1"/>
  <c r="S170" i="23"/>
  <c r="T170" i="23" s="1"/>
  <c r="O170" i="23"/>
  <c r="P170" i="23" s="1"/>
  <c r="Z163" i="23"/>
  <c r="AA163" i="23" s="1"/>
  <c r="S163" i="23"/>
  <c r="T163" i="23" s="1"/>
  <c r="AB163" i="23"/>
  <c r="AC163" i="23" s="1"/>
  <c r="O163" i="23"/>
  <c r="P163" i="23" s="1"/>
  <c r="AB56" i="21"/>
  <c r="AC56" i="21" s="1"/>
  <c r="Z56" i="21"/>
  <c r="AA56" i="21" s="1"/>
  <c r="S56" i="21"/>
  <c r="T56" i="21" s="1"/>
  <c r="AB103" i="21"/>
  <c r="S103" i="21"/>
  <c r="Z103" i="21"/>
  <c r="Z136" i="22"/>
  <c r="AA136" i="22" s="1"/>
  <c r="S136" i="22"/>
  <c r="T136" i="22" s="1"/>
  <c r="AB136" i="22"/>
  <c r="AC136" i="22" s="1"/>
  <c r="AB153" i="23"/>
  <c r="AC153" i="23" s="1"/>
  <c r="Z153" i="23"/>
  <c r="AA153" i="23" s="1"/>
  <c r="S153" i="23"/>
  <c r="T153" i="23" s="1"/>
  <c r="Z142" i="24"/>
  <c r="AA142" i="24" s="1"/>
  <c r="AB142" i="24"/>
  <c r="AC142" i="24" s="1"/>
  <c r="S142" i="24"/>
  <c r="T142" i="24" s="1"/>
  <c r="Z19" i="25"/>
  <c r="AA19" i="25" s="1"/>
  <c r="AB19" i="25"/>
  <c r="AC19" i="25" s="1"/>
  <c r="S19" i="25"/>
  <c r="T19" i="25" s="1"/>
  <c r="Z144" i="25"/>
  <c r="AA144" i="25" s="1"/>
  <c r="AB144" i="25"/>
  <c r="AC144" i="25" s="1"/>
  <c r="S144" i="25"/>
  <c r="T144" i="25" s="1"/>
  <c r="AB16" i="26"/>
  <c r="AC16" i="26" s="1"/>
  <c r="S16" i="26"/>
  <c r="T16" i="26" s="1"/>
  <c r="Z16" i="26"/>
  <c r="AA16" i="26" s="1"/>
  <c r="S80" i="26"/>
  <c r="T80" i="26" s="1"/>
  <c r="Z80" i="26"/>
  <c r="AA80" i="26" s="1"/>
  <c r="AB80" i="26"/>
  <c r="AC80" i="26" s="1"/>
  <c r="AA63" i="19"/>
  <c r="AB63" i="19" s="1"/>
  <c r="S63" i="19"/>
  <c r="T63" i="19" s="1"/>
  <c r="AC63" i="19"/>
  <c r="AD63" i="19" s="1"/>
  <c r="AB64" i="21"/>
  <c r="AC64" i="21" s="1"/>
  <c r="Z64" i="21"/>
  <c r="AA64" i="21" s="1"/>
  <c r="S64" i="21"/>
  <c r="T64" i="21" s="1"/>
  <c r="AB145" i="21"/>
  <c r="AC145" i="21" s="1"/>
  <c r="Z145" i="21"/>
  <c r="AA145" i="21" s="1"/>
  <c r="S145" i="21"/>
  <c r="T145" i="21" s="1"/>
  <c r="AB144" i="22"/>
  <c r="AC144" i="22" s="1"/>
  <c r="S144" i="22"/>
  <c r="T144" i="22" s="1"/>
  <c r="Z144" i="22"/>
  <c r="AA144" i="22" s="1"/>
  <c r="AB112" i="23"/>
  <c r="AC112" i="23" s="1"/>
  <c r="Z112" i="23"/>
  <c r="AA112" i="23" s="1"/>
  <c r="S112" i="23"/>
  <c r="T112" i="23" s="1"/>
  <c r="Z23" i="24"/>
  <c r="AA23" i="24" s="1"/>
  <c r="AB23" i="24"/>
  <c r="AC23" i="24" s="1"/>
  <c r="S23" i="24"/>
  <c r="T23" i="24" s="1"/>
  <c r="AB120" i="25"/>
  <c r="AC120" i="25" s="1"/>
  <c r="Z120" i="25"/>
  <c r="AA120" i="25" s="1"/>
  <c r="S120" i="25"/>
  <c r="T120" i="25" s="1"/>
  <c r="Z146" i="26"/>
  <c r="AA146" i="26" s="1"/>
  <c r="S146" i="26"/>
  <c r="T146" i="26" s="1"/>
  <c r="AB146" i="26"/>
  <c r="AC146" i="26" s="1"/>
  <c r="AB96" i="27"/>
  <c r="AC96" i="27" s="1"/>
  <c r="S96" i="27"/>
  <c r="T96" i="27" s="1"/>
  <c r="Z96" i="27"/>
  <c r="AA96" i="27" s="1"/>
  <c r="O61" i="20"/>
  <c r="P61" i="20" s="1"/>
  <c r="S61" i="20"/>
  <c r="T61" i="20" s="1"/>
  <c r="AB61" i="20"/>
  <c r="AC61" i="20" s="1"/>
  <c r="Z61" i="20"/>
  <c r="AA61" i="20" s="1"/>
  <c r="Z16" i="21"/>
  <c r="AA16" i="21" s="1"/>
  <c r="AB16" i="21"/>
  <c r="AC16" i="21" s="1"/>
  <c r="S16" i="21"/>
  <c r="T16" i="21" s="1"/>
  <c r="AB20" i="21"/>
  <c r="AC20" i="21" s="1"/>
  <c r="Z20" i="21"/>
  <c r="AA20" i="21" s="1"/>
  <c r="S20" i="21"/>
  <c r="T20" i="21" s="1"/>
  <c r="AB150" i="22"/>
  <c r="AC150" i="22" s="1"/>
  <c r="Z150" i="22"/>
  <c r="AA150" i="22" s="1"/>
  <c r="S150" i="22"/>
  <c r="T150" i="22" s="1"/>
  <c r="AB144" i="23"/>
  <c r="AC144" i="23" s="1"/>
  <c r="Z144" i="23"/>
  <c r="AA144" i="23" s="1"/>
  <c r="S144" i="23"/>
  <c r="T144" i="23" s="1"/>
  <c r="Z53" i="23"/>
  <c r="AA53" i="23" s="1"/>
  <c r="S53" i="23"/>
  <c r="T53" i="23" s="1"/>
  <c r="AB53" i="23"/>
  <c r="AC53" i="23" s="1"/>
  <c r="O81" i="25"/>
  <c r="P81" i="25" s="1"/>
  <c r="AB81" i="25"/>
  <c r="AC81" i="25" s="1"/>
  <c r="S81" i="25"/>
  <c r="T81" i="25" s="1"/>
  <c r="Z81" i="25"/>
  <c r="AA81" i="25" s="1"/>
  <c r="AB115" i="26"/>
  <c r="AC115" i="26" s="1"/>
  <c r="Z115" i="26"/>
  <c r="AA115" i="26" s="1"/>
  <c r="S115" i="26"/>
  <c r="T115" i="26" s="1"/>
  <c r="S19" i="26"/>
  <c r="T19" i="26" s="1"/>
  <c r="AB19" i="26"/>
  <c r="AC19" i="26" s="1"/>
  <c r="Z19" i="26"/>
  <c r="AA19" i="26" s="1"/>
  <c r="Z114" i="27"/>
  <c r="AA114" i="27" s="1"/>
  <c r="AB114" i="27"/>
  <c r="AC114" i="27" s="1"/>
  <c r="S114" i="27"/>
  <c r="T114" i="27" s="1"/>
  <c r="AB74" i="20"/>
  <c r="AC74" i="20" s="1"/>
  <c r="Z74" i="20"/>
  <c r="AA74" i="20" s="1"/>
  <c r="S74" i="20"/>
  <c r="T74" i="20" s="1"/>
  <c r="O37" i="20"/>
  <c r="P37" i="20" s="1"/>
  <c r="S37" i="20"/>
  <c r="T37" i="20" s="1"/>
  <c r="AB37" i="20"/>
  <c r="AC37" i="20" s="1"/>
  <c r="Z37" i="20"/>
  <c r="AA37" i="20" s="1"/>
  <c r="AB142" i="21"/>
  <c r="AC142" i="21" s="1"/>
  <c r="Z142" i="21"/>
  <c r="AA142" i="21" s="1"/>
  <c r="S142" i="21"/>
  <c r="T142" i="21" s="1"/>
  <c r="S30" i="25"/>
  <c r="T30" i="25" s="1"/>
  <c r="Z30" i="25"/>
  <c r="AA30" i="25" s="1"/>
  <c r="AB30" i="25"/>
  <c r="AC30" i="25" s="1"/>
  <c r="AB110" i="27"/>
  <c r="AC110" i="27" s="1"/>
  <c r="Z110" i="27"/>
  <c r="AA110" i="27" s="1"/>
  <c r="S110" i="27"/>
  <c r="T110" i="27" s="1"/>
  <c r="O107" i="20"/>
  <c r="P107" i="20" s="1"/>
  <c r="AB107" i="20"/>
  <c r="AC107" i="20" s="1"/>
  <c r="Z107" i="20"/>
  <c r="AA107" i="20" s="1"/>
  <c r="S107" i="20"/>
  <c r="T107" i="20" s="1"/>
  <c r="Z96" i="20"/>
  <c r="AA96" i="20" s="1"/>
  <c r="S96" i="20"/>
  <c r="T96" i="20" s="1"/>
  <c r="AB96" i="20"/>
  <c r="AC96" i="20" s="1"/>
  <c r="O95" i="21"/>
  <c r="P95" i="21" s="1"/>
  <c r="S95" i="21"/>
  <c r="T95" i="21" s="1"/>
  <c r="AB95" i="21"/>
  <c r="AC95" i="21" s="1"/>
  <c r="Z95" i="21"/>
  <c r="AA95" i="21" s="1"/>
  <c r="S60" i="21"/>
  <c r="T60" i="21" s="1"/>
  <c r="AB60" i="21"/>
  <c r="AC60" i="21" s="1"/>
  <c r="Z60" i="21"/>
  <c r="AA60" i="21" s="1"/>
  <c r="O51" i="21"/>
  <c r="P51" i="21" s="1"/>
  <c r="Z51" i="21"/>
  <c r="AA51" i="21" s="1"/>
  <c r="S51" i="21"/>
  <c r="T51" i="21" s="1"/>
  <c r="AB51" i="21"/>
  <c r="AC51" i="21" s="1"/>
  <c r="AB31" i="22"/>
  <c r="AC31" i="22" s="1"/>
  <c r="Z31" i="22"/>
  <c r="AA31" i="22" s="1"/>
  <c r="S31" i="22"/>
  <c r="T31" i="22" s="1"/>
  <c r="AB120" i="22"/>
  <c r="AC120" i="22" s="1"/>
  <c r="Z120" i="22"/>
  <c r="AA120" i="22" s="1"/>
  <c r="S120" i="22"/>
  <c r="T120" i="22" s="1"/>
  <c r="Z66" i="22"/>
  <c r="AA66" i="22" s="1"/>
  <c r="AB66" i="22"/>
  <c r="AC66" i="22" s="1"/>
  <c r="S66" i="22"/>
  <c r="T66" i="22" s="1"/>
  <c r="AB145" i="22"/>
  <c r="AC145" i="22" s="1"/>
  <c r="S145" i="22"/>
  <c r="T145" i="22" s="1"/>
  <c r="Z145" i="22"/>
  <c r="AA145" i="22" s="1"/>
  <c r="Z75" i="23"/>
  <c r="AA75" i="23" s="1"/>
  <c r="AB75" i="23"/>
  <c r="AC75" i="23" s="1"/>
  <c r="S75" i="23"/>
  <c r="T75" i="23" s="1"/>
  <c r="O76" i="23"/>
  <c r="P76" i="23" s="1"/>
  <c r="Z76" i="23"/>
  <c r="AA76" i="23" s="1"/>
  <c r="AB76" i="23"/>
  <c r="AC76" i="23" s="1"/>
  <c r="S76" i="23"/>
  <c r="T76" i="23" s="1"/>
  <c r="AB147" i="24"/>
  <c r="AC147" i="24" s="1"/>
  <c r="Z147" i="24"/>
  <c r="AA147" i="24" s="1"/>
  <c r="S147" i="24"/>
  <c r="T147" i="24" s="1"/>
  <c r="O84" i="24"/>
  <c r="P84" i="24" s="1"/>
  <c r="AB84" i="24"/>
  <c r="AC84" i="24" s="1"/>
  <c r="S84" i="24"/>
  <c r="T84" i="24" s="1"/>
  <c r="Z84" i="24"/>
  <c r="AA84" i="24" s="1"/>
  <c r="O65" i="24"/>
  <c r="P65" i="24" s="1"/>
  <c r="Z65" i="24"/>
  <c r="AA65" i="24" s="1"/>
  <c r="S65" i="24"/>
  <c r="T65" i="24" s="1"/>
  <c r="AB65" i="24"/>
  <c r="AC65" i="24" s="1"/>
  <c r="Z19" i="24"/>
  <c r="AA19" i="24" s="1"/>
  <c r="AB19" i="24"/>
  <c r="AC19" i="24" s="1"/>
  <c r="S19" i="24"/>
  <c r="T19" i="24" s="1"/>
  <c r="AB22" i="25"/>
  <c r="AC22" i="25" s="1"/>
  <c r="S22" i="25"/>
  <c r="T22" i="25" s="1"/>
  <c r="Z22" i="25"/>
  <c r="AA22" i="25" s="1"/>
  <c r="Z144" i="26"/>
  <c r="AA144" i="26" s="1"/>
  <c r="S144" i="26"/>
  <c r="T144" i="26" s="1"/>
  <c r="AB144" i="26"/>
  <c r="AC144" i="26" s="1"/>
  <c r="Z86" i="26"/>
  <c r="AA86" i="26" s="1"/>
  <c r="AB86" i="26"/>
  <c r="AC86" i="26" s="1"/>
  <c r="S86" i="26"/>
  <c r="T86" i="26" s="1"/>
  <c r="AB124" i="26"/>
  <c r="AC124" i="26" s="1"/>
  <c r="Z124" i="26"/>
  <c r="AA124" i="26" s="1"/>
  <c r="S124" i="26"/>
  <c r="T124" i="26" s="1"/>
  <c r="AB121" i="27"/>
  <c r="AC121" i="27" s="1"/>
  <c r="Z121" i="27"/>
  <c r="AA121" i="27" s="1"/>
  <c r="S121" i="27"/>
  <c r="T121" i="27" s="1"/>
  <c r="AB126" i="27"/>
  <c r="AC126" i="27" s="1"/>
  <c r="S126" i="27"/>
  <c r="T126" i="27" s="1"/>
  <c r="Z126" i="27"/>
  <c r="AA126" i="27" s="1"/>
  <c r="Z20" i="27"/>
  <c r="AA20" i="27" s="1"/>
  <c r="AB20" i="27"/>
  <c r="AC20" i="27" s="1"/>
  <c r="S20" i="27"/>
  <c r="T20" i="27" s="1"/>
  <c r="Z55" i="21"/>
  <c r="AA55" i="21" s="1"/>
  <c r="S55" i="21"/>
  <c r="T55" i="21" s="1"/>
  <c r="AB55" i="21"/>
  <c r="AC55" i="21" s="1"/>
  <c r="AB144" i="21"/>
  <c r="AC144" i="21" s="1"/>
  <c r="S144" i="21"/>
  <c r="T144" i="21" s="1"/>
  <c r="Z144" i="21"/>
  <c r="AA144" i="21" s="1"/>
  <c r="AB66" i="21"/>
  <c r="AC66" i="21" s="1"/>
  <c r="S66" i="21"/>
  <c r="T66" i="21" s="1"/>
  <c r="Z66" i="21"/>
  <c r="AA66" i="21" s="1"/>
  <c r="O83" i="21"/>
  <c r="P83" i="21" s="1"/>
  <c r="Z83" i="21"/>
  <c r="AA83" i="21" s="1"/>
  <c r="S83" i="21"/>
  <c r="T83" i="21" s="1"/>
  <c r="AB83" i="21"/>
  <c r="AC83" i="21" s="1"/>
  <c r="S138" i="21"/>
  <c r="T138" i="21" s="1"/>
  <c r="Z138" i="21"/>
  <c r="AA138" i="21" s="1"/>
  <c r="AB138" i="21"/>
  <c r="AC138" i="21" s="1"/>
  <c r="S54" i="21"/>
  <c r="T54" i="21" s="1"/>
  <c r="Z54" i="21"/>
  <c r="AA54" i="21" s="1"/>
  <c r="AB54" i="21"/>
  <c r="AC54" i="21" s="1"/>
  <c r="O95" i="23"/>
  <c r="P95" i="23" s="1"/>
  <c r="S95" i="23"/>
  <c r="T95" i="23" s="1"/>
  <c r="AB95" i="23"/>
  <c r="AC95" i="23" s="1"/>
  <c r="Z95" i="23"/>
  <c r="AA95" i="23" s="1"/>
  <c r="AB50" i="23"/>
  <c r="AC50" i="23" s="1"/>
  <c r="Z50" i="23"/>
  <c r="AA50" i="23" s="1"/>
  <c r="S50" i="23"/>
  <c r="Z86" i="23"/>
  <c r="AA86" i="23" s="1"/>
  <c r="S86" i="23"/>
  <c r="T86" i="23" s="1"/>
  <c r="AB86" i="23"/>
  <c r="AC86" i="23" s="1"/>
  <c r="AB16" i="24"/>
  <c r="AC16" i="24" s="1"/>
  <c r="Z16" i="24"/>
  <c r="AA16" i="24" s="1"/>
  <c r="S16" i="24"/>
  <c r="T16" i="24" s="1"/>
  <c r="AB54" i="24"/>
  <c r="AC54" i="24" s="1"/>
  <c r="Z54" i="24"/>
  <c r="AA54" i="24" s="1"/>
  <c r="S54" i="24"/>
  <c r="T54" i="24" s="1"/>
  <c r="AB79" i="24"/>
  <c r="AC79" i="24" s="1"/>
  <c r="S79" i="24"/>
  <c r="T79" i="24" s="1"/>
  <c r="Z79" i="24"/>
  <c r="AA79" i="24" s="1"/>
  <c r="AB116" i="24"/>
  <c r="AC116" i="24" s="1"/>
  <c r="Z116" i="24"/>
  <c r="AA116" i="24" s="1"/>
  <c r="S116" i="24"/>
  <c r="T116" i="24" s="1"/>
  <c r="Z141" i="24"/>
  <c r="AA141" i="24" s="1"/>
  <c r="AB141" i="24"/>
  <c r="AC141" i="24" s="1"/>
  <c r="S141" i="24"/>
  <c r="T141" i="24" s="1"/>
  <c r="O88" i="24"/>
  <c r="P88" i="24" s="1"/>
  <c r="Z88" i="24"/>
  <c r="AA88" i="24" s="1"/>
  <c r="AB88" i="24"/>
  <c r="AC88" i="24" s="1"/>
  <c r="S88" i="24"/>
  <c r="T88" i="24" s="1"/>
  <c r="AB18" i="24"/>
  <c r="AC18" i="24" s="1"/>
  <c r="S18" i="24"/>
  <c r="T18" i="24" s="1"/>
  <c r="Z18" i="24"/>
  <c r="AA18" i="24" s="1"/>
  <c r="AB149" i="27"/>
  <c r="AC149" i="27" s="1"/>
  <c r="Z149" i="27"/>
  <c r="AA149" i="27" s="1"/>
  <c r="S149" i="27"/>
  <c r="T149" i="27" s="1"/>
  <c r="S115" i="27"/>
  <c r="T115" i="27" s="1"/>
  <c r="AB115" i="27"/>
  <c r="AC115" i="27" s="1"/>
  <c r="Z115" i="27"/>
  <c r="AA115" i="27" s="1"/>
  <c r="AB134" i="27"/>
  <c r="AC134" i="27" s="1"/>
  <c r="Z134" i="27"/>
  <c r="AA134" i="27" s="1"/>
  <c r="S134" i="27"/>
  <c r="T134" i="27" s="1"/>
  <c r="Z152" i="27"/>
  <c r="AA152" i="27" s="1"/>
  <c r="AB152" i="27"/>
  <c r="AC152" i="27" s="1"/>
  <c r="S152" i="27"/>
  <c r="T152" i="27" s="1"/>
  <c r="AB140" i="27"/>
  <c r="AC140" i="27" s="1"/>
  <c r="S140" i="27"/>
  <c r="T140" i="27" s="1"/>
  <c r="Z140" i="27"/>
  <c r="AA140" i="27" s="1"/>
  <c r="AB18" i="27"/>
  <c r="AC18" i="27" s="1"/>
  <c r="S18" i="27"/>
  <c r="T18" i="27" s="1"/>
  <c r="Z18" i="27"/>
  <c r="AA18" i="27" s="1"/>
  <c r="S119" i="27"/>
  <c r="T119" i="27" s="1"/>
  <c r="AB119" i="27"/>
  <c r="AC119" i="27" s="1"/>
  <c r="Z119" i="27"/>
  <c r="AA119" i="27" s="1"/>
  <c r="AB182" i="22"/>
  <c r="AC182" i="22" s="1"/>
  <c r="Z182" i="22"/>
  <c r="AA182" i="22" s="1"/>
  <c r="S182" i="22"/>
  <c r="T182" i="22" s="1"/>
  <c r="AB173" i="22"/>
  <c r="AC173" i="22" s="1"/>
  <c r="Z173" i="22"/>
  <c r="AA173" i="22" s="1"/>
  <c r="S173" i="22"/>
  <c r="T173" i="22" s="1"/>
  <c r="O173" i="22"/>
  <c r="P173" i="22" s="1"/>
  <c r="AB182" i="26"/>
  <c r="AC182" i="26" s="1"/>
  <c r="Z182" i="26"/>
  <c r="AA182" i="26" s="1"/>
  <c r="S182" i="26"/>
  <c r="T182" i="26" s="1"/>
  <c r="AB173" i="26"/>
  <c r="AC173" i="26" s="1"/>
  <c r="Z173" i="26"/>
  <c r="AA173" i="26" s="1"/>
  <c r="S173" i="26"/>
  <c r="T173" i="26" s="1"/>
  <c r="O173" i="26"/>
  <c r="P173" i="26" s="1"/>
  <c r="AB169" i="25"/>
  <c r="AC169" i="25" s="1"/>
  <c r="Z169" i="25"/>
  <c r="AA169" i="25" s="1"/>
  <c r="S169" i="25"/>
  <c r="T169" i="25" s="1"/>
  <c r="O169" i="25"/>
  <c r="P169" i="25" s="1"/>
  <c r="AB176" i="25"/>
  <c r="AC176" i="25" s="1"/>
  <c r="Z176" i="25"/>
  <c r="AA176" i="25" s="1"/>
  <c r="S176" i="25"/>
  <c r="T176" i="25" s="1"/>
  <c r="AC168" i="19"/>
  <c r="AD168" i="19" s="1"/>
  <c r="AA168" i="19"/>
  <c r="AB168" i="19" s="1"/>
  <c r="S168" i="19"/>
  <c r="T168" i="19" s="1"/>
  <c r="AC44" i="19"/>
  <c r="AD44" i="19" s="1"/>
  <c r="AA44" i="19"/>
  <c r="AB44" i="19" s="1"/>
  <c r="S44" i="19"/>
  <c r="T44" i="19" s="1"/>
  <c r="Z178" i="24"/>
  <c r="AA178" i="24" s="1"/>
  <c r="AB178" i="24"/>
  <c r="AC178" i="24" s="1"/>
  <c r="S178" i="24"/>
  <c r="T178" i="24" s="1"/>
  <c r="Z174" i="24"/>
  <c r="AA174" i="24" s="1"/>
  <c r="S174" i="24"/>
  <c r="T174" i="24" s="1"/>
  <c r="AB174" i="24"/>
  <c r="AC174" i="24" s="1"/>
  <c r="Z172" i="20"/>
  <c r="AA172" i="20" s="1"/>
  <c r="AB172" i="20"/>
  <c r="AC172" i="20" s="1"/>
  <c r="S172" i="20"/>
  <c r="T172" i="20" s="1"/>
  <c r="AB168" i="20"/>
  <c r="AC168" i="20" s="1"/>
  <c r="Z168" i="20"/>
  <c r="AA168" i="20" s="1"/>
  <c r="S168" i="20"/>
  <c r="T168" i="20" s="1"/>
  <c r="AB182" i="23"/>
  <c r="AC182" i="23" s="1"/>
  <c r="S182" i="23"/>
  <c r="T182" i="23" s="1"/>
  <c r="Z182" i="23"/>
  <c r="AA182" i="23" s="1"/>
  <c r="O182" i="23"/>
  <c r="P182" i="23" s="1"/>
  <c r="Z187" i="23"/>
  <c r="AA187" i="23" s="1"/>
  <c r="S187" i="23"/>
  <c r="T187" i="23" s="1"/>
  <c r="AB187" i="23"/>
  <c r="AC187" i="23" s="1"/>
  <c r="AB65" i="21"/>
  <c r="AC65" i="21" s="1"/>
  <c r="S65" i="21"/>
  <c r="T65" i="21" s="1"/>
  <c r="Z65" i="21"/>
  <c r="AA65" i="21" s="1"/>
  <c r="AB112" i="22"/>
  <c r="AC112" i="22" s="1"/>
  <c r="Z112" i="22"/>
  <c r="AA112" i="22" s="1"/>
  <c r="S112" i="22"/>
  <c r="T112" i="22" s="1"/>
  <c r="AB63" i="24"/>
  <c r="AC63" i="24" s="1"/>
  <c r="S63" i="24"/>
  <c r="T63" i="24" s="1"/>
  <c r="Z63" i="24"/>
  <c r="AA63" i="24" s="1"/>
  <c r="AB122" i="25"/>
  <c r="AC122" i="25" s="1"/>
  <c r="Z122" i="25"/>
  <c r="AA122" i="25" s="1"/>
  <c r="S122" i="25"/>
  <c r="T122" i="25" s="1"/>
  <c r="O66" i="25"/>
  <c r="P66" i="25" s="1"/>
  <c r="AB66" i="25"/>
  <c r="AC66" i="25" s="1"/>
  <c r="Z66" i="25"/>
  <c r="AA66" i="25" s="1"/>
  <c r="S66" i="25"/>
  <c r="T66" i="25" s="1"/>
  <c r="AB60" i="26"/>
  <c r="AC60" i="26" s="1"/>
  <c r="S60" i="26"/>
  <c r="T60" i="26" s="1"/>
  <c r="Z60" i="26"/>
  <c r="AA60" i="26" s="1"/>
  <c r="AB122" i="27"/>
  <c r="AC122" i="27" s="1"/>
  <c r="S122" i="27"/>
  <c r="T122" i="27" s="1"/>
  <c r="Z122" i="27"/>
  <c r="AA122" i="27" s="1"/>
  <c r="AC141" i="19"/>
  <c r="AD141" i="19" s="1"/>
  <c r="S141" i="19"/>
  <c r="T141" i="19" s="1"/>
  <c r="AA141" i="19"/>
  <c r="AB141" i="19" s="1"/>
  <c r="AA125" i="19"/>
  <c r="AB125" i="19" s="1"/>
  <c r="AC125" i="19"/>
  <c r="AD125" i="19" s="1"/>
  <c r="S125" i="19"/>
  <c r="T125" i="19" s="1"/>
  <c r="AB65" i="20"/>
  <c r="AC65" i="20" s="1"/>
  <c r="Z65" i="20"/>
  <c r="AA65" i="20" s="1"/>
  <c r="S65" i="20"/>
  <c r="T65" i="20" s="1"/>
  <c r="O54" i="20"/>
  <c r="P54" i="20" s="1"/>
  <c r="Z54" i="20"/>
  <c r="AA54" i="20" s="1"/>
  <c r="AB54" i="20"/>
  <c r="AC54" i="20" s="1"/>
  <c r="S54" i="20"/>
  <c r="T54" i="20" s="1"/>
  <c r="Z93" i="21"/>
  <c r="AA93" i="21" s="1"/>
  <c r="AB93" i="21"/>
  <c r="AC93" i="21" s="1"/>
  <c r="S93" i="21"/>
  <c r="T93" i="21" s="1"/>
  <c r="Z140" i="22"/>
  <c r="AA140" i="22" s="1"/>
  <c r="AB140" i="22"/>
  <c r="AC140" i="22" s="1"/>
  <c r="S140" i="22"/>
  <c r="T140" i="22" s="1"/>
  <c r="S33" i="22"/>
  <c r="T33" i="22" s="1"/>
  <c r="AB33" i="22"/>
  <c r="AC33" i="22" s="1"/>
  <c r="Z33" i="22"/>
  <c r="AA33" i="22" s="1"/>
  <c r="S124" i="23"/>
  <c r="T124" i="23" s="1"/>
  <c r="AB124" i="23"/>
  <c r="AC124" i="23" s="1"/>
  <c r="Z124" i="23"/>
  <c r="AA124" i="23" s="1"/>
  <c r="O77" i="25"/>
  <c r="P77" i="25" s="1"/>
  <c r="AB77" i="25"/>
  <c r="AC77" i="25" s="1"/>
  <c r="Z77" i="25"/>
  <c r="AA77" i="25" s="1"/>
  <c r="S77" i="25"/>
  <c r="T77" i="25" s="1"/>
  <c r="AB94" i="25"/>
  <c r="AC94" i="25" s="1"/>
  <c r="Z94" i="25"/>
  <c r="AA94" i="25" s="1"/>
  <c r="S94" i="25"/>
  <c r="T94" i="25" s="1"/>
  <c r="Z55" i="26"/>
  <c r="AA55" i="26" s="1"/>
  <c r="S55" i="26"/>
  <c r="T55" i="26" s="1"/>
  <c r="AB55" i="26"/>
  <c r="AC55" i="26" s="1"/>
  <c r="O83" i="27"/>
  <c r="P83" i="27" s="1"/>
  <c r="AB83" i="27"/>
  <c r="AC83" i="27" s="1"/>
  <c r="Z83" i="27"/>
  <c r="AA83" i="27" s="1"/>
  <c r="S83" i="27"/>
  <c r="T83" i="27" s="1"/>
  <c r="Z79" i="21"/>
  <c r="AA79" i="21" s="1"/>
  <c r="S79" i="21"/>
  <c r="T79" i="21" s="1"/>
  <c r="AB79" i="21"/>
  <c r="AC79" i="21" s="1"/>
  <c r="AB15" i="21"/>
  <c r="S15" i="21"/>
  <c r="T15" i="21" s="1"/>
  <c r="Z15" i="21"/>
  <c r="AA15" i="21" s="1"/>
  <c r="Z109" i="22"/>
  <c r="AA109" i="22" s="1"/>
  <c r="AB109" i="22"/>
  <c r="AC109" i="22" s="1"/>
  <c r="S109" i="22"/>
  <c r="T109" i="22" s="1"/>
  <c r="S126" i="23"/>
  <c r="T126" i="23" s="1"/>
  <c r="AB126" i="23"/>
  <c r="AC126" i="23" s="1"/>
  <c r="Z126" i="23"/>
  <c r="AA126" i="23" s="1"/>
  <c r="S138" i="23"/>
  <c r="T138" i="23" s="1"/>
  <c r="Z138" i="23"/>
  <c r="AA138" i="23" s="1"/>
  <c r="AB138" i="23"/>
  <c r="AC138" i="23" s="1"/>
  <c r="AB31" i="25"/>
  <c r="AC31" i="25" s="1"/>
  <c r="Z31" i="25"/>
  <c r="AA31" i="25" s="1"/>
  <c r="S31" i="25"/>
  <c r="T31" i="25" s="1"/>
  <c r="Z136" i="25"/>
  <c r="AA136" i="25" s="1"/>
  <c r="AB136" i="25"/>
  <c r="AC136" i="25" s="1"/>
  <c r="S136" i="25"/>
  <c r="T136" i="25" s="1"/>
  <c r="S83" i="26"/>
  <c r="T83" i="26" s="1"/>
  <c r="AB83" i="26"/>
  <c r="AC83" i="26" s="1"/>
  <c r="Z83" i="26"/>
  <c r="AA83" i="26" s="1"/>
  <c r="AB84" i="27"/>
  <c r="AC84" i="27" s="1"/>
  <c r="Z84" i="27"/>
  <c r="AA84" i="27" s="1"/>
  <c r="S84" i="27"/>
  <c r="T84" i="27" s="1"/>
  <c r="AB43" i="27"/>
  <c r="AC43" i="27" s="1"/>
  <c r="S43" i="27"/>
  <c r="T43" i="27" s="1"/>
  <c r="Z43" i="27"/>
  <c r="AA43" i="27" s="1"/>
  <c r="O87" i="23"/>
  <c r="P87" i="23" s="1"/>
  <c r="Z87" i="23"/>
  <c r="AA87" i="23" s="1"/>
  <c r="S87" i="23"/>
  <c r="T87" i="23" s="1"/>
  <c r="AB87" i="23"/>
  <c r="AC87" i="23" s="1"/>
  <c r="AB147" i="27"/>
  <c r="AC147" i="27" s="1"/>
  <c r="Z147" i="27"/>
  <c r="AA147" i="27" s="1"/>
  <c r="S147" i="27"/>
  <c r="T147" i="27" s="1"/>
  <c r="O94" i="27"/>
  <c r="P94" i="27" s="1"/>
  <c r="AB94" i="27"/>
  <c r="AC94" i="27" s="1"/>
  <c r="S94" i="27"/>
  <c r="T94" i="27" s="1"/>
  <c r="Z94" i="27"/>
  <c r="AA94" i="27" s="1"/>
  <c r="Z114" i="20"/>
  <c r="AA114" i="20" s="1"/>
  <c r="AB114" i="20"/>
  <c r="AC114" i="20" s="1"/>
  <c r="S114" i="20"/>
  <c r="T114" i="20" s="1"/>
  <c r="O180" i="19"/>
  <c r="P180" i="19" s="1"/>
  <c r="AA53" i="19"/>
  <c r="AB53" i="19" s="1"/>
  <c r="S53" i="19"/>
  <c r="T53" i="19" s="1"/>
  <c r="AC53" i="19"/>
  <c r="AD53" i="19" s="1"/>
  <c r="S30" i="19"/>
  <c r="T30" i="19" s="1"/>
  <c r="AC30" i="19"/>
  <c r="AD30" i="19" s="1"/>
  <c r="AA30" i="19"/>
  <c r="AB30" i="19" s="1"/>
  <c r="S60" i="19"/>
  <c r="T60" i="19" s="1"/>
  <c r="AC60" i="19"/>
  <c r="AD60" i="19" s="1"/>
  <c r="AA60" i="19"/>
  <c r="AB60" i="19" s="1"/>
  <c r="O84" i="19"/>
  <c r="P84" i="19" s="1"/>
  <c r="AA84" i="19"/>
  <c r="AB84" i="19" s="1"/>
  <c r="S84" i="19"/>
  <c r="T84" i="19" s="1"/>
  <c r="AC84" i="19"/>
  <c r="AD84" i="19" s="1"/>
  <c r="S91" i="19"/>
  <c r="T91" i="19" s="1"/>
  <c r="AA91" i="19"/>
  <c r="AB91" i="19" s="1"/>
  <c r="AC91" i="19"/>
  <c r="AD91" i="19" s="1"/>
  <c r="O46" i="19"/>
  <c r="P46" i="19" s="1"/>
  <c r="S46" i="19"/>
  <c r="T46" i="19" s="1"/>
  <c r="AC46" i="19"/>
  <c r="AD46" i="19" s="1"/>
  <c r="AA46" i="19"/>
  <c r="AB46" i="19" s="1"/>
  <c r="AC43" i="19"/>
  <c r="AA43" i="19"/>
  <c r="S43" i="19"/>
  <c r="AC151" i="19"/>
  <c r="AD151" i="19" s="1"/>
  <c r="S151" i="19"/>
  <c r="T151" i="19" s="1"/>
  <c r="AA151" i="19"/>
  <c r="AB151" i="19" s="1"/>
  <c r="AC150" i="19"/>
  <c r="AD150" i="19" s="1"/>
  <c r="AA150" i="19"/>
  <c r="AB150" i="19" s="1"/>
  <c r="S150" i="19"/>
  <c r="T150" i="19" s="1"/>
  <c r="O88" i="19"/>
  <c r="P88" i="19" s="1"/>
  <c r="AA88" i="19"/>
  <c r="AB88" i="19" s="1"/>
  <c r="S88" i="19"/>
  <c r="T88" i="19" s="1"/>
  <c r="AC88" i="19"/>
  <c r="AD88" i="19" s="1"/>
  <c r="O34" i="21"/>
  <c r="P34" i="21" s="1"/>
  <c r="AB34" i="21"/>
  <c r="AC34" i="21" s="1"/>
  <c r="S34" i="21"/>
  <c r="T34" i="21" s="1"/>
  <c r="Z34" i="21"/>
  <c r="AA34" i="21" s="1"/>
  <c r="Z45" i="21"/>
  <c r="AA45" i="21" s="1"/>
  <c r="AB45" i="21"/>
  <c r="AC45" i="21" s="1"/>
  <c r="S45" i="21"/>
  <c r="T45" i="21" s="1"/>
  <c r="Z73" i="21"/>
  <c r="AB73" i="21"/>
  <c r="S73" i="21"/>
  <c r="O91" i="21"/>
  <c r="P91" i="21" s="1"/>
  <c r="S91" i="21"/>
  <c r="T91" i="21" s="1"/>
  <c r="AB91" i="21"/>
  <c r="AC91" i="21" s="1"/>
  <c r="Z91" i="21"/>
  <c r="AA91" i="21" s="1"/>
  <c r="S154" i="21"/>
  <c r="T154" i="21" s="1"/>
  <c r="Z154" i="21"/>
  <c r="AA154" i="21" s="1"/>
  <c r="AB154" i="21"/>
  <c r="AC154" i="21" s="1"/>
  <c r="O43" i="21"/>
  <c r="P43" i="21" s="1"/>
  <c r="S43" i="21"/>
  <c r="AB43" i="21"/>
  <c r="Z43" i="21"/>
  <c r="Z90" i="23"/>
  <c r="AA90" i="23" s="1"/>
  <c r="AB90" i="23"/>
  <c r="AC90" i="23" s="1"/>
  <c r="S90" i="23"/>
  <c r="T90" i="23" s="1"/>
  <c r="S147" i="23"/>
  <c r="T147" i="23" s="1"/>
  <c r="Z147" i="23"/>
  <c r="AA147" i="23" s="1"/>
  <c r="AB147" i="23"/>
  <c r="AC147" i="23" s="1"/>
  <c r="S116" i="23"/>
  <c r="T116" i="23" s="1"/>
  <c r="Z116" i="23"/>
  <c r="AA116" i="23" s="1"/>
  <c r="AB116" i="23"/>
  <c r="AC116" i="23" s="1"/>
  <c r="AB125" i="23"/>
  <c r="AC125" i="23" s="1"/>
  <c r="S125" i="23"/>
  <c r="T125" i="23" s="1"/>
  <c r="Z125" i="23"/>
  <c r="AA125" i="23" s="1"/>
  <c r="S150" i="24"/>
  <c r="T150" i="24" s="1"/>
  <c r="Z150" i="24"/>
  <c r="AA150" i="24" s="1"/>
  <c r="AB150" i="24"/>
  <c r="AC150" i="24" s="1"/>
  <c r="AB62" i="24"/>
  <c r="AC62" i="24" s="1"/>
  <c r="Z62" i="24"/>
  <c r="AA62" i="24" s="1"/>
  <c r="S62" i="24"/>
  <c r="T62" i="24" s="1"/>
  <c r="Z87" i="24"/>
  <c r="AA87" i="24" s="1"/>
  <c r="S87" i="24"/>
  <c r="T87" i="24" s="1"/>
  <c r="AB87" i="24"/>
  <c r="AC87" i="24" s="1"/>
  <c r="Z146" i="24"/>
  <c r="AA146" i="24" s="1"/>
  <c r="AB146" i="24"/>
  <c r="AC146" i="24" s="1"/>
  <c r="S146" i="24"/>
  <c r="T146" i="24" s="1"/>
  <c r="Z157" i="24"/>
  <c r="AA157" i="24" s="1"/>
  <c r="AB157" i="24"/>
  <c r="AC157" i="24" s="1"/>
  <c r="S157" i="24"/>
  <c r="T157" i="24" s="1"/>
  <c r="O96" i="24"/>
  <c r="P96" i="24" s="1"/>
  <c r="AB96" i="24"/>
  <c r="AC96" i="24" s="1"/>
  <c r="S96" i="24"/>
  <c r="T96" i="24" s="1"/>
  <c r="Z96" i="24"/>
  <c r="AA96" i="24" s="1"/>
  <c r="S30" i="26"/>
  <c r="T30" i="26" s="1"/>
  <c r="Z30" i="26"/>
  <c r="AA30" i="26" s="1"/>
  <c r="AB30" i="26"/>
  <c r="AC30" i="26" s="1"/>
  <c r="S118" i="27"/>
  <c r="T118" i="27" s="1"/>
  <c r="AB118" i="27"/>
  <c r="AC118" i="27" s="1"/>
  <c r="Z118" i="27"/>
  <c r="AA118" i="27" s="1"/>
  <c r="AB139" i="27"/>
  <c r="AC139" i="27" s="1"/>
  <c r="S139" i="27"/>
  <c r="T139" i="27" s="1"/>
  <c r="Z139" i="27"/>
  <c r="AA139" i="27" s="1"/>
  <c r="Z150" i="27"/>
  <c r="AA150" i="27" s="1"/>
  <c r="S150" i="27"/>
  <c r="T150" i="27" s="1"/>
  <c r="AB150" i="27"/>
  <c r="AC150" i="27" s="1"/>
  <c r="Z109" i="27"/>
  <c r="AA109" i="27" s="1"/>
  <c r="AB109" i="27"/>
  <c r="AC109" i="27" s="1"/>
  <c r="S109" i="27"/>
  <c r="T109" i="27" s="1"/>
  <c r="AB113" i="27"/>
  <c r="AC113" i="27" s="1"/>
  <c r="Z113" i="27"/>
  <c r="AA113" i="27" s="1"/>
  <c r="S113" i="27"/>
  <c r="T113" i="27" s="1"/>
  <c r="Z22" i="27"/>
  <c r="AA22" i="27" s="1"/>
  <c r="S22" i="27"/>
  <c r="T22" i="27" s="1"/>
  <c r="AB22" i="27"/>
  <c r="AC22" i="27" s="1"/>
  <c r="S19" i="27"/>
  <c r="T19" i="27" s="1"/>
  <c r="Z19" i="27"/>
  <c r="AA19" i="27" s="1"/>
  <c r="AB19" i="27"/>
  <c r="AC19" i="27" s="1"/>
  <c r="Z112" i="27"/>
  <c r="AA112" i="27" s="1"/>
  <c r="AB112" i="27"/>
  <c r="AC112" i="27" s="1"/>
  <c r="S112" i="27"/>
  <c r="T112" i="27" s="1"/>
  <c r="O170" i="21"/>
  <c r="P170" i="21" s="1"/>
  <c r="S170" i="21"/>
  <c r="T170" i="21" s="1"/>
  <c r="Z170" i="21"/>
  <c r="AA170" i="21" s="1"/>
  <c r="AB170" i="21"/>
  <c r="AC170" i="21" s="1"/>
  <c r="Z187" i="21"/>
  <c r="AA187" i="21" s="1"/>
  <c r="AB187" i="21"/>
  <c r="AC187" i="21" s="1"/>
  <c r="S187" i="21"/>
  <c r="T187" i="21" s="1"/>
  <c r="AB170" i="27"/>
  <c r="AC170" i="27" s="1"/>
  <c r="S170" i="27"/>
  <c r="T170" i="27" s="1"/>
  <c r="Z170" i="27"/>
  <c r="AA170" i="27" s="1"/>
  <c r="O170" i="27"/>
  <c r="P170" i="27" s="1"/>
  <c r="Z165" i="27"/>
  <c r="AA165" i="27" s="1"/>
  <c r="AB165" i="27"/>
  <c r="AC165" i="27" s="1"/>
  <c r="S165" i="27"/>
  <c r="O165" i="27"/>
  <c r="AB165" i="22"/>
  <c r="AC165" i="22" s="1"/>
  <c r="Z165" i="22"/>
  <c r="AA165" i="22" s="1"/>
  <c r="S165" i="22"/>
  <c r="T165" i="22" s="1"/>
  <c r="O165" i="22"/>
  <c r="P165" i="22" s="1"/>
  <c r="AB175" i="22"/>
  <c r="AC175" i="22" s="1"/>
  <c r="S175" i="22"/>
  <c r="T175" i="22" s="1"/>
  <c r="Z175" i="22"/>
  <c r="AA175" i="22" s="1"/>
  <c r="Z167" i="26"/>
  <c r="AA167" i="26" s="1"/>
  <c r="AB167" i="26"/>
  <c r="AC167" i="26" s="1"/>
  <c r="S167" i="26"/>
  <c r="T167" i="26" s="1"/>
  <c r="O167" i="26"/>
  <c r="P167" i="26" s="1"/>
  <c r="AB187" i="26"/>
  <c r="AC187" i="26" s="1"/>
  <c r="Z187" i="26"/>
  <c r="AA187" i="26" s="1"/>
  <c r="S187" i="26"/>
  <c r="T187" i="26" s="1"/>
  <c r="Z168" i="25"/>
  <c r="AA168" i="25" s="1"/>
  <c r="AB168" i="25"/>
  <c r="AC168" i="25" s="1"/>
  <c r="S168" i="25"/>
  <c r="T168" i="25" s="1"/>
  <c r="O168" i="25"/>
  <c r="P168" i="25" s="1"/>
  <c r="AB187" i="25"/>
  <c r="AC187" i="25" s="1"/>
  <c r="Z187" i="25"/>
  <c r="AA187" i="25" s="1"/>
  <c r="S187" i="25"/>
  <c r="T187" i="25" s="1"/>
  <c r="AA178" i="19"/>
  <c r="AB178" i="19" s="1"/>
  <c r="AC178" i="19"/>
  <c r="AD178" i="19" s="1"/>
  <c r="S178" i="19"/>
  <c r="T178" i="19" s="1"/>
  <c r="O178" i="19"/>
  <c r="P178" i="19" s="1"/>
  <c r="AB169" i="24"/>
  <c r="AC169" i="24" s="1"/>
  <c r="Z169" i="24"/>
  <c r="AA169" i="24" s="1"/>
  <c r="S169" i="24"/>
  <c r="T169" i="24" s="1"/>
  <c r="O169" i="24"/>
  <c r="P169" i="24" s="1"/>
  <c r="AB178" i="20"/>
  <c r="AC178" i="20" s="1"/>
  <c r="Z178" i="20"/>
  <c r="AA178" i="20" s="1"/>
  <c r="S178" i="20"/>
  <c r="T178" i="20" s="1"/>
  <c r="AB174" i="20"/>
  <c r="AC174" i="20" s="1"/>
  <c r="Z174" i="20"/>
  <c r="AA174" i="20" s="1"/>
  <c r="S174" i="20"/>
  <c r="T174" i="20" s="1"/>
  <c r="O174" i="20"/>
  <c r="P174" i="20" s="1"/>
  <c r="Z169" i="23"/>
  <c r="AA169" i="23" s="1"/>
  <c r="S169" i="23"/>
  <c r="T169" i="23" s="1"/>
  <c r="AB169" i="23"/>
  <c r="AC169" i="23" s="1"/>
  <c r="O169" i="23"/>
  <c r="P169" i="23" s="1"/>
  <c r="Z186" i="23"/>
  <c r="AA186" i="23" s="1"/>
  <c r="AB186" i="23"/>
  <c r="AC186" i="23" s="1"/>
  <c r="S186" i="23"/>
  <c r="T186" i="23" s="1"/>
  <c r="O186" i="23"/>
  <c r="P186" i="23" s="1"/>
  <c r="Z163" i="27"/>
  <c r="AA163" i="27" s="1"/>
  <c r="AB163" i="27"/>
  <c r="AC163" i="27" s="1"/>
  <c r="S163" i="27"/>
  <c r="T163" i="27" s="1"/>
  <c r="Z178" i="22"/>
  <c r="AA178" i="22" s="1"/>
  <c r="S178" i="22"/>
  <c r="T178" i="22" s="1"/>
  <c r="AB178" i="22"/>
  <c r="AC178" i="22" s="1"/>
  <c r="AB165" i="26"/>
  <c r="AC165" i="26" s="1"/>
  <c r="Z165" i="26"/>
  <c r="AA165" i="26" s="1"/>
  <c r="S165" i="26"/>
  <c r="T165" i="26" s="1"/>
  <c r="S164" i="25"/>
  <c r="T164" i="25" s="1"/>
  <c r="Z164" i="25"/>
  <c r="AA164" i="25" s="1"/>
  <c r="AB164" i="25"/>
  <c r="AB185" i="25"/>
  <c r="AC185" i="25" s="1"/>
  <c r="Z185" i="25"/>
  <c r="AA185" i="25" s="1"/>
  <c r="S185" i="25"/>
  <c r="T185" i="25" s="1"/>
  <c r="AC183" i="19"/>
  <c r="AD183" i="19" s="1"/>
  <c r="AA183" i="19"/>
  <c r="AB183" i="19" s="1"/>
  <c r="S183" i="19"/>
  <c r="T183" i="19" s="1"/>
  <c r="S176" i="19"/>
  <c r="T176" i="19" s="1"/>
  <c r="AC176" i="19"/>
  <c r="AD176" i="19" s="1"/>
  <c r="AA176" i="19"/>
  <c r="AB176" i="19" s="1"/>
  <c r="AB185" i="24"/>
  <c r="AC185" i="24" s="1"/>
  <c r="Z185" i="24"/>
  <c r="AA185" i="24" s="1"/>
  <c r="S185" i="24"/>
  <c r="T185" i="24" s="1"/>
  <c r="AB184" i="24"/>
  <c r="AC184" i="24" s="1"/>
  <c r="Z184" i="24"/>
  <c r="AA184" i="24" s="1"/>
  <c r="S184" i="24"/>
  <c r="T184" i="24" s="1"/>
  <c r="AB167" i="23"/>
  <c r="AC167" i="23" s="1"/>
  <c r="Z167" i="23"/>
  <c r="AA167" i="23" s="1"/>
  <c r="S167" i="23"/>
  <c r="T167" i="23" s="1"/>
  <c r="Z171" i="23"/>
  <c r="AA171" i="23" s="1"/>
  <c r="AB171" i="23"/>
  <c r="AC171" i="23" s="1"/>
  <c r="S171" i="23"/>
  <c r="T171" i="23" s="1"/>
  <c r="AC79" i="19"/>
  <c r="AD79" i="19" s="1"/>
  <c r="AA79" i="19"/>
  <c r="AB79" i="19" s="1"/>
  <c r="S79" i="19"/>
  <c r="T79" i="19" s="1"/>
  <c r="O50" i="19"/>
  <c r="P50" i="19" s="1"/>
  <c r="S50" i="19"/>
  <c r="T50" i="19" s="1"/>
  <c r="AC50" i="19"/>
  <c r="AD50" i="19" s="1"/>
  <c r="AA50" i="19"/>
  <c r="AB50" i="19" s="1"/>
  <c r="S29" i="19"/>
  <c r="T29" i="19" s="1"/>
  <c r="AA29" i="19"/>
  <c r="AB29" i="19" s="1"/>
  <c r="AC29" i="19"/>
  <c r="AD29" i="19" s="1"/>
  <c r="AA23" i="19"/>
  <c r="AB23" i="19" s="1"/>
  <c r="AC23" i="19"/>
  <c r="AD23" i="19" s="1"/>
  <c r="S23" i="19"/>
  <c r="T23" i="19" s="1"/>
  <c r="S156" i="19"/>
  <c r="T156" i="19" s="1"/>
  <c r="AC156" i="19"/>
  <c r="AD156" i="19" s="1"/>
  <c r="AA156" i="19"/>
  <c r="AB156" i="19" s="1"/>
  <c r="AC142" i="19"/>
  <c r="AD142" i="19" s="1"/>
  <c r="S142" i="19"/>
  <c r="T142" i="19" s="1"/>
  <c r="AA142" i="19"/>
  <c r="AB142" i="19" s="1"/>
  <c r="O78" i="19"/>
  <c r="P78" i="19" s="1"/>
  <c r="AA78" i="19"/>
  <c r="AB78" i="19" s="1"/>
  <c r="AC78" i="19"/>
  <c r="AD78" i="19" s="1"/>
  <c r="S78" i="19"/>
  <c r="T78" i="19" s="1"/>
  <c r="S145" i="19"/>
  <c r="T145" i="19" s="1"/>
  <c r="AA145" i="19"/>
  <c r="AB145" i="19" s="1"/>
  <c r="AC145" i="19"/>
  <c r="AD145" i="19" s="1"/>
  <c r="Z119" i="20"/>
  <c r="AA119" i="20" s="1"/>
  <c r="S119" i="20"/>
  <c r="T119" i="20" s="1"/>
  <c r="AB119" i="20"/>
  <c r="AC119" i="20" s="1"/>
  <c r="AB123" i="20"/>
  <c r="AC123" i="20" s="1"/>
  <c r="Z123" i="20"/>
  <c r="AA123" i="20" s="1"/>
  <c r="S123" i="20"/>
  <c r="T123" i="20" s="1"/>
  <c r="O92" i="20"/>
  <c r="P92" i="20" s="1"/>
  <c r="AB92" i="20"/>
  <c r="AC92" i="20" s="1"/>
  <c r="Z92" i="20"/>
  <c r="AA92" i="20" s="1"/>
  <c r="S92" i="20"/>
  <c r="T92" i="20" s="1"/>
  <c r="AB148" i="20"/>
  <c r="AC148" i="20" s="1"/>
  <c r="S148" i="20"/>
  <c r="T148" i="20" s="1"/>
  <c r="Z148" i="20"/>
  <c r="AA148" i="20" s="1"/>
  <c r="AB108" i="20"/>
  <c r="AC108" i="20" s="1"/>
  <c r="S108" i="20"/>
  <c r="T108" i="20" s="1"/>
  <c r="Z108" i="20"/>
  <c r="AA108" i="20" s="1"/>
  <c r="O18" i="20"/>
  <c r="P18" i="20" s="1"/>
  <c r="Z18" i="20"/>
  <c r="AA18" i="20" s="1"/>
  <c r="S18" i="20"/>
  <c r="T18" i="20" s="1"/>
  <c r="AB18" i="20"/>
  <c r="AC18" i="20" s="1"/>
  <c r="Z140" i="20"/>
  <c r="AA140" i="20" s="1"/>
  <c r="AB140" i="20"/>
  <c r="AC140" i="20" s="1"/>
  <c r="S140" i="20"/>
  <c r="T140" i="20" s="1"/>
  <c r="AB150" i="20"/>
  <c r="AC150" i="20" s="1"/>
  <c r="Z150" i="20"/>
  <c r="AA150" i="20" s="1"/>
  <c r="S150" i="20"/>
  <c r="T150" i="20" s="1"/>
  <c r="S125" i="21"/>
  <c r="T125" i="21" s="1"/>
  <c r="Z125" i="21"/>
  <c r="AA125" i="21" s="1"/>
  <c r="AB125" i="21"/>
  <c r="AC125" i="21" s="1"/>
  <c r="Z61" i="21"/>
  <c r="AA61" i="21" s="1"/>
  <c r="AB61" i="21"/>
  <c r="AC61" i="21" s="1"/>
  <c r="S61" i="21"/>
  <c r="T61" i="21" s="1"/>
  <c r="AB89" i="21"/>
  <c r="AC89" i="21" s="1"/>
  <c r="Z89" i="21"/>
  <c r="AA89" i="21" s="1"/>
  <c r="S89" i="21"/>
  <c r="T89" i="21" s="1"/>
  <c r="Z126" i="21"/>
  <c r="AA126" i="21" s="1"/>
  <c r="AB126" i="21"/>
  <c r="AC126" i="21" s="1"/>
  <c r="S126" i="21"/>
  <c r="T126" i="21" s="1"/>
  <c r="AB37" i="21"/>
  <c r="AC37" i="21" s="1"/>
  <c r="S37" i="21"/>
  <c r="T37" i="21" s="1"/>
  <c r="Z37" i="21"/>
  <c r="AA37" i="21" s="1"/>
  <c r="Z134" i="21"/>
  <c r="AA134" i="21" s="1"/>
  <c r="AB134" i="21"/>
  <c r="AC134" i="21" s="1"/>
  <c r="S134" i="21"/>
  <c r="T134" i="21" s="1"/>
  <c r="O94" i="22"/>
  <c r="P94" i="22" s="1"/>
  <c r="Z94" i="22"/>
  <c r="AA94" i="22" s="1"/>
  <c r="AB94" i="22"/>
  <c r="AC94" i="22" s="1"/>
  <c r="S94" i="22"/>
  <c r="T94" i="22" s="1"/>
  <c r="Z51" i="22"/>
  <c r="AA51" i="22" s="1"/>
  <c r="AB51" i="22"/>
  <c r="AC51" i="22" s="1"/>
  <c r="S51" i="22"/>
  <c r="T51" i="22" s="1"/>
  <c r="Z119" i="22"/>
  <c r="AA119" i="22" s="1"/>
  <c r="AB119" i="22"/>
  <c r="AC119" i="22" s="1"/>
  <c r="S119" i="22"/>
  <c r="T119" i="22" s="1"/>
  <c r="S61" i="22"/>
  <c r="T61" i="22" s="1"/>
  <c r="AB61" i="22"/>
  <c r="AC61" i="22" s="1"/>
  <c r="Z61" i="22"/>
  <c r="AA61" i="22" s="1"/>
  <c r="S89" i="22"/>
  <c r="T89" i="22" s="1"/>
  <c r="Z89" i="22"/>
  <c r="AA89" i="22" s="1"/>
  <c r="AB89" i="22"/>
  <c r="AC89" i="22" s="1"/>
  <c r="O52" i="22"/>
  <c r="P52" i="22" s="1"/>
  <c r="AB52" i="22"/>
  <c r="AC52" i="22" s="1"/>
  <c r="Z52" i="22"/>
  <c r="AA52" i="22" s="1"/>
  <c r="S52" i="22"/>
  <c r="T52" i="22" s="1"/>
  <c r="O65" i="22"/>
  <c r="P65" i="22" s="1"/>
  <c r="Z65" i="22"/>
  <c r="AA65" i="22" s="1"/>
  <c r="S65" i="22"/>
  <c r="T65" i="22" s="1"/>
  <c r="AB65" i="22"/>
  <c r="AC65" i="22" s="1"/>
  <c r="Z48" i="22"/>
  <c r="AA48" i="22" s="1"/>
  <c r="S48" i="22"/>
  <c r="T48" i="22" s="1"/>
  <c r="AB48" i="22"/>
  <c r="AC48" i="22" s="1"/>
  <c r="Z77" i="22"/>
  <c r="AA77" i="22" s="1"/>
  <c r="AB77" i="22"/>
  <c r="AC77" i="22" s="1"/>
  <c r="S77" i="22"/>
  <c r="T77" i="22" s="1"/>
  <c r="AB105" i="22"/>
  <c r="AC105" i="22" s="1"/>
  <c r="Z105" i="22"/>
  <c r="AA105" i="22" s="1"/>
  <c r="S105" i="22"/>
  <c r="T105" i="22" s="1"/>
  <c r="S67" i="23"/>
  <c r="T67" i="23" s="1"/>
  <c r="Z67" i="23"/>
  <c r="AA67" i="23" s="1"/>
  <c r="AB67" i="23"/>
  <c r="AC67" i="23" s="1"/>
  <c r="S55" i="23"/>
  <c r="T55" i="23" s="1"/>
  <c r="AB55" i="23"/>
  <c r="AC55" i="23" s="1"/>
  <c r="Z55" i="23"/>
  <c r="AA55" i="23" s="1"/>
  <c r="Z29" i="23"/>
  <c r="AA29" i="23" s="1"/>
  <c r="AB29" i="23"/>
  <c r="AC29" i="23" s="1"/>
  <c r="S29" i="23"/>
  <c r="T29" i="23" s="1"/>
  <c r="S122" i="23"/>
  <c r="T122" i="23" s="1"/>
  <c r="AB122" i="23"/>
  <c r="AC122" i="23" s="1"/>
  <c r="Z122" i="23"/>
  <c r="AA122" i="23" s="1"/>
  <c r="O56" i="23"/>
  <c r="P56" i="23" s="1"/>
  <c r="S56" i="23"/>
  <c r="T56" i="23" s="1"/>
  <c r="AB56" i="23"/>
  <c r="AC56" i="23" s="1"/>
  <c r="Z56" i="23"/>
  <c r="AA56" i="23" s="1"/>
  <c r="AB121" i="23"/>
  <c r="AC121" i="23" s="1"/>
  <c r="Z121" i="23"/>
  <c r="AA121" i="23" s="1"/>
  <c r="S121" i="23"/>
  <c r="T121" i="23" s="1"/>
  <c r="Z115" i="23"/>
  <c r="AA115" i="23" s="1"/>
  <c r="AB115" i="23"/>
  <c r="AC115" i="23" s="1"/>
  <c r="S115" i="23"/>
  <c r="T115" i="23" s="1"/>
  <c r="Z57" i="23"/>
  <c r="AA57" i="23" s="1"/>
  <c r="S57" i="23"/>
  <c r="T57" i="23" s="1"/>
  <c r="AB57" i="23"/>
  <c r="AC57" i="23" s="1"/>
  <c r="AB60" i="23"/>
  <c r="AC60" i="23" s="1"/>
  <c r="Z60" i="23"/>
  <c r="AA60" i="23" s="1"/>
  <c r="S60" i="23"/>
  <c r="T60" i="23" s="1"/>
  <c r="Z140" i="24"/>
  <c r="AA140" i="24" s="1"/>
  <c r="AB140" i="24"/>
  <c r="AC140" i="24" s="1"/>
  <c r="S140" i="24"/>
  <c r="T140" i="24" s="1"/>
  <c r="AB153" i="24"/>
  <c r="AC153" i="24" s="1"/>
  <c r="Z153" i="24"/>
  <c r="AA153" i="24" s="1"/>
  <c r="S153" i="24"/>
  <c r="T153" i="24" s="1"/>
  <c r="O66" i="24"/>
  <c r="P66" i="24" s="1"/>
  <c r="S66" i="24"/>
  <c r="T66" i="24" s="1"/>
  <c r="Z66" i="24"/>
  <c r="AA66" i="24" s="1"/>
  <c r="AB66" i="24"/>
  <c r="AC66" i="24" s="1"/>
  <c r="Z109" i="24"/>
  <c r="AA109" i="24" s="1"/>
  <c r="AB109" i="24"/>
  <c r="AC109" i="24" s="1"/>
  <c r="S109" i="24"/>
  <c r="T109" i="24" s="1"/>
  <c r="S134" i="24"/>
  <c r="T134" i="24" s="1"/>
  <c r="AB134" i="24"/>
  <c r="AC134" i="24" s="1"/>
  <c r="Z134" i="24"/>
  <c r="AA134" i="24" s="1"/>
  <c r="AB126" i="24"/>
  <c r="AC126" i="24" s="1"/>
  <c r="Z126" i="24"/>
  <c r="AA126" i="24" s="1"/>
  <c r="S126" i="24"/>
  <c r="T126" i="24" s="1"/>
  <c r="AB22" i="24"/>
  <c r="AC22" i="24" s="1"/>
  <c r="S22" i="24"/>
  <c r="T22" i="24" s="1"/>
  <c r="Z22" i="24"/>
  <c r="AA22" i="24" s="1"/>
  <c r="AB26" i="25"/>
  <c r="AC26" i="25" s="1"/>
  <c r="Z26" i="25"/>
  <c r="AA26" i="25" s="1"/>
  <c r="S26" i="25"/>
  <c r="T26" i="25" s="1"/>
  <c r="S21" i="25"/>
  <c r="T21" i="25" s="1"/>
  <c r="AB21" i="25"/>
  <c r="AC21" i="25" s="1"/>
  <c r="Z21" i="25"/>
  <c r="AA21" i="25" s="1"/>
  <c r="S14" i="25"/>
  <c r="T14" i="25" s="1"/>
  <c r="AB14" i="25"/>
  <c r="AC14" i="25" s="1"/>
  <c r="Z14" i="25"/>
  <c r="AA14" i="25" s="1"/>
  <c r="O23" i="25"/>
  <c r="P23" i="25" s="1"/>
  <c r="Z23" i="25"/>
  <c r="AA23" i="25" s="1"/>
  <c r="S23" i="25"/>
  <c r="T23" i="25" s="1"/>
  <c r="AB23" i="25"/>
  <c r="AC23" i="25" s="1"/>
  <c r="Z46" i="25"/>
  <c r="AA46" i="25" s="1"/>
  <c r="S46" i="25"/>
  <c r="T46" i="25" s="1"/>
  <c r="AB46" i="25"/>
  <c r="AC46" i="25" s="1"/>
  <c r="AB103" i="25"/>
  <c r="S103" i="25"/>
  <c r="Z103" i="25"/>
  <c r="Z153" i="25"/>
  <c r="AA153" i="25" s="1"/>
  <c r="AB153" i="25"/>
  <c r="AC153" i="25" s="1"/>
  <c r="S153" i="25"/>
  <c r="T153" i="25" s="1"/>
  <c r="O89" i="25"/>
  <c r="P89" i="25" s="1"/>
  <c r="Z89" i="25"/>
  <c r="AA89" i="25" s="1"/>
  <c r="S89" i="25"/>
  <c r="T89" i="25" s="1"/>
  <c r="AB89" i="25"/>
  <c r="AC89" i="25" s="1"/>
  <c r="AB134" i="25"/>
  <c r="AC134" i="25" s="1"/>
  <c r="S134" i="25"/>
  <c r="T134" i="25" s="1"/>
  <c r="Z134" i="25"/>
  <c r="AA134" i="25" s="1"/>
  <c r="AB152" i="25"/>
  <c r="AC152" i="25" s="1"/>
  <c r="Z152" i="25"/>
  <c r="AA152" i="25" s="1"/>
  <c r="S152" i="25"/>
  <c r="T152" i="25" s="1"/>
  <c r="AB147" i="26"/>
  <c r="AC147" i="26" s="1"/>
  <c r="Z147" i="26"/>
  <c r="AA147" i="26" s="1"/>
  <c r="S147" i="26"/>
  <c r="T147" i="26" s="1"/>
  <c r="AB153" i="26"/>
  <c r="AC153" i="26" s="1"/>
  <c r="S153" i="26"/>
  <c r="T153" i="26" s="1"/>
  <c r="Z153" i="26"/>
  <c r="AA153" i="26" s="1"/>
  <c r="Z89" i="26"/>
  <c r="AA89" i="26" s="1"/>
  <c r="AB89" i="26"/>
  <c r="AC89" i="26" s="1"/>
  <c r="S89" i="26"/>
  <c r="T89" i="26" s="1"/>
  <c r="Z134" i="26"/>
  <c r="AA134" i="26" s="1"/>
  <c r="AB134" i="26"/>
  <c r="AC134" i="26" s="1"/>
  <c r="S134" i="26"/>
  <c r="T134" i="26" s="1"/>
  <c r="AB152" i="26"/>
  <c r="AC152" i="26" s="1"/>
  <c r="Z152" i="26"/>
  <c r="AA152" i="26" s="1"/>
  <c r="S152" i="26"/>
  <c r="T152" i="26" s="1"/>
  <c r="O56" i="26"/>
  <c r="P56" i="26" s="1"/>
  <c r="AB56" i="26"/>
  <c r="AC56" i="26" s="1"/>
  <c r="S56" i="26"/>
  <c r="T56" i="26" s="1"/>
  <c r="Z56" i="26"/>
  <c r="AA56" i="26" s="1"/>
  <c r="Z144" i="27"/>
  <c r="AA144" i="27" s="1"/>
  <c r="S144" i="27"/>
  <c r="T144" i="27" s="1"/>
  <c r="AB144" i="27"/>
  <c r="AC144" i="27" s="1"/>
  <c r="Z155" i="27"/>
  <c r="AA155" i="27" s="1"/>
  <c r="S155" i="27"/>
  <c r="T155" i="27" s="1"/>
  <c r="AB155" i="27"/>
  <c r="AC155" i="27" s="1"/>
  <c r="Z111" i="27"/>
  <c r="AA111" i="27" s="1"/>
  <c r="AB111" i="27"/>
  <c r="AC111" i="27" s="1"/>
  <c r="S111" i="27"/>
  <c r="T111" i="27" s="1"/>
  <c r="Z125" i="27"/>
  <c r="AA125" i="27" s="1"/>
  <c r="AB125" i="27"/>
  <c r="AC125" i="27" s="1"/>
  <c r="S125" i="27"/>
  <c r="T125" i="27" s="1"/>
  <c r="Z46" i="27"/>
  <c r="AA46" i="27" s="1"/>
  <c r="S46" i="27"/>
  <c r="T46" i="27" s="1"/>
  <c r="AB46" i="27"/>
  <c r="AC46" i="27" s="1"/>
  <c r="Z85" i="27"/>
  <c r="AA85" i="27" s="1"/>
  <c r="AB85" i="27"/>
  <c r="AC85" i="27" s="1"/>
  <c r="S85" i="27"/>
  <c r="T85" i="27" s="1"/>
  <c r="Z142" i="27"/>
  <c r="AA142" i="27" s="1"/>
  <c r="S142" i="27"/>
  <c r="T142" i="27" s="1"/>
  <c r="AB142" i="27"/>
  <c r="AC142" i="27" s="1"/>
  <c r="O78" i="27"/>
  <c r="P78" i="27" s="1"/>
  <c r="Z78" i="27"/>
  <c r="AA78" i="27" s="1"/>
  <c r="S78" i="27"/>
  <c r="T78" i="27" s="1"/>
  <c r="AB78" i="27"/>
  <c r="AC78" i="27" s="1"/>
  <c r="Z111" i="21"/>
  <c r="AA111" i="21" s="1"/>
  <c r="AB111" i="21"/>
  <c r="AC111" i="21" s="1"/>
  <c r="S111" i="21"/>
  <c r="T111" i="21" s="1"/>
  <c r="O176" i="21"/>
  <c r="P176" i="21" s="1"/>
  <c r="S176" i="21"/>
  <c r="T176" i="21" s="1"/>
  <c r="Z176" i="21"/>
  <c r="AA176" i="21" s="1"/>
  <c r="AB176" i="21"/>
  <c r="AC176" i="21" s="1"/>
  <c r="AB187" i="27"/>
  <c r="AC187" i="27" s="1"/>
  <c r="Z187" i="27"/>
  <c r="AA187" i="27" s="1"/>
  <c r="S187" i="27"/>
  <c r="T187" i="27" s="1"/>
  <c r="AB167" i="27"/>
  <c r="AC167" i="27" s="1"/>
  <c r="Z167" i="27"/>
  <c r="AA167" i="27" s="1"/>
  <c r="S167" i="27"/>
  <c r="T167" i="27" s="1"/>
  <c r="O167" i="27"/>
  <c r="P167" i="27" s="1"/>
  <c r="Z177" i="22"/>
  <c r="AA177" i="22" s="1"/>
  <c r="S177" i="22"/>
  <c r="T177" i="22" s="1"/>
  <c r="AB177" i="22"/>
  <c r="AC177" i="22" s="1"/>
  <c r="Z179" i="26"/>
  <c r="AA179" i="26" s="1"/>
  <c r="S179" i="26"/>
  <c r="T179" i="26" s="1"/>
  <c r="AB179" i="26"/>
  <c r="AC179" i="26" s="1"/>
  <c r="Z182" i="25"/>
  <c r="AA182" i="25" s="1"/>
  <c r="AB182" i="25"/>
  <c r="AC182" i="25" s="1"/>
  <c r="S182" i="25"/>
  <c r="T182" i="25" s="1"/>
  <c r="AB166" i="25"/>
  <c r="AC166" i="25" s="1"/>
  <c r="Z166" i="25"/>
  <c r="AA166" i="25" s="1"/>
  <c r="S166" i="25"/>
  <c r="T166" i="25" s="1"/>
  <c r="AA172" i="19"/>
  <c r="AB172" i="19" s="1"/>
  <c r="AC172" i="19"/>
  <c r="AD172" i="19" s="1"/>
  <c r="S172" i="19"/>
  <c r="T172" i="19" s="1"/>
  <c r="AC165" i="19"/>
  <c r="AD165" i="19" s="1"/>
  <c r="S165" i="19"/>
  <c r="T165" i="19" s="1"/>
  <c r="AA165" i="19"/>
  <c r="AB165" i="19" s="1"/>
  <c r="Z137" i="21"/>
  <c r="AA137" i="21" s="1"/>
  <c r="AB137" i="21"/>
  <c r="AC137" i="21" s="1"/>
  <c r="S137" i="21"/>
  <c r="T137" i="21" s="1"/>
  <c r="AB187" i="20"/>
  <c r="AC187" i="20" s="1"/>
  <c r="Z187" i="20"/>
  <c r="AA187" i="20" s="1"/>
  <c r="S187" i="20"/>
  <c r="T187" i="20" s="1"/>
  <c r="AC26" i="19"/>
  <c r="AD26" i="19" s="1"/>
  <c r="AA26" i="19"/>
  <c r="AB26" i="19" s="1"/>
  <c r="S26" i="19"/>
  <c r="T26" i="19" s="1"/>
  <c r="AA116" i="19"/>
  <c r="AB116" i="19" s="1"/>
  <c r="S116" i="19"/>
  <c r="T116" i="19" s="1"/>
  <c r="AC116" i="19"/>
  <c r="AD116" i="19" s="1"/>
  <c r="AA105" i="19"/>
  <c r="AB105" i="19" s="1"/>
  <c r="S105" i="19"/>
  <c r="T105" i="19" s="1"/>
  <c r="AC105" i="19"/>
  <c r="AD105" i="19" s="1"/>
  <c r="O49" i="19"/>
  <c r="P49" i="19" s="1"/>
  <c r="AA49" i="19"/>
  <c r="AB49" i="19" s="1"/>
  <c r="S49" i="19"/>
  <c r="T49" i="19" s="1"/>
  <c r="AC49" i="19"/>
  <c r="AD49" i="19" s="1"/>
  <c r="AB147" i="20"/>
  <c r="AC147" i="20" s="1"/>
  <c r="Z147" i="20"/>
  <c r="AA147" i="20" s="1"/>
  <c r="S147" i="20"/>
  <c r="T147" i="20" s="1"/>
  <c r="AB141" i="20"/>
  <c r="AC141" i="20" s="1"/>
  <c r="Z141" i="20"/>
  <c r="AA141" i="20" s="1"/>
  <c r="S141" i="20"/>
  <c r="T141" i="20" s="1"/>
  <c r="Z120" i="20"/>
  <c r="AA120" i="20" s="1"/>
  <c r="AB120" i="20"/>
  <c r="AC120" i="20" s="1"/>
  <c r="S120" i="20"/>
  <c r="T120" i="20" s="1"/>
  <c r="Z144" i="20"/>
  <c r="AA144" i="20" s="1"/>
  <c r="AB144" i="20"/>
  <c r="AC144" i="20" s="1"/>
  <c r="S144" i="20"/>
  <c r="T144" i="20" s="1"/>
  <c r="AB109" i="21"/>
  <c r="AC109" i="21" s="1"/>
  <c r="S109" i="21"/>
  <c r="T109" i="21" s="1"/>
  <c r="Z109" i="21"/>
  <c r="AA109" i="21" s="1"/>
  <c r="AB76" i="21"/>
  <c r="AC76" i="21" s="1"/>
  <c r="Z76" i="21"/>
  <c r="AA76" i="21" s="1"/>
  <c r="S76" i="21"/>
  <c r="T76" i="21" s="1"/>
  <c r="AB104" i="21"/>
  <c r="AC104" i="21" s="1"/>
  <c r="S104" i="21"/>
  <c r="T104" i="21" s="1"/>
  <c r="Z104" i="21"/>
  <c r="AA104" i="21" s="1"/>
  <c r="Z135" i="22"/>
  <c r="AA135" i="22" s="1"/>
  <c r="S135" i="22"/>
  <c r="T135" i="22" s="1"/>
  <c r="AB135" i="22"/>
  <c r="AC135" i="22" s="1"/>
  <c r="AB97" i="22"/>
  <c r="AC97" i="22" s="1"/>
  <c r="Z97" i="22"/>
  <c r="AA97" i="22" s="1"/>
  <c r="S97" i="22"/>
  <c r="T97" i="22" s="1"/>
  <c r="Z35" i="22"/>
  <c r="AA35" i="22" s="1"/>
  <c r="S35" i="22"/>
  <c r="T35" i="22" s="1"/>
  <c r="AB35" i="22"/>
  <c r="AC35" i="22" s="1"/>
  <c r="Z110" i="23"/>
  <c r="AA110" i="23" s="1"/>
  <c r="S110" i="23"/>
  <c r="T110" i="23" s="1"/>
  <c r="AB110" i="23"/>
  <c r="AC110" i="23" s="1"/>
  <c r="AB65" i="23"/>
  <c r="AC65" i="23" s="1"/>
  <c r="Z65" i="23"/>
  <c r="AA65" i="23" s="1"/>
  <c r="S65" i="23"/>
  <c r="T65" i="23" s="1"/>
  <c r="O60" i="24"/>
  <c r="P60" i="24" s="1"/>
  <c r="AB60" i="24"/>
  <c r="AC60" i="24" s="1"/>
  <c r="Z60" i="24"/>
  <c r="AA60" i="24" s="1"/>
  <c r="S60" i="24"/>
  <c r="T60" i="24" s="1"/>
  <c r="AB13" i="25"/>
  <c r="Z13" i="25"/>
  <c r="S13" i="25"/>
  <c r="Z140" i="26"/>
  <c r="AA140" i="26" s="1"/>
  <c r="AB140" i="26"/>
  <c r="AC140" i="26" s="1"/>
  <c r="S140" i="26"/>
  <c r="T140" i="26" s="1"/>
  <c r="S150" i="26"/>
  <c r="T150" i="26" s="1"/>
  <c r="AB150" i="26"/>
  <c r="AC150" i="26" s="1"/>
  <c r="Z150" i="26"/>
  <c r="AA150" i="26" s="1"/>
  <c r="AB36" i="26"/>
  <c r="AC36" i="26" s="1"/>
  <c r="Z36" i="26"/>
  <c r="AA36" i="26" s="1"/>
  <c r="S36" i="26"/>
  <c r="T36" i="26" s="1"/>
  <c r="AB127" i="27"/>
  <c r="AC127" i="27" s="1"/>
  <c r="Z127" i="27"/>
  <c r="AA127" i="27" s="1"/>
  <c r="S127" i="27"/>
  <c r="T127" i="27" s="1"/>
  <c r="Z21" i="21"/>
  <c r="AA21" i="21" s="1"/>
  <c r="S21" i="21"/>
  <c r="T21" i="21" s="1"/>
  <c r="AB21" i="21"/>
  <c r="AC21" i="21" s="1"/>
  <c r="Z185" i="21"/>
  <c r="AA185" i="21" s="1"/>
  <c r="S185" i="21"/>
  <c r="T185" i="21" s="1"/>
  <c r="AB185" i="21"/>
  <c r="AC185" i="21" s="1"/>
  <c r="AB185" i="27"/>
  <c r="AC185" i="27" s="1"/>
  <c r="Z185" i="27"/>
  <c r="AA185" i="27" s="1"/>
  <c r="S185" i="27"/>
  <c r="T185" i="27" s="1"/>
  <c r="AB177" i="27"/>
  <c r="AC177" i="27" s="1"/>
  <c r="Z177" i="27"/>
  <c r="AA177" i="27" s="1"/>
  <c r="S177" i="27"/>
  <c r="T177" i="27" s="1"/>
  <c r="AB163" i="22"/>
  <c r="AC163" i="22" s="1"/>
  <c r="Z163" i="22"/>
  <c r="AA163" i="22" s="1"/>
  <c r="S163" i="22"/>
  <c r="T163" i="22" s="1"/>
  <c r="Z176" i="22"/>
  <c r="AA176" i="22" s="1"/>
  <c r="AB176" i="22"/>
  <c r="AC176" i="22" s="1"/>
  <c r="S176" i="22"/>
  <c r="T176" i="22" s="1"/>
  <c r="O176" i="22"/>
  <c r="P176" i="22" s="1"/>
  <c r="S34" i="19"/>
  <c r="T34" i="19" s="1"/>
  <c r="AC34" i="19"/>
  <c r="AD34" i="19" s="1"/>
  <c r="AA34" i="19"/>
  <c r="AB34" i="19" s="1"/>
  <c r="O22" i="19"/>
  <c r="P22" i="19" s="1"/>
  <c r="AC22" i="19"/>
  <c r="AD22" i="19" s="1"/>
  <c r="AA22" i="19"/>
  <c r="AB22" i="19" s="1"/>
  <c r="S22" i="19"/>
  <c r="T22" i="19" s="1"/>
  <c r="O66" i="19"/>
  <c r="P66" i="19" s="1"/>
  <c r="S66" i="19"/>
  <c r="T66" i="19" s="1"/>
  <c r="AA66" i="19"/>
  <c r="AB66" i="19" s="1"/>
  <c r="AC66" i="19"/>
  <c r="AD66" i="19" s="1"/>
  <c r="AC127" i="19"/>
  <c r="AD127" i="19" s="1"/>
  <c r="AA127" i="19"/>
  <c r="AB127" i="19" s="1"/>
  <c r="S127" i="19"/>
  <c r="T127" i="19" s="1"/>
  <c r="AC18" i="19"/>
  <c r="AD18" i="19" s="1"/>
  <c r="AA18" i="19"/>
  <c r="AB18" i="19" s="1"/>
  <c r="S18" i="19"/>
  <c r="T18" i="19" s="1"/>
  <c r="AA121" i="19"/>
  <c r="AB121" i="19" s="1"/>
  <c r="S121" i="19"/>
  <c r="T121" i="19" s="1"/>
  <c r="AC121" i="19"/>
  <c r="AD121" i="19" s="1"/>
  <c r="AA103" i="19"/>
  <c r="AC103" i="19"/>
  <c r="S103" i="19"/>
  <c r="AC94" i="19"/>
  <c r="AD94" i="19" s="1"/>
  <c r="S94" i="19"/>
  <c r="T94" i="19" s="1"/>
  <c r="AA94" i="19"/>
  <c r="AB94" i="19" s="1"/>
  <c r="O57" i="19"/>
  <c r="P57" i="19" s="1"/>
  <c r="AA57" i="19"/>
  <c r="AB57" i="19" s="1"/>
  <c r="S57" i="19"/>
  <c r="T57" i="19" s="1"/>
  <c r="AC57" i="19"/>
  <c r="AD57" i="19" s="1"/>
  <c r="AB142" i="20"/>
  <c r="AC142" i="20" s="1"/>
  <c r="Z142" i="20"/>
  <c r="AA142" i="20" s="1"/>
  <c r="S142" i="20"/>
  <c r="T142" i="20" s="1"/>
  <c r="AB110" i="20"/>
  <c r="AC110" i="20" s="1"/>
  <c r="S110" i="20"/>
  <c r="T110" i="20" s="1"/>
  <c r="Z110" i="20"/>
  <c r="AA110" i="20" s="1"/>
  <c r="AB133" i="20"/>
  <c r="S133" i="20"/>
  <c r="Z133" i="20"/>
  <c r="AB146" i="20"/>
  <c r="AC146" i="20" s="1"/>
  <c r="S146" i="20"/>
  <c r="T146" i="20" s="1"/>
  <c r="Z146" i="20"/>
  <c r="AA146" i="20" s="1"/>
  <c r="Z157" i="20"/>
  <c r="AA157" i="20" s="1"/>
  <c r="S157" i="20"/>
  <c r="T157" i="20" s="1"/>
  <c r="AB157" i="20"/>
  <c r="AC157" i="20" s="1"/>
  <c r="Z138" i="20"/>
  <c r="AA138" i="20" s="1"/>
  <c r="S138" i="20"/>
  <c r="T138" i="20" s="1"/>
  <c r="AB138" i="20"/>
  <c r="AC138" i="20" s="1"/>
  <c r="AB111" i="20"/>
  <c r="AC111" i="20" s="1"/>
  <c r="S111" i="20"/>
  <c r="T111" i="20" s="1"/>
  <c r="Z111" i="20"/>
  <c r="AA111" i="20" s="1"/>
  <c r="S104" i="20"/>
  <c r="T104" i="20" s="1"/>
  <c r="Z104" i="20"/>
  <c r="AA104" i="20" s="1"/>
  <c r="AB104" i="20"/>
  <c r="AC104" i="20" s="1"/>
  <c r="S118" i="20"/>
  <c r="T118" i="20" s="1"/>
  <c r="Z118" i="20"/>
  <c r="AA118" i="20" s="1"/>
  <c r="AB118" i="20"/>
  <c r="AC118" i="20" s="1"/>
  <c r="AB123" i="21"/>
  <c r="AC123" i="21" s="1"/>
  <c r="Z123" i="21"/>
  <c r="AA123" i="21" s="1"/>
  <c r="S123" i="21"/>
  <c r="T123" i="21" s="1"/>
  <c r="AB84" i="21"/>
  <c r="AC84" i="21" s="1"/>
  <c r="S84" i="21"/>
  <c r="T84" i="21" s="1"/>
  <c r="Z84" i="21"/>
  <c r="AA84" i="21" s="1"/>
  <c r="AB114" i="21"/>
  <c r="AC114" i="21" s="1"/>
  <c r="Z114" i="21"/>
  <c r="AA114" i="21" s="1"/>
  <c r="S114" i="21"/>
  <c r="T114" i="21" s="1"/>
  <c r="AB152" i="21"/>
  <c r="AC152" i="21" s="1"/>
  <c r="S152" i="21"/>
  <c r="T152" i="21" s="1"/>
  <c r="Z152" i="21"/>
  <c r="AA152" i="21" s="1"/>
  <c r="O25" i="21"/>
  <c r="P25" i="21" s="1"/>
  <c r="AB25" i="21"/>
  <c r="AC25" i="21" s="1"/>
  <c r="S25" i="21"/>
  <c r="T25" i="21" s="1"/>
  <c r="Z25" i="21"/>
  <c r="AA25" i="21" s="1"/>
  <c r="S18" i="21"/>
  <c r="T18" i="21" s="1"/>
  <c r="AB18" i="21"/>
  <c r="AC18" i="21" s="1"/>
  <c r="Z18" i="21"/>
  <c r="AA18" i="21" s="1"/>
  <c r="O90" i="21"/>
  <c r="P90" i="21" s="1"/>
  <c r="Z90" i="21"/>
  <c r="AA90" i="21" s="1"/>
  <c r="AB90" i="21"/>
  <c r="AC90" i="21" s="1"/>
  <c r="S90" i="21"/>
  <c r="T90" i="21" s="1"/>
  <c r="Z156" i="22"/>
  <c r="AA156" i="22" s="1"/>
  <c r="AB156" i="22"/>
  <c r="AC156" i="22" s="1"/>
  <c r="S156" i="22"/>
  <c r="T156" i="22" s="1"/>
  <c r="O63" i="22"/>
  <c r="P63" i="22" s="1"/>
  <c r="Z63" i="22"/>
  <c r="AA63" i="22" s="1"/>
  <c r="AB63" i="22"/>
  <c r="AC63" i="22" s="1"/>
  <c r="S63" i="22"/>
  <c r="T63" i="22" s="1"/>
  <c r="Z37" i="22"/>
  <c r="AA37" i="22" s="1"/>
  <c r="S37" i="22"/>
  <c r="T37" i="22" s="1"/>
  <c r="AB37" i="22"/>
  <c r="AC37" i="22" s="1"/>
  <c r="AB151" i="22"/>
  <c r="AC151" i="22" s="1"/>
  <c r="Z151" i="22"/>
  <c r="AA151" i="22" s="1"/>
  <c r="S151" i="22"/>
  <c r="T151" i="22" s="1"/>
  <c r="Z84" i="22"/>
  <c r="AA84" i="22" s="1"/>
  <c r="AB84" i="22"/>
  <c r="AC84" i="22" s="1"/>
  <c r="S84" i="22"/>
  <c r="T84" i="22" s="1"/>
  <c r="S114" i="22"/>
  <c r="T114" i="22" s="1"/>
  <c r="Z114" i="22"/>
  <c r="AA114" i="22" s="1"/>
  <c r="AB114" i="22"/>
  <c r="AC114" i="22" s="1"/>
  <c r="O75" i="22"/>
  <c r="P75" i="22" s="1"/>
  <c r="S75" i="22"/>
  <c r="T75" i="22" s="1"/>
  <c r="Z75" i="22"/>
  <c r="AA75" i="22" s="1"/>
  <c r="AB75" i="22"/>
  <c r="AC75" i="22" s="1"/>
  <c r="AB88" i="22"/>
  <c r="AC88" i="22" s="1"/>
  <c r="Z88" i="22"/>
  <c r="AA88" i="22" s="1"/>
  <c r="S88" i="22"/>
  <c r="T88" i="22" s="1"/>
  <c r="O85" i="22"/>
  <c r="P85" i="22" s="1"/>
  <c r="S85" i="22"/>
  <c r="T85" i="22" s="1"/>
  <c r="AB85" i="22"/>
  <c r="AC85" i="22" s="1"/>
  <c r="Z85" i="22"/>
  <c r="AA85" i="22" s="1"/>
  <c r="AB46" i="23"/>
  <c r="AC46" i="23" s="1"/>
  <c r="S46" i="23"/>
  <c r="T46" i="23" s="1"/>
  <c r="Z46" i="23"/>
  <c r="AA46" i="23" s="1"/>
  <c r="O48" i="23"/>
  <c r="P48" i="23" s="1"/>
  <c r="Z48" i="23"/>
  <c r="AA48" i="23" s="1"/>
  <c r="AB48" i="23"/>
  <c r="AC48" i="23" s="1"/>
  <c r="S48" i="23"/>
  <c r="T48" i="23" s="1"/>
  <c r="S49" i="23"/>
  <c r="T49" i="23" s="1"/>
  <c r="Z49" i="23"/>
  <c r="AA49" i="23" s="1"/>
  <c r="AB49" i="23"/>
  <c r="AC49" i="23" s="1"/>
  <c r="Z149" i="23"/>
  <c r="AA149" i="23" s="1"/>
  <c r="S149" i="23"/>
  <c r="T149" i="23" s="1"/>
  <c r="AB149" i="23"/>
  <c r="AC149" i="23" s="1"/>
  <c r="Z155" i="23"/>
  <c r="AA155" i="23" s="1"/>
  <c r="S155" i="23"/>
  <c r="T155" i="23" s="1"/>
  <c r="AB155" i="23"/>
  <c r="AC155" i="23" s="1"/>
  <c r="AB80" i="23"/>
  <c r="AC80" i="23" s="1"/>
  <c r="S80" i="23"/>
  <c r="T80" i="23" s="1"/>
  <c r="Z80" i="23"/>
  <c r="AA80" i="23" s="1"/>
  <c r="AB133" i="24"/>
  <c r="S133" i="24"/>
  <c r="Z133" i="24"/>
  <c r="O53" i="24"/>
  <c r="P53" i="24" s="1"/>
  <c r="AB53" i="24"/>
  <c r="AC53" i="24" s="1"/>
  <c r="Z53" i="24"/>
  <c r="AA53" i="24" s="1"/>
  <c r="S53" i="24"/>
  <c r="T53" i="24" s="1"/>
  <c r="Z81" i="24"/>
  <c r="AA81" i="24" s="1"/>
  <c r="AB81" i="24"/>
  <c r="AC81" i="24" s="1"/>
  <c r="S81" i="24"/>
  <c r="T81" i="24" s="1"/>
  <c r="Z145" i="24"/>
  <c r="AA145" i="24" s="1"/>
  <c r="AB145" i="24"/>
  <c r="AC145" i="24" s="1"/>
  <c r="S145" i="24"/>
  <c r="T145" i="24" s="1"/>
  <c r="O51" i="24"/>
  <c r="P51" i="24" s="1"/>
  <c r="AB51" i="24"/>
  <c r="AC51" i="24" s="1"/>
  <c r="S51" i="24"/>
  <c r="T51" i="24" s="1"/>
  <c r="Z51" i="24"/>
  <c r="AA51" i="24" s="1"/>
  <c r="AB14" i="24"/>
  <c r="Z14" i="24"/>
  <c r="S14" i="24"/>
  <c r="T14" i="24" s="1"/>
  <c r="AB105" i="25"/>
  <c r="AC105" i="25" s="1"/>
  <c r="Z105" i="25"/>
  <c r="AA105" i="25" s="1"/>
  <c r="S105" i="25"/>
  <c r="T105" i="25" s="1"/>
  <c r="Z123" i="25"/>
  <c r="AA123" i="25" s="1"/>
  <c r="AB123" i="25"/>
  <c r="AC123" i="25" s="1"/>
  <c r="S123" i="25"/>
  <c r="T123" i="25" s="1"/>
  <c r="Z135" i="25"/>
  <c r="AA135" i="25" s="1"/>
  <c r="AB135" i="25"/>
  <c r="AC135" i="25" s="1"/>
  <c r="S135" i="25"/>
  <c r="T135" i="25" s="1"/>
  <c r="S61" i="25"/>
  <c r="T61" i="25" s="1"/>
  <c r="AB61" i="25"/>
  <c r="AC61" i="25" s="1"/>
  <c r="Z61" i="25"/>
  <c r="AA61" i="25" s="1"/>
  <c r="Z114" i="25"/>
  <c r="AA114" i="25" s="1"/>
  <c r="S114" i="25"/>
  <c r="T114" i="25" s="1"/>
  <c r="AB114" i="25"/>
  <c r="AC114" i="25" s="1"/>
  <c r="AB111" i="25"/>
  <c r="AC111" i="25" s="1"/>
  <c r="Z111" i="25"/>
  <c r="AA111" i="25" s="1"/>
  <c r="S111" i="25"/>
  <c r="T111" i="25" s="1"/>
  <c r="Z125" i="25"/>
  <c r="AA125" i="25" s="1"/>
  <c r="AB125" i="25"/>
  <c r="AC125" i="25" s="1"/>
  <c r="S125" i="25"/>
  <c r="T125" i="25" s="1"/>
  <c r="O165" i="26"/>
  <c r="P165" i="26" s="1"/>
  <c r="AB156" i="26"/>
  <c r="AC156" i="26" s="1"/>
  <c r="Z156" i="26"/>
  <c r="AA156" i="26" s="1"/>
  <c r="S156" i="26"/>
  <c r="T156" i="26" s="1"/>
  <c r="S53" i="26"/>
  <c r="T53" i="26" s="1"/>
  <c r="Z53" i="26"/>
  <c r="AA53" i="26" s="1"/>
  <c r="AB53" i="26"/>
  <c r="AC53" i="26" s="1"/>
  <c r="S114" i="26"/>
  <c r="T114" i="26" s="1"/>
  <c r="AB114" i="26"/>
  <c r="AC114" i="26" s="1"/>
  <c r="Z114" i="26"/>
  <c r="AA114" i="26" s="1"/>
  <c r="S111" i="26"/>
  <c r="T111" i="26" s="1"/>
  <c r="AB111" i="26"/>
  <c r="AC111" i="26" s="1"/>
  <c r="Z111" i="26"/>
  <c r="AA111" i="26" s="1"/>
  <c r="S125" i="26"/>
  <c r="T125" i="26" s="1"/>
  <c r="AB125" i="26"/>
  <c r="AC125" i="26" s="1"/>
  <c r="Z125" i="26"/>
  <c r="AA125" i="26" s="1"/>
  <c r="AB17" i="26"/>
  <c r="AC17" i="26" s="1"/>
  <c r="S17" i="26"/>
  <c r="T17" i="26" s="1"/>
  <c r="Z17" i="26"/>
  <c r="AA17" i="26" s="1"/>
  <c r="Z23" i="26"/>
  <c r="AA23" i="26" s="1"/>
  <c r="AB23" i="26"/>
  <c r="AC23" i="26" s="1"/>
  <c r="S23" i="26"/>
  <c r="T23" i="26" s="1"/>
  <c r="O37" i="27"/>
  <c r="P37" i="27" s="1"/>
  <c r="S37" i="27"/>
  <c r="T37" i="27" s="1"/>
  <c r="AB37" i="27"/>
  <c r="AC37" i="27" s="1"/>
  <c r="Z37" i="27"/>
  <c r="AA37" i="27" s="1"/>
  <c r="AB103" i="27"/>
  <c r="S103" i="27"/>
  <c r="Z103" i="27"/>
  <c r="O171" i="23"/>
  <c r="P171" i="23" s="1"/>
  <c r="Z27" i="27"/>
  <c r="AA27" i="27" s="1"/>
  <c r="AB27" i="27"/>
  <c r="AC27" i="27" s="1"/>
  <c r="S27" i="27"/>
  <c r="T27" i="27" s="1"/>
  <c r="Z181" i="24"/>
  <c r="AA181" i="24" s="1"/>
  <c r="S181" i="24"/>
  <c r="T181" i="24" s="1"/>
  <c r="AB181" i="24"/>
  <c r="AC181" i="24" s="1"/>
  <c r="Z175" i="24"/>
  <c r="AA175" i="24" s="1"/>
  <c r="S175" i="24"/>
  <c r="T175" i="24" s="1"/>
  <c r="AB175" i="24"/>
  <c r="AC175" i="24" s="1"/>
  <c r="AB183" i="20"/>
  <c r="AC183" i="20" s="1"/>
  <c r="S183" i="20"/>
  <c r="T183" i="20" s="1"/>
  <c r="Z183" i="20"/>
  <c r="AA183" i="20" s="1"/>
  <c r="Z175" i="20"/>
  <c r="AA175" i="20" s="1"/>
  <c r="S175" i="20"/>
  <c r="T175" i="20" s="1"/>
  <c r="AB175" i="20"/>
  <c r="AC175" i="20" s="1"/>
  <c r="S178" i="23"/>
  <c r="T178" i="23" s="1"/>
  <c r="AB178" i="23"/>
  <c r="AC178" i="23" s="1"/>
  <c r="Z178" i="23"/>
  <c r="AA178" i="23" s="1"/>
  <c r="AB13" i="24"/>
  <c r="AC13" i="24" s="1"/>
  <c r="Z13" i="24"/>
  <c r="AA13" i="24" s="1"/>
  <c r="S13" i="24"/>
  <c r="T13" i="24" s="1"/>
  <c r="AC155" i="19"/>
  <c r="AD155" i="19" s="1"/>
  <c r="AA155" i="19"/>
  <c r="AB155" i="19" s="1"/>
  <c r="S155" i="19"/>
  <c r="T155" i="19" s="1"/>
  <c r="S112" i="19"/>
  <c r="T112" i="19" s="1"/>
  <c r="AC112" i="19"/>
  <c r="AD112" i="19" s="1"/>
  <c r="AA112" i="19"/>
  <c r="AB112" i="19" s="1"/>
  <c r="Z154" i="20"/>
  <c r="AA154" i="20" s="1"/>
  <c r="S154" i="20"/>
  <c r="T154" i="20" s="1"/>
  <c r="AB154" i="20"/>
  <c r="AC154" i="20" s="1"/>
  <c r="O64" i="20"/>
  <c r="P64" i="20" s="1"/>
  <c r="AB64" i="20"/>
  <c r="AC64" i="20" s="1"/>
  <c r="S64" i="20"/>
  <c r="T64" i="20" s="1"/>
  <c r="Z64" i="20"/>
  <c r="AA64" i="20" s="1"/>
  <c r="S105" i="20"/>
  <c r="T105" i="20" s="1"/>
  <c r="Z105" i="20"/>
  <c r="AA105" i="20" s="1"/>
  <c r="AB105" i="20"/>
  <c r="AC105" i="20" s="1"/>
  <c r="Z148" i="21"/>
  <c r="AA148" i="21" s="1"/>
  <c r="AB148" i="21"/>
  <c r="AC148" i="21" s="1"/>
  <c r="S148" i="21"/>
  <c r="T148" i="21" s="1"/>
  <c r="AB149" i="21"/>
  <c r="AC149" i="21" s="1"/>
  <c r="Z149" i="21"/>
  <c r="AA149" i="21" s="1"/>
  <c r="S149" i="21"/>
  <c r="T149" i="21" s="1"/>
  <c r="AB107" i="22"/>
  <c r="AC107" i="22" s="1"/>
  <c r="Z107" i="22"/>
  <c r="AA107" i="22" s="1"/>
  <c r="S107" i="22"/>
  <c r="T107" i="22" s="1"/>
  <c r="AB96" i="22"/>
  <c r="AC96" i="22" s="1"/>
  <c r="Z96" i="22"/>
  <c r="AA96" i="22" s="1"/>
  <c r="S96" i="22"/>
  <c r="T96" i="22" s="1"/>
  <c r="AB44" i="23"/>
  <c r="AC44" i="23" s="1"/>
  <c r="Z44" i="23"/>
  <c r="AA44" i="23" s="1"/>
  <c r="S44" i="23"/>
  <c r="T44" i="23" s="1"/>
  <c r="AB79" i="23"/>
  <c r="AC79" i="23" s="1"/>
  <c r="Z79" i="23"/>
  <c r="AA79" i="23" s="1"/>
  <c r="S79" i="23"/>
  <c r="T79" i="23" s="1"/>
  <c r="AB113" i="23"/>
  <c r="AC113" i="23" s="1"/>
  <c r="Z113" i="23"/>
  <c r="AA113" i="23" s="1"/>
  <c r="S113" i="23"/>
  <c r="T113" i="23" s="1"/>
  <c r="O89" i="24"/>
  <c r="P89" i="24" s="1"/>
  <c r="S89" i="24"/>
  <c r="T89" i="24" s="1"/>
  <c r="Z89" i="24"/>
  <c r="AA89" i="24" s="1"/>
  <c r="AB89" i="24"/>
  <c r="AC89" i="24" s="1"/>
  <c r="S151" i="24"/>
  <c r="T151" i="24" s="1"/>
  <c r="AB151" i="24"/>
  <c r="AC151" i="24" s="1"/>
  <c r="Z151" i="24"/>
  <c r="AA151" i="24" s="1"/>
  <c r="AB36" i="25"/>
  <c r="AC36" i="25" s="1"/>
  <c r="Z36" i="25"/>
  <c r="AA36" i="25" s="1"/>
  <c r="S36" i="25"/>
  <c r="T36" i="25" s="1"/>
  <c r="AB151" i="25"/>
  <c r="AC151" i="25" s="1"/>
  <c r="Z151" i="25"/>
  <c r="AA151" i="25" s="1"/>
  <c r="S151" i="25"/>
  <c r="T151" i="25" s="1"/>
  <c r="Z145" i="25"/>
  <c r="AA145" i="25" s="1"/>
  <c r="AB145" i="25"/>
  <c r="AC145" i="25" s="1"/>
  <c r="S145" i="25"/>
  <c r="T145" i="25" s="1"/>
  <c r="AB61" i="26"/>
  <c r="AC61" i="26" s="1"/>
  <c r="Z61" i="26"/>
  <c r="AA61" i="26" s="1"/>
  <c r="S61" i="26"/>
  <c r="T61" i="26" s="1"/>
  <c r="S145" i="26"/>
  <c r="T145" i="26" s="1"/>
  <c r="Z145" i="26"/>
  <c r="AA145" i="26" s="1"/>
  <c r="AB145" i="26"/>
  <c r="AC145" i="26" s="1"/>
  <c r="O15" i="26"/>
  <c r="P15" i="26" s="1"/>
  <c r="AB15" i="26"/>
  <c r="AC15" i="26" s="1"/>
  <c r="Z15" i="26"/>
  <c r="AA15" i="26" s="1"/>
  <c r="S15" i="26"/>
  <c r="T15" i="26" s="1"/>
  <c r="O44" i="27"/>
  <c r="P44" i="27" s="1"/>
  <c r="S44" i="27"/>
  <c r="T44" i="27" s="1"/>
  <c r="Z44" i="27"/>
  <c r="AA44" i="27" s="1"/>
  <c r="AB44" i="27"/>
  <c r="AC44" i="27" s="1"/>
  <c r="O95" i="27"/>
  <c r="P95" i="27" s="1"/>
  <c r="Z95" i="27"/>
  <c r="AA95" i="27" s="1"/>
  <c r="AB95" i="27"/>
  <c r="AC95" i="27" s="1"/>
  <c r="S95" i="27"/>
  <c r="T95" i="27" s="1"/>
  <c r="Z79" i="27"/>
  <c r="AA79" i="27" s="1"/>
  <c r="S79" i="27"/>
  <c r="T79" i="27" s="1"/>
  <c r="AB79" i="27"/>
  <c r="AC79" i="27" s="1"/>
  <c r="S47" i="27"/>
  <c r="T47" i="27" s="1"/>
  <c r="AB47" i="27"/>
  <c r="AC47" i="27" s="1"/>
  <c r="Z47" i="27"/>
  <c r="AA47" i="27" s="1"/>
  <c r="Z166" i="21"/>
  <c r="AA166" i="21" s="1"/>
  <c r="AB166" i="21"/>
  <c r="AC166" i="21" s="1"/>
  <c r="S166" i="21"/>
  <c r="T166" i="21" s="1"/>
  <c r="AB182" i="21"/>
  <c r="AC182" i="21" s="1"/>
  <c r="S182" i="21"/>
  <c r="T182" i="21" s="1"/>
  <c r="Z182" i="21"/>
  <c r="AA182" i="21" s="1"/>
  <c r="AB172" i="27"/>
  <c r="AC172" i="27" s="1"/>
  <c r="S172" i="27"/>
  <c r="T172" i="27" s="1"/>
  <c r="Z172" i="27"/>
  <c r="AA172" i="27" s="1"/>
  <c r="O172" i="27"/>
  <c r="P172" i="27" s="1"/>
  <c r="Z176" i="27"/>
  <c r="AA176" i="27" s="1"/>
  <c r="AB176" i="27"/>
  <c r="AC176" i="27" s="1"/>
  <c r="S176" i="27"/>
  <c r="T176" i="27" s="1"/>
  <c r="Z168" i="22"/>
  <c r="AA168" i="22" s="1"/>
  <c r="AB168" i="22"/>
  <c r="AC168" i="22" s="1"/>
  <c r="S168" i="22"/>
  <c r="T168" i="22" s="1"/>
  <c r="Z187" i="22"/>
  <c r="AA187" i="22" s="1"/>
  <c r="AB187" i="22"/>
  <c r="AC187" i="22" s="1"/>
  <c r="S187" i="22"/>
  <c r="T187" i="22" s="1"/>
  <c r="S55" i="24"/>
  <c r="T55" i="24" s="1"/>
  <c r="Z55" i="24"/>
  <c r="AA55" i="24" s="1"/>
  <c r="AB55" i="24"/>
  <c r="AC55" i="24" s="1"/>
  <c r="Z171" i="26"/>
  <c r="AA171" i="26" s="1"/>
  <c r="AB171" i="26"/>
  <c r="AC171" i="26" s="1"/>
  <c r="S171" i="26"/>
  <c r="T171" i="26" s="1"/>
  <c r="Z177" i="26"/>
  <c r="AA177" i="26" s="1"/>
  <c r="S177" i="26"/>
  <c r="T177" i="26" s="1"/>
  <c r="AB177" i="26"/>
  <c r="AC177" i="26" s="1"/>
  <c r="Z179" i="25"/>
  <c r="AA179" i="25" s="1"/>
  <c r="S179" i="25"/>
  <c r="T179" i="25" s="1"/>
  <c r="AB179" i="25"/>
  <c r="AC179" i="25" s="1"/>
  <c r="S170" i="25"/>
  <c r="T170" i="25" s="1"/>
  <c r="Z170" i="25"/>
  <c r="AA170" i="25" s="1"/>
  <c r="AB170" i="25"/>
  <c r="AC170" i="25" s="1"/>
  <c r="AC181" i="19"/>
  <c r="AD181" i="19" s="1"/>
  <c r="AA181" i="19"/>
  <c r="AB181" i="19" s="1"/>
  <c r="S181" i="19"/>
  <c r="T181" i="19" s="1"/>
  <c r="AA185" i="19"/>
  <c r="AB185" i="19" s="1"/>
  <c r="AC185" i="19"/>
  <c r="AD185" i="19" s="1"/>
  <c r="S185" i="19"/>
  <c r="T185" i="19" s="1"/>
  <c r="Z172" i="24"/>
  <c r="AA172" i="24" s="1"/>
  <c r="AB172" i="24"/>
  <c r="AC172" i="24" s="1"/>
  <c r="S172" i="24"/>
  <c r="T172" i="24" s="1"/>
  <c r="AB165" i="24"/>
  <c r="AC165" i="24" s="1"/>
  <c r="Z165" i="24"/>
  <c r="AA165" i="24" s="1"/>
  <c r="S165" i="24"/>
  <c r="T165" i="24" s="1"/>
  <c r="AB182" i="20"/>
  <c r="AC182" i="20" s="1"/>
  <c r="S182" i="20"/>
  <c r="T182" i="20" s="1"/>
  <c r="Z182" i="20"/>
  <c r="AA182" i="20" s="1"/>
  <c r="AB167" i="20"/>
  <c r="AC167" i="20" s="1"/>
  <c r="Z167" i="20"/>
  <c r="AA167" i="20" s="1"/>
  <c r="S167" i="20"/>
  <c r="T167" i="20" s="1"/>
  <c r="Z165" i="23"/>
  <c r="AA165" i="23" s="1"/>
  <c r="S165" i="23"/>
  <c r="T165" i="23" s="1"/>
  <c r="AB165" i="23"/>
  <c r="AC165" i="23" s="1"/>
  <c r="O165" i="23"/>
  <c r="P165" i="23" s="1"/>
  <c r="Z163" i="21"/>
  <c r="AA163" i="21" s="1"/>
  <c r="AB163" i="21"/>
  <c r="AC163" i="21" s="1"/>
  <c r="S163" i="21"/>
  <c r="T163" i="21" s="1"/>
  <c r="Z176" i="20"/>
  <c r="AA176" i="20" s="1"/>
  <c r="AB176" i="20"/>
  <c r="AC176" i="20" s="1"/>
  <c r="S176" i="20"/>
  <c r="T176" i="20" s="1"/>
  <c r="O176" i="20"/>
  <c r="P176" i="20" s="1"/>
  <c r="AC17" i="19"/>
  <c r="AD17" i="19" s="1"/>
  <c r="S17" i="19"/>
  <c r="T17" i="19" s="1"/>
  <c r="AA17" i="19"/>
  <c r="AB17" i="19" s="1"/>
  <c r="O58" i="19"/>
  <c r="P58" i="19" s="1"/>
  <c r="AC58" i="19"/>
  <c r="AD58" i="19" s="1"/>
  <c r="AA58" i="19"/>
  <c r="AB58" i="19" s="1"/>
  <c r="S58" i="19"/>
  <c r="T58" i="19" s="1"/>
  <c r="S35" i="19"/>
  <c r="T35" i="19" s="1"/>
  <c r="AC35" i="19"/>
  <c r="AD35" i="19" s="1"/>
  <c r="AA35" i="19"/>
  <c r="AB35" i="19" s="1"/>
  <c r="S33" i="19"/>
  <c r="T33" i="19" s="1"/>
  <c r="AA33" i="19"/>
  <c r="AB33" i="19" s="1"/>
  <c r="AC33" i="19"/>
  <c r="AD33" i="19" s="1"/>
  <c r="O86" i="19"/>
  <c r="P86" i="19" s="1"/>
  <c r="AA86" i="19"/>
  <c r="AB86" i="19" s="1"/>
  <c r="S86" i="19"/>
  <c r="T86" i="19" s="1"/>
  <c r="AC86" i="19"/>
  <c r="AD86" i="19" s="1"/>
  <c r="AB116" i="20"/>
  <c r="AC116" i="20" s="1"/>
  <c r="Z116" i="20"/>
  <c r="AA116" i="20" s="1"/>
  <c r="S116" i="20"/>
  <c r="T116" i="20" s="1"/>
  <c r="Z124" i="20"/>
  <c r="AA124" i="20" s="1"/>
  <c r="AB124" i="20"/>
  <c r="AC124" i="20" s="1"/>
  <c r="S124" i="20"/>
  <c r="T124" i="20" s="1"/>
  <c r="AB127" i="20"/>
  <c r="AC127" i="20" s="1"/>
  <c r="S127" i="20"/>
  <c r="T127" i="20" s="1"/>
  <c r="Z127" i="20"/>
  <c r="AA127" i="20" s="1"/>
  <c r="S28" i="20"/>
  <c r="T28" i="20" s="1"/>
  <c r="AB28" i="20"/>
  <c r="AC28" i="20" s="1"/>
  <c r="Z28" i="20"/>
  <c r="AA28" i="20" s="1"/>
  <c r="S23" i="20"/>
  <c r="T23" i="20" s="1"/>
  <c r="AB23" i="20"/>
  <c r="AC23" i="20" s="1"/>
  <c r="Z23" i="20"/>
  <c r="AA23" i="20" s="1"/>
  <c r="Z107" i="21"/>
  <c r="AA107" i="21" s="1"/>
  <c r="S107" i="21"/>
  <c r="T107" i="21" s="1"/>
  <c r="AB107" i="21"/>
  <c r="AC107" i="21" s="1"/>
  <c r="Z97" i="21"/>
  <c r="AA97" i="21" s="1"/>
  <c r="S97" i="21"/>
  <c r="T97" i="21" s="1"/>
  <c r="AB97" i="21"/>
  <c r="AC97" i="21" s="1"/>
  <c r="AB136" i="21"/>
  <c r="AC136" i="21" s="1"/>
  <c r="S136" i="21"/>
  <c r="T136" i="21" s="1"/>
  <c r="Z136" i="21"/>
  <c r="AA136" i="21" s="1"/>
  <c r="Z26" i="21"/>
  <c r="AA26" i="21" s="1"/>
  <c r="AB26" i="21"/>
  <c r="AC26" i="21" s="1"/>
  <c r="S26" i="21"/>
  <c r="T26" i="21" s="1"/>
  <c r="AB43" i="22"/>
  <c r="Z43" i="22"/>
  <c r="S43" i="22"/>
  <c r="AB76" i="22"/>
  <c r="AC76" i="22" s="1"/>
  <c r="Z76" i="22"/>
  <c r="AA76" i="22" s="1"/>
  <c r="S76" i="22"/>
  <c r="T76" i="22" s="1"/>
  <c r="O60" i="22"/>
  <c r="P60" i="22" s="1"/>
  <c r="S60" i="22"/>
  <c r="T60" i="22" s="1"/>
  <c r="AB60" i="22"/>
  <c r="AC60" i="22" s="1"/>
  <c r="Z60" i="22"/>
  <c r="AA60" i="22" s="1"/>
  <c r="AB80" i="22"/>
  <c r="AC80" i="22" s="1"/>
  <c r="S80" i="22"/>
  <c r="T80" i="22" s="1"/>
  <c r="Z80" i="22"/>
  <c r="AA80" i="22" s="1"/>
  <c r="O21" i="23"/>
  <c r="P21" i="23" s="1"/>
  <c r="Z21" i="23"/>
  <c r="AA21" i="23" s="1"/>
  <c r="AB21" i="23"/>
  <c r="AC21" i="23" s="1"/>
  <c r="S21" i="23"/>
  <c r="T21" i="23" s="1"/>
  <c r="Z32" i="23"/>
  <c r="AA32" i="23" s="1"/>
  <c r="S32" i="23"/>
  <c r="T32" i="23" s="1"/>
  <c r="AB32" i="23"/>
  <c r="AC32" i="23" s="1"/>
  <c r="Z133" i="23"/>
  <c r="AB133" i="23"/>
  <c r="S133" i="23"/>
  <c r="AB139" i="23"/>
  <c r="AC139" i="23" s="1"/>
  <c r="S139" i="23"/>
  <c r="T139" i="23" s="1"/>
  <c r="Z139" i="23"/>
  <c r="AA139" i="23" s="1"/>
  <c r="S105" i="24"/>
  <c r="T105" i="24" s="1"/>
  <c r="Z105" i="24"/>
  <c r="AA105" i="24" s="1"/>
  <c r="AB105" i="24"/>
  <c r="AC105" i="24" s="1"/>
  <c r="O185" i="25"/>
  <c r="P185" i="25" s="1"/>
  <c r="Z18" i="25"/>
  <c r="AA18" i="25" s="1"/>
  <c r="S18" i="25"/>
  <c r="T18" i="25" s="1"/>
  <c r="AB18" i="25"/>
  <c r="AC18" i="25" s="1"/>
  <c r="AB45" i="26"/>
  <c r="AC45" i="26" s="1"/>
  <c r="Z45" i="26"/>
  <c r="AA45" i="26" s="1"/>
  <c r="S45" i="26"/>
  <c r="T45" i="26" s="1"/>
  <c r="O97" i="26"/>
  <c r="P97" i="26" s="1"/>
  <c r="S97" i="26"/>
  <c r="T97" i="26" s="1"/>
  <c r="Z97" i="26"/>
  <c r="AA97" i="26" s="1"/>
  <c r="AB97" i="26"/>
  <c r="AC97" i="26" s="1"/>
  <c r="AB109" i="26"/>
  <c r="AC109" i="26" s="1"/>
  <c r="S109" i="26"/>
  <c r="T109" i="26" s="1"/>
  <c r="Z109" i="26"/>
  <c r="AA109" i="26" s="1"/>
  <c r="S25" i="26"/>
  <c r="T25" i="26" s="1"/>
  <c r="Z25" i="26"/>
  <c r="AA25" i="26" s="1"/>
  <c r="AB25" i="26"/>
  <c r="AC25" i="26" s="1"/>
  <c r="S31" i="26"/>
  <c r="T31" i="26" s="1"/>
  <c r="Z31" i="26"/>
  <c r="AA31" i="26" s="1"/>
  <c r="AB31" i="26"/>
  <c r="AC31" i="26" s="1"/>
  <c r="Z117" i="27"/>
  <c r="AA117" i="27" s="1"/>
  <c r="S117" i="27"/>
  <c r="T117" i="27" s="1"/>
  <c r="AB117" i="27"/>
  <c r="AC117" i="27" s="1"/>
  <c r="AB50" i="27"/>
  <c r="AC50" i="27" s="1"/>
  <c r="S50" i="27"/>
  <c r="T50" i="27" s="1"/>
  <c r="Z50" i="27"/>
  <c r="AA50" i="27" s="1"/>
  <c r="AB145" i="27"/>
  <c r="AC145" i="27" s="1"/>
  <c r="Z145" i="27"/>
  <c r="AA145" i="27" s="1"/>
  <c r="S145" i="27"/>
  <c r="T145" i="27" s="1"/>
  <c r="AB25" i="27"/>
  <c r="AC25" i="27" s="1"/>
  <c r="Z25" i="27"/>
  <c r="AA25" i="27" s="1"/>
  <c r="S25" i="27"/>
  <c r="T25" i="27" s="1"/>
  <c r="O56" i="27"/>
  <c r="P56" i="27" s="1"/>
  <c r="AB56" i="27"/>
  <c r="AC56" i="27" s="1"/>
  <c r="Z56" i="27"/>
  <c r="AA56" i="27" s="1"/>
  <c r="S56" i="27"/>
  <c r="T56" i="27" s="1"/>
  <c r="AA113" i="19"/>
  <c r="AB113" i="19" s="1"/>
  <c r="S113" i="19"/>
  <c r="T113" i="19" s="1"/>
  <c r="AC113" i="19"/>
  <c r="AD113" i="19" s="1"/>
  <c r="AA75" i="19"/>
  <c r="AB75" i="19" s="1"/>
  <c r="S75" i="19"/>
  <c r="T75" i="19" s="1"/>
  <c r="AC75" i="19"/>
  <c r="AD75" i="19" s="1"/>
  <c r="S31" i="19"/>
  <c r="T31" i="19" s="1"/>
  <c r="AA31" i="19"/>
  <c r="AB31" i="19" s="1"/>
  <c r="AC31" i="19"/>
  <c r="AD31" i="19" s="1"/>
  <c r="AA133" i="19"/>
  <c r="AC133" i="19"/>
  <c r="S133" i="19"/>
  <c r="AC119" i="19"/>
  <c r="AD119" i="19" s="1"/>
  <c r="AA119" i="19"/>
  <c r="AB119" i="19" s="1"/>
  <c r="S119" i="19"/>
  <c r="T119" i="19" s="1"/>
  <c r="O65" i="19"/>
  <c r="P65" i="19" s="1"/>
  <c r="AA65" i="19"/>
  <c r="AB65" i="19" s="1"/>
  <c r="AC65" i="19"/>
  <c r="AD65" i="19" s="1"/>
  <c r="S65" i="19"/>
  <c r="T65" i="19" s="1"/>
  <c r="S149" i="20"/>
  <c r="T149" i="20" s="1"/>
  <c r="Z149" i="20"/>
  <c r="AA149" i="20" s="1"/>
  <c r="AB149" i="20"/>
  <c r="AC149" i="20" s="1"/>
  <c r="Z115" i="20"/>
  <c r="AA115" i="20" s="1"/>
  <c r="AB115" i="20"/>
  <c r="AC115" i="20" s="1"/>
  <c r="S115" i="20"/>
  <c r="T115" i="20" s="1"/>
  <c r="AB136" i="20"/>
  <c r="AC136" i="20" s="1"/>
  <c r="Z136" i="20"/>
  <c r="AA136" i="20" s="1"/>
  <c r="S136" i="20"/>
  <c r="T136" i="20" s="1"/>
  <c r="S90" i="20"/>
  <c r="T90" i="20" s="1"/>
  <c r="Z90" i="20"/>
  <c r="AA90" i="20" s="1"/>
  <c r="AB90" i="20"/>
  <c r="AC90" i="20" s="1"/>
  <c r="Z85" i="20"/>
  <c r="AA85" i="20" s="1"/>
  <c r="AB85" i="20"/>
  <c r="AC85" i="20" s="1"/>
  <c r="S85" i="20"/>
  <c r="T85" i="20" s="1"/>
  <c r="AB20" i="20"/>
  <c r="AC20" i="20" s="1"/>
  <c r="S20" i="20"/>
  <c r="T20" i="20" s="1"/>
  <c r="Z20" i="20"/>
  <c r="AA20" i="20" s="1"/>
  <c r="Z126" i="20"/>
  <c r="AA126" i="20" s="1"/>
  <c r="S126" i="20"/>
  <c r="T126" i="20" s="1"/>
  <c r="AB126" i="20"/>
  <c r="AC126" i="20" s="1"/>
  <c r="O94" i="21"/>
  <c r="P94" i="21" s="1"/>
  <c r="Z94" i="21"/>
  <c r="AA94" i="21" s="1"/>
  <c r="S94" i="21"/>
  <c r="T94" i="21" s="1"/>
  <c r="AB94" i="21"/>
  <c r="AC94" i="21" s="1"/>
  <c r="Z147" i="21"/>
  <c r="AA147" i="21" s="1"/>
  <c r="AB147" i="21"/>
  <c r="AC147" i="21" s="1"/>
  <c r="S147" i="21"/>
  <c r="T147" i="21" s="1"/>
  <c r="AB92" i="21"/>
  <c r="AC92" i="21" s="1"/>
  <c r="Z92" i="21"/>
  <c r="AA92" i="21" s="1"/>
  <c r="S92" i="21"/>
  <c r="T92" i="21" s="1"/>
  <c r="O49" i="21"/>
  <c r="P49" i="21" s="1"/>
  <c r="AB49" i="21"/>
  <c r="AC49" i="21" s="1"/>
  <c r="S49" i="21"/>
  <c r="T49" i="21" s="1"/>
  <c r="Z49" i="21"/>
  <c r="AA49" i="21" s="1"/>
  <c r="S153" i="21"/>
  <c r="T153" i="21" s="1"/>
  <c r="Z153" i="21"/>
  <c r="AA153" i="21" s="1"/>
  <c r="AB153" i="21"/>
  <c r="AC153" i="21" s="1"/>
  <c r="O59" i="21"/>
  <c r="P59" i="21" s="1"/>
  <c r="Z59" i="21"/>
  <c r="AA59" i="21" s="1"/>
  <c r="AB59" i="21"/>
  <c r="AC59" i="21" s="1"/>
  <c r="S59" i="21"/>
  <c r="T59" i="21" s="1"/>
  <c r="AB140" i="21"/>
  <c r="AC140" i="21" s="1"/>
  <c r="Z140" i="21"/>
  <c r="AA140" i="21" s="1"/>
  <c r="S140" i="21"/>
  <c r="T140" i="21" s="1"/>
  <c r="O64" i="22"/>
  <c r="P64" i="22" s="1"/>
  <c r="S64" i="22"/>
  <c r="T64" i="22" s="1"/>
  <c r="AB64" i="22"/>
  <c r="AC64" i="22" s="1"/>
  <c r="Z64" i="22"/>
  <c r="AA64" i="22" s="1"/>
  <c r="O92" i="22"/>
  <c r="P92" i="22" s="1"/>
  <c r="Z92" i="22"/>
  <c r="AA92" i="22" s="1"/>
  <c r="AB92" i="22"/>
  <c r="AC92" i="22" s="1"/>
  <c r="S92" i="22"/>
  <c r="T92" i="22" s="1"/>
  <c r="AB148" i="22"/>
  <c r="AC148" i="22" s="1"/>
  <c r="S148" i="22"/>
  <c r="T148" i="22" s="1"/>
  <c r="Z148" i="22"/>
  <c r="AA148" i="22" s="1"/>
  <c r="O83" i="22"/>
  <c r="P83" i="22" s="1"/>
  <c r="AB83" i="22"/>
  <c r="AC83" i="22" s="1"/>
  <c r="Z83" i="22"/>
  <c r="AA83" i="22" s="1"/>
  <c r="S83" i="22"/>
  <c r="T83" i="22" s="1"/>
  <c r="O55" i="22"/>
  <c r="P55" i="22" s="1"/>
  <c r="AB55" i="22"/>
  <c r="AC55" i="22" s="1"/>
  <c r="Z55" i="22"/>
  <c r="AA55" i="22" s="1"/>
  <c r="S55" i="22"/>
  <c r="T55" i="22" s="1"/>
  <c r="O167" i="23"/>
  <c r="P167" i="23" s="1"/>
  <c r="AB28" i="23"/>
  <c r="AC28" i="23" s="1"/>
  <c r="S28" i="23"/>
  <c r="T28" i="23" s="1"/>
  <c r="Z28" i="23"/>
  <c r="AA28" i="23" s="1"/>
  <c r="S31" i="23"/>
  <c r="T31" i="23" s="1"/>
  <c r="Z31" i="23"/>
  <c r="AA31" i="23" s="1"/>
  <c r="AB31" i="23"/>
  <c r="AC31" i="23" s="1"/>
  <c r="AB37" i="23"/>
  <c r="AC37" i="23" s="1"/>
  <c r="Z37" i="23"/>
  <c r="AA37" i="23" s="1"/>
  <c r="S37" i="23"/>
  <c r="T37" i="23" s="1"/>
  <c r="AB117" i="23"/>
  <c r="AC117" i="23" s="1"/>
  <c r="Z117" i="23"/>
  <c r="AA117" i="23" s="1"/>
  <c r="S117" i="23"/>
  <c r="T117" i="23" s="1"/>
  <c r="AB88" i="23"/>
  <c r="AC88" i="23" s="1"/>
  <c r="Z88" i="23"/>
  <c r="AA88" i="23" s="1"/>
  <c r="S88" i="23"/>
  <c r="T88" i="23" s="1"/>
  <c r="S107" i="24"/>
  <c r="T107" i="24" s="1"/>
  <c r="AB107" i="24"/>
  <c r="AC107" i="24" s="1"/>
  <c r="Z107" i="24"/>
  <c r="AA107" i="24" s="1"/>
  <c r="Z149" i="24"/>
  <c r="AA149" i="24" s="1"/>
  <c r="S149" i="24"/>
  <c r="T149" i="24" s="1"/>
  <c r="AB149" i="24"/>
  <c r="AC149" i="24" s="1"/>
  <c r="O61" i="24"/>
  <c r="P61" i="24" s="1"/>
  <c r="AB61" i="24"/>
  <c r="AC61" i="24" s="1"/>
  <c r="Z61" i="24"/>
  <c r="AA61" i="24" s="1"/>
  <c r="S61" i="24"/>
  <c r="T61" i="24" s="1"/>
  <c r="O49" i="24"/>
  <c r="P49" i="24" s="1"/>
  <c r="S49" i="24"/>
  <c r="T49" i="24" s="1"/>
  <c r="Z49" i="24"/>
  <c r="AA49" i="24" s="1"/>
  <c r="AB49" i="24"/>
  <c r="AC49" i="24" s="1"/>
  <c r="Z103" i="24"/>
  <c r="AB103" i="24"/>
  <c r="S103" i="24"/>
  <c r="AB106" i="25"/>
  <c r="AC106" i="25" s="1"/>
  <c r="Z106" i="25"/>
  <c r="AA106" i="25" s="1"/>
  <c r="S106" i="25"/>
  <c r="T106" i="25" s="1"/>
  <c r="AB133" i="25"/>
  <c r="Z133" i="25"/>
  <c r="S133" i="25"/>
  <c r="AB147" i="25"/>
  <c r="AC147" i="25" s="1"/>
  <c r="Z147" i="25"/>
  <c r="AA147" i="25" s="1"/>
  <c r="S147" i="25"/>
  <c r="T147" i="25" s="1"/>
  <c r="O76" i="25"/>
  <c r="P76" i="25" s="1"/>
  <c r="AB76" i="25"/>
  <c r="AC76" i="25" s="1"/>
  <c r="Z76" i="25"/>
  <c r="AA76" i="25" s="1"/>
  <c r="S76" i="25"/>
  <c r="T76" i="25" s="1"/>
  <c r="Z148" i="25"/>
  <c r="AA148" i="25" s="1"/>
  <c r="S148" i="25"/>
  <c r="T148" i="25" s="1"/>
  <c r="AB148" i="25"/>
  <c r="AC148" i="25" s="1"/>
  <c r="AB127" i="25"/>
  <c r="AC127" i="25" s="1"/>
  <c r="Z127" i="25"/>
  <c r="AA127" i="25" s="1"/>
  <c r="S127" i="25"/>
  <c r="T127" i="25" s="1"/>
  <c r="S51" i="26"/>
  <c r="T51" i="26" s="1"/>
  <c r="AB51" i="26"/>
  <c r="AC51" i="26" s="1"/>
  <c r="Z51" i="26"/>
  <c r="AA51" i="26" s="1"/>
  <c r="Z121" i="26"/>
  <c r="AA121" i="26" s="1"/>
  <c r="AB121" i="26"/>
  <c r="AC121" i="26" s="1"/>
  <c r="S121" i="26"/>
  <c r="T121" i="26" s="1"/>
  <c r="AB148" i="26"/>
  <c r="AC148" i="26" s="1"/>
  <c r="Z148" i="26"/>
  <c r="AA148" i="26" s="1"/>
  <c r="S148" i="26"/>
  <c r="T148" i="26" s="1"/>
  <c r="S127" i="26"/>
  <c r="T127" i="26" s="1"/>
  <c r="Z127" i="26"/>
  <c r="AA127" i="26" s="1"/>
  <c r="AB127" i="26"/>
  <c r="AC127" i="26" s="1"/>
  <c r="AB104" i="26"/>
  <c r="AC104" i="26" s="1"/>
  <c r="Z104" i="26"/>
  <c r="AA104" i="26" s="1"/>
  <c r="S104" i="26"/>
  <c r="T104" i="26" s="1"/>
  <c r="Z43" i="26"/>
  <c r="AB43" i="26"/>
  <c r="S43" i="26"/>
  <c r="S153" i="27"/>
  <c r="T153" i="27" s="1"/>
  <c r="Z153" i="27"/>
  <c r="AA153" i="27" s="1"/>
  <c r="AB153" i="27"/>
  <c r="AC153" i="27" s="1"/>
  <c r="Z66" i="27"/>
  <c r="AA66" i="27" s="1"/>
  <c r="S66" i="27"/>
  <c r="T66" i="27" s="1"/>
  <c r="AB66" i="27"/>
  <c r="AC66" i="27" s="1"/>
  <c r="Z57" i="27"/>
  <c r="AA57" i="27" s="1"/>
  <c r="AB57" i="27"/>
  <c r="AC57" i="27" s="1"/>
  <c r="S57" i="27"/>
  <c r="T57" i="27" s="1"/>
  <c r="O34" i="27"/>
  <c r="P34" i="27" s="1"/>
  <c r="S34" i="27"/>
  <c r="T34" i="27" s="1"/>
  <c r="Z34" i="27"/>
  <c r="AA34" i="27" s="1"/>
  <c r="AB34" i="27"/>
  <c r="AC34" i="27" s="1"/>
  <c r="O183" i="19"/>
  <c r="P183" i="19" s="1"/>
  <c r="AC76" i="19"/>
  <c r="AD76" i="19" s="1"/>
  <c r="AA76" i="19"/>
  <c r="AB76" i="19" s="1"/>
  <c r="S76" i="19"/>
  <c r="T76" i="19" s="1"/>
  <c r="AA48" i="19"/>
  <c r="AB48" i="19" s="1"/>
  <c r="AC48" i="19"/>
  <c r="AD48" i="19" s="1"/>
  <c r="S48" i="19"/>
  <c r="T48" i="19" s="1"/>
  <c r="S37" i="19"/>
  <c r="T37" i="19" s="1"/>
  <c r="AA37" i="19"/>
  <c r="AB37" i="19" s="1"/>
  <c r="AC37" i="19"/>
  <c r="AD37" i="19" s="1"/>
  <c r="O73" i="19"/>
  <c r="P73" i="19" s="1"/>
  <c r="AC73" i="19"/>
  <c r="AA73" i="19"/>
  <c r="S73" i="19"/>
  <c r="O81" i="19"/>
  <c r="P81" i="19" s="1"/>
  <c r="AA81" i="19"/>
  <c r="AB81" i="19" s="1"/>
  <c r="AC81" i="19"/>
  <c r="AD81" i="19" s="1"/>
  <c r="S81" i="19"/>
  <c r="T81" i="19" s="1"/>
  <c r="AC13" i="19"/>
  <c r="S13" i="19"/>
  <c r="AA13" i="19"/>
  <c r="AA118" i="19"/>
  <c r="AB118" i="19" s="1"/>
  <c r="AC118" i="19"/>
  <c r="AD118" i="19" s="1"/>
  <c r="S118" i="19"/>
  <c r="T118" i="19" s="1"/>
  <c r="S149" i="19"/>
  <c r="T149" i="19" s="1"/>
  <c r="AC149" i="19"/>
  <c r="AD149" i="19" s="1"/>
  <c r="AA149" i="19"/>
  <c r="AB149" i="19" s="1"/>
  <c r="AC135" i="19"/>
  <c r="AD135" i="19" s="1"/>
  <c r="AA135" i="19"/>
  <c r="AB135" i="19" s="1"/>
  <c r="S135" i="19"/>
  <c r="T135" i="19" s="1"/>
  <c r="AC134" i="19"/>
  <c r="AD134" i="19" s="1"/>
  <c r="S134" i="19"/>
  <c r="T134" i="19" s="1"/>
  <c r="AA134" i="19"/>
  <c r="AB134" i="19" s="1"/>
  <c r="O80" i="19"/>
  <c r="P80" i="19" s="1"/>
  <c r="AC80" i="19"/>
  <c r="AD80" i="19" s="1"/>
  <c r="AA80" i="19"/>
  <c r="AB80" i="19" s="1"/>
  <c r="S80" i="19"/>
  <c r="T80" i="19" s="1"/>
  <c r="O93" i="20"/>
  <c r="P93" i="20" s="1"/>
  <c r="Z93" i="20"/>
  <c r="AA93" i="20" s="1"/>
  <c r="AB93" i="20"/>
  <c r="AC93" i="20" s="1"/>
  <c r="S93" i="20"/>
  <c r="T93" i="20" s="1"/>
  <c r="S135" i="20"/>
  <c r="T135" i="20" s="1"/>
  <c r="Z135" i="20"/>
  <c r="AA135" i="20" s="1"/>
  <c r="AB135" i="20"/>
  <c r="AC135" i="20" s="1"/>
  <c r="Z139" i="20"/>
  <c r="AA139" i="20" s="1"/>
  <c r="S139" i="20"/>
  <c r="T139" i="20" s="1"/>
  <c r="AB139" i="20"/>
  <c r="AC139" i="20" s="1"/>
  <c r="Z152" i="20"/>
  <c r="AA152" i="20" s="1"/>
  <c r="AB152" i="20"/>
  <c r="AC152" i="20" s="1"/>
  <c r="S152" i="20"/>
  <c r="T152" i="20" s="1"/>
  <c r="AB62" i="20"/>
  <c r="AC62" i="20" s="1"/>
  <c r="S62" i="20"/>
  <c r="T62" i="20" s="1"/>
  <c r="Z62" i="20"/>
  <c r="AA62" i="20" s="1"/>
  <c r="O94" i="20"/>
  <c r="P94" i="20" s="1"/>
  <c r="AB94" i="20"/>
  <c r="AC94" i="20" s="1"/>
  <c r="Z94" i="20"/>
  <c r="AA94" i="20" s="1"/>
  <c r="S94" i="20"/>
  <c r="T94" i="20" s="1"/>
  <c r="O63" i="21"/>
  <c r="P63" i="21" s="1"/>
  <c r="AB63" i="21"/>
  <c r="AC63" i="21" s="1"/>
  <c r="Z63" i="21"/>
  <c r="AA63" i="21" s="1"/>
  <c r="S63" i="21"/>
  <c r="T63" i="21" s="1"/>
  <c r="O48" i="21"/>
  <c r="P48" i="21" s="1"/>
  <c r="AB48" i="21"/>
  <c r="AC48" i="21" s="1"/>
  <c r="Z48" i="21"/>
  <c r="AA48" i="21" s="1"/>
  <c r="S48" i="21"/>
  <c r="T48" i="21" s="1"/>
  <c r="Z116" i="21"/>
  <c r="AA116" i="21" s="1"/>
  <c r="S116" i="21"/>
  <c r="T116" i="21" s="1"/>
  <c r="AB116" i="21"/>
  <c r="AC116" i="21" s="1"/>
  <c r="Z113" i="21"/>
  <c r="AA113" i="21" s="1"/>
  <c r="AB113" i="21"/>
  <c r="AC113" i="21" s="1"/>
  <c r="S113" i="21"/>
  <c r="T113" i="21" s="1"/>
  <c r="AB57" i="21"/>
  <c r="AC57" i="21" s="1"/>
  <c r="Z57" i="21"/>
  <c r="AA57" i="21" s="1"/>
  <c r="S57" i="21"/>
  <c r="T57" i="21" s="1"/>
  <c r="AB135" i="21"/>
  <c r="AC135" i="21" s="1"/>
  <c r="Z135" i="21"/>
  <c r="AA135" i="21" s="1"/>
  <c r="S135" i="21"/>
  <c r="T135" i="21" s="1"/>
  <c r="Z121" i="21"/>
  <c r="AA121" i="21" s="1"/>
  <c r="AB121" i="21"/>
  <c r="AC121" i="21" s="1"/>
  <c r="S121" i="21"/>
  <c r="T121" i="21" s="1"/>
  <c r="Z30" i="22"/>
  <c r="AA30" i="22" s="1"/>
  <c r="AB30" i="22"/>
  <c r="AC30" i="22" s="1"/>
  <c r="S30" i="22"/>
  <c r="T30" i="22" s="1"/>
  <c r="AB123" i="22"/>
  <c r="AC123" i="22" s="1"/>
  <c r="S123" i="22"/>
  <c r="T123" i="22" s="1"/>
  <c r="Z123" i="22"/>
  <c r="AA123" i="22" s="1"/>
  <c r="O79" i="22"/>
  <c r="P79" i="22" s="1"/>
  <c r="AB79" i="22"/>
  <c r="AC79" i="22" s="1"/>
  <c r="Z79" i="22"/>
  <c r="AA79" i="22" s="1"/>
  <c r="S79" i="22"/>
  <c r="T79" i="22" s="1"/>
  <c r="S116" i="22"/>
  <c r="T116" i="22" s="1"/>
  <c r="AB116" i="22"/>
  <c r="AC116" i="22" s="1"/>
  <c r="Z116" i="22"/>
  <c r="AA116" i="22" s="1"/>
  <c r="AB113" i="22"/>
  <c r="AC113" i="22" s="1"/>
  <c r="Z113" i="22"/>
  <c r="AA113" i="22" s="1"/>
  <c r="S113" i="22"/>
  <c r="T113" i="22" s="1"/>
  <c r="AB91" i="22"/>
  <c r="AC91" i="22" s="1"/>
  <c r="S91" i="22"/>
  <c r="T91" i="22" s="1"/>
  <c r="Z91" i="22"/>
  <c r="AA91" i="22" s="1"/>
  <c r="Z108" i="22"/>
  <c r="AA108" i="22" s="1"/>
  <c r="AB108" i="22"/>
  <c r="AC108" i="22" s="1"/>
  <c r="S108" i="22"/>
  <c r="T108" i="22" s="1"/>
  <c r="O47" i="22"/>
  <c r="P47" i="22" s="1"/>
  <c r="Z47" i="22"/>
  <c r="AA47" i="22" s="1"/>
  <c r="S47" i="22"/>
  <c r="T47" i="22" s="1"/>
  <c r="AB47" i="22"/>
  <c r="AC47" i="22" s="1"/>
  <c r="S13" i="23"/>
  <c r="Z13" i="23"/>
  <c r="AB13" i="23"/>
  <c r="Z54" i="23"/>
  <c r="AA54" i="23" s="1"/>
  <c r="S54" i="23"/>
  <c r="T54" i="23" s="1"/>
  <c r="AB54" i="23"/>
  <c r="AC54" i="23" s="1"/>
  <c r="AB24" i="23"/>
  <c r="AC24" i="23" s="1"/>
  <c r="S24" i="23"/>
  <c r="T24" i="23" s="1"/>
  <c r="Z24" i="23"/>
  <c r="AA24" i="23" s="1"/>
  <c r="AB137" i="23"/>
  <c r="AC137" i="23" s="1"/>
  <c r="Z137" i="23"/>
  <c r="AA137" i="23" s="1"/>
  <c r="S137" i="23"/>
  <c r="T137" i="23" s="1"/>
  <c r="S141" i="23"/>
  <c r="T141" i="23" s="1"/>
  <c r="Z141" i="23"/>
  <c r="AA141" i="23" s="1"/>
  <c r="AB141" i="23"/>
  <c r="AC141" i="23" s="1"/>
  <c r="AB96" i="23"/>
  <c r="AC96" i="23" s="1"/>
  <c r="Z96" i="23"/>
  <c r="AA96" i="23" s="1"/>
  <c r="S96" i="23"/>
  <c r="T96" i="23" s="1"/>
  <c r="O91" i="24"/>
  <c r="P91" i="24" s="1"/>
  <c r="Z91" i="24"/>
  <c r="AA91" i="24" s="1"/>
  <c r="AB91" i="24"/>
  <c r="AC91" i="24" s="1"/>
  <c r="S91" i="24"/>
  <c r="T91" i="24" s="1"/>
  <c r="Z152" i="24"/>
  <c r="AA152" i="24" s="1"/>
  <c r="S152" i="24"/>
  <c r="T152" i="24" s="1"/>
  <c r="AB152" i="24"/>
  <c r="AC152" i="24" s="1"/>
  <c r="Z113" i="24"/>
  <c r="AA113" i="24" s="1"/>
  <c r="AB113" i="24"/>
  <c r="AC113" i="24" s="1"/>
  <c r="S113" i="24"/>
  <c r="T113" i="24" s="1"/>
  <c r="Z34" i="25"/>
  <c r="AA34" i="25" s="1"/>
  <c r="S34" i="25"/>
  <c r="T34" i="25" s="1"/>
  <c r="AB34" i="25"/>
  <c r="AC34" i="25" s="1"/>
  <c r="AB35" i="26"/>
  <c r="AC35" i="26" s="1"/>
  <c r="S35" i="26"/>
  <c r="T35" i="26" s="1"/>
  <c r="Z35" i="26"/>
  <c r="AA35" i="26" s="1"/>
  <c r="Z133" i="26"/>
  <c r="AB133" i="26"/>
  <c r="S133" i="26"/>
  <c r="AB76" i="26"/>
  <c r="AC76" i="26" s="1"/>
  <c r="Z76" i="26"/>
  <c r="AA76" i="26" s="1"/>
  <c r="S76" i="26"/>
  <c r="T76" i="26" s="1"/>
  <c r="AB113" i="26"/>
  <c r="AC113" i="26" s="1"/>
  <c r="Z113" i="26"/>
  <c r="AA113" i="26" s="1"/>
  <c r="S113" i="26"/>
  <c r="T113" i="26" s="1"/>
  <c r="AB143" i="26"/>
  <c r="AC143" i="26" s="1"/>
  <c r="S143" i="26"/>
  <c r="T143" i="26" s="1"/>
  <c r="Z143" i="26"/>
  <c r="AA143" i="26" s="1"/>
  <c r="Z49" i="26"/>
  <c r="AA49" i="26" s="1"/>
  <c r="AB49" i="26"/>
  <c r="AC49" i="26" s="1"/>
  <c r="S49" i="26"/>
  <c r="T49" i="26" s="1"/>
  <c r="S67" i="26"/>
  <c r="T67" i="26" s="1"/>
  <c r="Z67" i="26"/>
  <c r="AA67" i="26" s="1"/>
  <c r="AB67" i="26"/>
  <c r="AC67" i="26" s="1"/>
  <c r="AB37" i="26"/>
  <c r="AC37" i="26" s="1"/>
  <c r="S37" i="26"/>
  <c r="T37" i="26" s="1"/>
  <c r="Z37" i="26"/>
  <c r="AA37" i="26" s="1"/>
  <c r="Z45" i="27"/>
  <c r="AA45" i="27" s="1"/>
  <c r="AB45" i="27"/>
  <c r="AC45" i="27" s="1"/>
  <c r="S45" i="27"/>
  <c r="T45" i="27" s="1"/>
  <c r="Z73" i="27"/>
  <c r="S73" i="27"/>
  <c r="AB73" i="27"/>
  <c r="Z52" i="27"/>
  <c r="AA52" i="27" s="1"/>
  <c r="AB52" i="27"/>
  <c r="AC52" i="27" s="1"/>
  <c r="S52" i="27"/>
  <c r="T52" i="27" s="1"/>
  <c r="Z65" i="27"/>
  <c r="AA65" i="27" s="1"/>
  <c r="S65" i="27"/>
  <c r="T65" i="27" s="1"/>
  <c r="AB65" i="27"/>
  <c r="AC65" i="27" s="1"/>
  <c r="S24" i="27"/>
  <c r="T24" i="27" s="1"/>
  <c r="Z24" i="27"/>
  <c r="AA24" i="27" s="1"/>
  <c r="AB24" i="27"/>
  <c r="AC24" i="27" s="1"/>
  <c r="O177" i="27"/>
  <c r="P177" i="27" s="1"/>
  <c r="AB26" i="27"/>
  <c r="AC26" i="27" s="1"/>
  <c r="Z26" i="27"/>
  <c r="AA26" i="27" s="1"/>
  <c r="S26" i="27"/>
  <c r="T26" i="27" s="1"/>
  <c r="Z135" i="27"/>
  <c r="AA135" i="27" s="1"/>
  <c r="S135" i="27"/>
  <c r="T135" i="27" s="1"/>
  <c r="AB135" i="27"/>
  <c r="AC135" i="27" s="1"/>
  <c r="S64" i="27"/>
  <c r="T64" i="27" s="1"/>
  <c r="AB64" i="27"/>
  <c r="AC64" i="27" s="1"/>
  <c r="Z64" i="27"/>
  <c r="AA64" i="27" s="1"/>
  <c r="S87" i="27"/>
  <c r="T87" i="27" s="1"/>
  <c r="AB87" i="27"/>
  <c r="AC87" i="27" s="1"/>
  <c r="Z87" i="27"/>
  <c r="AA87" i="27" s="1"/>
  <c r="Z17" i="27"/>
  <c r="AA17" i="27" s="1"/>
  <c r="AB17" i="27"/>
  <c r="AC17" i="27" s="1"/>
  <c r="S17" i="27"/>
  <c r="T17" i="27" s="1"/>
  <c r="AB178" i="21"/>
  <c r="AC178" i="21" s="1"/>
  <c r="Z178" i="21"/>
  <c r="AA178" i="21" s="1"/>
  <c r="S178" i="21"/>
  <c r="T178" i="21" s="1"/>
  <c r="Z180" i="21"/>
  <c r="AA180" i="21" s="1"/>
  <c r="AB180" i="21"/>
  <c r="AC180" i="21" s="1"/>
  <c r="S180" i="21"/>
  <c r="T180" i="21" s="1"/>
  <c r="O180" i="21"/>
  <c r="P180" i="21" s="1"/>
  <c r="Z182" i="27"/>
  <c r="AA182" i="27" s="1"/>
  <c r="S182" i="27"/>
  <c r="T182" i="27" s="1"/>
  <c r="AB182" i="27"/>
  <c r="AC182" i="27" s="1"/>
  <c r="S186" i="27"/>
  <c r="T186" i="27" s="1"/>
  <c r="AB186" i="27"/>
  <c r="AC186" i="27" s="1"/>
  <c r="Z186" i="27"/>
  <c r="AA186" i="27" s="1"/>
  <c r="O186" i="27"/>
  <c r="P186" i="27" s="1"/>
  <c r="AB167" i="22"/>
  <c r="Z167" i="22"/>
  <c r="AA167" i="22" s="1"/>
  <c r="S167" i="22"/>
  <c r="Z186" i="22"/>
  <c r="AA186" i="22" s="1"/>
  <c r="AB186" i="22"/>
  <c r="AC186" i="22" s="1"/>
  <c r="S186" i="22"/>
  <c r="T186" i="22" s="1"/>
  <c r="O186" i="22"/>
  <c r="P186" i="22" s="1"/>
  <c r="AB135" i="24"/>
  <c r="AC135" i="24" s="1"/>
  <c r="S135" i="24"/>
  <c r="T135" i="24" s="1"/>
  <c r="Z135" i="24"/>
  <c r="AA135" i="24" s="1"/>
  <c r="Z185" i="26"/>
  <c r="AA185" i="26" s="1"/>
  <c r="AB185" i="26"/>
  <c r="AC185" i="26" s="1"/>
  <c r="S185" i="26"/>
  <c r="T185" i="26" s="1"/>
  <c r="AB163" i="26"/>
  <c r="AC163" i="26" s="1"/>
  <c r="Z163" i="26"/>
  <c r="S163" i="26"/>
  <c r="T163" i="26" s="1"/>
  <c r="O163" i="26"/>
  <c r="Z178" i="25"/>
  <c r="AA178" i="25" s="1"/>
  <c r="S178" i="25"/>
  <c r="T178" i="25" s="1"/>
  <c r="AB178" i="25"/>
  <c r="AC178" i="25" s="1"/>
  <c r="Z174" i="25"/>
  <c r="AA174" i="25" s="1"/>
  <c r="AB174" i="25"/>
  <c r="AC174" i="25" s="1"/>
  <c r="S174" i="25"/>
  <c r="T174" i="25" s="1"/>
  <c r="AC170" i="19"/>
  <c r="AD170" i="19" s="1"/>
  <c r="AA170" i="19"/>
  <c r="AB170" i="19" s="1"/>
  <c r="S170" i="19"/>
  <c r="T170" i="19" s="1"/>
  <c r="S163" i="19"/>
  <c r="T163" i="19" s="1"/>
  <c r="AA163" i="19"/>
  <c r="AB163" i="19" s="1"/>
  <c r="AC163" i="19"/>
  <c r="AD163" i="19" s="1"/>
  <c r="AB180" i="24"/>
  <c r="AC180" i="24" s="1"/>
  <c r="Z180" i="24"/>
  <c r="AA180" i="24" s="1"/>
  <c r="S180" i="24"/>
  <c r="T180" i="24" s="1"/>
  <c r="Z164" i="24"/>
  <c r="AA164" i="24" s="1"/>
  <c r="AB164" i="24"/>
  <c r="AC164" i="24" s="1"/>
  <c r="S164" i="24"/>
  <c r="T164" i="24" s="1"/>
  <c r="Z181" i="20"/>
  <c r="AA181" i="20" s="1"/>
  <c r="S181" i="20"/>
  <c r="T181" i="20" s="1"/>
  <c r="AB181" i="20"/>
  <c r="AC181" i="20" s="1"/>
  <c r="AB166" i="20"/>
  <c r="AC166" i="20" s="1"/>
  <c r="S166" i="20"/>
  <c r="T166" i="20" s="1"/>
  <c r="Z166" i="20"/>
  <c r="AA166" i="20" s="1"/>
  <c r="Z173" i="23"/>
  <c r="AA173" i="23" s="1"/>
  <c r="AB173" i="23"/>
  <c r="AC173" i="23" s="1"/>
  <c r="S173" i="23"/>
  <c r="T173" i="23" s="1"/>
  <c r="O173" i="23"/>
  <c r="P173" i="23" s="1"/>
  <c r="AB177" i="23"/>
  <c r="AC177" i="23" s="1"/>
  <c r="Z177" i="23"/>
  <c r="AA177" i="23" s="1"/>
  <c r="S177" i="23"/>
  <c r="T177" i="23" s="1"/>
  <c r="O177" i="23"/>
  <c r="P177" i="23" s="1"/>
  <c r="S104" i="27"/>
  <c r="T104" i="27" s="1"/>
  <c r="Z104" i="27"/>
  <c r="AA104" i="27" s="1"/>
  <c r="AB104" i="27"/>
  <c r="AC104" i="27" s="1"/>
  <c r="Z156" i="20"/>
  <c r="AA156" i="20" s="1"/>
  <c r="S156" i="20"/>
  <c r="T156" i="20" s="1"/>
  <c r="AB156" i="20"/>
  <c r="AC156" i="20" s="1"/>
  <c r="O56" i="20"/>
  <c r="P56" i="20" s="1"/>
  <c r="S56" i="20"/>
  <c r="T56" i="20" s="1"/>
  <c r="AB56" i="20"/>
  <c r="AC56" i="20" s="1"/>
  <c r="Z56" i="20"/>
  <c r="AA56" i="20" s="1"/>
  <c r="O87" i="21"/>
  <c r="P87" i="21" s="1"/>
  <c r="AB87" i="21"/>
  <c r="AC87" i="21" s="1"/>
  <c r="Z87" i="21"/>
  <c r="AA87" i="21" s="1"/>
  <c r="S87" i="21"/>
  <c r="T87" i="21" s="1"/>
  <c r="Z155" i="21"/>
  <c r="AA155" i="21" s="1"/>
  <c r="S155" i="21"/>
  <c r="T155" i="21" s="1"/>
  <c r="AB155" i="21"/>
  <c r="AC155" i="21" s="1"/>
  <c r="O52" i="21"/>
  <c r="P52" i="21" s="1"/>
  <c r="AB52" i="21"/>
  <c r="AC52" i="21" s="1"/>
  <c r="S52" i="21"/>
  <c r="T52" i="21" s="1"/>
  <c r="Z52" i="21"/>
  <c r="AA52" i="21" s="1"/>
  <c r="S96" i="21"/>
  <c r="T96" i="21" s="1"/>
  <c r="AB96" i="21"/>
  <c r="AC96" i="21" s="1"/>
  <c r="Z96" i="21"/>
  <c r="AA96" i="21" s="1"/>
  <c r="AB82" i="21"/>
  <c r="AC82" i="21" s="1"/>
  <c r="S82" i="21"/>
  <c r="T82" i="21" s="1"/>
  <c r="Z82" i="21"/>
  <c r="AA82" i="21" s="1"/>
  <c r="Z35" i="21"/>
  <c r="AA35" i="21" s="1"/>
  <c r="S35" i="21"/>
  <c r="T35" i="21" s="1"/>
  <c r="AB35" i="21"/>
  <c r="AC35" i="21" s="1"/>
  <c r="S151" i="21"/>
  <c r="T151" i="21" s="1"/>
  <c r="Z151" i="21"/>
  <c r="AA151" i="21" s="1"/>
  <c r="AB151" i="21"/>
  <c r="AC151" i="21" s="1"/>
  <c r="S122" i="21"/>
  <c r="T122" i="21" s="1"/>
  <c r="Z122" i="21"/>
  <c r="AA122" i="21" s="1"/>
  <c r="AB122" i="21"/>
  <c r="AC122" i="21" s="1"/>
  <c r="Z15" i="22"/>
  <c r="AA15" i="22" s="1"/>
  <c r="AB15" i="22"/>
  <c r="AC15" i="22" s="1"/>
  <c r="S15" i="22"/>
  <c r="T15" i="22" s="1"/>
  <c r="AB59" i="22"/>
  <c r="AC59" i="22" s="1"/>
  <c r="Z59" i="22"/>
  <c r="AA59" i="22" s="1"/>
  <c r="S59" i="22"/>
  <c r="T59" i="22" s="1"/>
  <c r="S103" i="22"/>
  <c r="AB103" i="22"/>
  <c r="Z103" i="22"/>
  <c r="O53" i="22"/>
  <c r="P53" i="22" s="1"/>
  <c r="Z53" i="22"/>
  <c r="AA53" i="22" s="1"/>
  <c r="S53" i="22"/>
  <c r="T53" i="22" s="1"/>
  <c r="AB53" i="22"/>
  <c r="AC53" i="22" s="1"/>
  <c r="S81" i="22"/>
  <c r="T81" i="22" s="1"/>
  <c r="Z81" i="22"/>
  <c r="AA81" i="22" s="1"/>
  <c r="AB81" i="22"/>
  <c r="AC81" i="22" s="1"/>
  <c r="O44" i="22"/>
  <c r="P44" i="22" s="1"/>
  <c r="S44" i="22"/>
  <c r="T44" i="22" s="1"/>
  <c r="AB44" i="22"/>
  <c r="AC44" i="22" s="1"/>
  <c r="Z44" i="22"/>
  <c r="AA44" i="22" s="1"/>
  <c r="AB57" i="22"/>
  <c r="AC57" i="22" s="1"/>
  <c r="Z57" i="22"/>
  <c r="AA57" i="22" s="1"/>
  <c r="S57" i="22"/>
  <c r="T57" i="22" s="1"/>
  <c r="O56" i="22"/>
  <c r="P56" i="22" s="1"/>
  <c r="AB56" i="22"/>
  <c r="AC56" i="22" s="1"/>
  <c r="Z56" i="22"/>
  <c r="AA56" i="22" s="1"/>
  <c r="S56" i="22"/>
  <c r="T56" i="22" s="1"/>
  <c r="AB133" i="22"/>
  <c r="Z133" i="22"/>
  <c r="S133" i="22"/>
  <c r="AB106" i="23"/>
  <c r="AC106" i="23" s="1"/>
  <c r="Z106" i="23"/>
  <c r="AA106" i="23" s="1"/>
  <c r="S106" i="23"/>
  <c r="T106" i="23" s="1"/>
  <c r="AB127" i="23"/>
  <c r="AC127" i="23" s="1"/>
  <c r="S127" i="23"/>
  <c r="T127" i="23" s="1"/>
  <c r="Z127" i="23"/>
  <c r="AA127" i="23" s="1"/>
  <c r="Z123" i="23"/>
  <c r="AA123" i="23" s="1"/>
  <c r="AB123" i="23"/>
  <c r="AC123" i="23" s="1"/>
  <c r="S123" i="23"/>
  <c r="T123" i="23" s="1"/>
  <c r="AB92" i="23"/>
  <c r="AC92" i="23" s="1"/>
  <c r="Z92" i="23"/>
  <c r="AA92" i="23" s="1"/>
  <c r="S92" i="23"/>
  <c r="T92" i="23" s="1"/>
  <c r="Z109" i="23"/>
  <c r="AA109" i="23" s="1"/>
  <c r="S109" i="23"/>
  <c r="T109" i="23" s="1"/>
  <c r="AB109" i="23"/>
  <c r="AC109" i="23" s="1"/>
  <c r="Z123" i="24"/>
  <c r="AA123" i="24" s="1"/>
  <c r="AB123" i="24"/>
  <c r="AC123" i="24" s="1"/>
  <c r="S123" i="24"/>
  <c r="T123" i="24" s="1"/>
  <c r="S48" i="24"/>
  <c r="T48" i="24" s="1"/>
  <c r="Z48" i="24"/>
  <c r="AA48" i="24" s="1"/>
  <c r="AB48" i="24"/>
  <c r="AC48" i="24" s="1"/>
  <c r="O76" i="24"/>
  <c r="P76" i="24" s="1"/>
  <c r="S76" i="24"/>
  <c r="T76" i="24" s="1"/>
  <c r="AB76" i="24"/>
  <c r="AC76" i="24" s="1"/>
  <c r="Z76" i="24"/>
  <c r="AA76" i="24" s="1"/>
  <c r="Z97" i="24"/>
  <c r="AA97" i="24" s="1"/>
  <c r="AB97" i="24"/>
  <c r="AC97" i="24" s="1"/>
  <c r="S97" i="24"/>
  <c r="T97" i="24" s="1"/>
  <c r="O57" i="24"/>
  <c r="P57" i="24" s="1"/>
  <c r="S57" i="24"/>
  <c r="T57" i="24" s="1"/>
  <c r="AB57" i="24"/>
  <c r="AC57" i="24" s="1"/>
  <c r="Z57" i="24"/>
  <c r="AA57" i="24" s="1"/>
  <c r="AB112" i="24"/>
  <c r="AC112" i="24" s="1"/>
  <c r="Z112" i="24"/>
  <c r="AA112" i="24" s="1"/>
  <c r="S112" i="24"/>
  <c r="T112" i="24" s="1"/>
  <c r="S15" i="24"/>
  <c r="T15" i="24" s="1"/>
  <c r="Z15" i="24"/>
  <c r="AA15" i="24" s="1"/>
  <c r="AB15" i="24"/>
  <c r="AC15" i="24" s="1"/>
  <c r="Z149" i="25"/>
  <c r="AA149" i="25" s="1"/>
  <c r="AB149" i="25"/>
  <c r="AC149" i="25" s="1"/>
  <c r="S149" i="25"/>
  <c r="T149" i="25" s="1"/>
  <c r="Z28" i="25"/>
  <c r="AA28" i="25" s="1"/>
  <c r="AB28" i="25"/>
  <c r="AC28" i="25" s="1"/>
  <c r="S28" i="25"/>
  <c r="T28" i="25" s="1"/>
  <c r="O43" i="25"/>
  <c r="P43" i="25" s="1"/>
  <c r="S43" i="25"/>
  <c r="Z43" i="25"/>
  <c r="AB43" i="25"/>
  <c r="S48" i="25"/>
  <c r="T48" i="25" s="1"/>
  <c r="Z48" i="25"/>
  <c r="AA48" i="25" s="1"/>
  <c r="AB48" i="25"/>
  <c r="AC48" i="25" s="1"/>
  <c r="Z84" i="25"/>
  <c r="AA84" i="25" s="1"/>
  <c r="AB84" i="25"/>
  <c r="AC84" i="25" s="1"/>
  <c r="S84" i="25"/>
  <c r="T84" i="25" s="1"/>
  <c r="AB113" i="25"/>
  <c r="AC113" i="25" s="1"/>
  <c r="S113" i="25"/>
  <c r="T113" i="25" s="1"/>
  <c r="Z113" i="25"/>
  <c r="AA113" i="25" s="1"/>
  <c r="Z143" i="25"/>
  <c r="AA143" i="25" s="1"/>
  <c r="S143" i="25"/>
  <c r="T143" i="25" s="1"/>
  <c r="AB143" i="25"/>
  <c r="AC143" i="25" s="1"/>
  <c r="O49" i="25"/>
  <c r="P49" i="25" s="1"/>
  <c r="Z49" i="25"/>
  <c r="AA49" i="25" s="1"/>
  <c r="AB49" i="25"/>
  <c r="AC49" i="25" s="1"/>
  <c r="S49" i="25"/>
  <c r="T49" i="25" s="1"/>
  <c r="AB123" i="26"/>
  <c r="AC123" i="26" s="1"/>
  <c r="Z123" i="26"/>
  <c r="AA123" i="26" s="1"/>
  <c r="S123" i="26"/>
  <c r="T123" i="26" s="1"/>
  <c r="AB137" i="26"/>
  <c r="AC137" i="26" s="1"/>
  <c r="S137" i="26"/>
  <c r="T137" i="26" s="1"/>
  <c r="Z137" i="26"/>
  <c r="AA137" i="26" s="1"/>
  <c r="O81" i="26"/>
  <c r="P81" i="26" s="1"/>
  <c r="S81" i="26"/>
  <c r="T81" i="26" s="1"/>
  <c r="AB81" i="26"/>
  <c r="AC81" i="26" s="1"/>
  <c r="Z81" i="26"/>
  <c r="AA81" i="26" s="1"/>
  <c r="AB112" i="26"/>
  <c r="AC112" i="26" s="1"/>
  <c r="S112" i="26"/>
  <c r="T112" i="26" s="1"/>
  <c r="Z112" i="26"/>
  <c r="AA112" i="26" s="1"/>
  <c r="Z136" i="26"/>
  <c r="AA136" i="26" s="1"/>
  <c r="AB136" i="26"/>
  <c r="AC136" i="26" s="1"/>
  <c r="S136" i="26"/>
  <c r="T136" i="26" s="1"/>
  <c r="Z154" i="26"/>
  <c r="AA154" i="26" s="1"/>
  <c r="AB154" i="26"/>
  <c r="AC154" i="26" s="1"/>
  <c r="S154" i="26"/>
  <c r="T154" i="26" s="1"/>
  <c r="AB62" i="26"/>
  <c r="AC62" i="26" s="1"/>
  <c r="Z62" i="26"/>
  <c r="AA62" i="26" s="1"/>
  <c r="S62" i="26"/>
  <c r="T62" i="26" s="1"/>
  <c r="Z79" i="26"/>
  <c r="AA79" i="26" s="1"/>
  <c r="AB79" i="26"/>
  <c r="AC79" i="26" s="1"/>
  <c r="S79" i="26"/>
  <c r="T79" i="26" s="1"/>
  <c r="AB51" i="27"/>
  <c r="AC51" i="27" s="1"/>
  <c r="S51" i="27"/>
  <c r="T51" i="27" s="1"/>
  <c r="Z51" i="27"/>
  <c r="AA51" i="27" s="1"/>
  <c r="Z53" i="27"/>
  <c r="AA53" i="27" s="1"/>
  <c r="AB53" i="27"/>
  <c r="AC53" i="27" s="1"/>
  <c r="S53" i="27"/>
  <c r="T53" i="27" s="1"/>
  <c r="AB81" i="27"/>
  <c r="AC81" i="27" s="1"/>
  <c r="Z81" i="27"/>
  <c r="AA81" i="27" s="1"/>
  <c r="S81" i="27"/>
  <c r="T81" i="27" s="1"/>
  <c r="O60" i="27"/>
  <c r="P60" i="27" s="1"/>
  <c r="Z60" i="27"/>
  <c r="AA60" i="27" s="1"/>
  <c r="AB60" i="27"/>
  <c r="AC60" i="27" s="1"/>
  <c r="S60" i="27"/>
  <c r="T60" i="27" s="1"/>
  <c r="AB80" i="27"/>
  <c r="AC80" i="27" s="1"/>
  <c r="Z80" i="27"/>
  <c r="AA80" i="27" s="1"/>
  <c r="S80" i="27"/>
  <c r="T80" i="27" s="1"/>
  <c r="S156" i="27"/>
  <c r="T156" i="27" s="1"/>
  <c r="Z156" i="27"/>
  <c r="AA156" i="27" s="1"/>
  <c r="AB156" i="27"/>
  <c r="AC156" i="27" s="1"/>
  <c r="S90" i="27"/>
  <c r="T90" i="27" s="1"/>
  <c r="AB90" i="27"/>
  <c r="AC90" i="27" s="1"/>
  <c r="Z90" i="27"/>
  <c r="AA90" i="27" s="1"/>
  <c r="S36" i="27"/>
  <c r="T36" i="27" s="1"/>
  <c r="Z36" i="27"/>
  <c r="AA36" i="27" s="1"/>
  <c r="AB36" i="27"/>
  <c r="AC36" i="27" s="1"/>
  <c r="S63" i="27"/>
  <c r="T63" i="27" s="1"/>
  <c r="AB63" i="27"/>
  <c r="AC63" i="27" s="1"/>
  <c r="Z63" i="27"/>
  <c r="AA63" i="27" s="1"/>
  <c r="AB181" i="21"/>
  <c r="AC181" i="21" s="1"/>
  <c r="Z181" i="21"/>
  <c r="AA181" i="21" s="1"/>
  <c r="S181" i="21"/>
  <c r="T181" i="21" s="1"/>
  <c r="O173" i="21"/>
  <c r="P173" i="21" s="1"/>
  <c r="S173" i="21"/>
  <c r="T173" i="21" s="1"/>
  <c r="Z173" i="21"/>
  <c r="AA173" i="21" s="1"/>
  <c r="AB173" i="21"/>
  <c r="AC173" i="21" s="1"/>
  <c r="AB171" i="27"/>
  <c r="AC171" i="27" s="1"/>
  <c r="S171" i="27"/>
  <c r="T171" i="27" s="1"/>
  <c r="Z171" i="27"/>
  <c r="AA171" i="27" s="1"/>
  <c r="O171" i="27"/>
  <c r="P171" i="27" s="1"/>
  <c r="S184" i="27"/>
  <c r="T184" i="27" s="1"/>
  <c r="AB184" i="27"/>
  <c r="AC184" i="27" s="1"/>
  <c r="Z184" i="27"/>
  <c r="AA184" i="27" s="1"/>
  <c r="Z183" i="22"/>
  <c r="AA183" i="22" s="1"/>
  <c r="AB183" i="22"/>
  <c r="AC183" i="22" s="1"/>
  <c r="S183" i="22"/>
  <c r="T183" i="22" s="1"/>
  <c r="AB185" i="22"/>
  <c r="AC185" i="22" s="1"/>
  <c r="Z185" i="22"/>
  <c r="AA185" i="22" s="1"/>
  <c r="S185" i="22"/>
  <c r="T185" i="22" s="1"/>
  <c r="AB164" i="26"/>
  <c r="S164" i="26"/>
  <c r="T164" i="26" s="1"/>
  <c r="Z164" i="26"/>
  <c r="AA164" i="26" s="1"/>
  <c r="Z181" i="25"/>
  <c r="AA181" i="25" s="1"/>
  <c r="AB181" i="25"/>
  <c r="AC181" i="25" s="1"/>
  <c r="S181" i="25"/>
  <c r="T181" i="25" s="1"/>
  <c r="O181" i="25"/>
  <c r="P181" i="25" s="1"/>
  <c r="AB183" i="25"/>
  <c r="AC183" i="25" s="1"/>
  <c r="S183" i="25"/>
  <c r="T183" i="25" s="1"/>
  <c r="Z183" i="25"/>
  <c r="AA183" i="25" s="1"/>
  <c r="AC182" i="19"/>
  <c r="AD182" i="19" s="1"/>
  <c r="S182" i="19"/>
  <c r="T182" i="19" s="1"/>
  <c r="AA182" i="19"/>
  <c r="AB182" i="19" s="1"/>
  <c r="AC175" i="19"/>
  <c r="AD175" i="19" s="1"/>
  <c r="AA175" i="19"/>
  <c r="AB175" i="19" s="1"/>
  <c r="S175" i="19"/>
  <c r="T175" i="19" s="1"/>
  <c r="S182" i="24"/>
  <c r="T182" i="24" s="1"/>
  <c r="Z182" i="24"/>
  <c r="AA182" i="24" s="1"/>
  <c r="AB182" i="24"/>
  <c r="AC182" i="24" s="1"/>
  <c r="Z183" i="24"/>
  <c r="AA183" i="24" s="1"/>
  <c r="AB183" i="24"/>
  <c r="AC183" i="24" s="1"/>
  <c r="S183" i="24"/>
  <c r="T183" i="24" s="1"/>
  <c r="AB186" i="20"/>
  <c r="AC186" i="20" s="1"/>
  <c r="S186" i="20"/>
  <c r="T186" i="20" s="1"/>
  <c r="Z186" i="20"/>
  <c r="AA186" i="20" s="1"/>
  <c r="O186" i="20"/>
  <c r="P186" i="20" s="1"/>
  <c r="AB165" i="20"/>
  <c r="Z165" i="20"/>
  <c r="AA165" i="20" s="1"/>
  <c r="S165" i="20"/>
  <c r="T165" i="20" s="1"/>
  <c r="AB25" i="24"/>
  <c r="AC25" i="24" s="1"/>
  <c r="Z25" i="24"/>
  <c r="AA25" i="24" s="1"/>
  <c r="S25" i="24"/>
  <c r="T25" i="24" s="1"/>
  <c r="Z179" i="23"/>
  <c r="AA179" i="23" s="1"/>
  <c r="AB179" i="23"/>
  <c r="AC179" i="23" s="1"/>
  <c r="S179" i="23"/>
  <c r="T179" i="23" s="1"/>
  <c r="Z174" i="23"/>
  <c r="AA174" i="23" s="1"/>
  <c r="AB174" i="23"/>
  <c r="AC174" i="23" s="1"/>
  <c r="S174" i="23"/>
  <c r="T174" i="23" s="1"/>
  <c r="O66" i="26"/>
  <c r="P66" i="26" s="1"/>
  <c r="S66" i="26"/>
  <c r="T66" i="26" s="1"/>
  <c r="AB66" i="26"/>
  <c r="AC66" i="26" s="1"/>
  <c r="Z66" i="26"/>
  <c r="AA66" i="26" s="1"/>
  <c r="S61" i="27"/>
  <c r="T61" i="27" s="1"/>
  <c r="AB61" i="27"/>
  <c r="AC61" i="27" s="1"/>
  <c r="Z61" i="27"/>
  <c r="AA61" i="27" s="1"/>
  <c r="AB89" i="27"/>
  <c r="AC89" i="27" s="1"/>
  <c r="Z89" i="27"/>
  <c r="AA89" i="27" s="1"/>
  <c r="S89" i="27"/>
  <c r="T89" i="27" s="1"/>
  <c r="S75" i="27"/>
  <c r="T75" i="27" s="1"/>
  <c r="AB75" i="27"/>
  <c r="AC75" i="27" s="1"/>
  <c r="Z75" i="27"/>
  <c r="AA75" i="27" s="1"/>
  <c r="S88" i="27"/>
  <c r="T88" i="27" s="1"/>
  <c r="AB88" i="27"/>
  <c r="AC88" i="27" s="1"/>
  <c r="Z88" i="27"/>
  <c r="AA88" i="27" s="1"/>
  <c r="Z82" i="27"/>
  <c r="AA82" i="27" s="1"/>
  <c r="AB82" i="27"/>
  <c r="AC82" i="27" s="1"/>
  <c r="S82" i="27"/>
  <c r="T82" i="27" s="1"/>
  <c r="S32" i="27"/>
  <c r="T32" i="27" s="1"/>
  <c r="Z32" i="27"/>
  <c r="AA32" i="27" s="1"/>
  <c r="AB32" i="27"/>
  <c r="AC32" i="27" s="1"/>
  <c r="Z35" i="27"/>
  <c r="AA35" i="27" s="1"/>
  <c r="AB35" i="27"/>
  <c r="AC35" i="27" s="1"/>
  <c r="S35" i="27"/>
  <c r="T35" i="27" s="1"/>
  <c r="AB30" i="27"/>
  <c r="AC30" i="27" s="1"/>
  <c r="Z30" i="27"/>
  <c r="AA30" i="27" s="1"/>
  <c r="S30" i="27"/>
  <c r="T30" i="27" s="1"/>
  <c r="Z177" i="21"/>
  <c r="AA177" i="21" s="1"/>
  <c r="AB177" i="21"/>
  <c r="AC177" i="21" s="1"/>
  <c r="S177" i="21"/>
  <c r="T177" i="21" s="1"/>
  <c r="AB175" i="21"/>
  <c r="AC175" i="21" s="1"/>
  <c r="S175" i="21"/>
  <c r="T175" i="21" s="1"/>
  <c r="Z175" i="21"/>
  <c r="AA175" i="21" s="1"/>
  <c r="Z181" i="27"/>
  <c r="AA181" i="27" s="1"/>
  <c r="AB181" i="27"/>
  <c r="AC181" i="27" s="1"/>
  <c r="S181" i="27"/>
  <c r="T181" i="27" s="1"/>
  <c r="AB173" i="27"/>
  <c r="AC173" i="27" s="1"/>
  <c r="S173" i="27"/>
  <c r="T173" i="27" s="1"/>
  <c r="Z173" i="27"/>
  <c r="AA173" i="27" s="1"/>
  <c r="AB166" i="22"/>
  <c r="AC166" i="22" s="1"/>
  <c r="Z166" i="22"/>
  <c r="S166" i="22"/>
  <c r="T166" i="22" s="1"/>
  <c r="Z184" i="22"/>
  <c r="AA184" i="22" s="1"/>
  <c r="AB184" i="22"/>
  <c r="AC184" i="22" s="1"/>
  <c r="S184" i="22"/>
  <c r="T184" i="22" s="1"/>
  <c r="Z186" i="26"/>
  <c r="AA186" i="26" s="1"/>
  <c r="AB186" i="26"/>
  <c r="AC186" i="26" s="1"/>
  <c r="S186" i="26"/>
  <c r="T186" i="26" s="1"/>
  <c r="O186" i="26"/>
  <c r="P186" i="26" s="1"/>
  <c r="S178" i="26"/>
  <c r="T178" i="26" s="1"/>
  <c r="Z178" i="26"/>
  <c r="AA178" i="26" s="1"/>
  <c r="AB178" i="26"/>
  <c r="AC178" i="26" s="1"/>
  <c r="Z180" i="25"/>
  <c r="AA180" i="25" s="1"/>
  <c r="S180" i="25"/>
  <c r="T180" i="25" s="1"/>
  <c r="AB180" i="25"/>
  <c r="AC180" i="25" s="1"/>
  <c r="AB163" i="25"/>
  <c r="AC163" i="25" s="1"/>
  <c r="S163" i="25"/>
  <c r="T163" i="25" s="1"/>
  <c r="Z163" i="25"/>
  <c r="AA171" i="19"/>
  <c r="AB171" i="19" s="1"/>
  <c r="AC171" i="19"/>
  <c r="AD171" i="19" s="1"/>
  <c r="S171" i="19"/>
  <c r="T171" i="19" s="1"/>
  <c r="AC187" i="19"/>
  <c r="AD187" i="19" s="1"/>
  <c r="AA187" i="19"/>
  <c r="AB187" i="19" s="1"/>
  <c r="S187" i="19"/>
  <c r="T187" i="19" s="1"/>
  <c r="Z173" i="24"/>
  <c r="AA173" i="24" s="1"/>
  <c r="S173" i="24"/>
  <c r="T173" i="24" s="1"/>
  <c r="AB173" i="24"/>
  <c r="AC173" i="24" s="1"/>
  <c r="S167" i="24"/>
  <c r="T167" i="24" s="1"/>
  <c r="AB167" i="24"/>
  <c r="AC167" i="24" s="1"/>
  <c r="Z167" i="24"/>
  <c r="AA167" i="24" s="1"/>
  <c r="Z185" i="20"/>
  <c r="AA185" i="20" s="1"/>
  <c r="AB185" i="20"/>
  <c r="AC185" i="20" s="1"/>
  <c r="S185" i="20"/>
  <c r="T185" i="20" s="1"/>
  <c r="Z169" i="20"/>
  <c r="AA169" i="20" s="1"/>
  <c r="AB169" i="20"/>
  <c r="AC169" i="20" s="1"/>
  <c r="S169" i="20"/>
  <c r="T169" i="20" s="1"/>
  <c r="AB166" i="23"/>
  <c r="AC166" i="23" s="1"/>
  <c r="Z166" i="23"/>
  <c r="AA166" i="23" s="1"/>
  <c r="S166" i="23"/>
  <c r="T166" i="23" s="1"/>
  <c r="Z47" i="24"/>
  <c r="AA47" i="24" s="1"/>
  <c r="AB47" i="24"/>
  <c r="AC47" i="24" s="1"/>
  <c r="S47" i="24"/>
  <c r="T47" i="24" s="1"/>
  <c r="O16" i="22"/>
  <c r="P16" i="22" s="1"/>
  <c r="AB16" i="22"/>
  <c r="AC16" i="22" s="1"/>
  <c r="Z16" i="22"/>
  <c r="AA16" i="22" s="1"/>
  <c r="S16" i="22"/>
  <c r="T16" i="22" s="1"/>
  <c r="Z104" i="22"/>
  <c r="AA104" i="22" s="1"/>
  <c r="AB104" i="22"/>
  <c r="AC104" i="22" s="1"/>
  <c r="S104" i="22"/>
  <c r="T104" i="22" s="1"/>
  <c r="S137" i="22"/>
  <c r="T137" i="22" s="1"/>
  <c r="AB137" i="22"/>
  <c r="AC137" i="22" s="1"/>
  <c r="Z137" i="22"/>
  <c r="AA137" i="22" s="1"/>
  <c r="AB58" i="22"/>
  <c r="AC58" i="22" s="1"/>
  <c r="S58" i="22"/>
  <c r="T58" i="22" s="1"/>
  <c r="Z58" i="22"/>
  <c r="AA58" i="22" s="1"/>
  <c r="Z111" i="22"/>
  <c r="AA111" i="22" s="1"/>
  <c r="AB111" i="22"/>
  <c r="AC111" i="22" s="1"/>
  <c r="S111" i="22"/>
  <c r="T111" i="22" s="1"/>
  <c r="AB125" i="22"/>
  <c r="AC125" i="22" s="1"/>
  <c r="Z125" i="22"/>
  <c r="AA125" i="22" s="1"/>
  <c r="S125" i="22"/>
  <c r="T125" i="22" s="1"/>
  <c r="S17" i="22"/>
  <c r="T17" i="22" s="1"/>
  <c r="Z17" i="22"/>
  <c r="AA17" i="22" s="1"/>
  <c r="AB17" i="22"/>
  <c r="AC17" i="22" s="1"/>
  <c r="S26" i="22"/>
  <c r="T26" i="22" s="1"/>
  <c r="AB26" i="22"/>
  <c r="AC26" i="22" s="1"/>
  <c r="Z26" i="22"/>
  <c r="AA26" i="22" s="1"/>
  <c r="O86" i="22"/>
  <c r="P86" i="22" s="1"/>
  <c r="AB86" i="22"/>
  <c r="AC86" i="22" s="1"/>
  <c r="Z86" i="22"/>
  <c r="AA86" i="22" s="1"/>
  <c r="S86" i="22"/>
  <c r="T86" i="22" s="1"/>
  <c r="AB20" i="23"/>
  <c r="AC20" i="23" s="1"/>
  <c r="Z20" i="23"/>
  <c r="AA20" i="23" s="1"/>
  <c r="S20" i="23"/>
  <c r="T20" i="23" s="1"/>
  <c r="Z151" i="23"/>
  <c r="AA151" i="23" s="1"/>
  <c r="AB151" i="23"/>
  <c r="AC151" i="23" s="1"/>
  <c r="S151" i="23"/>
  <c r="T151" i="23" s="1"/>
  <c r="Z61" i="23"/>
  <c r="AA61" i="23" s="1"/>
  <c r="AB61" i="23"/>
  <c r="AC61" i="23" s="1"/>
  <c r="S61" i="23"/>
  <c r="T61" i="23" s="1"/>
  <c r="AB150" i="23"/>
  <c r="AC150" i="23" s="1"/>
  <c r="S150" i="23"/>
  <c r="T150" i="23" s="1"/>
  <c r="Z150" i="23"/>
  <c r="AA150" i="23" s="1"/>
  <c r="AB154" i="23"/>
  <c r="AC154" i="23" s="1"/>
  <c r="Z154" i="23"/>
  <c r="AA154" i="23" s="1"/>
  <c r="S154" i="23"/>
  <c r="T154" i="23" s="1"/>
  <c r="Z136" i="24"/>
  <c r="AA136" i="24" s="1"/>
  <c r="AB136" i="24"/>
  <c r="AC136" i="24" s="1"/>
  <c r="S136" i="24"/>
  <c r="T136" i="24" s="1"/>
  <c r="Z156" i="24"/>
  <c r="AA156" i="24" s="1"/>
  <c r="S156" i="24"/>
  <c r="T156" i="24" s="1"/>
  <c r="AB156" i="24"/>
  <c r="AC156" i="24" s="1"/>
  <c r="O45" i="24"/>
  <c r="P45" i="24" s="1"/>
  <c r="Z45" i="24"/>
  <c r="AA45" i="24" s="1"/>
  <c r="S45" i="24"/>
  <c r="T45" i="24" s="1"/>
  <c r="AB45" i="24"/>
  <c r="AC45" i="24" s="1"/>
  <c r="O73" i="24"/>
  <c r="P73" i="24" s="1"/>
  <c r="S73" i="24"/>
  <c r="Z73" i="24"/>
  <c r="AB73" i="24"/>
  <c r="Z125" i="24"/>
  <c r="AA125" i="24" s="1"/>
  <c r="AB125" i="24"/>
  <c r="AC125" i="24" s="1"/>
  <c r="S125" i="24"/>
  <c r="T125" i="24" s="1"/>
  <c r="O110" i="24"/>
  <c r="P110" i="24" s="1"/>
  <c r="Z110" i="24"/>
  <c r="AA110" i="24" s="1"/>
  <c r="AB110" i="24"/>
  <c r="AC110" i="24" s="1"/>
  <c r="S110" i="24"/>
  <c r="T110" i="24" s="1"/>
  <c r="O15" i="25"/>
  <c r="P15" i="25" s="1"/>
  <c r="Z15" i="25"/>
  <c r="AA15" i="25" s="1"/>
  <c r="AB15" i="25"/>
  <c r="AC15" i="25" s="1"/>
  <c r="S15" i="25"/>
  <c r="T15" i="25" s="1"/>
  <c r="Z107" i="25"/>
  <c r="AA107" i="25" s="1"/>
  <c r="S107" i="25"/>
  <c r="T107" i="25" s="1"/>
  <c r="AB107" i="25"/>
  <c r="AC107" i="25" s="1"/>
  <c r="AB119" i="25"/>
  <c r="AC119" i="25" s="1"/>
  <c r="S119" i="25"/>
  <c r="T119" i="25" s="1"/>
  <c r="Z119" i="25"/>
  <c r="AA119" i="25" s="1"/>
  <c r="AB53" i="25"/>
  <c r="AC53" i="25" s="1"/>
  <c r="Z53" i="25"/>
  <c r="AA53" i="25" s="1"/>
  <c r="S53" i="25"/>
  <c r="T53" i="25" s="1"/>
  <c r="AB97" i="25"/>
  <c r="AC97" i="25" s="1"/>
  <c r="Z97" i="25"/>
  <c r="AA97" i="25" s="1"/>
  <c r="S97" i="25"/>
  <c r="T97" i="25" s="1"/>
  <c r="Z150" i="25"/>
  <c r="AA150" i="25" s="1"/>
  <c r="S150" i="25"/>
  <c r="T150" i="25" s="1"/>
  <c r="AB150" i="25"/>
  <c r="AC150" i="25" s="1"/>
  <c r="AB109" i="25"/>
  <c r="AC109" i="25" s="1"/>
  <c r="S109" i="25"/>
  <c r="T109" i="25" s="1"/>
  <c r="Z109" i="25"/>
  <c r="AA109" i="25" s="1"/>
  <c r="S54" i="26"/>
  <c r="T54" i="26" s="1"/>
  <c r="AB54" i="26"/>
  <c r="AC54" i="26" s="1"/>
  <c r="Z54" i="26"/>
  <c r="AA54" i="26" s="1"/>
  <c r="Z118" i="26"/>
  <c r="AA118" i="26" s="1"/>
  <c r="S118" i="26"/>
  <c r="T118" i="26" s="1"/>
  <c r="AB118" i="26"/>
  <c r="AC118" i="26" s="1"/>
  <c r="AB139" i="26"/>
  <c r="AC139" i="26" s="1"/>
  <c r="Z139" i="26"/>
  <c r="AA139" i="26" s="1"/>
  <c r="S139" i="26"/>
  <c r="T139" i="26" s="1"/>
  <c r="O78" i="26"/>
  <c r="P78" i="26" s="1"/>
  <c r="AB78" i="26"/>
  <c r="AC78" i="26" s="1"/>
  <c r="S78" i="26"/>
  <c r="T78" i="26" s="1"/>
  <c r="Z78" i="26"/>
  <c r="AA78" i="26" s="1"/>
  <c r="Z91" i="26"/>
  <c r="AA91" i="26" s="1"/>
  <c r="S91" i="26"/>
  <c r="T91" i="26" s="1"/>
  <c r="AB91" i="26"/>
  <c r="AC91" i="26" s="1"/>
  <c r="Z108" i="26"/>
  <c r="AA108" i="26" s="1"/>
  <c r="S108" i="26"/>
  <c r="T108" i="26" s="1"/>
  <c r="AB108" i="26"/>
  <c r="AC108" i="26" s="1"/>
  <c r="AB33" i="26"/>
  <c r="AC33" i="26" s="1"/>
  <c r="S33" i="26"/>
  <c r="T33" i="26" s="1"/>
  <c r="Z33" i="26"/>
  <c r="AA33" i="26" s="1"/>
  <c r="Z27" i="26"/>
  <c r="AA27" i="26" s="1"/>
  <c r="AB27" i="26"/>
  <c r="AC27" i="26" s="1"/>
  <c r="S27" i="26"/>
  <c r="T27" i="26" s="1"/>
  <c r="AB77" i="26"/>
  <c r="AC77" i="26" s="1"/>
  <c r="S77" i="26"/>
  <c r="T77" i="26" s="1"/>
  <c r="Z77" i="26"/>
  <c r="AA77" i="26" s="1"/>
  <c r="Z21" i="26"/>
  <c r="AA21" i="26" s="1"/>
  <c r="AB21" i="26"/>
  <c r="AC21" i="26" s="1"/>
  <c r="S21" i="26"/>
  <c r="T21" i="26" s="1"/>
  <c r="AB137" i="27"/>
  <c r="AC137" i="27" s="1"/>
  <c r="S137" i="27"/>
  <c r="T137" i="27" s="1"/>
  <c r="Z137" i="27"/>
  <c r="AA137" i="27" s="1"/>
  <c r="AB58" i="27"/>
  <c r="AC58" i="27" s="1"/>
  <c r="Z58" i="27"/>
  <c r="AA58" i="27" s="1"/>
  <c r="S58" i="27"/>
  <c r="T58" i="27" s="1"/>
  <c r="Z143" i="27"/>
  <c r="AA143" i="27" s="1"/>
  <c r="AB143" i="27"/>
  <c r="AC143" i="27" s="1"/>
  <c r="S143" i="27"/>
  <c r="T143" i="27" s="1"/>
  <c r="AB49" i="27"/>
  <c r="AC49" i="27" s="1"/>
  <c r="S49" i="27"/>
  <c r="T49" i="27" s="1"/>
  <c r="Z49" i="27"/>
  <c r="AA49" i="27" s="1"/>
  <c r="Z77" i="27"/>
  <c r="AA77" i="27" s="1"/>
  <c r="S77" i="27"/>
  <c r="T77" i="27" s="1"/>
  <c r="AB77" i="27"/>
  <c r="AC77" i="27" s="1"/>
  <c r="AB106" i="27"/>
  <c r="AC106" i="27" s="1"/>
  <c r="Z106" i="27"/>
  <c r="AA106" i="27" s="1"/>
  <c r="S106" i="27"/>
  <c r="T106" i="27" s="1"/>
  <c r="O86" i="27"/>
  <c r="P86" i="27" s="1"/>
  <c r="AB86" i="27"/>
  <c r="AC86" i="27" s="1"/>
  <c r="Z86" i="27"/>
  <c r="AA86" i="27" s="1"/>
  <c r="S86" i="27"/>
  <c r="T86" i="27" s="1"/>
  <c r="AB105" i="27"/>
  <c r="AC105" i="27" s="1"/>
  <c r="Z105" i="27"/>
  <c r="AA105" i="27" s="1"/>
  <c r="S105" i="27"/>
  <c r="T105" i="27" s="1"/>
  <c r="Z31" i="27"/>
  <c r="AA31" i="27" s="1"/>
  <c r="AB31" i="27"/>
  <c r="AC31" i="27" s="1"/>
  <c r="S31" i="27"/>
  <c r="T31" i="27" s="1"/>
  <c r="S59" i="27"/>
  <c r="T59" i="27" s="1"/>
  <c r="AB59" i="27"/>
  <c r="AC59" i="27" s="1"/>
  <c r="Z59" i="27"/>
  <c r="AA59" i="27" s="1"/>
  <c r="AB120" i="21"/>
  <c r="AC120" i="21" s="1"/>
  <c r="Z120" i="21"/>
  <c r="AA120" i="21" s="1"/>
  <c r="S120" i="21"/>
  <c r="T120" i="21" s="1"/>
  <c r="Z171" i="21"/>
  <c r="AA171" i="21" s="1"/>
  <c r="AB171" i="21"/>
  <c r="AC171" i="21" s="1"/>
  <c r="S171" i="21"/>
  <c r="T171" i="21" s="1"/>
  <c r="O167" i="21"/>
  <c r="P167" i="21" s="1"/>
  <c r="AB167" i="21"/>
  <c r="AC167" i="21" s="1"/>
  <c r="Z167" i="21"/>
  <c r="AA167" i="21" s="1"/>
  <c r="S167" i="21"/>
  <c r="T167" i="21" s="1"/>
  <c r="Z183" i="27"/>
  <c r="AA183" i="27" s="1"/>
  <c r="AB183" i="27"/>
  <c r="AC183" i="27" s="1"/>
  <c r="S183" i="27"/>
  <c r="T183" i="27" s="1"/>
  <c r="S166" i="27"/>
  <c r="T166" i="27" s="1"/>
  <c r="Z166" i="27"/>
  <c r="AA166" i="27" s="1"/>
  <c r="AB166" i="27"/>
  <c r="AC166" i="27" s="1"/>
  <c r="Z170" i="22"/>
  <c r="AA170" i="22" s="1"/>
  <c r="AB170" i="22"/>
  <c r="AC170" i="22" s="1"/>
  <c r="S170" i="22"/>
  <c r="T170" i="22" s="1"/>
  <c r="O170" i="22"/>
  <c r="P170" i="22" s="1"/>
  <c r="AB171" i="22"/>
  <c r="AC171" i="22" s="1"/>
  <c r="Z171" i="22"/>
  <c r="AA171" i="22" s="1"/>
  <c r="S171" i="22"/>
  <c r="T171" i="22" s="1"/>
  <c r="O171" i="22"/>
  <c r="P171" i="22" s="1"/>
  <c r="S67" i="24"/>
  <c r="T67" i="24" s="1"/>
  <c r="Z67" i="24"/>
  <c r="AA67" i="24" s="1"/>
  <c r="AB67" i="24"/>
  <c r="AC67" i="24" s="1"/>
  <c r="S180" i="26"/>
  <c r="T180" i="26" s="1"/>
  <c r="Z180" i="26"/>
  <c r="AA180" i="26" s="1"/>
  <c r="AB180" i="26"/>
  <c r="AC180" i="26" s="1"/>
  <c r="AB174" i="26"/>
  <c r="AC174" i="26" s="1"/>
  <c r="S174" i="26"/>
  <c r="Z174" i="26"/>
  <c r="AA174" i="26" s="1"/>
  <c r="AB165" i="25"/>
  <c r="AC165" i="25" s="1"/>
  <c r="Z165" i="25"/>
  <c r="AA165" i="25" s="1"/>
  <c r="S165" i="25"/>
  <c r="T165" i="25" s="1"/>
  <c r="Z175" i="25"/>
  <c r="AA175" i="25" s="1"/>
  <c r="AB175" i="25"/>
  <c r="AC175" i="25" s="1"/>
  <c r="S175" i="25"/>
  <c r="T175" i="25" s="1"/>
  <c r="AC184" i="19"/>
  <c r="AD184" i="19" s="1"/>
  <c r="S184" i="19"/>
  <c r="T184" i="19" s="1"/>
  <c r="AA184" i="19"/>
  <c r="AB184" i="19" s="1"/>
  <c r="AA166" i="19"/>
  <c r="AB166" i="19" s="1"/>
  <c r="S166" i="19"/>
  <c r="T166" i="19" s="1"/>
  <c r="AC166" i="19"/>
  <c r="AD166" i="19" s="1"/>
  <c r="AB168" i="24"/>
  <c r="AC168" i="24" s="1"/>
  <c r="S168" i="24"/>
  <c r="T168" i="24" s="1"/>
  <c r="Z168" i="24"/>
  <c r="AA168" i="24" s="1"/>
  <c r="AB177" i="20"/>
  <c r="AC177" i="20" s="1"/>
  <c r="Z177" i="20"/>
  <c r="AA177" i="20" s="1"/>
  <c r="S177" i="20"/>
  <c r="T177" i="20" s="1"/>
  <c r="O177" i="20"/>
  <c r="P177" i="20" s="1"/>
  <c r="AB168" i="23"/>
  <c r="AC168" i="23" s="1"/>
  <c r="Z168" i="23"/>
  <c r="AA168" i="23" s="1"/>
  <c r="S168" i="23"/>
  <c r="T168" i="23" s="1"/>
  <c r="AB175" i="23"/>
  <c r="AC175" i="23" s="1"/>
  <c r="Z175" i="23"/>
  <c r="AA175" i="23" s="1"/>
  <c r="S175" i="23"/>
  <c r="T175" i="23" s="1"/>
  <c r="AB83" i="24"/>
  <c r="AC83" i="24" s="1"/>
  <c r="S83" i="24"/>
  <c r="T83" i="24" s="1"/>
  <c r="Z83" i="24"/>
  <c r="AA83" i="24" s="1"/>
  <c r="O30" i="26"/>
  <c r="P30" i="26" s="1"/>
  <c r="AB118" i="28"/>
  <c r="AC118" i="28" s="1"/>
  <c r="Z118" i="28"/>
  <c r="AA118" i="28" s="1"/>
  <c r="S118" i="28"/>
  <c r="T118" i="28" s="1"/>
  <c r="Z181" i="32"/>
  <c r="AA181" i="32" s="1"/>
  <c r="AB181" i="32"/>
  <c r="AC181" i="32" s="1"/>
  <c r="S181" i="32"/>
  <c r="T181" i="32" s="1"/>
  <c r="O181" i="32"/>
  <c r="P181" i="32" s="1"/>
  <c r="Z146" i="35"/>
  <c r="AA146" i="35" s="1"/>
  <c r="AB146" i="35"/>
  <c r="AC146" i="35" s="1"/>
  <c r="S146" i="35"/>
  <c r="T146" i="35" s="1"/>
  <c r="AB23" i="28"/>
  <c r="AC23" i="28" s="1"/>
  <c r="S23" i="28"/>
  <c r="T23" i="28" s="1"/>
  <c r="Z23" i="28"/>
  <c r="AA23" i="28" s="1"/>
  <c r="AB107" i="28"/>
  <c r="AC107" i="28" s="1"/>
  <c r="Z107" i="28"/>
  <c r="AA107" i="28" s="1"/>
  <c r="S107" i="28"/>
  <c r="T107" i="28" s="1"/>
  <c r="AB90" i="28"/>
  <c r="AC90" i="28" s="1"/>
  <c r="Z90" i="28"/>
  <c r="AA90" i="28" s="1"/>
  <c r="S90" i="28"/>
  <c r="T90" i="28" s="1"/>
  <c r="Z95" i="28"/>
  <c r="AA95" i="28" s="1"/>
  <c r="AB95" i="28"/>
  <c r="AC95" i="28" s="1"/>
  <c r="S95" i="28"/>
  <c r="T95" i="28" s="1"/>
  <c r="Z146" i="28"/>
  <c r="AA146" i="28" s="1"/>
  <c r="AB146" i="28"/>
  <c r="AC146" i="28" s="1"/>
  <c r="S146" i="28"/>
  <c r="T146" i="28" s="1"/>
  <c r="Z141" i="28"/>
  <c r="AA141" i="28" s="1"/>
  <c r="AB141" i="28"/>
  <c r="AC141" i="28" s="1"/>
  <c r="S141" i="28"/>
  <c r="T141" i="28" s="1"/>
  <c r="AB143" i="28"/>
  <c r="AC143" i="28" s="1"/>
  <c r="Z143" i="28"/>
  <c r="AA143" i="28" s="1"/>
  <c r="S143" i="28"/>
  <c r="T143" i="28" s="1"/>
  <c r="Z145" i="28"/>
  <c r="AA145" i="28" s="1"/>
  <c r="AB145" i="28"/>
  <c r="AC145" i="28" s="1"/>
  <c r="S145" i="28"/>
  <c r="T145" i="28" s="1"/>
  <c r="Z13" i="30"/>
  <c r="AB13" i="30"/>
  <c r="S13" i="30"/>
  <c r="AB87" i="30"/>
  <c r="AC87" i="30" s="1"/>
  <c r="Z87" i="30"/>
  <c r="AA87" i="30" s="1"/>
  <c r="S87" i="30"/>
  <c r="T87" i="30" s="1"/>
  <c r="Z87" i="31"/>
  <c r="AA87" i="31" s="1"/>
  <c r="AB87" i="31"/>
  <c r="AC87" i="31" s="1"/>
  <c r="S87" i="31"/>
  <c r="T87" i="31" s="1"/>
  <c r="AB153" i="31"/>
  <c r="AC153" i="31" s="1"/>
  <c r="Z153" i="31"/>
  <c r="AA153" i="31" s="1"/>
  <c r="S153" i="31"/>
  <c r="T153" i="31" s="1"/>
  <c r="Z113" i="31"/>
  <c r="AA113" i="31" s="1"/>
  <c r="AB113" i="31"/>
  <c r="AC113" i="31" s="1"/>
  <c r="S113" i="31"/>
  <c r="T113" i="31" s="1"/>
  <c r="Z143" i="31"/>
  <c r="AA143" i="31" s="1"/>
  <c r="AB143" i="31"/>
  <c r="AC143" i="31" s="1"/>
  <c r="S143" i="31"/>
  <c r="T143" i="31" s="1"/>
  <c r="Z154" i="31"/>
  <c r="AA154" i="31" s="1"/>
  <c r="AB154" i="31"/>
  <c r="AC154" i="31" s="1"/>
  <c r="S154" i="31"/>
  <c r="T154" i="31" s="1"/>
  <c r="AB84" i="37"/>
  <c r="AC84" i="37" s="1"/>
  <c r="Z84" i="37"/>
  <c r="AA84" i="37" s="1"/>
  <c r="S84" i="37"/>
  <c r="T84" i="37" s="1"/>
  <c r="AB104" i="37"/>
  <c r="AC104" i="37" s="1"/>
  <c r="Z104" i="37"/>
  <c r="AA104" i="37" s="1"/>
  <c r="S104" i="37"/>
  <c r="T104" i="37" s="1"/>
  <c r="Z139" i="37"/>
  <c r="AA139" i="37" s="1"/>
  <c r="AB139" i="37"/>
  <c r="AC139" i="37" s="1"/>
  <c r="S139" i="37"/>
  <c r="T139" i="37" s="1"/>
  <c r="AB47" i="37"/>
  <c r="AC47" i="37" s="1"/>
  <c r="Z47" i="37"/>
  <c r="AA47" i="37" s="1"/>
  <c r="S47" i="37"/>
  <c r="T47" i="37" s="1"/>
  <c r="AB136" i="37"/>
  <c r="AC136" i="37" s="1"/>
  <c r="Z136" i="37"/>
  <c r="AA136" i="37" s="1"/>
  <c r="S136" i="37"/>
  <c r="T136" i="37" s="1"/>
  <c r="Z154" i="37"/>
  <c r="AA154" i="37" s="1"/>
  <c r="AB154" i="37"/>
  <c r="AC154" i="37" s="1"/>
  <c r="S154" i="37"/>
  <c r="T154" i="37" s="1"/>
  <c r="Z140" i="37"/>
  <c r="AA140" i="37" s="1"/>
  <c r="AB140" i="37"/>
  <c r="AC140" i="37" s="1"/>
  <c r="S140" i="37"/>
  <c r="T140" i="37" s="1"/>
  <c r="O79" i="37"/>
  <c r="P79" i="37" s="1"/>
  <c r="AB79" i="37"/>
  <c r="AC79" i="37" s="1"/>
  <c r="Z79" i="37"/>
  <c r="AA79" i="37" s="1"/>
  <c r="S79" i="37"/>
  <c r="T79" i="37" s="1"/>
  <c r="O54" i="37"/>
  <c r="P54" i="37" s="1"/>
  <c r="AB54" i="37"/>
  <c r="AC54" i="37" s="1"/>
  <c r="Z54" i="37"/>
  <c r="AA54" i="37" s="1"/>
  <c r="S54" i="37"/>
  <c r="T54" i="37" s="1"/>
  <c r="Z15" i="37"/>
  <c r="AA15" i="37" s="1"/>
  <c r="AB15" i="37"/>
  <c r="AC15" i="37" s="1"/>
  <c r="S15" i="37"/>
  <c r="T15" i="37" s="1"/>
  <c r="Z44" i="37"/>
  <c r="AA44" i="37" s="1"/>
  <c r="AB44" i="37"/>
  <c r="AC44" i="37" s="1"/>
  <c r="S44" i="37"/>
  <c r="T44" i="37" s="1"/>
  <c r="AB30" i="37"/>
  <c r="AC30" i="37" s="1"/>
  <c r="Z30" i="37"/>
  <c r="AA30" i="37" s="1"/>
  <c r="S30" i="37"/>
  <c r="T30" i="37" s="1"/>
  <c r="AB18" i="34"/>
  <c r="AC18" i="34" s="1"/>
  <c r="Z18" i="34"/>
  <c r="AA18" i="34" s="1"/>
  <c r="S18" i="34"/>
  <c r="T18" i="34" s="1"/>
  <c r="Z31" i="29"/>
  <c r="AA31" i="29" s="1"/>
  <c r="AB31" i="29"/>
  <c r="AC31" i="29" s="1"/>
  <c r="S31" i="29"/>
  <c r="T31" i="29" s="1"/>
  <c r="AB62" i="37"/>
  <c r="AC62" i="37" s="1"/>
  <c r="Z62" i="37"/>
  <c r="AA62" i="37" s="1"/>
  <c r="S62" i="37"/>
  <c r="T62" i="37" s="1"/>
  <c r="O179" i="37"/>
  <c r="P179" i="37" s="1"/>
  <c r="AB179" i="37"/>
  <c r="AC179" i="37" s="1"/>
  <c r="Z179" i="37"/>
  <c r="AA179" i="37" s="1"/>
  <c r="S179" i="37"/>
  <c r="T179" i="37" s="1"/>
  <c r="Z169" i="37"/>
  <c r="AA169" i="37" s="1"/>
  <c r="AB169" i="37"/>
  <c r="AC169" i="37" s="1"/>
  <c r="S169" i="37"/>
  <c r="T169" i="37" s="1"/>
  <c r="AB164" i="35"/>
  <c r="AC164" i="35" s="1"/>
  <c r="Z164" i="35"/>
  <c r="AA164" i="35" s="1"/>
  <c r="S164" i="35"/>
  <c r="T164" i="35" s="1"/>
  <c r="Z178" i="33"/>
  <c r="AA178" i="33" s="1"/>
  <c r="AB178" i="33"/>
  <c r="AC178" i="33" s="1"/>
  <c r="S178" i="33"/>
  <c r="T178" i="33" s="1"/>
  <c r="O178" i="33"/>
  <c r="P178" i="33" s="1"/>
  <c r="AB183" i="28"/>
  <c r="AC183" i="28" s="1"/>
  <c r="Z183" i="28"/>
  <c r="AA183" i="28" s="1"/>
  <c r="S183" i="28"/>
  <c r="T183" i="28" s="1"/>
  <c r="AB170" i="28"/>
  <c r="AC170" i="28" s="1"/>
  <c r="Z170" i="28"/>
  <c r="AA170" i="28" s="1"/>
  <c r="S170" i="28"/>
  <c r="T170" i="28" s="1"/>
  <c r="AB168" i="32"/>
  <c r="AC168" i="32" s="1"/>
  <c r="Z168" i="32"/>
  <c r="AA168" i="32" s="1"/>
  <c r="S168" i="32"/>
  <c r="T168" i="32" s="1"/>
  <c r="O168" i="32"/>
  <c r="P168" i="32" s="1"/>
  <c r="AB184" i="32"/>
  <c r="AC184" i="32" s="1"/>
  <c r="Z184" i="32"/>
  <c r="AA184" i="32" s="1"/>
  <c r="S184" i="32"/>
  <c r="T184" i="32" s="1"/>
  <c r="AB185" i="36"/>
  <c r="AC185" i="36" s="1"/>
  <c r="Z185" i="36"/>
  <c r="AA185" i="36" s="1"/>
  <c r="S185" i="36"/>
  <c r="T185" i="36" s="1"/>
  <c r="O169" i="36"/>
  <c r="P169" i="36" s="1"/>
  <c r="Z169" i="36"/>
  <c r="AA169" i="36" s="1"/>
  <c r="AB169" i="36"/>
  <c r="AC169" i="36" s="1"/>
  <c r="S169" i="36"/>
  <c r="T169" i="36" s="1"/>
  <c r="Z184" i="31"/>
  <c r="AA184" i="31" s="1"/>
  <c r="AB184" i="31"/>
  <c r="AC184" i="31" s="1"/>
  <c r="S184" i="31"/>
  <c r="T184" i="31" s="1"/>
  <c r="AB174" i="31"/>
  <c r="AC174" i="31" s="1"/>
  <c r="Z174" i="31"/>
  <c r="AA174" i="31" s="1"/>
  <c r="S174" i="31"/>
  <c r="T174" i="31" s="1"/>
  <c r="AB179" i="30"/>
  <c r="AC179" i="30" s="1"/>
  <c r="Z179" i="30"/>
  <c r="AA179" i="30" s="1"/>
  <c r="S179" i="30"/>
  <c r="T179" i="30" s="1"/>
  <c r="Z171" i="34"/>
  <c r="AA171" i="34" s="1"/>
  <c r="AB171" i="34"/>
  <c r="AC171" i="34" s="1"/>
  <c r="S171" i="34"/>
  <c r="T171" i="34" s="1"/>
  <c r="O179" i="34"/>
  <c r="P179" i="34" s="1"/>
  <c r="Z179" i="34"/>
  <c r="AA179" i="34" s="1"/>
  <c r="AB179" i="34"/>
  <c r="AC179" i="34" s="1"/>
  <c r="S179" i="34"/>
  <c r="T179" i="34" s="1"/>
  <c r="Z173" i="29"/>
  <c r="AA173" i="29" s="1"/>
  <c r="AB173" i="29"/>
  <c r="AC173" i="29" s="1"/>
  <c r="S173" i="29"/>
  <c r="T173" i="29" s="1"/>
  <c r="Z165" i="29"/>
  <c r="AA165" i="29" s="1"/>
  <c r="AB165" i="29"/>
  <c r="AC165" i="29" s="1"/>
  <c r="S165" i="29"/>
  <c r="T165" i="29" s="1"/>
  <c r="O165" i="29"/>
  <c r="P165" i="29" s="1"/>
  <c r="AB167" i="34"/>
  <c r="AC167" i="34" s="1"/>
  <c r="Z167" i="34"/>
  <c r="AA167" i="34" s="1"/>
  <c r="S167" i="34"/>
  <c r="T167" i="34" s="1"/>
  <c r="Z34" i="35"/>
  <c r="AA34" i="35" s="1"/>
  <c r="AB34" i="35"/>
  <c r="AC34" i="35" s="1"/>
  <c r="S34" i="35"/>
  <c r="T34" i="35" s="1"/>
  <c r="O75" i="30"/>
  <c r="P75" i="30" s="1"/>
  <c r="Z75" i="30"/>
  <c r="AA75" i="30" s="1"/>
  <c r="AB75" i="30"/>
  <c r="AC75" i="30" s="1"/>
  <c r="S75" i="30"/>
  <c r="T75" i="30" s="1"/>
  <c r="AB22" i="31"/>
  <c r="AC22" i="31" s="1"/>
  <c r="Z22" i="31"/>
  <c r="AA22" i="31" s="1"/>
  <c r="S22" i="31"/>
  <c r="T22" i="31" s="1"/>
  <c r="AB115" i="32"/>
  <c r="AC115" i="32" s="1"/>
  <c r="Z115" i="32"/>
  <c r="AA115" i="32" s="1"/>
  <c r="S115" i="32"/>
  <c r="T115" i="32" s="1"/>
  <c r="O77" i="33"/>
  <c r="P77" i="33" s="1"/>
  <c r="AB77" i="33"/>
  <c r="AC77" i="33" s="1"/>
  <c r="Z77" i="33"/>
  <c r="AA77" i="33" s="1"/>
  <c r="S77" i="33"/>
  <c r="T77" i="33" s="1"/>
  <c r="AB24" i="33"/>
  <c r="AC24" i="33" s="1"/>
  <c r="Z24" i="33"/>
  <c r="AA24" i="33" s="1"/>
  <c r="S24" i="33"/>
  <c r="T24" i="33" s="1"/>
  <c r="Z117" i="33"/>
  <c r="AA117" i="33" s="1"/>
  <c r="AB117" i="33"/>
  <c r="AC117" i="33" s="1"/>
  <c r="S117" i="33"/>
  <c r="T117" i="33" s="1"/>
  <c r="O89" i="33"/>
  <c r="P89" i="33" s="1"/>
  <c r="Z89" i="33"/>
  <c r="AA89" i="33" s="1"/>
  <c r="AB89" i="33"/>
  <c r="AC89" i="33" s="1"/>
  <c r="S89" i="33"/>
  <c r="T89" i="33" s="1"/>
  <c r="AB134" i="33"/>
  <c r="AC134" i="33" s="1"/>
  <c r="Z134" i="33"/>
  <c r="AA134" i="33" s="1"/>
  <c r="S134" i="33"/>
  <c r="T134" i="33" s="1"/>
  <c r="AB125" i="33"/>
  <c r="AC125" i="33" s="1"/>
  <c r="Z125" i="33"/>
  <c r="AA125" i="33" s="1"/>
  <c r="S125" i="33"/>
  <c r="T125" i="33" s="1"/>
  <c r="AB110" i="35"/>
  <c r="AC110" i="35" s="1"/>
  <c r="Z110" i="35"/>
  <c r="AA110" i="35" s="1"/>
  <c r="S110" i="35"/>
  <c r="T110" i="35" s="1"/>
  <c r="AB28" i="35"/>
  <c r="AC28" i="35" s="1"/>
  <c r="S28" i="35"/>
  <c r="T28" i="35" s="1"/>
  <c r="Z28" i="35"/>
  <c r="AA28" i="35" s="1"/>
  <c r="AB13" i="35"/>
  <c r="Z13" i="35"/>
  <c r="S13" i="35"/>
  <c r="Z25" i="35"/>
  <c r="AA25" i="35" s="1"/>
  <c r="AB25" i="35"/>
  <c r="AC25" i="35" s="1"/>
  <c r="S25" i="35"/>
  <c r="T25" i="35" s="1"/>
  <c r="Z16" i="35"/>
  <c r="AA16" i="35" s="1"/>
  <c r="AB16" i="35"/>
  <c r="AC16" i="35" s="1"/>
  <c r="S16" i="35"/>
  <c r="T16" i="35" s="1"/>
  <c r="Z115" i="35"/>
  <c r="AA115" i="35" s="1"/>
  <c r="AB115" i="35"/>
  <c r="AC115" i="35" s="1"/>
  <c r="S115" i="35"/>
  <c r="T115" i="35" s="1"/>
  <c r="AB113" i="35"/>
  <c r="AC113" i="35" s="1"/>
  <c r="Z113" i="35"/>
  <c r="AA113" i="35" s="1"/>
  <c r="S113" i="35"/>
  <c r="T113" i="35" s="1"/>
  <c r="AB80" i="35"/>
  <c r="AC80" i="35" s="1"/>
  <c r="Z80" i="35"/>
  <c r="AA80" i="35" s="1"/>
  <c r="S80" i="35"/>
  <c r="T80" i="35" s="1"/>
  <c r="AB21" i="36"/>
  <c r="AC21" i="36" s="1"/>
  <c r="S21" i="36"/>
  <c r="T21" i="36" s="1"/>
  <c r="Z21" i="36"/>
  <c r="AA21" i="36" s="1"/>
  <c r="AB171" i="29"/>
  <c r="AC171" i="29" s="1"/>
  <c r="Z171" i="29"/>
  <c r="AA171" i="29" s="1"/>
  <c r="S171" i="29"/>
  <c r="T171" i="29" s="1"/>
  <c r="O171" i="29"/>
  <c r="P171" i="29" s="1"/>
  <c r="Z30" i="35"/>
  <c r="AA30" i="35" s="1"/>
  <c r="AB30" i="35"/>
  <c r="AC30" i="35" s="1"/>
  <c r="S30" i="35"/>
  <c r="T30" i="35" s="1"/>
  <c r="O55" i="30"/>
  <c r="P55" i="30" s="1"/>
  <c r="Z55" i="30"/>
  <c r="AA55" i="30" s="1"/>
  <c r="AB55" i="30"/>
  <c r="AC55" i="30" s="1"/>
  <c r="S55" i="30"/>
  <c r="T55" i="30" s="1"/>
  <c r="AB80" i="30"/>
  <c r="AC80" i="30" s="1"/>
  <c r="Z80" i="30"/>
  <c r="AA80" i="30" s="1"/>
  <c r="S80" i="30"/>
  <c r="T80" i="30" s="1"/>
  <c r="O61" i="31"/>
  <c r="P61" i="31" s="1"/>
  <c r="AB61" i="31"/>
  <c r="AC61" i="31" s="1"/>
  <c r="Z61" i="31"/>
  <c r="AA61" i="31" s="1"/>
  <c r="S61" i="31"/>
  <c r="T61" i="31" s="1"/>
  <c r="Z59" i="33"/>
  <c r="AA59" i="33" s="1"/>
  <c r="AB59" i="33"/>
  <c r="AC59" i="33" s="1"/>
  <c r="S59" i="33"/>
  <c r="T59" i="33" s="1"/>
  <c r="Z51" i="30"/>
  <c r="AA51" i="30" s="1"/>
  <c r="AB51" i="30"/>
  <c r="AC51" i="30" s="1"/>
  <c r="S51" i="30"/>
  <c r="T51" i="30" s="1"/>
  <c r="Z32" i="30"/>
  <c r="AA32" i="30" s="1"/>
  <c r="AB32" i="30"/>
  <c r="AC32" i="30" s="1"/>
  <c r="S32" i="30"/>
  <c r="T32" i="30" s="1"/>
  <c r="O50" i="30"/>
  <c r="P50" i="30" s="1"/>
  <c r="AB50" i="30"/>
  <c r="AC50" i="30" s="1"/>
  <c r="S50" i="30"/>
  <c r="T50" i="30" s="1"/>
  <c r="Z50" i="30"/>
  <c r="AA50" i="30" s="1"/>
  <c r="O63" i="30"/>
  <c r="P63" i="30" s="1"/>
  <c r="AB63" i="30"/>
  <c r="AC63" i="30" s="1"/>
  <c r="Z63" i="30"/>
  <c r="AA63" i="30" s="1"/>
  <c r="S63" i="30"/>
  <c r="T63" i="30" s="1"/>
  <c r="Z83" i="30"/>
  <c r="AA83" i="30" s="1"/>
  <c r="AB83" i="30"/>
  <c r="AC83" i="30" s="1"/>
  <c r="S83" i="30"/>
  <c r="T83" i="30" s="1"/>
  <c r="AB88" i="30"/>
  <c r="AC88" i="30" s="1"/>
  <c r="Z88" i="30"/>
  <c r="AA88" i="30" s="1"/>
  <c r="S88" i="30"/>
  <c r="T88" i="30" s="1"/>
  <c r="Z124" i="31"/>
  <c r="AA124" i="31" s="1"/>
  <c r="S124" i="31"/>
  <c r="T124" i="31" s="1"/>
  <c r="AB124" i="31"/>
  <c r="AC124" i="31" s="1"/>
  <c r="Z14" i="31"/>
  <c r="AA14" i="31" s="1"/>
  <c r="AB14" i="31"/>
  <c r="AC14" i="31" s="1"/>
  <c r="S14" i="31"/>
  <c r="T14" i="31" s="1"/>
  <c r="AB30" i="31"/>
  <c r="AC30" i="31" s="1"/>
  <c r="Z30" i="31"/>
  <c r="AA30" i="31" s="1"/>
  <c r="S30" i="31"/>
  <c r="T30" i="31" s="1"/>
  <c r="O90" i="32"/>
  <c r="P90" i="32" s="1"/>
  <c r="Z90" i="32"/>
  <c r="AA90" i="32" s="1"/>
  <c r="AB90" i="32"/>
  <c r="AC90" i="32" s="1"/>
  <c r="S90" i="32"/>
  <c r="T90" i="32" s="1"/>
  <c r="Z29" i="33"/>
  <c r="AA29" i="33" s="1"/>
  <c r="AB29" i="33"/>
  <c r="AC29" i="33" s="1"/>
  <c r="S29" i="33"/>
  <c r="T29" i="33" s="1"/>
  <c r="AB165" i="34"/>
  <c r="AC165" i="34" s="1"/>
  <c r="Z165" i="34"/>
  <c r="AA165" i="34" s="1"/>
  <c r="S165" i="34"/>
  <c r="T165" i="34" s="1"/>
  <c r="O165" i="34"/>
  <c r="P165" i="34" s="1"/>
  <c r="Z112" i="33"/>
  <c r="AA112" i="33" s="1"/>
  <c r="AB112" i="33"/>
  <c r="AC112" i="33" s="1"/>
  <c r="S112" i="33"/>
  <c r="T112" i="33" s="1"/>
  <c r="AB77" i="29"/>
  <c r="AC77" i="29" s="1"/>
  <c r="Z77" i="29"/>
  <c r="AA77" i="29" s="1"/>
  <c r="S77" i="29"/>
  <c r="T77" i="29" s="1"/>
  <c r="AB59" i="30"/>
  <c r="AC59" i="30" s="1"/>
  <c r="Z59" i="30"/>
  <c r="AA59" i="30" s="1"/>
  <c r="S59" i="30"/>
  <c r="T59" i="30" s="1"/>
  <c r="Z117" i="30"/>
  <c r="AA117" i="30" s="1"/>
  <c r="AB117" i="30"/>
  <c r="AC117" i="30" s="1"/>
  <c r="S117" i="30"/>
  <c r="T117" i="30" s="1"/>
  <c r="O58" i="30"/>
  <c r="P58" i="30" s="1"/>
  <c r="AB58" i="30"/>
  <c r="AC58" i="30" s="1"/>
  <c r="Z58" i="30"/>
  <c r="AA58" i="30" s="1"/>
  <c r="S58" i="30"/>
  <c r="T58" i="30" s="1"/>
  <c r="Z78" i="30"/>
  <c r="AA78" i="30" s="1"/>
  <c r="AB78" i="30"/>
  <c r="AC78" i="30" s="1"/>
  <c r="S78" i="30"/>
  <c r="T78" i="30" s="1"/>
  <c r="O91" i="30"/>
  <c r="P91" i="30" s="1"/>
  <c r="Z91" i="30"/>
  <c r="AA91" i="30" s="1"/>
  <c r="AB91" i="30"/>
  <c r="AC91" i="30" s="1"/>
  <c r="S91" i="30"/>
  <c r="T91" i="30" s="1"/>
  <c r="Z96" i="30"/>
  <c r="AA96" i="30" s="1"/>
  <c r="AB96" i="30"/>
  <c r="AC96" i="30" s="1"/>
  <c r="S96" i="30"/>
  <c r="T96" i="30" s="1"/>
  <c r="Z19" i="31"/>
  <c r="AA19" i="31" s="1"/>
  <c r="AB19" i="31"/>
  <c r="AC19" i="31" s="1"/>
  <c r="S19" i="31"/>
  <c r="T19" i="31" s="1"/>
  <c r="AB120" i="31"/>
  <c r="AC120" i="31" s="1"/>
  <c r="Z120" i="31"/>
  <c r="AA120" i="31" s="1"/>
  <c r="S120" i="31"/>
  <c r="T120" i="31" s="1"/>
  <c r="Z118" i="31"/>
  <c r="AA118" i="31" s="1"/>
  <c r="AB118" i="31"/>
  <c r="AC118" i="31" s="1"/>
  <c r="S118" i="31"/>
  <c r="T118" i="31" s="1"/>
  <c r="AB16" i="34"/>
  <c r="AC16" i="34" s="1"/>
  <c r="Z16" i="34"/>
  <c r="AA16" i="34" s="1"/>
  <c r="S16" i="34"/>
  <c r="T16" i="34" s="1"/>
  <c r="Z119" i="34"/>
  <c r="AA119" i="34" s="1"/>
  <c r="AB119" i="34"/>
  <c r="AC119" i="34" s="1"/>
  <c r="S119" i="34"/>
  <c r="T119" i="34" s="1"/>
  <c r="O76" i="34"/>
  <c r="P76" i="34" s="1"/>
  <c r="Z76" i="34"/>
  <c r="AA76" i="34" s="1"/>
  <c r="AB76" i="34"/>
  <c r="AC76" i="34" s="1"/>
  <c r="S76" i="34"/>
  <c r="T76" i="34" s="1"/>
  <c r="AB97" i="34"/>
  <c r="AC97" i="34" s="1"/>
  <c r="Z97" i="34"/>
  <c r="AA97" i="34" s="1"/>
  <c r="S97" i="34"/>
  <c r="T97" i="34" s="1"/>
  <c r="Z143" i="34"/>
  <c r="AA143" i="34" s="1"/>
  <c r="AB143" i="34"/>
  <c r="AC143" i="34" s="1"/>
  <c r="S143" i="34"/>
  <c r="T143" i="34" s="1"/>
  <c r="O49" i="34"/>
  <c r="P49" i="34" s="1"/>
  <c r="AB49" i="34"/>
  <c r="AC49" i="34" s="1"/>
  <c r="Z49" i="34"/>
  <c r="AA49" i="34" s="1"/>
  <c r="S49" i="34"/>
  <c r="T49" i="34" s="1"/>
  <c r="AB17" i="34"/>
  <c r="AC17" i="34" s="1"/>
  <c r="Z17" i="34"/>
  <c r="AA17" i="34" s="1"/>
  <c r="S17" i="34"/>
  <c r="T17" i="34" s="1"/>
  <c r="AB147" i="36"/>
  <c r="AC147" i="36" s="1"/>
  <c r="Z147" i="36"/>
  <c r="AA147" i="36" s="1"/>
  <c r="S147" i="36"/>
  <c r="T147" i="36" s="1"/>
  <c r="O58" i="36"/>
  <c r="P58" i="36" s="1"/>
  <c r="AB58" i="36"/>
  <c r="AC58" i="36" s="1"/>
  <c r="Z58" i="36"/>
  <c r="AA58" i="36" s="1"/>
  <c r="S58" i="36"/>
  <c r="T58" i="36" s="1"/>
  <c r="AB78" i="36"/>
  <c r="AC78" i="36" s="1"/>
  <c r="Z78" i="36"/>
  <c r="AA78" i="36" s="1"/>
  <c r="S78" i="36"/>
  <c r="T78" i="36" s="1"/>
  <c r="AB80" i="36"/>
  <c r="AC80" i="36" s="1"/>
  <c r="Z80" i="36"/>
  <c r="AA80" i="36" s="1"/>
  <c r="S80" i="36"/>
  <c r="T80" i="36" s="1"/>
  <c r="Z117" i="36"/>
  <c r="AA117" i="36" s="1"/>
  <c r="AB117" i="36"/>
  <c r="AC117" i="36" s="1"/>
  <c r="S117" i="36"/>
  <c r="T117" i="36" s="1"/>
  <c r="O44" i="28"/>
  <c r="P44" i="28" s="1"/>
  <c r="Z44" i="28"/>
  <c r="AA44" i="28" s="1"/>
  <c r="AB44" i="28"/>
  <c r="AC44" i="28" s="1"/>
  <c r="S44" i="28"/>
  <c r="T44" i="28" s="1"/>
  <c r="AB79" i="30"/>
  <c r="AC79" i="30" s="1"/>
  <c r="Z79" i="30"/>
  <c r="AA79" i="30" s="1"/>
  <c r="S79" i="30"/>
  <c r="T79" i="30" s="1"/>
  <c r="O45" i="31"/>
  <c r="P45" i="31" s="1"/>
  <c r="AB45" i="31"/>
  <c r="AC45" i="31" s="1"/>
  <c r="Z45" i="31"/>
  <c r="AA45" i="31" s="1"/>
  <c r="S45" i="31"/>
  <c r="T45" i="31" s="1"/>
  <c r="Z77" i="37"/>
  <c r="AA77" i="37" s="1"/>
  <c r="AB77" i="37"/>
  <c r="AC77" i="37" s="1"/>
  <c r="S77" i="37"/>
  <c r="T77" i="37" s="1"/>
  <c r="Z152" i="37"/>
  <c r="AA152" i="37" s="1"/>
  <c r="AB152" i="37"/>
  <c r="AC152" i="37" s="1"/>
  <c r="S152" i="37"/>
  <c r="T152" i="37" s="1"/>
  <c r="AB22" i="37"/>
  <c r="AC22" i="37" s="1"/>
  <c r="Z22" i="37"/>
  <c r="AA22" i="37" s="1"/>
  <c r="S22" i="37"/>
  <c r="T22" i="37" s="1"/>
  <c r="Z167" i="37"/>
  <c r="AA167" i="37" s="1"/>
  <c r="AB167" i="37"/>
  <c r="AC167" i="37" s="1"/>
  <c r="S167" i="37"/>
  <c r="T167" i="37" s="1"/>
  <c r="AB182" i="28"/>
  <c r="AC182" i="28" s="1"/>
  <c r="Z182" i="28"/>
  <c r="AA182" i="28" s="1"/>
  <c r="S182" i="28"/>
  <c r="T182" i="28" s="1"/>
  <c r="O182" i="28"/>
  <c r="P182" i="28" s="1"/>
  <c r="AB180" i="29"/>
  <c r="AC180" i="29" s="1"/>
  <c r="Z180" i="29"/>
  <c r="AA180" i="29" s="1"/>
  <c r="S180" i="29"/>
  <c r="T180" i="29" s="1"/>
  <c r="O180" i="29"/>
  <c r="P180" i="29" s="1"/>
  <c r="Z133" i="30"/>
  <c r="AB133" i="30"/>
  <c r="S133" i="30"/>
  <c r="AB46" i="30"/>
  <c r="AC46" i="30" s="1"/>
  <c r="Z46" i="30"/>
  <c r="AA46" i="30" s="1"/>
  <c r="S46" i="30"/>
  <c r="T46" i="30" s="1"/>
  <c r="Z24" i="35"/>
  <c r="AA24" i="35" s="1"/>
  <c r="AB24" i="35"/>
  <c r="AC24" i="35" s="1"/>
  <c r="S24" i="35"/>
  <c r="T24" i="35" s="1"/>
  <c r="Z29" i="36"/>
  <c r="AA29" i="36" s="1"/>
  <c r="AB29" i="36"/>
  <c r="AC29" i="36" s="1"/>
  <c r="S29" i="36"/>
  <c r="T29" i="36" s="1"/>
  <c r="Z144" i="30"/>
  <c r="AA144" i="30" s="1"/>
  <c r="AB144" i="30"/>
  <c r="AC144" i="30" s="1"/>
  <c r="S144" i="30"/>
  <c r="T144" i="30" s="1"/>
  <c r="AB77" i="31"/>
  <c r="AC77" i="31" s="1"/>
  <c r="Z77" i="31"/>
  <c r="AA77" i="31" s="1"/>
  <c r="S77" i="31"/>
  <c r="T77" i="31" s="1"/>
  <c r="AB122" i="34"/>
  <c r="AC122" i="34" s="1"/>
  <c r="Z122" i="34"/>
  <c r="AA122" i="34" s="1"/>
  <c r="S122" i="34"/>
  <c r="T122" i="34" s="1"/>
  <c r="Z135" i="34"/>
  <c r="AA135" i="34" s="1"/>
  <c r="AB135" i="34"/>
  <c r="AC135" i="34" s="1"/>
  <c r="S135" i="34"/>
  <c r="T135" i="34" s="1"/>
  <c r="Z114" i="34"/>
  <c r="AA114" i="34" s="1"/>
  <c r="AB114" i="34"/>
  <c r="AC114" i="34" s="1"/>
  <c r="S114" i="34"/>
  <c r="T114" i="34" s="1"/>
  <c r="O44" i="34"/>
  <c r="P44" i="34" s="1"/>
  <c r="AB44" i="34"/>
  <c r="AC44" i="34" s="1"/>
  <c r="Z44" i="34"/>
  <c r="AA44" i="34" s="1"/>
  <c r="S44" i="34"/>
  <c r="T44" i="34" s="1"/>
  <c r="Z57" i="34"/>
  <c r="AA57" i="34" s="1"/>
  <c r="AB57" i="34"/>
  <c r="AC57" i="34" s="1"/>
  <c r="S57" i="34"/>
  <c r="T57" i="34" s="1"/>
  <c r="Z37" i="34"/>
  <c r="AA37" i="34" s="1"/>
  <c r="AB37" i="34"/>
  <c r="AC37" i="34" s="1"/>
  <c r="S37" i="34"/>
  <c r="T37" i="34" s="1"/>
  <c r="AB44" i="36"/>
  <c r="AC44" i="36" s="1"/>
  <c r="Z44" i="36"/>
  <c r="AA44" i="36" s="1"/>
  <c r="S44" i="36"/>
  <c r="T44" i="36" s="1"/>
  <c r="AB86" i="36"/>
  <c r="AC86" i="36" s="1"/>
  <c r="Z86" i="36"/>
  <c r="AA86" i="36" s="1"/>
  <c r="S86" i="36"/>
  <c r="T86" i="36" s="1"/>
  <c r="AB106" i="36"/>
  <c r="AC106" i="36" s="1"/>
  <c r="Z106" i="36"/>
  <c r="AA106" i="36" s="1"/>
  <c r="S106" i="36"/>
  <c r="T106" i="36" s="1"/>
  <c r="AB46" i="29"/>
  <c r="AC46" i="29" s="1"/>
  <c r="S46" i="29"/>
  <c r="T46" i="29" s="1"/>
  <c r="Z46" i="29"/>
  <c r="AA46" i="29" s="1"/>
  <c r="Z123" i="31"/>
  <c r="AA123" i="31" s="1"/>
  <c r="AB123" i="31"/>
  <c r="AC123" i="31" s="1"/>
  <c r="S123" i="31"/>
  <c r="T123" i="31" s="1"/>
  <c r="AB24" i="36"/>
  <c r="AC24" i="36" s="1"/>
  <c r="Z24" i="36"/>
  <c r="AA24" i="36" s="1"/>
  <c r="S24" i="36"/>
  <c r="T24" i="36" s="1"/>
  <c r="AB157" i="28"/>
  <c r="AC157" i="28" s="1"/>
  <c r="Z157" i="28"/>
  <c r="AA157" i="28" s="1"/>
  <c r="S157" i="28"/>
  <c r="T157" i="28" s="1"/>
  <c r="Z167" i="32"/>
  <c r="AA167" i="32" s="1"/>
  <c r="AB167" i="32"/>
  <c r="AC167" i="32" s="1"/>
  <c r="S167" i="32"/>
  <c r="T167" i="32" s="1"/>
  <c r="O167" i="32"/>
  <c r="P167" i="32" s="1"/>
  <c r="AB104" i="32"/>
  <c r="AC104" i="32" s="1"/>
  <c r="Z104" i="32"/>
  <c r="AA104" i="32" s="1"/>
  <c r="S104" i="32"/>
  <c r="T104" i="32" s="1"/>
  <c r="AB88" i="36"/>
  <c r="AC88" i="36" s="1"/>
  <c r="Z88" i="36"/>
  <c r="AA88" i="36" s="1"/>
  <c r="S88" i="36"/>
  <c r="T88" i="36" s="1"/>
  <c r="Z24" i="29"/>
  <c r="AA24" i="29" s="1"/>
  <c r="AB24" i="29"/>
  <c r="AC24" i="29" s="1"/>
  <c r="S24" i="29"/>
  <c r="T24" i="29" s="1"/>
  <c r="AB156" i="29"/>
  <c r="AC156" i="29" s="1"/>
  <c r="Z156" i="29"/>
  <c r="AA156" i="29" s="1"/>
  <c r="S156" i="29"/>
  <c r="T156" i="29" s="1"/>
  <c r="AB76" i="29"/>
  <c r="AC76" i="29" s="1"/>
  <c r="Z76" i="29"/>
  <c r="AA76" i="29" s="1"/>
  <c r="S76" i="29"/>
  <c r="T76" i="29" s="1"/>
  <c r="Z113" i="29"/>
  <c r="AA113" i="29" s="1"/>
  <c r="AB113" i="29"/>
  <c r="AC113" i="29" s="1"/>
  <c r="S113" i="29"/>
  <c r="T113" i="29" s="1"/>
  <c r="Z91" i="29"/>
  <c r="AA91" i="29" s="1"/>
  <c r="AB91" i="29"/>
  <c r="AC91" i="29" s="1"/>
  <c r="S91" i="29"/>
  <c r="T91" i="29" s="1"/>
  <c r="AB108" i="29"/>
  <c r="AC108" i="29" s="1"/>
  <c r="Z108" i="29"/>
  <c r="AA108" i="29" s="1"/>
  <c r="S108" i="29"/>
  <c r="T108" i="29" s="1"/>
  <c r="O165" i="30"/>
  <c r="P165" i="30" s="1"/>
  <c r="AB165" i="30"/>
  <c r="AC165" i="30" s="1"/>
  <c r="Z165" i="30"/>
  <c r="AA165" i="30" s="1"/>
  <c r="S165" i="30"/>
  <c r="T165" i="30" s="1"/>
  <c r="AB51" i="33"/>
  <c r="AC51" i="33" s="1"/>
  <c r="Z51" i="33"/>
  <c r="AA51" i="33" s="1"/>
  <c r="S51" i="33"/>
  <c r="T51" i="33" s="1"/>
  <c r="AB16" i="29"/>
  <c r="S16" i="29"/>
  <c r="Z16" i="29"/>
  <c r="AB141" i="29"/>
  <c r="AC141" i="29" s="1"/>
  <c r="Z141" i="29"/>
  <c r="AA141" i="29" s="1"/>
  <c r="S141" i="29"/>
  <c r="T141" i="29" s="1"/>
  <c r="Z124" i="29"/>
  <c r="AA124" i="29" s="1"/>
  <c r="AB124" i="29"/>
  <c r="AC124" i="29" s="1"/>
  <c r="S124" i="29"/>
  <c r="T124" i="29" s="1"/>
  <c r="Z26" i="31"/>
  <c r="AA26" i="31" s="1"/>
  <c r="AB26" i="31"/>
  <c r="AC26" i="31" s="1"/>
  <c r="S26" i="31"/>
  <c r="T26" i="31" s="1"/>
  <c r="Z120" i="32"/>
  <c r="AA120" i="32" s="1"/>
  <c r="AB120" i="32"/>
  <c r="AC120" i="32" s="1"/>
  <c r="S120" i="32"/>
  <c r="T120" i="32" s="1"/>
  <c r="Z123" i="32"/>
  <c r="AA123" i="32" s="1"/>
  <c r="AB123" i="32"/>
  <c r="AC123" i="32" s="1"/>
  <c r="S123" i="32"/>
  <c r="T123" i="32" s="1"/>
  <c r="AB144" i="32"/>
  <c r="AC144" i="32" s="1"/>
  <c r="Z144" i="32"/>
  <c r="AA144" i="32" s="1"/>
  <c r="S144" i="32"/>
  <c r="T144" i="32" s="1"/>
  <c r="O97" i="32"/>
  <c r="P97" i="32" s="1"/>
  <c r="AB97" i="32"/>
  <c r="AC97" i="32" s="1"/>
  <c r="Z97" i="32"/>
  <c r="AA97" i="32" s="1"/>
  <c r="S97" i="32"/>
  <c r="T97" i="32" s="1"/>
  <c r="AB150" i="32"/>
  <c r="AC150" i="32" s="1"/>
  <c r="Z150" i="32"/>
  <c r="AA150" i="32" s="1"/>
  <c r="S150" i="32"/>
  <c r="T150" i="32" s="1"/>
  <c r="O80" i="32"/>
  <c r="P80" i="32" s="1"/>
  <c r="AB80" i="32"/>
  <c r="AC80" i="32" s="1"/>
  <c r="Z80" i="32"/>
  <c r="AA80" i="32" s="1"/>
  <c r="S80" i="32"/>
  <c r="T80" i="32" s="1"/>
  <c r="AB75" i="36"/>
  <c r="AC75" i="36" s="1"/>
  <c r="Z75" i="36"/>
  <c r="AA75" i="36" s="1"/>
  <c r="S75" i="36"/>
  <c r="T75" i="36" s="1"/>
  <c r="O79" i="33"/>
  <c r="P79" i="33" s="1"/>
  <c r="Z79" i="33"/>
  <c r="AA79" i="33" s="1"/>
  <c r="AB79" i="33"/>
  <c r="AC79" i="33" s="1"/>
  <c r="S79" i="33"/>
  <c r="T79" i="33" s="1"/>
  <c r="AB46" i="37"/>
  <c r="AC46" i="37" s="1"/>
  <c r="Z46" i="37"/>
  <c r="AA46" i="37" s="1"/>
  <c r="S46" i="37"/>
  <c r="T46" i="37" s="1"/>
  <c r="AB54" i="30"/>
  <c r="AC54" i="30" s="1"/>
  <c r="Z54" i="30"/>
  <c r="AA54" i="30" s="1"/>
  <c r="S54" i="30"/>
  <c r="T54" i="30" s="1"/>
  <c r="AB135" i="35"/>
  <c r="AC135" i="35" s="1"/>
  <c r="Z135" i="35"/>
  <c r="AA135" i="35" s="1"/>
  <c r="S135" i="35"/>
  <c r="T135" i="35" s="1"/>
  <c r="AB123" i="28"/>
  <c r="AC123" i="28" s="1"/>
  <c r="Z123" i="28"/>
  <c r="AA123" i="28" s="1"/>
  <c r="S123" i="28"/>
  <c r="T123" i="28" s="1"/>
  <c r="O77" i="30"/>
  <c r="P77" i="30" s="1"/>
  <c r="Z77" i="30"/>
  <c r="AA77" i="30" s="1"/>
  <c r="AB77" i="30"/>
  <c r="AC77" i="30" s="1"/>
  <c r="S77" i="30"/>
  <c r="T77" i="30" s="1"/>
  <c r="AB141" i="31"/>
  <c r="AC141" i="31" s="1"/>
  <c r="Z141" i="31"/>
  <c r="AA141" i="31" s="1"/>
  <c r="S141" i="31"/>
  <c r="T141" i="31" s="1"/>
  <c r="AB55" i="37"/>
  <c r="AC55" i="37" s="1"/>
  <c r="Z55" i="37"/>
  <c r="AA55" i="37" s="1"/>
  <c r="S55" i="37"/>
  <c r="T55" i="37" s="1"/>
  <c r="AB37" i="33"/>
  <c r="AC37" i="33" s="1"/>
  <c r="Z37" i="33"/>
  <c r="AA37" i="33" s="1"/>
  <c r="S37" i="33"/>
  <c r="T37" i="33" s="1"/>
  <c r="Z166" i="37"/>
  <c r="AA166" i="37" s="1"/>
  <c r="AB166" i="37"/>
  <c r="AC166" i="37" s="1"/>
  <c r="S166" i="37"/>
  <c r="T166" i="37" s="1"/>
  <c r="AB176" i="28"/>
  <c r="AC176" i="28" s="1"/>
  <c r="Z176" i="28"/>
  <c r="AA176" i="28" s="1"/>
  <c r="S176" i="28"/>
  <c r="T176" i="28" s="1"/>
  <c r="O176" i="28"/>
  <c r="P176" i="28" s="1"/>
  <c r="Z173" i="31"/>
  <c r="AA173" i="31" s="1"/>
  <c r="S173" i="31"/>
  <c r="T173" i="31" s="1"/>
  <c r="AB173" i="31"/>
  <c r="AC173" i="31" s="1"/>
  <c r="AB37" i="30"/>
  <c r="AC37" i="30" s="1"/>
  <c r="Z37" i="30"/>
  <c r="AA37" i="30" s="1"/>
  <c r="S37" i="30"/>
  <c r="T37" i="30" s="1"/>
  <c r="O81" i="33"/>
  <c r="P81" i="33" s="1"/>
  <c r="Z81" i="33"/>
  <c r="AA81" i="33" s="1"/>
  <c r="AB81" i="33"/>
  <c r="AC81" i="33" s="1"/>
  <c r="S81" i="33"/>
  <c r="T81" i="33" s="1"/>
  <c r="Z147" i="35"/>
  <c r="AA147" i="35" s="1"/>
  <c r="AB147" i="35"/>
  <c r="AC147" i="35" s="1"/>
  <c r="S147" i="35"/>
  <c r="T147" i="35" s="1"/>
  <c r="AB65" i="35"/>
  <c r="AC65" i="35" s="1"/>
  <c r="Z65" i="35"/>
  <c r="AA65" i="35" s="1"/>
  <c r="S65" i="35"/>
  <c r="T65" i="35" s="1"/>
  <c r="AB147" i="30"/>
  <c r="AC147" i="30" s="1"/>
  <c r="Z147" i="30"/>
  <c r="AA147" i="30" s="1"/>
  <c r="S147" i="30"/>
  <c r="T147" i="30" s="1"/>
  <c r="Z93" i="34"/>
  <c r="AA93" i="34" s="1"/>
  <c r="AB93" i="34"/>
  <c r="AC93" i="34" s="1"/>
  <c r="S93" i="34"/>
  <c r="T93" i="34" s="1"/>
  <c r="AB33" i="36"/>
  <c r="AC33" i="36" s="1"/>
  <c r="Z33" i="36"/>
  <c r="AA33" i="36" s="1"/>
  <c r="S33" i="36"/>
  <c r="T33" i="36" s="1"/>
  <c r="AB105" i="29"/>
  <c r="AC105" i="29" s="1"/>
  <c r="Z105" i="29"/>
  <c r="AA105" i="29" s="1"/>
  <c r="S105" i="29"/>
  <c r="T105" i="29" s="1"/>
  <c r="Z110" i="29"/>
  <c r="AA110" i="29" s="1"/>
  <c r="AB110" i="29"/>
  <c r="AC110" i="29" s="1"/>
  <c r="S110" i="29"/>
  <c r="T110" i="29" s="1"/>
  <c r="Z121" i="29"/>
  <c r="AA121" i="29" s="1"/>
  <c r="AB121" i="29"/>
  <c r="AC121" i="29" s="1"/>
  <c r="S121" i="29"/>
  <c r="T121" i="29" s="1"/>
  <c r="AB92" i="29"/>
  <c r="AC92" i="29" s="1"/>
  <c r="Z92" i="29"/>
  <c r="AA92" i="29" s="1"/>
  <c r="S92" i="29"/>
  <c r="T92" i="29" s="1"/>
  <c r="AB157" i="29"/>
  <c r="AC157" i="29" s="1"/>
  <c r="Z157" i="29"/>
  <c r="AA157" i="29" s="1"/>
  <c r="S157" i="29"/>
  <c r="T157" i="29" s="1"/>
  <c r="AB126" i="29"/>
  <c r="AC126" i="29" s="1"/>
  <c r="Z126" i="29"/>
  <c r="AA126" i="29" s="1"/>
  <c r="S126" i="29"/>
  <c r="T126" i="29" s="1"/>
  <c r="AB138" i="29"/>
  <c r="AC138" i="29" s="1"/>
  <c r="Z138" i="29"/>
  <c r="AA138" i="29" s="1"/>
  <c r="S138" i="29"/>
  <c r="T138" i="29" s="1"/>
  <c r="Z18" i="31"/>
  <c r="AA18" i="31" s="1"/>
  <c r="AB18" i="31"/>
  <c r="AC18" i="31" s="1"/>
  <c r="S18" i="31"/>
  <c r="T18" i="31" s="1"/>
  <c r="Z147" i="32"/>
  <c r="AA147" i="32" s="1"/>
  <c r="AB147" i="32"/>
  <c r="AC147" i="32" s="1"/>
  <c r="S147" i="32"/>
  <c r="T147" i="32" s="1"/>
  <c r="Z153" i="32"/>
  <c r="AA153" i="32" s="1"/>
  <c r="AB153" i="32"/>
  <c r="AC153" i="32" s="1"/>
  <c r="S153" i="32"/>
  <c r="T153" i="32" s="1"/>
  <c r="AB114" i="32"/>
  <c r="AC114" i="32" s="1"/>
  <c r="Z114" i="32"/>
  <c r="AA114" i="32" s="1"/>
  <c r="S114" i="32"/>
  <c r="T114" i="32" s="1"/>
  <c r="AB111" i="32"/>
  <c r="AC111" i="32" s="1"/>
  <c r="Z111" i="32"/>
  <c r="AA111" i="32" s="1"/>
  <c r="S111" i="32"/>
  <c r="T111" i="32" s="1"/>
  <c r="O88" i="32"/>
  <c r="P88" i="32" s="1"/>
  <c r="Z88" i="32"/>
  <c r="AA88" i="32" s="1"/>
  <c r="AB88" i="32"/>
  <c r="AC88" i="32" s="1"/>
  <c r="S88" i="32"/>
  <c r="T88" i="32" s="1"/>
  <c r="O167" i="34"/>
  <c r="P167" i="34" s="1"/>
  <c r="AB14" i="30"/>
  <c r="AC14" i="30" s="1"/>
  <c r="Z14" i="30"/>
  <c r="AA14" i="30" s="1"/>
  <c r="S14" i="30"/>
  <c r="T14" i="30" s="1"/>
  <c r="Z90" i="35"/>
  <c r="AA90" i="35" s="1"/>
  <c r="AB90" i="35"/>
  <c r="AC90" i="35" s="1"/>
  <c r="S90" i="35"/>
  <c r="T90" i="35" s="1"/>
  <c r="AB27" i="29"/>
  <c r="AC27" i="29" s="1"/>
  <c r="Z27" i="29"/>
  <c r="AA27" i="29" s="1"/>
  <c r="S27" i="29"/>
  <c r="T27" i="29" s="1"/>
  <c r="AB115" i="28"/>
  <c r="AC115" i="28" s="1"/>
  <c r="Z115" i="28"/>
  <c r="AA115" i="28" s="1"/>
  <c r="S115" i="28"/>
  <c r="T115" i="28" s="1"/>
  <c r="Z25" i="31"/>
  <c r="AA25" i="31" s="1"/>
  <c r="AB25" i="31"/>
  <c r="AC25" i="31" s="1"/>
  <c r="S25" i="31"/>
  <c r="T25" i="31" s="1"/>
  <c r="AB144" i="33"/>
  <c r="AC144" i="33" s="1"/>
  <c r="Z144" i="33"/>
  <c r="AA144" i="33" s="1"/>
  <c r="S144" i="33"/>
  <c r="T144" i="33" s="1"/>
  <c r="Z105" i="32"/>
  <c r="AA105" i="32" s="1"/>
  <c r="AB105" i="32"/>
  <c r="AC105" i="32" s="1"/>
  <c r="S105" i="32"/>
  <c r="T105" i="32" s="1"/>
  <c r="Z25" i="28"/>
  <c r="AA25" i="28" s="1"/>
  <c r="AB25" i="28"/>
  <c r="AC25" i="28" s="1"/>
  <c r="S25" i="28"/>
  <c r="T25" i="28" s="1"/>
  <c r="AB15" i="28"/>
  <c r="AC15" i="28" s="1"/>
  <c r="Z15" i="28"/>
  <c r="AA15" i="28" s="1"/>
  <c r="S15" i="28"/>
  <c r="T15" i="28" s="1"/>
  <c r="AB49" i="28"/>
  <c r="AC49" i="28" s="1"/>
  <c r="Z49" i="28"/>
  <c r="AA49" i="28" s="1"/>
  <c r="S49" i="28"/>
  <c r="T49" i="28" s="1"/>
  <c r="Z109" i="32"/>
  <c r="AA109" i="32" s="1"/>
  <c r="AB109" i="32"/>
  <c r="AC109" i="32" s="1"/>
  <c r="S109" i="32"/>
  <c r="T109" i="32" s="1"/>
  <c r="Z120" i="37"/>
  <c r="AA120" i="37" s="1"/>
  <c r="AB120" i="37"/>
  <c r="AC120" i="37" s="1"/>
  <c r="S120" i="37"/>
  <c r="T120" i="37" s="1"/>
  <c r="AB25" i="37"/>
  <c r="AC25" i="37" s="1"/>
  <c r="Z25" i="37"/>
  <c r="AA25" i="37" s="1"/>
  <c r="S25" i="37"/>
  <c r="T25" i="37" s="1"/>
  <c r="AB13" i="32"/>
  <c r="AC13" i="32" s="1"/>
  <c r="Z13" i="32"/>
  <c r="AA13" i="32" s="1"/>
  <c r="S13" i="32"/>
  <c r="T13" i="32" s="1"/>
  <c r="AB32" i="31"/>
  <c r="AC32" i="31" s="1"/>
  <c r="Z32" i="31"/>
  <c r="AA32" i="31" s="1"/>
  <c r="S32" i="31"/>
  <c r="T32" i="31" s="1"/>
  <c r="O186" i="33"/>
  <c r="P186" i="33" s="1"/>
  <c r="AB186" i="33"/>
  <c r="AC186" i="33" s="1"/>
  <c r="Z186" i="33"/>
  <c r="AA186" i="33" s="1"/>
  <c r="S186" i="33"/>
  <c r="T186" i="33" s="1"/>
  <c r="Z183" i="36"/>
  <c r="AA183" i="36" s="1"/>
  <c r="AB183" i="36"/>
  <c r="AC183" i="36" s="1"/>
  <c r="S183" i="36"/>
  <c r="T183" i="36" s="1"/>
  <c r="AB24" i="31"/>
  <c r="AC24" i="31" s="1"/>
  <c r="S24" i="31"/>
  <c r="T24" i="31" s="1"/>
  <c r="Z24" i="31"/>
  <c r="AA24" i="31" s="1"/>
  <c r="Z152" i="33"/>
  <c r="AA152" i="33" s="1"/>
  <c r="AB152" i="33"/>
  <c r="AC152" i="33" s="1"/>
  <c r="S152" i="33"/>
  <c r="T152" i="33" s="1"/>
  <c r="O52" i="35"/>
  <c r="P52" i="35" s="1"/>
  <c r="Z52" i="35"/>
  <c r="AA52" i="35" s="1"/>
  <c r="AB52" i="35"/>
  <c r="AC52" i="35" s="1"/>
  <c r="S52" i="35"/>
  <c r="T52" i="35" s="1"/>
  <c r="Z155" i="30"/>
  <c r="AA155" i="30" s="1"/>
  <c r="AB155" i="30"/>
  <c r="AC155" i="30" s="1"/>
  <c r="S155" i="30"/>
  <c r="T155" i="30" s="1"/>
  <c r="AB74" i="29"/>
  <c r="AC74" i="29" s="1"/>
  <c r="Z74" i="29"/>
  <c r="AA74" i="29" s="1"/>
  <c r="S74" i="29"/>
  <c r="T74" i="29" s="1"/>
  <c r="Z84" i="34"/>
  <c r="AA84" i="34" s="1"/>
  <c r="AB84" i="34"/>
  <c r="AC84" i="34" s="1"/>
  <c r="S84" i="34"/>
  <c r="T84" i="34" s="1"/>
  <c r="Z125" i="36"/>
  <c r="AA125" i="36" s="1"/>
  <c r="AB125" i="36"/>
  <c r="AC125" i="36" s="1"/>
  <c r="S125" i="36"/>
  <c r="T125" i="36" s="1"/>
  <c r="O54" i="28"/>
  <c r="P54" i="28" s="1"/>
  <c r="AB54" i="28"/>
  <c r="AC54" i="28" s="1"/>
  <c r="S54" i="28"/>
  <c r="T54" i="28" s="1"/>
  <c r="Z54" i="28"/>
  <c r="AA54" i="28" s="1"/>
  <c r="AB104" i="28"/>
  <c r="AC104" i="28" s="1"/>
  <c r="Z104" i="28"/>
  <c r="AA104" i="28" s="1"/>
  <c r="S104" i="28"/>
  <c r="T104" i="28" s="1"/>
  <c r="Z118" i="30"/>
  <c r="AA118" i="30" s="1"/>
  <c r="AB118" i="30"/>
  <c r="AC118" i="30" s="1"/>
  <c r="S118" i="30"/>
  <c r="T118" i="30" s="1"/>
  <c r="AB146" i="31"/>
  <c r="AC146" i="31" s="1"/>
  <c r="Z146" i="31"/>
  <c r="AA146" i="31" s="1"/>
  <c r="S146" i="31"/>
  <c r="T146" i="31" s="1"/>
  <c r="AB18" i="33"/>
  <c r="AC18" i="33" s="1"/>
  <c r="Z18" i="33"/>
  <c r="AA18" i="33" s="1"/>
  <c r="S18" i="33"/>
  <c r="T18" i="33" s="1"/>
  <c r="Z155" i="37"/>
  <c r="AA155" i="37" s="1"/>
  <c r="AB155" i="37"/>
  <c r="AC155" i="37" s="1"/>
  <c r="S155" i="37"/>
  <c r="T155" i="37" s="1"/>
  <c r="Z36" i="37"/>
  <c r="AA36" i="37" s="1"/>
  <c r="AB36" i="37"/>
  <c r="AC36" i="37" s="1"/>
  <c r="S36" i="37"/>
  <c r="T36" i="37" s="1"/>
  <c r="Z156" i="37"/>
  <c r="AA156" i="37" s="1"/>
  <c r="AB156" i="37"/>
  <c r="AC156" i="37" s="1"/>
  <c r="S156" i="37"/>
  <c r="T156" i="37" s="1"/>
  <c r="O177" i="35"/>
  <c r="P177" i="35" s="1"/>
  <c r="Z177" i="35"/>
  <c r="AA177" i="35" s="1"/>
  <c r="AB177" i="35"/>
  <c r="AC177" i="35" s="1"/>
  <c r="S177" i="35"/>
  <c r="T177" i="35" s="1"/>
  <c r="AB170" i="33"/>
  <c r="AC170" i="33" s="1"/>
  <c r="Z170" i="33"/>
  <c r="AA170" i="33" s="1"/>
  <c r="S170" i="33"/>
  <c r="T170" i="33" s="1"/>
  <c r="O170" i="33"/>
  <c r="P170" i="33" s="1"/>
  <c r="AB168" i="36"/>
  <c r="AC168" i="36" s="1"/>
  <c r="Z168" i="36"/>
  <c r="AA168" i="36" s="1"/>
  <c r="S168" i="36"/>
  <c r="T168" i="36" s="1"/>
  <c r="O76" i="31"/>
  <c r="P76" i="31" s="1"/>
  <c r="AB76" i="31"/>
  <c r="AC76" i="31" s="1"/>
  <c r="Z76" i="31"/>
  <c r="AA76" i="31" s="1"/>
  <c r="S76" i="31"/>
  <c r="T76" i="31" s="1"/>
  <c r="Z36" i="33"/>
  <c r="AA36" i="33" s="1"/>
  <c r="AB36" i="33"/>
  <c r="AC36" i="33" s="1"/>
  <c r="S36" i="33"/>
  <c r="T36" i="33" s="1"/>
  <c r="Z47" i="35"/>
  <c r="AA47" i="35" s="1"/>
  <c r="AB47" i="35"/>
  <c r="AC47" i="35" s="1"/>
  <c r="S47" i="35"/>
  <c r="T47" i="35" s="1"/>
  <c r="O66" i="36"/>
  <c r="P66" i="36" s="1"/>
  <c r="AB66" i="36"/>
  <c r="AC66" i="36" s="1"/>
  <c r="Z66" i="36"/>
  <c r="AA66" i="36" s="1"/>
  <c r="S66" i="36"/>
  <c r="T66" i="36" s="1"/>
  <c r="Z84" i="29"/>
  <c r="AA84" i="29" s="1"/>
  <c r="AB84" i="29"/>
  <c r="AC84" i="29" s="1"/>
  <c r="S84" i="29"/>
  <c r="T84" i="29" s="1"/>
  <c r="Z35" i="28"/>
  <c r="AA35" i="28" s="1"/>
  <c r="AB35" i="28"/>
  <c r="AC35" i="28" s="1"/>
  <c r="S35" i="28"/>
  <c r="T35" i="28" s="1"/>
  <c r="AB82" i="28"/>
  <c r="AC82" i="28" s="1"/>
  <c r="Z82" i="28"/>
  <c r="AA82" i="28" s="1"/>
  <c r="S82" i="28"/>
  <c r="T82" i="28" s="1"/>
  <c r="O87" i="28"/>
  <c r="P87" i="28" s="1"/>
  <c r="Z87" i="28"/>
  <c r="AA87" i="28" s="1"/>
  <c r="S87" i="28"/>
  <c r="T87" i="28" s="1"/>
  <c r="AB87" i="28"/>
  <c r="AC87" i="28" s="1"/>
  <c r="AB116" i="28"/>
  <c r="AC116" i="28" s="1"/>
  <c r="Z116" i="28"/>
  <c r="AA116" i="28" s="1"/>
  <c r="S116" i="28"/>
  <c r="T116" i="28" s="1"/>
  <c r="AB113" i="28"/>
  <c r="AC113" i="28" s="1"/>
  <c r="Z113" i="28"/>
  <c r="AA113" i="28" s="1"/>
  <c r="S113" i="28"/>
  <c r="T113" i="28" s="1"/>
  <c r="AB127" i="28"/>
  <c r="AC127" i="28" s="1"/>
  <c r="Z127" i="28"/>
  <c r="AA127" i="28" s="1"/>
  <c r="S127" i="28"/>
  <c r="T127" i="28" s="1"/>
  <c r="AB125" i="28"/>
  <c r="AC125" i="28" s="1"/>
  <c r="Z125" i="28"/>
  <c r="AA125" i="28" s="1"/>
  <c r="S125" i="28"/>
  <c r="T125" i="28" s="1"/>
  <c r="Z142" i="31"/>
  <c r="AA142" i="31" s="1"/>
  <c r="AB142" i="31"/>
  <c r="AC142" i="31" s="1"/>
  <c r="S142" i="31"/>
  <c r="T142" i="31" s="1"/>
  <c r="Z148" i="31"/>
  <c r="AA148" i="31" s="1"/>
  <c r="AB148" i="31"/>
  <c r="AC148" i="31" s="1"/>
  <c r="S148" i="31"/>
  <c r="T148" i="31" s="1"/>
  <c r="Z127" i="31"/>
  <c r="AA127" i="31" s="1"/>
  <c r="AB127" i="31"/>
  <c r="AC127" i="31" s="1"/>
  <c r="S127" i="31"/>
  <c r="T127" i="31" s="1"/>
  <c r="Z138" i="31"/>
  <c r="AA138" i="31" s="1"/>
  <c r="AB138" i="31"/>
  <c r="AC138" i="31" s="1"/>
  <c r="S138" i="31"/>
  <c r="T138" i="31" s="1"/>
  <c r="O50" i="32"/>
  <c r="P50" i="32" s="1"/>
  <c r="AB50" i="32"/>
  <c r="AC50" i="32" s="1"/>
  <c r="Z50" i="32"/>
  <c r="AA50" i="32" s="1"/>
  <c r="S50" i="32"/>
  <c r="T50" i="32" s="1"/>
  <c r="AB127" i="32"/>
  <c r="AC127" i="32" s="1"/>
  <c r="S127" i="32"/>
  <c r="T127" i="32" s="1"/>
  <c r="Z127" i="32"/>
  <c r="AA127" i="32" s="1"/>
  <c r="AB77" i="32"/>
  <c r="AC77" i="32" s="1"/>
  <c r="Z77" i="32"/>
  <c r="AA77" i="32" s="1"/>
  <c r="S77" i="32"/>
  <c r="T77" i="32" s="1"/>
  <c r="AB145" i="33"/>
  <c r="AC145" i="33" s="1"/>
  <c r="Z145" i="33"/>
  <c r="AA145" i="33" s="1"/>
  <c r="S145" i="33"/>
  <c r="T145" i="33" s="1"/>
  <c r="AB105" i="34"/>
  <c r="AC105" i="34" s="1"/>
  <c r="Z105" i="34"/>
  <c r="AA105" i="34" s="1"/>
  <c r="S105" i="34"/>
  <c r="T105" i="34" s="1"/>
  <c r="AB59" i="34"/>
  <c r="AC59" i="34" s="1"/>
  <c r="Z59" i="34"/>
  <c r="AA59" i="34" s="1"/>
  <c r="S59" i="34"/>
  <c r="T59" i="34" s="1"/>
  <c r="Z148" i="34"/>
  <c r="AA148" i="34" s="1"/>
  <c r="AB148" i="34"/>
  <c r="AC148" i="34" s="1"/>
  <c r="S148" i="34"/>
  <c r="T148" i="34" s="1"/>
  <c r="O122" i="35"/>
  <c r="P122" i="35" s="1"/>
  <c r="Z122" i="35"/>
  <c r="AA122" i="35" s="1"/>
  <c r="AB122" i="35"/>
  <c r="AC122" i="35" s="1"/>
  <c r="S122" i="35"/>
  <c r="T122" i="35" s="1"/>
  <c r="Z140" i="35"/>
  <c r="AA140" i="35" s="1"/>
  <c r="AB140" i="35"/>
  <c r="AC140" i="35" s="1"/>
  <c r="S140" i="35"/>
  <c r="T140" i="35" s="1"/>
  <c r="O88" i="35"/>
  <c r="P88" i="35" s="1"/>
  <c r="AB88" i="35"/>
  <c r="AC88" i="35" s="1"/>
  <c r="Z88" i="35"/>
  <c r="AA88" i="35" s="1"/>
  <c r="S88" i="35"/>
  <c r="T88" i="35" s="1"/>
  <c r="AB13" i="36"/>
  <c r="S13" i="36"/>
  <c r="Z13" i="36"/>
  <c r="AB16" i="36"/>
  <c r="AC16" i="36" s="1"/>
  <c r="S16" i="36"/>
  <c r="T16" i="36" s="1"/>
  <c r="Z16" i="36"/>
  <c r="AA16" i="36" s="1"/>
  <c r="Z96" i="36"/>
  <c r="AA96" i="36" s="1"/>
  <c r="AB96" i="36"/>
  <c r="AC96" i="36" s="1"/>
  <c r="S96" i="36"/>
  <c r="T96" i="36" s="1"/>
  <c r="AB50" i="37"/>
  <c r="AC50" i="37" s="1"/>
  <c r="Z50" i="37"/>
  <c r="AA50" i="37" s="1"/>
  <c r="S50" i="37"/>
  <c r="T50" i="37" s="1"/>
  <c r="Z109" i="37"/>
  <c r="AA109" i="37" s="1"/>
  <c r="AB109" i="37"/>
  <c r="AC109" i="37" s="1"/>
  <c r="S109" i="37"/>
  <c r="T109" i="37" s="1"/>
  <c r="AB14" i="37"/>
  <c r="AC14" i="37" s="1"/>
  <c r="Z14" i="37"/>
  <c r="AA14" i="37" s="1"/>
  <c r="S14" i="37"/>
  <c r="T14" i="37" s="1"/>
  <c r="O152" i="35"/>
  <c r="P152" i="35" s="1"/>
  <c r="AB152" i="35"/>
  <c r="AC152" i="35" s="1"/>
  <c r="Z152" i="35"/>
  <c r="AA152" i="35" s="1"/>
  <c r="S152" i="35"/>
  <c r="T152" i="35" s="1"/>
  <c r="Z15" i="30"/>
  <c r="AA15" i="30" s="1"/>
  <c r="AB15" i="30"/>
  <c r="AC15" i="30" s="1"/>
  <c r="S15" i="30"/>
  <c r="T15" i="30" s="1"/>
  <c r="Z181" i="35"/>
  <c r="AA181" i="35" s="1"/>
  <c r="AB181" i="35"/>
  <c r="AC181" i="35" s="1"/>
  <c r="S181" i="35"/>
  <c r="T181" i="35" s="1"/>
  <c r="AB185" i="28"/>
  <c r="AC185" i="28" s="1"/>
  <c r="Z185" i="28"/>
  <c r="AA185" i="28" s="1"/>
  <c r="S185" i="28"/>
  <c r="T185" i="28" s="1"/>
  <c r="Z181" i="36"/>
  <c r="AA181" i="36" s="1"/>
  <c r="AB181" i="36"/>
  <c r="AC181" i="36" s="1"/>
  <c r="S181" i="36"/>
  <c r="T181" i="36" s="1"/>
  <c r="Z122" i="28"/>
  <c r="AA122" i="28" s="1"/>
  <c r="AB122" i="28"/>
  <c r="AC122" i="28" s="1"/>
  <c r="S122" i="28"/>
  <c r="T122" i="28" s="1"/>
  <c r="Z147" i="28"/>
  <c r="AA147" i="28" s="1"/>
  <c r="AB147" i="28"/>
  <c r="AC147" i="28" s="1"/>
  <c r="S147" i="28"/>
  <c r="T147" i="28" s="1"/>
  <c r="Z120" i="28"/>
  <c r="AA120" i="28" s="1"/>
  <c r="AB120" i="28"/>
  <c r="AC120" i="28" s="1"/>
  <c r="S120" i="28"/>
  <c r="T120" i="28" s="1"/>
  <c r="Z144" i="28"/>
  <c r="AA144" i="28" s="1"/>
  <c r="AB144" i="28"/>
  <c r="AC144" i="28" s="1"/>
  <c r="S144" i="28"/>
  <c r="T144" i="28" s="1"/>
  <c r="AB139" i="28"/>
  <c r="AC139" i="28" s="1"/>
  <c r="Z139" i="28"/>
  <c r="AA139" i="28" s="1"/>
  <c r="S139" i="28"/>
  <c r="T139" i="28" s="1"/>
  <c r="O47" i="28"/>
  <c r="P47" i="28" s="1"/>
  <c r="AB47" i="28"/>
  <c r="AC47" i="28" s="1"/>
  <c r="Z47" i="28"/>
  <c r="AA47" i="28" s="1"/>
  <c r="S47" i="28"/>
  <c r="T47" i="28" s="1"/>
  <c r="AB52" i="28"/>
  <c r="AC52" i="28" s="1"/>
  <c r="Z52" i="28"/>
  <c r="AA52" i="28" s="1"/>
  <c r="S52" i="28"/>
  <c r="T52" i="28" s="1"/>
  <c r="Z57" i="28"/>
  <c r="AA57" i="28" s="1"/>
  <c r="AB57" i="28"/>
  <c r="AC57" i="28" s="1"/>
  <c r="S57" i="28"/>
  <c r="T57" i="28" s="1"/>
  <c r="Z133" i="29"/>
  <c r="AB133" i="29"/>
  <c r="S133" i="29"/>
  <c r="AB116" i="29"/>
  <c r="AC116" i="29" s="1"/>
  <c r="S116" i="29"/>
  <c r="T116" i="29" s="1"/>
  <c r="Z116" i="29"/>
  <c r="AA116" i="29" s="1"/>
  <c r="AB112" i="29"/>
  <c r="AC112" i="29" s="1"/>
  <c r="Z112" i="29"/>
  <c r="AA112" i="29" s="1"/>
  <c r="S112" i="29"/>
  <c r="T112" i="29" s="1"/>
  <c r="Z136" i="29"/>
  <c r="AA136" i="29" s="1"/>
  <c r="AB136" i="29"/>
  <c r="AC136" i="29" s="1"/>
  <c r="S136" i="29"/>
  <c r="T136" i="29" s="1"/>
  <c r="AB154" i="29"/>
  <c r="AC154" i="29" s="1"/>
  <c r="Z154" i="29"/>
  <c r="AA154" i="29" s="1"/>
  <c r="S154" i="29"/>
  <c r="T154" i="29" s="1"/>
  <c r="AB35" i="29"/>
  <c r="AC35" i="29" s="1"/>
  <c r="Z35" i="29"/>
  <c r="AA35" i="29" s="1"/>
  <c r="S35" i="29"/>
  <c r="T35" i="29" s="1"/>
  <c r="Z67" i="30"/>
  <c r="AA67" i="30" s="1"/>
  <c r="AB67" i="30"/>
  <c r="AC67" i="30" s="1"/>
  <c r="S67" i="30"/>
  <c r="T67" i="30" s="1"/>
  <c r="AB137" i="30"/>
  <c r="AC137" i="30" s="1"/>
  <c r="Z137" i="30"/>
  <c r="AA137" i="30" s="1"/>
  <c r="S137" i="30"/>
  <c r="T137" i="30" s="1"/>
  <c r="O66" i="30"/>
  <c r="P66" i="30" s="1"/>
  <c r="AB66" i="30"/>
  <c r="AC66" i="30" s="1"/>
  <c r="Z66" i="30"/>
  <c r="AA66" i="30" s="1"/>
  <c r="S66" i="30"/>
  <c r="T66" i="30" s="1"/>
  <c r="O86" i="30"/>
  <c r="P86" i="30" s="1"/>
  <c r="AB86" i="30"/>
  <c r="AC86" i="30" s="1"/>
  <c r="Z86" i="30"/>
  <c r="AA86" i="30" s="1"/>
  <c r="S86" i="30"/>
  <c r="T86" i="30" s="1"/>
  <c r="AB110" i="30"/>
  <c r="AC110" i="30" s="1"/>
  <c r="Z110" i="30"/>
  <c r="AA110" i="30" s="1"/>
  <c r="S110" i="30"/>
  <c r="T110" i="30" s="1"/>
  <c r="AB108" i="30"/>
  <c r="AC108" i="30" s="1"/>
  <c r="Z108" i="30"/>
  <c r="AA108" i="30" s="1"/>
  <c r="S108" i="30"/>
  <c r="T108" i="30" s="1"/>
  <c r="AB105" i="30"/>
  <c r="AC105" i="30" s="1"/>
  <c r="Z105" i="30"/>
  <c r="AA105" i="30" s="1"/>
  <c r="S105" i="30"/>
  <c r="T105" i="30" s="1"/>
  <c r="Z33" i="30"/>
  <c r="AA33" i="30" s="1"/>
  <c r="AB33" i="30"/>
  <c r="AC33" i="30" s="1"/>
  <c r="S33" i="30"/>
  <c r="T33" i="30" s="1"/>
  <c r="Z43" i="30"/>
  <c r="AB43" i="30"/>
  <c r="S43" i="30"/>
  <c r="Z24" i="30"/>
  <c r="AA24" i="30" s="1"/>
  <c r="AB24" i="30"/>
  <c r="AC24" i="30" s="1"/>
  <c r="S24" i="30"/>
  <c r="T24" i="30" s="1"/>
  <c r="Z106" i="31"/>
  <c r="AA106" i="31" s="1"/>
  <c r="AB106" i="31"/>
  <c r="AC106" i="31" s="1"/>
  <c r="S106" i="31"/>
  <c r="T106" i="31" s="1"/>
  <c r="AB62" i="31"/>
  <c r="AC62" i="31" s="1"/>
  <c r="Z62" i="31"/>
  <c r="AA62" i="31" s="1"/>
  <c r="S62" i="31"/>
  <c r="T62" i="31" s="1"/>
  <c r="AB46" i="31"/>
  <c r="AC46" i="31" s="1"/>
  <c r="Z46" i="31"/>
  <c r="AA46" i="31" s="1"/>
  <c r="S46" i="31"/>
  <c r="T46" i="31" s="1"/>
  <c r="O74" i="31"/>
  <c r="P74" i="31" s="1"/>
  <c r="Z74" i="31"/>
  <c r="AA74" i="31" s="1"/>
  <c r="AB74" i="31"/>
  <c r="AC74" i="31" s="1"/>
  <c r="S74" i="31"/>
  <c r="T74" i="31" s="1"/>
  <c r="AB16" i="31"/>
  <c r="AC16" i="31" s="1"/>
  <c r="Z16" i="31"/>
  <c r="AA16" i="31" s="1"/>
  <c r="S16" i="31"/>
  <c r="T16" i="31" s="1"/>
  <c r="Z115" i="31"/>
  <c r="AA115" i="31" s="1"/>
  <c r="AB115" i="31"/>
  <c r="AC115" i="31" s="1"/>
  <c r="S115" i="31"/>
  <c r="T115" i="31" s="1"/>
  <c r="Z157" i="31"/>
  <c r="AA157" i="31" s="1"/>
  <c r="AB157" i="31"/>
  <c r="AC157" i="31" s="1"/>
  <c r="S157" i="31"/>
  <c r="T157" i="31" s="1"/>
  <c r="O52" i="31"/>
  <c r="P52" i="31" s="1"/>
  <c r="AB52" i="31"/>
  <c r="AC52" i="31" s="1"/>
  <c r="Z52" i="31"/>
  <c r="AA52" i="31" s="1"/>
  <c r="S52" i="31"/>
  <c r="T52" i="31" s="1"/>
  <c r="AB121" i="32"/>
  <c r="AC121" i="32" s="1"/>
  <c r="Z121" i="32"/>
  <c r="AA121" i="32" s="1"/>
  <c r="S121" i="32"/>
  <c r="T121" i="32" s="1"/>
  <c r="AB53" i="32"/>
  <c r="AC53" i="32" s="1"/>
  <c r="Z53" i="32"/>
  <c r="AA53" i="32" s="1"/>
  <c r="S53" i="32"/>
  <c r="T53" i="32" s="1"/>
  <c r="Z113" i="32"/>
  <c r="AA113" i="32" s="1"/>
  <c r="AB113" i="32"/>
  <c r="AC113" i="32" s="1"/>
  <c r="S113" i="32"/>
  <c r="T113" i="32" s="1"/>
  <c r="Z143" i="32"/>
  <c r="AA143" i="32" s="1"/>
  <c r="AB143" i="32"/>
  <c r="AC143" i="32" s="1"/>
  <c r="S143" i="32"/>
  <c r="T143" i="32" s="1"/>
  <c r="Z108" i="32"/>
  <c r="AA108" i="32" s="1"/>
  <c r="AB108" i="32"/>
  <c r="AC108" i="32" s="1"/>
  <c r="S108" i="32"/>
  <c r="T108" i="32" s="1"/>
  <c r="AB62" i="32"/>
  <c r="AC62" i="32" s="1"/>
  <c r="S62" i="32"/>
  <c r="T62" i="32" s="1"/>
  <c r="Z62" i="32"/>
  <c r="AA62" i="32" s="1"/>
  <c r="Z13" i="33"/>
  <c r="AB13" i="33"/>
  <c r="S13" i="33"/>
  <c r="Z76" i="33"/>
  <c r="AA76" i="33" s="1"/>
  <c r="AB76" i="33"/>
  <c r="AC76" i="33" s="1"/>
  <c r="S76" i="33"/>
  <c r="T76" i="33" s="1"/>
  <c r="AB106" i="33"/>
  <c r="AC106" i="33" s="1"/>
  <c r="S106" i="33"/>
  <c r="T106" i="33" s="1"/>
  <c r="Z106" i="33"/>
  <c r="AA106" i="33" s="1"/>
  <c r="AB74" i="33"/>
  <c r="AC74" i="33" s="1"/>
  <c r="Z74" i="33"/>
  <c r="AA74" i="33" s="1"/>
  <c r="S74" i="33"/>
  <c r="T74" i="33" s="1"/>
  <c r="Z153" i="33"/>
  <c r="AA153" i="33" s="1"/>
  <c r="AB153" i="33"/>
  <c r="AC153" i="33" s="1"/>
  <c r="S153" i="33"/>
  <c r="T153" i="33" s="1"/>
  <c r="AB114" i="33"/>
  <c r="AC114" i="33" s="1"/>
  <c r="Z114" i="33"/>
  <c r="AA114" i="33" s="1"/>
  <c r="S114" i="33"/>
  <c r="T114" i="33" s="1"/>
  <c r="AB111" i="33"/>
  <c r="AC111" i="33" s="1"/>
  <c r="Z111" i="33"/>
  <c r="AA111" i="33" s="1"/>
  <c r="S111" i="33"/>
  <c r="T111" i="33" s="1"/>
  <c r="AB49" i="33"/>
  <c r="AC49" i="33" s="1"/>
  <c r="Z49" i="33"/>
  <c r="AA49" i="33" s="1"/>
  <c r="S49" i="33"/>
  <c r="T49" i="33" s="1"/>
  <c r="O64" i="33"/>
  <c r="P64" i="33" s="1"/>
  <c r="AB64" i="33"/>
  <c r="AC64" i="33" s="1"/>
  <c r="Z64" i="33"/>
  <c r="AA64" i="33" s="1"/>
  <c r="S64" i="33"/>
  <c r="T64" i="33" s="1"/>
  <c r="O46" i="33"/>
  <c r="P46" i="33" s="1"/>
  <c r="AB46" i="33"/>
  <c r="AC46" i="33" s="1"/>
  <c r="Z46" i="33"/>
  <c r="AA46" i="33" s="1"/>
  <c r="S46" i="33"/>
  <c r="T46" i="33" s="1"/>
  <c r="O47" i="34"/>
  <c r="P47" i="34" s="1"/>
  <c r="AB47" i="34"/>
  <c r="AC47" i="34" s="1"/>
  <c r="Z47" i="34"/>
  <c r="AA47" i="34" s="1"/>
  <c r="S47" i="34"/>
  <c r="T47" i="34" s="1"/>
  <c r="Z21" i="34"/>
  <c r="AA21" i="34" s="1"/>
  <c r="AB21" i="34"/>
  <c r="AC21" i="34" s="1"/>
  <c r="S21" i="34"/>
  <c r="T21" i="34" s="1"/>
  <c r="O63" i="34"/>
  <c r="P63" i="34" s="1"/>
  <c r="AB63" i="34"/>
  <c r="AC63" i="34" s="1"/>
  <c r="Z63" i="34"/>
  <c r="AA63" i="34" s="1"/>
  <c r="S63" i="34"/>
  <c r="T63" i="34" s="1"/>
  <c r="Z30" i="34"/>
  <c r="AA30" i="34" s="1"/>
  <c r="S30" i="34"/>
  <c r="T30" i="34" s="1"/>
  <c r="AB30" i="34"/>
  <c r="AC30" i="34" s="1"/>
  <c r="AB64" i="34"/>
  <c r="AC64" i="34" s="1"/>
  <c r="Z64" i="34"/>
  <c r="AA64" i="34" s="1"/>
  <c r="S64" i="34"/>
  <c r="T64" i="34" s="1"/>
  <c r="Z116" i="34"/>
  <c r="AA116" i="34" s="1"/>
  <c r="AB116" i="34"/>
  <c r="AC116" i="34" s="1"/>
  <c r="S116" i="34"/>
  <c r="T116" i="34" s="1"/>
  <c r="AB113" i="34"/>
  <c r="AC113" i="34" s="1"/>
  <c r="Z113" i="34"/>
  <c r="AA113" i="34" s="1"/>
  <c r="S113" i="34"/>
  <c r="T113" i="34" s="1"/>
  <c r="O60" i="34"/>
  <c r="P60" i="34" s="1"/>
  <c r="AB60" i="34"/>
  <c r="AC60" i="34" s="1"/>
  <c r="Z60" i="34"/>
  <c r="AA60" i="34" s="1"/>
  <c r="S60" i="34"/>
  <c r="T60" i="34" s="1"/>
  <c r="AB80" i="34"/>
  <c r="AC80" i="34" s="1"/>
  <c r="Z80" i="34"/>
  <c r="AA80" i="34" s="1"/>
  <c r="S80" i="34"/>
  <c r="T80" i="34" s="1"/>
  <c r="AB32" i="35"/>
  <c r="AC32" i="35" s="1"/>
  <c r="Z32" i="35"/>
  <c r="AA32" i="35" s="1"/>
  <c r="S32" i="35"/>
  <c r="T32" i="35" s="1"/>
  <c r="Z106" i="35"/>
  <c r="AA106" i="35" s="1"/>
  <c r="AB106" i="35"/>
  <c r="AC106" i="35" s="1"/>
  <c r="S106" i="35"/>
  <c r="T106" i="35" s="1"/>
  <c r="Z112" i="35"/>
  <c r="AA112" i="35" s="1"/>
  <c r="AB112" i="35"/>
  <c r="AC112" i="35" s="1"/>
  <c r="S112" i="35"/>
  <c r="T112" i="35" s="1"/>
  <c r="Z14" i="35"/>
  <c r="AA14" i="35" s="1"/>
  <c r="AB14" i="35"/>
  <c r="AC14" i="35" s="1"/>
  <c r="S14" i="35"/>
  <c r="T14" i="35" s="1"/>
  <c r="AB95" i="35"/>
  <c r="AC95" i="35" s="1"/>
  <c r="Z95" i="35"/>
  <c r="AA95" i="35" s="1"/>
  <c r="S95" i="35"/>
  <c r="T95" i="35" s="1"/>
  <c r="AB136" i="35"/>
  <c r="AC136" i="35" s="1"/>
  <c r="Z136" i="35"/>
  <c r="AA136" i="35" s="1"/>
  <c r="S136" i="35"/>
  <c r="T136" i="35" s="1"/>
  <c r="Z144" i="35"/>
  <c r="AA144" i="35" s="1"/>
  <c r="AB144" i="35"/>
  <c r="AC144" i="35" s="1"/>
  <c r="S144" i="35"/>
  <c r="T144" i="35" s="1"/>
  <c r="AB155" i="35"/>
  <c r="AC155" i="35" s="1"/>
  <c r="Z155" i="35"/>
  <c r="AA155" i="35" s="1"/>
  <c r="S155" i="35"/>
  <c r="T155" i="35" s="1"/>
  <c r="AB157" i="35"/>
  <c r="AC157" i="35" s="1"/>
  <c r="Z157" i="35"/>
  <c r="AA157" i="35" s="1"/>
  <c r="S157" i="35"/>
  <c r="T157" i="35" s="1"/>
  <c r="O96" i="35"/>
  <c r="P96" i="35" s="1"/>
  <c r="AB96" i="35"/>
  <c r="AC96" i="35" s="1"/>
  <c r="Z96" i="35"/>
  <c r="AA96" i="35" s="1"/>
  <c r="S96" i="35"/>
  <c r="T96" i="35" s="1"/>
  <c r="Z20" i="36"/>
  <c r="AA20" i="36" s="1"/>
  <c r="S20" i="36"/>
  <c r="T20" i="36" s="1"/>
  <c r="AB20" i="36"/>
  <c r="AC20" i="36" s="1"/>
  <c r="AB14" i="36"/>
  <c r="AC14" i="36" s="1"/>
  <c r="Z14" i="36"/>
  <c r="AA14" i="36" s="1"/>
  <c r="S14" i="36"/>
  <c r="T14" i="36" s="1"/>
  <c r="AB30" i="36"/>
  <c r="AC30" i="36" s="1"/>
  <c r="Z30" i="36"/>
  <c r="AA30" i="36" s="1"/>
  <c r="S30" i="36"/>
  <c r="T30" i="36" s="1"/>
  <c r="Z156" i="36"/>
  <c r="AA156" i="36" s="1"/>
  <c r="AB156" i="36"/>
  <c r="AC156" i="36" s="1"/>
  <c r="S156" i="36"/>
  <c r="T156" i="36" s="1"/>
  <c r="AB119" i="36"/>
  <c r="AC119" i="36" s="1"/>
  <c r="Z119" i="36"/>
  <c r="AA119" i="36" s="1"/>
  <c r="S119" i="36"/>
  <c r="T119" i="36" s="1"/>
  <c r="O81" i="36"/>
  <c r="P81" i="36" s="1"/>
  <c r="Z81" i="36"/>
  <c r="AA81" i="36" s="1"/>
  <c r="AB81" i="36"/>
  <c r="AC81" i="36" s="1"/>
  <c r="S81" i="36"/>
  <c r="T81" i="36" s="1"/>
  <c r="Z112" i="36"/>
  <c r="AA112" i="36" s="1"/>
  <c r="AB112" i="36"/>
  <c r="AC112" i="36" s="1"/>
  <c r="S112" i="36"/>
  <c r="T112" i="36" s="1"/>
  <c r="Z108" i="36"/>
  <c r="AA108" i="36" s="1"/>
  <c r="AB108" i="36"/>
  <c r="AC108" i="36" s="1"/>
  <c r="S108" i="36"/>
  <c r="T108" i="36" s="1"/>
  <c r="AB74" i="36"/>
  <c r="AC74" i="36" s="1"/>
  <c r="Z74" i="36"/>
  <c r="AA74" i="36" s="1"/>
  <c r="S74" i="36"/>
  <c r="T74" i="36" s="1"/>
  <c r="Z107" i="37"/>
  <c r="AA107" i="37" s="1"/>
  <c r="AB107" i="37"/>
  <c r="AC107" i="37" s="1"/>
  <c r="S107" i="37"/>
  <c r="T107" i="37" s="1"/>
  <c r="AB103" i="37"/>
  <c r="Z103" i="37"/>
  <c r="S103" i="37"/>
  <c r="O58" i="37"/>
  <c r="P58" i="37" s="1"/>
  <c r="AB58" i="37"/>
  <c r="AC58" i="37" s="1"/>
  <c r="Z58" i="37"/>
  <c r="AA58" i="37" s="1"/>
  <c r="S58" i="37"/>
  <c r="T58" i="37" s="1"/>
  <c r="AB78" i="37"/>
  <c r="AC78" i="37" s="1"/>
  <c r="Z78" i="37"/>
  <c r="AA78" i="37" s="1"/>
  <c r="S78" i="37"/>
  <c r="T78" i="37" s="1"/>
  <c r="AB125" i="37"/>
  <c r="AC125" i="37" s="1"/>
  <c r="Z125" i="37"/>
  <c r="AA125" i="37" s="1"/>
  <c r="S125" i="37"/>
  <c r="T125" i="37" s="1"/>
  <c r="O60" i="37"/>
  <c r="P60" i="37" s="1"/>
  <c r="Z60" i="37"/>
  <c r="AA60" i="37" s="1"/>
  <c r="AB60" i="37"/>
  <c r="AC60" i="37" s="1"/>
  <c r="S60" i="37"/>
  <c r="T60" i="37" s="1"/>
  <c r="AB29" i="37"/>
  <c r="AC29" i="37" s="1"/>
  <c r="Z29" i="37"/>
  <c r="AA29" i="37" s="1"/>
  <c r="S29" i="37"/>
  <c r="T29" i="37" s="1"/>
  <c r="AB30" i="29"/>
  <c r="AC30" i="29" s="1"/>
  <c r="Z30" i="29"/>
  <c r="AA30" i="29" s="1"/>
  <c r="S30" i="29"/>
  <c r="T30" i="29" s="1"/>
  <c r="Z23" i="29"/>
  <c r="AA23" i="29" s="1"/>
  <c r="AB23" i="29"/>
  <c r="AC23" i="29" s="1"/>
  <c r="S23" i="29"/>
  <c r="T23" i="29" s="1"/>
  <c r="Z59" i="29"/>
  <c r="AA59" i="29" s="1"/>
  <c r="AB59" i="29"/>
  <c r="AC59" i="29" s="1"/>
  <c r="S59" i="29"/>
  <c r="T59" i="29" s="1"/>
  <c r="Z43" i="29"/>
  <c r="AA43" i="29" s="1"/>
  <c r="AB43" i="29"/>
  <c r="AC43" i="29" s="1"/>
  <c r="S43" i="29"/>
  <c r="T43" i="29" s="1"/>
  <c r="Z136" i="36"/>
  <c r="AA136" i="36" s="1"/>
  <c r="AB136" i="36"/>
  <c r="AC136" i="36" s="1"/>
  <c r="S136" i="36"/>
  <c r="T136" i="36" s="1"/>
  <c r="AB15" i="31"/>
  <c r="AC15" i="31" s="1"/>
  <c r="Z15" i="31"/>
  <c r="AA15" i="31" s="1"/>
  <c r="S15" i="31"/>
  <c r="T15" i="31" s="1"/>
  <c r="AB74" i="34"/>
  <c r="AC74" i="34" s="1"/>
  <c r="Z74" i="34"/>
  <c r="AA74" i="34" s="1"/>
  <c r="S74" i="34"/>
  <c r="T74" i="34" s="1"/>
  <c r="Z96" i="31"/>
  <c r="AA96" i="31" s="1"/>
  <c r="AB96" i="31"/>
  <c r="AC96" i="31" s="1"/>
  <c r="S96" i="31"/>
  <c r="T96" i="31" s="1"/>
  <c r="AB56" i="36"/>
  <c r="AC56" i="36" s="1"/>
  <c r="Z56" i="36"/>
  <c r="AA56" i="36" s="1"/>
  <c r="S56" i="36"/>
  <c r="T56" i="36" s="1"/>
  <c r="Z187" i="37"/>
  <c r="AA187" i="37" s="1"/>
  <c r="AB187" i="37"/>
  <c r="AC187" i="37" s="1"/>
  <c r="S187" i="37"/>
  <c r="T187" i="37" s="1"/>
  <c r="AB171" i="35"/>
  <c r="AC171" i="35" s="1"/>
  <c r="Z171" i="35"/>
  <c r="AA171" i="35" s="1"/>
  <c r="S171" i="35"/>
  <c r="T171" i="35" s="1"/>
  <c r="Z179" i="35"/>
  <c r="AA179" i="35" s="1"/>
  <c r="AB179" i="35"/>
  <c r="AC179" i="35" s="1"/>
  <c r="S179" i="35"/>
  <c r="T179" i="35" s="1"/>
  <c r="Z167" i="33"/>
  <c r="AA167" i="33" s="1"/>
  <c r="AB167" i="33"/>
  <c r="AC167" i="33" s="1"/>
  <c r="S167" i="33"/>
  <c r="T167" i="33" s="1"/>
  <c r="AB177" i="33"/>
  <c r="AC177" i="33" s="1"/>
  <c r="Z177" i="33"/>
  <c r="AA177" i="33" s="1"/>
  <c r="S177" i="33"/>
  <c r="T177" i="33" s="1"/>
  <c r="AB164" i="28"/>
  <c r="AC164" i="28" s="1"/>
  <c r="Z164" i="28"/>
  <c r="AA164" i="28" s="1"/>
  <c r="S164" i="28"/>
  <c r="T164" i="28" s="1"/>
  <c r="AB166" i="28"/>
  <c r="AC166" i="28" s="1"/>
  <c r="Z166" i="28"/>
  <c r="AA166" i="28" s="1"/>
  <c r="S166" i="28"/>
  <c r="T166" i="28" s="1"/>
  <c r="Z165" i="32"/>
  <c r="AA165" i="32" s="1"/>
  <c r="AB165" i="32"/>
  <c r="AC165" i="32" s="1"/>
  <c r="S165" i="32"/>
  <c r="T165" i="32" s="1"/>
  <c r="Z175" i="32"/>
  <c r="AA175" i="32" s="1"/>
  <c r="AB175" i="32"/>
  <c r="AC175" i="32" s="1"/>
  <c r="S175" i="32"/>
  <c r="T175" i="32" s="1"/>
  <c r="AB172" i="36"/>
  <c r="AC172" i="36" s="1"/>
  <c r="Z172" i="36"/>
  <c r="AA172" i="36" s="1"/>
  <c r="S172" i="36"/>
  <c r="T172" i="36" s="1"/>
  <c r="Z34" i="36"/>
  <c r="AA34" i="36" s="1"/>
  <c r="AB34" i="36"/>
  <c r="AC34" i="36" s="1"/>
  <c r="S34" i="36"/>
  <c r="T34" i="36" s="1"/>
  <c r="O163" i="31"/>
  <c r="P163" i="31" s="1"/>
  <c r="AB163" i="31"/>
  <c r="AC163" i="31" s="1"/>
  <c r="Z163" i="31"/>
  <c r="AA163" i="31" s="1"/>
  <c r="S163" i="31"/>
  <c r="T163" i="31" s="1"/>
  <c r="Z187" i="30"/>
  <c r="AA187" i="30" s="1"/>
  <c r="AB187" i="30"/>
  <c r="AC187" i="30" s="1"/>
  <c r="S187" i="30"/>
  <c r="T187" i="30" s="1"/>
  <c r="Z171" i="30"/>
  <c r="AA171" i="30" s="1"/>
  <c r="AB171" i="30"/>
  <c r="AC171" i="30" s="1"/>
  <c r="S171" i="30"/>
  <c r="T171" i="30" s="1"/>
  <c r="AB172" i="34"/>
  <c r="AC172" i="34" s="1"/>
  <c r="Z172" i="34"/>
  <c r="AA172" i="34" s="1"/>
  <c r="S172" i="34"/>
  <c r="T172" i="34" s="1"/>
  <c r="AB166" i="34"/>
  <c r="AC166" i="34" s="1"/>
  <c r="Z166" i="34"/>
  <c r="AA166" i="34" s="1"/>
  <c r="S166" i="34"/>
  <c r="T166" i="34" s="1"/>
  <c r="AB185" i="29"/>
  <c r="AC185" i="29" s="1"/>
  <c r="Z185" i="29"/>
  <c r="AA185" i="29" s="1"/>
  <c r="S185" i="29"/>
  <c r="T185" i="29" s="1"/>
  <c r="Z176" i="29"/>
  <c r="AA176" i="29" s="1"/>
  <c r="AB176" i="29"/>
  <c r="AC176" i="29" s="1"/>
  <c r="S176" i="29"/>
  <c r="T176" i="29" s="1"/>
  <c r="Z45" i="32"/>
  <c r="AA45" i="32" s="1"/>
  <c r="AB45" i="32"/>
  <c r="AC45" i="32" s="1"/>
  <c r="S45" i="32"/>
  <c r="T45" i="32" s="1"/>
  <c r="AB49" i="32"/>
  <c r="AC49" i="32" s="1"/>
  <c r="Z49" i="32"/>
  <c r="AA49" i="32" s="1"/>
  <c r="S49" i="32"/>
  <c r="T49" i="32" s="1"/>
  <c r="AB21" i="33"/>
  <c r="AC21" i="33" s="1"/>
  <c r="Z21" i="33"/>
  <c r="AA21" i="33" s="1"/>
  <c r="S21" i="33"/>
  <c r="T21" i="33" s="1"/>
  <c r="Z67" i="33"/>
  <c r="AA67" i="33" s="1"/>
  <c r="AB67" i="33"/>
  <c r="AC67" i="33" s="1"/>
  <c r="S67" i="33"/>
  <c r="T67" i="33" s="1"/>
  <c r="Z90" i="34"/>
  <c r="AA90" i="34" s="1"/>
  <c r="AB90" i="34"/>
  <c r="AC90" i="34" s="1"/>
  <c r="S90" i="34"/>
  <c r="T90" i="34" s="1"/>
  <c r="Z151" i="34"/>
  <c r="AA151" i="34" s="1"/>
  <c r="S151" i="34"/>
  <c r="T151" i="34" s="1"/>
  <c r="AB151" i="34"/>
  <c r="AC151" i="34" s="1"/>
  <c r="Z52" i="34"/>
  <c r="AA52" i="34" s="1"/>
  <c r="AB52" i="34"/>
  <c r="AC52" i="34" s="1"/>
  <c r="S52" i="34"/>
  <c r="T52" i="34" s="1"/>
  <c r="AB134" i="35"/>
  <c r="AC134" i="35" s="1"/>
  <c r="Z134" i="35"/>
  <c r="AA134" i="35" s="1"/>
  <c r="S134" i="35"/>
  <c r="T134" i="35" s="1"/>
  <c r="AB15" i="35"/>
  <c r="AC15" i="35" s="1"/>
  <c r="Z15" i="35"/>
  <c r="AA15" i="35" s="1"/>
  <c r="S15" i="35"/>
  <c r="T15" i="35" s="1"/>
  <c r="Z139" i="35"/>
  <c r="AA139" i="35" s="1"/>
  <c r="AB139" i="35"/>
  <c r="AC139" i="35" s="1"/>
  <c r="S139" i="35"/>
  <c r="T139" i="35" s="1"/>
  <c r="AB28" i="36"/>
  <c r="AC28" i="36" s="1"/>
  <c r="Z28" i="36"/>
  <c r="AA28" i="36" s="1"/>
  <c r="S28" i="36"/>
  <c r="T28" i="36" s="1"/>
  <c r="O60" i="36"/>
  <c r="P60" i="36" s="1"/>
  <c r="Z60" i="36"/>
  <c r="AA60" i="36" s="1"/>
  <c r="AB60" i="36"/>
  <c r="AC60" i="36" s="1"/>
  <c r="S60" i="36"/>
  <c r="T60" i="36" s="1"/>
  <c r="O73" i="36"/>
  <c r="P73" i="36" s="1"/>
  <c r="AB73" i="36"/>
  <c r="Z73" i="36"/>
  <c r="S73" i="36"/>
  <c r="AB94" i="36"/>
  <c r="AC94" i="36" s="1"/>
  <c r="Z94" i="36"/>
  <c r="AA94" i="36" s="1"/>
  <c r="S94" i="36"/>
  <c r="T94" i="36" s="1"/>
  <c r="Z64" i="37"/>
  <c r="AA64" i="37" s="1"/>
  <c r="AB64" i="37"/>
  <c r="AC64" i="37" s="1"/>
  <c r="S64" i="37"/>
  <c r="T64" i="37" s="1"/>
  <c r="Z63" i="37"/>
  <c r="AA63" i="37" s="1"/>
  <c r="AB63" i="37"/>
  <c r="AC63" i="37" s="1"/>
  <c r="S63" i="37"/>
  <c r="T63" i="37" s="1"/>
  <c r="O76" i="37"/>
  <c r="P76" i="37" s="1"/>
  <c r="AB76" i="37"/>
  <c r="AC76" i="37" s="1"/>
  <c r="Z76" i="37"/>
  <c r="AA76" i="37" s="1"/>
  <c r="S76" i="37"/>
  <c r="T76" i="37" s="1"/>
  <c r="AB104" i="29"/>
  <c r="AC104" i="29" s="1"/>
  <c r="Z104" i="29"/>
  <c r="AA104" i="29" s="1"/>
  <c r="S104" i="29"/>
  <c r="T104" i="29" s="1"/>
  <c r="Z175" i="37"/>
  <c r="AA175" i="37" s="1"/>
  <c r="AB175" i="37"/>
  <c r="AC175" i="37" s="1"/>
  <c r="S175" i="37"/>
  <c r="T175" i="37" s="1"/>
  <c r="AB184" i="33"/>
  <c r="AC184" i="33" s="1"/>
  <c r="Z184" i="33"/>
  <c r="AA184" i="33" s="1"/>
  <c r="S184" i="33"/>
  <c r="T184" i="33" s="1"/>
  <c r="AB166" i="32"/>
  <c r="AC166" i="32" s="1"/>
  <c r="Z166" i="32"/>
  <c r="AA166" i="32" s="1"/>
  <c r="S166" i="32"/>
  <c r="T166" i="32" s="1"/>
  <c r="Z171" i="32"/>
  <c r="AA171" i="32" s="1"/>
  <c r="AB171" i="32"/>
  <c r="AC171" i="32" s="1"/>
  <c r="S171" i="32"/>
  <c r="T171" i="32" s="1"/>
  <c r="Z180" i="31"/>
  <c r="AA180" i="31" s="1"/>
  <c r="AB180" i="31"/>
  <c r="AC180" i="31" s="1"/>
  <c r="S180" i="31"/>
  <c r="T180" i="31" s="1"/>
  <c r="Z180" i="30"/>
  <c r="AA180" i="30" s="1"/>
  <c r="AB180" i="30"/>
  <c r="AC180" i="30" s="1"/>
  <c r="S180" i="30"/>
  <c r="T180" i="30" s="1"/>
  <c r="Z177" i="30"/>
  <c r="AA177" i="30" s="1"/>
  <c r="AB177" i="30"/>
  <c r="AC177" i="30" s="1"/>
  <c r="S177" i="30"/>
  <c r="T177" i="30" s="1"/>
  <c r="Z187" i="34"/>
  <c r="AA187" i="34" s="1"/>
  <c r="AB187" i="34"/>
  <c r="AC187" i="34" s="1"/>
  <c r="S187" i="34"/>
  <c r="T187" i="34" s="1"/>
  <c r="Z177" i="34"/>
  <c r="AA177" i="34" s="1"/>
  <c r="AB177" i="34"/>
  <c r="AC177" i="34" s="1"/>
  <c r="S177" i="34"/>
  <c r="T177" i="34" s="1"/>
  <c r="AB187" i="29"/>
  <c r="AC187" i="29" s="1"/>
  <c r="Z187" i="29"/>
  <c r="AA187" i="29" s="1"/>
  <c r="S187" i="29"/>
  <c r="T187" i="29" s="1"/>
  <c r="Z179" i="29"/>
  <c r="AA179" i="29" s="1"/>
  <c r="AB179" i="29"/>
  <c r="AC179" i="29" s="1"/>
  <c r="S179" i="29"/>
  <c r="T179" i="29" s="1"/>
  <c r="AB26" i="28"/>
  <c r="AC26" i="28" s="1"/>
  <c r="Z26" i="28"/>
  <c r="AA26" i="28" s="1"/>
  <c r="S26" i="28"/>
  <c r="T26" i="28" s="1"/>
  <c r="O62" i="28"/>
  <c r="P62" i="28" s="1"/>
  <c r="AB62" i="28"/>
  <c r="AC62" i="28" s="1"/>
  <c r="Z62" i="28"/>
  <c r="AA62" i="28" s="1"/>
  <c r="S62" i="28"/>
  <c r="T62" i="28" s="1"/>
  <c r="Z34" i="28"/>
  <c r="AA34" i="28" s="1"/>
  <c r="AB34" i="28"/>
  <c r="AC34" i="28" s="1"/>
  <c r="S34" i="28"/>
  <c r="T34" i="28" s="1"/>
  <c r="Z142" i="28"/>
  <c r="AA142" i="28" s="1"/>
  <c r="AB142" i="28"/>
  <c r="AC142" i="28" s="1"/>
  <c r="S142" i="28"/>
  <c r="T142" i="28" s="1"/>
  <c r="Z32" i="28"/>
  <c r="AA32" i="28" s="1"/>
  <c r="AB32" i="28"/>
  <c r="AC32" i="28" s="1"/>
  <c r="S32" i="28"/>
  <c r="T32" i="28" s="1"/>
  <c r="AB155" i="28"/>
  <c r="AC155" i="28" s="1"/>
  <c r="Z155" i="28"/>
  <c r="AA155" i="28" s="1"/>
  <c r="S155" i="28"/>
  <c r="T155" i="28" s="1"/>
  <c r="O55" i="28"/>
  <c r="P55" i="28" s="1"/>
  <c r="Z55" i="28"/>
  <c r="AA55" i="28" s="1"/>
  <c r="AB55" i="28"/>
  <c r="AC55" i="28" s="1"/>
  <c r="S55" i="28"/>
  <c r="T55" i="28" s="1"/>
  <c r="O60" i="28"/>
  <c r="P60" i="28" s="1"/>
  <c r="Z60" i="28"/>
  <c r="AA60" i="28" s="1"/>
  <c r="AB60" i="28"/>
  <c r="AC60" i="28" s="1"/>
  <c r="S60" i="28"/>
  <c r="T60" i="28" s="1"/>
  <c r="AB65" i="28"/>
  <c r="AC65" i="28" s="1"/>
  <c r="Z65" i="28"/>
  <c r="AA65" i="28" s="1"/>
  <c r="S65" i="28"/>
  <c r="T65" i="28" s="1"/>
  <c r="AB120" i="29"/>
  <c r="AC120" i="29" s="1"/>
  <c r="Z120" i="29"/>
  <c r="AA120" i="29" s="1"/>
  <c r="S120" i="29"/>
  <c r="T120" i="29" s="1"/>
  <c r="AB66" i="29"/>
  <c r="AC66" i="29" s="1"/>
  <c r="Z66" i="29"/>
  <c r="AA66" i="29" s="1"/>
  <c r="S66" i="29"/>
  <c r="T66" i="29" s="1"/>
  <c r="Z149" i="29"/>
  <c r="AA149" i="29" s="1"/>
  <c r="AB149" i="29"/>
  <c r="AC149" i="29" s="1"/>
  <c r="S149" i="29"/>
  <c r="T149" i="29" s="1"/>
  <c r="Z146" i="29"/>
  <c r="AA146" i="29" s="1"/>
  <c r="AB146" i="29"/>
  <c r="AC146" i="29" s="1"/>
  <c r="S146" i="29"/>
  <c r="T146" i="29" s="1"/>
  <c r="Z134" i="29"/>
  <c r="AA134" i="29" s="1"/>
  <c r="AB134" i="29"/>
  <c r="AC134" i="29" s="1"/>
  <c r="S134" i="29"/>
  <c r="T134" i="29" s="1"/>
  <c r="AB152" i="29"/>
  <c r="AC152" i="29" s="1"/>
  <c r="Z152" i="29"/>
  <c r="AA152" i="29" s="1"/>
  <c r="S152" i="29"/>
  <c r="T152" i="29" s="1"/>
  <c r="Z74" i="30"/>
  <c r="AA74" i="30" s="1"/>
  <c r="AB74" i="30"/>
  <c r="AC74" i="30" s="1"/>
  <c r="S74" i="30"/>
  <c r="T74" i="30" s="1"/>
  <c r="Z153" i="30"/>
  <c r="AA153" i="30" s="1"/>
  <c r="AB153" i="30"/>
  <c r="AC153" i="30" s="1"/>
  <c r="S153" i="30"/>
  <c r="T153" i="30" s="1"/>
  <c r="O73" i="30"/>
  <c r="P73" i="30" s="1"/>
  <c r="AB73" i="30"/>
  <c r="Z73" i="30"/>
  <c r="S73" i="30"/>
  <c r="O94" i="30"/>
  <c r="P94" i="30" s="1"/>
  <c r="AB94" i="30"/>
  <c r="AC94" i="30" s="1"/>
  <c r="Z94" i="30"/>
  <c r="AA94" i="30" s="1"/>
  <c r="S94" i="30"/>
  <c r="T94" i="30" s="1"/>
  <c r="Z126" i="30"/>
  <c r="AA126" i="30" s="1"/>
  <c r="AB126" i="30"/>
  <c r="AC126" i="30" s="1"/>
  <c r="S126" i="30"/>
  <c r="T126" i="30" s="1"/>
  <c r="AB124" i="30"/>
  <c r="AC124" i="30" s="1"/>
  <c r="Z124" i="30"/>
  <c r="AA124" i="30" s="1"/>
  <c r="S124" i="30"/>
  <c r="T124" i="30" s="1"/>
  <c r="AB56" i="30"/>
  <c r="AC56" i="30" s="1"/>
  <c r="Z56" i="30"/>
  <c r="AA56" i="30" s="1"/>
  <c r="S56" i="30"/>
  <c r="T56" i="30" s="1"/>
  <c r="Z29" i="30"/>
  <c r="AA29" i="30" s="1"/>
  <c r="S29" i="30"/>
  <c r="T29" i="30" s="1"/>
  <c r="AB29" i="30"/>
  <c r="AC29" i="30" s="1"/>
  <c r="Z16" i="30"/>
  <c r="AA16" i="30" s="1"/>
  <c r="AB16" i="30"/>
  <c r="AC16" i="30" s="1"/>
  <c r="S16" i="30"/>
  <c r="T16" i="30" s="1"/>
  <c r="O95" i="31"/>
  <c r="P95" i="31" s="1"/>
  <c r="Z95" i="31"/>
  <c r="AA95" i="31" s="1"/>
  <c r="AB95" i="31"/>
  <c r="AC95" i="31" s="1"/>
  <c r="S95" i="31"/>
  <c r="T95" i="31" s="1"/>
  <c r="Z28" i="31"/>
  <c r="AA28" i="31" s="1"/>
  <c r="AB28" i="31"/>
  <c r="AC28" i="31" s="1"/>
  <c r="S28" i="31"/>
  <c r="T28" i="31" s="1"/>
  <c r="AB29" i="31"/>
  <c r="AC29" i="31" s="1"/>
  <c r="Z29" i="31"/>
  <c r="AA29" i="31" s="1"/>
  <c r="S29" i="31"/>
  <c r="T29" i="31" s="1"/>
  <c r="O59" i="31"/>
  <c r="P59" i="31" s="1"/>
  <c r="AB59" i="31"/>
  <c r="AC59" i="31" s="1"/>
  <c r="Z59" i="31"/>
  <c r="AA59" i="31" s="1"/>
  <c r="S59" i="31"/>
  <c r="T59" i="31" s="1"/>
  <c r="Z156" i="31"/>
  <c r="AA156" i="31" s="1"/>
  <c r="AB156" i="31"/>
  <c r="AC156" i="31" s="1"/>
  <c r="S156" i="31"/>
  <c r="T156" i="31" s="1"/>
  <c r="Z139" i="31"/>
  <c r="AA139" i="31" s="1"/>
  <c r="AB139" i="31"/>
  <c r="AC139" i="31" s="1"/>
  <c r="S139" i="31"/>
  <c r="T139" i="31" s="1"/>
  <c r="O47" i="31"/>
  <c r="P47" i="31" s="1"/>
  <c r="AB47" i="31"/>
  <c r="AC47" i="31" s="1"/>
  <c r="Z47" i="31"/>
  <c r="AA47" i="31" s="1"/>
  <c r="S47" i="31"/>
  <c r="T47" i="31" s="1"/>
  <c r="AB60" i="31"/>
  <c r="AC60" i="31" s="1"/>
  <c r="Z60" i="31"/>
  <c r="AA60" i="31" s="1"/>
  <c r="S60" i="31"/>
  <c r="T60" i="31" s="1"/>
  <c r="Z155" i="32"/>
  <c r="AA155" i="32" s="1"/>
  <c r="AB155" i="32"/>
  <c r="AC155" i="32" s="1"/>
  <c r="S155" i="32"/>
  <c r="T155" i="32" s="1"/>
  <c r="Z32" i="32"/>
  <c r="AA32" i="32" s="1"/>
  <c r="AB32" i="32"/>
  <c r="AC32" i="32" s="1"/>
  <c r="S32" i="32"/>
  <c r="T32" i="32" s="1"/>
  <c r="Z133" i="32"/>
  <c r="AB133" i="32"/>
  <c r="S133" i="32"/>
  <c r="Z61" i="32"/>
  <c r="AA61" i="32" s="1"/>
  <c r="S61" i="32"/>
  <c r="T61" i="32" s="1"/>
  <c r="AB61" i="32"/>
  <c r="AC61" i="32" s="1"/>
  <c r="AB141" i="32"/>
  <c r="AC141" i="32" s="1"/>
  <c r="Z141" i="32"/>
  <c r="AA141" i="32" s="1"/>
  <c r="S141" i="32"/>
  <c r="T141" i="32" s="1"/>
  <c r="O44" i="32"/>
  <c r="P44" i="32" s="1"/>
  <c r="Z44" i="32"/>
  <c r="AA44" i="32" s="1"/>
  <c r="AB44" i="32"/>
  <c r="AC44" i="32" s="1"/>
  <c r="S44" i="32"/>
  <c r="T44" i="32" s="1"/>
  <c r="AB124" i="32"/>
  <c r="AC124" i="32" s="1"/>
  <c r="Z124" i="32"/>
  <c r="AA124" i="32" s="1"/>
  <c r="S124" i="32"/>
  <c r="T124" i="32" s="1"/>
  <c r="AB46" i="32"/>
  <c r="AC46" i="32" s="1"/>
  <c r="Z46" i="32"/>
  <c r="AA46" i="32" s="1"/>
  <c r="S46" i="32"/>
  <c r="T46" i="32" s="1"/>
  <c r="Z109" i="33"/>
  <c r="AA109" i="33" s="1"/>
  <c r="AB109" i="33"/>
  <c r="AC109" i="33" s="1"/>
  <c r="S109" i="33"/>
  <c r="T109" i="33" s="1"/>
  <c r="Z84" i="33"/>
  <c r="AA84" i="33" s="1"/>
  <c r="AB84" i="33"/>
  <c r="AC84" i="33" s="1"/>
  <c r="S84" i="33"/>
  <c r="T84" i="33" s="1"/>
  <c r="AB82" i="33"/>
  <c r="AC82" i="33" s="1"/>
  <c r="Z82" i="33"/>
  <c r="AA82" i="33" s="1"/>
  <c r="S82" i="33"/>
  <c r="T82" i="33" s="1"/>
  <c r="Z116" i="33"/>
  <c r="AA116" i="33" s="1"/>
  <c r="AB116" i="33"/>
  <c r="AC116" i="33" s="1"/>
  <c r="S116" i="33"/>
  <c r="T116" i="33" s="1"/>
  <c r="Z148" i="33"/>
  <c r="AA148" i="33" s="1"/>
  <c r="AB148" i="33"/>
  <c r="AC148" i="33" s="1"/>
  <c r="S148" i="33"/>
  <c r="T148" i="33" s="1"/>
  <c r="Z127" i="33"/>
  <c r="AA127" i="33" s="1"/>
  <c r="AB127" i="33"/>
  <c r="AC127" i="33" s="1"/>
  <c r="S127" i="33"/>
  <c r="T127" i="33" s="1"/>
  <c r="AB57" i="33"/>
  <c r="AC57" i="33" s="1"/>
  <c r="Z57" i="33"/>
  <c r="AA57" i="33" s="1"/>
  <c r="S57" i="33"/>
  <c r="T57" i="33" s="1"/>
  <c r="AB53" i="33"/>
  <c r="AC53" i="33" s="1"/>
  <c r="S53" i="33"/>
  <c r="T53" i="33" s="1"/>
  <c r="Z53" i="33"/>
  <c r="AA53" i="33" s="1"/>
  <c r="AB32" i="33"/>
  <c r="AC32" i="33" s="1"/>
  <c r="Z32" i="33"/>
  <c r="AA32" i="33" s="1"/>
  <c r="S32" i="33"/>
  <c r="T32" i="33" s="1"/>
  <c r="AB13" i="34"/>
  <c r="S13" i="34"/>
  <c r="Z13" i="34"/>
  <c r="AB22" i="34"/>
  <c r="AC22" i="34" s="1"/>
  <c r="Z22" i="34"/>
  <c r="AA22" i="34" s="1"/>
  <c r="S22" i="34"/>
  <c r="T22" i="34" s="1"/>
  <c r="Z23" i="34"/>
  <c r="AA23" i="34" s="1"/>
  <c r="AB23" i="34"/>
  <c r="AC23" i="34" s="1"/>
  <c r="S23" i="34"/>
  <c r="T23" i="34" s="1"/>
  <c r="Z31" i="34"/>
  <c r="AA31" i="34" s="1"/>
  <c r="S31" i="34"/>
  <c r="T31" i="34" s="1"/>
  <c r="AB31" i="34"/>
  <c r="AC31" i="34" s="1"/>
  <c r="Z79" i="34"/>
  <c r="AA79" i="34" s="1"/>
  <c r="S79" i="34"/>
  <c r="T79" i="34" s="1"/>
  <c r="AB79" i="34"/>
  <c r="AC79" i="34" s="1"/>
  <c r="Z146" i="34"/>
  <c r="AA146" i="34" s="1"/>
  <c r="AB146" i="34"/>
  <c r="AC146" i="34" s="1"/>
  <c r="S146" i="34"/>
  <c r="T146" i="34" s="1"/>
  <c r="Z141" i="34"/>
  <c r="AA141" i="34" s="1"/>
  <c r="AB141" i="34"/>
  <c r="AC141" i="34" s="1"/>
  <c r="S141" i="34"/>
  <c r="T141" i="34" s="1"/>
  <c r="O75" i="34"/>
  <c r="P75" i="34" s="1"/>
  <c r="Z75" i="34"/>
  <c r="AA75" i="34" s="1"/>
  <c r="AB75" i="34"/>
  <c r="AC75" i="34" s="1"/>
  <c r="S75" i="34"/>
  <c r="T75" i="34" s="1"/>
  <c r="AB88" i="34"/>
  <c r="AC88" i="34" s="1"/>
  <c r="Z88" i="34"/>
  <c r="AA88" i="34" s="1"/>
  <c r="S88" i="34"/>
  <c r="T88" i="34" s="1"/>
  <c r="Z23" i="35"/>
  <c r="AA23" i="35" s="1"/>
  <c r="AB23" i="35"/>
  <c r="AC23" i="35" s="1"/>
  <c r="S23" i="35"/>
  <c r="T23" i="35" s="1"/>
  <c r="Z103" i="35"/>
  <c r="AB103" i="35"/>
  <c r="S103" i="35"/>
  <c r="AB149" i="35"/>
  <c r="AC149" i="35" s="1"/>
  <c r="Z149" i="35"/>
  <c r="AA149" i="35" s="1"/>
  <c r="S149" i="35"/>
  <c r="T149" i="35" s="1"/>
  <c r="Z93" i="35"/>
  <c r="AA93" i="35" s="1"/>
  <c r="AB93" i="35"/>
  <c r="AC93" i="35" s="1"/>
  <c r="S93" i="35"/>
  <c r="T93" i="35" s="1"/>
  <c r="AB86" i="35"/>
  <c r="AC86" i="35" s="1"/>
  <c r="Z86" i="35"/>
  <c r="AA86" i="35" s="1"/>
  <c r="S86" i="35"/>
  <c r="T86" i="35" s="1"/>
  <c r="AB117" i="35"/>
  <c r="AC117" i="35" s="1"/>
  <c r="Z117" i="35"/>
  <c r="AA117" i="35" s="1"/>
  <c r="S117" i="35"/>
  <c r="T117" i="35" s="1"/>
  <c r="AB50" i="35"/>
  <c r="AC50" i="35" s="1"/>
  <c r="Z50" i="35"/>
  <c r="AA50" i="35" s="1"/>
  <c r="S50" i="35"/>
  <c r="T50" i="35" s="1"/>
  <c r="Z21" i="35"/>
  <c r="AA21" i="35" s="1"/>
  <c r="AB21" i="35"/>
  <c r="AC21" i="35" s="1"/>
  <c r="S21" i="35"/>
  <c r="T21" i="35" s="1"/>
  <c r="Z108" i="35"/>
  <c r="AA108" i="35" s="1"/>
  <c r="AB108" i="35"/>
  <c r="AC108" i="35" s="1"/>
  <c r="S108" i="35"/>
  <c r="T108" i="35" s="1"/>
  <c r="Z122" i="36"/>
  <c r="AA122" i="36" s="1"/>
  <c r="AB122" i="36"/>
  <c r="AC122" i="36" s="1"/>
  <c r="S122" i="36"/>
  <c r="T122" i="36" s="1"/>
  <c r="Z23" i="36"/>
  <c r="AA23" i="36" s="1"/>
  <c r="S23" i="36"/>
  <c r="T23" i="36" s="1"/>
  <c r="AB23" i="36"/>
  <c r="AC23" i="36" s="1"/>
  <c r="O83" i="36"/>
  <c r="P83" i="36" s="1"/>
  <c r="AB83" i="36"/>
  <c r="AC83" i="36" s="1"/>
  <c r="Z83" i="36"/>
  <c r="AA83" i="36" s="1"/>
  <c r="S83" i="36"/>
  <c r="T83" i="36" s="1"/>
  <c r="Z135" i="36"/>
  <c r="AA135" i="36" s="1"/>
  <c r="AB135" i="36"/>
  <c r="AC135" i="36" s="1"/>
  <c r="S135" i="36"/>
  <c r="T135" i="36" s="1"/>
  <c r="O89" i="36"/>
  <c r="P89" i="36" s="1"/>
  <c r="AB89" i="36"/>
  <c r="AC89" i="36" s="1"/>
  <c r="Z89" i="36"/>
  <c r="AA89" i="36" s="1"/>
  <c r="S89" i="36"/>
  <c r="T89" i="36" s="1"/>
  <c r="Z134" i="36"/>
  <c r="AA134" i="36" s="1"/>
  <c r="AB134" i="36"/>
  <c r="AC134" i="36" s="1"/>
  <c r="S134" i="36"/>
  <c r="T134" i="36" s="1"/>
  <c r="Z124" i="36"/>
  <c r="AA124" i="36" s="1"/>
  <c r="AB124" i="36"/>
  <c r="AC124" i="36" s="1"/>
  <c r="S124" i="36"/>
  <c r="T124" i="36" s="1"/>
  <c r="Z62" i="36"/>
  <c r="AA62" i="36" s="1"/>
  <c r="AB62" i="36"/>
  <c r="AC62" i="36" s="1"/>
  <c r="S62" i="36"/>
  <c r="T62" i="36" s="1"/>
  <c r="Z110" i="36"/>
  <c r="AA110" i="36" s="1"/>
  <c r="AB110" i="36"/>
  <c r="AC110" i="36" s="1"/>
  <c r="S110" i="36"/>
  <c r="T110" i="36" s="1"/>
  <c r="AB123" i="37"/>
  <c r="AC123" i="37" s="1"/>
  <c r="Z123" i="37"/>
  <c r="AA123" i="37" s="1"/>
  <c r="S123" i="37"/>
  <c r="T123" i="37" s="1"/>
  <c r="AB119" i="37"/>
  <c r="AC119" i="37" s="1"/>
  <c r="Z119" i="37"/>
  <c r="AA119" i="37" s="1"/>
  <c r="S119" i="37"/>
  <c r="T119" i="37" s="1"/>
  <c r="O66" i="37"/>
  <c r="P66" i="37" s="1"/>
  <c r="AB66" i="37"/>
  <c r="AC66" i="37" s="1"/>
  <c r="Z66" i="37"/>
  <c r="AA66" i="37" s="1"/>
  <c r="S66" i="37"/>
  <c r="T66" i="37" s="1"/>
  <c r="Z86" i="37"/>
  <c r="AA86" i="37" s="1"/>
  <c r="AB86" i="37"/>
  <c r="AC86" i="37" s="1"/>
  <c r="S86" i="37"/>
  <c r="T86" i="37" s="1"/>
  <c r="AB145" i="37"/>
  <c r="AC145" i="37" s="1"/>
  <c r="Z145" i="37"/>
  <c r="AA145" i="37" s="1"/>
  <c r="S145" i="37"/>
  <c r="T145" i="37" s="1"/>
  <c r="AB92" i="37"/>
  <c r="AC92" i="37" s="1"/>
  <c r="Z92" i="37"/>
  <c r="AA92" i="37" s="1"/>
  <c r="S92" i="37"/>
  <c r="T92" i="37" s="1"/>
  <c r="Z21" i="37"/>
  <c r="AA21" i="37" s="1"/>
  <c r="AB21" i="37"/>
  <c r="AC21" i="37" s="1"/>
  <c r="S21" i="37"/>
  <c r="T21" i="37" s="1"/>
  <c r="AB18" i="29"/>
  <c r="AC18" i="29" s="1"/>
  <c r="S18" i="29"/>
  <c r="T18" i="29" s="1"/>
  <c r="Z18" i="29"/>
  <c r="AA18" i="29" s="1"/>
  <c r="AB56" i="37"/>
  <c r="AC56" i="37" s="1"/>
  <c r="Z56" i="37"/>
  <c r="AA56" i="37" s="1"/>
  <c r="S56" i="37"/>
  <c r="T56" i="37" s="1"/>
  <c r="AB14" i="29"/>
  <c r="AC14" i="29" s="1"/>
  <c r="Z14" i="29"/>
  <c r="AA14" i="29" s="1"/>
  <c r="S14" i="29"/>
  <c r="T14" i="29" s="1"/>
  <c r="AB33" i="29"/>
  <c r="AC33" i="29" s="1"/>
  <c r="Z33" i="29"/>
  <c r="AA33" i="29" s="1"/>
  <c r="S33" i="29"/>
  <c r="T33" i="29" s="1"/>
  <c r="AB106" i="29"/>
  <c r="AC106" i="29" s="1"/>
  <c r="Z106" i="29"/>
  <c r="AA106" i="29" s="1"/>
  <c r="S106" i="29"/>
  <c r="T106" i="29" s="1"/>
  <c r="AB19" i="29"/>
  <c r="AC19" i="29" s="1"/>
  <c r="Z19" i="29"/>
  <c r="AA19" i="29" s="1"/>
  <c r="S19" i="29"/>
  <c r="T19" i="29" s="1"/>
  <c r="O56" i="33"/>
  <c r="P56" i="33" s="1"/>
  <c r="Z56" i="33"/>
  <c r="AA56" i="33" s="1"/>
  <c r="AB56" i="33"/>
  <c r="AC56" i="33" s="1"/>
  <c r="S56" i="33"/>
  <c r="T56" i="33" s="1"/>
  <c r="AB109" i="35"/>
  <c r="AC109" i="35" s="1"/>
  <c r="Z109" i="35"/>
  <c r="AA109" i="35" s="1"/>
  <c r="S109" i="35"/>
  <c r="T109" i="35" s="1"/>
  <c r="AB149" i="31"/>
  <c r="AC149" i="31" s="1"/>
  <c r="Z149" i="31"/>
  <c r="AA149" i="31" s="1"/>
  <c r="S149" i="31"/>
  <c r="T149" i="31" s="1"/>
  <c r="AB37" i="31"/>
  <c r="AC37" i="31" s="1"/>
  <c r="S37" i="31"/>
  <c r="T37" i="31" s="1"/>
  <c r="Z37" i="31"/>
  <c r="AA37" i="31" s="1"/>
  <c r="O17" i="35"/>
  <c r="P17" i="35" s="1"/>
  <c r="AB17" i="35"/>
  <c r="AC17" i="35" s="1"/>
  <c r="Z17" i="35"/>
  <c r="AA17" i="35" s="1"/>
  <c r="S17" i="35"/>
  <c r="T17" i="35" s="1"/>
  <c r="Z185" i="37"/>
  <c r="AA185" i="37" s="1"/>
  <c r="AB185" i="37"/>
  <c r="AC185" i="37" s="1"/>
  <c r="S185" i="37"/>
  <c r="T185" i="37" s="1"/>
  <c r="Z187" i="35"/>
  <c r="AA187" i="35" s="1"/>
  <c r="AB187" i="35"/>
  <c r="S187" i="35"/>
  <c r="AB176" i="35"/>
  <c r="AC176" i="35" s="1"/>
  <c r="Z176" i="35"/>
  <c r="AA176" i="35" s="1"/>
  <c r="S176" i="35"/>
  <c r="T176" i="35" s="1"/>
  <c r="Z181" i="33"/>
  <c r="AA181" i="33" s="1"/>
  <c r="AB181" i="33"/>
  <c r="AC181" i="33" s="1"/>
  <c r="S181" i="33"/>
  <c r="T181" i="33" s="1"/>
  <c r="Z171" i="33"/>
  <c r="AA171" i="33" s="1"/>
  <c r="AB171" i="33"/>
  <c r="AC171" i="33" s="1"/>
  <c r="S171" i="33"/>
  <c r="T171" i="33" s="1"/>
  <c r="Z172" i="28"/>
  <c r="AA172" i="28" s="1"/>
  <c r="AB172" i="28"/>
  <c r="AC172" i="28" s="1"/>
  <c r="S172" i="28"/>
  <c r="T172" i="28" s="1"/>
  <c r="AB180" i="28"/>
  <c r="AC180" i="28" s="1"/>
  <c r="Z180" i="28"/>
  <c r="AA180" i="28" s="1"/>
  <c r="S180" i="28"/>
  <c r="T180" i="28" s="1"/>
  <c r="O163" i="32"/>
  <c r="P163" i="32" s="1"/>
  <c r="Z163" i="32"/>
  <c r="AA163" i="32" s="1"/>
  <c r="AB163" i="32"/>
  <c r="AC163" i="32" s="1"/>
  <c r="S163" i="32"/>
  <c r="T163" i="32" s="1"/>
  <c r="Z170" i="32"/>
  <c r="AA170" i="32" s="1"/>
  <c r="AB170" i="32"/>
  <c r="AC170" i="32" s="1"/>
  <c r="S170" i="32"/>
  <c r="T170" i="32" s="1"/>
  <c r="Z178" i="36"/>
  <c r="AA178" i="36" s="1"/>
  <c r="AB178" i="36"/>
  <c r="AC178" i="36" s="1"/>
  <c r="S178" i="36"/>
  <c r="T178" i="36" s="1"/>
  <c r="Z172" i="31"/>
  <c r="AA172" i="31" s="1"/>
  <c r="AB172" i="31"/>
  <c r="AC172" i="31" s="1"/>
  <c r="S172" i="31"/>
  <c r="T172" i="31" s="1"/>
  <c r="AB169" i="31"/>
  <c r="AC169" i="31" s="1"/>
  <c r="Z169" i="31"/>
  <c r="AA169" i="31" s="1"/>
  <c r="S169" i="31"/>
  <c r="T169" i="31" s="1"/>
  <c r="O172" i="30"/>
  <c r="P172" i="30" s="1"/>
  <c r="AB172" i="30"/>
  <c r="AC172" i="30" s="1"/>
  <c r="Z172" i="30"/>
  <c r="AA172" i="30" s="1"/>
  <c r="S172" i="30"/>
  <c r="T172" i="30" s="1"/>
  <c r="Z163" i="30"/>
  <c r="AA163" i="30" s="1"/>
  <c r="AB163" i="30"/>
  <c r="AC163" i="30" s="1"/>
  <c r="S163" i="30"/>
  <c r="T163" i="30" s="1"/>
  <c r="Z182" i="34"/>
  <c r="AA182" i="34" s="1"/>
  <c r="AB182" i="34"/>
  <c r="AC182" i="34" s="1"/>
  <c r="S182" i="34"/>
  <c r="T182" i="34" s="1"/>
  <c r="Z176" i="34"/>
  <c r="AA176" i="34" s="1"/>
  <c r="AB176" i="34"/>
  <c r="AC176" i="34" s="1"/>
  <c r="S176" i="34"/>
  <c r="T176" i="34" s="1"/>
  <c r="Z183" i="29"/>
  <c r="AA183" i="29" s="1"/>
  <c r="AB183" i="29"/>
  <c r="AC183" i="29" s="1"/>
  <c r="S183" i="29"/>
  <c r="T183" i="29" s="1"/>
  <c r="AB175" i="29"/>
  <c r="AC175" i="29" s="1"/>
  <c r="Z175" i="29"/>
  <c r="AA175" i="29" s="1"/>
  <c r="S175" i="29"/>
  <c r="T175" i="29" s="1"/>
  <c r="AB44" i="31"/>
  <c r="AC44" i="31" s="1"/>
  <c r="Z44" i="31"/>
  <c r="AA44" i="31" s="1"/>
  <c r="S44" i="31"/>
  <c r="T44" i="31" s="1"/>
  <c r="Z148" i="32"/>
  <c r="AA148" i="32" s="1"/>
  <c r="AB148" i="32"/>
  <c r="AC148" i="32" s="1"/>
  <c r="S148" i="32"/>
  <c r="T148" i="32" s="1"/>
  <c r="AB16" i="33"/>
  <c r="AC16" i="33" s="1"/>
  <c r="Z16" i="33"/>
  <c r="AA16" i="33" s="1"/>
  <c r="S16" i="33"/>
  <c r="T16" i="33" s="1"/>
  <c r="AB92" i="33"/>
  <c r="AC92" i="33" s="1"/>
  <c r="Z92" i="33"/>
  <c r="AA92" i="33" s="1"/>
  <c r="S92" i="33"/>
  <c r="T92" i="33" s="1"/>
  <c r="Z56" i="34"/>
  <c r="AA56" i="34" s="1"/>
  <c r="AB56" i="34"/>
  <c r="AC56" i="34" s="1"/>
  <c r="S56" i="34"/>
  <c r="T56" i="34" s="1"/>
  <c r="O92" i="34"/>
  <c r="P92" i="34" s="1"/>
  <c r="AB92" i="34"/>
  <c r="AC92" i="34" s="1"/>
  <c r="Z92" i="34"/>
  <c r="AA92" i="34" s="1"/>
  <c r="S92" i="34"/>
  <c r="T92" i="34" s="1"/>
  <c r="AB65" i="34"/>
  <c r="AC65" i="34" s="1"/>
  <c r="S65" i="34"/>
  <c r="T65" i="34" s="1"/>
  <c r="Z65" i="34"/>
  <c r="AA65" i="34" s="1"/>
  <c r="AB20" i="35"/>
  <c r="AC20" i="35" s="1"/>
  <c r="Z20" i="35"/>
  <c r="AA20" i="35" s="1"/>
  <c r="S20" i="35"/>
  <c r="T20" i="35" s="1"/>
  <c r="Z118" i="35"/>
  <c r="AA118" i="35" s="1"/>
  <c r="AB118" i="35"/>
  <c r="AC118" i="35" s="1"/>
  <c r="S118" i="35"/>
  <c r="T118" i="35" s="1"/>
  <c r="Z141" i="35"/>
  <c r="AA141" i="35" s="1"/>
  <c r="AB141" i="35"/>
  <c r="AC141" i="35" s="1"/>
  <c r="S141" i="35"/>
  <c r="T141" i="35" s="1"/>
  <c r="AB22" i="36"/>
  <c r="AC22" i="36" s="1"/>
  <c r="Z22" i="36"/>
  <c r="AA22" i="36" s="1"/>
  <c r="S22" i="36"/>
  <c r="T22" i="36" s="1"/>
  <c r="AB103" i="36"/>
  <c r="Z103" i="36"/>
  <c r="S103" i="36"/>
  <c r="AB77" i="36"/>
  <c r="AC77" i="36" s="1"/>
  <c r="Z77" i="36"/>
  <c r="AA77" i="36" s="1"/>
  <c r="S77" i="36"/>
  <c r="T77" i="36" s="1"/>
  <c r="Z142" i="37"/>
  <c r="AA142" i="37" s="1"/>
  <c r="AB142" i="37"/>
  <c r="AC142" i="37" s="1"/>
  <c r="S142" i="37"/>
  <c r="T142" i="37" s="1"/>
  <c r="Z17" i="37"/>
  <c r="AA17" i="37" s="1"/>
  <c r="AB17" i="37"/>
  <c r="AC17" i="37" s="1"/>
  <c r="S17" i="37"/>
  <c r="T17" i="37" s="1"/>
  <c r="Z29" i="29"/>
  <c r="AA29" i="29" s="1"/>
  <c r="AB29" i="29"/>
  <c r="AC29" i="29" s="1"/>
  <c r="S29" i="29"/>
  <c r="T29" i="29" s="1"/>
  <c r="AB122" i="37"/>
  <c r="AC122" i="37" s="1"/>
  <c r="Z122" i="37"/>
  <c r="AA122" i="37" s="1"/>
  <c r="S122" i="37"/>
  <c r="T122" i="37" s="1"/>
  <c r="O48" i="35"/>
  <c r="P48" i="35" s="1"/>
  <c r="AB48" i="35"/>
  <c r="AC48" i="35" s="1"/>
  <c r="Z48" i="35"/>
  <c r="AA48" i="35" s="1"/>
  <c r="S48" i="35"/>
  <c r="T48" i="35" s="1"/>
  <c r="AB165" i="37"/>
  <c r="AC165" i="37" s="1"/>
  <c r="Z165" i="37"/>
  <c r="AA165" i="37" s="1"/>
  <c r="S165" i="37"/>
  <c r="T165" i="37" s="1"/>
  <c r="Z169" i="33"/>
  <c r="AA169" i="33" s="1"/>
  <c r="AB169" i="33"/>
  <c r="AC169" i="33" s="1"/>
  <c r="S169" i="33"/>
  <c r="T169" i="33" s="1"/>
  <c r="Z175" i="28"/>
  <c r="AA175" i="28" s="1"/>
  <c r="AB175" i="28"/>
  <c r="AC175" i="28" s="1"/>
  <c r="S175" i="28"/>
  <c r="T175" i="28" s="1"/>
  <c r="Z174" i="36"/>
  <c r="AA174" i="36" s="1"/>
  <c r="AB174" i="36"/>
  <c r="AC174" i="36" s="1"/>
  <c r="S174" i="36"/>
  <c r="T174" i="36" s="1"/>
  <c r="Z18" i="28"/>
  <c r="AA18" i="28" s="1"/>
  <c r="AB18" i="28"/>
  <c r="AC18" i="28" s="1"/>
  <c r="S18" i="28"/>
  <c r="T18" i="28" s="1"/>
  <c r="AB29" i="28"/>
  <c r="AC29" i="28" s="1"/>
  <c r="Z29" i="28"/>
  <c r="AA29" i="28" s="1"/>
  <c r="S29" i="28"/>
  <c r="T29" i="28" s="1"/>
  <c r="AB22" i="28"/>
  <c r="AC22" i="28" s="1"/>
  <c r="Z22" i="28"/>
  <c r="AA22" i="28" s="1"/>
  <c r="S22" i="28"/>
  <c r="T22" i="28" s="1"/>
  <c r="AB31" i="28"/>
  <c r="AC31" i="28" s="1"/>
  <c r="Z31" i="28"/>
  <c r="AA31" i="28" s="1"/>
  <c r="S31" i="28"/>
  <c r="T31" i="28" s="1"/>
  <c r="AB105" i="28"/>
  <c r="AC105" i="28" s="1"/>
  <c r="Z105" i="28"/>
  <c r="AA105" i="28" s="1"/>
  <c r="S105" i="28"/>
  <c r="T105" i="28" s="1"/>
  <c r="Z33" i="28"/>
  <c r="AA33" i="28" s="1"/>
  <c r="AB33" i="28"/>
  <c r="AC33" i="28" s="1"/>
  <c r="S33" i="28"/>
  <c r="T33" i="28" s="1"/>
  <c r="AB117" i="28"/>
  <c r="AC117" i="28" s="1"/>
  <c r="Z117" i="28"/>
  <c r="AA117" i="28" s="1"/>
  <c r="S117" i="28"/>
  <c r="T117" i="28" s="1"/>
  <c r="O50" i="28"/>
  <c r="P50" i="28" s="1"/>
  <c r="Z50" i="28"/>
  <c r="AA50" i="28" s="1"/>
  <c r="AB50" i="28"/>
  <c r="AC50" i="28" s="1"/>
  <c r="S50" i="28"/>
  <c r="T50" i="28" s="1"/>
  <c r="O63" i="28"/>
  <c r="P63" i="28" s="1"/>
  <c r="AB63" i="28"/>
  <c r="AC63" i="28" s="1"/>
  <c r="Z63" i="28"/>
  <c r="AA63" i="28" s="1"/>
  <c r="S63" i="28"/>
  <c r="T63" i="28" s="1"/>
  <c r="O75" i="28"/>
  <c r="P75" i="28" s="1"/>
  <c r="AB75" i="28"/>
  <c r="AC75" i="28" s="1"/>
  <c r="Z75" i="28"/>
  <c r="AA75" i="28" s="1"/>
  <c r="S75" i="28"/>
  <c r="T75" i="28" s="1"/>
  <c r="AB80" i="28"/>
  <c r="AC80" i="28" s="1"/>
  <c r="Z80" i="28"/>
  <c r="AA80" i="28" s="1"/>
  <c r="S80" i="28"/>
  <c r="T80" i="28" s="1"/>
  <c r="Z56" i="29"/>
  <c r="AA56" i="29" s="1"/>
  <c r="AB56" i="29"/>
  <c r="AC56" i="29" s="1"/>
  <c r="S56" i="29"/>
  <c r="T56" i="29" s="1"/>
  <c r="Z142" i="29"/>
  <c r="AA142" i="29" s="1"/>
  <c r="AB142" i="29"/>
  <c r="AC142" i="29" s="1"/>
  <c r="S142" i="29"/>
  <c r="T142" i="29" s="1"/>
  <c r="AB115" i="29"/>
  <c r="AC115" i="29" s="1"/>
  <c r="Z115" i="29"/>
  <c r="AA115" i="29" s="1"/>
  <c r="S115" i="29"/>
  <c r="T115" i="29" s="1"/>
  <c r="Z150" i="29"/>
  <c r="AA150" i="29" s="1"/>
  <c r="AB150" i="29"/>
  <c r="AC150" i="29" s="1"/>
  <c r="S150" i="29"/>
  <c r="T150" i="29" s="1"/>
  <c r="AB109" i="29"/>
  <c r="AC109" i="29" s="1"/>
  <c r="Z109" i="29"/>
  <c r="AA109" i="29" s="1"/>
  <c r="S109" i="29"/>
  <c r="T109" i="29" s="1"/>
  <c r="O87" i="29"/>
  <c r="P87" i="29" s="1"/>
  <c r="Z87" i="29"/>
  <c r="AA87" i="29" s="1"/>
  <c r="AB87" i="29"/>
  <c r="AC87" i="29" s="1"/>
  <c r="S87" i="29"/>
  <c r="T87" i="29" s="1"/>
  <c r="AB82" i="30"/>
  <c r="AC82" i="30" s="1"/>
  <c r="Z82" i="30"/>
  <c r="AA82" i="30" s="1"/>
  <c r="S82" i="30"/>
  <c r="T82" i="30" s="1"/>
  <c r="O53" i="30"/>
  <c r="P53" i="30" s="1"/>
  <c r="Z53" i="30"/>
  <c r="AA53" i="30" s="1"/>
  <c r="AB53" i="30"/>
  <c r="AC53" i="30" s="1"/>
  <c r="S53" i="30"/>
  <c r="T53" i="30" s="1"/>
  <c r="O81" i="30"/>
  <c r="P81" i="30" s="1"/>
  <c r="Z81" i="30"/>
  <c r="AA81" i="30" s="1"/>
  <c r="AB81" i="30"/>
  <c r="AC81" i="30" s="1"/>
  <c r="S81" i="30"/>
  <c r="T81" i="30" s="1"/>
  <c r="AB112" i="30"/>
  <c r="AC112" i="30" s="1"/>
  <c r="Z112" i="30"/>
  <c r="AA112" i="30" s="1"/>
  <c r="S112" i="30"/>
  <c r="T112" i="30" s="1"/>
  <c r="AB136" i="30"/>
  <c r="AC136" i="30" s="1"/>
  <c r="S136" i="30"/>
  <c r="T136" i="30" s="1"/>
  <c r="Z136" i="30"/>
  <c r="AA136" i="30" s="1"/>
  <c r="Z138" i="30"/>
  <c r="AA138" i="30" s="1"/>
  <c r="AB138" i="30"/>
  <c r="AC138" i="30" s="1"/>
  <c r="S138" i="30"/>
  <c r="T138" i="30" s="1"/>
  <c r="Z28" i="30"/>
  <c r="AA28" i="30" s="1"/>
  <c r="S28" i="30"/>
  <c r="T28" i="30" s="1"/>
  <c r="AB28" i="30"/>
  <c r="AC28" i="30" s="1"/>
  <c r="O53" i="31"/>
  <c r="P53" i="31" s="1"/>
  <c r="Z53" i="31"/>
  <c r="AA53" i="31" s="1"/>
  <c r="AB53" i="31"/>
  <c r="AC53" i="31" s="1"/>
  <c r="S53" i="31"/>
  <c r="T53" i="31" s="1"/>
  <c r="AB20" i="31"/>
  <c r="AC20" i="31" s="1"/>
  <c r="Z20" i="31"/>
  <c r="AA20" i="31" s="1"/>
  <c r="S20" i="31"/>
  <c r="T20" i="31" s="1"/>
  <c r="Z21" i="31"/>
  <c r="AA21" i="31" s="1"/>
  <c r="AB21" i="31"/>
  <c r="AC21" i="31" s="1"/>
  <c r="S21" i="31"/>
  <c r="T21" i="31" s="1"/>
  <c r="O57" i="31"/>
  <c r="P57" i="31" s="1"/>
  <c r="AB57" i="31"/>
  <c r="AC57" i="31" s="1"/>
  <c r="Z57" i="31"/>
  <c r="AA57" i="31" s="1"/>
  <c r="S57" i="31"/>
  <c r="T57" i="31" s="1"/>
  <c r="Z144" i="31"/>
  <c r="AA144" i="31" s="1"/>
  <c r="AB144" i="31"/>
  <c r="AC144" i="31" s="1"/>
  <c r="S144" i="31"/>
  <c r="T144" i="31" s="1"/>
  <c r="Z119" i="31"/>
  <c r="AA119" i="31" s="1"/>
  <c r="AB119" i="31"/>
  <c r="AC119" i="31" s="1"/>
  <c r="S119" i="31"/>
  <c r="T119" i="31" s="1"/>
  <c r="AB155" i="31"/>
  <c r="AC155" i="31" s="1"/>
  <c r="Z155" i="31"/>
  <c r="AA155" i="31" s="1"/>
  <c r="S155" i="31"/>
  <c r="T155" i="31" s="1"/>
  <c r="O55" i="31"/>
  <c r="P55" i="31" s="1"/>
  <c r="AB55" i="31"/>
  <c r="AC55" i="31" s="1"/>
  <c r="Z55" i="31"/>
  <c r="AA55" i="31" s="1"/>
  <c r="S55" i="31"/>
  <c r="T55" i="31" s="1"/>
  <c r="AB75" i="31"/>
  <c r="AC75" i="31" s="1"/>
  <c r="S75" i="31"/>
  <c r="T75" i="31" s="1"/>
  <c r="Z75" i="31"/>
  <c r="AA75" i="31" s="1"/>
  <c r="Z122" i="32"/>
  <c r="AA122" i="32" s="1"/>
  <c r="AB122" i="32"/>
  <c r="AC122" i="32" s="1"/>
  <c r="S122" i="32"/>
  <c r="T122" i="32" s="1"/>
  <c r="AB24" i="32"/>
  <c r="AC24" i="32" s="1"/>
  <c r="Z24" i="32"/>
  <c r="AA24" i="32" s="1"/>
  <c r="S24" i="32"/>
  <c r="T24" i="32" s="1"/>
  <c r="Z149" i="32"/>
  <c r="AA149" i="32" s="1"/>
  <c r="AB149" i="32"/>
  <c r="AC149" i="32" s="1"/>
  <c r="S149" i="32"/>
  <c r="T149" i="32" s="1"/>
  <c r="Z76" i="32"/>
  <c r="AA76" i="32" s="1"/>
  <c r="S76" i="32"/>
  <c r="T76" i="32" s="1"/>
  <c r="AB76" i="32"/>
  <c r="AC76" i="32" s="1"/>
  <c r="AB157" i="32"/>
  <c r="AC157" i="32" s="1"/>
  <c r="Z157" i="32"/>
  <c r="AA157" i="32" s="1"/>
  <c r="S157" i="32"/>
  <c r="T157" i="32" s="1"/>
  <c r="Z52" i="32"/>
  <c r="AA52" i="32" s="1"/>
  <c r="AB52" i="32"/>
  <c r="AC52" i="32" s="1"/>
  <c r="S52" i="32"/>
  <c r="T52" i="32" s="1"/>
  <c r="Z138" i="32"/>
  <c r="AA138" i="32" s="1"/>
  <c r="AB138" i="32"/>
  <c r="AC138" i="32" s="1"/>
  <c r="S138" i="32"/>
  <c r="T138" i="32" s="1"/>
  <c r="AB103" i="32"/>
  <c r="Z103" i="32"/>
  <c r="S103" i="32"/>
  <c r="AB30" i="32"/>
  <c r="AC30" i="32" s="1"/>
  <c r="Z30" i="32"/>
  <c r="AA30" i="32" s="1"/>
  <c r="S30" i="32"/>
  <c r="T30" i="32" s="1"/>
  <c r="Z62" i="33"/>
  <c r="AA62" i="33" s="1"/>
  <c r="AB62" i="33"/>
  <c r="AC62" i="33" s="1"/>
  <c r="S62" i="33"/>
  <c r="T62" i="33" s="1"/>
  <c r="AB85" i="33"/>
  <c r="AC85" i="33" s="1"/>
  <c r="Z85" i="33"/>
  <c r="AA85" i="33" s="1"/>
  <c r="S85" i="33"/>
  <c r="T85" i="33" s="1"/>
  <c r="AB35" i="33"/>
  <c r="AC35" i="33" s="1"/>
  <c r="Z35" i="33"/>
  <c r="AA35" i="33" s="1"/>
  <c r="S35" i="33"/>
  <c r="T35" i="33" s="1"/>
  <c r="AB90" i="33"/>
  <c r="AC90" i="33" s="1"/>
  <c r="Z90" i="33"/>
  <c r="AA90" i="33" s="1"/>
  <c r="S90" i="33"/>
  <c r="T90" i="33" s="1"/>
  <c r="Z146" i="33"/>
  <c r="AA146" i="33" s="1"/>
  <c r="AB146" i="33"/>
  <c r="AC146" i="33" s="1"/>
  <c r="S146" i="33"/>
  <c r="T146" i="33" s="1"/>
  <c r="Z113" i="33"/>
  <c r="AA113" i="33" s="1"/>
  <c r="AB113" i="33"/>
  <c r="AC113" i="33" s="1"/>
  <c r="S113" i="33"/>
  <c r="T113" i="33" s="1"/>
  <c r="Z143" i="33"/>
  <c r="AA143" i="33" s="1"/>
  <c r="AB143" i="33"/>
  <c r="AC143" i="33" s="1"/>
  <c r="S143" i="33"/>
  <c r="T143" i="33" s="1"/>
  <c r="AB65" i="33"/>
  <c r="AC65" i="33" s="1"/>
  <c r="Z65" i="33"/>
  <c r="AA65" i="33" s="1"/>
  <c r="S65" i="33"/>
  <c r="T65" i="33" s="1"/>
  <c r="O44" i="33"/>
  <c r="P44" i="33" s="1"/>
  <c r="AB44" i="33"/>
  <c r="AC44" i="33" s="1"/>
  <c r="Z44" i="33"/>
  <c r="AA44" i="33" s="1"/>
  <c r="S44" i="33"/>
  <c r="T44" i="33" s="1"/>
  <c r="AB27" i="33"/>
  <c r="AC27" i="33" s="1"/>
  <c r="S27" i="33"/>
  <c r="T27" i="33" s="1"/>
  <c r="Z27" i="33"/>
  <c r="AA27" i="33" s="1"/>
  <c r="AB27" i="34"/>
  <c r="AC27" i="34" s="1"/>
  <c r="Z27" i="34"/>
  <c r="AA27" i="34" s="1"/>
  <c r="S27" i="34"/>
  <c r="T27" i="34" s="1"/>
  <c r="AB14" i="34"/>
  <c r="AC14" i="34" s="1"/>
  <c r="Z14" i="34"/>
  <c r="AA14" i="34" s="1"/>
  <c r="S14" i="34"/>
  <c r="T14" i="34" s="1"/>
  <c r="AB15" i="34"/>
  <c r="AC15" i="34" s="1"/>
  <c r="Z15" i="34"/>
  <c r="AA15" i="34" s="1"/>
  <c r="S15" i="34"/>
  <c r="T15" i="34" s="1"/>
  <c r="Z87" i="34"/>
  <c r="AA87" i="34" s="1"/>
  <c r="AB87" i="34"/>
  <c r="AC87" i="34" s="1"/>
  <c r="S87" i="34"/>
  <c r="T87" i="34" s="1"/>
  <c r="AB115" i="34"/>
  <c r="AC115" i="34" s="1"/>
  <c r="Z115" i="34"/>
  <c r="AA115" i="34" s="1"/>
  <c r="S115" i="34"/>
  <c r="T115" i="34" s="1"/>
  <c r="Z157" i="34"/>
  <c r="AA157" i="34" s="1"/>
  <c r="AB157" i="34"/>
  <c r="AC157" i="34" s="1"/>
  <c r="S157" i="34"/>
  <c r="T157" i="34" s="1"/>
  <c r="O83" i="34"/>
  <c r="P83" i="34" s="1"/>
  <c r="AB83" i="34"/>
  <c r="AC83" i="34" s="1"/>
  <c r="Z83" i="34"/>
  <c r="AA83" i="34" s="1"/>
  <c r="S83" i="34"/>
  <c r="T83" i="34" s="1"/>
  <c r="AB96" i="34"/>
  <c r="AC96" i="34" s="1"/>
  <c r="Z96" i="34"/>
  <c r="AA96" i="34" s="1"/>
  <c r="S96" i="34"/>
  <c r="T96" i="34" s="1"/>
  <c r="AB18" i="35"/>
  <c r="AC18" i="35" s="1"/>
  <c r="Z18" i="35"/>
  <c r="AA18" i="35" s="1"/>
  <c r="S18" i="35"/>
  <c r="T18" i="35" s="1"/>
  <c r="Z107" i="35"/>
  <c r="AA107" i="35" s="1"/>
  <c r="AB107" i="35"/>
  <c r="AC107" i="35" s="1"/>
  <c r="S107" i="35"/>
  <c r="T107" i="35" s="1"/>
  <c r="O75" i="35"/>
  <c r="P75" i="35" s="1"/>
  <c r="Z75" i="35"/>
  <c r="AA75" i="35" s="1"/>
  <c r="AB75" i="35"/>
  <c r="AC75" i="35" s="1"/>
  <c r="S75" i="35"/>
  <c r="T75" i="35" s="1"/>
  <c r="Z79" i="35"/>
  <c r="AA79" i="35" s="1"/>
  <c r="AB79" i="35"/>
  <c r="AC79" i="35" s="1"/>
  <c r="S79" i="35"/>
  <c r="T79" i="35" s="1"/>
  <c r="AB137" i="35"/>
  <c r="AC137" i="35" s="1"/>
  <c r="Z137" i="35"/>
  <c r="AA137" i="35" s="1"/>
  <c r="S137" i="35"/>
  <c r="T137" i="35" s="1"/>
  <c r="Z58" i="35"/>
  <c r="AA58" i="35" s="1"/>
  <c r="AB58" i="35"/>
  <c r="AC58" i="35" s="1"/>
  <c r="S58" i="35"/>
  <c r="T58" i="35" s="1"/>
  <c r="AB29" i="35"/>
  <c r="AC29" i="35" s="1"/>
  <c r="S29" i="35"/>
  <c r="T29" i="35" s="1"/>
  <c r="Z29" i="35"/>
  <c r="AA29" i="35" s="1"/>
  <c r="AB124" i="35"/>
  <c r="AC124" i="35" s="1"/>
  <c r="Z124" i="35"/>
  <c r="AA124" i="35" s="1"/>
  <c r="S124" i="35"/>
  <c r="T124" i="35" s="1"/>
  <c r="O93" i="36"/>
  <c r="P93" i="36" s="1"/>
  <c r="AB93" i="36"/>
  <c r="AC93" i="36" s="1"/>
  <c r="Z93" i="36"/>
  <c r="AA93" i="36" s="1"/>
  <c r="S93" i="36"/>
  <c r="T93" i="36" s="1"/>
  <c r="AB15" i="36"/>
  <c r="AC15" i="36" s="1"/>
  <c r="Z15" i="36"/>
  <c r="AA15" i="36" s="1"/>
  <c r="S15" i="36"/>
  <c r="T15" i="36" s="1"/>
  <c r="Z48" i="36"/>
  <c r="AA48" i="36" s="1"/>
  <c r="AB48" i="36"/>
  <c r="AC48" i="36" s="1"/>
  <c r="S48" i="36"/>
  <c r="T48" i="36" s="1"/>
  <c r="Z151" i="36"/>
  <c r="AA151" i="36" s="1"/>
  <c r="AB151" i="36"/>
  <c r="AC151" i="36" s="1"/>
  <c r="S151" i="36"/>
  <c r="T151" i="36" s="1"/>
  <c r="AB97" i="36"/>
  <c r="AC97" i="36" s="1"/>
  <c r="Z97" i="36"/>
  <c r="AA97" i="36" s="1"/>
  <c r="S97" i="36"/>
  <c r="T97" i="36" s="1"/>
  <c r="Z150" i="36"/>
  <c r="AA150" i="36" s="1"/>
  <c r="AB150" i="36"/>
  <c r="AC150" i="36" s="1"/>
  <c r="S150" i="36"/>
  <c r="T150" i="36" s="1"/>
  <c r="Z138" i="36"/>
  <c r="AA138" i="36" s="1"/>
  <c r="AB138" i="36"/>
  <c r="AC138" i="36" s="1"/>
  <c r="S138" i="36"/>
  <c r="T138" i="36" s="1"/>
  <c r="AB59" i="36"/>
  <c r="AC59" i="36" s="1"/>
  <c r="Z59" i="36"/>
  <c r="AA59" i="36" s="1"/>
  <c r="S59" i="36"/>
  <c r="T59" i="36" s="1"/>
  <c r="AB104" i="36"/>
  <c r="AC104" i="36" s="1"/>
  <c r="Z104" i="36"/>
  <c r="AA104" i="36" s="1"/>
  <c r="S104" i="36"/>
  <c r="T104" i="36" s="1"/>
  <c r="AB147" i="37"/>
  <c r="AC147" i="37" s="1"/>
  <c r="Z147" i="37"/>
  <c r="AA147" i="37" s="1"/>
  <c r="S147" i="37"/>
  <c r="T147" i="37" s="1"/>
  <c r="Z135" i="37"/>
  <c r="AA135" i="37" s="1"/>
  <c r="AB135" i="37"/>
  <c r="AC135" i="37" s="1"/>
  <c r="S135" i="37"/>
  <c r="T135" i="37" s="1"/>
  <c r="O73" i="37"/>
  <c r="P73" i="37" s="1"/>
  <c r="Z73" i="37"/>
  <c r="AB73" i="37"/>
  <c r="S73" i="37"/>
  <c r="AB94" i="37"/>
  <c r="AC94" i="37" s="1"/>
  <c r="Z94" i="37"/>
  <c r="AA94" i="37" s="1"/>
  <c r="S94" i="37"/>
  <c r="T94" i="37" s="1"/>
  <c r="O49" i="37"/>
  <c r="P49" i="37" s="1"/>
  <c r="AB49" i="37"/>
  <c r="AC49" i="37" s="1"/>
  <c r="Z49" i="37"/>
  <c r="AA49" i="37" s="1"/>
  <c r="S49" i="37"/>
  <c r="T49" i="37" s="1"/>
  <c r="AB28" i="37"/>
  <c r="AC28" i="37" s="1"/>
  <c r="Z28" i="37"/>
  <c r="AA28" i="37" s="1"/>
  <c r="S28" i="37"/>
  <c r="T28" i="37" s="1"/>
  <c r="AB13" i="37"/>
  <c r="S13" i="37"/>
  <c r="Z13" i="37"/>
  <c r="Z75" i="37"/>
  <c r="AA75" i="37" s="1"/>
  <c r="AB75" i="37"/>
  <c r="AC75" i="37" s="1"/>
  <c r="S75" i="37"/>
  <c r="T75" i="37" s="1"/>
  <c r="Z149" i="36"/>
  <c r="AA149" i="36" s="1"/>
  <c r="AB149" i="36"/>
  <c r="AC149" i="36" s="1"/>
  <c r="S149" i="36"/>
  <c r="T149" i="36" s="1"/>
  <c r="O93" i="32"/>
  <c r="P93" i="32" s="1"/>
  <c r="Z93" i="32"/>
  <c r="AA93" i="32" s="1"/>
  <c r="AB93" i="32"/>
  <c r="AC93" i="32" s="1"/>
  <c r="S93" i="32"/>
  <c r="T93" i="32" s="1"/>
  <c r="Z26" i="29"/>
  <c r="AA26" i="29" s="1"/>
  <c r="AB26" i="29"/>
  <c r="AC26" i="29" s="1"/>
  <c r="S26" i="29"/>
  <c r="T26" i="29" s="1"/>
  <c r="Z94" i="29"/>
  <c r="AA94" i="29" s="1"/>
  <c r="AB94" i="29"/>
  <c r="AC94" i="29" s="1"/>
  <c r="S94" i="29"/>
  <c r="T94" i="29" s="1"/>
  <c r="Z29" i="32"/>
  <c r="AA29" i="32" s="1"/>
  <c r="AB29" i="32"/>
  <c r="AC29" i="32" s="1"/>
  <c r="S29" i="32"/>
  <c r="T29" i="32" s="1"/>
  <c r="Z105" i="31"/>
  <c r="AA105" i="31" s="1"/>
  <c r="AB105" i="31"/>
  <c r="AC105" i="31" s="1"/>
  <c r="S105" i="31"/>
  <c r="T105" i="31" s="1"/>
  <c r="Z64" i="30"/>
  <c r="AA64" i="30" s="1"/>
  <c r="S64" i="30"/>
  <c r="T64" i="30" s="1"/>
  <c r="AB64" i="30"/>
  <c r="AC64" i="30" s="1"/>
  <c r="O140" i="32"/>
  <c r="P140" i="32" s="1"/>
  <c r="Z140" i="32"/>
  <c r="AA140" i="32" s="1"/>
  <c r="AB140" i="32"/>
  <c r="AC140" i="32" s="1"/>
  <c r="S140" i="32"/>
  <c r="T140" i="32" s="1"/>
  <c r="Z87" i="33"/>
  <c r="AA87" i="33" s="1"/>
  <c r="AB87" i="33"/>
  <c r="AC87" i="33" s="1"/>
  <c r="S87" i="33"/>
  <c r="T87" i="33" s="1"/>
  <c r="AB184" i="37"/>
  <c r="AC184" i="37" s="1"/>
  <c r="Z184" i="37"/>
  <c r="AA184" i="37" s="1"/>
  <c r="S184" i="37"/>
  <c r="T184" i="37" s="1"/>
  <c r="AB163" i="35"/>
  <c r="Z163" i="35"/>
  <c r="S163" i="35"/>
  <c r="O170" i="35"/>
  <c r="P170" i="35" s="1"/>
  <c r="AB170" i="35"/>
  <c r="AC170" i="35" s="1"/>
  <c r="Z170" i="35"/>
  <c r="AA170" i="35" s="1"/>
  <c r="S170" i="35"/>
  <c r="T170" i="35" s="1"/>
  <c r="Z180" i="33"/>
  <c r="AA180" i="33" s="1"/>
  <c r="AB180" i="33"/>
  <c r="AC180" i="33" s="1"/>
  <c r="S180" i="33"/>
  <c r="T180" i="33" s="1"/>
  <c r="Z185" i="33"/>
  <c r="AA185" i="33" s="1"/>
  <c r="AB185" i="33"/>
  <c r="AC185" i="33" s="1"/>
  <c r="S185" i="33"/>
  <c r="T185" i="33" s="1"/>
  <c r="AB178" i="28"/>
  <c r="AC178" i="28" s="1"/>
  <c r="Z178" i="28"/>
  <c r="AA178" i="28" s="1"/>
  <c r="S178" i="28"/>
  <c r="T178" i="28" s="1"/>
  <c r="AB169" i="28"/>
  <c r="AC169" i="28" s="1"/>
  <c r="Z169" i="28"/>
  <c r="AA169" i="28" s="1"/>
  <c r="S169" i="28"/>
  <c r="T169" i="28" s="1"/>
  <c r="AB178" i="32"/>
  <c r="AC178" i="32" s="1"/>
  <c r="Z178" i="32"/>
  <c r="AA178" i="32" s="1"/>
  <c r="S178" i="32"/>
  <c r="T178" i="32" s="1"/>
  <c r="Z174" i="32"/>
  <c r="AA174" i="32" s="1"/>
  <c r="AB174" i="32"/>
  <c r="AC174" i="32" s="1"/>
  <c r="S174" i="32"/>
  <c r="T174" i="32" s="1"/>
  <c r="AB166" i="36"/>
  <c r="AC166" i="36" s="1"/>
  <c r="Z166" i="36"/>
  <c r="AA166" i="36" s="1"/>
  <c r="S166" i="36"/>
  <c r="T166" i="36" s="1"/>
  <c r="Z167" i="31"/>
  <c r="AA167" i="31" s="1"/>
  <c r="AB167" i="31"/>
  <c r="AC167" i="31" s="1"/>
  <c r="S167" i="31"/>
  <c r="T167" i="31" s="1"/>
  <c r="Z177" i="31"/>
  <c r="AA177" i="31" s="1"/>
  <c r="AB177" i="31"/>
  <c r="AC177" i="31" s="1"/>
  <c r="S177" i="31"/>
  <c r="T177" i="31" s="1"/>
  <c r="Z183" i="30"/>
  <c r="AA183" i="30" s="1"/>
  <c r="AB183" i="30"/>
  <c r="AC183" i="30" s="1"/>
  <c r="S183" i="30"/>
  <c r="T183" i="30" s="1"/>
  <c r="AB164" i="30"/>
  <c r="AC164" i="30" s="1"/>
  <c r="Z164" i="30"/>
  <c r="AA164" i="30" s="1"/>
  <c r="S164" i="30"/>
  <c r="T164" i="30" s="1"/>
  <c r="Z185" i="34"/>
  <c r="AA185" i="34" s="1"/>
  <c r="AB185" i="34"/>
  <c r="AC185" i="34" s="1"/>
  <c r="S185" i="34"/>
  <c r="T185" i="34" s="1"/>
  <c r="Z173" i="34"/>
  <c r="AA173" i="34" s="1"/>
  <c r="AB173" i="34"/>
  <c r="AC173" i="34" s="1"/>
  <c r="S173" i="34"/>
  <c r="T173" i="34" s="1"/>
  <c r="AB166" i="29"/>
  <c r="AC166" i="29" s="1"/>
  <c r="Z166" i="29"/>
  <c r="AA166" i="29" s="1"/>
  <c r="S166" i="29"/>
  <c r="T166" i="29" s="1"/>
  <c r="AB163" i="29"/>
  <c r="AC163" i="29" s="1"/>
  <c r="Z163" i="29"/>
  <c r="AA163" i="29" s="1"/>
  <c r="S163" i="29"/>
  <c r="T163" i="29" s="1"/>
  <c r="O52" i="33"/>
  <c r="P52" i="33" s="1"/>
  <c r="AB52" i="33"/>
  <c r="AC52" i="33" s="1"/>
  <c r="Z52" i="33"/>
  <c r="AA52" i="33" s="1"/>
  <c r="S52" i="33"/>
  <c r="T52" i="33" s="1"/>
  <c r="AB80" i="33"/>
  <c r="AC80" i="33" s="1"/>
  <c r="Z80" i="33"/>
  <c r="AA80" i="33" s="1"/>
  <c r="S80" i="33"/>
  <c r="T80" i="33" s="1"/>
  <c r="Z34" i="33"/>
  <c r="AA34" i="33" s="1"/>
  <c r="AB34" i="33"/>
  <c r="AC34" i="33" s="1"/>
  <c r="S34" i="33"/>
  <c r="T34" i="33" s="1"/>
  <c r="Z19" i="33"/>
  <c r="AA19" i="33" s="1"/>
  <c r="AB19" i="33"/>
  <c r="AC19" i="33" s="1"/>
  <c r="S19" i="33"/>
  <c r="T19" i="33" s="1"/>
  <c r="AB19" i="34"/>
  <c r="AC19" i="34" s="1"/>
  <c r="Z19" i="34"/>
  <c r="AA19" i="34" s="1"/>
  <c r="S19" i="34"/>
  <c r="T19" i="34" s="1"/>
  <c r="Z140" i="34"/>
  <c r="AA140" i="34" s="1"/>
  <c r="AB140" i="34"/>
  <c r="AC140" i="34" s="1"/>
  <c r="S140" i="34"/>
  <c r="T140" i="34" s="1"/>
  <c r="Z48" i="34"/>
  <c r="AA48" i="34" s="1"/>
  <c r="AB48" i="34"/>
  <c r="AC48" i="34" s="1"/>
  <c r="S48" i="34"/>
  <c r="T48" i="34" s="1"/>
  <c r="AB95" i="34"/>
  <c r="AC95" i="34" s="1"/>
  <c r="Z95" i="34"/>
  <c r="AA95" i="34" s="1"/>
  <c r="S95" i="34"/>
  <c r="T95" i="34" s="1"/>
  <c r="AB139" i="34"/>
  <c r="AC139" i="34" s="1"/>
  <c r="S139" i="34"/>
  <c r="T139" i="34" s="1"/>
  <c r="Z139" i="34"/>
  <c r="AA139" i="34" s="1"/>
  <c r="AB78" i="34"/>
  <c r="AC78" i="34" s="1"/>
  <c r="Z78" i="34"/>
  <c r="AA78" i="34" s="1"/>
  <c r="S78" i="34"/>
  <c r="T78" i="34" s="1"/>
  <c r="O91" i="34"/>
  <c r="P91" i="34" s="1"/>
  <c r="Z91" i="34"/>
  <c r="AA91" i="34" s="1"/>
  <c r="AB91" i="34"/>
  <c r="AC91" i="34" s="1"/>
  <c r="S91" i="34"/>
  <c r="T91" i="34" s="1"/>
  <c r="Z108" i="34"/>
  <c r="AA108" i="34" s="1"/>
  <c r="AB108" i="34"/>
  <c r="AC108" i="34" s="1"/>
  <c r="S108" i="34"/>
  <c r="T108" i="34" s="1"/>
  <c r="AB43" i="35"/>
  <c r="Z43" i="35"/>
  <c r="S43" i="35"/>
  <c r="Z19" i="35"/>
  <c r="AA19" i="35" s="1"/>
  <c r="AB19" i="35"/>
  <c r="AC19" i="35" s="1"/>
  <c r="S19" i="35"/>
  <c r="T19" i="35" s="1"/>
  <c r="O91" i="35"/>
  <c r="P91" i="35" s="1"/>
  <c r="Z91" i="35"/>
  <c r="AA91" i="35" s="1"/>
  <c r="AB91" i="35"/>
  <c r="AC91" i="35" s="1"/>
  <c r="S91" i="35"/>
  <c r="T91" i="35" s="1"/>
  <c r="O60" i="35"/>
  <c r="P60" i="35" s="1"/>
  <c r="Z60" i="35"/>
  <c r="AA60" i="35" s="1"/>
  <c r="AB60" i="35"/>
  <c r="AC60" i="35" s="1"/>
  <c r="S60" i="35"/>
  <c r="T60" i="35" s="1"/>
  <c r="AB77" i="35"/>
  <c r="AC77" i="35" s="1"/>
  <c r="Z77" i="35"/>
  <c r="AA77" i="35" s="1"/>
  <c r="S77" i="35"/>
  <c r="T77" i="35" s="1"/>
  <c r="AB153" i="35"/>
  <c r="AC153" i="35" s="1"/>
  <c r="Z153" i="35"/>
  <c r="AA153" i="35" s="1"/>
  <c r="S153" i="35"/>
  <c r="T153" i="35" s="1"/>
  <c r="Z66" i="35"/>
  <c r="AA66" i="35" s="1"/>
  <c r="AB66" i="35"/>
  <c r="AC66" i="35" s="1"/>
  <c r="S66" i="35"/>
  <c r="T66" i="35" s="1"/>
  <c r="Z37" i="35"/>
  <c r="AA37" i="35" s="1"/>
  <c r="AB37" i="35"/>
  <c r="AC37" i="35" s="1"/>
  <c r="S37" i="35"/>
  <c r="T37" i="35" s="1"/>
  <c r="Z138" i="35"/>
  <c r="AA138" i="35" s="1"/>
  <c r="AB138" i="35"/>
  <c r="AC138" i="35" s="1"/>
  <c r="S138" i="35"/>
  <c r="T138" i="35" s="1"/>
  <c r="AB90" i="36"/>
  <c r="AC90" i="36" s="1"/>
  <c r="Z90" i="36"/>
  <c r="AA90" i="36" s="1"/>
  <c r="S90" i="36"/>
  <c r="T90" i="36" s="1"/>
  <c r="AB133" i="36"/>
  <c r="Z133" i="36"/>
  <c r="S133" i="36"/>
  <c r="O45" i="36"/>
  <c r="P45" i="36" s="1"/>
  <c r="AB45" i="36"/>
  <c r="AC45" i="36" s="1"/>
  <c r="Z45" i="36"/>
  <c r="AA45" i="36" s="1"/>
  <c r="S45" i="36"/>
  <c r="T45" i="36" s="1"/>
  <c r="Z137" i="36"/>
  <c r="AA137" i="36" s="1"/>
  <c r="AB137" i="36"/>
  <c r="AC137" i="36" s="1"/>
  <c r="S137" i="36"/>
  <c r="T137" i="36" s="1"/>
  <c r="Z114" i="36"/>
  <c r="AA114" i="36" s="1"/>
  <c r="AB114" i="36"/>
  <c r="AC114" i="36" s="1"/>
  <c r="S114" i="36"/>
  <c r="T114" i="36" s="1"/>
  <c r="AB37" i="36"/>
  <c r="AC37" i="36" s="1"/>
  <c r="Z37" i="36"/>
  <c r="AA37" i="36" s="1"/>
  <c r="S37" i="36"/>
  <c r="T37" i="36" s="1"/>
  <c r="Z154" i="36"/>
  <c r="AA154" i="36" s="1"/>
  <c r="AB154" i="36"/>
  <c r="AC154" i="36" s="1"/>
  <c r="S154" i="36"/>
  <c r="T154" i="36" s="1"/>
  <c r="O85" i="36"/>
  <c r="P85" i="36" s="1"/>
  <c r="Z85" i="36"/>
  <c r="AA85" i="36" s="1"/>
  <c r="AB85" i="36"/>
  <c r="AC85" i="36" s="1"/>
  <c r="S85" i="36"/>
  <c r="T85" i="36" s="1"/>
  <c r="O61" i="37"/>
  <c r="P61" i="37" s="1"/>
  <c r="AB61" i="37"/>
  <c r="AC61" i="37" s="1"/>
  <c r="Z61" i="37"/>
  <c r="AA61" i="37" s="1"/>
  <c r="S61" i="37"/>
  <c r="T61" i="37" s="1"/>
  <c r="AB105" i="37"/>
  <c r="AC105" i="37" s="1"/>
  <c r="S105" i="37"/>
  <c r="T105" i="37" s="1"/>
  <c r="Z105" i="37"/>
  <c r="AA105" i="37" s="1"/>
  <c r="AB151" i="37"/>
  <c r="AC151" i="37" s="1"/>
  <c r="Z151" i="37"/>
  <c r="AA151" i="37" s="1"/>
  <c r="S151" i="37"/>
  <c r="T151" i="37" s="1"/>
  <c r="O81" i="37"/>
  <c r="P81" i="37" s="1"/>
  <c r="Z81" i="37"/>
  <c r="AA81" i="37" s="1"/>
  <c r="AB81" i="37"/>
  <c r="AC81" i="37" s="1"/>
  <c r="S81" i="37"/>
  <c r="T81" i="37" s="1"/>
  <c r="Z112" i="37"/>
  <c r="AA112" i="37" s="1"/>
  <c r="AB112" i="37"/>
  <c r="AC112" i="37" s="1"/>
  <c r="S112" i="37"/>
  <c r="T112" i="37" s="1"/>
  <c r="AB57" i="37"/>
  <c r="AC57" i="37" s="1"/>
  <c r="Z57" i="37"/>
  <c r="AA57" i="37" s="1"/>
  <c r="S57" i="37"/>
  <c r="T57" i="37" s="1"/>
  <c r="AB20" i="37"/>
  <c r="AC20" i="37" s="1"/>
  <c r="Z20" i="37"/>
  <c r="AA20" i="37" s="1"/>
  <c r="S20" i="37"/>
  <c r="T20" i="37" s="1"/>
  <c r="AB103" i="29"/>
  <c r="AC103" i="29" s="1"/>
  <c r="Z103" i="29"/>
  <c r="AA103" i="29" s="1"/>
  <c r="S103" i="29"/>
  <c r="T103" i="29" s="1"/>
  <c r="Z82" i="34"/>
  <c r="AA82" i="34" s="1"/>
  <c r="S82" i="34"/>
  <c r="T82" i="34" s="1"/>
  <c r="AB82" i="34"/>
  <c r="AC82" i="34" s="1"/>
  <c r="AB58" i="29"/>
  <c r="AC58" i="29" s="1"/>
  <c r="Z58" i="29"/>
  <c r="AA58" i="29" s="1"/>
  <c r="S58" i="29"/>
  <c r="T58" i="29" s="1"/>
  <c r="AB53" i="36"/>
  <c r="AC53" i="36" s="1"/>
  <c r="Z53" i="36"/>
  <c r="AA53" i="36" s="1"/>
  <c r="S53" i="36"/>
  <c r="T53" i="36" s="1"/>
  <c r="Z25" i="29"/>
  <c r="AA25" i="29" s="1"/>
  <c r="AB25" i="29"/>
  <c r="AC25" i="29" s="1"/>
  <c r="S25" i="29"/>
  <c r="T25" i="29" s="1"/>
  <c r="Z26" i="34"/>
  <c r="AA26" i="34" s="1"/>
  <c r="AB26" i="34"/>
  <c r="AC26" i="34" s="1"/>
  <c r="S26" i="34"/>
  <c r="T26" i="34" s="1"/>
  <c r="AB14" i="32"/>
  <c r="AC14" i="32" s="1"/>
  <c r="Z14" i="32"/>
  <c r="AA14" i="32" s="1"/>
  <c r="S14" i="32"/>
  <c r="T14" i="32" s="1"/>
  <c r="AB122" i="30"/>
  <c r="AC122" i="30" s="1"/>
  <c r="S122" i="30"/>
  <c r="T122" i="30" s="1"/>
  <c r="Z122" i="30"/>
  <c r="AA122" i="30" s="1"/>
  <c r="AB26" i="30"/>
  <c r="AC26" i="30" s="1"/>
  <c r="Z26" i="30"/>
  <c r="AA26" i="30" s="1"/>
  <c r="S26" i="30"/>
  <c r="T26" i="30" s="1"/>
  <c r="Z156" i="35"/>
  <c r="AA156" i="35" s="1"/>
  <c r="AB156" i="35"/>
  <c r="AC156" i="35" s="1"/>
  <c r="S156" i="35"/>
  <c r="T156" i="35" s="1"/>
  <c r="Z182" i="37"/>
  <c r="AA182" i="37" s="1"/>
  <c r="AB182" i="37"/>
  <c r="AC182" i="37" s="1"/>
  <c r="S182" i="37"/>
  <c r="T182" i="37" s="1"/>
  <c r="AB163" i="37"/>
  <c r="AC163" i="37" s="1"/>
  <c r="Z163" i="37"/>
  <c r="AA163" i="37" s="1"/>
  <c r="S163" i="37"/>
  <c r="T163" i="37" s="1"/>
  <c r="AB168" i="35"/>
  <c r="AC168" i="35" s="1"/>
  <c r="Z168" i="35"/>
  <c r="AA168" i="35" s="1"/>
  <c r="S168" i="35"/>
  <c r="T168" i="35" s="1"/>
  <c r="O165" i="35"/>
  <c r="P165" i="35" s="1"/>
  <c r="Z165" i="35"/>
  <c r="AA165" i="35" s="1"/>
  <c r="AB165" i="35"/>
  <c r="AC165" i="35" s="1"/>
  <c r="S165" i="35"/>
  <c r="T165" i="35" s="1"/>
  <c r="Z163" i="33"/>
  <c r="AA163" i="33" s="1"/>
  <c r="AB163" i="33"/>
  <c r="AC163" i="33" s="1"/>
  <c r="S163" i="33"/>
  <c r="T163" i="33" s="1"/>
  <c r="Z166" i="33"/>
  <c r="AA166" i="33" s="1"/>
  <c r="AB166" i="33"/>
  <c r="AC166" i="33" s="1"/>
  <c r="S166" i="33"/>
  <c r="T166" i="33" s="1"/>
  <c r="Z186" i="28"/>
  <c r="AA186" i="28" s="1"/>
  <c r="AB186" i="28"/>
  <c r="AC186" i="28" s="1"/>
  <c r="S186" i="28"/>
  <c r="T186" i="28" s="1"/>
  <c r="Z163" i="28"/>
  <c r="AA163" i="28" s="1"/>
  <c r="AB163" i="28"/>
  <c r="AC163" i="28" s="1"/>
  <c r="S163" i="28"/>
  <c r="T163" i="28" s="1"/>
  <c r="AB185" i="32"/>
  <c r="AC185" i="32" s="1"/>
  <c r="Z185" i="32"/>
  <c r="AA185" i="32" s="1"/>
  <c r="S185" i="32"/>
  <c r="T185" i="32" s="1"/>
  <c r="Z184" i="36"/>
  <c r="AA184" i="36" s="1"/>
  <c r="AB184" i="36"/>
  <c r="AC184" i="36" s="1"/>
  <c r="S184" i="36"/>
  <c r="T184" i="36" s="1"/>
  <c r="Z171" i="36"/>
  <c r="AA171" i="36" s="1"/>
  <c r="AB171" i="36"/>
  <c r="AC171" i="36" s="1"/>
  <c r="S171" i="36"/>
  <c r="T171" i="36" s="1"/>
  <c r="Z175" i="31"/>
  <c r="AA175" i="31" s="1"/>
  <c r="AB175" i="31"/>
  <c r="AC175" i="31" s="1"/>
  <c r="S175" i="31"/>
  <c r="T175" i="31" s="1"/>
  <c r="Z186" i="31"/>
  <c r="AA186" i="31" s="1"/>
  <c r="AB186" i="31"/>
  <c r="AC186" i="31" s="1"/>
  <c r="S186" i="31"/>
  <c r="T186" i="31" s="1"/>
  <c r="O170" i="30"/>
  <c r="P170" i="30" s="1"/>
  <c r="AB170" i="30"/>
  <c r="AC170" i="30" s="1"/>
  <c r="Z170" i="30"/>
  <c r="AA170" i="30" s="1"/>
  <c r="S170" i="30"/>
  <c r="T170" i="30" s="1"/>
  <c r="Z176" i="30"/>
  <c r="AA176" i="30" s="1"/>
  <c r="AB176" i="30"/>
  <c r="AC176" i="30" s="1"/>
  <c r="S176" i="30"/>
  <c r="T176" i="30" s="1"/>
  <c r="Z168" i="34"/>
  <c r="AA168" i="34" s="1"/>
  <c r="AB168" i="34"/>
  <c r="AC168" i="34" s="1"/>
  <c r="S168" i="34"/>
  <c r="T168" i="34" s="1"/>
  <c r="Z169" i="34"/>
  <c r="AA169" i="34" s="1"/>
  <c r="AB169" i="34"/>
  <c r="AC169" i="34" s="1"/>
  <c r="S169" i="34"/>
  <c r="T169" i="34" s="1"/>
  <c r="AB182" i="29"/>
  <c r="AC182" i="29" s="1"/>
  <c r="Z182" i="29"/>
  <c r="AA182" i="29" s="1"/>
  <c r="S182" i="29"/>
  <c r="T182" i="29" s="1"/>
  <c r="Z172" i="29"/>
  <c r="AA172" i="29" s="1"/>
  <c r="AB172" i="29"/>
  <c r="AC172" i="29" s="1"/>
  <c r="S172" i="29"/>
  <c r="T172" i="29" s="1"/>
  <c r="AB117" i="31"/>
  <c r="AC117" i="31" s="1"/>
  <c r="Z117" i="31"/>
  <c r="AA117" i="31" s="1"/>
  <c r="S117" i="31"/>
  <c r="T117" i="31" s="1"/>
  <c r="O96" i="32"/>
  <c r="P96" i="32" s="1"/>
  <c r="AB96" i="32"/>
  <c r="AC96" i="32" s="1"/>
  <c r="Z96" i="32"/>
  <c r="AA96" i="32" s="1"/>
  <c r="S96" i="32"/>
  <c r="T96" i="32" s="1"/>
  <c r="O83" i="35"/>
  <c r="P83" i="35" s="1"/>
  <c r="Z83" i="35"/>
  <c r="AA83" i="35" s="1"/>
  <c r="S83" i="35"/>
  <c r="T83" i="35" s="1"/>
  <c r="AB83" i="35"/>
  <c r="AC83" i="35" s="1"/>
  <c r="AB156" i="28"/>
  <c r="AC156" i="28" s="1"/>
  <c r="Z156" i="28"/>
  <c r="AA156" i="28" s="1"/>
  <c r="S156" i="28"/>
  <c r="T156" i="28" s="1"/>
  <c r="AB21" i="28"/>
  <c r="AC21" i="28" s="1"/>
  <c r="Z21" i="28"/>
  <c r="AA21" i="28" s="1"/>
  <c r="S21" i="28"/>
  <c r="T21" i="28" s="1"/>
  <c r="Z14" i="28"/>
  <c r="AA14" i="28" s="1"/>
  <c r="AB14" i="28"/>
  <c r="AC14" i="28" s="1"/>
  <c r="S14" i="28"/>
  <c r="T14" i="28" s="1"/>
  <c r="Z121" i="28"/>
  <c r="AA121" i="28" s="1"/>
  <c r="AB121" i="28"/>
  <c r="AC121" i="28" s="1"/>
  <c r="S121" i="28"/>
  <c r="T121" i="28" s="1"/>
  <c r="O103" i="28"/>
  <c r="P103" i="28" s="1"/>
  <c r="Z103" i="28"/>
  <c r="AB103" i="28"/>
  <c r="S103" i="28"/>
  <c r="AB137" i="28"/>
  <c r="AC137" i="28" s="1"/>
  <c r="Z137" i="28"/>
  <c r="AA137" i="28" s="1"/>
  <c r="S137" i="28"/>
  <c r="T137" i="28" s="1"/>
  <c r="O58" i="28"/>
  <c r="P58" i="28" s="1"/>
  <c r="AB58" i="28"/>
  <c r="AC58" i="28" s="1"/>
  <c r="Z58" i="28"/>
  <c r="AA58" i="28" s="1"/>
  <c r="S58" i="28"/>
  <c r="T58" i="28" s="1"/>
  <c r="O78" i="28"/>
  <c r="P78" i="28" s="1"/>
  <c r="AB78" i="28"/>
  <c r="AC78" i="28" s="1"/>
  <c r="Z78" i="28"/>
  <c r="AA78" i="28" s="1"/>
  <c r="S78" i="28"/>
  <c r="T78" i="28" s="1"/>
  <c r="O83" i="28"/>
  <c r="P83" i="28" s="1"/>
  <c r="Z83" i="28"/>
  <c r="AA83" i="28" s="1"/>
  <c r="AB83" i="28"/>
  <c r="AC83" i="28" s="1"/>
  <c r="S83" i="28"/>
  <c r="T83" i="28" s="1"/>
  <c r="AB88" i="28"/>
  <c r="AC88" i="28" s="1"/>
  <c r="Z88" i="28"/>
  <c r="AA88" i="28" s="1"/>
  <c r="S88" i="28"/>
  <c r="T88" i="28" s="1"/>
  <c r="AB123" i="29"/>
  <c r="AC123" i="29" s="1"/>
  <c r="Z123" i="29"/>
  <c r="AA123" i="29" s="1"/>
  <c r="S123" i="29"/>
  <c r="T123" i="29" s="1"/>
  <c r="AB54" i="29"/>
  <c r="AC54" i="29" s="1"/>
  <c r="Z54" i="29"/>
  <c r="AA54" i="29" s="1"/>
  <c r="S54" i="29"/>
  <c r="T54" i="29" s="1"/>
  <c r="AB118" i="29"/>
  <c r="AC118" i="29" s="1"/>
  <c r="Z118" i="29"/>
  <c r="AA118" i="29" s="1"/>
  <c r="S118" i="29"/>
  <c r="T118" i="29" s="1"/>
  <c r="AB139" i="29"/>
  <c r="AC139" i="29" s="1"/>
  <c r="Z139" i="29"/>
  <c r="AA139" i="29" s="1"/>
  <c r="S139" i="29"/>
  <c r="T139" i="29" s="1"/>
  <c r="Z111" i="29"/>
  <c r="AA111" i="29" s="1"/>
  <c r="AB111" i="29"/>
  <c r="AC111" i="29" s="1"/>
  <c r="S111" i="29"/>
  <c r="T111" i="29" s="1"/>
  <c r="Z125" i="29"/>
  <c r="AA125" i="29" s="1"/>
  <c r="AB125" i="29"/>
  <c r="AC125" i="29" s="1"/>
  <c r="S125" i="29"/>
  <c r="T125" i="29" s="1"/>
  <c r="Z78" i="29"/>
  <c r="AA78" i="29" s="1"/>
  <c r="AB78" i="29"/>
  <c r="AC78" i="29" s="1"/>
  <c r="S78" i="29"/>
  <c r="T78" i="29" s="1"/>
  <c r="AB119" i="29"/>
  <c r="AC119" i="29" s="1"/>
  <c r="Z119" i="29"/>
  <c r="AA119" i="29" s="1"/>
  <c r="S119" i="29"/>
  <c r="T119" i="29" s="1"/>
  <c r="AB90" i="30"/>
  <c r="AC90" i="30" s="1"/>
  <c r="Z90" i="30"/>
  <c r="AA90" i="30" s="1"/>
  <c r="S90" i="30"/>
  <c r="T90" i="30" s="1"/>
  <c r="O61" i="30"/>
  <c r="P61" i="30" s="1"/>
  <c r="Z61" i="30"/>
  <c r="AA61" i="30" s="1"/>
  <c r="AB61" i="30"/>
  <c r="AC61" i="30" s="1"/>
  <c r="S61" i="30"/>
  <c r="T61" i="30" s="1"/>
  <c r="O89" i="30"/>
  <c r="P89" i="30" s="1"/>
  <c r="Z89" i="30"/>
  <c r="AA89" i="30" s="1"/>
  <c r="AB89" i="30"/>
  <c r="AC89" i="30" s="1"/>
  <c r="S89" i="30"/>
  <c r="T89" i="30" s="1"/>
  <c r="AB134" i="30"/>
  <c r="AC134" i="30" s="1"/>
  <c r="Z134" i="30"/>
  <c r="AA134" i="30" s="1"/>
  <c r="S134" i="30"/>
  <c r="T134" i="30" s="1"/>
  <c r="Z152" i="30"/>
  <c r="AA152" i="30" s="1"/>
  <c r="AB152" i="30"/>
  <c r="AC152" i="30" s="1"/>
  <c r="S152" i="30"/>
  <c r="T152" i="30" s="1"/>
  <c r="Z154" i="30"/>
  <c r="AA154" i="30" s="1"/>
  <c r="AB154" i="30"/>
  <c r="AC154" i="30" s="1"/>
  <c r="S154" i="30"/>
  <c r="T154" i="30" s="1"/>
  <c r="AB20" i="30"/>
  <c r="AC20" i="30" s="1"/>
  <c r="Z20" i="30"/>
  <c r="AA20" i="30" s="1"/>
  <c r="S20" i="30"/>
  <c r="T20" i="30" s="1"/>
  <c r="O180" i="31"/>
  <c r="P180" i="31" s="1"/>
  <c r="Z133" i="31"/>
  <c r="AB133" i="31"/>
  <c r="S133" i="31"/>
  <c r="AB147" i="31"/>
  <c r="AC147" i="31" s="1"/>
  <c r="Z147" i="31"/>
  <c r="AA147" i="31" s="1"/>
  <c r="S147" i="31"/>
  <c r="T147" i="31" s="1"/>
  <c r="Z13" i="31"/>
  <c r="AB13" i="31"/>
  <c r="S13" i="31"/>
  <c r="AB36" i="31"/>
  <c r="AC36" i="31" s="1"/>
  <c r="Z36" i="31"/>
  <c r="AA36" i="31" s="1"/>
  <c r="S36" i="31"/>
  <c r="T36" i="31" s="1"/>
  <c r="AB85" i="31"/>
  <c r="AC85" i="31" s="1"/>
  <c r="Z85" i="31"/>
  <c r="AA85" i="31" s="1"/>
  <c r="S85" i="31"/>
  <c r="T85" i="31" s="1"/>
  <c r="O50" i="31"/>
  <c r="P50" i="31" s="1"/>
  <c r="AB50" i="31"/>
  <c r="AC50" i="31" s="1"/>
  <c r="S50" i="31"/>
  <c r="T50" i="31" s="1"/>
  <c r="Z50" i="31"/>
  <c r="AA50" i="31" s="1"/>
  <c r="O63" i="31"/>
  <c r="P63" i="31" s="1"/>
  <c r="AB63" i="31"/>
  <c r="AC63" i="31" s="1"/>
  <c r="Z63" i="31"/>
  <c r="AA63" i="31" s="1"/>
  <c r="S63" i="31"/>
  <c r="T63" i="31" s="1"/>
  <c r="AB83" i="31"/>
  <c r="AC83" i="31" s="1"/>
  <c r="Z83" i="31"/>
  <c r="AA83" i="31" s="1"/>
  <c r="S83" i="31"/>
  <c r="T83" i="31" s="1"/>
  <c r="AB67" i="32"/>
  <c r="AC67" i="32" s="1"/>
  <c r="Z67" i="32"/>
  <c r="AA67" i="32" s="1"/>
  <c r="S67" i="32"/>
  <c r="T67" i="32" s="1"/>
  <c r="AB16" i="32"/>
  <c r="AC16" i="32" s="1"/>
  <c r="Z16" i="32"/>
  <c r="AA16" i="32" s="1"/>
  <c r="S16" i="32"/>
  <c r="T16" i="32" s="1"/>
  <c r="AB151" i="32"/>
  <c r="AC151" i="32" s="1"/>
  <c r="Z151" i="32"/>
  <c r="AA151" i="32" s="1"/>
  <c r="S151" i="32"/>
  <c r="T151" i="32" s="1"/>
  <c r="AB84" i="32"/>
  <c r="AC84" i="32" s="1"/>
  <c r="Z84" i="32"/>
  <c r="AA84" i="32" s="1"/>
  <c r="S84" i="32"/>
  <c r="T84" i="32" s="1"/>
  <c r="Z47" i="32"/>
  <c r="AA47" i="32" s="1"/>
  <c r="S47" i="32"/>
  <c r="T47" i="32" s="1"/>
  <c r="AB47" i="32"/>
  <c r="AC47" i="32" s="1"/>
  <c r="AB60" i="32"/>
  <c r="AC60" i="32" s="1"/>
  <c r="Z60" i="32"/>
  <c r="AA60" i="32" s="1"/>
  <c r="S60" i="32"/>
  <c r="T60" i="32" s="1"/>
  <c r="Z154" i="32"/>
  <c r="AA154" i="32" s="1"/>
  <c r="AB154" i="32"/>
  <c r="AC154" i="32" s="1"/>
  <c r="S154" i="32"/>
  <c r="T154" i="32" s="1"/>
  <c r="AB54" i="32"/>
  <c r="AC54" i="32" s="1"/>
  <c r="Z54" i="32"/>
  <c r="AA54" i="32" s="1"/>
  <c r="S54" i="32"/>
  <c r="T54" i="32" s="1"/>
  <c r="AB74" i="32"/>
  <c r="AC74" i="32" s="1"/>
  <c r="Z74" i="32"/>
  <c r="AA74" i="32" s="1"/>
  <c r="S74" i="32"/>
  <c r="T74" i="32" s="1"/>
  <c r="O22" i="32"/>
  <c r="P22" i="32" s="1"/>
  <c r="AB22" i="32"/>
  <c r="AC22" i="32" s="1"/>
  <c r="Z22" i="32"/>
  <c r="AA22" i="32" s="1"/>
  <c r="S22" i="32"/>
  <c r="T22" i="32" s="1"/>
  <c r="AB95" i="33"/>
  <c r="AC95" i="33" s="1"/>
  <c r="Z95" i="33"/>
  <c r="AA95" i="33" s="1"/>
  <c r="S95" i="33"/>
  <c r="T95" i="33" s="1"/>
  <c r="Z61" i="33"/>
  <c r="AA61" i="33" s="1"/>
  <c r="AB61" i="33"/>
  <c r="AC61" i="33" s="1"/>
  <c r="S61" i="33"/>
  <c r="T61" i="33" s="1"/>
  <c r="AB107" i="33"/>
  <c r="AC107" i="33" s="1"/>
  <c r="Z107" i="33"/>
  <c r="AA107" i="33" s="1"/>
  <c r="S107" i="33"/>
  <c r="T107" i="33" s="1"/>
  <c r="AB104" i="33"/>
  <c r="AC104" i="33" s="1"/>
  <c r="Z104" i="33"/>
  <c r="AA104" i="33" s="1"/>
  <c r="S104" i="33"/>
  <c r="T104" i="33" s="1"/>
  <c r="Z31" i="33"/>
  <c r="AA31" i="33" s="1"/>
  <c r="AB31" i="33"/>
  <c r="AC31" i="33" s="1"/>
  <c r="S31" i="33"/>
  <c r="T31" i="33" s="1"/>
  <c r="AB141" i="33"/>
  <c r="AC141" i="33" s="1"/>
  <c r="Z141" i="33"/>
  <c r="AA141" i="33" s="1"/>
  <c r="S141" i="33"/>
  <c r="T141" i="33" s="1"/>
  <c r="O46" i="28"/>
  <c r="P46" i="28" s="1"/>
  <c r="AB46" i="28"/>
  <c r="AC46" i="28" s="1"/>
  <c r="Z46" i="28"/>
  <c r="AA46" i="28" s="1"/>
  <c r="S46" i="28"/>
  <c r="T46" i="28" s="1"/>
  <c r="Z13" i="28"/>
  <c r="S13" i="28"/>
  <c r="AB13" i="28"/>
  <c r="Z30" i="28"/>
  <c r="AA30" i="28" s="1"/>
  <c r="AB30" i="28"/>
  <c r="AC30" i="28" s="1"/>
  <c r="S30" i="28"/>
  <c r="T30" i="28" s="1"/>
  <c r="Z133" i="28"/>
  <c r="AB133" i="28"/>
  <c r="S133" i="28"/>
  <c r="Z119" i="28"/>
  <c r="AA119" i="28" s="1"/>
  <c r="AB119" i="28"/>
  <c r="AC119" i="28" s="1"/>
  <c r="S119" i="28"/>
  <c r="T119" i="28" s="1"/>
  <c r="Z153" i="28"/>
  <c r="AA153" i="28" s="1"/>
  <c r="AB153" i="28"/>
  <c r="AC153" i="28" s="1"/>
  <c r="S153" i="28"/>
  <c r="T153" i="28" s="1"/>
  <c r="O66" i="28"/>
  <c r="P66" i="28" s="1"/>
  <c r="Z66" i="28"/>
  <c r="AA66" i="28" s="1"/>
  <c r="S66" i="28"/>
  <c r="T66" i="28" s="1"/>
  <c r="AB66" i="28"/>
  <c r="AC66" i="28" s="1"/>
  <c r="O86" i="28"/>
  <c r="P86" i="28" s="1"/>
  <c r="Z86" i="28"/>
  <c r="AA86" i="28" s="1"/>
  <c r="AB86" i="28"/>
  <c r="AC86" i="28" s="1"/>
  <c r="S86" i="28"/>
  <c r="T86" i="28" s="1"/>
  <c r="O91" i="28"/>
  <c r="P91" i="28" s="1"/>
  <c r="AB91" i="28"/>
  <c r="AC91" i="28" s="1"/>
  <c r="Z91" i="28"/>
  <c r="AA91" i="28" s="1"/>
  <c r="S91" i="28"/>
  <c r="T91" i="28" s="1"/>
  <c r="AB96" i="28"/>
  <c r="AC96" i="28" s="1"/>
  <c r="Z96" i="28"/>
  <c r="AA96" i="28" s="1"/>
  <c r="S96" i="28"/>
  <c r="T96" i="28" s="1"/>
  <c r="Z144" i="29"/>
  <c r="AA144" i="29" s="1"/>
  <c r="AB144" i="29"/>
  <c r="AC144" i="29" s="1"/>
  <c r="S144" i="29"/>
  <c r="T144" i="29" s="1"/>
  <c r="AB155" i="29"/>
  <c r="AC155" i="29" s="1"/>
  <c r="Z155" i="29"/>
  <c r="AA155" i="29" s="1"/>
  <c r="S155" i="29"/>
  <c r="T155" i="29" s="1"/>
  <c r="Z127" i="29"/>
  <c r="AA127" i="29" s="1"/>
  <c r="AB127" i="29"/>
  <c r="AC127" i="29" s="1"/>
  <c r="S127" i="29"/>
  <c r="T127" i="29" s="1"/>
  <c r="Z145" i="29"/>
  <c r="AA145" i="29" s="1"/>
  <c r="AB145" i="29"/>
  <c r="AC145" i="29" s="1"/>
  <c r="S145" i="29"/>
  <c r="T145" i="29" s="1"/>
  <c r="Z107" i="29"/>
  <c r="AA107" i="29" s="1"/>
  <c r="AB107" i="29"/>
  <c r="AC107" i="29" s="1"/>
  <c r="S107" i="29"/>
  <c r="T107" i="29" s="1"/>
  <c r="Z140" i="30"/>
  <c r="AA140" i="30" s="1"/>
  <c r="AB140" i="30"/>
  <c r="AC140" i="30" s="1"/>
  <c r="S140" i="30"/>
  <c r="T140" i="30" s="1"/>
  <c r="AB104" i="30"/>
  <c r="AC104" i="30" s="1"/>
  <c r="Z104" i="30"/>
  <c r="AA104" i="30" s="1"/>
  <c r="S104" i="30"/>
  <c r="T104" i="30" s="1"/>
  <c r="O76" i="30"/>
  <c r="P76" i="30" s="1"/>
  <c r="AB76" i="30"/>
  <c r="AC76" i="30" s="1"/>
  <c r="Z76" i="30"/>
  <c r="AA76" i="30" s="1"/>
  <c r="S76" i="30"/>
  <c r="T76" i="30" s="1"/>
  <c r="Z97" i="30"/>
  <c r="AA97" i="30" s="1"/>
  <c r="AB97" i="30"/>
  <c r="AC97" i="30" s="1"/>
  <c r="S97" i="30"/>
  <c r="T97" i="30" s="1"/>
  <c r="AB150" i="30"/>
  <c r="AC150" i="30" s="1"/>
  <c r="Z150" i="30"/>
  <c r="AA150" i="30" s="1"/>
  <c r="S150" i="30"/>
  <c r="T150" i="30" s="1"/>
  <c r="Z36" i="30"/>
  <c r="AA36" i="30" s="1"/>
  <c r="S36" i="30"/>
  <c r="T36" i="30" s="1"/>
  <c r="AB36" i="30"/>
  <c r="AC36" i="30" s="1"/>
  <c r="AB121" i="30"/>
  <c r="AC121" i="30" s="1"/>
  <c r="Z121" i="30"/>
  <c r="AA121" i="30" s="1"/>
  <c r="S121" i="30"/>
  <c r="T121" i="30" s="1"/>
  <c r="Z137" i="31"/>
  <c r="AA137" i="31" s="1"/>
  <c r="AB137" i="31"/>
  <c r="AC137" i="31" s="1"/>
  <c r="S137" i="31"/>
  <c r="T137" i="31" s="1"/>
  <c r="Z103" i="31"/>
  <c r="AB103" i="31"/>
  <c r="S103" i="31"/>
  <c r="AB35" i="31"/>
  <c r="AC35" i="31" s="1"/>
  <c r="Z35" i="31"/>
  <c r="AA35" i="31" s="1"/>
  <c r="S35" i="31"/>
  <c r="T35" i="31" s="1"/>
  <c r="AB79" i="31"/>
  <c r="AC79" i="31" s="1"/>
  <c r="Z79" i="31"/>
  <c r="AA79" i="31" s="1"/>
  <c r="S79" i="31"/>
  <c r="T79" i="31" s="1"/>
  <c r="AB151" i="31"/>
  <c r="AC151" i="31" s="1"/>
  <c r="Z151" i="31"/>
  <c r="AA151" i="31" s="1"/>
  <c r="S151" i="31"/>
  <c r="T151" i="31" s="1"/>
  <c r="O43" i="31"/>
  <c r="P43" i="31" s="1"/>
  <c r="AB43" i="31"/>
  <c r="Z43" i="31"/>
  <c r="S43" i="31"/>
  <c r="O54" i="31"/>
  <c r="P54" i="31" s="1"/>
  <c r="AB54" i="31"/>
  <c r="AC54" i="31" s="1"/>
  <c r="Z54" i="31"/>
  <c r="AA54" i="31" s="1"/>
  <c r="S54" i="31"/>
  <c r="T54" i="31" s="1"/>
  <c r="O58" i="31"/>
  <c r="P58" i="31" s="1"/>
  <c r="AB58" i="31"/>
  <c r="AC58" i="31" s="1"/>
  <c r="Z58" i="31"/>
  <c r="AA58" i="31" s="1"/>
  <c r="S58" i="31"/>
  <c r="T58" i="31" s="1"/>
  <c r="O78" i="31"/>
  <c r="P78" i="31" s="1"/>
  <c r="AB78" i="31"/>
  <c r="AC78" i="31" s="1"/>
  <c r="Z78" i="31"/>
  <c r="AA78" i="31" s="1"/>
  <c r="S78" i="31"/>
  <c r="T78" i="31" s="1"/>
  <c r="O91" i="31"/>
  <c r="P91" i="31" s="1"/>
  <c r="AB91" i="31"/>
  <c r="AC91" i="31" s="1"/>
  <c r="Z91" i="31"/>
  <c r="AA91" i="31" s="1"/>
  <c r="S91" i="31"/>
  <c r="T91" i="31" s="1"/>
  <c r="AB82" i="32"/>
  <c r="AC82" i="32" s="1"/>
  <c r="Z82" i="32"/>
  <c r="AA82" i="32" s="1"/>
  <c r="S82" i="32"/>
  <c r="T82" i="32" s="1"/>
  <c r="O48" i="32"/>
  <c r="P48" i="32" s="1"/>
  <c r="AB48" i="32"/>
  <c r="AC48" i="32" s="1"/>
  <c r="Z48" i="32"/>
  <c r="AA48" i="32" s="1"/>
  <c r="S48" i="32"/>
  <c r="T48" i="32" s="1"/>
  <c r="O92" i="32"/>
  <c r="P92" i="32" s="1"/>
  <c r="AB92" i="32"/>
  <c r="AC92" i="32" s="1"/>
  <c r="Z92" i="32"/>
  <c r="AA92" i="32" s="1"/>
  <c r="S92" i="32"/>
  <c r="T92" i="32" s="1"/>
  <c r="Z55" i="32"/>
  <c r="AA55" i="32" s="1"/>
  <c r="AB55" i="32"/>
  <c r="AC55" i="32" s="1"/>
  <c r="S55" i="32"/>
  <c r="T55" i="32" s="1"/>
  <c r="Z75" i="32"/>
  <c r="AA75" i="32" s="1"/>
  <c r="AB75" i="32"/>
  <c r="AC75" i="32" s="1"/>
  <c r="S75" i="32"/>
  <c r="T75" i="32" s="1"/>
  <c r="Z37" i="32"/>
  <c r="AA37" i="32" s="1"/>
  <c r="AB37" i="32"/>
  <c r="AC37" i="32" s="1"/>
  <c r="S37" i="32"/>
  <c r="T37" i="32" s="1"/>
  <c r="O65" i="32"/>
  <c r="P65" i="32" s="1"/>
  <c r="AB65" i="32"/>
  <c r="AC65" i="32" s="1"/>
  <c r="Z65" i="32"/>
  <c r="AA65" i="32" s="1"/>
  <c r="S65" i="32"/>
  <c r="T65" i="32" s="1"/>
  <c r="O48" i="33"/>
  <c r="P48" i="33" s="1"/>
  <c r="Z48" i="33"/>
  <c r="AA48" i="33" s="1"/>
  <c r="AB48" i="33"/>
  <c r="AC48" i="33" s="1"/>
  <c r="S48" i="33"/>
  <c r="T48" i="33" s="1"/>
  <c r="AB54" i="33"/>
  <c r="AC54" i="33" s="1"/>
  <c r="Z54" i="33"/>
  <c r="AA54" i="33" s="1"/>
  <c r="S54" i="33"/>
  <c r="T54" i="33" s="1"/>
  <c r="AB123" i="33"/>
  <c r="AC123" i="33" s="1"/>
  <c r="Z123" i="33"/>
  <c r="AA123" i="33" s="1"/>
  <c r="S123" i="33"/>
  <c r="T123" i="33" s="1"/>
  <c r="AB120" i="33"/>
  <c r="AC120" i="33" s="1"/>
  <c r="Z120" i="33"/>
  <c r="AA120" i="33" s="1"/>
  <c r="S120" i="33"/>
  <c r="T120" i="33" s="1"/>
  <c r="Z115" i="33"/>
  <c r="AA115" i="33" s="1"/>
  <c r="AB115" i="33"/>
  <c r="AC115" i="33" s="1"/>
  <c r="S115" i="33"/>
  <c r="T115" i="33" s="1"/>
  <c r="AB157" i="33"/>
  <c r="AC157" i="33" s="1"/>
  <c r="Z157" i="33"/>
  <c r="AA157" i="33" s="1"/>
  <c r="S157" i="33"/>
  <c r="T157" i="33" s="1"/>
  <c r="O60" i="33"/>
  <c r="P60" i="33" s="1"/>
  <c r="AB60" i="33"/>
  <c r="AC60" i="33" s="1"/>
  <c r="Z60" i="33"/>
  <c r="AA60" i="33" s="1"/>
  <c r="S60" i="33"/>
  <c r="T60" i="33" s="1"/>
  <c r="AB88" i="33"/>
  <c r="AC88" i="33" s="1"/>
  <c r="Z88" i="33"/>
  <c r="AA88" i="33" s="1"/>
  <c r="S88" i="33"/>
  <c r="T88" i="33" s="1"/>
  <c r="Z25" i="33"/>
  <c r="AA25" i="33" s="1"/>
  <c r="AB25" i="33"/>
  <c r="AC25" i="33" s="1"/>
  <c r="S25" i="33"/>
  <c r="T25" i="33" s="1"/>
  <c r="AB140" i="33"/>
  <c r="AC140" i="33" s="1"/>
  <c r="Z140" i="33"/>
  <c r="AA140" i="33" s="1"/>
  <c r="S140" i="33"/>
  <c r="T140" i="33" s="1"/>
  <c r="O55" i="34"/>
  <c r="P55" i="34" s="1"/>
  <c r="Z55" i="34"/>
  <c r="AA55" i="34" s="1"/>
  <c r="AB55" i="34"/>
  <c r="AC55" i="34" s="1"/>
  <c r="S55" i="34"/>
  <c r="T55" i="34" s="1"/>
  <c r="AB149" i="34"/>
  <c r="AC149" i="34" s="1"/>
  <c r="Z149" i="34"/>
  <c r="AA149" i="34" s="1"/>
  <c r="S149" i="34"/>
  <c r="T149" i="34" s="1"/>
  <c r="Z107" i="34"/>
  <c r="AA107" i="34" s="1"/>
  <c r="AB107" i="34"/>
  <c r="AC107" i="34" s="1"/>
  <c r="S107" i="34"/>
  <c r="T107" i="34" s="1"/>
  <c r="Z118" i="34"/>
  <c r="AA118" i="34" s="1"/>
  <c r="AB118" i="34"/>
  <c r="AC118" i="34" s="1"/>
  <c r="S118" i="34"/>
  <c r="T118" i="34" s="1"/>
  <c r="Z155" i="34"/>
  <c r="AA155" i="34" s="1"/>
  <c r="AB155" i="34"/>
  <c r="AC155" i="34" s="1"/>
  <c r="S155" i="34"/>
  <c r="T155" i="34" s="1"/>
  <c r="O86" i="34"/>
  <c r="P86" i="34" s="1"/>
  <c r="AB86" i="34"/>
  <c r="AC86" i="34" s="1"/>
  <c r="Z86" i="34"/>
  <c r="AA86" i="34" s="1"/>
  <c r="S86" i="34"/>
  <c r="T86" i="34" s="1"/>
  <c r="AB110" i="34"/>
  <c r="AC110" i="34" s="1"/>
  <c r="Z110" i="34"/>
  <c r="AA110" i="34" s="1"/>
  <c r="S110" i="34"/>
  <c r="T110" i="34" s="1"/>
  <c r="AB124" i="34"/>
  <c r="AC124" i="34" s="1"/>
  <c r="Z124" i="34"/>
  <c r="AA124" i="34" s="1"/>
  <c r="S124" i="34"/>
  <c r="T124" i="34" s="1"/>
  <c r="O64" i="35"/>
  <c r="P64" i="35" s="1"/>
  <c r="AB64" i="35"/>
  <c r="AC64" i="35" s="1"/>
  <c r="Z64" i="35"/>
  <c r="AA64" i="35" s="1"/>
  <c r="S64" i="35"/>
  <c r="T64" i="35" s="1"/>
  <c r="O45" i="35"/>
  <c r="P45" i="35" s="1"/>
  <c r="AB45" i="35"/>
  <c r="AC45" i="35" s="1"/>
  <c r="Z45" i="35"/>
  <c r="AA45" i="35" s="1"/>
  <c r="S45" i="35"/>
  <c r="T45" i="35" s="1"/>
  <c r="Z73" i="35"/>
  <c r="AB73" i="35"/>
  <c r="S73" i="35"/>
  <c r="Z111" i="35"/>
  <c r="AA111" i="35" s="1"/>
  <c r="AB111" i="35"/>
  <c r="AC111" i="35" s="1"/>
  <c r="S111" i="35"/>
  <c r="T111" i="35" s="1"/>
  <c r="Z154" i="35"/>
  <c r="AA154" i="35" s="1"/>
  <c r="AB154" i="35"/>
  <c r="AC154" i="35" s="1"/>
  <c r="S154" i="35"/>
  <c r="T154" i="35" s="1"/>
  <c r="Z118" i="36"/>
  <c r="AA118" i="36" s="1"/>
  <c r="S118" i="36"/>
  <c r="T118" i="36" s="1"/>
  <c r="AB118" i="36"/>
  <c r="AC118" i="36" s="1"/>
  <c r="AB153" i="36"/>
  <c r="AC153" i="36" s="1"/>
  <c r="Z153" i="36"/>
  <c r="AA153" i="36" s="1"/>
  <c r="S153" i="36"/>
  <c r="T153" i="36" s="1"/>
  <c r="Z148" i="36"/>
  <c r="AA148" i="36" s="1"/>
  <c r="AB148" i="36"/>
  <c r="AC148" i="36" s="1"/>
  <c r="S148" i="36"/>
  <c r="T148" i="36" s="1"/>
  <c r="Z111" i="36"/>
  <c r="AA111" i="36" s="1"/>
  <c r="AB111" i="36"/>
  <c r="AC111" i="36" s="1"/>
  <c r="S111" i="36"/>
  <c r="T111" i="36" s="1"/>
  <c r="Z126" i="36"/>
  <c r="AA126" i="36" s="1"/>
  <c r="AB126" i="36"/>
  <c r="AC126" i="36" s="1"/>
  <c r="S126" i="36"/>
  <c r="T126" i="36" s="1"/>
  <c r="AB36" i="36"/>
  <c r="AC36" i="36" s="1"/>
  <c r="Z36" i="36"/>
  <c r="AA36" i="36" s="1"/>
  <c r="S36" i="36"/>
  <c r="T36" i="36" s="1"/>
  <c r="Z82" i="36"/>
  <c r="AA82" i="36" s="1"/>
  <c r="AB82" i="36"/>
  <c r="AC82" i="36" s="1"/>
  <c r="S82" i="36"/>
  <c r="T82" i="36" s="1"/>
  <c r="AB121" i="37"/>
  <c r="AC121" i="37" s="1"/>
  <c r="Z121" i="37"/>
  <c r="AA121" i="37" s="1"/>
  <c r="S121" i="37"/>
  <c r="T121" i="37" s="1"/>
  <c r="AB144" i="37"/>
  <c r="AC144" i="37" s="1"/>
  <c r="Z144" i="37"/>
  <c r="AA144" i="37" s="1"/>
  <c r="S144" i="37"/>
  <c r="T144" i="37" s="1"/>
  <c r="O89" i="37"/>
  <c r="P89" i="37" s="1"/>
  <c r="AB89" i="37"/>
  <c r="AC89" i="37" s="1"/>
  <c r="Z89" i="37"/>
  <c r="AA89" i="37" s="1"/>
  <c r="S89" i="37"/>
  <c r="T89" i="37" s="1"/>
  <c r="Z134" i="37"/>
  <c r="AA134" i="37" s="1"/>
  <c r="AB134" i="37"/>
  <c r="AC134" i="37" s="1"/>
  <c r="S134" i="37"/>
  <c r="T134" i="37" s="1"/>
  <c r="Z65" i="37"/>
  <c r="AA65" i="37" s="1"/>
  <c r="AB65" i="37"/>
  <c r="AC65" i="37" s="1"/>
  <c r="S65" i="37"/>
  <c r="T65" i="37" s="1"/>
  <c r="Z95" i="37"/>
  <c r="AA95" i="37" s="1"/>
  <c r="AB95" i="37"/>
  <c r="AC95" i="37" s="1"/>
  <c r="S95" i="37"/>
  <c r="T95" i="37" s="1"/>
  <c r="AB93" i="29"/>
  <c r="AC93" i="29" s="1"/>
  <c r="Z93" i="29"/>
  <c r="AA93" i="29" s="1"/>
  <c r="S93" i="29"/>
  <c r="T93" i="29" s="1"/>
  <c r="AB36" i="29"/>
  <c r="AC36" i="29" s="1"/>
  <c r="S36" i="29"/>
  <c r="T36" i="29" s="1"/>
  <c r="Z36" i="29"/>
  <c r="AA36" i="29" s="1"/>
  <c r="Z34" i="29"/>
  <c r="AA34" i="29" s="1"/>
  <c r="AB34" i="29"/>
  <c r="AC34" i="29" s="1"/>
  <c r="S34" i="29"/>
  <c r="T34" i="29" s="1"/>
  <c r="Z106" i="34"/>
  <c r="AA106" i="34" s="1"/>
  <c r="AB106" i="34"/>
  <c r="AC106" i="34" s="1"/>
  <c r="S106" i="34"/>
  <c r="T106" i="34" s="1"/>
  <c r="AB31" i="35"/>
  <c r="AC31" i="35" s="1"/>
  <c r="Z31" i="35"/>
  <c r="AA31" i="35" s="1"/>
  <c r="S31" i="35"/>
  <c r="T31" i="35" s="1"/>
  <c r="O156" i="30"/>
  <c r="P156" i="30" s="1"/>
  <c r="AB156" i="30"/>
  <c r="AC156" i="30" s="1"/>
  <c r="Z156" i="30"/>
  <c r="AA156" i="30" s="1"/>
  <c r="S156" i="30"/>
  <c r="T156" i="30" s="1"/>
  <c r="AB62" i="30"/>
  <c r="AC62" i="30" s="1"/>
  <c r="Z62" i="30"/>
  <c r="AA62" i="30" s="1"/>
  <c r="S62" i="30"/>
  <c r="T62" i="30" s="1"/>
  <c r="Z174" i="37"/>
  <c r="AA174" i="37" s="1"/>
  <c r="AB174" i="37"/>
  <c r="AC174" i="37" s="1"/>
  <c r="S174" i="37"/>
  <c r="T174" i="37" s="1"/>
  <c r="O170" i="37"/>
  <c r="P170" i="37" s="1"/>
  <c r="AB170" i="37"/>
  <c r="AC170" i="37" s="1"/>
  <c r="Z170" i="37"/>
  <c r="AA170" i="37" s="1"/>
  <c r="S170" i="37"/>
  <c r="T170" i="37" s="1"/>
  <c r="AB184" i="35"/>
  <c r="AC184" i="35" s="1"/>
  <c r="Z184" i="35"/>
  <c r="AA184" i="35" s="1"/>
  <c r="S184" i="35"/>
  <c r="T184" i="35" s="1"/>
  <c r="Z173" i="35"/>
  <c r="AA173" i="35" s="1"/>
  <c r="AB173" i="35"/>
  <c r="AC173" i="35" s="1"/>
  <c r="S173" i="35"/>
  <c r="T173" i="35" s="1"/>
  <c r="Z165" i="33"/>
  <c r="AA165" i="33" s="1"/>
  <c r="AB165" i="33"/>
  <c r="AC165" i="33" s="1"/>
  <c r="S165" i="33"/>
  <c r="T165" i="33" s="1"/>
  <c r="Z179" i="33"/>
  <c r="AA179" i="33" s="1"/>
  <c r="AB179" i="33"/>
  <c r="AC179" i="33" s="1"/>
  <c r="S179" i="33"/>
  <c r="T179" i="33" s="1"/>
  <c r="Z165" i="28"/>
  <c r="AA165" i="28" s="1"/>
  <c r="S165" i="28"/>
  <c r="T165" i="28" s="1"/>
  <c r="AB165" i="28"/>
  <c r="AC165" i="28" s="1"/>
  <c r="AB168" i="28"/>
  <c r="AC168" i="28" s="1"/>
  <c r="Z168" i="28"/>
  <c r="AA168" i="28" s="1"/>
  <c r="S168" i="28"/>
  <c r="T168" i="28" s="1"/>
  <c r="Z179" i="32"/>
  <c r="AA179" i="32" s="1"/>
  <c r="AB179" i="32"/>
  <c r="AC179" i="32" s="1"/>
  <c r="S179" i="32"/>
  <c r="T179" i="32" s="1"/>
  <c r="AB163" i="36"/>
  <c r="AC163" i="36" s="1"/>
  <c r="Z163" i="36"/>
  <c r="AA163" i="36" s="1"/>
  <c r="S163" i="36"/>
  <c r="T163" i="36" s="1"/>
  <c r="Z177" i="36"/>
  <c r="AA177" i="36" s="1"/>
  <c r="AB177" i="36"/>
  <c r="AC177" i="36" s="1"/>
  <c r="S177" i="36"/>
  <c r="T177" i="36" s="1"/>
  <c r="AB165" i="31"/>
  <c r="AC165" i="31" s="1"/>
  <c r="Z165" i="31"/>
  <c r="AA165" i="31" s="1"/>
  <c r="S165" i="31"/>
  <c r="T165" i="31" s="1"/>
  <c r="O181" i="31"/>
  <c r="P181" i="31" s="1"/>
  <c r="AB181" i="31"/>
  <c r="AC181" i="31" s="1"/>
  <c r="Z181" i="31"/>
  <c r="AA181" i="31" s="1"/>
  <c r="S181" i="31"/>
  <c r="T181" i="31" s="1"/>
  <c r="Z182" i="30"/>
  <c r="AA182" i="30" s="1"/>
  <c r="AB182" i="30"/>
  <c r="AC182" i="30" s="1"/>
  <c r="S182" i="30"/>
  <c r="T182" i="30" s="1"/>
  <c r="Z175" i="30"/>
  <c r="AA175" i="30" s="1"/>
  <c r="AB175" i="30"/>
  <c r="AC175" i="30" s="1"/>
  <c r="S175" i="30"/>
  <c r="T175" i="30" s="1"/>
  <c r="Z178" i="34"/>
  <c r="AA178" i="34" s="1"/>
  <c r="AB178" i="34"/>
  <c r="AC178" i="34" s="1"/>
  <c r="S178" i="34"/>
  <c r="T178" i="34" s="1"/>
  <c r="Z175" i="34"/>
  <c r="AA175" i="34" s="1"/>
  <c r="AB175" i="34"/>
  <c r="AC175" i="34" s="1"/>
  <c r="S175" i="34"/>
  <c r="T175" i="34" s="1"/>
  <c r="O186" i="29"/>
  <c r="P186" i="29" s="1"/>
  <c r="AB186" i="29"/>
  <c r="AC186" i="29" s="1"/>
  <c r="Z186" i="29"/>
  <c r="AA186" i="29" s="1"/>
  <c r="S186" i="29"/>
  <c r="T186" i="29" s="1"/>
  <c r="Z174" i="29"/>
  <c r="AA174" i="29" s="1"/>
  <c r="AB174" i="29"/>
  <c r="AC174" i="29" s="1"/>
  <c r="S174" i="29"/>
  <c r="T174" i="29" s="1"/>
  <c r="Z150" i="33"/>
  <c r="AA150" i="33" s="1"/>
  <c r="AB150" i="33"/>
  <c r="AC150" i="33" s="1"/>
  <c r="S150" i="33"/>
  <c r="T150" i="33" s="1"/>
  <c r="Z27" i="28"/>
  <c r="AA27" i="28" s="1"/>
  <c r="AB27" i="28"/>
  <c r="AC27" i="28" s="1"/>
  <c r="S27" i="28"/>
  <c r="T27" i="28" s="1"/>
  <c r="AB135" i="28"/>
  <c r="AC135" i="28" s="1"/>
  <c r="Z135" i="28"/>
  <c r="AA135" i="28" s="1"/>
  <c r="S135" i="28"/>
  <c r="T135" i="28" s="1"/>
  <c r="AB108" i="28"/>
  <c r="AC108" i="28" s="1"/>
  <c r="Z108" i="28"/>
  <c r="AA108" i="28" s="1"/>
  <c r="S108" i="28"/>
  <c r="T108" i="28" s="1"/>
  <c r="AB67" i="29"/>
  <c r="AC67" i="29" s="1"/>
  <c r="Z67" i="29"/>
  <c r="AA67" i="29" s="1"/>
  <c r="S67" i="29"/>
  <c r="T67" i="29" s="1"/>
  <c r="Z143" i="29"/>
  <c r="AA143" i="29" s="1"/>
  <c r="AB143" i="29"/>
  <c r="AC143" i="29" s="1"/>
  <c r="S143" i="29"/>
  <c r="T143" i="29" s="1"/>
  <c r="AB120" i="30"/>
  <c r="AC120" i="30" s="1"/>
  <c r="Z120" i="30"/>
  <c r="AA120" i="30" s="1"/>
  <c r="S120" i="30"/>
  <c r="T120" i="30" s="1"/>
  <c r="Z114" i="30"/>
  <c r="AA114" i="30" s="1"/>
  <c r="AB114" i="30"/>
  <c r="AC114" i="30" s="1"/>
  <c r="S114" i="30"/>
  <c r="T114" i="30" s="1"/>
  <c r="AB64" i="31"/>
  <c r="AC64" i="31" s="1"/>
  <c r="Z64" i="31"/>
  <c r="AA64" i="31" s="1"/>
  <c r="S64" i="31"/>
  <c r="T64" i="31" s="1"/>
  <c r="O66" i="31"/>
  <c r="P66" i="31" s="1"/>
  <c r="AB66" i="31"/>
  <c r="AC66" i="31" s="1"/>
  <c r="Z66" i="31"/>
  <c r="AA66" i="31" s="1"/>
  <c r="S66" i="31"/>
  <c r="T66" i="31" s="1"/>
  <c r="AB31" i="32"/>
  <c r="AC31" i="32" s="1"/>
  <c r="Z31" i="32"/>
  <c r="AA31" i="32" s="1"/>
  <c r="S31" i="32"/>
  <c r="T31" i="32" s="1"/>
  <c r="AB116" i="32"/>
  <c r="AC116" i="32" s="1"/>
  <c r="Z116" i="32"/>
  <c r="AA116" i="32" s="1"/>
  <c r="S116" i="32"/>
  <c r="T116" i="32" s="1"/>
  <c r="AB83" i="32"/>
  <c r="AC83" i="32" s="1"/>
  <c r="Z83" i="32"/>
  <c r="AA83" i="32" s="1"/>
  <c r="S83" i="32"/>
  <c r="T83" i="32" s="1"/>
  <c r="AB34" i="32"/>
  <c r="AC34" i="32" s="1"/>
  <c r="Z34" i="32"/>
  <c r="AA34" i="32" s="1"/>
  <c r="S34" i="32"/>
  <c r="T34" i="32" s="1"/>
  <c r="Z119" i="32"/>
  <c r="AA119" i="32" s="1"/>
  <c r="AB119" i="32"/>
  <c r="AC119" i="32" s="1"/>
  <c r="S119" i="32"/>
  <c r="T119" i="32" s="1"/>
  <c r="Z139" i="33"/>
  <c r="AA139" i="33" s="1"/>
  <c r="AB139" i="33"/>
  <c r="AC139" i="33" s="1"/>
  <c r="S139" i="33"/>
  <c r="T139" i="33" s="1"/>
  <c r="AB126" i="34"/>
  <c r="AC126" i="34" s="1"/>
  <c r="Z126" i="34"/>
  <c r="AA126" i="34" s="1"/>
  <c r="S126" i="34"/>
  <c r="T126" i="34" s="1"/>
  <c r="AB62" i="35"/>
  <c r="AC62" i="35" s="1"/>
  <c r="Z62" i="35"/>
  <c r="AA62" i="35" s="1"/>
  <c r="S62" i="35"/>
  <c r="T62" i="35" s="1"/>
  <c r="Z127" i="35"/>
  <c r="AA127" i="35" s="1"/>
  <c r="AB127" i="35"/>
  <c r="AC127" i="35" s="1"/>
  <c r="S127" i="35"/>
  <c r="T127" i="35" s="1"/>
  <c r="AB105" i="36"/>
  <c r="AC105" i="36" s="1"/>
  <c r="Z105" i="36"/>
  <c r="AA105" i="36" s="1"/>
  <c r="S105" i="36"/>
  <c r="T105" i="36" s="1"/>
  <c r="Z116" i="36"/>
  <c r="AA116" i="36" s="1"/>
  <c r="AB116" i="36"/>
  <c r="AC116" i="36" s="1"/>
  <c r="S116" i="36"/>
  <c r="T116" i="36" s="1"/>
  <c r="AB121" i="36"/>
  <c r="AC121" i="36" s="1"/>
  <c r="Z121" i="36"/>
  <c r="AA121" i="36" s="1"/>
  <c r="S121" i="36"/>
  <c r="T121" i="36" s="1"/>
  <c r="Z31" i="37"/>
  <c r="AA31" i="37" s="1"/>
  <c r="AB31" i="37"/>
  <c r="AC31" i="37" s="1"/>
  <c r="S31" i="37"/>
  <c r="T31" i="37" s="1"/>
  <c r="AB117" i="37"/>
  <c r="AC117" i="37" s="1"/>
  <c r="Z117" i="37"/>
  <c r="AA117" i="37" s="1"/>
  <c r="S117" i="37"/>
  <c r="T117" i="37" s="1"/>
  <c r="O97" i="37"/>
  <c r="P97" i="37" s="1"/>
  <c r="Z97" i="37"/>
  <c r="AA97" i="37" s="1"/>
  <c r="AB97" i="37"/>
  <c r="AC97" i="37" s="1"/>
  <c r="S97" i="37"/>
  <c r="T97" i="37" s="1"/>
  <c r="AB118" i="37"/>
  <c r="AC118" i="37" s="1"/>
  <c r="Z118" i="37"/>
  <c r="AA118" i="37" s="1"/>
  <c r="S118" i="37"/>
  <c r="T118" i="37" s="1"/>
  <c r="Z64" i="29"/>
  <c r="AA64" i="29" s="1"/>
  <c r="AB64" i="29"/>
  <c r="AC64" i="29" s="1"/>
  <c r="S64" i="29"/>
  <c r="T64" i="29" s="1"/>
  <c r="AB51" i="37"/>
  <c r="AC51" i="37" s="1"/>
  <c r="Z51" i="37"/>
  <c r="AA51" i="37" s="1"/>
  <c r="S51" i="37"/>
  <c r="T51" i="37" s="1"/>
  <c r="O145" i="32"/>
  <c r="P145" i="32" s="1"/>
  <c r="AB145" i="32"/>
  <c r="AC145" i="32" s="1"/>
  <c r="Z145" i="32"/>
  <c r="AA145" i="32" s="1"/>
  <c r="S145" i="32"/>
  <c r="T145" i="32" s="1"/>
  <c r="Z85" i="32"/>
  <c r="AA85" i="32" s="1"/>
  <c r="AB85" i="32"/>
  <c r="AC85" i="32" s="1"/>
  <c r="S85" i="32"/>
  <c r="T85" i="32" s="1"/>
  <c r="AB122" i="31"/>
  <c r="AC122" i="31" s="1"/>
  <c r="Z122" i="31"/>
  <c r="AA122" i="31" s="1"/>
  <c r="S122" i="31"/>
  <c r="T122" i="31" s="1"/>
  <c r="AB23" i="30"/>
  <c r="AC23" i="30" s="1"/>
  <c r="Z23" i="30"/>
  <c r="AA23" i="30" s="1"/>
  <c r="S23" i="30"/>
  <c r="T23" i="30" s="1"/>
  <c r="AB110" i="37"/>
  <c r="AC110" i="37" s="1"/>
  <c r="Z110" i="37"/>
  <c r="AA110" i="37" s="1"/>
  <c r="S110" i="37"/>
  <c r="T110" i="37" s="1"/>
  <c r="O186" i="37"/>
  <c r="P186" i="37" s="1"/>
  <c r="AB186" i="37"/>
  <c r="AC186" i="37" s="1"/>
  <c r="Z186" i="37"/>
  <c r="AA186" i="37" s="1"/>
  <c r="S186" i="37"/>
  <c r="T186" i="37" s="1"/>
  <c r="Z178" i="37"/>
  <c r="AA178" i="37" s="1"/>
  <c r="AB178" i="37"/>
  <c r="AC178" i="37" s="1"/>
  <c r="S178" i="37"/>
  <c r="T178" i="37" s="1"/>
  <c r="AB167" i="35"/>
  <c r="AC167" i="35" s="1"/>
  <c r="S167" i="35"/>
  <c r="T167" i="35" s="1"/>
  <c r="Z167" i="35"/>
  <c r="AA167" i="35" s="1"/>
  <c r="Z175" i="35"/>
  <c r="AA175" i="35" s="1"/>
  <c r="AB175" i="35"/>
  <c r="AC175" i="35" s="1"/>
  <c r="S175" i="35"/>
  <c r="T175" i="35" s="1"/>
  <c r="Z175" i="33"/>
  <c r="AA175" i="33" s="1"/>
  <c r="AB175" i="33"/>
  <c r="AC175" i="33" s="1"/>
  <c r="S175" i="33"/>
  <c r="T175" i="33" s="1"/>
  <c r="Z176" i="33"/>
  <c r="AA176" i="33" s="1"/>
  <c r="AB176" i="33"/>
  <c r="AC176" i="33" s="1"/>
  <c r="S176" i="33"/>
  <c r="T176" i="33" s="1"/>
  <c r="AB184" i="28"/>
  <c r="AC184" i="28" s="1"/>
  <c r="Z184" i="28"/>
  <c r="AA184" i="28" s="1"/>
  <c r="S184" i="28"/>
  <c r="T184" i="28" s="1"/>
  <c r="Z174" i="28"/>
  <c r="AA174" i="28" s="1"/>
  <c r="AB174" i="28"/>
  <c r="AC174" i="28" s="1"/>
  <c r="S174" i="28"/>
  <c r="T174" i="28" s="1"/>
  <c r="AB173" i="32"/>
  <c r="AC173" i="32" s="1"/>
  <c r="Z173" i="32"/>
  <c r="AA173" i="32" s="1"/>
  <c r="S173" i="32"/>
  <c r="T173" i="32" s="1"/>
  <c r="Z179" i="36"/>
  <c r="AA179" i="36" s="1"/>
  <c r="AB179" i="36"/>
  <c r="AC179" i="36" s="1"/>
  <c r="S179" i="36"/>
  <c r="T179" i="36" s="1"/>
  <c r="Z164" i="36"/>
  <c r="AA164" i="36" s="1"/>
  <c r="AB164" i="36"/>
  <c r="AC164" i="36" s="1"/>
  <c r="S164" i="36"/>
  <c r="T164" i="36" s="1"/>
  <c r="Z187" i="31"/>
  <c r="AA187" i="31" s="1"/>
  <c r="AB187" i="31"/>
  <c r="AC187" i="31" s="1"/>
  <c r="S187" i="31"/>
  <c r="T187" i="31" s="1"/>
  <c r="Z171" i="31"/>
  <c r="AA171" i="31" s="1"/>
  <c r="AB171" i="31"/>
  <c r="AC171" i="31" s="1"/>
  <c r="S171" i="31"/>
  <c r="T171" i="31" s="1"/>
  <c r="Z185" i="30"/>
  <c r="AA185" i="30" s="1"/>
  <c r="AB185" i="30"/>
  <c r="AC185" i="30" s="1"/>
  <c r="S185" i="30"/>
  <c r="T185" i="30" s="1"/>
  <c r="Z169" i="30"/>
  <c r="AA169" i="30" s="1"/>
  <c r="AB169" i="30"/>
  <c r="AC169" i="30" s="1"/>
  <c r="S169" i="30"/>
  <c r="T169" i="30" s="1"/>
  <c r="O186" i="34"/>
  <c r="P186" i="34" s="1"/>
  <c r="AB186" i="34"/>
  <c r="AC186" i="34" s="1"/>
  <c r="Z186" i="34"/>
  <c r="AA186" i="34" s="1"/>
  <c r="S186" i="34"/>
  <c r="T186" i="34" s="1"/>
  <c r="AB164" i="34"/>
  <c r="AC164" i="34" s="1"/>
  <c r="Z164" i="34"/>
  <c r="AA164" i="34" s="1"/>
  <c r="S164" i="34"/>
  <c r="T164" i="34" s="1"/>
  <c r="Z178" i="29"/>
  <c r="AA178" i="29" s="1"/>
  <c r="AB178" i="29"/>
  <c r="AC178" i="29" s="1"/>
  <c r="S178" i="29"/>
  <c r="T178" i="29" s="1"/>
  <c r="Z137" i="33"/>
  <c r="AA137" i="33" s="1"/>
  <c r="AB137" i="33"/>
  <c r="AC137" i="33" s="1"/>
  <c r="S137" i="33"/>
  <c r="T137" i="33" s="1"/>
  <c r="O85" i="28"/>
  <c r="P85" i="28" s="1"/>
  <c r="AB85" i="28"/>
  <c r="AC85" i="28" s="1"/>
  <c r="Z85" i="28"/>
  <c r="AA85" i="28" s="1"/>
  <c r="S85" i="28"/>
  <c r="T85" i="28" s="1"/>
  <c r="O45" i="28"/>
  <c r="P45" i="28" s="1"/>
  <c r="Z45" i="28"/>
  <c r="AA45" i="28" s="1"/>
  <c r="AB45" i="28"/>
  <c r="AC45" i="28" s="1"/>
  <c r="S45" i="28"/>
  <c r="T45" i="28" s="1"/>
  <c r="Z110" i="28"/>
  <c r="AA110" i="28" s="1"/>
  <c r="AB110" i="28"/>
  <c r="AC110" i="28" s="1"/>
  <c r="S110" i="28"/>
  <c r="T110" i="28" s="1"/>
  <c r="AB117" i="29"/>
  <c r="AC117" i="29" s="1"/>
  <c r="Z117" i="29"/>
  <c r="AA117" i="29" s="1"/>
  <c r="S117" i="29"/>
  <c r="T117" i="29" s="1"/>
  <c r="O49" i="29"/>
  <c r="P49" i="29" s="1"/>
  <c r="AB49" i="29"/>
  <c r="AC49" i="29" s="1"/>
  <c r="Z49" i="29"/>
  <c r="AA49" i="29" s="1"/>
  <c r="S49" i="29"/>
  <c r="T49" i="29" s="1"/>
  <c r="Z106" i="30"/>
  <c r="AA106" i="30" s="1"/>
  <c r="AB106" i="30"/>
  <c r="AC106" i="30" s="1"/>
  <c r="S106" i="30"/>
  <c r="T106" i="30" s="1"/>
  <c r="Z111" i="30"/>
  <c r="AA111" i="30" s="1"/>
  <c r="AB111" i="30"/>
  <c r="AC111" i="30" s="1"/>
  <c r="S111" i="30"/>
  <c r="T111" i="30" s="1"/>
  <c r="O84" i="31"/>
  <c r="P84" i="31" s="1"/>
  <c r="Z84" i="31"/>
  <c r="AA84" i="31" s="1"/>
  <c r="AB84" i="31"/>
  <c r="AC84" i="31" s="1"/>
  <c r="S84" i="31"/>
  <c r="T84" i="31" s="1"/>
  <c r="Z140" i="31"/>
  <c r="AA140" i="31" s="1"/>
  <c r="AB140" i="31"/>
  <c r="AC140" i="31" s="1"/>
  <c r="S140" i="31"/>
  <c r="T140" i="31" s="1"/>
  <c r="Z110" i="31"/>
  <c r="AA110" i="31" s="1"/>
  <c r="AB110" i="31"/>
  <c r="AC110" i="31" s="1"/>
  <c r="S110" i="31"/>
  <c r="T110" i="31" s="1"/>
  <c r="O59" i="32"/>
  <c r="P59" i="32" s="1"/>
  <c r="AB59" i="32"/>
  <c r="AC59" i="32" s="1"/>
  <c r="Z59" i="32"/>
  <c r="AA59" i="32" s="1"/>
  <c r="S59" i="32"/>
  <c r="T59" i="32" s="1"/>
  <c r="AB45" i="33"/>
  <c r="AC45" i="33" s="1"/>
  <c r="Z45" i="33"/>
  <c r="AA45" i="33" s="1"/>
  <c r="S45" i="33"/>
  <c r="T45" i="33" s="1"/>
  <c r="Z147" i="33"/>
  <c r="AA147" i="33" s="1"/>
  <c r="AB147" i="33"/>
  <c r="AC147" i="33" s="1"/>
  <c r="S147" i="33"/>
  <c r="T147" i="33" s="1"/>
  <c r="O47" i="33"/>
  <c r="P47" i="33" s="1"/>
  <c r="AB47" i="33"/>
  <c r="AC47" i="33" s="1"/>
  <c r="Z47" i="33"/>
  <c r="AA47" i="33" s="1"/>
  <c r="S47" i="33"/>
  <c r="T47" i="33" s="1"/>
  <c r="AB17" i="33"/>
  <c r="AC17" i="33" s="1"/>
  <c r="Z17" i="33"/>
  <c r="AA17" i="33" s="1"/>
  <c r="S17" i="33"/>
  <c r="T17" i="33" s="1"/>
  <c r="AB35" i="34"/>
  <c r="AC35" i="34" s="1"/>
  <c r="Z35" i="34"/>
  <c r="AA35" i="34" s="1"/>
  <c r="S35" i="34"/>
  <c r="T35" i="34" s="1"/>
  <c r="O46" i="34"/>
  <c r="P46" i="34" s="1"/>
  <c r="AB46" i="34"/>
  <c r="AC46" i="34" s="1"/>
  <c r="Z46" i="34"/>
  <c r="AA46" i="34" s="1"/>
  <c r="S46" i="34"/>
  <c r="T46" i="34" s="1"/>
  <c r="AB123" i="34"/>
  <c r="AC123" i="34" s="1"/>
  <c r="Z123" i="34"/>
  <c r="AA123" i="34" s="1"/>
  <c r="S123" i="34"/>
  <c r="T123" i="34" s="1"/>
  <c r="Z144" i="34"/>
  <c r="AA144" i="34" s="1"/>
  <c r="AB144" i="34"/>
  <c r="AC144" i="34" s="1"/>
  <c r="S144" i="34"/>
  <c r="T144" i="34" s="1"/>
  <c r="AB50" i="34"/>
  <c r="AC50" i="34" s="1"/>
  <c r="Z50" i="34"/>
  <c r="AA50" i="34" s="1"/>
  <c r="S50" i="34"/>
  <c r="T50" i="34" s="1"/>
  <c r="Z138" i="34"/>
  <c r="AA138" i="34" s="1"/>
  <c r="AB138" i="34"/>
  <c r="AC138" i="34" s="1"/>
  <c r="S138" i="34"/>
  <c r="T138" i="34" s="1"/>
  <c r="Z81" i="35"/>
  <c r="AA81" i="35" s="1"/>
  <c r="AB81" i="35"/>
  <c r="AC81" i="35" s="1"/>
  <c r="S81" i="35"/>
  <c r="T81" i="35" s="1"/>
  <c r="Z79" i="36"/>
  <c r="AA79" i="36" s="1"/>
  <c r="AB79" i="36"/>
  <c r="AC79" i="36" s="1"/>
  <c r="S79" i="36"/>
  <c r="T79" i="36" s="1"/>
  <c r="Z31" i="36"/>
  <c r="AA31" i="36" s="1"/>
  <c r="AB31" i="36"/>
  <c r="AC31" i="36" s="1"/>
  <c r="S31" i="36"/>
  <c r="T31" i="36" s="1"/>
  <c r="Z113" i="36"/>
  <c r="AA113" i="36" s="1"/>
  <c r="AB113" i="36"/>
  <c r="AC113" i="36" s="1"/>
  <c r="S113" i="36"/>
  <c r="T113" i="36" s="1"/>
  <c r="AB67" i="36"/>
  <c r="AC67" i="36" s="1"/>
  <c r="Z67" i="36"/>
  <c r="AA67" i="36" s="1"/>
  <c r="S67" i="36"/>
  <c r="T67" i="36" s="1"/>
  <c r="AB80" i="37"/>
  <c r="AC80" i="37" s="1"/>
  <c r="Z80" i="37"/>
  <c r="AA80" i="37" s="1"/>
  <c r="S80" i="37"/>
  <c r="T80" i="37" s="1"/>
  <c r="Z37" i="29"/>
  <c r="AA37" i="29" s="1"/>
  <c r="AB37" i="29"/>
  <c r="AC37" i="29" s="1"/>
  <c r="S37" i="29"/>
  <c r="T37" i="29" s="1"/>
  <c r="Z19" i="28"/>
  <c r="AA19" i="28" s="1"/>
  <c r="AB19" i="28"/>
  <c r="AC19" i="28" s="1"/>
  <c r="S19" i="28"/>
  <c r="T19" i="28" s="1"/>
  <c r="O24" i="28"/>
  <c r="P24" i="28" s="1"/>
  <c r="Z24" i="28"/>
  <c r="AA24" i="28" s="1"/>
  <c r="AB24" i="28"/>
  <c r="AC24" i="28" s="1"/>
  <c r="S24" i="28"/>
  <c r="T24" i="28" s="1"/>
  <c r="Z43" i="28"/>
  <c r="AB43" i="28"/>
  <c r="S43" i="28"/>
  <c r="Z151" i="28"/>
  <c r="AA151" i="28" s="1"/>
  <c r="AB151" i="28"/>
  <c r="AC151" i="28" s="1"/>
  <c r="S151" i="28"/>
  <c r="T151" i="28" s="1"/>
  <c r="Z53" i="28"/>
  <c r="AA53" i="28" s="1"/>
  <c r="AB53" i="28"/>
  <c r="AC53" i="28" s="1"/>
  <c r="S53" i="28"/>
  <c r="T53" i="28" s="1"/>
  <c r="O81" i="28"/>
  <c r="P81" i="28" s="1"/>
  <c r="AB81" i="28"/>
  <c r="AC81" i="28" s="1"/>
  <c r="Z81" i="28"/>
  <c r="AA81" i="28" s="1"/>
  <c r="S81" i="28"/>
  <c r="T81" i="28" s="1"/>
  <c r="AB112" i="28"/>
  <c r="AC112" i="28" s="1"/>
  <c r="Z112" i="28"/>
  <c r="AA112" i="28" s="1"/>
  <c r="S112" i="28"/>
  <c r="T112" i="28" s="1"/>
  <c r="AB126" i="28"/>
  <c r="AC126" i="28" s="1"/>
  <c r="S126" i="28"/>
  <c r="T126" i="28" s="1"/>
  <c r="Z126" i="28"/>
  <c r="AA126" i="28" s="1"/>
  <c r="AB124" i="28"/>
  <c r="AC124" i="28" s="1"/>
  <c r="Z124" i="28"/>
  <c r="AA124" i="28" s="1"/>
  <c r="S124" i="28"/>
  <c r="T124" i="28" s="1"/>
  <c r="AB62" i="29"/>
  <c r="AC62" i="29" s="1"/>
  <c r="Z62" i="29"/>
  <c r="AA62" i="29" s="1"/>
  <c r="S62" i="29"/>
  <c r="T62" i="29" s="1"/>
  <c r="Z137" i="29"/>
  <c r="AA137" i="29" s="1"/>
  <c r="AB137" i="29"/>
  <c r="AC137" i="29" s="1"/>
  <c r="S137" i="29"/>
  <c r="T137" i="29" s="1"/>
  <c r="Z81" i="29"/>
  <c r="AA81" i="29" s="1"/>
  <c r="AB81" i="29"/>
  <c r="AC81" i="29" s="1"/>
  <c r="S81" i="29"/>
  <c r="T81" i="29" s="1"/>
  <c r="Z44" i="29"/>
  <c r="AB44" i="29"/>
  <c r="AC44" i="29" s="1"/>
  <c r="S44" i="29"/>
  <c r="Z57" i="29"/>
  <c r="AA57" i="29" s="1"/>
  <c r="AB57" i="29"/>
  <c r="AC57" i="29" s="1"/>
  <c r="S57" i="29"/>
  <c r="T57" i="29" s="1"/>
  <c r="O51" i="29"/>
  <c r="P51" i="29" s="1"/>
  <c r="Z51" i="29"/>
  <c r="AA51" i="29" s="1"/>
  <c r="AB51" i="29"/>
  <c r="AC51" i="29" s="1"/>
  <c r="S51" i="29"/>
  <c r="T51" i="29" s="1"/>
  <c r="AB142" i="30"/>
  <c r="AC142" i="30" s="1"/>
  <c r="Z142" i="30"/>
  <c r="AA142" i="30" s="1"/>
  <c r="S142" i="30"/>
  <c r="T142" i="30" s="1"/>
  <c r="AB92" i="30"/>
  <c r="AC92" i="30" s="1"/>
  <c r="Z92" i="30"/>
  <c r="AA92" i="30" s="1"/>
  <c r="S92" i="30"/>
  <c r="T92" i="30" s="1"/>
  <c r="AB148" i="30"/>
  <c r="AC148" i="30" s="1"/>
  <c r="Z148" i="30"/>
  <c r="AA148" i="30" s="1"/>
  <c r="S148" i="30"/>
  <c r="T148" i="30" s="1"/>
  <c r="AB127" i="30"/>
  <c r="AC127" i="30" s="1"/>
  <c r="Z127" i="30"/>
  <c r="AA127" i="30" s="1"/>
  <c r="S127" i="30"/>
  <c r="T127" i="30" s="1"/>
  <c r="Z125" i="30"/>
  <c r="AA125" i="30" s="1"/>
  <c r="AB125" i="30"/>
  <c r="AC125" i="30" s="1"/>
  <c r="S125" i="30"/>
  <c r="T125" i="30" s="1"/>
  <c r="AB25" i="30"/>
  <c r="AC25" i="30" s="1"/>
  <c r="Z25" i="30"/>
  <c r="AA25" i="30" s="1"/>
  <c r="S25" i="30"/>
  <c r="T25" i="30" s="1"/>
  <c r="O93" i="30"/>
  <c r="P93" i="30" s="1"/>
  <c r="Z93" i="30"/>
  <c r="AA93" i="30" s="1"/>
  <c r="AB93" i="30"/>
  <c r="AC93" i="30" s="1"/>
  <c r="S93" i="30"/>
  <c r="T93" i="30" s="1"/>
  <c r="Z82" i="31"/>
  <c r="AA82" i="31" s="1"/>
  <c r="AB82" i="31"/>
  <c r="AC82" i="31" s="1"/>
  <c r="S82" i="31"/>
  <c r="T82" i="31" s="1"/>
  <c r="AB107" i="31"/>
  <c r="AC107" i="31" s="1"/>
  <c r="Z107" i="31"/>
  <c r="AA107" i="31" s="1"/>
  <c r="S107" i="31"/>
  <c r="T107" i="31" s="1"/>
  <c r="Z135" i="31"/>
  <c r="AA135" i="31" s="1"/>
  <c r="AB135" i="31"/>
  <c r="AC135" i="31" s="1"/>
  <c r="S135" i="31"/>
  <c r="T135" i="31" s="1"/>
  <c r="Z31" i="31"/>
  <c r="AA31" i="31" s="1"/>
  <c r="AB31" i="31"/>
  <c r="AC31" i="31" s="1"/>
  <c r="S31" i="31"/>
  <c r="T31" i="31" s="1"/>
  <c r="AB73" i="31"/>
  <c r="Z73" i="31"/>
  <c r="S73" i="31"/>
  <c r="O94" i="31"/>
  <c r="P94" i="31" s="1"/>
  <c r="AB94" i="31"/>
  <c r="AC94" i="31" s="1"/>
  <c r="Z94" i="31"/>
  <c r="AA94" i="31" s="1"/>
  <c r="S94" i="31"/>
  <c r="T94" i="31" s="1"/>
  <c r="AB126" i="31"/>
  <c r="AC126" i="31" s="1"/>
  <c r="S126" i="31"/>
  <c r="T126" i="31" s="1"/>
  <c r="Z126" i="31"/>
  <c r="AA126" i="31" s="1"/>
  <c r="AB23" i="32"/>
  <c r="AC23" i="32" s="1"/>
  <c r="Z23" i="32"/>
  <c r="AA23" i="32" s="1"/>
  <c r="S23" i="32"/>
  <c r="T23" i="32" s="1"/>
  <c r="AB43" i="32"/>
  <c r="Z43" i="32"/>
  <c r="S43" i="32"/>
  <c r="O64" i="32"/>
  <c r="P64" i="32" s="1"/>
  <c r="AB64" i="32"/>
  <c r="AC64" i="32" s="1"/>
  <c r="Z64" i="32"/>
  <c r="AA64" i="32" s="1"/>
  <c r="S64" i="32"/>
  <c r="T64" i="32" s="1"/>
  <c r="Z146" i="32"/>
  <c r="AA146" i="32" s="1"/>
  <c r="AB146" i="32"/>
  <c r="AC146" i="32" s="1"/>
  <c r="S146" i="32"/>
  <c r="T146" i="32" s="1"/>
  <c r="Z78" i="32"/>
  <c r="AA78" i="32" s="1"/>
  <c r="AB78" i="32"/>
  <c r="AC78" i="32" s="1"/>
  <c r="S78" i="32"/>
  <c r="T78" i="32" s="1"/>
  <c r="O91" i="32"/>
  <c r="P91" i="32" s="1"/>
  <c r="Z91" i="32"/>
  <c r="AA91" i="32" s="1"/>
  <c r="AB91" i="32"/>
  <c r="AC91" i="32" s="1"/>
  <c r="S91" i="32"/>
  <c r="T91" i="32" s="1"/>
  <c r="AB25" i="32"/>
  <c r="AC25" i="32" s="1"/>
  <c r="Z25" i="32"/>
  <c r="AA25" i="32" s="1"/>
  <c r="S25" i="32"/>
  <c r="T25" i="32" s="1"/>
  <c r="AB26" i="32"/>
  <c r="AC26" i="32" s="1"/>
  <c r="Z26" i="32"/>
  <c r="AA26" i="32" s="1"/>
  <c r="S26" i="32"/>
  <c r="T26" i="32" s="1"/>
  <c r="AB19" i="32"/>
  <c r="AC19" i="32" s="1"/>
  <c r="S19" i="32"/>
  <c r="T19" i="32" s="1"/>
  <c r="Z19" i="32"/>
  <c r="AA19" i="32" s="1"/>
  <c r="Z117" i="32"/>
  <c r="AA117" i="32" s="1"/>
  <c r="AB117" i="32"/>
  <c r="AC117" i="32" s="1"/>
  <c r="S117" i="32"/>
  <c r="T117" i="32" s="1"/>
  <c r="O169" i="33"/>
  <c r="P169" i="33" s="1"/>
  <c r="Z33" i="33"/>
  <c r="AA33" i="33" s="1"/>
  <c r="S33" i="33"/>
  <c r="T33" i="33" s="1"/>
  <c r="AB33" i="33"/>
  <c r="AC33" i="33" s="1"/>
  <c r="Z15" i="33"/>
  <c r="AA15" i="33" s="1"/>
  <c r="AB15" i="33"/>
  <c r="AC15" i="33" s="1"/>
  <c r="S15" i="33"/>
  <c r="T15" i="33" s="1"/>
  <c r="Z105" i="33"/>
  <c r="AA105" i="33" s="1"/>
  <c r="AB105" i="33"/>
  <c r="AC105" i="33" s="1"/>
  <c r="S105" i="33"/>
  <c r="T105" i="33" s="1"/>
  <c r="Z103" i="33"/>
  <c r="AB103" i="33"/>
  <c r="S103" i="33"/>
  <c r="AB155" i="33"/>
  <c r="AC155" i="33" s="1"/>
  <c r="Z155" i="33"/>
  <c r="AA155" i="33" s="1"/>
  <c r="S155" i="33"/>
  <c r="T155" i="33" s="1"/>
  <c r="O55" i="33"/>
  <c r="P55" i="33" s="1"/>
  <c r="AB55" i="33"/>
  <c r="AC55" i="33" s="1"/>
  <c r="Z55" i="33"/>
  <c r="AA55" i="33" s="1"/>
  <c r="S55" i="33"/>
  <c r="T55" i="33" s="1"/>
  <c r="AB83" i="33"/>
  <c r="AC83" i="33" s="1"/>
  <c r="Z83" i="33"/>
  <c r="AA83" i="33" s="1"/>
  <c r="S83" i="33"/>
  <c r="T83" i="33" s="1"/>
  <c r="AB108" i="33"/>
  <c r="AC108" i="33" s="1"/>
  <c r="Z108" i="33"/>
  <c r="AA108" i="33" s="1"/>
  <c r="S108" i="33"/>
  <c r="T108" i="33" s="1"/>
  <c r="O93" i="33"/>
  <c r="P93" i="33" s="1"/>
  <c r="Z93" i="33"/>
  <c r="AA93" i="33" s="1"/>
  <c r="AB93" i="33"/>
  <c r="AC93" i="33" s="1"/>
  <c r="S93" i="33"/>
  <c r="T93" i="33" s="1"/>
  <c r="O77" i="34"/>
  <c r="P77" i="34" s="1"/>
  <c r="Z77" i="34"/>
  <c r="AA77" i="34" s="1"/>
  <c r="AB77" i="34"/>
  <c r="AC77" i="34" s="1"/>
  <c r="S77" i="34"/>
  <c r="T77" i="34" s="1"/>
  <c r="O53" i="34"/>
  <c r="P53" i="34" s="1"/>
  <c r="Z53" i="34"/>
  <c r="AA53" i="34" s="1"/>
  <c r="AB53" i="34"/>
  <c r="AC53" i="34" s="1"/>
  <c r="S53" i="34"/>
  <c r="T53" i="34" s="1"/>
  <c r="AB36" i="34"/>
  <c r="AC36" i="34" s="1"/>
  <c r="Z36" i="34"/>
  <c r="AA36" i="34" s="1"/>
  <c r="S36" i="34"/>
  <c r="T36" i="34" s="1"/>
  <c r="O62" i="34"/>
  <c r="P62" i="34" s="1"/>
  <c r="AB62" i="34"/>
  <c r="AC62" i="34" s="1"/>
  <c r="Z62" i="34"/>
  <c r="AA62" i="34" s="1"/>
  <c r="S62" i="34"/>
  <c r="T62" i="34" s="1"/>
  <c r="Z147" i="34"/>
  <c r="AA147" i="34" s="1"/>
  <c r="AB147" i="34"/>
  <c r="AC147" i="34" s="1"/>
  <c r="S147" i="34"/>
  <c r="T147" i="34" s="1"/>
  <c r="AB32" i="34"/>
  <c r="AC32" i="34" s="1"/>
  <c r="S32" i="34"/>
  <c r="T32" i="34" s="1"/>
  <c r="Z32" i="34"/>
  <c r="AA32" i="34" s="1"/>
  <c r="AB58" i="34"/>
  <c r="AC58" i="34" s="1"/>
  <c r="Z58" i="34"/>
  <c r="AA58" i="34" s="1"/>
  <c r="S58" i="34"/>
  <c r="T58" i="34" s="1"/>
  <c r="AB112" i="34"/>
  <c r="AC112" i="34" s="1"/>
  <c r="Z112" i="34"/>
  <c r="AA112" i="34" s="1"/>
  <c r="S112" i="34"/>
  <c r="T112" i="34" s="1"/>
  <c r="AB136" i="34"/>
  <c r="AC136" i="34" s="1"/>
  <c r="Z136" i="34"/>
  <c r="AA136" i="34" s="1"/>
  <c r="S136" i="34"/>
  <c r="T136" i="34" s="1"/>
  <c r="Z154" i="34"/>
  <c r="AA154" i="34" s="1"/>
  <c r="AB154" i="34"/>
  <c r="AC154" i="34" s="1"/>
  <c r="S154" i="34"/>
  <c r="T154" i="34" s="1"/>
  <c r="AB105" i="35"/>
  <c r="AC105" i="35" s="1"/>
  <c r="Z105" i="35"/>
  <c r="AA105" i="35" s="1"/>
  <c r="S105" i="35"/>
  <c r="T105" i="35" s="1"/>
  <c r="Z78" i="35"/>
  <c r="AA78" i="35" s="1"/>
  <c r="AB78" i="35"/>
  <c r="AC78" i="35" s="1"/>
  <c r="S78" i="35"/>
  <c r="T78" i="35" s="1"/>
  <c r="AB133" i="35"/>
  <c r="Z133" i="35"/>
  <c r="S133" i="35"/>
  <c r="O44" i="35"/>
  <c r="P44" i="35" s="1"/>
  <c r="AB44" i="35"/>
  <c r="AC44" i="35" s="1"/>
  <c r="Z44" i="35"/>
  <c r="AA44" i="35" s="1"/>
  <c r="S44" i="35"/>
  <c r="T44" i="35" s="1"/>
  <c r="AB61" i="35"/>
  <c r="AC61" i="35" s="1"/>
  <c r="Z61" i="35"/>
  <c r="AA61" i="35" s="1"/>
  <c r="S61" i="35"/>
  <c r="T61" i="35" s="1"/>
  <c r="AB89" i="35"/>
  <c r="AC89" i="35" s="1"/>
  <c r="Z89" i="35"/>
  <c r="AA89" i="35" s="1"/>
  <c r="S89" i="35"/>
  <c r="T89" i="35" s="1"/>
  <c r="AB143" i="35"/>
  <c r="AC143" i="35" s="1"/>
  <c r="Z143" i="35"/>
  <c r="AA143" i="35" s="1"/>
  <c r="S143" i="35"/>
  <c r="T143" i="35" s="1"/>
  <c r="Z121" i="35"/>
  <c r="AA121" i="35" s="1"/>
  <c r="AB121" i="35"/>
  <c r="AC121" i="35" s="1"/>
  <c r="S121" i="35"/>
  <c r="T121" i="35" s="1"/>
  <c r="AB76" i="36"/>
  <c r="AC76" i="36" s="1"/>
  <c r="Z76" i="36"/>
  <c r="AA76" i="36" s="1"/>
  <c r="S76" i="36"/>
  <c r="T76" i="36" s="1"/>
  <c r="AB52" i="36"/>
  <c r="AC52" i="36" s="1"/>
  <c r="Z52" i="36"/>
  <c r="AA52" i="36" s="1"/>
  <c r="S52" i="36"/>
  <c r="T52" i="36" s="1"/>
  <c r="Z95" i="36"/>
  <c r="AA95" i="36" s="1"/>
  <c r="AB95" i="36"/>
  <c r="AC95" i="36" s="1"/>
  <c r="S95" i="36"/>
  <c r="T95" i="36" s="1"/>
  <c r="Z146" i="36"/>
  <c r="AA146" i="36" s="1"/>
  <c r="AB146" i="36"/>
  <c r="AC146" i="36" s="1"/>
  <c r="S146" i="36"/>
  <c r="T146" i="36" s="1"/>
  <c r="AB141" i="36"/>
  <c r="AC141" i="36" s="1"/>
  <c r="Z141" i="36"/>
  <c r="AA141" i="36" s="1"/>
  <c r="S141" i="36"/>
  <c r="T141" i="36" s="1"/>
  <c r="AB143" i="36"/>
  <c r="AC143" i="36" s="1"/>
  <c r="Z143" i="36"/>
  <c r="AA143" i="36" s="1"/>
  <c r="S143" i="36"/>
  <c r="T143" i="36" s="1"/>
  <c r="AB109" i="36"/>
  <c r="AC109" i="36" s="1"/>
  <c r="Z109" i="36"/>
  <c r="AA109" i="36" s="1"/>
  <c r="S109" i="36"/>
  <c r="T109" i="36" s="1"/>
  <c r="AB27" i="36"/>
  <c r="AC27" i="36" s="1"/>
  <c r="Z27" i="36"/>
  <c r="AA27" i="36" s="1"/>
  <c r="S27" i="36"/>
  <c r="T27" i="36" s="1"/>
  <c r="Z149" i="37"/>
  <c r="AA149" i="37" s="1"/>
  <c r="AB149" i="37"/>
  <c r="AC149" i="37" s="1"/>
  <c r="S149" i="37"/>
  <c r="T149" i="37" s="1"/>
  <c r="AB137" i="37"/>
  <c r="AC137" i="37" s="1"/>
  <c r="Z137" i="37"/>
  <c r="AA137" i="37" s="1"/>
  <c r="S137" i="37"/>
  <c r="T137" i="37" s="1"/>
  <c r="Z114" i="37"/>
  <c r="AA114" i="37" s="1"/>
  <c r="AB114" i="37"/>
  <c r="AC114" i="37" s="1"/>
  <c r="S114" i="37"/>
  <c r="T114" i="37" s="1"/>
  <c r="AB37" i="37"/>
  <c r="AC37" i="37" s="1"/>
  <c r="Z37" i="37"/>
  <c r="AA37" i="37" s="1"/>
  <c r="S37" i="37"/>
  <c r="T37" i="37" s="1"/>
  <c r="Z88" i="37"/>
  <c r="AA88" i="37" s="1"/>
  <c r="AB88" i="37"/>
  <c r="AC88" i="37" s="1"/>
  <c r="S88" i="37"/>
  <c r="T88" i="37" s="1"/>
  <c r="Z35" i="37"/>
  <c r="AA35" i="37" s="1"/>
  <c r="AB35" i="37"/>
  <c r="AC35" i="37" s="1"/>
  <c r="S35" i="37"/>
  <c r="T35" i="37" s="1"/>
  <c r="AB87" i="37"/>
  <c r="AC87" i="37" s="1"/>
  <c r="S87" i="37"/>
  <c r="T87" i="37" s="1"/>
  <c r="Z87" i="37"/>
  <c r="AA87" i="37" s="1"/>
  <c r="O85" i="37"/>
  <c r="P85" i="37" s="1"/>
  <c r="Z85" i="37"/>
  <c r="AA85" i="37" s="1"/>
  <c r="AB85" i="37"/>
  <c r="AC85" i="37" s="1"/>
  <c r="S85" i="37"/>
  <c r="T85" i="37" s="1"/>
  <c r="AB106" i="37"/>
  <c r="AC106" i="37" s="1"/>
  <c r="S106" i="37"/>
  <c r="T106" i="37" s="1"/>
  <c r="Z106" i="37"/>
  <c r="AA106" i="37" s="1"/>
  <c r="O90" i="29"/>
  <c r="P90" i="29" s="1"/>
  <c r="Z90" i="29"/>
  <c r="AA90" i="29" s="1"/>
  <c r="AB90" i="29"/>
  <c r="AC90" i="29" s="1"/>
  <c r="S90" i="29"/>
  <c r="T90" i="29" s="1"/>
  <c r="Z133" i="34"/>
  <c r="AA133" i="34" s="1"/>
  <c r="AB133" i="34"/>
  <c r="AC133" i="34" s="1"/>
  <c r="S133" i="34"/>
  <c r="T133" i="34" s="1"/>
  <c r="Z106" i="32"/>
  <c r="AA106" i="32" s="1"/>
  <c r="AB106" i="32"/>
  <c r="AC106" i="32" s="1"/>
  <c r="S106" i="32"/>
  <c r="T106" i="32" s="1"/>
  <c r="AB123" i="35"/>
  <c r="AC123" i="35" s="1"/>
  <c r="Z123" i="35"/>
  <c r="AA123" i="35" s="1"/>
  <c r="S123" i="35"/>
  <c r="T123" i="35" s="1"/>
  <c r="AB95" i="29"/>
  <c r="AC95" i="29" s="1"/>
  <c r="Z95" i="29"/>
  <c r="AA95" i="29" s="1"/>
  <c r="S95" i="29"/>
  <c r="T95" i="29" s="1"/>
  <c r="O46" i="35"/>
  <c r="P46" i="35" s="1"/>
  <c r="AB46" i="35"/>
  <c r="AC46" i="35" s="1"/>
  <c r="Z46" i="35"/>
  <c r="AA46" i="35" s="1"/>
  <c r="S46" i="35"/>
  <c r="T46" i="35" s="1"/>
  <c r="Z173" i="37"/>
  <c r="AA173" i="37" s="1"/>
  <c r="AB173" i="37"/>
  <c r="AC173" i="37" s="1"/>
  <c r="S173" i="37"/>
  <c r="T173" i="37" s="1"/>
  <c r="O177" i="37"/>
  <c r="P177" i="37" s="1"/>
  <c r="Z177" i="37"/>
  <c r="AA177" i="37" s="1"/>
  <c r="AB177" i="37"/>
  <c r="AC177" i="37" s="1"/>
  <c r="S177" i="37"/>
  <c r="T177" i="37" s="1"/>
  <c r="Z183" i="35"/>
  <c r="AA183" i="35" s="1"/>
  <c r="AB183" i="35"/>
  <c r="AC183" i="35" s="1"/>
  <c r="S183" i="35"/>
  <c r="T183" i="35" s="1"/>
  <c r="Z169" i="35"/>
  <c r="AA169" i="35" s="1"/>
  <c r="AB169" i="35"/>
  <c r="AC169" i="35" s="1"/>
  <c r="S169" i="35"/>
  <c r="T169" i="35" s="1"/>
  <c r="Z173" i="33"/>
  <c r="AA173" i="33" s="1"/>
  <c r="AB173" i="33"/>
  <c r="AC173" i="33" s="1"/>
  <c r="S173" i="33"/>
  <c r="T173" i="33" s="1"/>
  <c r="AB172" i="33"/>
  <c r="AC172" i="33" s="1"/>
  <c r="Z172" i="33"/>
  <c r="AA172" i="33" s="1"/>
  <c r="S172" i="33"/>
  <c r="T172" i="33" s="1"/>
  <c r="AB181" i="28"/>
  <c r="AC181" i="28" s="1"/>
  <c r="Z181" i="28"/>
  <c r="AA181" i="28" s="1"/>
  <c r="S181" i="28"/>
  <c r="T181" i="28" s="1"/>
  <c r="Z169" i="32"/>
  <c r="AA169" i="32" s="1"/>
  <c r="AB169" i="32"/>
  <c r="AC169" i="32" s="1"/>
  <c r="S169" i="32"/>
  <c r="T169" i="32" s="1"/>
  <c r="Z177" i="32"/>
  <c r="AA177" i="32" s="1"/>
  <c r="AB177" i="32"/>
  <c r="AC177" i="32" s="1"/>
  <c r="S177" i="32"/>
  <c r="T177" i="32" s="1"/>
  <c r="AB175" i="36"/>
  <c r="AC175" i="36" s="1"/>
  <c r="Z175" i="36"/>
  <c r="AA175" i="36" s="1"/>
  <c r="S175" i="36"/>
  <c r="T175" i="36" s="1"/>
  <c r="AB180" i="36"/>
  <c r="AC180" i="36" s="1"/>
  <c r="Z180" i="36"/>
  <c r="AA180" i="36" s="1"/>
  <c r="S180" i="36"/>
  <c r="T180" i="36" s="1"/>
  <c r="AB183" i="31"/>
  <c r="AC183" i="31" s="1"/>
  <c r="Z183" i="31"/>
  <c r="AA183" i="31" s="1"/>
  <c r="S183" i="31"/>
  <c r="T183" i="31" s="1"/>
  <c r="Z179" i="31"/>
  <c r="AA179" i="31" s="1"/>
  <c r="AB179" i="31"/>
  <c r="AC179" i="31" s="1"/>
  <c r="S179" i="31"/>
  <c r="T179" i="31" s="1"/>
  <c r="AB184" i="30"/>
  <c r="AC184" i="30" s="1"/>
  <c r="Z184" i="30"/>
  <c r="AA184" i="30" s="1"/>
  <c r="S184" i="30"/>
  <c r="T184" i="30" s="1"/>
  <c r="O181" i="30"/>
  <c r="P181" i="30" s="1"/>
  <c r="Z181" i="30"/>
  <c r="AA181" i="30" s="1"/>
  <c r="AB181" i="30"/>
  <c r="AC181" i="30" s="1"/>
  <c r="S181" i="30"/>
  <c r="T181" i="30" s="1"/>
  <c r="Z183" i="34"/>
  <c r="AA183" i="34" s="1"/>
  <c r="AB183" i="34"/>
  <c r="AC183" i="34" s="1"/>
  <c r="S183" i="34"/>
  <c r="T183" i="34" s="1"/>
  <c r="AB174" i="34"/>
  <c r="AC174" i="34" s="1"/>
  <c r="Z174" i="34"/>
  <c r="AA174" i="34" s="1"/>
  <c r="S174" i="34"/>
  <c r="T174" i="34" s="1"/>
  <c r="O170" i="29"/>
  <c r="P170" i="29" s="1"/>
  <c r="AB170" i="29"/>
  <c r="AC170" i="29" s="1"/>
  <c r="Z170" i="29"/>
  <c r="AA170" i="29" s="1"/>
  <c r="S170" i="29"/>
  <c r="T170" i="29" s="1"/>
  <c r="AB149" i="28"/>
  <c r="AC149" i="28" s="1"/>
  <c r="Z149" i="28"/>
  <c r="AA149" i="28" s="1"/>
  <c r="S149" i="28"/>
  <c r="T149" i="28" s="1"/>
  <c r="O73" i="28"/>
  <c r="P73" i="28" s="1"/>
  <c r="AB73" i="28"/>
  <c r="S73" i="28"/>
  <c r="Z73" i="28"/>
  <c r="O63" i="29"/>
  <c r="P63" i="29" s="1"/>
  <c r="AB63" i="29"/>
  <c r="AC63" i="29" s="1"/>
  <c r="Z63" i="29"/>
  <c r="AA63" i="29" s="1"/>
  <c r="S63" i="29"/>
  <c r="T63" i="29" s="1"/>
  <c r="AB84" i="30"/>
  <c r="AC84" i="30" s="1"/>
  <c r="Z84" i="30"/>
  <c r="AA84" i="30" s="1"/>
  <c r="S84" i="30"/>
  <c r="T84" i="30" s="1"/>
  <c r="AB109" i="30"/>
  <c r="AC109" i="30" s="1"/>
  <c r="Z109" i="30"/>
  <c r="AA109" i="30" s="1"/>
  <c r="S109" i="30"/>
  <c r="T109" i="30" s="1"/>
  <c r="AB34" i="31"/>
  <c r="AC34" i="31" s="1"/>
  <c r="Z34" i="31"/>
  <c r="AA34" i="31" s="1"/>
  <c r="S34" i="31"/>
  <c r="T34" i="31" s="1"/>
  <c r="O86" i="31"/>
  <c r="P86" i="31" s="1"/>
  <c r="AB86" i="31"/>
  <c r="AC86" i="31" s="1"/>
  <c r="S86" i="31"/>
  <c r="T86" i="31" s="1"/>
  <c r="Z86" i="31"/>
  <c r="AA86" i="31" s="1"/>
  <c r="AB56" i="32"/>
  <c r="AC56" i="32" s="1"/>
  <c r="Z56" i="32"/>
  <c r="AA56" i="32" s="1"/>
  <c r="S56" i="32"/>
  <c r="T56" i="32" s="1"/>
  <c r="O63" i="32"/>
  <c r="P63" i="32" s="1"/>
  <c r="Z63" i="32"/>
  <c r="AA63" i="32" s="1"/>
  <c r="AB63" i="32"/>
  <c r="AC63" i="32" s="1"/>
  <c r="S63" i="32"/>
  <c r="T63" i="32" s="1"/>
  <c r="AB33" i="32"/>
  <c r="AC33" i="32" s="1"/>
  <c r="Z33" i="32"/>
  <c r="AA33" i="32" s="1"/>
  <c r="S33" i="32"/>
  <c r="T33" i="32" s="1"/>
  <c r="Z27" i="32"/>
  <c r="AA27" i="32" s="1"/>
  <c r="AB27" i="32"/>
  <c r="AC27" i="32" s="1"/>
  <c r="S27" i="32"/>
  <c r="T27" i="32" s="1"/>
  <c r="AB23" i="33"/>
  <c r="AC23" i="33" s="1"/>
  <c r="Z23" i="33"/>
  <c r="AA23" i="33" s="1"/>
  <c r="S23" i="33"/>
  <c r="T23" i="33" s="1"/>
  <c r="Z142" i="33"/>
  <c r="AA142" i="33" s="1"/>
  <c r="AB142" i="33"/>
  <c r="AC142" i="33" s="1"/>
  <c r="S142" i="33"/>
  <c r="T142" i="33" s="1"/>
  <c r="O75" i="33"/>
  <c r="P75" i="33" s="1"/>
  <c r="Z75" i="33"/>
  <c r="AA75" i="33" s="1"/>
  <c r="AB75" i="33"/>
  <c r="AC75" i="33" s="1"/>
  <c r="S75" i="33"/>
  <c r="T75" i="33" s="1"/>
  <c r="Z96" i="33"/>
  <c r="AA96" i="33" s="1"/>
  <c r="AB96" i="33"/>
  <c r="AC96" i="33" s="1"/>
  <c r="S96" i="33"/>
  <c r="T96" i="33" s="1"/>
  <c r="Z85" i="34"/>
  <c r="AA85" i="34" s="1"/>
  <c r="AB85" i="34"/>
  <c r="AC85" i="34" s="1"/>
  <c r="S85" i="34"/>
  <c r="T85" i="34" s="1"/>
  <c r="O94" i="34"/>
  <c r="P94" i="34" s="1"/>
  <c r="AB94" i="34"/>
  <c r="AC94" i="34" s="1"/>
  <c r="Z94" i="34"/>
  <c r="AA94" i="34" s="1"/>
  <c r="S94" i="34"/>
  <c r="T94" i="34" s="1"/>
  <c r="AB150" i="35"/>
  <c r="AC150" i="35" s="1"/>
  <c r="Z150" i="35"/>
  <c r="AA150" i="35" s="1"/>
  <c r="S150" i="35"/>
  <c r="T150" i="35" s="1"/>
  <c r="O53" i="35"/>
  <c r="P53" i="35" s="1"/>
  <c r="Z53" i="35"/>
  <c r="AA53" i="35" s="1"/>
  <c r="AB53" i="35"/>
  <c r="AC53" i="35" s="1"/>
  <c r="S53" i="35"/>
  <c r="T53" i="35" s="1"/>
  <c r="AB126" i="35"/>
  <c r="AC126" i="35" s="1"/>
  <c r="S126" i="35"/>
  <c r="T126" i="35" s="1"/>
  <c r="Z126" i="35"/>
  <c r="AA126" i="35" s="1"/>
  <c r="Z127" i="36"/>
  <c r="AA127" i="36" s="1"/>
  <c r="AB127" i="36"/>
  <c r="AC127" i="36" s="1"/>
  <c r="S127" i="36"/>
  <c r="T127" i="36" s="1"/>
  <c r="AB133" i="37"/>
  <c r="Z133" i="37"/>
  <c r="S133" i="37"/>
  <c r="Z150" i="37"/>
  <c r="AA150" i="37" s="1"/>
  <c r="AB150" i="37"/>
  <c r="AC150" i="37" s="1"/>
  <c r="S150" i="37"/>
  <c r="T150" i="37" s="1"/>
  <c r="Z33" i="37"/>
  <c r="AA33" i="37" s="1"/>
  <c r="AB33" i="37"/>
  <c r="AC33" i="37" s="1"/>
  <c r="S33" i="37"/>
  <c r="T33" i="37" s="1"/>
  <c r="Z21" i="32"/>
  <c r="AA21" i="32" s="1"/>
  <c r="AB21" i="32"/>
  <c r="AC21" i="32" s="1"/>
  <c r="S21" i="32"/>
  <c r="T21" i="32" s="1"/>
  <c r="AB140" i="28"/>
  <c r="AC140" i="28" s="1"/>
  <c r="Z140" i="28"/>
  <c r="AA140" i="28" s="1"/>
  <c r="S140" i="28"/>
  <c r="T140" i="28" s="1"/>
  <c r="Z16" i="28"/>
  <c r="AA16" i="28" s="1"/>
  <c r="AB16" i="28"/>
  <c r="AC16" i="28" s="1"/>
  <c r="S16" i="28"/>
  <c r="T16" i="28" s="1"/>
  <c r="O51" i="28"/>
  <c r="P51" i="28" s="1"/>
  <c r="AB51" i="28"/>
  <c r="AC51" i="28" s="1"/>
  <c r="Z51" i="28"/>
  <c r="AA51" i="28" s="1"/>
  <c r="S51" i="28"/>
  <c r="T51" i="28" s="1"/>
  <c r="O48" i="28"/>
  <c r="P48" i="28" s="1"/>
  <c r="AB48" i="28"/>
  <c r="AC48" i="28" s="1"/>
  <c r="Z48" i="28"/>
  <c r="AA48" i="28" s="1"/>
  <c r="S48" i="28"/>
  <c r="T48" i="28" s="1"/>
  <c r="O61" i="28"/>
  <c r="P61" i="28" s="1"/>
  <c r="AB61" i="28"/>
  <c r="AC61" i="28" s="1"/>
  <c r="S61" i="28"/>
  <c r="T61" i="28" s="1"/>
  <c r="Z61" i="28"/>
  <c r="AA61" i="28" s="1"/>
  <c r="O89" i="28"/>
  <c r="P89" i="28" s="1"/>
  <c r="AB89" i="28"/>
  <c r="AC89" i="28" s="1"/>
  <c r="Z89" i="28"/>
  <c r="AA89" i="28" s="1"/>
  <c r="S89" i="28"/>
  <c r="T89" i="28" s="1"/>
  <c r="AB134" i="28"/>
  <c r="AC134" i="28" s="1"/>
  <c r="Z134" i="28"/>
  <c r="AA134" i="28" s="1"/>
  <c r="S134" i="28"/>
  <c r="T134" i="28" s="1"/>
  <c r="AB136" i="28"/>
  <c r="AC136" i="28" s="1"/>
  <c r="Z136" i="28"/>
  <c r="AA136" i="28" s="1"/>
  <c r="S136" i="28"/>
  <c r="T136" i="28" s="1"/>
  <c r="AB138" i="28"/>
  <c r="AC138" i="28" s="1"/>
  <c r="Z138" i="28"/>
  <c r="AA138" i="28" s="1"/>
  <c r="S138" i="28"/>
  <c r="T138" i="28" s="1"/>
  <c r="AB82" i="29"/>
  <c r="AC82" i="29" s="1"/>
  <c r="Z82" i="29"/>
  <c r="AA82" i="29" s="1"/>
  <c r="S82" i="29"/>
  <c r="T82" i="29" s="1"/>
  <c r="Z153" i="29"/>
  <c r="AA153" i="29" s="1"/>
  <c r="AB153" i="29"/>
  <c r="AC153" i="29" s="1"/>
  <c r="S153" i="29"/>
  <c r="T153" i="29" s="1"/>
  <c r="Z89" i="29"/>
  <c r="AA89" i="29" s="1"/>
  <c r="AB89" i="29"/>
  <c r="AC89" i="29" s="1"/>
  <c r="S89" i="29"/>
  <c r="T89" i="29" s="1"/>
  <c r="O52" i="29"/>
  <c r="P52" i="29" s="1"/>
  <c r="AB52" i="29"/>
  <c r="AC52" i="29" s="1"/>
  <c r="Z52" i="29"/>
  <c r="AA52" i="29" s="1"/>
  <c r="S52" i="29"/>
  <c r="T52" i="29" s="1"/>
  <c r="Z65" i="29"/>
  <c r="AA65" i="29" s="1"/>
  <c r="AB65" i="29"/>
  <c r="AC65" i="29" s="1"/>
  <c r="S65" i="29"/>
  <c r="T65" i="29" s="1"/>
  <c r="O45" i="30"/>
  <c r="P45" i="30" s="1"/>
  <c r="AB45" i="30"/>
  <c r="AC45" i="30" s="1"/>
  <c r="Z45" i="30"/>
  <c r="AA45" i="30" s="1"/>
  <c r="S45" i="30"/>
  <c r="T45" i="30" s="1"/>
  <c r="AB103" i="30"/>
  <c r="Z103" i="30"/>
  <c r="S103" i="30"/>
  <c r="AB116" i="30"/>
  <c r="AC116" i="30" s="1"/>
  <c r="Z116" i="30"/>
  <c r="AA116" i="30" s="1"/>
  <c r="S116" i="30"/>
  <c r="T116" i="30" s="1"/>
  <c r="AB113" i="30"/>
  <c r="AC113" i="30" s="1"/>
  <c r="Z113" i="30"/>
  <c r="AA113" i="30" s="1"/>
  <c r="S113" i="30"/>
  <c r="T113" i="30" s="1"/>
  <c r="Z143" i="30"/>
  <c r="AA143" i="30" s="1"/>
  <c r="AB143" i="30"/>
  <c r="AC143" i="30" s="1"/>
  <c r="S143" i="30"/>
  <c r="T143" i="30" s="1"/>
  <c r="Z145" i="30"/>
  <c r="AA145" i="30" s="1"/>
  <c r="AB145" i="30"/>
  <c r="AC145" i="30" s="1"/>
  <c r="S145" i="30"/>
  <c r="T145" i="30" s="1"/>
  <c r="Z17" i="30"/>
  <c r="AA17" i="30" s="1"/>
  <c r="AB17" i="30"/>
  <c r="AC17" i="30" s="1"/>
  <c r="S17" i="30"/>
  <c r="T17" i="30" s="1"/>
  <c r="AB80" i="31"/>
  <c r="AC80" i="31" s="1"/>
  <c r="Z80" i="31"/>
  <c r="AA80" i="31" s="1"/>
  <c r="S80" i="31"/>
  <c r="T80" i="31" s="1"/>
  <c r="Z93" i="31"/>
  <c r="AA93" i="31" s="1"/>
  <c r="AB93" i="31"/>
  <c r="AC93" i="31" s="1"/>
  <c r="S93" i="31"/>
  <c r="T93" i="31" s="1"/>
  <c r="O90" i="31"/>
  <c r="P90" i="31" s="1"/>
  <c r="AB90" i="31"/>
  <c r="AC90" i="31" s="1"/>
  <c r="Z90" i="31"/>
  <c r="AA90" i="31" s="1"/>
  <c r="S90" i="31"/>
  <c r="T90" i="31" s="1"/>
  <c r="Z116" i="31"/>
  <c r="AA116" i="31" s="1"/>
  <c r="AB116" i="31"/>
  <c r="AC116" i="31" s="1"/>
  <c r="S116" i="31"/>
  <c r="T116" i="31" s="1"/>
  <c r="O81" i="31"/>
  <c r="P81" i="31" s="1"/>
  <c r="Z81" i="31"/>
  <c r="AA81" i="31" s="1"/>
  <c r="AB81" i="31"/>
  <c r="AC81" i="31" s="1"/>
  <c r="S81" i="31"/>
  <c r="T81" i="31" s="1"/>
  <c r="AB112" i="31"/>
  <c r="AC112" i="31" s="1"/>
  <c r="Z112" i="31"/>
  <c r="AA112" i="31" s="1"/>
  <c r="S112" i="31"/>
  <c r="T112" i="31" s="1"/>
  <c r="Z136" i="31"/>
  <c r="AA136" i="31" s="1"/>
  <c r="AB136" i="31"/>
  <c r="AC136" i="31" s="1"/>
  <c r="S136" i="31"/>
  <c r="T136" i="31" s="1"/>
  <c r="Z15" i="32"/>
  <c r="AA15" i="32" s="1"/>
  <c r="AB15" i="32"/>
  <c r="S15" i="32"/>
  <c r="T15" i="32" s="1"/>
  <c r="O79" i="32"/>
  <c r="P79" i="32" s="1"/>
  <c r="AB79" i="32"/>
  <c r="AC79" i="32" s="1"/>
  <c r="Z79" i="32"/>
  <c r="AA79" i="32" s="1"/>
  <c r="S79" i="32"/>
  <c r="T79" i="32" s="1"/>
  <c r="O66" i="32"/>
  <c r="P66" i="32" s="1"/>
  <c r="Z66" i="32"/>
  <c r="AA66" i="32" s="1"/>
  <c r="AB66" i="32"/>
  <c r="AC66" i="32" s="1"/>
  <c r="S66" i="32"/>
  <c r="T66" i="32" s="1"/>
  <c r="O86" i="32"/>
  <c r="P86" i="32" s="1"/>
  <c r="AB86" i="32"/>
  <c r="AC86" i="32" s="1"/>
  <c r="Z86" i="32"/>
  <c r="AA86" i="32" s="1"/>
  <c r="S86" i="32"/>
  <c r="T86" i="32" s="1"/>
  <c r="AB110" i="32"/>
  <c r="AC110" i="32" s="1"/>
  <c r="Z110" i="32"/>
  <c r="AA110" i="32" s="1"/>
  <c r="S110" i="32"/>
  <c r="T110" i="32" s="1"/>
  <c r="AB17" i="32"/>
  <c r="AC17" i="32" s="1"/>
  <c r="S17" i="32"/>
  <c r="T17" i="32" s="1"/>
  <c r="Z17" i="32"/>
  <c r="AA17" i="32" s="1"/>
  <c r="Z18" i="32"/>
  <c r="AA18" i="32" s="1"/>
  <c r="AB18" i="32"/>
  <c r="AC18" i="32" s="1"/>
  <c r="S18" i="32"/>
  <c r="T18" i="32" s="1"/>
  <c r="O58" i="32"/>
  <c r="P58" i="32" s="1"/>
  <c r="AB58" i="32"/>
  <c r="AC58" i="32" s="1"/>
  <c r="Z58" i="32"/>
  <c r="AA58" i="32" s="1"/>
  <c r="S58" i="32"/>
  <c r="T58" i="32" s="1"/>
  <c r="O36" i="32"/>
  <c r="P36" i="32" s="1"/>
  <c r="AB36" i="32"/>
  <c r="AC36" i="32" s="1"/>
  <c r="S36" i="32"/>
  <c r="T36" i="32" s="1"/>
  <c r="Z36" i="32"/>
  <c r="AA36" i="32" s="1"/>
  <c r="O30" i="33"/>
  <c r="P30" i="33" s="1"/>
  <c r="Z30" i="33"/>
  <c r="AA30" i="33" s="1"/>
  <c r="AB30" i="33"/>
  <c r="AC30" i="33" s="1"/>
  <c r="S30" i="33"/>
  <c r="T30" i="33" s="1"/>
  <c r="AB156" i="33"/>
  <c r="AC156" i="33" s="1"/>
  <c r="Z156" i="33"/>
  <c r="AA156" i="33" s="1"/>
  <c r="S156" i="33"/>
  <c r="T156" i="33" s="1"/>
  <c r="AB121" i="33"/>
  <c r="AC121" i="33" s="1"/>
  <c r="Z121" i="33"/>
  <c r="AA121" i="33" s="1"/>
  <c r="S121" i="33"/>
  <c r="T121" i="33" s="1"/>
  <c r="AB119" i="33"/>
  <c r="AC119" i="33" s="1"/>
  <c r="Z119" i="33"/>
  <c r="AA119" i="33" s="1"/>
  <c r="S119" i="33"/>
  <c r="T119" i="33" s="1"/>
  <c r="O50" i="33"/>
  <c r="P50" i="33" s="1"/>
  <c r="Z50" i="33"/>
  <c r="AA50" i="33" s="1"/>
  <c r="AB50" i="33"/>
  <c r="AC50" i="33" s="1"/>
  <c r="S50" i="33"/>
  <c r="T50" i="33" s="1"/>
  <c r="O63" i="33"/>
  <c r="P63" i="33" s="1"/>
  <c r="Z63" i="33"/>
  <c r="AA63" i="33" s="1"/>
  <c r="AB63" i="33"/>
  <c r="AC63" i="33" s="1"/>
  <c r="S63" i="33"/>
  <c r="T63" i="33" s="1"/>
  <c r="O91" i="33"/>
  <c r="P91" i="33" s="1"/>
  <c r="Z91" i="33"/>
  <c r="AA91" i="33" s="1"/>
  <c r="AB91" i="33"/>
  <c r="AC91" i="33" s="1"/>
  <c r="S91" i="33"/>
  <c r="T91" i="33" s="1"/>
  <c r="Z124" i="33"/>
  <c r="AA124" i="33" s="1"/>
  <c r="AB124" i="33"/>
  <c r="AC124" i="33" s="1"/>
  <c r="S124" i="33"/>
  <c r="T124" i="33" s="1"/>
  <c r="AB28" i="33"/>
  <c r="AC28" i="33" s="1"/>
  <c r="S28" i="33"/>
  <c r="T28" i="33" s="1"/>
  <c r="Z28" i="33"/>
  <c r="AA28" i="33" s="1"/>
  <c r="AB28" i="34"/>
  <c r="AC28" i="34" s="1"/>
  <c r="Z28" i="34"/>
  <c r="AA28" i="34" s="1"/>
  <c r="S28" i="34"/>
  <c r="T28" i="34" s="1"/>
  <c r="O29" i="34"/>
  <c r="P29" i="34" s="1"/>
  <c r="Z29" i="34"/>
  <c r="AA29" i="34" s="1"/>
  <c r="S29" i="34"/>
  <c r="T29" i="34" s="1"/>
  <c r="AB29" i="34"/>
  <c r="AC29" i="34" s="1"/>
  <c r="AB120" i="34"/>
  <c r="AC120" i="34" s="1"/>
  <c r="Z120" i="34"/>
  <c r="AA120" i="34" s="1"/>
  <c r="S120" i="34"/>
  <c r="T120" i="34" s="1"/>
  <c r="Z117" i="34"/>
  <c r="AA117" i="34" s="1"/>
  <c r="AB117" i="34"/>
  <c r="AC117" i="34" s="1"/>
  <c r="S117" i="34"/>
  <c r="T117" i="34" s="1"/>
  <c r="O66" i="34"/>
  <c r="P66" i="34" s="1"/>
  <c r="Z66" i="34"/>
  <c r="AA66" i="34" s="1"/>
  <c r="AB66" i="34"/>
  <c r="AC66" i="34" s="1"/>
  <c r="S66" i="34"/>
  <c r="T66" i="34" s="1"/>
  <c r="AB134" i="34"/>
  <c r="AC134" i="34" s="1"/>
  <c r="Z134" i="34"/>
  <c r="AA134" i="34" s="1"/>
  <c r="S134" i="34"/>
  <c r="T134" i="34" s="1"/>
  <c r="Z152" i="34"/>
  <c r="AA152" i="34" s="1"/>
  <c r="S152" i="34"/>
  <c r="T152" i="34" s="1"/>
  <c r="AB152" i="34"/>
  <c r="AC152" i="34" s="1"/>
  <c r="AB121" i="34"/>
  <c r="AC121" i="34" s="1"/>
  <c r="Z121" i="34"/>
  <c r="AA121" i="34" s="1"/>
  <c r="S121" i="34"/>
  <c r="T121" i="34" s="1"/>
  <c r="AB74" i="35"/>
  <c r="AC74" i="35" s="1"/>
  <c r="Z74" i="35"/>
  <c r="AA74" i="35" s="1"/>
  <c r="S74" i="35"/>
  <c r="T74" i="35" s="1"/>
  <c r="Z142" i="35"/>
  <c r="AA142" i="35" s="1"/>
  <c r="AB142" i="35"/>
  <c r="AC142" i="35" s="1"/>
  <c r="S142" i="35"/>
  <c r="T142" i="35" s="1"/>
  <c r="AB63" i="35"/>
  <c r="AC63" i="35" s="1"/>
  <c r="Z63" i="35"/>
  <c r="AA63" i="35" s="1"/>
  <c r="S63" i="35"/>
  <c r="T63" i="35" s="1"/>
  <c r="Z120" i="35"/>
  <c r="AA120" i="35" s="1"/>
  <c r="AB120" i="35"/>
  <c r="AC120" i="35" s="1"/>
  <c r="S120" i="35"/>
  <c r="T120" i="35" s="1"/>
  <c r="Z35" i="35"/>
  <c r="AA35" i="35" s="1"/>
  <c r="S35" i="35"/>
  <c r="T35" i="35" s="1"/>
  <c r="AB35" i="35"/>
  <c r="AC35" i="35" s="1"/>
  <c r="O76" i="35"/>
  <c r="P76" i="35" s="1"/>
  <c r="Z76" i="35"/>
  <c r="AA76" i="35" s="1"/>
  <c r="S76" i="35"/>
  <c r="T76" i="35" s="1"/>
  <c r="AB76" i="35"/>
  <c r="AC76" i="35" s="1"/>
  <c r="Z97" i="35"/>
  <c r="AA97" i="35" s="1"/>
  <c r="AB97" i="35"/>
  <c r="AC97" i="35" s="1"/>
  <c r="S97" i="35"/>
  <c r="T97" i="35" s="1"/>
  <c r="AB125" i="35"/>
  <c r="AC125" i="35" s="1"/>
  <c r="Z125" i="35"/>
  <c r="AA125" i="35" s="1"/>
  <c r="S125" i="35"/>
  <c r="T125" i="35" s="1"/>
  <c r="AB119" i="35"/>
  <c r="AC119" i="35" s="1"/>
  <c r="Z119" i="35"/>
  <c r="AA119" i="35" s="1"/>
  <c r="S119" i="35"/>
  <c r="T119" i="35" s="1"/>
  <c r="Z64" i="36"/>
  <c r="AA64" i="36" s="1"/>
  <c r="AB64" i="36"/>
  <c r="AC64" i="36" s="1"/>
  <c r="S64" i="36"/>
  <c r="T64" i="36" s="1"/>
  <c r="AB120" i="36"/>
  <c r="AC120" i="36" s="1"/>
  <c r="Z120" i="36"/>
  <c r="AA120" i="36" s="1"/>
  <c r="S120" i="36"/>
  <c r="T120" i="36" s="1"/>
  <c r="AB92" i="36"/>
  <c r="AC92" i="36" s="1"/>
  <c r="Z92" i="36"/>
  <c r="AA92" i="36" s="1"/>
  <c r="S92" i="36"/>
  <c r="T92" i="36" s="1"/>
  <c r="Z115" i="36"/>
  <c r="AA115" i="36" s="1"/>
  <c r="AB115" i="36"/>
  <c r="AC115" i="36" s="1"/>
  <c r="S115" i="36"/>
  <c r="T115" i="36" s="1"/>
  <c r="Z157" i="36"/>
  <c r="AA157" i="36" s="1"/>
  <c r="AB157" i="36"/>
  <c r="AC157" i="36" s="1"/>
  <c r="S157" i="36"/>
  <c r="T157" i="36" s="1"/>
  <c r="AB152" i="36"/>
  <c r="AC152" i="36" s="1"/>
  <c r="Z152" i="36"/>
  <c r="AA152" i="36" s="1"/>
  <c r="S152" i="36"/>
  <c r="T152" i="36" s="1"/>
  <c r="O19" i="36"/>
  <c r="P19" i="36" s="1"/>
  <c r="AB19" i="36"/>
  <c r="AC19" i="36" s="1"/>
  <c r="S19" i="36"/>
  <c r="T19" i="36" s="1"/>
  <c r="Z19" i="36"/>
  <c r="AA19" i="36" s="1"/>
  <c r="AB93" i="37"/>
  <c r="AC93" i="37" s="1"/>
  <c r="Z93" i="37"/>
  <c r="AA93" i="37" s="1"/>
  <c r="S93" i="37"/>
  <c r="T93" i="37" s="1"/>
  <c r="AB67" i="37"/>
  <c r="AC67" i="37" s="1"/>
  <c r="Z67" i="37"/>
  <c r="AA67" i="37" s="1"/>
  <c r="S67" i="37"/>
  <c r="T67" i="37" s="1"/>
  <c r="Z153" i="37"/>
  <c r="AA153" i="37" s="1"/>
  <c r="AB153" i="37"/>
  <c r="AC153" i="37" s="1"/>
  <c r="S153" i="37"/>
  <c r="T153" i="37" s="1"/>
  <c r="Z148" i="37"/>
  <c r="AA148" i="37" s="1"/>
  <c r="AB148" i="37"/>
  <c r="AC148" i="37" s="1"/>
  <c r="S148" i="37"/>
  <c r="T148" i="37" s="1"/>
  <c r="AB111" i="37"/>
  <c r="AC111" i="37" s="1"/>
  <c r="Z111" i="37"/>
  <c r="AA111" i="37" s="1"/>
  <c r="S111" i="37"/>
  <c r="T111" i="37" s="1"/>
  <c r="AB96" i="37"/>
  <c r="AC96" i="37" s="1"/>
  <c r="Z96" i="37"/>
  <c r="AA96" i="37" s="1"/>
  <c r="S96" i="37"/>
  <c r="T96" i="37" s="1"/>
  <c r="Z32" i="37"/>
  <c r="AA32" i="37" s="1"/>
  <c r="AB32" i="37"/>
  <c r="AC32" i="37" s="1"/>
  <c r="S32" i="37"/>
  <c r="T32" i="37" s="1"/>
  <c r="AB83" i="37"/>
  <c r="AC83" i="37" s="1"/>
  <c r="Z83" i="37"/>
  <c r="AA83" i="37" s="1"/>
  <c r="S83" i="37"/>
  <c r="T83" i="37" s="1"/>
  <c r="O53" i="37"/>
  <c r="P53" i="37" s="1"/>
  <c r="AB53" i="37"/>
  <c r="AC53" i="37" s="1"/>
  <c r="Z53" i="37"/>
  <c r="AA53" i="37" s="1"/>
  <c r="S53" i="37"/>
  <c r="T53" i="37" s="1"/>
  <c r="AB26" i="36"/>
  <c r="AC26" i="36" s="1"/>
  <c r="Z26" i="36"/>
  <c r="AA26" i="36" s="1"/>
  <c r="S26" i="36"/>
  <c r="T26" i="36" s="1"/>
  <c r="AB48" i="29"/>
  <c r="AC48" i="29" s="1"/>
  <c r="Z48" i="29"/>
  <c r="AA48" i="29" s="1"/>
  <c r="S48" i="29"/>
  <c r="T48" i="29" s="1"/>
  <c r="AB86" i="29"/>
  <c r="AC86" i="29" s="1"/>
  <c r="Z86" i="29"/>
  <c r="AA86" i="29" s="1"/>
  <c r="S86" i="29"/>
  <c r="T86" i="29" s="1"/>
  <c r="Z135" i="29"/>
  <c r="AA135" i="29" s="1"/>
  <c r="AB135" i="29"/>
  <c r="AC135" i="29" s="1"/>
  <c r="S135" i="29"/>
  <c r="T135" i="29" s="1"/>
  <c r="Z55" i="35"/>
  <c r="AA55" i="35" s="1"/>
  <c r="AB55" i="35"/>
  <c r="AC55" i="35" s="1"/>
  <c r="S55" i="35"/>
  <c r="T55" i="35" s="1"/>
  <c r="AB26" i="35"/>
  <c r="AC26" i="35" s="1"/>
  <c r="Z26" i="35"/>
  <c r="AA26" i="35" s="1"/>
  <c r="S26" i="35"/>
  <c r="T26" i="35" s="1"/>
  <c r="AB23" i="31"/>
  <c r="AC23" i="31" s="1"/>
  <c r="S23" i="31"/>
  <c r="T23" i="31" s="1"/>
  <c r="Z23" i="31"/>
  <c r="AA23" i="31" s="1"/>
  <c r="O175" i="28"/>
  <c r="P175" i="28" s="1"/>
  <c r="Z181" i="37"/>
  <c r="AA181" i="37" s="1"/>
  <c r="AB181" i="37"/>
  <c r="AC181" i="37" s="1"/>
  <c r="S181" i="37"/>
  <c r="T181" i="37" s="1"/>
  <c r="Z168" i="37"/>
  <c r="AB168" i="37"/>
  <c r="S168" i="37"/>
  <c r="O186" i="35"/>
  <c r="P186" i="35" s="1"/>
  <c r="Z186" i="35"/>
  <c r="AA186" i="35" s="1"/>
  <c r="AB186" i="35"/>
  <c r="AC186" i="35" s="1"/>
  <c r="S186" i="35"/>
  <c r="T186" i="35" s="1"/>
  <c r="AB185" i="35"/>
  <c r="AC185" i="35" s="1"/>
  <c r="Z185" i="35"/>
  <c r="AA185" i="35" s="1"/>
  <c r="S185" i="35"/>
  <c r="T185" i="35" s="1"/>
  <c r="AB187" i="33"/>
  <c r="AC187" i="33" s="1"/>
  <c r="Z187" i="33"/>
  <c r="AA187" i="33" s="1"/>
  <c r="S187" i="33"/>
  <c r="T187" i="33" s="1"/>
  <c r="Z183" i="33"/>
  <c r="AA183" i="33" s="1"/>
  <c r="AB183" i="33"/>
  <c r="AC183" i="33" s="1"/>
  <c r="S183" i="33"/>
  <c r="T183" i="33" s="1"/>
  <c r="Z173" i="28"/>
  <c r="AA173" i="28" s="1"/>
  <c r="AB173" i="28"/>
  <c r="AC173" i="28" s="1"/>
  <c r="S173" i="28"/>
  <c r="T173" i="28" s="1"/>
  <c r="AB187" i="32"/>
  <c r="AC187" i="32" s="1"/>
  <c r="Z187" i="32"/>
  <c r="AA187" i="32" s="1"/>
  <c r="S187" i="32"/>
  <c r="T187" i="32" s="1"/>
  <c r="AB180" i="32"/>
  <c r="AC180" i="32" s="1"/>
  <c r="Z180" i="32"/>
  <c r="AA180" i="32" s="1"/>
  <c r="S180" i="32"/>
  <c r="T180" i="32" s="1"/>
  <c r="Z167" i="36"/>
  <c r="AA167" i="36" s="1"/>
  <c r="AB167" i="36"/>
  <c r="AC167" i="36" s="1"/>
  <c r="S167" i="36"/>
  <c r="T167" i="36" s="1"/>
  <c r="Z173" i="36"/>
  <c r="AA173" i="36" s="1"/>
  <c r="AB173" i="36"/>
  <c r="AC173" i="36" s="1"/>
  <c r="S173" i="36"/>
  <c r="T173" i="36" s="1"/>
  <c r="O182" i="31"/>
  <c r="P182" i="31" s="1"/>
  <c r="AB182" i="31"/>
  <c r="AC182" i="31" s="1"/>
  <c r="Z182" i="31"/>
  <c r="AA182" i="31" s="1"/>
  <c r="S182" i="31"/>
  <c r="T182" i="31" s="1"/>
  <c r="O168" i="31"/>
  <c r="P168" i="31" s="1"/>
  <c r="AB168" i="31"/>
  <c r="AC168" i="31" s="1"/>
  <c r="Z168" i="31"/>
  <c r="AA168" i="31" s="1"/>
  <c r="S168" i="31"/>
  <c r="T168" i="31" s="1"/>
  <c r="Z166" i="30"/>
  <c r="AA166" i="30" s="1"/>
  <c r="AB166" i="30"/>
  <c r="AC166" i="30" s="1"/>
  <c r="S166" i="30"/>
  <c r="T166" i="30" s="1"/>
  <c r="Z168" i="30"/>
  <c r="AA168" i="30" s="1"/>
  <c r="AB168" i="30"/>
  <c r="AC168" i="30" s="1"/>
  <c r="S168" i="30"/>
  <c r="T168" i="30" s="1"/>
  <c r="AB181" i="34"/>
  <c r="AC181" i="34" s="1"/>
  <c r="Z181" i="34"/>
  <c r="AA181" i="34" s="1"/>
  <c r="S181" i="34"/>
  <c r="T181" i="34" s="1"/>
  <c r="AB67" i="34"/>
  <c r="AC67" i="34" s="1"/>
  <c r="Z67" i="34"/>
  <c r="AA67" i="34" s="1"/>
  <c r="S67" i="34"/>
  <c r="T67" i="34" s="1"/>
  <c r="AB168" i="29"/>
  <c r="AC168" i="29" s="1"/>
  <c r="Z168" i="29"/>
  <c r="AA168" i="29" s="1"/>
  <c r="S168" i="29"/>
  <c r="T168" i="29" s="1"/>
  <c r="AB77" i="28"/>
  <c r="AC77" i="28" s="1"/>
  <c r="Z77" i="28"/>
  <c r="AA77" i="28" s="1"/>
  <c r="S77" i="28"/>
  <c r="T77" i="28" s="1"/>
  <c r="AB106" i="28"/>
  <c r="AC106" i="28" s="1"/>
  <c r="Z106" i="28"/>
  <c r="AA106" i="28" s="1"/>
  <c r="S106" i="28"/>
  <c r="T106" i="28" s="1"/>
  <c r="Z59" i="28"/>
  <c r="AA59" i="28" s="1"/>
  <c r="AB59" i="28"/>
  <c r="AC59" i="28" s="1"/>
  <c r="S59" i="28"/>
  <c r="T59" i="28" s="1"/>
  <c r="O56" i="28"/>
  <c r="P56" i="28" s="1"/>
  <c r="Z56" i="28"/>
  <c r="AA56" i="28" s="1"/>
  <c r="AB56" i="28"/>
  <c r="AC56" i="28" s="1"/>
  <c r="S56" i="28"/>
  <c r="T56" i="28" s="1"/>
  <c r="AB76" i="28"/>
  <c r="AC76" i="28" s="1"/>
  <c r="Z76" i="28"/>
  <c r="AA76" i="28" s="1"/>
  <c r="S76" i="28"/>
  <c r="T76" i="28" s="1"/>
  <c r="O97" i="28"/>
  <c r="P97" i="28" s="1"/>
  <c r="Z97" i="28"/>
  <c r="AA97" i="28" s="1"/>
  <c r="AB97" i="28"/>
  <c r="AC97" i="28" s="1"/>
  <c r="S97" i="28"/>
  <c r="T97" i="28" s="1"/>
  <c r="Z150" i="28"/>
  <c r="AA150" i="28" s="1"/>
  <c r="AB150" i="28"/>
  <c r="AC150" i="28" s="1"/>
  <c r="S150" i="28"/>
  <c r="T150" i="28" s="1"/>
  <c r="Z152" i="28"/>
  <c r="AA152" i="28" s="1"/>
  <c r="AB152" i="28"/>
  <c r="AC152" i="28" s="1"/>
  <c r="S152" i="28"/>
  <c r="T152" i="28" s="1"/>
  <c r="AB154" i="28"/>
  <c r="AC154" i="28" s="1"/>
  <c r="Z154" i="28"/>
  <c r="AA154" i="28" s="1"/>
  <c r="S154" i="28"/>
  <c r="T154" i="28" s="1"/>
  <c r="O79" i="29"/>
  <c r="P79" i="29" s="1"/>
  <c r="AB79" i="29"/>
  <c r="AC79" i="29" s="1"/>
  <c r="Z79" i="29"/>
  <c r="AA79" i="29" s="1"/>
  <c r="S79" i="29"/>
  <c r="T79" i="29" s="1"/>
  <c r="AB45" i="29"/>
  <c r="AC45" i="29" s="1"/>
  <c r="Z45" i="29"/>
  <c r="AA45" i="29" s="1"/>
  <c r="S45" i="29"/>
  <c r="T45" i="29" s="1"/>
  <c r="Z97" i="29"/>
  <c r="AA97" i="29" s="1"/>
  <c r="AB97" i="29"/>
  <c r="AC97" i="29" s="1"/>
  <c r="S97" i="29"/>
  <c r="T97" i="29" s="1"/>
  <c r="Z60" i="29"/>
  <c r="AA60" i="29" s="1"/>
  <c r="S60" i="29"/>
  <c r="T60" i="29" s="1"/>
  <c r="AB60" i="29"/>
  <c r="AC60" i="29" s="1"/>
  <c r="AB80" i="29"/>
  <c r="AC80" i="29" s="1"/>
  <c r="S80" i="29"/>
  <c r="T80" i="29" s="1"/>
  <c r="Z80" i="29"/>
  <c r="AA80" i="29" s="1"/>
  <c r="AB31" i="30"/>
  <c r="AC31" i="30" s="1"/>
  <c r="Z31" i="30"/>
  <c r="AA31" i="30" s="1"/>
  <c r="S31" i="30"/>
  <c r="T31" i="30" s="1"/>
  <c r="AB119" i="30"/>
  <c r="AC119" i="30" s="1"/>
  <c r="Z119" i="30"/>
  <c r="AA119" i="30" s="1"/>
  <c r="S119" i="30"/>
  <c r="T119" i="30" s="1"/>
  <c r="Z146" i="30"/>
  <c r="AA146" i="30" s="1"/>
  <c r="AB146" i="30"/>
  <c r="AC146" i="30" s="1"/>
  <c r="S146" i="30"/>
  <c r="T146" i="30" s="1"/>
  <c r="Z141" i="30"/>
  <c r="AA141" i="30" s="1"/>
  <c r="AB141" i="30"/>
  <c r="AC141" i="30" s="1"/>
  <c r="S141" i="30"/>
  <c r="T141" i="30" s="1"/>
  <c r="O44" i="30"/>
  <c r="P44" i="30" s="1"/>
  <c r="Z44" i="30"/>
  <c r="AA44" i="30" s="1"/>
  <c r="AB44" i="30"/>
  <c r="AC44" i="30" s="1"/>
  <c r="S44" i="30"/>
  <c r="T44" i="30" s="1"/>
  <c r="AB49" i="30"/>
  <c r="AC49" i="30" s="1"/>
  <c r="Z49" i="30"/>
  <c r="AA49" i="30" s="1"/>
  <c r="S49" i="30"/>
  <c r="T49" i="30" s="1"/>
  <c r="AB85" i="30"/>
  <c r="AC85" i="30" s="1"/>
  <c r="Z85" i="30"/>
  <c r="AA85" i="30" s="1"/>
  <c r="S85" i="30"/>
  <c r="T85" i="30" s="1"/>
  <c r="Z35" i="30"/>
  <c r="AA35" i="30" s="1"/>
  <c r="AB35" i="30"/>
  <c r="AC35" i="30" s="1"/>
  <c r="S35" i="30"/>
  <c r="T35" i="30" s="1"/>
  <c r="Z67" i="31"/>
  <c r="AA67" i="31" s="1"/>
  <c r="AB67" i="31"/>
  <c r="AC67" i="31" s="1"/>
  <c r="S67" i="31"/>
  <c r="T67" i="31" s="1"/>
  <c r="Z51" i="31"/>
  <c r="AA51" i="31" s="1"/>
  <c r="AB51" i="31"/>
  <c r="AC51" i="31" s="1"/>
  <c r="S51" i="31"/>
  <c r="T51" i="31" s="1"/>
  <c r="O88" i="31"/>
  <c r="P88" i="31" s="1"/>
  <c r="AB88" i="31"/>
  <c r="AC88" i="31" s="1"/>
  <c r="Z88" i="31"/>
  <c r="AA88" i="31" s="1"/>
  <c r="S88" i="31"/>
  <c r="T88" i="31" s="1"/>
  <c r="Z104" i="31"/>
  <c r="AA104" i="31" s="1"/>
  <c r="AB104" i="31"/>
  <c r="AC104" i="31" s="1"/>
  <c r="S104" i="31"/>
  <c r="T104" i="31" s="1"/>
  <c r="AB89" i="31"/>
  <c r="AC89" i="31" s="1"/>
  <c r="S89" i="31"/>
  <c r="T89" i="31" s="1"/>
  <c r="Z89" i="31"/>
  <c r="AA89" i="31" s="1"/>
  <c r="AB134" i="31"/>
  <c r="AC134" i="31" s="1"/>
  <c r="Z134" i="31"/>
  <c r="AA134" i="31" s="1"/>
  <c r="S134" i="31"/>
  <c r="T134" i="31" s="1"/>
  <c r="AB152" i="31"/>
  <c r="AC152" i="31" s="1"/>
  <c r="Z152" i="31"/>
  <c r="AA152" i="31" s="1"/>
  <c r="S152" i="31"/>
  <c r="T152" i="31" s="1"/>
  <c r="O87" i="32"/>
  <c r="P87" i="32" s="1"/>
  <c r="Z87" i="32"/>
  <c r="AA87" i="32" s="1"/>
  <c r="AB87" i="32"/>
  <c r="AC87" i="32" s="1"/>
  <c r="S87" i="32"/>
  <c r="T87" i="32" s="1"/>
  <c r="O73" i="32"/>
  <c r="P73" i="32" s="1"/>
  <c r="Z73" i="32"/>
  <c r="AB73" i="32"/>
  <c r="S73" i="32"/>
  <c r="AB94" i="32"/>
  <c r="AC94" i="32" s="1"/>
  <c r="Z94" i="32"/>
  <c r="AA94" i="32" s="1"/>
  <c r="S94" i="32"/>
  <c r="T94" i="32" s="1"/>
  <c r="AB126" i="32"/>
  <c r="AC126" i="32" s="1"/>
  <c r="Z126" i="32"/>
  <c r="AA126" i="32" s="1"/>
  <c r="S126" i="32"/>
  <c r="T126" i="32" s="1"/>
  <c r="Z142" i="32"/>
  <c r="AA142" i="32" s="1"/>
  <c r="AB142" i="32"/>
  <c r="AC142" i="32" s="1"/>
  <c r="S142" i="32"/>
  <c r="T142" i="32" s="1"/>
  <c r="AB35" i="32"/>
  <c r="AC35" i="32" s="1"/>
  <c r="S35" i="32"/>
  <c r="T35" i="32" s="1"/>
  <c r="Z35" i="32"/>
  <c r="AA35" i="32" s="1"/>
  <c r="Z156" i="32"/>
  <c r="AA156" i="32" s="1"/>
  <c r="AB156" i="32"/>
  <c r="AC156" i="32" s="1"/>
  <c r="S156" i="32"/>
  <c r="T156" i="32" s="1"/>
  <c r="Z22" i="33"/>
  <c r="AA22" i="33" s="1"/>
  <c r="AB22" i="33"/>
  <c r="AC22" i="33" s="1"/>
  <c r="S22" i="33"/>
  <c r="T22" i="33" s="1"/>
  <c r="AB122" i="33"/>
  <c r="AC122" i="33" s="1"/>
  <c r="Z122" i="33"/>
  <c r="AA122" i="33" s="1"/>
  <c r="S122" i="33"/>
  <c r="T122" i="33" s="1"/>
  <c r="Z133" i="33"/>
  <c r="AB133" i="33"/>
  <c r="S133" i="33"/>
  <c r="AB135" i="33"/>
  <c r="AC135" i="33" s="1"/>
  <c r="Z135" i="33"/>
  <c r="AA135" i="33" s="1"/>
  <c r="S135" i="33"/>
  <c r="T135" i="33" s="1"/>
  <c r="O58" i="33"/>
  <c r="P58" i="33" s="1"/>
  <c r="Z58" i="33"/>
  <c r="AA58" i="33" s="1"/>
  <c r="AB58" i="33"/>
  <c r="AC58" i="33" s="1"/>
  <c r="S58" i="33"/>
  <c r="T58" i="33" s="1"/>
  <c r="O78" i="33"/>
  <c r="P78" i="33" s="1"/>
  <c r="Z78" i="33"/>
  <c r="AA78" i="33" s="1"/>
  <c r="AB78" i="33"/>
  <c r="AC78" i="33" s="1"/>
  <c r="S78" i="33"/>
  <c r="T78" i="33" s="1"/>
  <c r="Z110" i="33"/>
  <c r="AA110" i="33" s="1"/>
  <c r="AB110" i="33"/>
  <c r="AC110" i="33" s="1"/>
  <c r="S110" i="33"/>
  <c r="T110" i="33" s="1"/>
  <c r="Z138" i="33"/>
  <c r="AA138" i="33" s="1"/>
  <c r="AB138" i="33"/>
  <c r="AC138" i="33" s="1"/>
  <c r="S138" i="33"/>
  <c r="T138" i="33" s="1"/>
  <c r="O20" i="33"/>
  <c r="P20" i="33" s="1"/>
  <c r="AB20" i="33"/>
  <c r="AC20" i="33" s="1"/>
  <c r="Z20" i="33"/>
  <c r="AA20" i="33" s="1"/>
  <c r="S20" i="33"/>
  <c r="T20" i="33" s="1"/>
  <c r="AB20" i="34"/>
  <c r="AC20" i="34" s="1"/>
  <c r="S20" i="34"/>
  <c r="T20" i="34" s="1"/>
  <c r="Z20" i="34"/>
  <c r="AA20" i="34" s="1"/>
  <c r="Z142" i="34"/>
  <c r="AA142" i="34" s="1"/>
  <c r="AB142" i="34"/>
  <c r="AC142" i="34" s="1"/>
  <c r="S142" i="34"/>
  <c r="T142" i="34" s="1"/>
  <c r="AB137" i="34"/>
  <c r="AC137" i="34" s="1"/>
  <c r="Z137" i="34"/>
  <c r="AA137" i="34" s="1"/>
  <c r="S137" i="34"/>
  <c r="T137" i="34" s="1"/>
  <c r="O73" i="34"/>
  <c r="P73" i="34" s="1"/>
  <c r="Z73" i="34"/>
  <c r="AB73" i="34"/>
  <c r="S73" i="34"/>
  <c r="AB150" i="34"/>
  <c r="AC150" i="34" s="1"/>
  <c r="Z150" i="34"/>
  <c r="AA150" i="34" s="1"/>
  <c r="S150" i="34"/>
  <c r="T150" i="34" s="1"/>
  <c r="AB109" i="34"/>
  <c r="AC109" i="34" s="1"/>
  <c r="Z109" i="34"/>
  <c r="AA109" i="34" s="1"/>
  <c r="S109" i="34"/>
  <c r="T109" i="34" s="1"/>
  <c r="Z104" i="34"/>
  <c r="AA104" i="34" s="1"/>
  <c r="AB104" i="34"/>
  <c r="AC104" i="34" s="1"/>
  <c r="S104" i="34"/>
  <c r="T104" i="34" s="1"/>
  <c r="AB59" i="35"/>
  <c r="AC59" i="35" s="1"/>
  <c r="Z59" i="35"/>
  <c r="AA59" i="35" s="1"/>
  <c r="S59" i="35"/>
  <c r="T59" i="35" s="1"/>
  <c r="AB94" i="35"/>
  <c r="AC94" i="35" s="1"/>
  <c r="Z94" i="35"/>
  <c r="AA94" i="35" s="1"/>
  <c r="S94" i="35"/>
  <c r="T94" i="35" s="1"/>
  <c r="AB56" i="35"/>
  <c r="AC56" i="35" s="1"/>
  <c r="Z56" i="35"/>
  <c r="AA56" i="35" s="1"/>
  <c r="S56" i="35"/>
  <c r="T56" i="35" s="1"/>
  <c r="Z84" i="35"/>
  <c r="AA84" i="35" s="1"/>
  <c r="AB84" i="35"/>
  <c r="AC84" i="35" s="1"/>
  <c r="S84" i="35"/>
  <c r="T84" i="35" s="1"/>
  <c r="Z114" i="35"/>
  <c r="AA114" i="35" s="1"/>
  <c r="AB114" i="35"/>
  <c r="AC114" i="35" s="1"/>
  <c r="S114" i="35"/>
  <c r="T114" i="35" s="1"/>
  <c r="Z145" i="35"/>
  <c r="AA145" i="35" s="1"/>
  <c r="AB145" i="35"/>
  <c r="AC145" i="35" s="1"/>
  <c r="S145" i="35"/>
  <c r="T145" i="35" s="1"/>
  <c r="O61" i="36"/>
  <c r="P61" i="36" s="1"/>
  <c r="AB61" i="36"/>
  <c r="AC61" i="36" s="1"/>
  <c r="Z61" i="36"/>
  <c r="AA61" i="36" s="1"/>
  <c r="S61" i="36"/>
  <c r="T61" i="36" s="1"/>
  <c r="Z46" i="36"/>
  <c r="AA46" i="36" s="1"/>
  <c r="AB46" i="36"/>
  <c r="AC46" i="36" s="1"/>
  <c r="S46" i="36"/>
  <c r="T46" i="36" s="1"/>
  <c r="AB54" i="36"/>
  <c r="AC54" i="36" s="1"/>
  <c r="Z54" i="36"/>
  <c r="AA54" i="36" s="1"/>
  <c r="S54" i="36"/>
  <c r="T54" i="36" s="1"/>
  <c r="AB35" i="36"/>
  <c r="AC35" i="36" s="1"/>
  <c r="Z35" i="36"/>
  <c r="AA35" i="36" s="1"/>
  <c r="S35" i="36"/>
  <c r="T35" i="36" s="1"/>
  <c r="Z139" i="36"/>
  <c r="AA139" i="36" s="1"/>
  <c r="AB139" i="36"/>
  <c r="AC139" i="36" s="1"/>
  <c r="S139" i="36"/>
  <c r="T139" i="36" s="1"/>
  <c r="AB47" i="36"/>
  <c r="AC47" i="36" s="1"/>
  <c r="Z47" i="36"/>
  <c r="AA47" i="36" s="1"/>
  <c r="S47" i="36"/>
  <c r="T47" i="36" s="1"/>
  <c r="Z49" i="36"/>
  <c r="AA49" i="36" s="1"/>
  <c r="S49" i="36"/>
  <c r="T49" i="36" s="1"/>
  <c r="AB49" i="36"/>
  <c r="AC49" i="36" s="1"/>
  <c r="AB25" i="36"/>
  <c r="AC25" i="36" s="1"/>
  <c r="Z25" i="36"/>
  <c r="AA25" i="36" s="1"/>
  <c r="S25" i="36"/>
  <c r="T25" i="36" s="1"/>
  <c r="AB43" i="37"/>
  <c r="Z43" i="37"/>
  <c r="S43" i="37"/>
  <c r="Z74" i="37"/>
  <c r="AA74" i="37" s="1"/>
  <c r="AB74" i="37"/>
  <c r="AC74" i="37" s="1"/>
  <c r="S74" i="37"/>
  <c r="T74" i="37" s="1"/>
  <c r="AB116" i="37"/>
  <c r="AC116" i="37" s="1"/>
  <c r="Z116" i="37"/>
  <c r="AA116" i="37" s="1"/>
  <c r="S116" i="37"/>
  <c r="T116" i="37" s="1"/>
  <c r="AB113" i="37"/>
  <c r="AC113" i="37" s="1"/>
  <c r="Z113" i="37"/>
  <c r="AA113" i="37" s="1"/>
  <c r="S113" i="37"/>
  <c r="T113" i="37" s="1"/>
  <c r="AB127" i="37"/>
  <c r="AC127" i="37" s="1"/>
  <c r="Z127" i="37"/>
  <c r="AA127" i="37" s="1"/>
  <c r="S127" i="37"/>
  <c r="T127" i="37" s="1"/>
  <c r="Z108" i="37"/>
  <c r="AA108" i="37" s="1"/>
  <c r="AB108" i="37"/>
  <c r="AC108" i="37" s="1"/>
  <c r="S108" i="37"/>
  <c r="T108" i="37" s="1"/>
  <c r="AB26" i="37"/>
  <c r="AC26" i="37" s="1"/>
  <c r="Z26" i="37"/>
  <c r="AA26" i="37" s="1"/>
  <c r="S26" i="37"/>
  <c r="T26" i="37" s="1"/>
  <c r="O52" i="37"/>
  <c r="P52" i="37" s="1"/>
  <c r="AB52" i="37"/>
  <c r="AC52" i="37" s="1"/>
  <c r="Z52" i="37"/>
  <c r="AA52" i="37" s="1"/>
  <c r="S52" i="37"/>
  <c r="T52" i="37" s="1"/>
  <c r="AB48" i="37"/>
  <c r="AC48" i="37" s="1"/>
  <c r="Z48" i="37"/>
  <c r="AA48" i="37" s="1"/>
  <c r="S48" i="37"/>
  <c r="T48" i="37" s="1"/>
  <c r="Z18" i="36"/>
  <c r="AA18" i="36" s="1"/>
  <c r="AB18" i="36"/>
  <c r="AC18" i="36" s="1"/>
  <c r="S18" i="36"/>
  <c r="T18" i="36" s="1"/>
  <c r="Z28" i="29"/>
  <c r="AA28" i="29" s="1"/>
  <c r="AB28" i="29"/>
  <c r="AC28" i="29" s="1"/>
  <c r="S28" i="29"/>
  <c r="T28" i="29" s="1"/>
  <c r="Z20" i="29"/>
  <c r="AA20" i="29" s="1"/>
  <c r="AB20" i="29"/>
  <c r="AC20" i="29" s="1"/>
  <c r="S20" i="29"/>
  <c r="T20" i="29" s="1"/>
  <c r="AB85" i="29"/>
  <c r="AC85" i="29" s="1"/>
  <c r="Z85" i="29"/>
  <c r="AA85" i="29" s="1"/>
  <c r="S85" i="29"/>
  <c r="T85" i="29" s="1"/>
  <c r="O179" i="29"/>
  <c r="P179" i="29" s="1"/>
  <c r="AB144" i="36"/>
  <c r="AC144" i="36" s="1"/>
  <c r="Z144" i="36"/>
  <c r="AA144" i="36" s="1"/>
  <c r="S144" i="36"/>
  <c r="T144" i="36" s="1"/>
  <c r="Z54" i="34"/>
  <c r="AA54" i="34" s="1"/>
  <c r="AB54" i="34"/>
  <c r="AC54" i="34" s="1"/>
  <c r="S54" i="34"/>
  <c r="T54" i="34" s="1"/>
  <c r="Z151" i="35"/>
  <c r="AA151" i="35" s="1"/>
  <c r="AB151" i="35"/>
  <c r="AC151" i="35" s="1"/>
  <c r="S151" i="35"/>
  <c r="T151" i="35" s="1"/>
  <c r="AB30" i="30"/>
  <c r="AC30" i="30" s="1"/>
  <c r="Z30" i="30"/>
  <c r="AA30" i="30" s="1"/>
  <c r="S30" i="30"/>
  <c r="T30" i="30" s="1"/>
  <c r="Z17" i="31"/>
  <c r="AA17" i="31" s="1"/>
  <c r="AB17" i="31"/>
  <c r="AC17" i="31" s="1"/>
  <c r="S17" i="31"/>
  <c r="T17" i="31" s="1"/>
  <c r="AB172" i="37"/>
  <c r="AC172" i="37" s="1"/>
  <c r="Z172" i="37"/>
  <c r="AA172" i="37" s="1"/>
  <c r="S172" i="37"/>
  <c r="T172" i="37" s="1"/>
  <c r="O176" i="37"/>
  <c r="P176" i="37" s="1"/>
  <c r="Z176" i="37"/>
  <c r="AA176" i="37" s="1"/>
  <c r="AB176" i="37"/>
  <c r="AC176" i="37" s="1"/>
  <c r="S176" i="37"/>
  <c r="T176" i="37" s="1"/>
  <c r="Z182" i="35"/>
  <c r="AA182" i="35" s="1"/>
  <c r="AB182" i="35"/>
  <c r="AC182" i="35" s="1"/>
  <c r="S182" i="35"/>
  <c r="T182" i="35" s="1"/>
  <c r="Z180" i="35"/>
  <c r="AA180" i="35" s="1"/>
  <c r="AB180" i="35"/>
  <c r="AC180" i="35" s="1"/>
  <c r="S180" i="35"/>
  <c r="T180" i="35" s="1"/>
  <c r="AB168" i="33"/>
  <c r="AC168" i="33" s="1"/>
  <c r="Z168" i="33"/>
  <c r="AA168" i="33" s="1"/>
  <c r="S168" i="33"/>
  <c r="T168" i="33" s="1"/>
  <c r="Z174" i="33"/>
  <c r="AA174" i="33" s="1"/>
  <c r="AB174" i="33"/>
  <c r="AC174" i="33" s="1"/>
  <c r="S174" i="33"/>
  <c r="T174" i="33" s="1"/>
  <c r="Z179" i="28"/>
  <c r="AA179" i="28" s="1"/>
  <c r="AB179" i="28"/>
  <c r="AC179" i="28" s="1"/>
  <c r="S179" i="28"/>
  <c r="T179" i="28" s="1"/>
  <c r="AB183" i="32"/>
  <c r="AC183" i="32" s="1"/>
  <c r="Z183" i="32"/>
  <c r="AA183" i="32" s="1"/>
  <c r="S183" i="32"/>
  <c r="T183" i="32" s="1"/>
  <c r="Z172" i="32"/>
  <c r="AA172" i="32" s="1"/>
  <c r="AB172" i="32"/>
  <c r="AC172" i="32" s="1"/>
  <c r="S172" i="32"/>
  <c r="T172" i="32" s="1"/>
  <c r="AB187" i="36"/>
  <c r="AC187" i="36" s="1"/>
  <c r="Z187" i="36"/>
  <c r="AA187" i="36" s="1"/>
  <c r="S187" i="36"/>
  <c r="T187" i="36" s="1"/>
  <c r="O170" i="36"/>
  <c r="P170" i="36" s="1"/>
  <c r="AB170" i="36"/>
  <c r="AC170" i="36" s="1"/>
  <c r="Z170" i="36"/>
  <c r="AA170" i="36" s="1"/>
  <c r="S170" i="36"/>
  <c r="T170" i="36" s="1"/>
  <c r="AB164" i="31"/>
  <c r="AC164" i="31" s="1"/>
  <c r="Z164" i="31"/>
  <c r="AA164" i="31" s="1"/>
  <c r="S164" i="31"/>
  <c r="T164" i="31" s="1"/>
  <c r="AB176" i="31"/>
  <c r="AC176" i="31" s="1"/>
  <c r="Z176" i="31"/>
  <c r="AA176" i="31" s="1"/>
  <c r="S176" i="31"/>
  <c r="T176" i="31" s="1"/>
  <c r="Z178" i="30"/>
  <c r="AA178" i="30" s="1"/>
  <c r="AB178" i="30"/>
  <c r="AC178" i="30" s="1"/>
  <c r="S178" i="30"/>
  <c r="T178" i="30" s="1"/>
  <c r="Z167" i="30"/>
  <c r="AA167" i="30" s="1"/>
  <c r="AB167" i="30"/>
  <c r="AC167" i="30" s="1"/>
  <c r="S167" i="30"/>
  <c r="T167" i="30" s="1"/>
  <c r="Z163" i="34"/>
  <c r="AA163" i="34" s="1"/>
  <c r="AB163" i="34"/>
  <c r="AC163" i="34" s="1"/>
  <c r="S163" i="34"/>
  <c r="T163" i="34" s="1"/>
  <c r="Z169" i="29"/>
  <c r="AA169" i="29" s="1"/>
  <c r="S169" i="29"/>
  <c r="T169" i="29" s="1"/>
  <c r="AB169" i="29"/>
  <c r="AC169" i="29" s="1"/>
  <c r="Z167" i="29"/>
  <c r="AA167" i="29" s="1"/>
  <c r="AB167" i="29"/>
  <c r="AC167" i="29" s="1"/>
  <c r="S167" i="29"/>
  <c r="T167" i="29" s="1"/>
  <c r="O94" i="28"/>
  <c r="P94" i="28" s="1"/>
  <c r="AB94" i="28"/>
  <c r="AC94" i="28" s="1"/>
  <c r="Z94" i="28"/>
  <c r="AA94" i="28" s="1"/>
  <c r="S94" i="28"/>
  <c r="T94" i="28" s="1"/>
  <c r="O93" i="28"/>
  <c r="P93" i="28" s="1"/>
  <c r="Z93" i="28"/>
  <c r="AA93" i="28" s="1"/>
  <c r="AB93" i="28"/>
  <c r="AC93" i="28" s="1"/>
  <c r="S93" i="28"/>
  <c r="T93" i="28" s="1"/>
  <c r="Z64" i="28"/>
  <c r="AA64" i="28" s="1"/>
  <c r="AB64" i="28"/>
  <c r="AC64" i="28" s="1"/>
  <c r="S64" i="28"/>
  <c r="T64" i="28" s="1"/>
  <c r="AB114" i="28"/>
  <c r="AC114" i="28" s="1"/>
  <c r="S114" i="28"/>
  <c r="T114" i="28" s="1"/>
  <c r="Z114" i="28"/>
  <c r="AA114" i="28" s="1"/>
  <c r="S37" i="28"/>
  <c r="T37" i="28" s="1"/>
  <c r="AB37" i="28"/>
  <c r="AC37" i="28" s="1"/>
  <c r="Z37" i="28"/>
  <c r="AA37" i="28" s="1"/>
  <c r="O47" i="29"/>
  <c r="P47" i="29" s="1"/>
  <c r="Z47" i="29"/>
  <c r="AA47" i="29" s="1"/>
  <c r="AB47" i="29"/>
  <c r="AC47" i="29" s="1"/>
  <c r="S47" i="29"/>
  <c r="T47" i="29" s="1"/>
  <c r="Z114" i="29"/>
  <c r="AA114" i="29" s="1"/>
  <c r="AB114" i="29"/>
  <c r="AC114" i="29" s="1"/>
  <c r="S114" i="29"/>
  <c r="T114" i="29" s="1"/>
  <c r="AB88" i="29"/>
  <c r="AC88" i="29" s="1"/>
  <c r="Z88" i="29"/>
  <c r="AA88" i="29" s="1"/>
  <c r="S88" i="29"/>
  <c r="T88" i="29" s="1"/>
  <c r="Z115" i="30"/>
  <c r="AA115" i="30" s="1"/>
  <c r="AB115" i="30"/>
  <c r="AC115" i="30" s="1"/>
  <c r="S115" i="30"/>
  <c r="T115" i="30" s="1"/>
  <c r="AB52" i="30"/>
  <c r="AC52" i="30" s="1"/>
  <c r="Z52" i="30"/>
  <c r="AA52" i="30" s="1"/>
  <c r="S52" i="30"/>
  <c r="T52" i="30" s="1"/>
  <c r="AB149" i="30"/>
  <c r="AC149" i="30" s="1"/>
  <c r="S149" i="30"/>
  <c r="T149" i="30" s="1"/>
  <c r="Z149" i="30"/>
  <c r="AA149" i="30" s="1"/>
  <c r="AB49" i="31"/>
  <c r="AC49" i="31" s="1"/>
  <c r="Z49" i="31"/>
  <c r="AA49" i="31" s="1"/>
  <c r="S49" i="31"/>
  <c r="T49" i="31" s="1"/>
  <c r="O92" i="31"/>
  <c r="P92" i="31" s="1"/>
  <c r="AB92" i="31"/>
  <c r="AC92" i="31" s="1"/>
  <c r="Z92" i="31"/>
  <c r="AA92" i="31" s="1"/>
  <c r="S92" i="31"/>
  <c r="T92" i="31" s="1"/>
  <c r="AB150" i="31"/>
  <c r="AC150" i="31" s="1"/>
  <c r="Z150" i="31"/>
  <c r="AA150" i="31" s="1"/>
  <c r="S150" i="31"/>
  <c r="T150" i="31" s="1"/>
  <c r="O95" i="32"/>
  <c r="P95" i="32" s="1"/>
  <c r="Z95" i="32"/>
  <c r="AA95" i="32" s="1"/>
  <c r="AB95" i="32"/>
  <c r="AC95" i="32" s="1"/>
  <c r="S95" i="32"/>
  <c r="T95" i="32" s="1"/>
  <c r="AB136" i="32"/>
  <c r="AC136" i="32" s="1"/>
  <c r="Z136" i="32"/>
  <c r="AA136" i="32" s="1"/>
  <c r="S136" i="32"/>
  <c r="T136" i="32" s="1"/>
  <c r="AB139" i="32"/>
  <c r="AC139" i="32" s="1"/>
  <c r="Z139" i="32"/>
  <c r="AA139" i="32" s="1"/>
  <c r="S139" i="32"/>
  <c r="T139" i="32" s="1"/>
  <c r="AB149" i="33"/>
  <c r="AC149" i="33" s="1"/>
  <c r="Z149" i="33"/>
  <c r="AA149" i="33" s="1"/>
  <c r="S149" i="33"/>
  <c r="T149" i="33" s="1"/>
  <c r="Z66" i="33"/>
  <c r="AA66" i="33" s="1"/>
  <c r="AB66" i="33"/>
  <c r="AC66" i="33" s="1"/>
  <c r="S66" i="33"/>
  <c r="T66" i="33" s="1"/>
  <c r="Z126" i="33"/>
  <c r="AA126" i="33" s="1"/>
  <c r="AB126" i="33"/>
  <c r="AC126" i="33" s="1"/>
  <c r="S126" i="33"/>
  <c r="T126" i="33" s="1"/>
  <c r="Z156" i="34"/>
  <c r="AA156" i="34" s="1"/>
  <c r="AB156" i="34"/>
  <c r="AC156" i="34" s="1"/>
  <c r="S156" i="34"/>
  <c r="T156" i="34" s="1"/>
  <c r="AB33" i="34"/>
  <c r="AC33" i="34" s="1"/>
  <c r="Z33" i="34"/>
  <c r="AA33" i="34" s="1"/>
  <c r="S33" i="34"/>
  <c r="T33" i="34" s="1"/>
  <c r="Z111" i="34"/>
  <c r="AA111" i="34" s="1"/>
  <c r="AB111" i="34"/>
  <c r="AC111" i="34" s="1"/>
  <c r="S111" i="34"/>
  <c r="T111" i="34" s="1"/>
  <c r="AB43" i="34"/>
  <c r="Z43" i="34"/>
  <c r="S43" i="34"/>
  <c r="AB36" i="35"/>
  <c r="AC36" i="35" s="1"/>
  <c r="Z36" i="35"/>
  <c r="AA36" i="35" s="1"/>
  <c r="S36" i="35"/>
  <c r="T36" i="35" s="1"/>
  <c r="O87" i="35"/>
  <c r="P87" i="35" s="1"/>
  <c r="AB87" i="35"/>
  <c r="AC87" i="35" s="1"/>
  <c r="Z87" i="35"/>
  <c r="AA87" i="35" s="1"/>
  <c r="S87" i="35"/>
  <c r="T87" i="35" s="1"/>
  <c r="O54" i="35"/>
  <c r="P54" i="35" s="1"/>
  <c r="AB54" i="35"/>
  <c r="AC54" i="35" s="1"/>
  <c r="Z54" i="35"/>
  <c r="AA54" i="35" s="1"/>
  <c r="S54" i="35"/>
  <c r="T54" i="35" s="1"/>
  <c r="AB82" i="35"/>
  <c r="AC82" i="35" s="1"/>
  <c r="Z82" i="35"/>
  <c r="AA82" i="35" s="1"/>
  <c r="S82" i="35"/>
  <c r="T82" i="35" s="1"/>
  <c r="O92" i="35"/>
  <c r="P92" i="35" s="1"/>
  <c r="AB92" i="35"/>
  <c r="AC92" i="35" s="1"/>
  <c r="Z92" i="35"/>
  <c r="AA92" i="35" s="1"/>
  <c r="S92" i="35"/>
  <c r="T92" i="35" s="1"/>
  <c r="AB148" i="35"/>
  <c r="AC148" i="35" s="1"/>
  <c r="Z148" i="35"/>
  <c r="AA148" i="35" s="1"/>
  <c r="S148" i="35"/>
  <c r="T148" i="35" s="1"/>
  <c r="O49" i="35"/>
  <c r="P49" i="35" s="1"/>
  <c r="AB49" i="35"/>
  <c r="AC49" i="35" s="1"/>
  <c r="Z49" i="35"/>
  <c r="AA49" i="35" s="1"/>
  <c r="S49" i="35"/>
  <c r="T49" i="35" s="1"/>
  <c r="AB32" i="36"/>
  <c r="AC32" i="36" s="1"/>
  <c r="Z32" i="36"/>
  <c r="AA32" i="36" s="1"/>
  <c r="S32" i="36"/>
  <c r="T32" i="36" s="1"/>
  <c r="Z87" i="36"/>
  <c r="AA87" i="36" s="1"/>
  <c r="AB87" i="36"/>
  <c r="AC87" i="36" s="1"/>
  <c r="S87" i="36"/>
  <c r="T87" i="36" s="1"/>
  <c r="O181" i="36"/>
  <c r="P181" i="36" s="1"/>
  <c r="Z43" i="36"/>
  <c r="AB43" i="36"/>
  <c r="S43" i="36"/>
  <c r="AB51" i="36"/>
  <c r="AC51" i="36" s="1"/>
  <c r="Z51" i="36"/>
  <c r="AA51" i="36" s="1"/>
  <c r="S51" i="36"/>
  <c r="T51" i="36" s="1"/>
  <c r="AB107" i="36"/>
  <c r="AC107" i="36" s="1"/>
  <c r="Z107" i="36"/>
  <c r="AA107" i="36" s="1"/>
  <c r="S107" i="36"/>
  <c r="T107" i="36" s="1"/>
  <c r="Z155" i="36"/>
  <c r="AA155" i="36" s="1"/>
  <c r="AB155" i="36"/>
  <c r="AC155" i="36" s="1"/>
  <c r="S155" i="36"/>
  <c r="T155" i="36" s="1"/>
  <c r="AB55" i="36"/>
  <c r="AC55" i="36" s="1"/>
  <c r="Z55" i="36"/>
  <c r="AA55" i="36" s="1"/>
  <c r="S55" i="36"/>
  <c r="T55" i="36" s="1"/>
  <c r="Z57" i="36"/>
  <c r="AA57" i="36" s="1"/>
  <c r="AB57" i="36"/>
  <c r="AC57" i="36" s="1"/>
  <c r="S57" i="36"/>
  <c r="T57" i="36" s="1"/>
  <c r="O17" i="36"/>
  <c r="P17" i="36" s="1"/>
  <c r="Z17" i="36"/>
  <c r="AA17" i="36" s="1"/>
  <c r="AB17" i="36"/>
  <c r="AC17" i="36" s="1"/>
  <c r="S17" i="36"/>
  <c r="T17" i="36" s="1"/>
  <c r="Z140" i="36"/>
  <c r="AA140" i="36" s="1"/>
  <c r="AB140" i="36"/>
  <c r="AC140" i="36" s="1"/>
  <c r="S140" i="36"/>
  <c r="T140" i="36" s="1"/>
  <c r="Z24" i="37"/>
  <c r="AA24" i="37" s="1"/>
  <c r="AB24" i="37"/>
  <c r="AC24" i="37" s="1"/>
  <c r="S24" i="37"/>
  <c r="T24" i="37" s="1"/>
  <c r="Z82" i="37"/>
  <c r="AA82" i="37" s="1"/>
  <c r="AB82" i="37"/>
  <c r="AC82" i="37" s="1"/>
  <c r="S82" i="37"/>
  <c r="T82" i="37" s="1"/>
  <c r="AB146" i="37"/>
  <c r="AC146" i="37" s="1"/>
  <c r="Z146" i="37"/>
  <c r="AA146" i="37" s="1"/>
  <c r="S146" i="37"/>
  <c r="T146" i="37" s="1"/>
  <c r="Z141" i="37"/>
  <c r="AA141" i="37" s="1"/>
  <c r="AB141" i="37"/>
  <c r="AC141" i="37" s="1"/>
  <c r="S141" i="37"/>
  <c r="T141" i="37" s="1"/>
  <c r="Z143" i="37"/>
  <c r="AA143" i="37" s="1"/>
  <c r="AB143" i="37"/>
  <c r="AC143" i="37" s="1"/>
  <c r="S143" i="37"/>
  <c r="T143" i="37" s="1"/>
  <c r="AB124" i="37"/>
  <c r="AC124" i="37" s="1"/>
  <c r="Z124" i="37"/>
  <c r="AA124" i="37" s="1"/>
  <c r="S124" i="37"/>
  <c r="T124" i="37" s="1"/>
  <c r="AB18" i="37"/>
  <c r="AC18" i="37" s="1"/>
  <c r="Z18" i="37"/>
  <c r="AA18" i="37" s="1"/>
  <c r="S18" i="37"/>
  <c r="T18" i="37" s="1"/>
  <c r="Z27" i="37"/>
  <c r="AA27" i="37" s="1"/>
  <c r="AB27" i="37"/>
  <c r="AC27" i="37" s="1"/>
  <c r="S27" i="37"/>
  <c r="T27" i="37" s="1"/>
  <c r="AB34" i="37"/>
  <c r="AC34" i="37" s="1"/>
  <c r="Z34" i="37"/>
  <c r="AA34" i="37" s="1"/>
  <c r="S34" i="37"/>
  <c r="T34" i="37" s="1"/>
  <c r="AB51" i="32"/>
  <c r="AC51" i="32" s="1"/>
  <c r="Z51" i="32"/>
  <c r="AA51" i="32" s="1"/>
  <c r="S51" i="32"/>
  <c r="T51" i="32" s="1"/>
  <c r="Z22" i="29"/>
  <c r="AA22" i="29" s="1"/>
  <c r="AB22" i="29"/>
  <c r="AC22" i="29" s="1"/>
  <c r="S22" i="29"/>
  <c r="T22" i="29" s="1"/>
  <c r="AB13" i="29"/>
  <c r="AC13" i="29" s="1"/>
  <c r="Z13" i="29"/>
  <c r="AA13" i="29" s="1"/>
  <c r="S13" i="29"/>
  <c r="T13" i="29" s="1"/>
  <c r="AB45" i="37"/>
  <c r="AC45" i="37" s="1"/>
  <c r="Z45" i="37"/>
  <c r="AA45" i="37" s="1"/>
  <c r="S45" i="37"/>
  <c r="T45" i="37" s="1"/>
  <c r="AB55" i="29"/>
  <c r="AC55" i="29" s="1"/>
  <c r="Z55" i="29"/>
  <c r="AA55" i="29" s="1"/>
  <c r="S55" i="29"/>
  <c r="T55" i="29" s="1"/>
  <c r="AB17" i="28"/>
  <c r="AC17" i="28" s="1"/>
  <c r="Z17" i="28"/>
  <c r="AA17" i="28" s="1"/>
  <c r="S17" i="28"/>
  <c r="T17" i="28" s="1"/>
  <c r="AB21" i="29"/>
  <c r="AC21" i="29" s="1"/>
  <c r="Z21" i="29"/>
  <c r="AA21" i="29" s="1"/>
  <c r="S21" i="29"/>
  <c r="T21" i="29" s="1"/>
  <c r="Z22" i="30"/>
  <c r="AA22" i="30" s="1"/>
  <c r="AB22" i="30"/>
  <c r="AC22" i="30" s="1"/>
  <c r="S22" i="30"/>
  <c r="T22" i="30" s="1"/>
  <c r="O56" i="31"/>
  <c r="P56" i="31" s="1"/>
  <c r="Z56" i="31"/>
  <c r="AA56" i="31" s="1"/>
  <c r="AB56" i="31"/>
  <c r="AC56" i="31" s="1"/>
  <c r="S56" i="31"/>
  <c r="T56" i="31" s="1"/>
  <c r="Z180" i="37"/>
  <c r="AA180" i="37" s="1"/>
  <c r="AB180" i="37"/>
  <c r="AC180" i="37" s="1"/>
  <c r="S180" i="37"/>
  <c r="T180" i="37" s="1"/>
  <c r="AB164" i="37"/>
  <c r="AC164" i="37" s="1"/>
  <c r="Z164" i="37"/>
  <c r="AA164" i="37" s="1"/>
  <c r="S164" i="37"/>
  <c r="T164" i="37" s="1"/>
  <c r="AB178" i="35"/>
  <c r="AC178" i="35" s="1"/>
  <c r="Z178" i="35"/>
  <c r="AA178" i="35" s="1"/>
  <c r="S178" i="35"/>
  <c r="T178" i="35" s="1"/>
  <c r="Z172" i="35"/>
  <c r="AA172" i="35" s="1"/>
  <c r="AB172" i="35"/>
  <c r="AC172" i="35" s="1"/>
  <c r="S172" i="35"/>
  <c r="T172" i="35" s="1"/>
  <c r="AB182" i="33"/>
  <c r="AC182" i="33" s="1"/>
  <c r="Z182" i="33"/>
  <c r="AA182" i="33" s="1"/>
  <c r="S182" i="33"/>
  <c r="T182" i="33" s="1"/>
  <c r="AB167" i="28"/>
  <c r="AC167" i="28" s="1"/>
  <c r="Z167" i="28"/>
  <c r="AA167" i="28" s="1"/>
  <c r="S167" i="28"/>
  <c r="T167" i="28" s="1"/>
  <c r="AB171" i="28"/>
  <c r="AC171" i="28" s="1"/>
  <c r="Z171" i="28"/>
  <c r="AA171" i="28" s="1"/>
  <c r="S171" i="28"/>
  <c r="T171" i="28" s="1"/>
  <c r="AB164" i="32"/>
  <c r="AC164" i="32" s="1"/>
  <c r="Z164" i="32"/>
  <c r="AA164" i="32" s="1"/>
  <c r="S164" i="32"/>
  <c r="T164" i="32" s="1"/>
  <c r="Z176" i="32"/>
  <c r="AA176" i="32" s="1"/>
  <c r="AB176" i="32"/>
  <c r="AC176" i="32" s="1"/>
  <c r="S176" i="32"/>
  <c r="T176" i="32" s="1"/>
  <c r="O186" i="36"/>
  <c r="P186" i="36" s="1"/>
  <c r="AB186" i="36"/>
  <c r="AC186" i="36" s="1"/>
  <c r="Z186" i="36"/>
  <c r="AA186" i="36" s="1"/>
  <c r="S186" i="36"/>
  <c r="T186" i="36" s="1"/>
  <c r="Z176" i="36"/>
  <c r="AA176" i="36" s="1"/>
  <c r="AB176" i="36"/>
  <c r="AC176" i="36" s="1"/>
  <c r="S176" i="36"/>
  <c r="T176" i="36" s="1"/>
  <c r="O170" i="31"/>
  <c r="P170" i="31" s="1"/>
  <c r="Z170" i="31"/>
  <c r="AA170" i="31" s="1"/>
  <c r="AB170" i="31"/>
  <c r="AC170" i="31" s="1"/>
  <c r="S170" i="31"/>
  <c r="T170" i="31" s="1"/>
  <c r="Z185" i="31"/>
  <c r="AA185" i="31" s="1"/>
  <c r="AB185" i="31"/>
  <c r="AC185" i="31" s="1"/>
  <c r="S185" i="31"/>
  <c r="T185" i="31" s="1"/>
  <c r="O186" i="30"/>
  <c r="P186" i="30" s="1"/>
  <c r="AB186" i="30"/>
  <c r="AC186" i="30" s="1"/>
  <c r="Z186" i="30"/>
  <c r="AA186" i="30" s="1"/>
  <c r="S186" i="30"/>
  <c r="T186" i="30" s="1"/>
  <c r="Z174" i="30"/>
  <c r="AA174" i="30" s="1"/>
  <c r="AB174" i="30"/>
  <c r="AC174" i="30" s="1"/>
  <c r="S174" i="30"/>
  <c r="T174" i="30" s="1"/>
  <c r="Z170" i="34"/>
  <c r="AA170" i="34" s="1"/>
  <c r="AB170" i="34"/>
  <c r="AC170" i="34" s="1"/>
  <c r="S170" i="34"/>
  <c r="T170" i="34" s="1"/>
  <c r="Z181" i="29"/>
  <c r="AA181" i="29" s="1"/>
  <c r="AB181" i="29"/>
  <c r="AC181" i="29" s="1"/>
  <c r="S181" i="29"/>
  <c r="T181" i="29" s="1"/>
  <c r="Z177" i="29"/>
  <c r="AA177" i="29" s="1"/>
  <c r="AB177" i="29"/>
  <c r="AC177" i="29" s="1"/>
  <c r="S177" i="29"/>
  <c r="T177" i="29" s="1"/>
  <c r="O97" i="33"/>
  <c r="P97" i="33" s="1"/>
  <c r="Z97" i="33"/>
  <c r="AA97" i="33" s="1"/>
  <c r="AB97" i="33"/>
  <c r="AC97" i="33" s="1"/>
  <c r="S97" i="33"/>
  <c r="T97" i="33" s="1"/>
  <c r="AB73" i="29"/>
  <c r="Z73" i="29"/>
  <c r="S73" i="29"/>
  <c r="Z28" i="28"/>
  <c r="AA28" i="28" s="1"/>
  <c r="AB28" i="28"/>
  <c r="AC28" i="28" s="1"/>
  <c r="S28" i="28"/>
  <c r="T28" i="28" s="1"/>
  <c r="AB67" i="28"/>
  <c r="AC67" i="28" s="1"/>
  <c r="Z67" i="28"/>
  <c r="AA67" i="28" s="1"/>
  <c r="S67" i="28"/>
  <c r="T67" i="28" s="1"/>
  <c r="Z84" i="28"/>
  <c r="AA84" i="28" s="1"/>
  <c r="AB84" i="28"/>
  <c r="AC84" i="28" s="1"/>
  <c r="S84" i="28"/>
  <c r="T84" i="28" s="1"/>
  <c r="Z36" i="28"/>
  <c r="AA36" i="28" s="1"/>
  <c r="AB36" i="28"/>
  <c r="AC36" i="28" s="1"/>
  <c r="S36" i="28"/>
  <c r="T36" i="28" s="1"/>
  <c r="Z50" i="29"/>
  <c r="AA50" i="29" s="1"/>
  <c r="AB50" i="29"/>
  <c r="AC50" i="29" s="1"/>
  <c r="S50" i="29"/>
  <c r="T50" i="29" s="1"/>
  <c r="AB122" i="29"/>
  <c r="AC122" i="29" s="1"/>
  <c r="Z122" i="29"/>
  <c r="AA122" i="29" s="1"/>
  <c r="S122" i="29"/>
  <c r="T122" i="29" s="1"/>
  <c r="AB53" i="29"/>
  <c r="AC53" i="29" s="1"/>
  <c r="Z53" i="29"/>
  <c r="AA53" i="29" s="1"/>
  <c r="S53" i="29"/>
  <c r="T53" i="29" s="1"/>
  <c r="O75" i="29"/>
  <c r="P75" i="29" s="1"/>
  <c r="Z75" i="29"/>
  <c r="AA75" i="29" s="1"/>
  <c r="S75" i="29"/>
  <c r="T75" i="29" s="1"/>
  <c r="AB75" i="29"/>
  <c r="AC75" i="29" s="1"/>
  <c r="Z107" i="30"/>
  <c r="AA107" i="30" s="1"/>
  <c r="AB107" i="30"/>
  <c r="AC107" i="30" s="1"/>
  <c r="S107" i="30"/>
  <c r="T107" i="30" s="1"/>
  <c r="AB135" i="30"/>
  <c r="AC135" i="30" s="1"/>
  <c r="Z135" i="30"/>
  <c r="AA135" i="30" s="1"/>
  <c r="S135" i="30"/>
  <c r="T135" i="30" s="1"/>
  <c r="AB157" i="30"/>
  <c r="AC157" i="30" s="1"/>
  <c r="Z157" i="30"/>
  <c r="AA157" i="30" s="1"/>
  <c r="S157" i="30"/>
  <c r="T157" i="30" s="1"/>
  <c r="AB57" i="30"/>
  <c r="AC57" i="30" s="1"/>
  <c r="Z57" i="30"/>
  <c r="AA57" i="30" s="1"/>
  <c r="S57" i="30"/>
  <c r="T57" i="30" s="1"/>
  <c r="AB48" i="30"/>
  <c r="AC48" i="30" s="1"/>
  <c r="Z48" i="30"/>
  <c r="AA48" i="30" s="1"/>
  <c r="S48" i="30"/>
  <c r="T48" i="30" s="1"/>
  <c r="Z65" i="31"/>
  <c r="AA65" i="31" s="1"/>
  <c r="AB65" i="31"/>
  <c r="AC65" i="31" s="1"/>
  <c r="S65" i="31"/>
  <c r="T65" i="31" s="1"/>
  <c r="AB48" i="31"/>
  <c r="AC48" i="31" s="1"/>
  <c r="Z48" i="31"/>
  <c r="AA48" i="31" s="1"/>
  <c r="S48" i="31"/>
  <c r="T48" i="31" s="1"/>
  <c r="AB121" i="31"/>
  <c r="AC121" i="31" s="1"/>
  <c r="Z121" i="31"/>
  <c r="AA121" i="31" s="1"/>
  <c r="S121" i="31"/>
  <c r="T121" i="31" s="1"/>
  <c r="O97" i="31"/>
  <c r="P97" i="31" s="1"/>
  <c r="Z97" i="31"/>
  <c r="AA97" i="31" s="1"/>
  <c r="S97" i="31"/>
  <c r="T97" i="31" s="1"/>
  <c r="AB97" i="31"/>
  <c r="AC97" i="31" s="1"/>
  <c r="AB125" i="31"/>
  <c r="AC125" i="31" s="1"/>
  <c r="Z125" i="31"/>
  <c r="AA125" i="31" s="1"/>
  <c r="S125" i="31"/>
  <c r="T125" i="31" s="1"/>
  <c r="O166" i="32"/>
  <c r="P166" i="32" s="1"/>
  <c r="AB57" i="32"/>
  <c r="AC57" i="32" s="1"/>
  <c r="Z57" i="32"/>
  <c r="AA57" i="32" s="1"/>
  <c r="S57" i="32"/>
  <c r="T57" i="32" s="1"/>
  <c r="AB81" i="32"/>
  <c r="AC81" i="32" s="1"/>
  <c r="Z81" i="32"/>
  <c r="AA81" i="32" s="1"/>
  <c r="S81" i="32"/>
  <c r="T81" i="32" s="1"/>
  <c r="AB112" i="32"/>
  <c r="AC112" i="32" s="1"/>
  <c r="Z112" i="32"/>
  <c r="AA112" i="32" s="1"/>
  <c r="S112" i="32"/>
  <c r="T112" i="32" s="1"/>
  <c r="Z137" i="32"/>
  <c r="AA137" i="32" s="1"/>
  <c r="AB137" i="32"/>
  <c r="AC137" i="32" s="1"/>
  <c r="S137" i="32"/>
  <c r="T137" i="32" s="1"/>
  <c r="AB28" i="32"/>
  <c r="AC28" i="32" s="1"/>
  <c r="Z28" i="32"/>
  <c r="AA28" i="32" s="1"/>
  <c r="S28" i="32"/>
  <c r="T28" i="32" s="1"/>
  <c r="Z14" i="33"/>
  <c r="AA14" i="33" s="1"/>
  <c r="AB14" i="33"/>
  <c r="AC14" i="33" s="1"/>
  <c r="S14" i="33"/>
  <c r="T14" i="33" s="1"/>
  <c r="Z151" i="33"/>
  <c r="AA151" i="33" s="1"/>
  <c r="AB151" i="33"/>
  <c r="AC151" i="33" s="1"/>
  <c r="S151" i="33"/>
  <c r="T151" i="33" s="1"/>
  <c r="AB86" i="33"/>
  <c r="AC86" i="33" s="1"/>
  <c r="Z86" i="33"/>
  <c r="AA86" i="33" s="1"/>
  <c r="S86" i="33"/>
  <c r="T86" i="33" s="1"/>
  <c r="AB154" i="33"/>
  <c r="AC154" i="33" s="1"/>
  <c r="Z154" i="33"/>
  <c r="AA154" i="33" s="1"/>
  <c r="S154" i="33"/>
  <c r="T154" i="33" s="1"/>
  <c r="AB34" i="34"/>
  <c r="AC34" i="34" s="1"/>
  <c r="Z34" i="34"/>
  <c r="AA34" i="34" s="1"/>
  <c r="S34" i="34"/>
  <c r="T34" i="34" s="1"/>
  <c r="AB153" i="34"/>
  <c r="AC153" i="34" s="1"/>
  <c r="Z153" i="34"/>
  <c r="AA153" i="34" s="1"/>
  <c r="S153" i="34"/>
  <c r="T153" i="34" s="1"/>
  <c r="O81" i="34"/>
  <c r="P81" i="34" s="1"/>
  <c r="AB81" i="34"/>
  <c r="AC81" i="34" s="1"/>
  <c r="Z81" i="34"/>
  <c r="AA81" i="34" s="1"/>
  <c r="S81" i="34"/>
  <c r="T81" i="34" s="1"/>
  <c r="Z125" i="34"/>
  <c r="AA125" i="34" s="1"/>
  <c r="AB125" i="34"/>
  <c r="AC125" i="34" s="1"/>
  <c r="S125" i="34"/>
  <c r="T125" i="34" s="1"/>
  <c r="AB20" i="28"/>
  <c r="AC20" i="28" s="1"/>
  <c r="Z20" i="28"/>
  <c r="AA20" i="28" s="1"/>
  <c r="S20" i="28"/>
  <c r="T20" i="28" s="1"/>
  <c r="AB74" i="28"/>
  <c r="AC74" i="28" s="1"/>
  <c r="Z74" i="28"/>
  <c r="AA74" i="28" s="1"/>
  <c r="S74" i="28"/>
  <c r="T74" i="28" s="1"/>
  <c r="O79" i="28"/>
  <c r="P79" i="28" s="1"/>
  <c r="Z79" i="28"/>
  <c r="AA79" i="28" s="1"/>
  <c r="AB79" i="28"/>
  <c r="AC79" i="28" s="1"/>
  <c r="S79" i="28"/>
  <c r="T79" i="28" s="1"/>
  <c r="O92" i="28"/>
  <c r="P92" i="28" s="1"/>
  <c r="AB92" i="28"/>
  <c r="AC92" i="28" s="1"/>
  <c r="Z92" i="28"/>
  <c r="AA92" i="28" s="1"/>
  <c r="S92" i="28"/>
  <c r="T92" i="28" s="1"/>
  <c r="AB148" i="28"/>
  <c r="AC148" i="28" s="1"/>
  <c r="Z148" i="28"/>
  <c r="AA148" i="28" s="1"/>
  <c r="S148" i="28"/>
  <c r="T148" i="28" s="1"/>
  <c r="AB111" i="28"/>
  <c r="AC111" i="28" s="1"/>
  <c r="Z111" i="28"/>
  <c r="AA111" i="28" s="1"/>
  <c r="S111" i="28"/>
  <c r="T111" i="28" s="1"/>
  <c r="AB109" i="28"/>
  <c r="AC109" i="28" s="1"/>
  <c r="Z109" i="28"/>
  <c r="AA109" i="28" s="1"/>
  <c r="S109" i="28"/>
  <c r="T109" i="28" s="1"/>
  <c r="Z32" i="29"/>
  <c r="AA32" i="29" s="1"/>
  <c r="AB32" i="29"/>
  <c r="AC32" i="29" s="1"/>
  <c r="S32" i="29"/>
  <c r="T32" i="29" s="1"/>
  <c r="AB140" i="29"/>
  <c r="AC140" i="29" s="1"/>
  <c r="Z140" i="29"/>
  <c r="AA140" i="29" s="1"/>
  <c r="S140" i="29"/>
  <c r="T140" i="29" s="1"/>
  <c r="Z61" i="29"/>
  <c r="AA61" i="29" s="1"/>
  <c r="AB61" i="29"/>
  <c r="AC61" i="29" s="1"/>
  <c r="S61" i="29"/>
  <c r="T61" i="29" s="1"/>
  <c r="Z148" i="29"/>
  <c r="AA148" i="29" s="1"/>
  <c r="AB148" i="29"/>
  <c r="AC148" i="29" s="1"/>
  <c r="S148" i="29"/>
  <c r="T148" i="29" s="1"/>
  <c r="O83" i="29"/>
  <c r="P83" i="29" s="1"/>
  <c r="Z83" i="29"/>
  <c r="AA83" i="29" s="1"/>
  <c r="AB83" i="29"/>
  <c r="AC83" i="29" s="1"/>
  <c r="S83" i="29"/>
  <c r="T83" i="29" s="1"/>
  <c r="AB96" i="29"/>
  <c r="AC96" i="29" s="1"/>
  <c r="Z96" i="29"/>
  <c r="AA96" i="29" s="1"/>
  <c r="S96" i="29"/>
  <c r="T96" i="29" s="1"/>
  <c r="AB147" i="29"/>
  <c r="AC147" i="29" s="1"/>
  <c r="Z147" i="29"/>
  <c r="AA147" i="29" s="1"/>
  <c r="S147" i="29"/>
  <c r="T147" i="29" s="1"/>
  <c r="AB123" i="30"/>
  <c r="AC123" i="30" s="1"/>
  <c r="Z123" i="30"/>
  <c r="AA123" i="30" s="1"/>
  <c r="S123" i="30"/>
  <c r="T123" i="30" s="1"/>
  <c r="AB151" i="30"/>
  <c r="AC151" i="30" s="1"/>
  <c r="Z151" i="30"/>
  <c r="AA151" i="30" s="1"/>
  <c r="S151" i="30"/>
  <c r="T151" i="30" s="1"/>
  <c r="Z139" i="30"/>
  <c r="AA139" i="30" s="1"/>
  <c r="AB139" i="30"/>
  <c r="AC139" i="30" s="1"/>
  <c r="S139" i="30"/>
  <c r="T139" i="30" s="1"/>
  <c r="AB47" i="30"/>
  <c r="AC47" i="30" s="1"/>
  <c r="Z47" i="30"/>
  <c r="AA47" i="30" s="1"/>
  <c r="S47" i="30"/>
  <c r="T47" i="30" s="1"/>
  <c r="O60" i="30"/>
  <c r="P60" i="30" s="1"/>
  <c r="AB60" i="30"/>
  <c r="AC60" i="30" s="1"/>
  <c r="Z60" i="30"/>
  <c r="AA60" i="30" s="1"/>
  <c r="S60" i="30"/>
  <c r="T60" i="30" s="1"/>
  <c r="AB65" i="30"/>
  <c r="AC65" i="30" s="1"/>
  <c r="Z65" i="30"/>
  <c r="AA65" i="30" s="1"/>
  <c r="S65" i="30"/>
  <c r="T65" i="30" s="1"/>
  <c r="AB34" i="30"/>
  <c r="AC34" i="30" s="1"/>
  <c r="Z34" i="30"/>
  <c r="AA34" i="30" s="1"/>
  <c r="S34" i="30"/>
  <c r="T34" i="30" s="1"/>
  <c r="AB95" i="30"/>
  <c r="AC95" i="30" s="1"/>
  <c r="Z95" i="30"/>
  <c r="AA95" i="30" s="1"/>
  <c r="S95" i="30"/>
  <c r="T95" i="30" s="1"/>
  <c r="Z21" i="30"/>
  <c r="AA21" i="30" s="1"/>
  <c r="AB21" i="30"/>
  <c r="AC21" i="30" s="1"/>
  <c r="S21" i="30"/>
  <c r="T21" i="30" s="1"/>
  <c r="O171" i="31"/>
  <c r="P171" i="31" s="1"/>
  <c r="AB27" i="31"/>
  <c r="AC27" i="31" s="1"/>
  <c r="Z27" i="31"/>
  <c r="AA27" i="31" s="1"/>
  <c r="S27" i="31"/>
  <c r="T27" i="31" s="1"/>
  <c r="AB33" i="31"/>
  <c r="AC33" i="31" s="1"/>
  <c r="Z33" i="31"/>
  <c r="AA33" i="31" s="1"/>
  <c r="S33" i="31"/>
  <c r="T33" i="31" s="1"/>
  <c r="Z108" i="31"/>
  <c r="AA108" i="31" s="1"/>
  <c r="AB108" i="31"/>
  <c r="AC108" i="31" s="1"/>
  <c r="S108" i="31"/>
  <c r="T108" i="31" s="1"/>
  <c r="Z109" i="31"/>
  <c r="AA109" i="31" s="1"/>
  <c r="AB109" i="31"/>
  <c r="AC109" i="31" s="1"/>
  <c r="S109" i="31"/>
  <c r="T109" i="31" s="1"/>
  <c r="AB114" i="31"/>
  <c r="AC114" i="31" s="1"/>
  <c r="Z114" i="31"/>
  <c r="AA114" i="31" s="1"/>
  <c r="S114" i="31"/>
  <c r="T114" i="31" s="1"/>
  <c r="Z111" i="31"/>
  <c r="AA111" i="31" s="1"/>
  <c r="AB111" i="31"/>
  <c r="AC111" i="31" s="1"/>
  <c r="S111" i="31"/>
  <c r="T111" i="31" s="1"/>
  <c r="Z145" i="31"/>
  <c r="AA145" i="31" s="1"/>
  <c r="AB145" i="31"/>
  <c r="AC145" i="31" s="1"/>
  <c r="S145" i="31"/>
  <c r="T145" i="31" s="1"/>
  <c r="AB125" i="32"/>
  <c r="AC125" i="32" s="1"/>
  <c r="Z125" i="32"/>
  <c r="AA125" i="32" s="1"/>
  <c r="S125" i="32"/>
  <c r="T125" i="32" s="1"/>
  <c r="AB107" i="32"/>
  <c r="AC107" i="32" s="1"/>
  <c r="Z107" i="32"/>
  <c r="AA107" i="32" s="1"/>
  <c r="S107" i="32"/>
  <c r="T107" i="32" s="1"/>
  <c r="AB118" i="32"/>
  <c r="AC118" i="32" s="1"/>
  <c r="Z118" i="32"/>
  <c r="AA118" i="32" s="1"/>
  <c r="S118" i="32"/>
  <c r="T118" i="32" s="1"/>
  <c r="O89" i="32"/>
  <c r="P89" i="32" s="1"/>
  <c r="AB89" i="32"/>
  <c r="AC89" i="32" s="1"/>
  <c r="Z89" i="32"/>
  <c r="AA89" i="32" s="1"/>
  <c r="S89" i="32"/>
  <c r="T89" i="32" s="1"/>
  <c r="Z134" i="32"/>
  <c r="AA134" i="32" s="1"/>
  <c r="AB134" i="32"/>
  <c r="AC134" i="32" s="1"/>
  <c r="S134" i="32"/>
  <c r="T134" i="32" s="1"/>
  <c r="Z152" i="32"/>
  <c r="AA152" i="32" s="1"/>
  <c r="AB152" i="32"/>
  <c r="AC152" i="32" s="1"/>
  <c r="S152" i="32"/>
  <c r="T152" i="32" s="1"/>
  <c r="AB20" i="32"/>
  <c r="AC20" i="32" s="1"/>
  <c r="Z20" i="32"/>
  <c r="AA20" i="32" s="1"/>
  <c r="S20" i="32"/>
  <c r="T20" i="32" s="1"/>
  <c r="Z43" i="33"/>
  <c r="AB43" i="33"/>
  <c r="S43" i="33"/>
  <c r="AB118" i="33"/>
  <c r="AC118" i="33" s="1"/>
  <c r="Z118" i="33"/>
  <c r="AA118" i="33" s="1"/>
  <c r="S118" i="33"/>
  <c r="T118" i="33" s="1"/>
  <c r="AB73" i="33"/>
  <c r="Z73" i="33"/>
  <c r="S73" i="33"/>
  <c r="Z94" i="33"/>
  <c r="AA94" i="33" s="1"/>
  <c r="AB94" i="33"/>
  <c r="AC94" i="33" s="1"/>
  <c r="S94" i="33"/>
  <c r="T94" i="33" s="1"/>
  <c r="Z136" i="33"/>
  <c r="AA136" i="33" s="1"/>
  <c r="AB136" i="33"/>
  <c r="AC136" i="33" s="1"/>
  <c r="S136" i="33"/>
  <c r="T136" i="33" s="1"/>
  <c r="AB26" i="33"/>
  <c r="AC26" i="33" s="1"/>
  <c r="Z26" i="33"/>
  <c r="AA26" i="33" s="1"/>
  <c r="S26" i="33"/>
  <c r="T26" i="33" s="1"/>
  <c r="AB51" i="34"/>
  <c r="AC51" i="34" s="1"/>
  <c r="Z51" i="34"/>
  <c r="AA51" i="34" s="1"/>
  <c r="S51" i="34"/>
  <c r="T51" i="34" s="1"/>
  <c r="Z24" i="34"/>
  <c r="AA24" i="34" s="1"/>
  <c r="AB24" i="34"/>
  <c r="AC24" i="34" s="1"/>
  <c r="S24" i="34"/>
  <c r="T24" i="34" s="1"/>
  <c r="Z103" i="34"/>
  <c r="AB103" i="34"/>
  <c r="S103" i="34"/>
  <c r="O61" i="34"/>
  <c r="P61" i="34" s="1"/>
  <c r="AB61" i="34"/>
  <c r="AC61" i="34" s="1"/>
  <c r="Z61" i="34"/>
  <c r="AA61" i="34" s="1"/>
  <c r="S61" i="34"/>
  <c r="T61" i="34" s="1"/>
  <c r="O89" i="34"/>
  <c r="P89" i="34" s="1"/>
  <c r="AB89" i="34"/>
  <c r="AC89" i="34" s="1"/>
  <c r="Z89" i="34"/>
  <c r="AA89" i="34" s="1"/>
  <c r="S89" i="34"/>
  <c r="T89" i="34" s="1"/>
  <c r="AB127" i="34"/>
  <c r="AC127" i="34" s="1"/>
  <c r="Z127" i="34"/>
  <c r="AA127" i="34" s="1"/>
  <c r="S127" i="34"/>
  <c r="T127" i="34" s="1"/>
  <c r="Z145" i="34"/>
  <c r="AA145" i="34" s="1"/>
  <c r="AB145" i="34"/>
  <c r="AC145" i="34" s="1"/>
  <c r="S145" i="34"/>
  <c r="T145" i="34" s="1"/>
  <c r="AB25" i="34"/>
  <c r="AC25" i="34" s="1"/>
  <c r="Z25" i="34"/>
  <c r="AA25" i="34" s="1"/>
  <c r="S25" i="34"/>
  <c r="T25" i="34" s="1"/>
  <c r="Z27" i="35"/>
  <c r="AA27" i="35" s="1"/>
  <c r="AB27" i="35"/>
  <c r="AC27" i="35" s="1"/>
  <c r="S27" i="35"/>
  <c r="T27" i="35" s="1"/>
  <c r="O85" i="35"/>
  <c r="P85" i="35" s="1"/>
  <c r="AB85" i="35"/>
  <c r="AC85" i="35" s="1"/>
  <c r="S85" i="35"/>
  <c r="T85" i="35" s="1"/>
  <c r="Z85" i="35"/>
  <c r="AA85" i="35" s="1"/>
  <c r="Z33" i="35"/>
  <c r="AA33" i="35" s="1"/>
  <c r="AB33" i="35"/>
  <c r="AC33" i="35" s="1"/>
  <c r="S33" i="35"/>
  <c r="T33" i="35" s="1"/>
  <c r="Z67" i="35"/>
  <c r="AA67" i="35" s="1"/>
  <c r="AB67" i="35"/>
  <c r="AC67" i="35" s="1"/>
  <c r="S67" i="35"/>
  <c r="T67" i="35" s="1"/>
  <c r="O51" i="35"/>
  <c r="P51" i="35" s="1"/>
  <c r="AB51" i="35"/>
  <c r="AC51" i="35" s="1"/>
  <c r="Z51" i="35"/>
  <c r="AA51" i="35" s="1"/>
  <c r="S51" i="35"/>
  <c r="T51" i="35" s="1"/>
  <c r="Z104" i="35"/>
  <c r="AA104" i="35" s="1"/>
  <c r="AB104" i="35"/>
  <c r="AC104" i="35" s="1"/>
  <c r="S104" i="35"/>
  <c r="T104" i="35" s="1"/>
  <c r="AB116" i="35"/>
  <c r="AC116" i="35" s="1"/>
  <c r="Z116" i="35"/>
  <c r="AA116" i="35" s="1"/>
  <c r="S116" i="35"/>
  <c r="T116" i="35" s="1"/>
  <c r="O22" i="35"/>
  <c r="P22" i="35" s="1"/>
  <c r="AB22" i="35"/>
  <c r="AC22" i="35" s="1"/>
  <c r="Z22" i="35"/>
  <c r="AA22" i="35" s="1"/>
  <c r="S22" i="35"/>
  <c r="T22" i="35" s="1"/>
  <c r="AB57" i="35"/>
  <c r="AC57" i="35" s="1"/>
  <c r="Z57" i="35"/>
  <c r="AA57" i="35" s="1"/>
  <c r="S57" i="35"/>
  <c r="T57" i="35" s="1"/>
  <c r="Z84" i="36"/>
  <c r="AA84" i="36" s="1"/>
  <c r="AB84" i="36"/>
  <c r="AC84" i="36" s="1"/>
  <c r="S84" i="36"/>
  <c r="T84" i="36" s="1"/>
  <c r="AB142" i="36"/>
  <c r="AC142" i="36" s="1"/>
  <c r="Z142" i="36"/>
  <c r="AA142" i="36" s="1"/>
  <c r="S142" i="36"/>
  <c r="T142" i="36" s="1"/>
  <c r="AB123" i="36"/>
  <c r="AC123" i="36" s="1"/>
  <c r="Z123" i="36"/>
  <c r="AA123" i="36" s="1"/>
  <c r="S123" i="36"/>
  <c r="T123" i="36" s="1"/>
  <c r="AB50" i="36"/>
  <c r="AC50" i="36" s="1"/>
  <c r="Z50" i="36"/>
  <c r="AA50" i="36" s="1"/>
  <c r="S50" i="36"/>
  <c r="T50" i="36" s="1"/>
  <c r="Z63" i="36"/>
  <c r="AA63" i="36" s="1"/>
  <c r="AB63" i="36"/>
  <c r="AC63" i="36" s="1"/>
  <c r="S63" i="36"/>
  <c r="T63" i="36" s="1"/>
  <c r="Z65" i="36"/>
  <c r="AA65" i="36" s="1"/>
  <c r="AB65" i="36"/>
  <c r="AC65" i="36" s="1"/>
  <c r="S65" i="36"/>
  <c r="T65" i="36" s="1"/>
  <c r="AB145" i="36"/>
  <c r="AC145" i="36" s="1"/>
  <c r="Z145" i="36"/>
  <c r="AA145" i="36" s="1"/>
  <c r="S145" i="36"/>
  <c r="T145" i="36" s="1"/>
  <c r="O91" i="36"/>
  <c r="P91" i="36" s="1"/>
  <c r="AB91" i="36"/>
  <c r="AC91" i="36" s="1"/>
  <c r="Z91" i="36"/>
  <c r="AA91" i="36" s="1"/>
  <c r="S91" i="36"/>
  <c r="T91" i="36" s="1"/>
  <c r="Z16" i="37"/>
  <c r="AA16" i="37" s="1"/>
  <c r="AB16" i="37"/>
  <c r="AC16" i="37" s="1"/>
  <c r="S16" i="37"/>
  <c r="T16" i="37" s="1"/>
  <c r="AB90" i="37"/>
  <c r="AC90" i="37" s="1"/>
  <c r="Z90" i="37"/>
  <c r="AA90" i="37" s="1"/>
  <c r="S90" i="37"/>
  <c r="T90" i="37" s="1"/>
  <c r="Z115" i="37"/>
  <c r="AA115" i="37" s="1"/>
  <c r="AB115" i="37"/>
  <c r="AC115" i="37" s="1"/>
  <c r="S115" i="37"/>
  <c r="T115" i="37" s="1"/>
  <c r="AB157" i="37"/>
  <c r="AC157" i="37" s="1"/>
  <c r="Z157" i="37"/>
  <c r="AA157" i="37" s="1"/>
  <c r="S157" i="37"/>
  <c r="T157" i="37" s="1"/>
  <c r="Z126" i="37"/>
  <c r="AA126" i="37" s="1"/>
  <c r="AB126" i="37"/>
  <c r="AC126" i="37" s="1"/>
  <c r="S126" i="37"/>
  <c r="T126" i="37" s="1"/>
  <c r="Z138" i="37"/>
  <c r="AA138" i="37" s="1"/>
  <c r="AB138" i="37"/>
  <c r="AC138" i="37" s="1"/>
  <c r="S138" i="37"/>
  <c r="T138" i="37" s="1"/>
  <c r="O91" i="37"/>
  <c r="P91" i="37" s="1"/>
  <c r="Z91" i="37"/>
  <c r="AA91" i="37" s="1"/>
  <c r="AB91" i="37"/>
  <c r="AC91" i="37" s="1"/>
  <c r="S91" i="37"/>
  <c r="T91" i="37" s="1"/>
  <c r="AB59" i="37"/>
  <c r="AC59" i="37" s="1"/>
  <c r="Z59" i="37"/>
  <c r="AA59" i="37" s="1"/>
  <c r="S59" i="37"/>
  <c r="T59" i="37" s="1"/>
  <c r="O23" i="37"/>
  <c r="P23" i="37" s="1"/>
  <c r="AB23" i="37"/>
  <c r="AC23" i="37" s="1"/>
  <c r="Z23" i="37"/>
  <c r="AA23" i="37" s="1"/>
  <c r="S23" i="37"/>
  <c r="T23" i="37" s="1"/>
  <c r="Z17" i="29"/>
  <c r="AA17" i="29" s="1"/>
  <c r="AB17" i="29"/>
  <c r="AC17" i="29" s="1"/>
  <c r="S17" i="29"/>
  <c r="T17" i="29" s="1"/>
  <c r="AB15" i="29"/>
  <c r="AC15" i="29" s="1"/>
  <c r="S15" i="29"/>
  <c r="T15" i="29" s="1"/>
  <c r="Z15" i="29"/>
  <c r="AA15" i="29" s="1"/>
  <c r="AB45" i="34"/>
  <c r="AC45" i="34" s="1"/>
  <c r="Z45" i="34"/>
  <c r="AA45" i="34" s="1"/>
  <c r="S45" i="34"/>
  <c r="T45" i="34" s="1"/>
  <c r="Z135" i="32"/>
  <c r="AA135" i="32" s="1"/>
  <c r="AB135" i="32"/>
  <c r="AC135" i="32" s="1"/>
  <c r="S135" i="32"/>
  <c r="T135" i="32" s="1"/>
  <c r="Z151" i="29"/>
  <c r="AA151" i="29" s="1"/>
  <c r="AB151" i="29"/>
  <c r="AC151" i="29" s="1"/>
  <c r="S151" i="29"/>
  <c r="T151" i="29" s="1"/>
  <c r="AB19" i="37"/>
  <c r="AC19" i="37" s="1"/>
  <c r="Z19" i="37"/>
  <c r="AA19" i="37" s="1"/>
  <c r="S19" i="37"/>
  <c r="T19" i="37" s="1"/>
  <c r="Z18" i="30"/>
  <c r="AA18" i="30" s="1"/>
  <c r="AB18" i="30"/>
  <c r="AC18" i="30" s="1"/>
  <c r="S18" i="30"/>
  <c r="T18" i="30" s="1"/>
  <c r="Z27" i="30"/>
  <c r="AA27" i="30" s="1"/>
  <c r="AB27" i="30"/>
  <c r="AC27" i="30" s="1"/>
  <c r="S27" i="30"/>
  <c r="T27" i="30" s="1"/>
  <c r="Z19" i="30"/>
  <c r="AA19" i="30" s="1"/>
  <c r="AB19" i="30"/>
  <c r="AC19" i="30" s="1"/>
  <c r="S19" i="30"/>
  <c r="T19" i="30" s="1"/>
  <c r="Z171" i="37"/>
  <c r="AA171" i="37" s="1"/>
  <c r="AB171" i="37"/>
  <c r="AC171" i="37" s="1"/>
  <c r="S171" i="37"/>
  <c r="T171" i="37" s="1"/>
  <c r="Z183" i="37"/>
  <c r="AA183" i="37" s="1"/>
  <c r="AB183" i="37"/>
  <c r="AC183" i="37" s="1"/>
  <c r="S183" i="37"/>
  <c r="T183" i="37" s="1"/>
  <c r="AB166" i="35"/>
  <c r="AC166" i="35" s="1"/>
  <c r="Z166" i="35"/>
  <c r="AA166" i="35" s="1"/>
  <c r="S166" i="35"/>
  <c r="T166" i="35" s="1"/>
  <c r="Z174" i="35"/>
  <c r="AA174" i="35" s="1"/>
  <c r="AB174" i="35"/>
  <c r="AC174" i="35" s="1"/>
  <c r="S174" i="35"/>
  <c r="T174" i="35" s="1"/>
  <c r="Z164" i="33"/>
  <c r="AA164" i="33" s="1"/>
  <c r="AB164" i="33"/>
  <c r="AC164" i="33" s="1"/>
  <c r="S164" i="33"/>
  <c r="T164" i="33" s="1"/>
  <c r="Z187" i="28"/>
  <c r="AA187" i="28" s="1"/>
  <c r="AB187" i="28"/>
  <c r="AC187" i="28" s="1"/>
  <c r="S187" i="28"/>
  <c r="T187" i="28" s="1"/>
  <c r="Z177" i="28"/>
  <c r="AA177" i="28" s="1"/>
  <c r="AB177" i="28"/>
  <c r="AC177" i="28" s="1"/>
  <c r="S177" i="28"/>
  <c r="T177" i="28" s="1"/>
  <c r="Z182" i="32"/>
  <c r="AA182" i="32" s="1"/>
  <c r="AB182" i="32"/>
  <c r="AC182" i="32" s="1"/>
  <c r="S182" i="32"/>
  <c r="T182" i="32" s="1"/>
  <c r="O186" i="32"/>
  <c r="P186" i="32" s="1"/>
  <c r="AB186" i="32"/>
  <c r="AC186" i="32" s="1"/>
  <c r="Z186" i="32"/>
  <c r="AA186" i="32" s="1"/>
  <c r="S186" i="32"/>
  <c r="T186" i="32" s="1"/>
  <c r="AB182" i="36"/>
  <c r="AC182" i="36" s="1"/>
  <c r="Z182" i="36"/>
  <c r="AA182" i="36" s="1"/>
  <c r="S182" i="36"/>
  <c r="T182" i="36" s="1"/>
  <c r="O165" i="36"/>
  <c r="P165" i="36" s="1"/>
  <c r="Z165" i="36"/>
  <c r="AA165" i="36" s="1"/>
  <c r="AB165" i="36"/>
  <c r="AC165" i="36" s="1"/>
  <c r="S165" i="36"/>
  <c r="T165" i="36" s="1"/>
  <c r="Z178" i="31"/>
  <c r="AA178" i="31" s="1"/>
  <c r="AB178" i="31"/>
  <c r="AC178" i="31" s="1"/>
  <c r="S178" i="31"/>
  <c r="T178" i="31" s="1"/>
  <c r="AB166" i="31"/>
  <c r="AC166" i="31" s="1"/>
  <c r="Z166" i="31"/>
  <c r="AA166" i="31" s="1"/>
  <c r="S166" i="31"/>
  <c r="T166" i="31" s="1"/>
  <c r="Z173" i="30"/>
  <c r="AA173" i="30" s="1"/>
  <c r="AB173" i="30"/>
  <c r="AC173" i="30" s="1"/>
  <c r="S173" i="30"/>
  <c r="T173" i="30" s="1"/>
  <c r="Z184" i="34"/>
  <c r="AA184" i="34" s="1"/>
  <c r="AB184" i="34"/>
  <c r="AC184" i="34" s="1"/>
  <c r="S184" i="34"/>
  <c r="T184" i="34" s="1"/>
  <c r="Z180" i="34"/>
  <c r="AA180" i="34" s="1"/>
  <c r="AB180" i="34"/>
  <c r="AC180" i="34" s="1"/>
  <c r="S180" i="34"/>
  <c r="T180" i="34" s="1"/>
  <c r="Z164" i="29"/>
  <c r="AA164" i="29" s="1"/>
  <c r="AB164" i="29"/>
  <c r="AC164" i="29" s="1"/>
  <c r="S164" i="29"/>
  <c r="T164" i="29" s="1"/>
  <c r="AB184" i="29"/>
  <c r="AC184" i="29" s="1"/>
  <c r="Z184" i="29"/>
  <c r="AA184" i="29" s="1"/>
  <c r="S184" i="29"/>
  <c r="T184" i="29" s="1"/>
  <c r="O127" i="20"/>
  <c r="P127" i="20" s="1"/>
  <c r="O111" i="29"/>
  <c r="P111" i="29" s="1"/>
  <c r="O116" i="32"/>
  <c r="P116" i="32" s="1"/>
  <c r="O119" i="19"/>
  <c r="P119" i="19" s="1"/>
  <c r="O125" i="25"/>
  <c r="P125" i="25" s="1"/>
  <c r="O109" i="31"/>
  <c r="P109" i="31" s="1"/>
  <c r="O110" i="21"/>
  <c r="P110" i="21" s="1"/>
  <c r="O117" i="27"/>
  <c r="P117" i="27" s="1"/>
  <c r="O119" i="35"/>
  <c r="P119" i="35" s="1"/>
  <c r="O112" i="21"/>
  <c r="P112" i="21" s="1"/>
  <c r="O123" i="33"/>
  <c r="P123" i="33" s="1"/>
  <c r="O105" i="31"/>
  <c r="P105" i="31" s="1"/>
  <c r="O124" i="29"/>
  <c r="P124" i="29" s="1"/>
  <c r="O104" i="28"/>
  <c r="P104" i="28" s="1"/>
  <c r="O114" i="22"/>
  <c r="P114" i="22" s="1"/>
  <c r="O107" i="29"/>
  <c r="P107" i="29" s="1"/>
  <c r="O110" i="34"/>
  <c r="P110" i="34" s="1"/>
  <c r="O114" i="21"/>
  <c r="P114" i="21" s="1"/>
  <c r="O120" i="19"/>
  <c r="P120" i="19" s="1"/>
  <c r="O103" i="30"/>
  <c r="P103" i="30" s="1"/>
  <c r="O119" i="33"/>
  <c r="P119" i="33" s="1"/>
  <c r="O117" i="22"/>
  <c r="P117" i="22" s="1"/>
  <c r="O111" i="22"/>
  <c r="P111" i="22" s="1"/>
  <c r="O104" i="35"/>
  <c r="P104" i="35" s="1"/>
  <c r="O106" i="24"/>
  <c r="P106" i="24" s="1"/>
  <c r="O114" i="34"/>
  <c r="P114" i="34" s="1"/>
  <c r="O119" i="28"/>
  <c r="P119" i="28" s="1"/>
  <c r="O112" i="26"/>
  <c r="P112" i="26" s="1"/>
  <c r="O120" i="24"/>
  <c r="P120" i="24" s="1"/>
  <c r="O117" i="19"/>
  <c r="P117" i="19" s="1"/>
  <c r="O106" i="21"/>
  <c r="P106" i="21" s="1"/>
  <c r="O109" i="27"/>
  <c r="P109" i="27" s="1"/>
  <c r="O109" i="29"/>
  <c r="P109" i="29" s="1"/>
  <c r="O114" i="24"/>
  <c r="P114" i="24" s="1"/>
  <c r="O113" i="23"/>
  <c r="P113" i="23" s="1"/>
  <c r="O127" i="29"/>
  <c r="P127" i="29" s="1"/>
  <c r="O122" i="30"/>
  <c r="P122" i="30" s="1"/>
  <c r="O111" i="25"/>
  <c r="P111" i="25" s="1"/>
  <c r="O127" i="30"/>
  <c r="P127" i="30" s="1"/>
  <c r="O110" i="32"/>
  <c r="P110" i="32" s="1"/>
  <c r="O127" i="35"/>
  <c r="P127" i="35" s="1"/>
  <c r="O126" i="35"/>
  <c r="P126" i="35" s="1"/>
  <c r="O121" i="36"/>
  <c r="P121" i="36" s="1"/>
  <c r="O116" i="28"/>
  <c r="P116" i="28" s="1"/>
  <c r="O112" i="23"/>
  <c r="P112" i="23" s="1"/>
  <c r="O126" i="37"/>
  <c r="P126" i="37" s="1"/>
  <c r="O121" i="27"/>
  <c r="P121" i="27" s="1"/>
  <c r="O124" i="25"/>
  <c r="P124" i="25" s="1"/>
  <c r="O104" i="29"/>
  <c r="P104" i="29" s="1"/>
  <c r="O121" i="24"/>
  <c r="P121" i="24" s="1"/>
  <c r="O105" i="29"/>
  <c r="P105" i="29" s="1"/>
  <c r="O106" i="20"/>
  <c r="P106" i="20" s="1"/>
  <c r="O117" i="28"/>
  <c r="P117" i="28" s="1"/>
  <c r="O115" i="29"/>
  <c r="P115" i="29" s="1"/>
  <c r="O119" i="31"/>
  <c r="P119" i="31" s="1"/>
  <c r="O126" i="25"/>
  <c r="P126" i="25" s="1"/>
  <c r="O127" i="27"/>
  <c r="P127" i="27" s="1"/>
  <c r="O115" i="34"/>
  <c r="P115" i="34" s="1"/>
  <c r="O117" i="35"/>
  <c r="P117" i="35" s="1"/>
  <c r="O110" i="36"/>
  <c r="P110" i="36" s="1"/>
  <c r="O105" i="19"/>
  <c r="P105" i="19" s="1"/>
  <c r="O126" i="24"/>
  <c r="P126" i="24" s="1"/>
  <c r="O116" i="24"/>
  <c r="P116" i="24" s="1"/>
  <c r="O113" i="30"/>
  <c r="P113" i="30" s="1"/>
  <c r="O105" i="36"/>
  <c r="P105" i="36" s="1"/>
  <c r="O116" i="36"/>
  <c r="P116" i="36" s="1"/>
  <c r="O122" i="31"/>
  <c r="P122" i="31" s="1"/>
  <c r="O106" i="25"/>
  <c r="P106" i="25" s="1"/>
  <c r="O116" i="25"/>
  <c r="P116" i="25" s="1"/>
  <c r="O122" i="29"/>
  <c r="P122" i="29" s="1"/>
  <c r="O125" i="35"/>
  <c r="P125" i="35" s="1"/>
  <c r="O113" i="28"/>
  <c r="P113" i="28" s="1"/>
  <c r="O127" i="31"/>
  <c r="P127" i="31" s="1"/>
  <c r="O112" i="36"/>
  <c r="P112" i="36" s="1"/>
  <c r="O106" i="27"/>
  <c r="P106" i="27" s="1"/>
  <c r="O119" i="20"/>
  <c r="P119" i="20" s="1"/>
  <c r="O123" i="20"/>
  <c r="P123" i="20" s="1"/>
  <c r="O110" i="28"/>
  <c r="P110" i="28" s="1"/>
  <c r="O108" i="28"/>
  <c r="P108" i="28" s="1"/>
  <c r="O117" i="29"/>
  <c r="P117" i="29" s="1"/>
  <c r="O111" i="19"/>
  <c r="P111" i="19" s="1"/>
  <c r="O108" i="19"/>
  <c r="P108" i="19" s="1"/>
  <c r="O122" i="21"/>
  <c r="P122" i="21" s="1"/>
  <c r="O127" i="26"/>
  <c r="P127" i="26" s="1"/>
  <c r="O114" i="27"/>
  <c r="P114" i="27" s="1"/>
  <c r="O111" i="28"/>
  <c r="P111" i="28" s="1"/>
  <c r="O126" i="20"/>
  <c r="P126" i="20" s="1"/>
  <c r="O127" i="34"/>
  <c r="P127" i="34" s="1"/>
  <c r="O103" i="26"/>
  <c r="P103" i="26" s="1"/>
  <c r="O107" i="22"/>
  <c r="P107" i="22" s="1"/>
  <c r="O113" i="35"/>
  <c r="P113" i="35" s="1"/>
  <c r="O114" i="19"/>
  <c r="P114" i="19" s="1"/>
  <c r="O104" i="21"/>
  <c r="P104" i="21" s="1"/>
  <c r="O113" i="22"/>
  <c r="P113" i="22" s="1"/>
  <c r="O108" i="22"/>
  <c r="P108" i="22" s="1"/>
  <c r="O112" i="25"/>
  <c r="P112" i="25" s="1"/>
  <c r="O105" i="26"/>
  <c r="P105" i="26" s="1"/>
  <c r="O109" i="33"/>
  <c r="P109" i="33" s="1"/>
  <c r="O116" i="34"/>
  <c r="P116" i="34" s="1"/>
  <c r="O170" i="28"/>
  <c r="P170" i="28" s="1"/>
  <c r="O169" i="37"/>
  <c r="P169" i="37" s="1"/>
  <c r="O171" i="34"/>
  <c r="P171" i="34" s="1"/>
  <c r="O183" i="28"/>
  <c r="P183" i="28" s="1"/>
  <c r="O174" i="31"/>
  <c r="P174" i="31" s="1"/>
  <c r="O168" i="36"/>
  <c r="P168" i="36" s="1"/>
  <c r="O173" i="31"/>
  <c r="P173" i="31" s="1"/>
  <c r="O184" i="31"/>
  <c r="P184" i="31" s="1"/>
  <c r="O183" i="33"/>
  <c r="P183" i="33" s="1"/>
  <c r="O179" i="30"/>
  <c r="P179" i="30" s="1"/>
  <c r="O176" i="33"/>
  <c r="P176" i="33" s="1"/>
  <c r="O185" i="36"/>
  <c r="P185" i="36" s="1"/>
  <c r="O172" i="32"/>
  <c r="P172" i="32" s="1"/>
  <c r="O173" i="29"/>
  <c r="P173" i="29" s="1"/>
  <c r="O184" i="32"/>
  <c r="P184" i="32" s="1"/>
  <c r="O187" i="33"/>
  <c r="P187" i="33" s="1"/>
  <c r="O164" i="37"/>
  <c r="P164" i="37" s="1"/>
  <c r="O177" i="30"/>
  <c r="P177" i="30" s="1"/>
  <c r="O172" i="36"/>
  <c r="P172" i="36" s="1"/>
  <c r="O172" i="28"/>
  <c r="P172" i="28" s="1"/>
  <c r="O163" i="30"/>
  <c r="P163" i="30" s="1"/>
  <c r="O181" i="28"/>
  <c r="P181" i="28" s="1"/>
  <c r="O167" i="36"/>
  <c r="P167" i="36" s="1"/>
  <c r="O173" i="33"/>
  <c r="P173" i="33" s="1"/>
  <c r="O173" i="28"/>
  <c r="P173" i="28" s="1"/>
  <c r="O187" i="32"/>
  <c r="P187" i="32" s="1"/>
  <c r="O174" i="28"/>
  <c r="P174" i="28" s="1"/>
  <c r="O176" i="36"/>
  <c r="P176" i="36" s="1"/>
  <c r="O175" i="36"/>
  <c r="P175" i="36" s="1"/>
  <c r="O183" i="31"/>
  <c r="P183" i="31" s="1"/>
  <c r="O172" i="33"/>
  <c r="P172" i="33" s="1"/>
  <c r="O185" i="35"/>
  <c r="P185" i="35" s="1"/>
  <c r="O173" i="32"/>
  <c r="P173" i="32" s="1"/>
  <c r="O173" i="30"/>
  <c r="P173" i="30" s="1"/>
  <c r="O183" i="34"/>
  <c r="P183" i="34" s="1"/>
  <c r="O181" i="34"/>
  <c r="P181" i="34" s="1"/>
  <c r="O67" i="34"/>
  <c r="P67" i="34" s="1"/>
  <c r="O180" i="36"/>
  <c r="P180" i="36" s="1"/>
  <c r="O177" i="32"/>
  <c r="P177" i="32" s="1"/>
  <c r="O180" i="32"/>
  <c r="P180" i="32" s="1"/>
  <c r="O174" i="34"/>
  <c r="P174" i="34" s="1"/>
  <c r="O175" i="33"/>
  <c r="P175" i="33" s="1"/>
  <c r="O179" i="31"/>
  <c r="P179" i="31" s="1"/>
  <c r="O166" i="30"/>
  <c r="P166" i="30" s="1"/>
  <c r="O180" i="37"/>
  <c r="P180" i="37" s="1"/>
  <c r="O171" i="32"/>
  <c r="P171" i="32" s="1"/>
  <c r="O169" i="32"/>
  <c r="P169" i="32" s="1"/>
  <c r="O184" i="30"/>
  <c r="P184" i="30" s="1"/>
  <c r="O173" i="36"/>
  <c r="P173" i="36" s="1"/>
  <c r="O177" i="28"/>
  <c r="P177" i="28" s="1"/>
  <c r="O133" i="21"/>
  <c r="P133" i="21" s="1"/>
  <c r="O181" i="21"/>
  <c r="P181" i="21" s="1"/>
  <c r="O166" i="21"/>
  <c r="P166" i="21" s="1"/>
  <c r="O120" i="21"/>
  <c r="P120" i="21" s="1"/>
  <c r="O169" i="21"/>
  <c r="P169" i="21" s="1"/>
  <c r="O21" i="21"/>
  <c r="P21" i="21" s="1"/>
  <c r="O182" i="21"/>
  <c r="P182" i="21" s="1"/>
  <c r="O171" i="21"/>
  <c r="P171" i="21" s="1"/>
  <c r="O185" i="21"/>
  <c r="P185" i="21" s="1"/>
  <c r="O164" i="21"/>
  <c r="P164" i="21" s="1"/>
  <c r="O175" i="37"/>
  <c r="P175" i="37" s="1"/>
  <c r="O183" i="37"/>
  <c r="P183" i="37" s="1"/>
  <c r="O165" i="37"/>
  <c r="P165" i="37" s="1"/>
  <c r="O166" i="37"/>
  <c r="P166" i="37" s="1"/>
  <c r="O167" i="37"/>
  <c r="P167" i="37" s="1"/>
  <c r="O175" i="35"/>
  <c r="P175" i="35" s="1"/>
  <c r="O167" i="35"/>
  <c r="P167" i="35" s="1"/>
  <c r="O169" i="35"/>
  <c r="P169" i="35" s="1"/>
  <c r="O183" i="35"/>
  <c r="P183" i="35" s="1"/>
  <c r="O173" i="35"/>
  <c r="P173" i="35" s="1"/>
  <c r="O181" i="37"/>
  <c r="P181" i="37" s="1"/>
  <c r="O182" i="35"/>
  <c r="P182" i="35" s="1"/>
  <c r="O164" i="35"/>
  <c r="P164" i="35" s="1"/>
  <c r="O168" i="35"/>
  <c r="P168" i="35" s="1"/>
  <c r="O184" i="35"/>
  <c r="P184" i="35" s="1"/>
  <c r="O179" i="35"/>
  <c r="P179" i="35" s="1"/>
  <c r="O187" i="35"/>
  <c r="P187" i="35" s="1"/>
  <c r="O176" i="35"/>
  <c r="P176" i="35" s="1"/>
  <c r="O181" i="35"/>
  <c r="P181" i="35" s="1"/>
  <c r="O171" i="35"/>
  <c r="P171" i="35" s="1"/>
  <c r="O163" i="35"/>
  <c r="P163" i="35" s="1"/>
  <c r="O184" i="37"/>
  <c r="P184" i="37" s="1"/>
  <c r="O182" i="37"/>
  <c r="P182" i="37" s="1"/>
  <c r="O173" i="37"/>
  <c r="P173" i="37" s="1"/>
  <c r="O168" i="37"/>
  <c r="P168" i="37" s="1"/>
  <c r="O178" i="37"/>
  <c r="P178" i="37" s="1"/>
  <c r="O187" i="37"/>
  <c r="P187" i="37" s="1"/>
  <c r="O174" i="37"/>
  <c r="P174" i="37" s="1"/>
  <c r="O185" i="37"/>
  <c r="P185" i="37" s="1"/>
  <c r="O172" i="37"/>
  <c r="P172" i="37" s="1"/>
  <c r="O163" i="37"/>
  <c r="P163" i="37" s="1"/>
  <c r="O122" i="20"/>
  <c r="P122" i="20" s="1"/>
  <c r="O117" i="21"/>
  <c r="P117" i="21" s="1"/>
  <c r="O18" i="27"/>
  <c r="P18" i="27" s="1"/>
  <c r="O43" i="27"/>
  <c r="P43" i="27" s="1"/>
  <c r="O31" i="27"/>
  <c r="P31" i="27" s="1"/>
  <c r="O135" i="27"/>
  <c r="P135" i="27" s="1"/>
  <c r="O23" i="27"/>
  <c r="P23" i="27" s="1"/>
  <c r="O22" i="27"/>
  <c r="P22" i="27" s="1"/>
  <c r="O27" i="27"/>
  <c r="P27" i="27" s="1"/>
  <c r="O14" i="27"/>
  <c r="P14" i="27" s="1"/>
  <c r="O112" i="27"/>
  <c r="P112" i="27" s="1"/>
  <c r="O47" i="27"/>
  <c r="P47" i="27" s="1"/>
  <c r="O135" i="35"/>
  <c r="P135" i="35" s="1"/>
  <c r="O156" i="35"/>
  <c r="P156" i="35" s="1"/>
  <c r="O62" i="30"/>
  <c r="P62" i="30" s="1"/>
  <c r="O87" i="33"/>
  <c r="P87" i="33" s="1"/>
  <c r="O56" i="36"/>
  <c r="P56" i="36" s="1"/>
  <c r="O62" i="37"/>
  <c r="P62" i="37" s="1"/>
  <c r="O15" i="30"/>
  <c r="P15" i="30" s="1"/>
  <c r="O110" i="37"/>
  <c r="P110" i="37" s="1"/>
  <c r="O37" i="29"/>
  <c r="P37" i="29" s="1"/>
  <c r="O85" i="32"/>
  <c r="P85" i="32" s="1"/>
  <c r="O54" i="34"/>
  <c r="P54" i="34" s="1"/>
  <c r="O133" i="34"/>
  <c r="P133" i="34" s="1"/>
  <c r="O109" i="35"/>
  <c r="P109" i="35" s="1"/>
  <c r="O96" i="31"/>
  <c r="P96" i="31" s="1"/>
  <c r="O121" i="37"/>
  <c r="P121" i="37" s="1"/>
  <c r="O126" i="34"/>
  <c r="P126" i="34" s="1"/>
  <c r="O127" i="33"/>
  <c r="P127" i="33" s="1"/>
  <c r="O121" i="29"/>
  <c r="P121" i="29" s="1"/>
  <c r="O125" i="28"/>
  <c r="P125" i="28" s="1"/>
  <c r="O123" i="28"/>
  <c r="P123" i="28" s="1"/>
  <c r="O30" i="27"/>
  <c r="P30" i="27" s="1"/>
  <c r="O119" i="26"/>
  <c r="P119" i="26" s="1"/>
  <c r="O125" i="22"/>
  <c r="P125" i="22" s="1"/>
  <c r="O109" i="26"/>
  <c r="P109" i="26" s="1"/>
  <c r="O123" i="29"/>
  <c r="P123" i="29" s="1"/>
  <c r="O119" i="36"/>
  <c r="P119" i="36" s="1"/>
  <c r="O105" i="22"/>
  <c r="P105" i="22" s="1"/>
  <c r="O113" i="33"/>
  <c r="P113" i="33" s="1"/>
  <c r="O26" i="34"/>
  <c r="P26" i="34" s="1"/>
  <c r="O118" i="19"/>
  <c r="P118" i="19" s="1"/>
  <c r="O33" i="27"/>
  <c r="P33" i="27" s="1"/>
  <c r="O64" i="29"/>
  <c r="P64" i="29" s="1"/>
  <c r="O64" i="30"/>
  <c r="P64" i="30" s="1"/>
  <c r="O125" i="32"/>
  <c r="P125" i="32" s="1"/>
  <c r="O108" i="35"/>
  <c r="P108" i="35" s="1"/>
  <c r="O124" i="26"/>
  <c r="P124" i="26" s="1"/>
  <c r="O109" i="25"/>
  <c r="P109" i="25" s="1"/>
  <c r="O126" i="29"/>
  <c r="P126" i="29" s="1"/>
  <c r="N128" i="28"/>
  <c r="K225" i="28" s="1"/>
  <c r="G16" i="8" s="1"/>
  <c r="O118" i="37"/>
  <c r="P118" i="37" s="1"/>
  <c r="O104" i="26"/>
  <c r="P104" i="26" s="1"/>
  <c r="O122" i="28"/>
  <c r="P122" i="28" s="1"/>
  <c r="O109" i="28"/>
  <c r="P109" i="28" s="1"/>
  <c r="O118" i="32"/>
  <c r="P118" i="32" s="1"/>
  <c r="O106" i="36"/>
  <c r="P106" i="36" s="1"/>
  <c r="O113" i="37"/>
  <c r="P113" i="37" s="1"/>
  <c r="O29" i="32"/>
  <c r="P29" i="32" s="1"/>
  <c r="O124" i="19"/>
  <c r="P124" i="19" s="1"/>
  <c r="O104" i="24"/>
  <c r="P104" i="24" s="1"/>
  <c r="O117" i="25"/>
  <c r="P117" i="25" s="1"/>
  <c r="O107" i="27"/>
  <c r="P107" i="27" s="1"/>
  <c r="O105" i="32"/>
  <c r="P105" i="32" s="1"/>
  <c r="O109" i="23"/>
  <c r="P109" i="23" s="1"/>
  <c r="O118" i="33"/>
  <c r="P118" i="33" s="1"/>
  <c r="O124" i="27"/>
  <c r="P124" i="27" s="1"/>
  <c r="O119" i="27"/>
  <c r="P119" i="27" s="1"/>
  <c r="O113" i="21"/>
  <c r="P113" i="21" s="1"/>
  <c r="O140" i="27"/>
  <c r="P140" i="27" s="1"/>
  <c r="O121" i="28"/>
  <c r="P121" i="28" s="1"/>
  <c r="O119" i="37"/>
  <c r="P119" i="37" s="1"/>
  <c r="O116" i="27"/>
  <c r="P116" i="27" s="1"/>
  <c r="O117" i="30"/>
  <c r="P117" i="30" s="1"/>
  <c r="O125" i="34"/>
  <c r="P125" i="34" s="1"/>
  <c r="O116" i="35"/>
  <c r="P116" i="35" s="1"/>
  <c r="O115" i="26"/>
  <c r="P115" i="26" s="1"/>
  <c r="O125" i="30"/>
  <c r="P125" i="30" s="1"/>
  <c r="O125" i="36"/>
  <c r="P125" i="36" s="1"/>
  <c r="N128" i="35"/>
  <c r="K225" i="35" s="1"/>
  <c r="G23" i="8" s="1"/>
  <c r="O103" i="29"/>
  <c r="P103" i="29" s="1"/>
  <c r="O21" i="32"/>
  <c r="P21" i="32" s="1"/>
  <c r="O79" i="27"/>
  <c r="P79" i="27" s="1"/>
  <c r="O64" i="27"/>
  <c r="P64" i="27" s="1"/>
  <c r="O112" i="22"/>
  <c r="P112" i="22" s="1"/>
  <c r="O110" i="26"/>
  <c r="P110" i="26" s="1"/>
  <c r="O63" i="27"/>
  <c r="P63" i="27" s="1"/>
  <c r="O119" i="30"/>
  <c r="P119" i="30" s="1"/>
  <c r="O23" i="30"/>
  <c r="P23" i="30" s="1"/>
  <c r="O108" i="32"/>
  <c r="P108" i="32" s="1"/>
  <c r="O108" i="33"/>
  <c r="P108" i="33" s="1"/>
  <c r="O121" i="35"/>
  <c r="P121" i="35" s="1"/>
  <c r="O103" i="37"/>
  <c r="P103" i="37" s="1"/>
  <c r="O113" i="24"/>
  <c r="P113" i="24" s="1"/>
  <c r="O105" i="20"/>
  <c r="P105" i="20" s="1"/>
  <c r="N128" i="26"/>
  <c r="K225" i="26" s="1"/>
  <c r="O19" i="27"/>
  <c r="P19" i="27" s="1"/>
  <c r="O106" i="35"/>
  <c r="P106" i="35" s="1"/>
  <c r="O105" i="37"/>
  <c r="P105" i="37" s="1"/>
  <c r="O107" i="31"/>
  <c r="P107" i="31" s="1"/>
  <c r="O127" i="22"/>
  <c r="P127" i="22" s="1"/>
  <c r="O118" i="36"/>
  <c r="P118" i="36" s="1"/>
  <c r="O125" i="24"/>
  <c r="P125" i="24" s="1"/>
  <c r="O124" i="35"/>
  <c r="P124" i="35" s="1"/>
  <c r="O19" i="30"/>
  <c r="P19" i="30" s="1"/>
  <c r="O26" i="27"/>
  <c r="P26" i="27" s="1"/>
  <c r="O108" i="30"/>
  <c r="P108" i="30" s="1"/>
  <c r="O106" i="31"/>
  <c r="P106" i="31" s="1"/>
  <c r="O117" i="33"/>
  <c r="P117" i="33" s="1"/>
  <c r="O74" i="34"/>
  <c r="P74" i="34" s="1"/>
  <c r="O105" i="27"/>
  <c r="P105" i="27" s="1"/>
  <c r="O106" i="28"/>
  <c r="P106" i="28" s="1"/>
  <c r="O112" i="29"/>
  <c r="P112" i="29" s="1"/>
  <c r="O124" i="30"/>
  <c r="P124" i="30" s="1"/>
  <c r="O108" i="31"/>
  <c r="P108" i="31" s="1"/>
  <c r="O149" i="31"/>
  <c r="P149" i="31" s="1"/>
  <c r="O27" i="30"/>
  <c r="P27" i="30" s="1"/>
  <c r="O87" i="27"/>
  <c r="P87" i="27" s="1"/>
  <c r="O118" i="21"/>
  <c r="P118" i="21" s="1"/>
  <c r="O113" i="29"/>
  <c r="P113" i="29" s="1"/>
  <c r="O125" i="26"/>
  <c r="P125" i="26" s="1"/>
  <c r="O103" i="27"/>
  <c r="P103" i="27" s="1"/>
  <c r="O126" i="28"/>
  <c r="P126" i="28" s="1"/>
  <c r="O112" i="33"/>
  <c r="P112" i="33" s="1"/>
  <c r="O121" i="31"/>
  <c r="P121" i="31" s="1"/>
  <c r="O103" i="35"/>
  <c r="P103" i="35" s="1"/>
  <c r="O121" i="19"/>
  <c r="P121" i="19" s="1"/>
  <c r="O120" i="25"/>
  <c r="P120" i="25" s="1"/>
  <c r="O114" i="28"/>
  <c r="P114" i="28" s="1"/>
  <c r="O112" i="30"/>
  <c r="P112" i="30" s="1"/>
  <c r="O126" i="32"/>
  <c r="P126" i="32" s="1"/>
  <c r="O14" i="32"/>
  <c r="P14" i="32" s="1"/>
  <c r="O114" i="33"/>
  <c r="P114" i="33" s="1"/>
  <c r="O114" i="36"/>
  <c r="P114" i="36" s="1"/>
  <c r="O127" i="37"/>
  <c r="P127" i="37" s="1"/>
  <c r="O31" i="35"/>
  <c r="P31" i="35" s="1"/>
  <c r="O26" i="30"/>
  <c r="P26" i="30" s="1"/>
  <c r="O58" i="29"/>
  <c r="P58" i="29" s="1"/>
  <c r="O135" i="32"/>
  <c r="P135" i="32" s="1"/>
  <c r="O85" i="29"/>
  <c r="P85" i="29" s="1"/>
  <c r="O19" i="29"/>
  <c r="P19" i="29" s="1"/>
  <c r="O19" i="34"/>
  <c r="P19" i="34" s="1"/>
  <c r="O55" i="35"/>
  <c r="P55" i="35" s="1"/>
  <c r="O106" i="34"/>
  <c r="P106" i="34" s="1"/>
  <c r="O26" i="35"/>
  <c r="P26" i="35" s="1"/>
  <c r="O16" i="37"/>
  <c r="P16" i="37" s="1"/>
  <c r="O32" i="33"/>
  <c r="P32" i="33" s="1"/>
  <c r="O123" i="35"/>
  <c r="P123" i="35" s="1"/>
  <c r="O90" i="35"/>
  <c r="P90" i="35" s="1"/>
  <c r="O151" i="35"/>
  <c r="P151" i="35" s="1"/>
  <c r="O55" i="29"/>
  <c r="P55" i="29" s="1"/>
  <c r="O151" i="29"/>
  <c r="P151" i="29" s="1"/>
  <c r="O54" i="30"/>
  <c r="P54" i="30" s="1"/>
  <c r="O32" i="30"/>
  <c r="P32" i="30" s="1"/>
  <c r="O46" i="37"/>
  <c r="P46" i="37" s="1"/>
  <c r="O95" i="29"/>
  <c r="P95" i="29" s="1"/>
  <c r="O43" i="29"/>
  <c r="P43" i="29" s="1"/>
  <c r="O136" i="36"/>
  <c r="P136" i="36" s="1"/>
  <c r="O30" i="30"/>
  <c r="P30" i="30" s="1"/>
  <c r="O31" i="21"/>
  <c r="P31" i="21" s="1"/>
  <c r="O14" i="37"/>
  <c r="P14" i="37" s="1"/>
  <c r="O86" i="29"/>
  <c r="P86" i="29" s="1"/>
  <c r="O135" i="29"/>
  <c r="P135" i="29" s="1"/>
  <c r="O48" i="29"/>
  <c r="P48" i="29" s="1"/>
  <c r="O18" i="34"/>
  <c r="P18" i="34" s="1"/>
  <c r="O51" i="32"/>
  <c r="P51" i="32" s="1"/>
  <c r="O15" i="27"/>
  <c r="P15" i="27" s="1"/>
  <c r="O53" i="36"/>
  <c r="P53" i="36" s="1"/>
  <c r="O124" i="28"/>
  <c r="P124" i="28" s="1"/>
  <c r="O45" i="34"/>
  <c r="P45" i="34" s="1"/>
  <c r="O45" i="37"/>
  <c r="P45" i="37" s="1"/>
  <c r="O44" i="37"/>
  <c r="P44" i="37" s="1"/>
  <c r="O144" i="36"/>
  <c r="P144" i="36" s="1"/>
  <c r="O48" i="27"/>
  <c r="P48" i="27" s="1"/>
  <c r="O118" i="28"/>
  <c r="P118" i="28" s="1"/>
  <c r="O59" i="29"/>
  <c r="P59" i="29" s="1"/>
  <c r="O122" i="37"/>
  <c r="P122" i="37" s="1"/>
  <c r="O32" i="37"/>
  <c r="P32" i="37" s="1"/>
  <c r="O51" i="37"/>
  <c r="P51" i="37" s="1"/>
  <c r="O106" i="37"/>
  <c r="P106" i="37" s="1"/>
  <c r="O149" i="36"/>
  <c r="P149" i="36" s="1"/>
  <c r="N128" i="23"/>
  <c r="K225" i="23" s="1"/>
  <c r="O116" i="22"/>
  <c r="P116" i="22" s="1"/>
  <c r="O123" i="24"/>
  <c r="P123" i="24" s="1"/>
  <c r="O118" i="26"/>
  <c r="P118" i="26" s="1"/>
  <c r="O127" i="28"/>
  <c r="P127" i="28" s="1"/>
  <c r="O115" i="28"/>
  <c r="P115" i="28" s="1"/>
  <c r="N128" i="31"/>
  <c r="K225" i="31" s="1"/>
  <c r="G19" i="8" s="1"/>
  <c r="O113" i="34"/>
  <c r="P113" i="34" s="1"/>
  <c r="O93" i="29"/>
  <c r="P93" i="29" s="1"/>
  <c r="O94" i="29"/>
  <c r="P94" i="29" s="1"/>
  <c r="O82" i="34"/>
  <c r="P82" i="34" s="1"/>
  <c r="O56" i="37"/>
  <c r="P56" i="37" s="1"/>
  <c r="O22" i="24"/>
  <c r="P22" i="24" s="1"/>
  <c r="O37" i="33"/>
  <c r="P37" i="33" s="1"/>
  <c r="O24" i="37"/>
  <c r="P24" i="37" s="1"/>
  <c r="O33" i="36"/>
  <c r="P33" i="36" s="1"/>
  <c r="O34" i="22"/>
  <c r="P34" i="22" s="1"/>
  <c r="O28" i="22"/>
  <c r="P28" i="22" s="1"/>
  <c r="O25" i="36"/>
  <c r="P25" i="36" s="1"/>
  <c r="O28" i="35"/>
  <c r="P28" i="35" s="1"/>
  <c r="O28" i="33"/>
  <c r="P28" i="33" s="1"/>
  <c r="O29" i="33"/>
  <c r="P29" i="33" s="1"/>
  <c r="O24" i="31"/>
  <c r="P24" i="31" s="1"/>
  <c r="O26" i="20"/>
  <c r="P26" i="20" s="1"/>
  <c r="O34" i="19"/>
  <c r="P34" i="19" s="1"/>
  <c r="O35" i="35"/>
  <c r="P35" i="35" s="1"/>
  <c r="O30" i="34"/>
  <c r="P30" i="34" s="1"/>
  <c r="O33" i="33"/>
  <c r="P33" i="33" s="1"/>
  <c r="O26" i="33"/>
  <c r="P26" i="33" s="1"/>
  <c r="O31" i="22"/>
  <c r="P31" i="22" s="1"/>
  <c r="O30" i="37"/>
  <c r="P30" i="37" s="1"/>
  <c r="O22" i="37"/>
  <c r="P22" i="37" s="1"/>
  <c r="O27" i="36"/>
  <c r="P27" i="36" s="1"/>
  <c r="O29" i="28"/>
  <c r="P29" i="28" s="1"/>
  <c r="O156" i="37"/>
  <c r="P156" i="37" s="1"/>
  <c r="O75" i="37"/>
  <c r="P75" i="37" s="1"/>
  <c r="O20" i="24"/>
  <c r="P20" i="24" s="1"/>
  <c r="O37" i="21"/>
  <c r="P37" i="21" s="1"/>
  <c r="O26" i="37"/>
  <c r="P26" i="37" s="1"/>
  <c r="O36" i="37"/>
  <c r="P36" i="37" s="1"/>
  <c r="O27" i="37"/>
  <c r="P27" i="37" s="1"/>
  <c r="O25" i="37"/>
  <c r="P25" i="37" s="1"/>
  <c r="O19" i="37"/>
  <c r="P19" i="37" s="1"/>
  <c r="O17" i="37"/>
  <c r="P17" i="37" s="1"/>
  <c r="N38" i="37"/>
  <c r="K222" i="37" s="1"/>
  <c r="O33" i="37"/>
  <c r="P33" i="37" s="1"/>
  <c r="O18" i="37"/>
  <c r="P18" i="37" s="1"/>
  <c r="O145" i="37"/>
  <c r="P145" i="37" s="1"/>
  <c r="O67" i="37"/>
  <c r="P67" i="37" s="1"/>
  <c r="O146" i="37"/>
  <c r="P146" i="37" s="1"/>
  <c r="O47" i="37"/>
  <c r="P47" i="37" s="1"/>
  <c r="O90" i="37"/>
  <c r="P90" i="37" s="1"/>
  <c r="O155" i="37"/>
  <c r="P155" i="37" s="1"/>
  <c r="O78" i="37"/>
  <c r="P78" i="37" s="1"/>
  <c r="O104" i="37"/>
  <c r="O86" i="37"/>
  <c r="P86" i="37" s="1"/>
  <c r="O57" i="37"/>
  <c r="P57" i="37" s="1"/>
  <c r="O114" i="37"/>
  <c r="P114" i="37" s="1"/>
  <c r="O94" i="37"/>
  <c r="P94" i="37" s="1"/>
  <c r="O65" i="37"/>
  <c r="P65" i="37" s="1"/>
  <c r="O28" i="37"/>
  <c r="P28" i="37" s="1"/>
  <c r="O74" i="37"/>
  <c r="P74" i="37" s="1"/>
  <c r="O82" i="37"/>
  <c r="P82" i="37" s="1"/>
  <c r="O84" i="37"/>
  <c r="P84" i="37" s="1"/>
  <c r="O142" i="37"/>
  <c r="P142" i="37" s="1"/>
  <c r="O112" i="37"/>
  <c r="P112" i="37" s="1"/>
  <c r="O80" i="37"/>
  <c r="P80" i="37" s="1"/>
  <c r="N128" i="37"/>
  <c r="K225" i="37" s="1"/>
  <c r="G25" i="8" s="1"/>
  <c r="O20" i="37"/>
  <c r="P20" i="37" s="1"/>
  <c r="O55" i="37"/>
  <c r="P55" i="37" s="1"/>
  <c r="O139" i="37"/>
  <c r="P139" i="37" s="1"/>
  <c r="O117" i="37"/>
  <c r="P117" i="37" s="1"/>
  <c r="O77" i="37"/>
  <c r="P77" i="37" s="1"/>
  <c r="O134" i="37"/>
  <c r="P134" i="37" s="1"/>
  <c r="O88" i="37"/>
  <c r="P88" i="37" s="1"/>
  <c r="O31" i="37"/>
  <c r="P31" i="37" s="1"/>
  <c r="O120" i="37"/>
  <c r="P120" i="37" s="1"/>
  <c r="O34" i="37"/>
  <c r="P34" i="37" s="1"/>
  <c r="O150" i="37"/>
  <c r="P150" i="37" s="1"/>
  <c r="O96" i="37"/>
  <c r="P96" i="37" s="1"/>
  <c r="O87" i="37"/>
  <c r="P87" i="37" s="1"/>
  <c r="O135" i="37"/>
  <c r="P135" i="37" s="1"/>
  <c r="O108" i="37"/>
  <c r="P108" i="37" s="1"/>
  <c r="O140" i="37"/>
  <c r="P140" i="37" s="1"/>
  <c r="O109" i="37"/>
  <c r="P109" i="37" s="1"/>
  <c r="O115" i="37"/>
  <c r="P115" i="37" s="1"/>
  <c r="O29" i="37"/>
  <c r="P29" i="37" s="1"/>
  <c r="O151" i="37"/>
  <c r="P151" i="37" s="1"/>
  <c r="O124" i="37"/>
  <c r="P124" i="37" s="1"/>
  <c r="O123" i="37"/>
  <c r="P123" i="37" s="1"/>
  <c r="O95" i="37"/>
  <c r="P95" i="37" s="1"/>
  <c r="O37" i="37"/>
  <c r="P37" i="37" s="1"/>
  <c r="O64" i="37"/>
  <c r="P64" i="37" s="1"/>
  <c r="O147" i="37"/>
  <c r="P147" i="37" s="1"/>
  <c r="O144" i="37"/>
  <c r="P144" i="37" s="1"/>
  <c r="O138" i="37"/>
  <c r="P138" i="37" s="1"/>
  <c r="O116" i="37"/>
  <c r="P116" i="37" s="1"/>
  <c r="O21" i="37"/>
  <c r="P21" i="37" s="1"/>
  <c r="O148" i="37"/>
  <c r="P148" i="37" s="1"/>
  <c r="O143" i="37"/>
  <c r="P143" i="37" s="1"/>
  <c r="O154" i="37"/>
  <c r="P154" i="37" s="1"/>
  <c r="O63" i="37"/>
  <c r="P63" i="37" s="1"/>
  <c r="O50" i="37"/>
  <c r="P50" i="37" s="1"/>
  <c r="O137" i="37"/>
  <c r="P137" i="37" s="1"/>
  <c r="O111" i="37"/>
  <c r="P111" i="37" s="1"/>
  <c r="O107" i="37"/>
  <c r="P107" i="37" s="1"/>
  <c r="O43" i="37"/>
  <c r="O125" i="37"/>
  <c r="P125" i="37" s="1"/>
  <c r="O133" i="37"/>
  <c r="O153" i="37"/>
  <c r="P153" i="37" s="1"/>
  <c r="O141" i="37"/>
  <c r="P141" i="37" s="1"/>
  <c r="O136" i="37"/>
  <c r="P136" i="37" s="1"/>
  <c r="O92" i="37"/>
  <c r="P92" i="37" s="1"/>
  <c r="O15" i="37"/>
  <c r="P15" i="37" s="1"/>
  <c r="O93" i="37"/>
  <c r="P93" i="37" s="1"/>
  <c r="O149" i="37"/>
  <c r="P149" i="37" s="1"/>
  <c r="O157" i="37"/>
  <c r="P157" i="37" s="1"/>
  <c r="O152" i="37"/>
  <c r="P152" i="37" s="1"/>
  <c r="O83" i="37"/>
  <c r="P83" i="37" s="1"/>
  <c r="O59" i="37"/>
  <c r="P59" i="37" s="1"/>
  <c r="O48" i="37"/>
  <c r="P48" i="37" s="1"/>
  <c r="O35" i="37"/>
  <c r="P35" i="37" s="1"/>
  <c r="O16" i="36"/>
  <c r="P16" i="36" s="1"/>
  <c r="O36" i="36"/>
  <c r="P36" i="36" s="1"/>
  <c r="O14" i="36"/>
  <c r="P14" i="36" s="1"/>
  <c r="N38" i="36"/>
  <c r="K222" i="36" s="1"/>
  <c r="O28" i="36"/>
  <c r="P28" i="36" s="1"/>
  <c r="O20" i="36"/>
  <c r="P20" i="36" s="1"/>
  <c r="O24" i="36"/>
  <c r="P24" i="36" s="1"/>
  <c r="O151" i="36"/>
  <c r="P151" i="36" s="1"/>
  <c r="O24" i="33"/>
  <c r="P24" i="33" s="1"/>
  <c r="O115" i="36"/>
  <c r="P115" i="36" s="1"/>
  <c r="O104" i="36"/>
  <c r="P104" i="36" s="1"/>
  <c r="O82" i="36"/>
  <c r="P82" i="36" s="1"/>
  <c r="O109" i="36"/>
  <c r="P109" i="36" s="1"/>
  <c r="O113" i="36"/>
  <c r="P113" i="36" s="1"/>
  <c r="O46" i="36"/>
  <c r="P46" i="36" s="1"/>
  <c r="O111" i="36"/>
  <c r="P111" i="36" s="1"/>
  <c r="O30" i="36"/>
  <c r="P30" i="36" s="1"/>
  <c r="O37" i="36"/>
  <c r="P37" i="36" s="1"/>
  <c r="O31" i="36"/>
  <c r="P31" i="36" s="1"/>
  <c r="O43" i="36"/>
  <c r="O97" i="36"/>
  <c r="P97" i="36" s="1"/>
  <c r="O135" i="36"/>
  <c r="P135" i="36" s="1"/>
  <c r="O127" i="36"/>
  <c r="P127" i="36" s="1"/>
  <c r="O140" i="36"/>
  <c r="P140" i="36" s="1"/>
  <c r="O67" i="36"/>
  <c r="P67" i="36" s="1"/>
  <c r="O79" i="36"/>
  <c r="P79" i="36" s="1"/>
  <c r="O76" i="36"/>
  <c r="P76" i="36" s="1"/>
  <c r="O137" i="36"/>
  <c r="P137" i="36" s="1"/>
  <c r="O152" i="36"/>
  <c r="P152" i="36" s="1"/>
  <c r="O74" i="36"/>
  <c r="P74" i="36" s="1"/>
  <c r="O22" i="36"/>
  <c r="P22" i="36" s="1"/>
  <c r="O64" i="36"/>
  <c r="P64" i="36" s="1"/>
  <c r="O153" i="36"/>
  <c r="P153" i="36" s="1"/>
  <c r="O141" i="36"/>
  <c r="P141" i="36" s="1"/>
  <c r="O49" i="36"/>
  <c r="P49" i="36" s="1"/>
  <c r="O62" i="36"/>
  <c r="P62" i="36" s="1"/>
  <c r="O32" i="36"/>
  <c r="P32" i="36" s="1"/>
  <c r="O90" i="36"/>
  <c r="P90" i="36" s="1"/>
  <c r="O52" i="36"/>
  <c r="P52" i="36" s="1"/>
  <c r="O157" i="36"/>
  <c r="P157" i="36" s="1"/>
  <c r="O57" i="36"/>
  <c r="P57" i="36" s="1"/>
  <c r="O59" i="36"/>
  <c r="P59" i="36" s="1"/>
  <c r="O122" i="36"/>
  <c r="P122" i="36" s="1"/>
  <c r="O48" i="36"/>
  <c r="P48" i="36" s="1"/>
  <c r="O146" i="36"/>
  <c r="P146" i="36" s="1"/>
  <c r="O47" i="36"/>
  <c r="P47" i="36" s="1"/>
  <c r="O65" i="36"/>
  <c r="P65" i="36" s="1"/>
  <c r="O108" i="36"/>
  <c r="P108" i="36" s="1"/>
  <c r="O29" i="36"/>
  <c r="P29" i="36" s="1"/>
  <c r="O44" i="36"/>
  <c r="P44" i="36" s="1"/>
  <c r="O84" i="36"/>
  <c r="P84" i="36" s="1"/>
  <c r="O55" i="36"/>
  <c r="P55" i="36" s="1"/>
  <c r="O80" i="36"/>
  <c r="P80" i="36" s="1"/>
  <c r="O77" i="36"/>
  <c r="P77" i="36" s="1"/>
  <c r="O54" i="36"/>
  <c r="P54" i="36" s="1"/>
  <c r="O139" i="36"/>
  <c r="P139" i="36" s="1"/>
  <c r="O63" i="36"/>
  <c r="P63" i="36" s="1"/>
  <c r="O88" i="36"/>
  <c r="P88" i="36" s="1"/>
  <c r="O21" i="36"/>
  <c r="P21" i="36" s="1"/>
  <c r="O155" i="36"/>
  <c r="P155" i="36" s="1"/>
  <c r="O78" i="36"/>
  <c r="P78" i="36" s="1"/>
  <c r="O96" i="36"/>
  <c r="P96" i="36" s="1"/>
  <c r="O103" i="36"/>
  <c r="O142" i="36"/>
  <c r="P142" i="36" s="1"/>
  <c r="O95" i="36"/>
  <c r="P95" i="36" s="1"/>
  <c r="O86" i="36"/>
  <c r="P86" i="36" s="1"/>
  <c r="O34" i="36"/>
  <c r="P34" i="36" s="1"/>
  <c r="O148" i="36"/>
  <c r="P148" i="36" s="1"/>
  <c r="O117" i="36"/>
  <c r="P117" i="36" s="1"/>
  <c r="O92" i="36"/>
  <c r="P92" i="36" s="1"/>
  <c r="O94" i="36"/>
  <c r="P94" i="36" s="1"/>
  <c r="O124" i="36"/>
  <c r="P124" i="36" s="1"/>
  <c r="O26" i="36"/>
  <c r="P26" i="36" s="1"/>
  <c r="N128" i="36"/>
  <c r="K225" i="36" s="1"/>
  <c r="G24" i="8" s="1"/>
  <c r="O13" i="36"/>
  <c r="O143" i="36"/>
  <c r="P143" i="36" s="1"/>
  <c r="P163" i="36"/>
  <c r="O133" i="36"/>
  <c r="O156" i="36"/>
  <c r="P156" i="36" s="1"/>
  <c r="O138" i="36"/>
  <c r="P138" i="36" s="1"/>
  <c r="O107" i="36"/>
  <c r="P107" i="36" s="1"/>
  <c r="O23" i="36"/>
  <c r="P23" i="36" s="1"/>
  <c r="O87" i="36"/>
  <c r="P87" i="36" s="1"/>
  <c r="O120" i="36"/>
  <c r="P120" i="36" s="1"/>
  <c r="O75" i="36"/>
  <c r="P75" i="36" s="1"/>
  <c r="O147" i="36"/>
  <c r="P147" i="36" s="1"/>
  <c r="O134" i="36"/>
  <c r="P134" i="36" s="1"/>
  <c r="O154" i="36"/>
  <c r="P154" i="36" s="1"/>
  <c r="O145" i="36"/>
  <c r="P145" i="36" s="1"/>
  <c r="O18" i="36"/>
  <c r="P18" i="36" s="1"/>
  <c r="O123" i="36"/>
  <c r="P123" i="36" s="1"/>
  <c r="O35" i="36"/>
  <c r="P35" i="36" s="1"/>
  <c r="O51" i="36"/>
  <c r="P51" i="36" s="1"/>
  <c r="O50" i="36"/>
  <c r="P50" i="36" s="1"/>
  <c r="O126" i="36"/>
  <c r="P126" i="36" s="1"/>
  <c r="O150" i="36"/>
  <c r="P150" i="36" s="1"/>
  <c r="O15" i="36"/>
  <c r="P15" i="36" s="1"/>
  <c r="O32" i="35"/>
  <c r="P32" i="35" s="1"/>
  <c r="O23" i="35"/>
  <c r="P23" i="35" s="1"/>
  <c r="O18" i="35"/>
  <c r="P18" i="35" s="1"/>
  <c r="O34" i="35"/>
  <c r="P34" i="35" s="1"/>
  <c r="O30" i="35"/>
  <c r="P30" i="35" s="1"/>
  <c r="O14" i="35"/>
  <c r="P14" i="35" s="1"/>
  <c r="O25" i="35"/>
  <c r="P25" i="35" s="1"/>
  <c r="O21" i="35"/>
  <c r="P21" i="35" s="1"/>
  <c r="O15" i="35"/>
  <c r="P15" i="35" s="1"/>
  <c r="O33" i="35"/>
  <c r="P33" i="35" s="1"/>
  <c r="O29" i="35"/>
  <c r="P29" i="35" s="1"/>
  <c r="O19" i="35"/>
  <c r="P19" i="35" s="1"/>
  <c r="O47" i="35"/>
  <c r="P47" i="35" s="1"/>
  <c r="O50" i="35"/>
  <c r="P50" i="35" s="1"/>
  <c r="O147" i="35"/>
  <c r="P147" i="35" s="1"/>
  <c r="O66" i="35"/>
  <c r="P66" i="35" s="1"/>
  <c r="O86" i="35"/>
  <c r="P86" i="35" s="1"/>
  <c r="O137" i="35"/>
  <c r="P137" i="35" s="1"/>
  <c r="O73" i="35"/>
  <c r="O143" i="35"/>
  <c r="P143" i="35" s="1"/>
  <c r="O16" i="35"/>
  <c r="P16" i="35" s="1"/>
  <c r="O43" i="35"/>
  <c r="O150" i="35"/>
  <c r="P150" i="35" s="1"/>
  <c r="O153" i="35"/>
  <c r="P153" i="35" s="1"/>
  <c r="O81" i="35"/>
  <c r="P81" i="35" s="1"/>
  <c r="O24" i="35"/>
  <c r="P24" i="35" s="1"/>
  <c r="O134" i="35"/>
  <c r="P134" i="35" s="1"/>
  <c r="O112" i="35"/>
  <c r="P112" i="35" s="1"/>
  <c r="O89" i="35"/>
  <c r="P89" i="35" s="1"/>
  <c r="O145" i="35"/>
  <c r="P145" i="35" s="1"/>
  <c r="O133" i="35"/>
  <c r="O97" i="35"/>
  <c r="P97" i="35" s="1"/>
  <c r="O78" i="35"/>
  <c r="P78" i="35" s="1"/>
  <c r="O149" i="35"/>
  <c r="P149" i="35" s="1"/>
  <c r="O114" i="35"/>
  <c r="P114" i="35" s="1"/>
  <c r="O57" i="35"/>
  <c r="P57" i="35" s="1"/>
  <c r="O74" i="35"/>
  <c r="P74" i="35" s="1"/>
  <c r="O63" i="35"/>
  <c r="P63" i="35" s="1"/>
  <c r="O115" i="35"/>
  <c r="P115" i="35" s="1"/>
  <c r="O148" i="35"/>
  <c r="P148" i="35" s="1"/>
  <c r="O65" i="35"/>
  <c r="P65" i="35" s="1"/>
  <c r="O58" i="35"/>
  <c r="P58" i="35" s="1"/>
  <c r="O59" i="35"/>
  <c r="P59" i="35" s="1"/>
  <c r="O142" i="35"/>
  <c r="P142" i="35" s="1"/>
  <c r="O93" i="35"/>
  <c r="P93" i="35" s="1"/>
  <c r="O80" i="35"/>
  <c r="P80" i="35" s="1"/>
  <c r="O61" i="35"/>
  <c r="P61" i="35" s="1"/>
  <c r="O82" i="35"/>
  <c r="P82" i="35" s="1"/>
  <c r="O84" i="35"/>
  <c r="P84" i="35" s="1"/>
  <c r="O95" i="35"/>
  <c r="P95" i="35" s="1"/>
  <c r="O36" i="35"/>
  <c r="P36" i="35" s="1"/>
  <c r="O77" i="35"/>
  <c r="P77" i="35" s="1"/>
  <c r="O27" i="35"/>
  <c r="P27" i="35" s="1"/>
  <c r="O56" i="35"/>
  <c r="P56" i="35" s="1"/>
  <c r="O67" i="35"/>
  <c r="P67" i="35" s="1"/>
  <c r="O140" i="35"/>
  <c r="P140" i="35" s="1"/>
  <c r="O146" i="35"/>
  <c r="P146" i="35" s="1"/>
  <c r="O141" i="35"/>
  <c r="P141" i="35" s="1"/>
  <c r="O110" i="35"/>
  <c r="P110" i="35" s="1"/>
  <c r="O111" i="35"/>
  <c r="P111" i="35" s="1"/>
  <c r="O94" i="35"/>
  <c r="P94" i="35" s="1"/>
  <c r="O37" i="35"/>
  <c r="P37" i="35" s="1"/>
  <c r="O136" i="35"/>
  <c r="P136" i="35" s="1"/>
  <c r="O157" i="35"/>
  <c r="P157" i="35" s="1"/>
  <c r="O107" i="35"/>
  <c r="P107" i="35" s="1"/>
  <c r="O120" i="35"/>
  <c r="P120" i="35" s="1"/>
  <c r="O62" i="35"/>
  <c r="P62" i="35" s="1"/>
  <c r="O118" i="35"/>
  <c r="P118" i="35" s="1"/>
  <c r="O139" i="35"/>
  <c r="P139" i="35" s="1"/>
  <c r="O138" i="35"/>
  <c r="P138" i="35" s="1"/>
  <c r="O144" i="35"/>
  <c r="P144" i="35" s="1"/>
  <c r="O79" i="35"/>
  <c r="P79" i="35" s="1"/>
  <c r="O155" i="35"/>
  <c r="P155" i="35" s="1"/>
  <c r="O154" i="35"/>
  <c r="P154" i="35" s="1"/>
  <c r="O20" i="35"/>
  <c r="P20" i="35" s="1"/>
  <c r="O105" i="35"/>
  <c r="P105" i="35" s="1"/>
  <c r="O24" i="34"/>
  <c r="P24" i="34" s="1"/>
  <c r="O16" i="34"/>
  <c r="P16" i="34" s="1"/>
  <c r="O118" i="34"/>
  <c r="P118" i="34" s="1"/>
  <c r="N128" i="34"/>
  <c r="K225" i="34" s="1"/>
  <c r="G22" i="8" s="1"/>
  <c r="O103" i="34"/>
  <c r="P103" i="34" s="1"/>
  <c r="O79" i="34"/>
  <c r="P79" i="34" s="1"/>
  <c r="O139" i="34"/>
  <c r="P139" i="34" s="1"/>
  <c r="O152" i="34"/>
  <c r="P152" i="34" s="1"/>
  <c r="O85" i="34"/>
  <c r="P85" i="34" s="1"/>
  <c r="O87" i="34"/>
  <c r="P87" i="34" s="1"/>
  <c r="O155" i="34"/>
  <c r="P155" i="34" s="1"/>
  <c r="O120" i="34"/>
  <c r="P120" i="34" s="1"/>
  <c r="O33" i="34"/>
  <c r="P33" i="34" s="1"/>
  <c r="O36" i="34"/>
  <c r="P36" i="34" s="1"/>
  <c r="O95" i="34"/>
  <c r="P95" i="34" s="1"/>
  <c r="O50" i="34"/>
  <c r="P50" i="34" s="1"/>
  <c r="O134" i="34"/>
  <c r="P134" i="34" s="1"/>
  <c r="O58" i="34"/>
  <c r="P58" i="34" s="1"/>
  <c r="O150" i="34"/>
  <c r="P150" i="34" s="1"/>
  <c r="O145" i="34"/>
  <c r="P145" i="34" s="1"/>
  <c r="O105" i="34"/>
  <c r="P105" i="34" s="1"/>
  <c r="O21" i="34"/>
  <c r="P21" i="34" s="1"/>
  <c r="O31" i="34"/>
  <c r="P31" i="34" s="1"/>
  <c r="O144" i="34"/>
  <c r="P144" i="34" s="1"/>
  <c r="O23" i="34"/>
  <c r="P23" i="34" s="1"/>
  <c r="O56" i="34"/>
  <c r="P56" i="34" s="1"/>
  <c r="O48" i="34"/>
  <c r="P48" i="34" s="1"/>
  <c r="O107" i="34"/>
  <c r="P107" i="34" s="1"/>
  <c r="O32" i="34"/>
  <c r="P32" i="34" s="1"/>
  <c r="O109" i="34"/>
  <c r="P109" i="34" s="1"/>
  <c r="O156" i="34"/>
  <c r="P156" i="34" s="1"/>
  <c r="O34" i="34"/>
  <c r="P34" i="34" s="1"/>
  <c r="O123" i="34"/>
  <c r="P123" i="34" s="1"/>
  <c r="O143" i="34"/>
  <c r="P143" i="34" s="1"/>
  <c r="O65" i="34"/>
  <c r="P65" i="34" s="1"/>
  <c r="O57" i="34"/>
  <c r="P57" i="34" s="1"/>
  <c r="O147" i="34"/>
  <c r="P147" i="34" s="1"/>
  <c r="O137" i="34"/>
  <c r="P137" i="34" s="1"/>
  <c r="O80" i="34"/>
  <c r="P80" i="34" s="1"/>
  <c r="O111" i="34"/>
  <c r="P111" i="34" s="1"/>
  <c r="O14" i="34"/>
  <c r="P14" i="34" s="1"/>
  <c r="O28" i="34"/>
  <c r="P28" i="34" s="1"/>
  <c r="O37" i="34"/>
  <c r="P37" i="34" s="1"/>
  <c r="O149" i="34"/>
  <c r="P149" i="34" s="1"/>
  <c r="O153" i="34"/>
  <c r="P153" i="34" s="1"/>
  <c r="O88" i="34"/>
  <c r="P88" i="34" s="1"/>
  <c r="O35" i="34"/>
  <c r="P35" i="34" s="1"/>
  <c r="O119" i="34"/>
  <c r="P119" i="34" s="1"/>
  <c r="O142" i="34"/>
  <c r="P142" i="34" s="1"/>
  <c r="O96" i="34"/>
  <c r="P96" i="34" s="1"/>
  <c r="O43" i="34"/>
  <c r="O140" i="34"/>
  <c r="P140" i="34" s="1"/>
  <c r="O148" i="34"/>
  <c r="P148" i="34" s="1"/>
  <c r="O108" i="34"/>
  <c r="P108" i="34" s="1"/>
  <c r="O97" i="34"/>
  <c r="P97" i="34" s="1"/>
  <c r="O22" i="34"/>
  <c r="P22" i="34" s="1"/>
  <c r="O16" i="24"/>
  <c r="P16" i="24" s="1"/>
  <c r="O112" i="34"/>
  <c r="P112" i="34" s="1"/>
  <c r="O93" i="34"/>
  <c r="P93" i="34" s="1"/>
  <c r="O124" i="34"/>
  <c r="P124" i="34" s="1"/>
  <c r="P164" i="34"/>
  <c r="O104" i="34"/>
  <c r="P104" i="34" s="1"/>
  <c r="O51" i="34"/>
  <c r="P51" i="34" s="1"/>
  <c r="O122" i="34"/>
  <c r="P122" i="34" s="1"/>
  <c r="O141" i="34"/>
  <c r="P141" i="34" s="1"/>
  <c r="O138" i="34"/>
  <c r="P138" i="34" s="1"/>
  <c r="O27" i="34"/>
  <c r="P27" i="34" s="1"/>
  <c r="O59" i="34"/>
  <c r="P59" i="34" s="1"/>
  <c r="O135" i="34"/>
  <c r="P135" i="34" s="1"/>
  <c r="O157" i="34"/>
  <c r="P157" i="34" s="1"/>
  <c r="O154" i="34"/>
  <c r="P154" i="34" s="1"/>
  <c r="O121" i="34"/>
  <c r="P121" i="34" s="1"/>
  <c r="O25" i="34"/>
  <c r="P25" i="34" s="1"/>
  <c r="O17" i="34"/>
  <c r="P17" i="34" s="1"/>
  <c r="O117" i="34"/>
  <c r="P117" i="34" s="1"/>
  <c r="O84" i="34"/>
  <c r="P84" i="34" s="1"/>
  <c r="O151" i="34"/>
  <c r="P151" i="34" s="1"/>
  <c r="O146" i="34"/>
  <c r="P146" i="34" s="1"/>
  <c r="O90" i="34"/>
  <c r="P90" i="34" s="1"/>
  <c r="O52" i="34"/>
  <c r="P52" i="34" s="1"/>
  <c r="O64" i="34"/>
  <c r="P64" i="34" s="1"/>
  <c r="O136" i="34"/>
  <c r="P136" i="34" s="1"/>
  <c r="O78" i="34"/>
  <c r="P78" i="34" s="1"/>
  <c r="O15" i="34"/>
  <c r="P15" i="34" s="1"/>
  <c r="O20" i="34"/>
  <c r="P20" i="34" s="1"/>
  <c r="O120" i="33"/>
  <c r="P120" i="33" s="1"/>
  <c r="O67" i="33"/>
  <c r="P67" i="33" s="1"/>
  <c r="O141" i="33"/>
  <c r="P141" i="33" s="1"/>
  <c r="O124" i="33"/>
  <c r="P124" i="33" s="1"/>
  <c r="O92" i="33"/>
  <c r="P92" i="33" s="1"/>
  <c r="O74" i="33"/>
  <c r="P74" i="33" s="1"/>
  <c r="O146" i="33"/>
  <c r="P146" i="33" s="1"/>
  <c r="O157" i="33"/>
  <c r="P157" i="33" s="1"/>
  <c r="O138" i="33"/>
  <c r="P138" i="33" s="1"/>
  <c r="O61" i="33"/>
  <c r="P61" i="33" s="1"/>
  <c r="O82" i="33"/>
  <c r="P82" i="33" s="1"/>
  <c r="O154" i="33"/>
  <c r="P154" i="33" s="1"/>
  <c r="O14" i="33"/>
  <c r="P14" i="33" s="1"/>
  <c r="O90" i="33"/>
  <c r="P90" i="33" s="1"/>
  <c r="O104" i="33"/>
  <c r="P104" i="33" s="1"/>
  <c r="O139" i="33"/>
  <c r="P139" i="33" s="1"/>
  <c r="O140" i="33"/>
  <c r="P140" i="33" s="1"/>
  <c r="O155" i="33"/>
  <c r="P155" i="33" s="1"/>
  <c r="O136" i="33"/>
  <c r="P136" i="33" s="1"/>
  <c r="O22" i="33"/>
  <c r="P22" i="33" s="1"/>
  <c r="O85" i="33"/>
  <c r="P85" i="33" s="1"/>
  <c r="O142" i="33"/>
  <c r="P142" i="33" s="1"/>
  <c r="O152" i="33"/>
  <c r="P152" i="33" s="1"/>
  <c r="O83" i="33"/>
  <c r="P83" i="33" s="1"/>
  <c r="O121" i="33"/>
  <c r="P121" i="33" s="1"/>
  <c r="O25" i="33"/>
  <c r="P25" i="33" s="1"/>
  <c r="O110" i="33"/>
  <c r="P110" i="33" s="1"/>
  <c r="O115" i="33"/>
  <c r="P115" i="33" s="1"/>
  <c r="O16" i="33"/>
  <c r="P16" i="33" s="1"/>
  <c r="O35" i="33"/>
  <c r="P35" i="33" s="1"/>
  <c r="O147" i="33"/>
  <c r="P147" i="33" s="1"/>
  <c r="O145" i="33"/>
  <c r="P145" i="33" s="1"/>
  <c r="O34" i="33"/>
  <c r="P34" i="33" s="1"/>
  <c r="O19" i="33"/>
  <c r="P19" i="33" s="1"/>
  <c r="O135" i="33"/>
  <c r="P135" i="33" s="1"/>
  <c r="O134" i="33"/>
  <c r="P134" i="33" s="1"/>
  <c r="O49" i="33"/>
  <c r="P49" i="33" s="1"/>
  <c r="O125" i="33"/>
  <c r="P125" i="33" s="1"/>
  <c r="O126" i="33"/>
  <c r="P126" i="33" s="1"/>
  <c r="O73" i="33"/>
  <c r="O105" i="33"/>
  <c r="P105" i="33" s="1"/>
  <c r="O156" i="33"/>
  <c r="P156" i="33" s="1"/>
  <c r="O151" i="33"/>
  <c r="P151" i="33" s="1"/>
  <c r="O150" i="33"/>
  <c r="P150" i="33" s="1"/>
  <c r="O57" i="33"/>
  <c r="P57" i="33" s="1"/>
  <c r="O116" i="33"/>
  <c r="P116" i="33" s="1"/>
  <c r="O66" i="33"/>
  <c r="P66" i="33" s="1"/>
  <c r="O31" i="33"/>
  <c r="P31" i="33" s="1"/>
  <c r="O17" i="33"/>
  <c r="P17" i="33" s="1"/>
  <c r="O27" i="33"/>
  <c r="P27" i="33" s="1"/>
  <c r="O86" i="33"/>
  <c r="P86" i="33" s="1"/>
  <c r="O95" i="33"/>
  <c r="P95" i="33" s="1"/>
  <c r="O133" i="33"/>
  <c r="O111" i="33"/>
  <c r="P111" i="33" s="1"/>
  <c r="O65" i="33"/>
  <c r="P65" i="33" s="1"/>
  <c r="P163" i="33"/>
  <c r="O94" i="33"/>
  <c r="P94" i="33" s="1"/>
  <c r="O149" i="33"/>
  <c r="P149" i="33" s="1"/>
  <c r="O144" i="33"/>
  <c r="P144" i="33" s="1"/>
  <c r="O80" i="33"/>
  <c r="P80" i="33" s="1"/>
  <c r="O107" i="33"/>
  <c r="P107" i="33" s="1"/>
  <c r="O15" i="33"/>
  <c r="P15" i="33" s="1"/>
  <c r="O45" i="33"/>
  <c r="P45" i="33" s="1"/>
  <c r="O76" i="33"/>
  <c r="P76" i="33" s="1"/>
  <c r="O84" i="33"/>
  <c r="P84" i="33" s="1"/>
  <c r="O43" i="33"/>
  <c r="O143" i="33"/>
  <c r="P143" i="33" s="1"/>
  <c r="O88" i="33"/>
  <c r="P88" i="33" s="1"/>
  <c r="O36" i="33"/>
  <c r="P36" i="33" s="1"/>
  <c r="O106" i="33"/>
  <c r="P106" i="33" s="1"/>
  <c r="O62" i="33"/>
  <c r="P62" i="33" s="1"/>
  <c r="O54" i="33"/>
  <c r="P54" i="33" s="1"/>
  <c r="O51" i="33"/>
  <c r="P51" i="33" s="1"/>
  <c r="O137" i="33"/>
  <c r="P137" i="33" s="1"/>
  <c r="O148" i="33"/>
  <c r="P148" i="33" s="1"/>
  <c r="O96" i="33"/>
  <c r="P96" i="33" s="1"/>
  <c r="O103" i="33"/>
  <c r="O23" i="33"/>
  <c r="P23" i="33" s="1"/>
  <c r="O21" i="33"/>
  <c r="P21" i="33" s="1"/>
  <c r="O59" i="33"/>
  <c r="P59" i="33" s="1"/>
  <c r="O153" i="33"/>
  <c r="P153" i="33" s="1"/>
  <c r="O53" i="33"/>
  <c r="P53" i="33" s="1"/>
  <c r="O122" i="33"/>
  <c r="P122" i="33" s="1"/>
  <c r="N128" i="33"/>
  <c r="K225" i="33" s="1"/>
  <c r="G21" i="8" s="1"/>
  <c r="O18" i="33"/>
  <c r="P18" i="33" s="1"/>
  <c r="O35" i="32"/>
  <c r="P35" i="32" s="1"/>
  <c r="O28" i="32"/>
  <c r="P28" i="32" s="1"/>
  <c r="O20" i="32"/>
  <c r="P20" i="32" s="1"/>
  <c r="O27" i="32"/>
  <c r="P27" i="32" s="1"/>
  <c r="O32" i="32"/>
  <c r="P32" i="32" s="1"/>
  <c r="O24" i="32"/>
  <c r="P24" i="32" s="1"/>
  <c r="O16" i="32"/>
  <c r="P16" i="32" s="1"/>
  <c r="O31" i="32"/>
  <c r="P31" i="32" s="1"/>
  <c r="O23" i="32"/>
  <c r="P23" i="32" s="1"/>
  <c r="O15" i="32"/>
  <c r="P15" i="32" s="1"/>
  <c r="O26" i="32"/>
  <c r="P26" i="32" s="1"/>
  <c r="O18" i="32"/>
  <c r="P18" i="32" s="1"/>
  <c r="O153" i="32"/>
  <c r="P153" i="32" s="1"/>
  <c r="O115" i="32"/>
  <c r="P115" i="32" s="1"/>
  <c r="O45" i="32"/>
  <c r="P45" i="32" s="1"/>
  <c r="O141" i="32"/>
  <c r="P141" i="32" s="1"/>
  <c r="O25" i="32"/>
  <c r="P25" i="32" s="1"/>
  <c r="O34" i="32"/>
  <c r="P34" i="32" s="1"/>
  <c r="O117" i="32"/>
  <c r="P117" i="32" s="1"/>
  <c r="O155" i="32"/>
  <c r="P155" i="32" s="1"/>
  <c r="O57" i="32"/>
  <c r="P57" i="32" s="1"/>
  <c r="O147" i="32"/>
  <c r="P147" i="32" s="1"/>
  <c r="O53" i="32"/>
  <c r="P53" i="32" s="1"/>
  <c r="O157" i="32"/>
  <c r="P157" i="32" s="1"/>
  <c r="O119" i="32"/>
  <c r="P119" i="32" s="1"/>
  <c r="O19" i="32"/>
  <c r="P19" i="32" s="1"/>
  <c r="O60" i="32"/>
  <c r="P60" i="32" s="1"/>
  <c r="O111" i="32"/>
  <c r="P111" i="32" s="1"/>
  <c r="O121" i="32"/>
  <c r="P121" i="32" s="1"/>
  <c r="O109" i="32"/>
  <c r="P109" i="32" s="1"/>
  <c r="O133" i="32"/>
  <c r="O49" i="32"/>
  <c r="P49" i="32" s="1"/>
  <c r="O149" i="32"/>
  <c r="P149" i="32" s="1"/>
  <c r="O67" i="32"/>
  <c r="P67" i="32" s="1"/>
  <c r="O151" i="32"/>
  <c r="P151" i="32" s="1"/>
  <c r="O136" i="32"/>
  <c r="P136" i="32" s="1"/>
  <c r="O83" i="32"/>
  <c r="P83" i="32" s="1"/>
  <c r="O146" i="32"/>
  <c r="P146" i="32" s="1"/>
  <c r="O152" i="32"/>
  <c r="P152" i="32" s="1"/>
  <c r="O54" i="32"/>
  <c r="P54" i="32" s="1"/>
  <c r="O113" i="32"/>
  <c r="P113" i="32" s="1"/>
  <c r="O18" i="30"/>
  <c r="P18" i="30" s="1"/>
  <c r="O82" i="32"/>
  <c r="P82" i="32" s="1"/>
  <c r="O142" i="32"/>
  <c r="P142" i="32" s="1"/>
  <c r="O47" i="32"/>
  <c r="P47" i="32" s="1"/>
  <c r="O77" i="32"/>
  <c r="P77" i="32" s="1"/>
  <c r="O104" i="32"/>
  <c r="P104" i="32" s="1"/>
  <c r="O61" i="32"/>
  <c r="P61" i="32" s="1"/>
  <c r="O112" i="32"/>
  <c r="P112" i="32" s="1"/>
  <c r="O134" i="32"/>
  <c r="P134" i="32" s="1"/>
  <c r="O137" i="32"/>
  <c r="P137" i="32" s="1"/>
  <c r="O56" i="32"/>
  <c r="P56" i="32" s="1"/>
  <c r="O62" i="32"/>
  <c r="P62" i="32" s="1"/>
  <c r="O76" i="32"/>
  <c r="P76" i="32" s="1"/>
  <c r="O52" i="32"/>
  <c r="P52" i="32" s="1"/>
  <c r="O150" i="32"/>
  <c r="P150" i="32" s="1"/>
  <c r="O122" i="32"/>
  <c r="P122" i="32" s="1"/>
  <c r="O84" i="32"/>
  <c r="P84" i="32" s="1"/>
  <c r="O55" i="32"/>
  <c r="P55" i="32" s="1"/>
  <c r="O114" i="32"/>
  <c r="P114" i="32" s="1"/>
  <c r="O46" i="32"/>
  <c r="P46" i="32" s="1"/>
  <c r="O120" i="32"/>
  <c r="P120" i="32" s="1"/>
  <c r="O106" i="32"/>
  <c r="P106" i="32" s="1"/>
  <c r="O127" i="32"/>
  <c r="P127" i="32" s="1"/>
  <c r="O124" i="32"/>
  <c r="P124" i="32" s="1"/>
  <c r="O103" i="32"/>
  <c r="O37" i="32"/>
  <c r="P37" i="32" s="1"/>
  <c r="O81" i="32"/>
  <c r="P81" i="32" s="1"/>
  <c r="O107" i="32"/>
  <c r="P107" i="32" s="1"/>
  <c r="O17" i="32"/>
  <c r="P17" i="32" s="1"/>
  <c r="O143" i="32"/>
  <c r="P143" i="32" s="1"/>
  <c r="O138" i="32"/>
  <c r="P138" i="32" s="1"/>
  <c r="O94" i="32"/>
  <c r="P94" i="32" s="1"/>
  <c r="O78" i="32"/>
  <c r="P78" i="32" s="1"/>
  <c r="O156" i="32"/>
  <c r="P156" i="32" s="1"/>
  <c r="O30" i="32"/>
  <c r="P30" i="32" s="1"/>
  <c r="P164" i="32"/>
  <c r="O43" i="32"/>
  <c r="O144" i="32"/>
  <c r="P144" i="32" s="1"/>
  <c r="O148" i="32"/>
  <c r="P148" i="32" s="1"/>
  <c r="O154" i="32"/>
  <c r="P154" i="32" s="1"/>
  <c r="O33" i="32"/>
  <c r="P33" i="32" s="1"/>
  <c r="O75" i="32"/>
  <c r="P75" i="32" s="1"/>
  <c r="N128" i="32"/>
  <c r="K225" i="32" s="1"/>
  <c r="G20" i="8" s="1"/>
  <c r="O139" i="32"/>
  <c r="P139" i="32" s="1"/>
  <c r="O74" i="32"/>
  <c r="P74" i="32" s="1"/>
  <c r="O123" i="32"/>
  <c r="P123" i="32" s="1"/>
  <c r="O26" i="31"/>
  <c r="P26" i="31" s="1"/>
  <c r="O31" i="31"/>
  <c r="P31" i="31" s="1"/>
  <c r="O18" i="31"/>
  <c r="P18" i="31" s="1"/>
  <c r="O32" i="31"/>
  <c r="P32" i="31" s="1"/>
  <c r="O27" i="31"/>
  <c r="P27" i="31" s="1"/>
  <c r="O14" i="31"/>
  <c r="P14" i="31" s="1"/>
  <c r="O19" i="31"/>
  <c r="P19" i="31" s="1"/>
  <c r="O29" i="31"/>
  <c r="P29" i="31" s="1"/>
  <c r="O23" i="31"/>
  <c r="P23" i="31" s="1"/>
  <c r="O21" i="31"/>
  <c r="P21" i="31" s="1"/>
  <c r="O37" i="31"/>
  <c r="P37" i="31" s="1"/>
  <c r="O15" i="31"/>
  <c r="P15" i="31" s="1"/>
  <c r="O28" i="31"/>
  <c r="P28" i="31" s="1"/>
  <c r="O20" i="31"/>
  <c r="P20" i="31" s="1"/>
  <c r="O140" i="31"/>
  <c r="P140" i="31" s="1"/>
  <c r="O150" i="31"/>
  <c r="P150" i="31" s="1"/>
  <c r="O138" i="31"/>
  <c r="P138" i="31" s="1"/>
  <c r="O115" i="31"/>
  <c r="P115" i="31" s="1"/>
  <c r="O135" i="31"/>
  <c r="P135" i="31" s="1"/>
  <c r="O154" i="31"/>
  <c r="P154" i="31" s="1"/>
  <c r="O22" i="31"/>
  <c r="P22" i="31" s="1"/>
  <c r="O87" i="31"/>
  <c r="P87" i="31" s="1"/>
  <c r="O85" i="31"/>
  <c r="P85" i="31" s="1"/>
  <c r="O25" i="31"/>
  <c r="P25" i="31" s="1"/>
  <c r="O118" i="31"/>
  <c r="P118" i="31" s="1"/>
  <c r="O134" i="31"/>
  <c r="P134" i="31" s="1"/>
  <c r="O147" i="31"/>
  <c r="P147" i="31" s="1"/>
  <c r="O143" i="31"/>
  <c r="P143" i="31" s="1"/>
  <c r="O93" i="31"/>
  <c r="P93" i="31" s="1"/>
  <c r="O111" i="31"/>
  <c r="P111" i="31" s="1"/>
  <c r="O46" i="31"/>
  <c r="P46" i="31" s="1"/>
  <c r="O17" i="31"/>
  <c r="P17" i="31" s="1"/>
  <c r="O148" i="31"/>
  <c r="P148" i="31" s="1"/>
  <c r="O44" i="31"/>
  <c r="P44" i="31" s="1"/>
  <c r="O16" i="31"/>
  <c r="P16" i="31" s="1"/>
  <c r="O145" i="31"/>
  <c r="P145" i="31" s="1"/>
  <c r="O142" i="31"/>
  <c r="P142" i="31" s="1"/>
  <c r="O141" i="31"/>
  <c r="P141" i="31" s="1"/>
  <c r="O60" i="31"/>
  <c r="P60" i="31" s="1"/>
  <c r="O117" i="31"/>
  <c r="P117" i="31" s="1"/>
  <c r="O49" i="31"/>
  <c r="P49" i="31" s="1"/>
  <c r="O153" i="31"/>
  <c r="P153" i="31" s="1"/>
  <c r="O157" i="31"/>
  <c r="P157" i="31" s="1"/>
  <c r="O75" i="31"/>
  <c r="P75" i="31" s="1"/>
  <c r="O34" i="31"/>
  <c r="P34" i="31" s="1"/>
  <c r="O137" i="31"/>
  <c r="P137" i="31" s="1"/>
  <c r="O133" i="31"/>
  <c r="O48" i="31"/>
  <c r="P48" i="31" s="1"/>
  <c r="O146" i="31"/>
  <c r="P146" i="31" s="1"/>
  <c r="O83" i="31"/>
  <c r="P83" i="31" s="1"/>
  <c r="O151" i="31"/>
  <c r="P151" i="31" s="1"/>
  <c r="O114" i="31"/>
  <c r="P114" i="31" s="1"/>
  <c r="O139" i="31"/>
  <c r="P139" i="31" s="1"/>
  <c r="O110" i="31"/>
  <c r="P110" i="31" s="1"/>
  <c r="O104" i="31"/>
  <c r="P104" i="31" s="1"/>
  <c r="O36" i="31"/>
  <c r="P36" i="31" s="1"/>
  <c r="O82" i="31"/>
  <c r="P82" i="31" s="1"/>
  <c r="O112" i="31"/>
  <c r="P112" i="31" s="1"/>
  <c r="O116" i="31"/>
  <c r="P116" i="31" s="1"/>
  <c r="O155" i="31"/>
  <c r="P155" i="31" s="1"/>
  <c r="O126" i="31"/>
  <c r="P126" i="31" s="1"/>
  <c r="O89" i="31"/>
  <c r="P89" i="31" s="1"/>
  <c r="O123" i="31"/>
  <c r="P123" i="31" s="1"/>
  <c r="O120" i="31"/>
  <c r="P120" i="31" s="1"/>
  <c r="O124" i="31"/>
  <c r="P124" i="31" s="1"/>
  <c r="O80" i="31"/>
  <c r="P80" i="31" s="1"/>
  <c r="O79" i="31"/>
  <c r="P79" i="31" s="1"/>
  <c r="O77" i="31"/>
  <c r="P77" i="31" s="1"/>
  <c r="O156" i="31"/>
  <c r="P156" i="31" s="1"/>
  <c r="O136" i="31"/>
  <c r="P136" i="31" s="1"/>
  <c r="O65" i="31"/>
  <c r="P65" i="31" s="1"/>
  <c r="O73" i="31"/>
  <c r="O64" i="31"/>
  <c r="P64" i="31" s="1"/>
  <c r="O144" i="31"/>
  <c r="P144" i="31" s="1"/>
  <c r="O152" i="31"/>
  <c r="P152" i="31" s="1"/>
  <c r="O30" i="31"/>
  <c r="P30" i="31" s="1"/>
  <c r="O51" i="31"/>
  <c r="P51" i="31" s="1"/>
  <c r="O33" i="31"/>
  <c r="P33" i="31" s="1"/>
  <c r="O67" i="31"/>
  <c r="P67" i="31" s="1"/>
  <c r="O62" i="31"/>
  <c r="P62" i="31" s="1"/>
  <c r="O113" i="31"/>
  <c r="P113" i="31" s="1"/>
  <c r="O125" i="31"/>
  <c r="P125" i="31" s="1"/>
  <c r="O103" i="31"/>
  <c r="O35" i="31"/>
  <c r="P35" i="31" s="1"/>
  <c r="O36" i="30"/>
  <c r="P36" i="30" s="1"/>
  <c r="O25" i="30"/>
  <c r="P25" i="30" s="1"/>
  <c r="O17" i="30"/>
  <c r="P17" i="30" s="1"/>
  <c r="O37" i="30"/>
  <c r="P37" i="30" s="1"/>
  <c r="O35" i="30"/>
  <c r="P35" i="30" s="1"/>
  <c r="O21" i="30"/>
  <c r="P21" i="30" s="1"/>
  <c r="O31" i="30"/>
  <c r="P31" i="30" s="1"/>
  <c r="O32" i="24"/>
  <c r="P32" i="24" s="1"/>
  <c r="O120" i="30"/>
  <c r="P120" i="30" s="1"/>
  <c r="O157" i="30"/>
  <c r="P157" i="30" s="1"/>
  <c r="O96" i="30"/>
  <c r="P96" i="30" s="1"/>
  <c r="O22" i="30"/>
  <c r="P22" i="30" s="1"/>
  <c r="O142" i="30"/>
  <c r="P142" i="30" s="1"/>
  <c r="O146" i="30"/>
  <c r="P146" i="30" s="1"/>
  <c r="O28" i="30"/>
  <c r="P28" i="30" s="1"/>
  <c r="O47" i="30"/>
  <c r="P47" i="30" s="1"/>
  <c r="O29" i="30"/>
  <c r="P29" i="30" s="1"/>
  <c r="O104" i="30"/>
  <c r="P104" i="30" s="1"/>
  <c r="O139" i="30"/>
  <c r="P139" i="30" s="1"/>
  <c r="O138" i="30"/>
  <c r="P138" i="30" s="1"/>
  <c r="O84" i="30"/>
  <c r="P84" i="30" s="1"/>
  <c r="O46" i="30"/>
  <c r="P46" i="30" s="1"/>
  <c r="O80" i="30"/>
  <c r="P80" i="30" s="1"/>
  <c r="O114" i="30"/>
  <c r="P114" i="30" s="1"/>
  <c r="O33" i="30"/>
  <c r="P33" i="30" s="1"/>
  <c r="O135" i="30"/>
  <c r="P135" i="30" s="1"/>
  <c r="O155" i="30"/>
  <c r="P155" i="30" s="1"/>
  <c r="O154" i="30"/>
  <c r="P154" i="30" s="1"/>
  <c r="O133" i="30"/>
  <c r="O43" i="30"/>
  <c r="O20" i="30"/>
  <c r="P20" i="30" s="1"/>
  <c r="O79" i="30"/>
  <c r="P79" i="30" s="1"/>
  <c r="O151" i="30"/>
  <c r="P151" i="30" s="1"/>
  <c r="O136" i="30"/>
  <c r="P136" i="30" s="1"/>
  <c r="O144" i="30"/>
  <c r="P144" i="30" s="1"/>
  <c r="O152" i="30"/>
  <c r="P152" i="30" s="1"/>
  <c r="O85" i="30"/>
  <c r="P85" i="30" s="1"/>
  <c r="O48" i="30"/>
  <c r="P48" i="30" s="1"/>
  <c r="O126" i="30"/>
  <c r="P126" i="30" s="1"/>
  <c r="O123" i="30"/>
  <c r="P123" i="30" s="1"/>
  <c r="O149" i="30"/>
  <c r="P149" i="30" s="1"/>
  <c r="O107" i="30"/>
  <c r="P107" i="30" s="1"/>
  <c r="O83" i="30"/>
  <c r="P83" i="30" s="1"/>
  <c r="O90" i="30"/>
  <c r="P90" i="30" s="1"/>
  <c r="O141" i="30"/>
  <c r="P141" i="30" s="1"/>
  <c r="P164" i="30"/>
  <c r="O147" i="30"/>
  <c r="P147" i="30" s="1"/>
  <c r="O134" i="30"/>
  <c r="P134" i="30" s="1"/>
  <c r="O34" i="30"/>
  <c r="P34" i="30" s="1"/>
  <c r="O110" i="30"/>
  <c r="P110" i="30" s="1"/>
  <c r="O95" i="30"/>
  <c r="P95" i="30" s="1"/>
  <c r="O109" i="30"/>
  <c r="P109" i="30" s="1"/>
  <c r="O118" i="30"/>
  <c r="P118" i="30" s="1"/>
  <c r="O51" i="30"/>
  <c r="P51" i="30" s="1"/>
  <c r="O137" i="30"/>
  <c r="P137" i="30" s="1"/>
  <c r="O150" i="30"/>
  <c r="P150" i="30" s="1"/>
  <c r="O56" i="30"/>
  <c r="P56" i="30" s="1"/>
  <c r="O92" i="30"/>
  <c r="P92" i="30" s="1"/>
  <c r="O115" i="30"/>
  <c r="P115" i="30" s="1"/>
  <c r="O140" i="30"/>
  <c r="P140" i="30" s="1"/>
  <c r="O59" i="30"/>
  <c r="P59" i="30" s="1"/>
  <c r="O153" i="30"/>
  <c r="P153" i="30" s="1"/>
  <c r="O145" i="30"/>
  <c r="P145" i="30" s="1"/>
  <c r="O24" i="30"/>
  <c r="P24" i="30" s="1"/>
  <c r="N128" i="30"/>
  <c r="K225" i="30" s="1"/>
  <c r="G18" i="8" s="1"/>
  <c r="O87" i="30"/>
  <c r="P87" i="30" s="1"/>
  <c r="O27" i="29"/>
  <c r="P27" i="29" s="1"/>
  <c r="O67" i="30"/>
  <c r="P67" i="30" s="1"/>
  <c r="O49" i="30"/>
  <c r="P49" i="30" s="1"/>
  <c r="O116" i="30"/>
  <c r="P116" i="30" s="1"/>
  <c r="O111" i="30"/>
  <c r="P111" i="30" s="1"/>
  <c r="O106" i="30"/>
  <c r="P106" i="30" s="1"/>
  <c r="O74" i="30"/>
  <c r="P74" i="30" s="1"/>
  <c r="O143" i="30"/>
  <c r="P143" i="30" s="1"/>
  <c r="O57" i="30"/>
  <c r="P57" i="30" s="1"/>
  <c r="O16" i="30"/>
  <c r="P16" i="30" s="1"/>
  <c r="O52" i="30"/>
  <c r="P52" i="30" s="1"/>
  <c r="O105" i="30"/>
  <c r="P105" i="30" s="1"/>
  <c r="O121" i="30"/>
  <c r="P121" i="30" s="1"/>
  <c r="O88" i="30"/>
  <c r="P88" i="30" s="1"/>
  <c r="O82" i="30"/>
  <c r="P82" i="30" s="1"/>
  <c r="O148" i="30"/>
  <c r="P148" i="30" s="1"/>
  <c r="O65" i="30"/>
  <c r="P65" i="30" s="1"/>
  <c r="O78" i="30"/>
  <c r="P78" i="30" s="1"/>
  <c r="O97" i="30"/>
  <c r="P97" i="30" s="1"/>
  <c r="O14" i="30"/>
  <c r="P14" i="30" s="1"/>
  <c r="O24" i="29"/>
  <c r="P24" i="29" s="1"/>
  <c r="O16" i="29"/>
  <c r="P16" i="29" s="1"/>
  <c r="O32" i="29"/>
  <c r="P32" i="29" s="1"/>
  <c r="O34" i="29"/>
  <c r="P34" i="29" s="1"/>
  <c r="O26" i="29"/>
  <c r="P26" i="29" s="1"/>
  <c r="O30" i="29"/>
  <c r="P30" i="29" s="1"/>
  <c r="O22" i="29"/>
  <c r="P22" i="29" s="1"/>
  <c r="O18" i="29"/>
  <c r="P18" i="29" s="1"/>
  <c r="O23" i="29"/>
  <c r="P23" i="29" s="1"/>
  <c r="O33" i="29"/>
  <c r="P33" i="29" s="1"/>
  <c r="O14" i="29"/>
  <c r="P14" i="29" s="1"/>
  <c r="O25" i="29"/>
  <c r="P25" i="29" s="1"/>
  <c r="O82" i="29"/>
  <c r="P82" i="29" s="1"/>
  <c r="O133" i="29"/>
  <c r="O57" i="29"/>
  <c r="P57" i="29" s="1"/>
  <c r="O142" i="29"/>
  <c r="P142" i="29" s="1"/>
  <c r="O155" i="29"/>
  <c r="P155" i="29" s="1"/>
  <c r="O46" i="29"/>
  <c r="P46" i="29" s="1"/>
  <c r="O73" i="29"/>
  <c r="O88" i="29"/>
  <c r="P88" i="29" s="1"/>
  <c r="O44" i="29"/>
  <c r="P44" i="29" s="1"/>
  <c r="O17" i="29"/>
  <c r="P17" i="29" s="1"/>
  <c r="O56" i="29"/>
  <c r="P56" i="29" s="1"/>
  <c r="O144" i="29"/>
  <c r="P144" i="29" s="1"/>
  <c r="O81" i="29"/>
  <c r="P81" i="29" s="1"/>
  <c r="O96" i="29"/>
  <c r="P96" i="29" s="1"/>
  <c r="O139" i="29"/>
  <c r="P139" i="29" s="1"/>
  <c r="O116" i="29"/>
  <c r="P116" i="29" s="1"/>
  <c r="O50" i="29"/>
  <c r="P50" i="29" s="1"/>
  <c r="O36" i="29"/>
  <c r="P36" i="29" s="1"/>
  <c r="O54" i="29"/>
  <c r="P54" i="29" s="1"/>
  <c r="O89" i="29"/>
  <c r="P89" i="29" s="1"/>
  <c r="O108" i="29"/>
  <c r="P108" i="29" s="1"/>
  <c r="O28" i="29"/>
  <c r="P28" i="29" s="1"/>
  <c r="O119" i="29"/>
  <c r="P119" i="29" s="1"/>
  <c r="O29" i="29"/>
  <c r="P29" i="29" s="1"/>
  <c r="O31" i="29"/>
  <c r="P31" i="29" s="1"/>
  <c r="O137" i="29"/>
  <c r="P137" i="29" s="1"/>
  <c r="O97" i="29"/>
  <c r="P97" i="29" s="1"/>
  <c r="O147" i="29"/>
  <c r="P147" i="29" s="1"/>
  <c r="O21" i="29"/>
  <c r="P21" i="29" s="1"/>
  <c r="O153" i="29"/>
  <c r="P153" i="29" s="1"/>
  <c r="O138" i="29"/>
  <c r="P138" i="29" s="1"/>
  <c r="O35" i="29"/>
  <c r="P35" i="29" s="1"/>
  <c r="O67" i="29"/>
  <c r="P67" i="29" s="1"/>
  <c r="O45" i="29"/>
  <c r="P45" i="29" s="1"/>
  <c r="O148" i="29"/>
  <c r="P148" i="29" s="1"/>
  <c r="O154" i="29"/>
  <c r="P154" i="29" s="1"/>
  <c r="O20" i="29"/>
  <c r="P20" i="29" s="1"/>
  <c r="O120" i="29"/>
  <c r="P120" i="29" s="1"/>
  <c r="O53" i="29"/>
  <c r="P53" i="29" s="1"/>
  <c r="O118" i="29"/>
  <c r="P118" i="29" s="1"/>
  <c r="O15" i="29"/>
  <c r="P15" i="29" s="1"/>
  <c r="O62" i="29"/>
  <c r="P62" i="29" s="1"/>
  <c r="O106" i="29"/>
  <c r="P106" i="29" s="1"/>
  <c r="O61" i="29"/>
  <c r="P61" i="29" s="1"/>
  <c r="O141" i="29"/>
  <c r="P141" i="29" s="1"/>
  <c r="O136" i="29"/>
  <c r="P136" i="29" s="1"/>
  <c r="O76" i="29"/>
  <c r="P76" i="29" s="1"/>
  <c r="O157" i="29"/>
  <c r="P157" i="29" s="1"/>
  <c r="O152" i="29"/>
  <c r="P152" i="29" s="1"/>
  <c r="O77" i="29"/>
  <c r="P77" i="29" s="1"/>
  <c r="O140" i="29"/>
  <c r="P140" i="29" s="1"/>
  <c r="O84" i="29"/>
  <c r="P84" i="29" s="1"/>
  <c r="O80" i="29"/>
  <c r="P80" i="29" s="1"/>
  <c r="O149" i="29"/>
  <c r="P149" i="29" s="1"/>
  <c r="O78" i="29"/>
  <c r="P78" i="29" s="1"/>
  <c r="O156" i="29"/>
  <c r="P156" i="29" s="1"/>
  <c r="O92" i="29"/>
  <c r="P92" i="29" s="1"/>
  <c r="O134" i="29"/>
  <c r="P134" i="29" s="1"/>
  <c r="O125" i="29"/>
  <c r="P125" i="29" s="1"/>
  <c r="O74" i="29"/>
  <c r="P74" i="29" s="1"/>
  <c r="O60" i="29"/>
  <c r="P60" i="29" s="1"/>
  <c r="O114" i="29"/>
  <c r="P114" i="29" s="1"/>
  <c r="O143" i="29"/>
  <c r="P143" i="29" s="1"/>
  <c r="O150" i="29"/>
  <c r="P150" i="29" s="1"/>
  <c r="O145" i="29"/>
  <c r="P145" i="29" s="1"/>
  <c r="O91" i="29"/>
  <c r="P91" i="29" s="1"/>
  <c r="O65" i="29"/>
  <c r="P65" i="29" s="1"/>
  <c r="N128" i="29"/>
  <c r="K225" i="29" s="1"/>
  <c r="G17" i="8" s="1"/>
  <c r="O66" i="29"/>
  <c r="P66" i="29" s="1"/>
  <c r="O146" i="29"/>
  <c r="P146" i="29" s="1"/>
  <c r="O110" i="29"/>
  <c r="P110" i="29" s="1"/>
  <c r="O20" i="28"/>
  <c r="P20" i="28" s="1"/>
  <c r="O33" i="28"/>
  <c r="P33" i="28" s="1"/>
  <c r="O32" i="28"/>
  <c r="P32" i="28" s="1"/>
  <c r="O31" i="28"/>
  <c r="P31" i="28" s="1"/>
  <c r="O28" i="28"/>
  <c r="P28" i="28" s="1"/>
  <c r="O37" i="28"/>
  <c r="P37" i="28" s="1"/>
  <c r="O30" i="28"/>
  <c r="P30" i="28" s="1"/>
  <c r="O36" i="28"/>
  <c r="P36" i="28" s="1"/>
  <c r="O22" i="28"/>
  <c r="P22" i="28" s="1"/>
  <c r="O14" i="28"/>
  <c r="P14" i="28" s="1"/>
  <c r="O35" i="28"/>
  <c r="P35" i="28" s="1"/>
  <c r="O27" i="28"/>
  <c r="P27" i="28" s="1"/>
  <c r="O133" i="28"/>
  <c r="O151" i="28"/>
  <c r="P151" i="28" s="1"/>
  <c r="O148" i="28"/>
  <c r="P148" i="28" s="1"/>
  <c r="O143" i="28"/>
  <c r="P143" i="28" s="1"/>
  <c r="O57" i="28"/>
  <c r="P57" i="28" s="1"/>
  <c r="O105" i="28"/>
  <c r="P105" i="28" s="1"/>
  <c r="O149" i="28"/>
  <c r="P149" i="28" s="1"/>
  <c r="O65" i="28"/>
  <c r="P65" i="28" s="1"/>
  <c r="P163" i="28"/>
  <c r="O156" i="28"/>
  <c r="P156" i="28" s="1"/>
  <c r="O19" i="28"/>
  <c r="P19" i="28" s="1"/>
  <c r="O140" i="28"/>
  <c r="P140" i="28" s="1"/>
  <c r="O43" i="28"/>
  <c r="O141" i="28"/>
  <c r="P141" i="28" s="1"/>
  <c r="O80" i="28"/>
  <c r="P80" i="28" s="1"/>
  <c r="O157" i="28"/>
  <c r="P157" i="28" s="1"/>
  <c r="O88" i="28"/>
  <c r="P88" i="28" s="1"/>
  <c r="O59" i="28"/>
  <c r="P59" i="28" s="1"/>
  <c r="O146" i="28"/>
  <c r="P146" i="28" s="1"/>
  <c r="O96" i="28"/>
  <c r="P96" i="28" s="1"/>
  <c r="O18" i="28"/>
  <c r="P18" i="28" s="1"/>
  <c r="O25" i="28"/>
  <c r="P25" i="28" s="1"/>
  <c r="O67" i="28"/>
  <c r="P67" i="28" s="1"/>
  <c r="O77" i="28"/>
  <c r="P77" i="28" s="1"/>
  <c r="O120" i="28"/>
  <c r="P120" i="28" s="1"/>
  <c r="O74" i="28"/>
  <c r="P74" i="28" s="1"/>
  <c r="O139" i="28"/>
  <c r="P139" i="28" s="1"/>
  <c r="O26" i="28"/>
  <c r="P26" i="28" s="1"/>
  <c r="O17" i="28"/>
  <c r="P17" i="28" s="1"/>
  <c r="O82" i="28"/>
  <c r="P82" i="28" s="1"/>
  <c r="O155" i="28"/>
  <c r="P155" i="28" s="1"/>
  <c r="O138" i="28"/>
  <c r="P138" i="28" s="1"/>
  <c r="O16" i="28"/>
  <c r="P16" i="28" s="1"/>
  <c r="O90" i="28"/>
  <c r="P90" i="28" s="1"/>
  <c r="O144" i="28"/>
  <c r="P144" i="28" s="1"/>
  <c r="O154" i="28"/>
  <c r="P154" i="28" s="1"/>
  <c r="O136" i="28"/>
  <c r="P136" i="28" s="1"/>
  <c r="O34" i="28"/>
  <c r="P34" i="28" s="1"/>
  <c r="O152" i="28"/>
  <c r="P152" i="28" s="1"/>
  <c r="N38" i="28"/>
  <c r="K222" i="28" s="1"/>
  <c r="O13" i="28"/>
  <c r="P13" i="28" s="1"/>
  <c r="O142" i="28"/>
  <c r="P142" i="28" s="1"/>
  <c r="O137" i="28"/>
  <c r="P137" i="28" s="1"/>
  <c r="O134" i="28"/>
  <c r="P134" i="28" s="1"/>
  <c r="O21" i="28"/>
  <c r="P21" i="28" s="1"/>
  <c r="O15" i="28"/>
  <c r="P15" i="28" s="1"/>
  <c r="O95" i="28"/>
  <c r="P95" i="28" s="1"/>
  <c r="O76" i="28"/>
  <c r="P76" i="28" s="1"/>
  <c r="O112" i="28"/>
  <c r="P112" i="28" s="1"/>
  <c r="O84" i="28"/>
  <c r="P84" i="28" s="1"/>
  <c r="O147" i="28"/>
  <c r="P147" i="28" s="1"/>
  <c r="O153" i="28"/>
  <c r="P153" i="28" s="1"/>
  <c r="O150" i="28"/>
  <c r="P150" i="28" s="1"/>
  <c r="O53" i="28"/>
  <c r="P53" i="28" s="1"/>
  <c r="O145" i="28"/>
  <c r="P145" i="28" s="1"/>
  <c r="O23" i="28"/>
  <c r="P23" i="28" s="1"/>
  <c r="O64" i="28"/>
  <c r="P64" i="28" s="1"/>
  <c r="O107" i="28"/>
  <c r="P107" i="28" s="1"/>
  <c r="O52" i="28"/>
  <c r="P52" i="28" s="1"/>
  <c r="O135" i="28"/>
  <c r="P135" i="28" s="1"/>
  <c r="O49" i="28"/>
  <c r="P49" i="28" s="1"/>
  <c r="O36" i="27"/>
  <c r="P36" i="27" s="1"/>
  <c r="O28" i="27"/>
  <c r="P28" i="27" s="1"/>
  <c r="O20" i="27"/>
  <c r="P20" i="27" s="1"/>
  <c r="O51" i="27"/>
  <c r="P51" i="27" s="1"/>
  <c r="O53" i="27"/>
  <c r="P53" i="27" s="1"/>
  <c r="O97" i="27"/>
  <c r="P97" i="27" s="1"/>
  <c r="O154" i="27"/>
  <c r="P154" i="27" s="1"/>
  <c r="O82" i="27"/>
  <c r="P82" i="27" s="1"/>
  <c r="O61" i="27"/>
  <c r="P61" i="27" s="1"/>
  <c r="O85" i="27"/>
  <c r="P85" i="27" s="1"/>
  <c r="O74" i="27"/>
  <c r="P74" i="27" s="1"/>
  <c r="O76" i="27"/>
  <c r="P76" i="27" s="1"/>
  <c r="O148" i="27"/>
  <c r="P148" i="27" s="1"/>
  <c r="O136" i="27"/>
  <c r="P136" i="27" s="1"/>
  <c r="O84" i="27"/>
  <c r="P84" i="27" s="1"/>
  <c r="O141" i="27"/>
  <c r="P141" i="27" s="1"/>
  <c r="O152" i="27"/>
  <c r="P152" i="27" s="1"/>
  <c r="O32" i="27"/>
  <c r="P32" i="27" s="1"/>
  <c r="O21" i="27"/>
  <c r="P21" i="27" s="1"/>
  <c r="O92" i="27"/>
  <c r="P92" i="27" s="1"/>
  <c r="O157" i="27"/>
  <c r="P157" i="27" s="1"/>
  <c r="O77" i="27"/>
  <c r="P77" i="27" s="1"/>
  <c r="O134" i="27"/>
  <c r="P134" i="27" s="1"/>
  <c r="O46" i="27"/>
  <c r="P46" i="27" s="1"/>
  <c r="O24" i="27"/>
  <c r="P24" i="27" s="1"/>
  <c r="O126" i="27"/>
  <c r="P126" i="27" s="1"/>
  <c r="O113" i="27"/>
  <c r="P113" i="27" s="1"/>
  <c r="O147" i="27"/>
  <c r="P147" i="27" s="1"/>
  <c r="O146" i="27"/>
  <c r="P146" i="27" s="1"/>
  <c r="O150" i="27"/>
  <c r="P150" i="27" s="1"/>
  <c r="O145" i="27"/>
  <c r="P145" i="27" s="1"/>
  <c r="O118" i="27"/>
  <c r="P118" i="27" s="1"/>
  <c r="O115" i="27"/>
  <c r="P115" i="27" s="1"/>
  <c r="O49" i="27"/>
  <c r="P49" i="27" s="1"/>
  <c r="O16" i="27"/>
  <c r="P16" i="27" s="1"/>
  <c r="O151" i="27"/>
  <c r="P151" i="27" s="1"/>
  <c r="O133" i="27"/>
  <c r="O139" i="27"/>
  <c r="P139" i="27" s="1"/>
  <c r="O57" i="27"/>
  <c r="P57" i="27" s="1"/>
  <c r="O142" i="27"/>
  <c r="P142" i="27" s="1"/>
  <c r="O111" i="27"/>
  <c r="P111" i="27" s="1"/>
  <c r="O149" i="27"/>
  <c r="P149" i="27" s="1"/>
  <c r="O155" i="27"/>
  <c r="P155" i="27" s="1"/>
  <c r="O143" i="27"/>
  <c r="P143" i="27" s="1"/>
  <c r="O65" i="27"/>
  <c r="P65" i="27" s="1"/>
  <c r="O50" i="27"/>
  <c r="P50" i="27" s="1"/>
  <c r="O80" i="27"/>
  <c r="P80" i="27" s="1"/>
  <c r="O156" i="27"/>
  <c r="P156" i="27" s="1"/>
  <c r="AA62" i="27"/>
  <c r="O120" i="27"/>
  <c r="P120" i="27" s="1"/>
  <c r="O144" i="27"/>
  <c r="P144" i="27" s="1"/>
  <c r="O88" i="27"/>
  <c r="P88" i="27" s="1"/>
  <c r="N128" i="27"/>
  <c r="K225" i="27" s="1"/>
  <c r="O66" i="27"/>
  <c r="P66" i="27" s="1"/>
  <c r="O96" i="27"/>
  <c r="P96" i="27" s="1"/>
  <c r="O110" i="27"/>
  <c r="P110" i="27" s="1"/>
  <c r="O67" i="27"/>
  <c r="P67" i="27" s="1"/>
  <c r="O137" i="27"/>
  <c r="P137" i="27" s="1"/>
  <c r="O73" i="27"/>
  <c r="O108" i="27"/>
  <c r="P108" i="27" s="1"/>
  <c r="O122" i="27"/>
  <c r="P122" i="27" s="1"/>
  <c r="O35" i="27"/>
  <c r="P35" i="27" s="1"/>
  <c r="O13" i="27"/>
  <c r="O25" i="27"/>
  <c r="P25" i="27" s="1"/>
  <c r="O75" i="27"/>
  <c r="P75" i="27" s="1"/>
  <c r="O153" i="27"/>
  <c r="P153" i="27" s="1"/>
  <c r="O81" i="27"/>
  <c r="P81" i="27" s="1"/>
  <c r="O58" i="27"/>
  <c r="P58" i="27" s="1"/>
  <c r="O125" i="27"/>
  <c r="P125" i="27" s="1"/>
  <c r="O93" i="27"/>
  <c r="P93" i="27" s="1"/>
  <c r="O52" i="27"/>
  <c r="P52" i="27" s="1"/>
  <c r="O45" i="27"/>
  <c r="P45" i="27" s="1"/>
  <c r="O89" i="27"/>
  <c r="P89" i="27" s="1"/>
  <c r="O138" i="27"/>
  <c r="P138" i="27" s="1"/>
  <c r="O90" i="27"/>
  <c r="P90" i="27" s="1"/>
  <c r="O123" i="27"/>
  <c r="P123" i="27" s="1"/>
  <c r="N38" i="27"/>
  <c r="K222" i="27" s="1"/>
  <c r="O33" i="26"/>
  <c r="P33" i="26" s="1"/>
  <c r="O36" i="26"/>
  <c r="P36" i="26" s="1"/>
  <c r="O26" i="26"/>
  <c r="P26" i="26" s="1"/>
  <c r="O27" i="26"/>
  <c r="P27" i="26" s="1"/>
  <c r="O19" i="26"/>
  <c r="P19" i="26" s="1"/>
  <c r="O20" i="26"/>
  <c r="P20" i="26" s="1"/>
  <c r="N38" i="26"/>
  <c r="K222" i="26" s="1"/>
  <c r="O18" i="26"/>
  <c r="P18" i="26" s="1"/>
  <c r="O51" i="26"/>
  <c r="P51" i="26" s="1"/>
  <c r="O49" i="26"/>
  <c r="P49" i="26" s="1"/>
  <c r="O89" i="26"/>
  <c r="P89" i="26" s="1"/>
  <c r="O31" i="26"/>
  <c r="P31" i="26" s="1"/>
  <c r="O143" i="26"/>
  <c r="P143" i="26" s="1"/>
  <c r="O45" i="26"/>
  <c r="P45" i="26" s="1"/>
  <c r="O148" i="26"/>
  <c r="P148" i="26" s="1"/>
  <c r="O80" i="26"/>
  <c r="P80" i="26" s="1"/>
  <c r="O62" i="26"/>
  <c r="P62" i="26" s="1"/>
  <c r="O32" i="26"/>
  <c r="P32" i="26" s="1"/>
  <c r="O147" i="26"/>
  <c r="P147" i="26" s="1"/>
  <c r="O53" i="26"/>
  <c r="P53" i="26" s="1"/>
  <c r="O88" i="26"/>
  <c r="P88" i="26" s="1"/>
  <c r="O59" i="26"/>
  <c r="P59" i="26" s="1"/>
  <c r="O117" i="26"/>
  <c r="P117" i="26" s="1"/>
  <c r="O140" i="26"/>
  <c r="P140" i="26" s="1"/>
  <c r="O61" i="26"/>
  <c r="P61" i="26" s="1"/>
  <c r="O141" i="26"/>
  <c r="P141" i="26" s="1"/>
  <c r="O96" i="26"/>
  <c r="P96" i="26" s="1"/>
  <c r="O57" i="26"/>
  <c r="P57" i="26" s="1"/>
  <c r="O156" i="26"/>
  <c r="P156" i="26" s="1"/>
  <c r="O76" i="26"/>
  <c r="P76" i="26" s="1"/>
  <c r="O157" i="26"/>
  <c r="P157" i="26" s="1"/>
  <c r="O50" i="26"/>
  <c r="P50" i="26" s="1"/>
  <c r="O106" i="26"/>
  <c r="P106" i="26" s="1"/>
  <c r="O108" i="26"/>
  <c r="P108" i="26" s="1"/>
  <c r="O24" i="24"/>
  <c r="P24" i="24" s="1"/>
  <c r="O84" i="26"/>
  <c r="P84" i="26" s="1"/>
  <c r="O83" i="26"/>
  <c r="P83" i="26" s="1"/>
  <c r="O60" i="26"/>
  <c r="P60" i="26" s="1"/>
  <c r="O133" i="26"/>
  <c r="O92" i="26"/>
  <c r="P92" i="26" s="1"/>
  <c r="O138" i="26"/>
  <c r="P138" i="26" s="1"/>
  <c r="O142" i="26"/>
  <c r="P142" i="26" s="1"/>
  <c r="O77" i="26"/>
  <c r="P77" i="26" s="1"/>
  <c r="O137" i="26"/>
  <c r="P137" i="26" s="1"/>
  <c r="O65" i="26"/>
  <c r="P65" i="26" s="1"/>
  <c r="O149" i="26"/>
  <c r="P149" i="26" s="1"/>
  <c r="O154" i="26"/>
  <c r="P154" i="26" s="1"/>
  <c r="O47" i="26"/>
  <c r="P47" i="26" s="1"/>
  <c r="O120" i="26"/>
  <c r="P120" i="26" s="1"/>
  <c r="O28" i="26"/>
  <c r="P28" i="26" s="1"/>
  <c r="O24" i="26"/>
  <c r="P24" i="26" s="1"/>
  <c r="O146" i="26"/>
  <c r="P146" i="26" s="1"/>
  <c r="O126" i="26"/>
  <c r="P126" i="26" s="1"/>
  <c r="O123" i="26"/>
  <c r="P123" i="26" s="1"/>
  <c r="O25" i="26"/>
  <c r="P25" i="26" s="1"/>
  <c r="O43" i="26"/>
  <c r="O114" i="26"/>
  <c r="P114" i="26" s="1"/>
  <c r="O29" i="26"/>
  <c r="P29" i="26" s="1"/>
  <c r="O136" i="26"/>
  <c r="P136" i="26" s="1"/>
  <c r="O116" i="26"/>
  <c r="P116" i="26" s="1"/>
  <c r="O121" i="26"/>
  <c r="P121" i="26" s="1"/>
  <c r="O113" i="26"/>
  <c r="P113" i="26" s="1"/>
  <c r="O44" i="26"/>
  <c r="P44" i="26" s="1"/>
  <c r="O67" i="26"/>
  <c r="P67" i="26" s="1"/>
  <c r="O135" i="26"/>
  <c r="P135" i="26" s="1"/>
  <c r="O139" i="26"/>
  <c r="P139" i="26" s="1"/>
  <c r="O152" i="26"/>
  <c r="P152" i="26" s="1"/>
  <c r="O17" i="26"/>
  <c r="P17" i="26" s="1"/>
  <c r="O34" i="26"/>
  <c r="P34" i="26" s="1"/>
  <c r="O87" i="26"/>
  <c r="P87" i="26" s="1"/>
  <c r="O35" i="26"/>
  <c r="P35" i="26" s="1"/>
  <c r="O153" i="26"/>
  <c r="P153" i="26" s="1"/>
  <c r="O23" i="26"/>
  <c r="P23" i="26" s="1"/>
  <c r="O107" i="26"/>
  <c r="P107" i="26" s="1"/>
  <c r="O151" i="26"/>
  <c r="P151" i="26" s="1"/>
  <c r="O155" i="26"/>
  <c r="P155" i="26" s="1"/>
  <c r="O86" i="26"/>
  <c r="P86" i="26" s="1"/>
  <c r="O90" i="26"/>
  <c r="P90" i="26" s="1"/>
  <c r="O111" i="26"/>
  <c r="P111" i="26" s="1"/>
  <c r="O79" i="26"/>
  <c r="P79" i="26" s="1"/>
  <c r="O16" i="26"/>
  <c r="P16" i="26" s="1"/>
  <c r="O91" i="26"/>
  <c r="P91" i="26" s="1"/>
  <c r="O82" i="26"/>
  <c r="P82" i="26" s="1"/>
  <c r="O134" i="26"/>
  <c r="P134" i="26" s="1"/>
  <c r="O73" i="26"/>
  <c r="O21" i="26"/>
  <c r="P21" i="26" s="1"/>
  <c r="O54" i="26"/>
  <c r="P54" i="26" s="1"/>
  <c r="O144" i="26"/>
  <c r="P144" i="26" s="1"/>
  <c r="O150" i="26"/>
  <c r="P150" i="26" s="1"/>
  <c r="O145" i="26"/>
  <c r="P145" i="26" s="1"/>
  <c r="O55" i="26"/>
  <c r="P55" i="26" s="1"/>
  <c r="O37" i="26"/>
  <c r="P37" i="26" s="1"/>
  <c r="O29" i="25"/>
  <c r="P29" i="25" s="1"/>
  <c r="O21" i="25"/>
  <c r="P21" i="25" s="1"/>
  <c r="O22" i="25"/>
  <c r="P22" i="25" s="1"/>
  <c r="O14" i="25"/>
  <c r="P14" i="25" s="1"/>
  <c r="O34" i="25"/>
  <c r="P34" i="25" s="1"/>
  <c r="O35" i="25"/>
  <c r="P35" i="25" s="1"/>
  <c r="O37" i="25"/>
  <c r="P37" i="25" s="1"/>
  <c r="O137" i="25"/>
  <c r="P137" i="25" s="1"/>
  <c r="P164" i="25"/>
  <c r="O36" i="25"/>
  <c r="P36" i="25" s="1"/>
  <c r="O153" i="25"/>
  <c r="P153" i="25" s="1"/>
  <c r="O143" i="25"/>
  <c r="P143" i="25" s="1"/>
  <c r="O65" i="25"/>
  <c r="P65" i="25" s="1"/>
  <c r="O118" i="25"/>
  <c r="P118" i="25" s="1"/>
  <c r="O142" i="25"/>
  <c r="P142" i="25" s="1"/>
  <c r="O148" i="25"/>
  <c r="P148" i="25" s="1"/>
  <c r="T44" i="25"/>
  <c r="O139" i="25"/>
  <c r="P139" i="25" s="1"/>
  <c r="O113" i="25"/>
  <c r="P113" i="25" s="1"/>
  <c r="O105" i="25"/>
  <c r="P105" i="25" s="1"/>
  <c r="O141" i="25"/>
  <c r="P141" i="25" s="1"/>
  <c r="O96" i="25"/>
  <c r="P96" i="25" s="1"/>
  <c r="O30" i="25"/>
  <c r="P30" i="25" s="1"/>
  <c r="O149" i="25"/>
  <c r="P149" i="25" s="1"/>
  <c r="N128" i="25"/>
  <c r="K225" i="25" s="1"/>
  <c r="O103" i="25"/>
  <c r="P103" i="25" s="1"/>
  <c r="O135" i="25"/>
  <c r="P135" i="25" s="1"/>
  <c r="O157" i="25"/>
  <c r="P157" i="25" s="1"/>
  <c r="O140" i="25"/>
  <c r="P140" i="25" s="1"/>
  <c r="O151" i="25"/>
  <c r="P151" i="25" s="1"/>
  <c r="O52" i="25"/>
  <c r="P52" i="25" s="1"/>
  <c r="T156" i="25"/>
  <c r="O156" i="25"/>
  <c r="P156" i="25" s="1"/>
  <c r="O57" i="25"/>
  <c r="P57" i="25" s="1"/>
  <c r="O123" i="25"/>
  <c r="P123" i="25" s="1"/>
  <c r="O48" i="25"/>
  <c r="P48" i="25" s="1"/>
  <c r="O138" i="25"/>
  <c r="P138" i="25" s="1"/>
  <c r="O46" i="25"/>
  <c r="P46" i="25" s="1"/>
  <c r="O147" i="25"/>
  <c r="P147" i="25" s="1"/>
  <c r="O56" i="25"/>
  <c r="P56" i="25" s="1"/>
  <c r="O146" i="25"/>
  <c r="P146" i="25" s="1"/>
  <c r="O154" i="25"/>
  <c r="P154" i="25" s="1"/>
  <c r="O97" i="25"/>
  <c r="P97" i="25" s="1"/>
  <c r="O119" i="25"/>
  <c r="P119" i="25" s="1"/>
  <c r="O44" i="25"/>
  <c r="P44" i="25" s="1"/>
  <c r="O114" i="25"/>
  <c r="P114" i="25" s="1"/>
  <c r="O64" i="25"/>
  <c r="P64" i="25" s="1"/>
  <c r="O155" i="25"/>
  <c r="P155" i="25" s="1"/>
  <c r="O16" i="25"/>
  <c r="P16" i="25" s="1"/>
  <c r="O28" i="23"/>
  <c r="P28" i="23" s="1"/>
  <c r="O93" i="25"/>
  <c r="P93" i="25" s="1"/>
  <c r="O104" i="25"/>
  <c r="P104" i="25" s="1"/>
  <c r="O79" i="25"/>
  <c r="P79" i="25" s="1"/>
  <c r="O136" i="25"/>
  <c r="P136" i="25" s="1"/>
  <c r="O127" i="25"/>
  <c r="P127" i="25" s="1"/>
  <c r="O87" i="25"/>
  <c r="P87" i="25" s="1"/>
  <c r="O152" i="25"/>
  <c r="P152" i="25" s="1"/>
  <c r="O26" i="25"/>
  <c r="P26" i="25" s="1"/>
  <c r="O27" i="25"/>
  <c r="P27" i="25" s="1"/>
  <c r="O28" i="25"/>
  <c r="P28" i="25" s="1"/>
  <c r="O107" i="25"/>
  <c r="P107" i="25" s="1"/>
  <c r="T67" i="25"/>
  <c r="O95" i="25"/>
  <c r="P95" i="25" s="1"/>
  <c r="O18" i="25"/>
  <c r="P18" i="25" s="1"/>
  <c r="O108" i="25"/>
  <c r="P108" i="25" s="1"/>
  <c r="N38" i="24"/>
  <c r="K222" i="24" s="1"/>
  <c r="O122" i="25"/>
  <c r="P122" i="25" s="1"/>
  <c r="O61" i="25"/>
  <c r="P61" i="25" s="1"/>
  <c r="O134" i="25"/>
  <c r="P134" i="25" s="1"/>
  <c r="O33" i="25"/>
  <c r="P33" i="25" s="1"/>
  <c r="O19" i="25"/>
  <c r="P19" i="25" s="1"/>
  <c r="O20" i="25"/>
  <c r="P20" i="25" s="1"/>
  <c r="O133" i="25"/>
  <c r="O110" i="25"/>
  <c r="P110" i="25" s="1"/>
  <c r="O53" i="25"/>
  <c r="P53" i="25" s="1"/>
  <c r="O144" i="25"/>
  <c r="P144" i="25" s="1"/>
  <c r="O150" i="25"/>
  <c r="P150" i="25" s="1"/>
  <c r="O145" i="25"/>
  <c r="P145" i="25" s="1"/>
  <c r="O31" i="25"/>
  <c r="P31" i="25" s="1"/>
  <c r="O94" i="25"/>
  <c r="P94" i="25" s="1"/>
  <c r="O121" i="25"/>
  <c r="P121" i="25" s="1"/>
  <c r="O55" i="25"/>
  <c r="P55" i="25" s="1"/>
  <c r="O84" i="25"/>
  <c r="P84" i="25" s="1"/>
  <c r="O75" i="25"/>
  <c r="P75" i="25" s="1"/>
  <c r="O25" i="25"/>
  <c r="P25" i="25" s="1"/>
  <c r="O88" i="25"/>
  <c r="P88" i="25" s="1"/>
  <c r="O27" i="24"/>
  <c r="P27" i="24" s="1"/>
  <c r="O19" i="24"/>
  <c r="P19" i="24" s="1"/>
  <c r="O35" i="24"/>
  <c r="P35" i="24" s="1"/>
  <c r="O34" i="24"/>
  <c r="P34" i="24" s="1"/>
  <c r="O149" i="24"/>
  <c r="P149" i="24" s="1"/>
  <c r="O119" i="24"/>
  <c r="P119" i="24" s="1"/>
  <c r="O157" i="24"/>
  <c r="P157" i="24" s="1"/>
  <c r="O94" i="24"/>
  <c r="P94" i="24" s="1"/>
  <c r="O138" i="24"/>
  <c r="P138" i="24" s="1"/>
  <c r="O142" i="24"/>
  <c r="P142" i="24" s="1"/>
  <c r="O78" i="24"/>
  <c r="P78" i="24" s="1"/>
  <c r="O86" i="24"/>
  <c r="P86" i="24" s="1"/>
  <c r="O146" i="24"/>
  <c r="P146" i="24" s="1"/>
  <c r="O154" i="24"/>
  <c r="P154" i="24" s="1"/>
  <c r="O63" i="24"/>
  <c r="P63" i="24" s="1"/>
  <c r="O124" i="24"/>
  <c r="P124" i="24" s="1"/>
  <c r="P13" i="24"/>
  <c r="O118" i="24"/>
  <c r="P118" i="24" s="1"/>
  <c r="O147" i="24"/>
  <c r="P147" i="24" s="1"/>
  <c r="O115" i="24"/>
  <c r="P115" i="24" s="1"/>
  <c r="O56" i="24"/>
  <c r="P56" i="24" s="1"/>
  <c r="O139" i="24"/>
  <c r="P139" i="24" s="1"/>
  <c r="T143" i="24"/>
  <c r="O143" i="24"/>
  <c r="P143" i="24" s="1"/>
  <c r="O155" i="24"/>
  <c r="P155" i="24" s="1"/>
  <c r="O134" i="24"/>
  <c r="P134" i="24" s="1"/>
  <c r="O62" i="24"/>
  <c r="P62" i="24" s="1"/>
  <c r="AC118" i="24"/>
  <c r="O112" i="24"/>
  <c r="P112" i="24" s="1"/>
  <c r="O105" i="24"/>
  <c r="P105" i="24" s="1"/>
  <c r="O108" i="24"/>
  <c r="P108" i="24" s="1"/>
  <c r="AA144" i="24"/>
  <c r="O144" i="24"/>
  <c r="P144" i="24" s="1"/>
  <c r="O25" i="23"/>
  <c r="P25" i="23" s="1"/>
  <c r="O58" i="24"/>
  <c r="P58" i="24" s="1"/>
  <c r="O85" i="24"/>
  <c r="P85" i="24" s="1"/>
  <c r="O145" i="24"/>
  <c r="P145" i="24" s="1"/>
  <c r="O79" i="24"/>
  <c r="P79" i="24" s="1"/>
  <c r="O152" i="24"/>
  <c r="P152" i="24" s="1"/>
  <c r="O30" i="24"/>
  <c r="P30" i="24" s="1"/>
  <c r="O15" i="24"/>
  <c r="P15" i="24" s="1"/>
  <c r="AC43" i="24"/>
  <c r="O137" i="24"/>
  <c r="P137" i="24" s="1"/>
  <c r="O54" i="24"/>
  <c r="P54" i="24" s="1"/>
  <c r="O87" i="24"/>
  <c r="P87" i="24" s="1"/>
  <c r="O153" i="24"/>
  <c r="P153" i="24" s="1"/>
  <c r="O81" i="24"/>
  <c r="P81" i="24" s="1"/>
  <c r="O109" i="24"/>
  <c r="P109" i="24" s="1"/>
  <c r="O26" i="24"/>
  <c r="P26" i="24" s="1"/>
  <c r="O28" i="24"/>
  <c r="P28" i="24" s="1"/>
  <c r="O141" i="24"/>
  <c r="P141" i="24" s="1"/>
  <c r="O136" i="24"/>
  <c r="P136" i="24" s="1"/>
  <c r="O122" i="24"/>
  <c r="P122" i="24" s="1"/>
  <c r="O48" i="24"/>
  <c r="P48" i="24" s="1"/>
  <c r="O107" i="24"/>
  <c r="P107" i="24" s="1"/>
  <c r="O36" i="24"/>
  <c r="P36" i="24" s="1"/>
  <c r="N128" i="24"/>
  <c r="K225" i="24" s="1"/>
  <c r="O103" i="24"/>
  <c r="P103" i="24" s="1"/>
  <c r="O151" i="24"/>
  <c r="P151" i="24" s="1"/>
  <c r="O111" i="24"/>
  <c r="P111" i="24" s="1"/>
  <c r="O37" i="24"/>
  <c r="P37" i="24" s="1"/>
  <c r="O117" i="24"/>
  <c r="P117" i="24" s="1"/>
  <c r="O140" i="24"/>
  <c r="P140" i="24" s="1"/>
  <c r="O18" i="24"/>
  <c r="P18" i="24" s="1"/>
  <c r="O127" i="24"/>
  <c r="P127" i="24" s="1"/>
  <c r="O31" i="24"/>
  <c r="P31" i="24" s="1"/>
  <c r="O97" i="24"/>
  <c r="P97" i="24" s="1"/>
  <c r="O156" i="24"/>
  <c r="P156" i="24" s="1"/>
  <c r="O150" i="24"/>
  <c r="P150" i="24" s="1"/>
  <c r="O23" i="24"/>
  <c r="P23" i="24" s="1"/>
  <c r="O133" i="24"/>
  <c r="O148" i="24"/>
  <c r="P148" i="24" s="1"/>
  <c r="O14" i="24"/>
  <c r="P14" i="24" s="1"/>
  <c r="O32" i="23"/>
  <c r="P32" i="23" s="1"/>
  <c r="O24" i="23"/>
  <c r="P24" i="23" s="1"/>
  <c r="O16" i="23"/>
  <c r="P16" i="23" s="1"/>
  <c r="O125" i="23"/>
  <c r="P125" i="23" s="1"/>
  <c r="O144" i="23"/>
  <c r="P144" i="23" s="1"/>
  <c r="O140" i="23"/>
  <c r="P140" i="23" s="1"/>
  <c r="O114" i="23"/>
  <c r="P114" i="23" s="1"/>
  <c r="O142" i="23"/>
  <c r="P142" i="23" s="1"/>
  <c r="O15" i="23"/>
  <c r="P15" i="23" s="1"/>
  <c r="O92" i="23"/>
  <c r="P92" i="23" s="1"/>
  <c r="O145" i="23"/>
  <c r="P145" i="23" s="1"/>
  <c r="O136" i="23"/>
  <c r="P136" i="23" s="1"/>
  <c r="O116" i="23"/>
  <c r="P116" i="23" s="1"/>
  <c r="O57" i="23"/>
  <c r="P57" i="23" s="1"/>
  <c r="O54" i="23"/>
  <c r="P54" i="23" s="1"/>
  <c r="O146" i="23"/>
  <c r="P146" i="23" s="1"/>
  <c r="O60" i="23"/>
  <c r="P60" i="23" s="1"/>
  <c r="O126" i="23"/>
  <c r="P126" i="23" s="1"/>
  <c r="O47" i="23"/>
  <c r="P47" i="23" s="1"/>
  <c r="O147" i="23"/>
  <c r="P147" i="23" s="1"/>
  <c r="O37" i="23"/>
  <c r="P37" i="23" s="1"/>
  <c r="O124" i="23"/>
  <c r="P124" i="23" s="1"/>
  <c r="O139" i="23"/>
  <c r="P139" i="23" s="1"/>
  <c r="O88" i="23"/>
  <c r="P88" i="23" s="1"/>
  <c r="O29" i="23"/>
  <c r="P29" i="23" s="1"/>
  <c r="O90" i="23"/>
  <c r="P90" i="23" s="1"/>
  <c r="O85" i="23"/>
  <c r="P85" i="23" s="1"/>
  <c r="O94" i="23"/>
  <c r="P94" i="23" s="1"/>
  <c r="O43" i="23"/>
  <c r="O74" i="23"/>
  <c r="P74" i="23" s="1"/>
  <c r="O155" i="23"/>
  <c r="P155" i="23" s="1"/>
  <c r="O96" i="23"/>
  <c r="P96" i="23" s="1"/>
  <c r="O133" i="23"/>
  <c r="O65" i="23"/>
  <c r="P65" i="23" s="1"/>
  <c r="O123" i="23"/>
  <c r="P123" i="23" s="1"/>
  <c r="O80" i="23"/>
  <c r="P80" i="23" s="1"/>
  <c r="O118" i="23"/>
  <c r="P118" i="23" s="1"/>
  <c r="O149" i="23"/>
  <c r="P149" i="23" s="1"/>
  <c r="O141" i="23"/>
  <c r="P141" i="23" s="1"/>
  <c r="O73" i="23"/>
  <c r="O79" i="23"/>
  <c r="P79" i="23" s="1"/>
  <c r="O157" i="23"/>
  <c r="P157" i="23" s="1"/>
  <c r="O138" i="23"/>
  <c r="P138" i="23" s="1"/>
  <c r="O20" i="23"/>
  <c r="P20" i="23" s="1"/>
  <c r="O115" i="23"/>
  <c r="P115" i="23" s="1"/>
  <c r="O67" i="23"/>
  <c r="P67" i="23" s="1"/>
  <c r="O66" i="23"/>
  <c r="P66" i="23" s="1"/>
  <c r="O49" i="23"/>
  <c r="P49" i="23" s="1"/>
  <c r="O137" i="23"/>
  <c r="P137" i="23" s="1"/>
  <c r="O154" i="23"/>
  <c r="P154" i="23" s="1"/>
  <c r="O91" i="23"/>
  <c r="P91" i="23" s="1"/>
  <c r="O153" i="23"/>
  <c r="P153" i="23" s="1"/>
  <c r="O134" i="23"/>
  <c r="P134" i="23" s="1"/>
  <c r="O103" i="23"/>
  <c r="O13" i="23"/>
  <c r="O75" i="23"/>
  <c r="P75" i="23" s="1"/>
  <c r="O86" i="23"/>
  <c r="P86" i="23" s="1"/>
  <c r="O45" i="23"/>
  <c r="P45" i="23" s="1"/>
  <c r="O150" i="23"/>
  <c r="P150" i="23" s="1"/>
  <c r="O122" i="23"/>
  <c r="P122" i="23" s="1"/>
  <c r="O31" i="23"/>
  <c r="P31" i="23" s="1"/>
  <c r="O53" i="23"/>
  <c r="P53" i="23" s="1"/>
  <c r="O152" i="23"/>
  <c r="P152" i="23" s="1"/>
  <c r="O117" i="23"/>
  <c r="P117" i="23" s="1"/>
  <c r="O108" i="23"/>
  <c r="P108" i="23" s="1"/>
  <c r="N38" i="23"/>
  <c r="K222" i="23" s="1"/>
  <c r="O55" i="23"/>
  <c r="P55" i="23" s="1"/>
  <c r="O46" i="23"/>
  <c r="P46" i="23" s="1"/>
  <c r="O107" i="23"/>
  <c r="P107" i="23" s="1"/>
  <c r="O61" i="23"/>
  <c r="P61" i="23" s="1"/>
  <c r="O36" i="23"/>
  <c r="P36" i="23" s="1"/>
  <c r="O44" i="23"/>
  <c r="P44" i="23" s="1"/>
  <c r="O50" i="23"/>
  <c r="P50" i="23" s="1"/>
  <c r="T50" i="23"/>
  <c r="O106" i="23"/>
  <c r="P106" i="23" s="1"/>
  <c r="O156" i="23"/>
  <c r="P156" i="23" s="1"/>
  <c r="O23" i="23"/>
  <c r="P23" i="23" s="1"/>
  <c r="O110" i="23"/>
  <c r="P110" i="23" s="1"/>
  <c r="O127" i="23"/>
  <c r="P127" i="23" s="1"/>
  <c r="O105" i="23"/>
  <c r="P105" i="23" s="1"/>
  <c r="O151" i="23"/>
  <c r="P151" i="23" s="1"/>
  <c r="O78" i="23"/>
  <c r="P78" i="23" s="1"/>
  <c r="O121" i="23"/>
  <c r="P121" i="23" s="1"/>
  <c r="O17" i="22"/>
  <c r="P17" i="22" s="1"/>
  <c r="O30" i="22"/>
  <c r="P30" i="22" s="1"/>
  <c r="O37" i="22"/>
  <c r="P37" i="22" s="1"/>
  <c r="O22" i="22"/>
  <c r="P22" i="22" s="1"/>
  <c r="O27" i="22"/>
  <c r="P27" i="22" s="1"/>
  <c r="O14" i="22"/>
  <c r="P14" i="22" s="1"/>
  <c r="N38" i="22"/>
  <c r="K222" i="22" s="1"/>
  <c r="O26" i="22"/>
  <c r="P26" i="22" s="1"/>
  <c r="O18" i="22"/>
  <c r="P18" i="22" s="1"/>
  <c r="O25" i="22"/>
  <c r="P25" i="22" s="1"/>
  <c r="O142" i="22"/>
  <c r="P142" i="22" s="1"/>
  <c r="O138" i="22"/>
  <c r="P138" i="22" s="1"/>
  <c r="O48" i="22"/>
  <c r="P48" i="22" s="1"/>
  <c r="O76" i="22"/>
  <c r="P76" i="22" s="1"/>
  <c r="O148" i="22"/>
  <c r="P148" i="22" s="1"/>
  <c r="O154" i="22"/>
  <c r="P154" i="22" s="1"/>
  <c r="O119" i="22"/>
  <c r="P119" i="22" s="1"/>
  <c r="O19" i="22"/>
  <c r="P19" i="22" s="1"/>
  <c r="O135" i="22"/>
  <c r="P135" i="22" s="1"/>
  <c r="O141" i="22"/>
  <c r="P141" i="22" s="1"/>
  <c r="O136" i="22"/>
  <c r="P136" i="22" s="1"/>
  <c r="O36" i="22"/>
  <c r="P36" i="22" s="1"/>
  <c r="O151" i="22"/>
  <c r="P151" i="22" s="1"/>
  <c r="O157" i="22"/>
  <c r="P157" i="22" s="1"/>
  <c r="O152" i="22"/>
  <c r="P152" i="22" s="1"/>
  <c r="O20" i="22"/>
  <c r="P20" i="22" s="1"/>
  <c r="O156" i="22"/>
  <c r="P156" i="22" s="1"/>
  <c r="O140" i="22"/>
  <c r="P140" i="22" s="1"/>
  <c r="O93" i="22"/>
  <c r="P93" i="22" s="1"/>
  <c r="O146" i="22"/>
  <c r="P146" i="22" s="1"/>
  <c r="O23" i="22"/>
  <c r="P23" i="22" s="1"/>
  <c r="N38" i="21"/>
  <c r="K222" i="21" s="1"/>
  <c r="O120" i="22"/>
  <c r="P120" i="22" s="1"/>
  <c r="O134" i="22"/>
  <c r="P134" i="22" s="1"/>
  <c r="O139" i="22"/>
  <c r="P139" i="22" s="1"/>
  <c r="O150" i="22"/>
  <c r="P150" i="22" s="1"/>
  <c r="O145" i="22"/>
  <c r="P145" i="22" s="1"/>
  <c r="O126" i="22"/>
  <c r="P126" i="22" s="1"/>
  <c r="O133" i="22"/>
  <c r="O123" i="22"/>
  <c r="P123" i="22" s="1"/>
  <c r="O155" i="22"/>
  <c r="P155" i="22" s="1"/>
  <c r="O49" i="22"/>
  <c r="P49" i="22" s="1"/>
  <c r="T121" i="22"/>
  <c r="N128" i="22"/>
  <c r="K225" i="22" s="1"/>
  <c r="O103" i="22"/>
  <c r="P103" i="22" s="1"/>
  <c r="O33" i="22"/>
  <c r="P33" i="22" s="1"/>
  <c r="O147" i="22"/>
  <c r="P147" i="22" s="1"/>
  <c r="O50" i="22"/>
  <c r="P50" i="22" s="1"/>
  <c r="O57" i="22"/>
  <c r="P57" i="22" s="1"/>
  <c r="O109" i="22"/>
  <c r="P109" i="22" s="1"/>
  <c r="O121" i="22"/>
  <c r="P121" i="22" s="1"/>
  <c r="O144" i="22"/>
  <c r="P144" i="22" s="1"/>
  <c r="O58" i="22"/>
  <c r="P58" i="22" s="1"/>
  <c r="O143" i="22"/>
  <c r="P143" i="22" s="1"/>
  <c r="O66" i="22"/>
  <c r="P66" i="22" s="1"/>
  <c r="O80" i="22"/>
  <c r="P80" i="22" s="1"/>
  <c r="O149" i="22"/>
  <c r="P149" i="22" s="1"/>
  <c r="O104" i="22"/>
  <c r="P104" i="22" s="1"/>
  <c r="O118" i="22"/>
  <c r="P118" i="22" s="1"/>
  <c r="O59" i="22"/>
  <c r="P59" i="22" s="1"/>
  <c r="O137" i="22"/>
  <c r="P137" i="22" s="1"/>
  <c r="O73" i="22"/>
  <c r="O88" i="22"/>
  <c r="P88" i="22" s="1"/>
  <c r="O106" i="22"/>
  <c r="P106" i="22" s="1"/>
  <c r="O35" i="22"/>
  <c r="P35" i="22" s="1"/>
  <c r="O61" i="22"/>
  <c r="P61" i="22" s="1"/>
  <c r="O51" i="22"/>
  <c r="P51" i="22" s="1"/>
  <c r="O153" i="22"/>
  <c r="P153" i="22" s="1"/>
  <c r="O81" i="22"/>
  <c r="P81" i="22" s="1"/>
  <c r="O96" i="22"/>
  <c r="P96" i="22" s="1"/>
  <c r="O115" i="22"/>
  <c r="P115" i="22" s="1"/>
  <c r="O46" i="22"/>
  <c r="P46" i="22" s="1"/>
  <c r="O43" i="22"/>
  <c r="O89" i="22"/>
  <c r="P89" i="22" s="1"/>
  <c r="O15" i="22"/>
  <c r="P15" i="22" s="1"/>
  <c r="O84" i="22"/>
  <c r="P84" i="22" s="1"/>
  <c r="O122" i="22"/>
  <c r="P122" i="22" s="1"/>
  <c r="O97" i="22"/>
  <c r="P97" i="22" s="1"/>
  <c r="O124" i="22"/>
  <c r="P124" i="22" s="1"/>
  <c r="O77" i="22"/>
  <c r="P77" i="22" s="1"/>
  <c r="O91" i="22"/>
  <c r="P91" i="22" s="1"/>
  <c r="O110" i="22"/>
  <c r="P110" i="22" s="1"/>
  <c r="O27" i="21"/>
  <c r="P27" i="21" s="1"/>
  <c r="O19" i="21"/>
  <c r="P19" i="21" s="1"/>
  <c r="O28" i="21"/>
  <c r="P28" i="21" s="1"/>
  <c r="O35" i="21"/>
  <c r="P35" i="21" s="1"/>
  <c r="O88" i="21"/>
  <c r="P88" i="21" s="1"/>
  <c r="O157" i="21"/>
  <c r="P157" i="21" s="1"/>
  <c r="O96" i="21"/>
  <c r="P96" i="21" s="1"/>
  <c r="O23" i="21"/>
  <c r="P23" i="21" s="1"/>
  <c r="O147" i="21"/>
  <c r="P147" i="21" s="1"/>
  <c r="O146" i="21"/>
  <c r="P146" i="21" s="1"/>
  <c r="O145" i="21"/>
  <c r="P145" i="21" s="1"/>
  <c r="O62" i="21"/>
  <c r="P62" i="21" s="1"/>
  <c r="O26" i="21"/>
  <c r="P26" i="21" s="1"/>
  <c r="O135" i="21"/>
  <c r="P135" i="21" s="1"/>
  <c r="O139" i="21"/>
  <c r="P139" i="21" s="1"/>
  <c r="O138" i="21"/>
  <c r="P138" i="21" s="1"/>
  <c r="O140" i="21"/>
  <c r="P140" i="21" s="1"/>
  <c r="O105" i="21"/>
  <c r="P105" i="21" s="1"/>
  <c r="O76" i="21"/>
  <c r="P76" i="21" s="1"/>
  <c r="O143" i="21"/>
  <c r="P143" i="21" s="1"/>
  <c r="AC143" i="21"/>
  <c r="O150" i="21"/>
  <c r="P150" i="21" s="1"/>
  <c r="O155" i="21"/>
  <c r="P155" i="21" s="1"/>
  <c r="O154" i="21"/>
  <c r="P154" i="21" s="1"/>
  <c r="O151" i="21"/>
  <c r="P151" i="21" s="1"/>
  <c r="O124" i="21"/>
  <c r="P124" i="21" s="1"/>
  <c r="O50" i="21"/>
  <c r="P50" i="21" s="1"/>
  <c r="O56" i="21"/>
  <c r="P56" i="21" s="1"/>
  <c r="O16" i="21"/>
  <c r="P16" i="21" s="1"/>
  <c r="O93" i="21"/>
  <c r="P93" i="21" s="1"/>
  <c r="O127" i="21"/>
  <c r="P127" i="21" s="1"/>
  <c r="O58" i="21"/>
  <c r="P58" i="21" s="1"/>
  <c r="O121" i="21"/>
  <c r="P121" i="21" s="1"/>
  <c r="O20" i="21"/>
  <c r="P20" i="21" s="1"/>
  <c r="O119" i="21"/>
  <c r="P119" i="21" s="1"/>
  <c r="N128" i="21"/>
  <c r="K225" i="21" s="1"/>
  <c r="G9" i="8" s="1"/>
  <c r="O103" i="21"/>
  <c r="O77" i="21"/>
  <c r="P77" i="21" s="1"/>
  <c r="O66" i="21"/>
  <c r="P66" i="21" s="1"/>
  <c r="O64" i="21"/>
  <c r="P64" i="21" s="1"/>
  <c r="O108" i="21"/>
  <c r="P108" i="21" s="1"/>
  <c r="O65" i="21"/>
  <c r="P65" i="21" s="1"/>
  <c r="O115" i="21"/>
  <c r="P115" i="21" s="1"/>
  <c r="O109" i="21"/>
  <c r="P109" i="21" s="1"/>
  <c r="O141" i="21"/>
  <c r="P141" i="21" s="1"/>
  <c r="O60" i="21"/>
  <c r="P60" i="21" s="1"/>
  <c r="O73" i="21"/>
  <c r="O156" i="21"/>
  <c r="P156" i="21" s="1"/>
  <c r="O30" i="21"/>
  <c r="P30" i="21" s="1"/>
  <c r="O123" i="21"/>
  <c r="P123" i="21" s="1"/>
  <c r="O84" i="21"/>
  <c r="P84" i="21" s="1"/>
  <c r="O111" i="21"/>
  <c r="P111" i="21" s="1"/>
  <c r="O144" i="21"/>
  <c r="P144" i="21" s="1"/>
  <c r="O81" i="21"/>
  <c r="P81" i="21" s="1"/>
  <c r="O136" i="21"/>
  <c r="P136" i="21" s="1"/>
  <c r="O142" i="21"/>
  <c r="P142" i="21" s="1"/>
  <c r="O134" i="21"/>
  <c r="P134" i="21" s="1"/>
  <c r="O126" i="21"/>
  <c r="P126" i="21" s="1"/>
  <c r="O92" i="21"/>
  <c r="P92" i="21" s="1"/>
  <c r="O45" i="21"/>
  <c r="P45" i="21" s="1"/>
  <c r="O89" i="21"/>
  <c r="P89" i="21" s="1"/>
  <c r="O152" i="21"/>
  <c r="P152" i="21" s="1"/>
  <c r="O149" i="21"/>
  <c r="P149" i="21" s="1"/>
  <c r="O22" i="21"/>
  <c r="P22" i="21" s="1"/>
  <c r="O32" i="21"/>
  <c r="P32" i="21" s="1"/>
  <c r="O24" i="21"/>
  <c r="P24" i="21" s="1"/>
  <c r="O18" i="21"/>
  <c r="P18" i="21" s="1"/>
  <c r="O148" i="21"/>
  <c r="P148" i="21" s="1"/>
  <c r="O15" i="21"/>
  <c r="P15" i="21" s="1"/>
  <c r="O36" i="21"/>
  <c r="P36" i="21" s="1"/>
  <c r="O53" i="21"/>
  <c r="P53" i="21" s="1"/>
  <c r="O97" i="21"/>
  <c r="P97" i="21" s="1"/>
  <c r="O85" i="21"/>
  <c r="P85" i="21" s="1"/>
  <c r="O55" i="21"/>
  <c r="P55" i="21" s="1"/>
  <c r="O107" i="21"/>
  <c r="P107" i="21" s="1"/>
  <c r="O54" i="21"/>
  <c r="P54" i="21" s="1"/>
  <c r="O61" i="21"/>
  <c r="P61" i="21" s="1"/>
  <c r="O57" i="21"/>
  <c r="P57" i="21" s="1"/>
  <c r="O153" i="21"/>
  <c r="P153" i="21" s="1"/>
  <c r="O82" i="21"/>
  <c r="P82" i="21" s="1"/>
  <c r="O125" i="21"/>
  <c r="P125" i="21" s="1"/>
  <c r="O79" i="21"/>
  <c r="P79" i="21" s="1"/>
  <c r="O116" i="21"/>
  <c r="P116" i="21" s="1"/>
  <c r="O14" i="21"/>
  <c r="O19" i="20"/>
  <c r="P19" i="20" s="1"/>
  <c r="O28" i="20"/>
  <c r="P28" i="20" s="1"/>
  <c r="O20" i="20"/>
  <c r="P20" i="20" s="1"/>
  <c r="O27" i="20"/>
  <c r="P27" i="20" s="1"/>
  <c r="O147" i="20"/>
  <c r="P147" i="20" s="1"/>
  <c r="O109" i="20"/>
  <c r="P109" i="20" s="1"/>
  <c r="P164" i="20"/>
  <c r="O149" i="20"/>
  <c r="P149" i="20" s="1"/>
  <c r="AA155" i="20"/>
  <c r="O155" i="20"/>
  <c r="P155" i="20" s="1"/>
  <c r="O145" i="20"/>
  <c r="P145" i="20" s="1"/>
  <c r="O151" i="20"/>
  <c r="P151" i="20" s="1"/>
  <c r="O62" i="20"/>
  <c r="P62" i="20" s="1"/>
  <c r="O85" i="20"/>
  <c r="P85" i="20" s="1"/>
  <c r="O118" i="20"/>
  <c r="P118" i="20" s="1"/>
  <c r="O50" i="20"/>
  <c r="P50" i="20" s="1"/>
  <c r="O111" i="20"/>
  <c r="P111" i="20" s="1"/>
  <c r="O66" i="20"/>
  <c r="P66" i="20" s="1"/>
  <c r="O65" i="20"/>
  <c r="P65" i="20" s="1"/>
  <c r="O156" i="20"/>
  <c r="P156" i="20" s="1"/>
  <c r="AC106" i="20"/>
  <c r="N128" i="20"/>
  <c r="K225" i="20" s="1"/>
  <c r="O90" i="20"/>
  <c r="P90" i="20" s="1"/>
  <c r="O86" i="20"/>
  <c r="P86" i="20" s="1"/>
  <c r="O137" i="20"/>
  <c r="P137" i="20" s="1"/>
  <c r="O73" i="20"/>
  <c r="O80" i="20"/>
  <c r="P80" i="20" s="1"/>
  <c r="AC51" i="20"/>
  <c r="O51" i="20"/>
  <c r="P51" i="20" s="1"/>
  <c r="O87" i="20"/>
  <c r="P87" i="20" s="1"/>
  <c r="O112" i="20"/>
  <c r="P112" i="20" s="1"/>
  <c r="O58" i="20"/>
  <c r="P58" i="20" s="1"/>
  <c r="O74" i="20"/>
  <c r="P74" i="20" s="1"/>
  <c r="O153" i="20"/>
  <c r="P153" i="20" s="1"/>
  <c r="O88" i="20"/>
  <c r="P88" i="20" s="1"/>
  <c r="O57" i="20"/>
  <c r="P57" i="20" s="1"/>
  <c r="O135" i="20"/>
  <c r="P135" i="20" s="1"/>
  <c r="O96" i="20"/>
  <c r="P96" i="20" s="1"/>
  <c r="O125" i="20"/>
  <c r="P125" i="20" s="1"/>
  <c r="O24" i="20"/>
  <c r="P24" i="20" s="1"/>
  <c r="O97" i="20"/>
  <c r="P97" i="20" s="1"/>
  <c r="O124" i="20"/>
  <c r="P124" i="20" s="1"/>
  <c r="O115" i="20"/>
  <c r="P115" i="20" s="1"/>
  <c r="O31" i="20"/>
  <c r="P31" i="20" s="1"/>
  <c r="T43" i="20"/>
  <c r="AC78" i="20"/>
  <c r="O34" i="20"/>
  <c r="P34" i="20" s="1"/>
  <c r="O91" i="20"/>
  <c r="P91" i="20" s="1"/>
  <c r="O23" i="20"/>
  <c r="P23" i="20" s="1"/>
  <c r="O148" i="20"/>
  <c r="P148" i="20" s="1"/>
  <c r="O138" i="20"/>
  <c r="P138" i="20" s="1"/>
  <c r="O150" i="20"/>
  <c r="P150" i="20" s="1"/>
  <c r="O141" i="20"/>
  <c r="P141" i="20" s="1"/>
  <c r="O154" i="20"/>
  <c r="P154" i="20" s="1"/>
  <c r="AC55" i="20"/>
  <c r="O144" i="20"/>
  <c r="P144" i="20" s="1"/>
  <c r="O89" i="20"/>
  <c r="P89" i="20" s="1"/>
  <c r="T103" i="20"/>
  <c r="O114" i="20"/>
  <c r="P114" i="20" s="1"/>
  <c r="O157" i="20"/>
  <c r="P157" i="20" s="1"/>
  <c r="O47" i="20"/>
  <c r="P47" i="20" s="1"/>
  <c r="O81" i="20"/>
  <c r="P81" i="20" s="1"/>
  <c r="O49" i="20"/>
  <c r="P49" i="20" s="1"/>
  <c r="O36" i="20"/>
  <c r="P36" i="20" s="1"/>
  <c r="O15" i="20"/>
  <c r="O136" i="20"/>
  <c r="P136" i="20" s="1"/>
  <c r="O120" i="20"/>
  <c r="P120" i="20" s="1"/>
  <c r="O32" i="20"/>
  <c r="P32" i="20" s="1"/>
  <c r="O104" i="20"/>
  <c r="P104" i="20" s="1"/>
  <c r="O142" i="20"/>
  <c r="P142" i="20" s="1"/>
  <c r="O116" i="20"/>
  <c r="P116" i="20" s="1"/>
  <c r="O146" i="20"/>
  <c r="P146" i="20" s="1"/>
  <c r="O152" i="20"/>
  <c r="P152" i="20" s="1"/>
  <c r="O108" i="20"/>
  <c r="P108" i="20" s="1"/>
  <c r="N38" i="20"/>
  <c r="K222" i="20" s="1"/>
  <c r="O16" i="20"/>
  <c r="P16" i="20" s="1"/>
  <c r="O140" i="20"/>
  <c r="P140" i="20" s="1"/>
  <c r="O134" i="20"/>
  <c r="P134" i="20" s="1"/>
  <c r="O133" i="20"/>
  <c r="O139" i="20"/>
  <c r="P139" i="20" s="1"/>
  <c r="O110" i="20"/>
  <c r="P110" i="20" s="1"/>
  <c r="O117" i="20"/>
  <c r="P117" i="20" s="1"/>
  <c r="O23" i="19"/>
  <c r="P23" i="19" s="1"/>
  <c r="O18" i="19"/>
  <c r="P18" i="19" s="1"/>
  <c r="O35" i="19"/>
  <c r="P35" i="19" s="1"/>
  <c r="O21" i="19"/>
  <c r="P21" i="19" s="1"/>
  <c r="O29" i="19"/>
  <c r="P29" i="19" s="1"/>
  <c r="O20" i="19"/>
  <c r="P20" i="19" s="1"/>
  <c r="O156" i="19"/>
  <c r="P156" i="19" s="1"/>
  <c r="O134" i="19"/>
  <c r="P134" i="19" s="1"/>
  <c r="O48" i="19"/>
  <c r="P48" i="19" s="1"/>
  <c r="O148" i="19"/>
  <c r="P148" i="19" s="1"/>
  <c r="O150" i="19"/>
  <c r="P150" i="19" s="1"/>
  <c r="O123" i="19"/>
  <c r="P123" i="19" s="1"/>
  <c r="O135" i="19"/>
  <c r="P135" i="19" s="1"/>
  <c r="O107" i="19"/>
  <c r="P107" i="19" s="1"/>
  <c r="O133" i="19"/>
  <c r="O151" i="19"/>
  <c r="P151" i="19" s="1"/>
  <c r="O136" i="19"/>
  <c r="P136" i="19" s="1"/>
  <c r="O138" i="19"/>
  <c r="P138" i="19" s="1"/>
  <c r="O52" i="19"/>
  <c r="P52" i="19" s="1"/>
  <c r="O149" i="19"/>
  <c r="P149" i="19" s="1"/>
  <c r="O152" i="19"/>
  <c r="P152" i="19" s="1"/>
  <c r="O154" i="19"/>
  <c r="P154" i="19" s="1"/>
  <c r="O122" i="19"/>
  <c r="P122" i="19" s="1"/>
  <c r="O43" i="19"/>
  <c r="O32" i="19"/>
  <c r="P32" i="19" s="1"/>
  <c r="O14" i="19"/>
  <c r="P14" i="19" s="1"/>
  <c r="O110" i="19"/>
  <c r="P110" i="19" s="1"/>
  <c r="O25" i="19"/>
  <c r="P25" i="19" s="1"/>
  <c r="O51" i="19"/>
  <c r="P51" i="19" s="1"/>
  <c r="O60" i="19"/>
  <c r="P60" i="19" s="1"/>
  <c r="O27" i="19"/>
  <c r="P27" i="19" s="1"/>
  <c r="O127" i="19"/>
  <c r="P127" i="19" s="1"/>
  <c r="O155" i="19"/>
  <c r="P155" i="19" s="1"/>
  <c r="O59" i="19"/>
  <c r="P59" i="19" s="1"/>
  <c r="O137" i="19"/>
  <c r="P137" i="19" s="1"/>
  <c r="O126" i="19"/>
  <c r="P126" i="19" s="1"/>
  <c r="O15" i="19"/>
  <c r="P15" i="19" s="1"/>
  <c r="O76" i="19"/>
  <c r="P76" i="19" s="1"/>
  <c r="O36" i="19"/>
  <c r="P36" i="19" s="1"/>
  <c r="O115" i="19"/>
  <c r="P115" i="19" s="1"/>
  <c r="O113" i="19"/>
  <c r="P113" i="19" s="1"/>
  <c r="O67" i="19"/>
  <c r="P67" i="19" s="1"/>
  <c r="O153" i="19"/>
  <c r="P153" i="19" s="1"/>
  <c r="O28" i="19"/>
  <c r="P28" i="19" s="1"/>
  <c r="O33" i="19"/>
  <c r="P33" i="19" s="1"/>
  <c r="O106" i="19"/>
  <c r="P106" i="19" s="1"/>
  <c r="O83" i="19"/>
  <c r="P83" i="19" s="1"/>
  <c r="O143" i="19"/>
  <c r="P143" i="19" s="1"/>
  <c r="O103" i="19"/>
  <c r="O75" i="19"/>
  <c r="P75" i="19" s="1"/>
  <c r="O91" i="19"/>
  <c r="P91" i="19" s="1"/>
  <c r="O74" i="19"/>
  <c r="P74" i="19" s="1"/>
  <c r="O47" i="19"/>
  <c r="P47" i="19" s="1"/>
  <c r="O24" i="19"/>
  <c r="P24" i="19" s="1"/>
  <c r="O79" i="19"/>
  <c r="P79" i="19" s="1"/>
  <c r="N128" i="19"/>
  <c r="K225" i="19" s="1"/>
  <c r="G7" i="8" s="1"/>
  <c r="O82" i="19"/>
  <c r="P82" i="19" s="1"/>
  <c r="O55" i="19"/>
  <c r="P55" i="19" s="1"/>
  <c r="O145" i="19"/>
  <c r="P145" i="19" s="1"/>
  <c r="O90" i="19"/>
  <c r="P90" i="19" s="1"/>
  <c r="O63" i="19"/>
  <c r="P63" i="19" s="1"/>
  <c r="O16" i="19"/>
  <c r="P16" i="19" s="1"/>
  <c r="O19" i="19"/>
  <c r="P19" i="19" s="1"/>
  <c r="O87" i="19"/>
  <c r="P87" i="19" s="1"/>
  <c r="O139" i="19"/>
  <c r="P139" i="19" s="1"/>
  <c r="O104" i="19"/>
  <c r="P104" i="19" s="1"/>
  <c r="O17" i="19"/>
  <c r="P17" i="19" s="1"/>
  <c r="O61" i="19"/>
  <c r="P61" i="19" s="1"/>
  <c r="O147" i="19"/>
  <c r="P147" i="19" s="1"/>
  <c r="O125" i="19"/>
  <c r="P125" i="19" s="1"/>
  <c r="O56" i="19"/>
  <c r="P56" i="19" s="1"/>
  <c r="O116" i="19"/>
  <c r="P116" i="19" s="1"/>
  <c r="O157" i="19"/>
  <c r="P157" i="19" s="1"/>
  <c r="O144" i="19"/>
  <c r="P144" i="19" s="1"/>
  <c r="O142" i="19"/>
  <c r="P142" i="19" s="1"/>
  <c r="O94" i="19"/>
  <c r="P94" i="19" s="1"/>
  <c r="O37" i="19"/>
  <c r="P37" i="19" s="1"/>
  <c r="O26" i="19"/>
  <c r="P26" i="19" s="1"/>
  <c r="O53" i="19"/>
  <c r="P53" i="19" s="1"/>
  <c r="O109" i="19"/>
  <c r="P109" i="19" s="1"/>
  <c r="O141" i="19"/>
  <c r="P141" i="19" s="1"/>
  <c r="O31" i="19"/>
  <c r="P31" i="19" s="1"/>
  <c r="O97" i="19"/>
  <c r="P97" i="19" s="1"/>
  <c r="O146" i="19"/>
  <c r="P146" i="19" s="1"/>
  <c r="O95" i="19"/>
  <c r="P95" i="19" s="1"/>
  <c r="O140" i="19"/>
  <c r="P140" i="19" s="1"/>
  <c r="O112" i="19"/>
  <c r="P112" i="19" s="1"/>
  <c r="O30" i="19"/>
  <c r="P30" i="19" s="1"/>
  <c r="H103" i="18"/>
  <c r="G106" i="18"/>
  <c r="I106" i="18"/>
  <c r="K103" i="18"/>
  <c r="I103" i="18"/>
  <c r="K106" i="18"/>
  <c r="G103" i="18"/>
  <c r="J103" i="18"/>
  <c r="E38" i="18"/>
  <c r="H106" i="18"/>
  <c r="J24" i="18"/>
  <c r="O13" i="31" l="1"/>
  <c r="P13" i="31" s="1"/>
  <c r="P38" i="31" s="1"/>
  <c r="N38" i="19"/>
  <c r="K222" i="19" s="1"/>
  <c r="E7" i="8" s="1"/>
  <c r="K7" i="8" s="1"/>
  <c r="O13" i="35"/>
  <c r="O38" i="35" s="1"/>
  <c r="N38" i="30"/>
  <c r="K222" i="30" s="1"/>
  <c r="K229" i="30" s="1"/>
  <c r="L232" i="30" s="1"/>
  <c r="O13" i="30"/>
  <c r="O38" i="30" s="1"/>
  <c r="O13" i="33"/>
  <c r="O38" i="33" s="1"/>
  <c r="N38" i="33"/>
  <c r="K222" i="33" s="1"/>
  <c r="K229" i="33" s="1"/>
  <c r="L232" i="33" s="1"/>
  <c r="N38" i="29"/>
  <c r="K222" i="29" s="1"/>
  <c r="E17" i="8" s="1"/>
  <c r="K17" i="8" s="1"/>
  <c r="O13" i="29"/>
  <c r="O38" i="29" s="1"/>
  <c r="N38" i="32"/>
  <c r="K222" i="32" s="1"/>
  <c r="E20" i="8" s="1"/>
  <c r="K20" i="8" s="1"/>
  <c r="O13" i="32"/>
  <c r="P13" i="32" s="1"/>
  <c r="P38" i="32" s="1"/>
  <c r="N38" i="34"/>
  <c r="K222" i="34" s="1"/>
  <c r="E22" i="8" s="1"/>
  <c r="K22" i="8" s="1"/>
  <c r="O13" i="25"/>
  <c r="P13" i="25" s="1"/>
  <c r="P38" i="25" s="1"/>
  <c r="O188" i="20"/>
  <c r="P188" i="24"/>
  <c r="P188" i="20"/>
  <c r="O188" i="23"/>
  <c r="O188" i="25"/>
  <c r="S188" i="23"/>
  <c r="O188" i="24"/>
  <c r="AC188" i="24"/>
  <c r="P188" i="25"/>
  <c r="P188" i="19"/>
  <c r="S188" i="19"/>
  <c r="O188" i="19"/>
  <c r="AC187" i="35"/>
  <c r="T188" i="19"/>
  <c r="AD188" i="19"/>
  <c r="AA163" i="26"/>
  <c r="AA188" i="26" s="1"/>
  <c r="Z188" i="26"/>
  <c r="AB188" i="27"/>
  <c r="S188" i="20"/>
  <c r="AB188" i="19"/>
  <c r="T188" i="25"/>
  <c r="AC188" i="27"/>
  <c r="AB188" i="23"/>
  <c r="AA188" i="27"/>
  <c r="T188" i="24"/>
  <c r="T188" i="20"/>
  <c r="AA188" i="20"/>
  <c r="AC188" i="23"/>
  <c r="T188" i="23"/>
  <c r="AC164" i="25"/>
  <c r="AC188" i="25" s="1"/>
  <c r="AB188" i="25"/>
  <c r="P165" i="27"/>
  <c r="P188" i="27" s="1"/>
  <c r="O188" i="27"/>
  <c r="AA163" i="25"/>
  <c r="AA188" i="25" s="1"/>
  <c r="Z188" i="25"/>
  <c r="AC164" i="26"/>
  <c r="AC188" i="26" s="1"/>
  <c r="AB188" i="26"/>
  <c r="P163" i="26"/>
  <c r="P188" i="26" s="1"/>
  <c r="O188" i="26"/>
  <c r="T167" i="22"/>
  <c r="T188" i="22" s="1"/>
  <c r="S188" i="22"/>
  <c r="T165" i="27"/>
  <c r="T188" i="27" s="1"/>
  <c r="S188" i="27"/>
  <c r="P188" i="23"/>
  <c r="AC165" i="20"/>
  <c r="AC188" i="20" s="1"/>
  <c r="AB188" i="20"/>
  <c r="AC167" i="22"/>
  <c r="AC188" i="22" s="1"/>
  <c r="AB188" i="22"/>
  <c r="AA188" i="19"/>
  <c r="Z188" i="27"/>
  <c r="T174" i="26"/>
  <c r="T188" i="26" s="1"/>
  <c r="S188" i="26"/>
  <c r="AA166" i="22"/>
  <c r="AA188" i="22" s="1"/>
  <c r="Z188" i="22"/>
  <c r="AC188" i="19"/>
  <c r="Z188" i="20"/>
  <c r="S188" i="24"/>
  <c r="AA188" i="24"/>
  <c r="O188" i="22"/>
  <c r="AB188" i="24"/>
  <c r="P188" i="22"/>
  <c r="Z188" i="24"/>
  <c r="AA188" i="23"/>
  <c r="Z188" i="21"/>
  <c r="Z188" i="23"/>
  <c r="S188" i="25"/>
  <c r="P188" i="29"/>
  <c r="AA188" i="29"/>
  <c r="AC188" i="30"/>
  <c r="AC188" i="28"/>
  <c r="AC188" i="34"/>
  <c r="AC188" i="33"/>
  <c r="T188" i="30"/>
  <c r="T188" i="34"/>
  <c r="T188" i="32"/>
  <c r="AB188" i="34"/>
  <c r="S188" i="34"/>
  <c r="P188" i="31"/>
  <c r="AA188" i="36"/>
  <c r="AC188" i="32"/>
  <c r="AB188" i="28"/>
  <c r="AB188" i="30"/>
  <c r="O188" i="31"/>
  <c r="AB188" i="33"/>
  <c r="AC168" i="37"/>
  <c r="AC188" i="37" s="1"/>
  <c r="T188" i="28"/>
  <c r="O188" i="36"/>
  <c r="P188" i="36"/>
  <c r="O188" i="29"/>
  <c r="S188" i="28"/>
  <c r="AA188" i="30"/>
  <c r="AA188" i="34"/>
  <c r="Z188" i="36"/>
  <c r="AC188" i="29"/>
  <c r="AA188" i="31"/>
  <c r="AA188" i="32"/>
  <c r="AA188" i="33"/>
  <c r="T188" i="31"/>
  <c r="T188" i="29"/>
  <c r="G13" i="8"/>
  <c r="G8" i="8"/>
  <c r="G15" i="8"/>
  <c r="G10" i="8"/>
  <c r="G11" i="8"/>
  <c r="G14" i="8"/>
  <c r="G12" i="8"/>
  <c r="AB188" i="31"/>
  <c r="Z188" i="32"/>
  <c r="Z188" i="33"/>
  <c r="AC188" i="31"/>
  <c r="O188" i="30"/>
  <c r="P188" i="28"/>
  <c r="P188" i="30"/>
  <c r="O188" i="32"/>
  <c r="Z188" i="34"/>
  <c r="P188" i="32"/>
  <c r="S188" i="32"/>
  <c r="AB188" i="29"/>
  <c r="Z188" i="30"/>
  <c r="S188" i="31"/>
  <c r="T188" i="33"/>
  <c r="Z188" i="31"/>
  <c r="AA188" i="28"/>
  <c r="AC188" i="36"/>
  <c r="Z188" i="28"/>
  <c r="S188" i="30"/>
  <c r="S188" i="29"/>
  <c r="T188" i="36"/>
  <c r="O188" i="28"/>
  <c r="AB188" i="36"/>
  <c r="P188" i="33"/>
  <c r="O188" i="33"/>
  <c r="S188" i="33"/>
  <c r="AB188" i="32"/>
  <c r="P188" i="34"/>
  <c r="S188" i="36"/>
  <c r="O188" i="34"/>
  <c r="Z188" i="29"/>
  <c r="P188" i="21"/>
  <c r="AC188" i="21"/>
  <c r="T188" i="21"/>
  <c r="AA188" i="21"/>
  <c r="AB188" i="21"/>
  <c r="S188" i="21"/>
  <c r="O188" i="21"/>
  <c r="T168" i="37"/>
  <c r="T188" i="37" s="1"/>
  <c r="AA168" i="37"/>
  <c r="AA188" i="37" s="1"/>
  <c r="T187" i="35"/>
  <c r="AC163" i="35"/>
  <c r="AB188" i="35"/>
  <c r="AA163" i="35"/>
  <c r="AA188" i="35" s="1"/>
  <c r="T163" i="35"/>
  <c r="O188" i="35"/>
  <c r="P188" i="35"/>
  <c r="O188" i="37"/>
  <c r="P188" i="37"/>
  <c r="AB188" i="37"/>
  <c r="E25" i="8"/>
  <c r="K25" i="8" s="1"/>
  <c r="E23" i="8"/>
  <c r="K23" i="8" s="1"/>
  <c r="E24" i="8"/>
  <c r="K24" i="8" s="1"/>
  <c r="E16" i="8"/>
  <c r="K16" i="8" s="1"/>
  <c r="E19" i="8"/>
  <c r="K19" i="8" s="1"/>
  <c r="P68" i="24"/>
  <c r="E15" i="8"/>
  <c r="E14" i="8"/>
  <c r="E13" i="8"/>
  <c r="E12" i="8"/>
  <c r="E11" i="8"/>
  <c r="E10" i="8"/>
  <c r="E9" i="8"/>
  <c r="K9" i="8" s="1"/>
  <c r="E8" i="8"/>
  <c r="O128" i="37"/>
  <c r="P98" i="34"/>
  <c r="O158" i="34"/>
  <c r="O98" i="32"/>
  <c r="P68" i="27"/>
  <c r="P98" i="25"/>
  <c r="P98" i="24"/>
  <c r="P98" i="19"/>
  <c r="AA13" i="37"/>
  <c r="AA38" i="37" s="1"/>
  <c r="Z38" i="37"/>
  <c r="K229" i="37"/>
  <c r="L232" i="37" s="1"/>
  <c r="AC13" i="37"/>
  <c r="AC38" i="37" s="1"/>
  <c r="AB38" i="37"/>
  <c r="P43" i="37"/>
  <c r="P68" i="37" s="1"/>
  <c r="O68" i="37"/>
  <c r="P104" i="37"/>
  <c r="P128" i="37" s="1"/>
  <c r="P38" i="37"/>
  <c r="S38" i="37"/>
  <c r="T13" i="37"/>
  <c r="T38" i="37" s="1"/>
  <c r="T73" i="37"/>
  <c r="T98" i="37" s="1"/>
  <c r="S98" i="37"/>
  <c r="AC73" i="37"/>
  <c r="AC98" i="37" s="1"/>
  <c r="AB98" i="37"/>
  <c r="T43" i="37"/>
  <c r="T68" i="37" s="1"/>
  <c r="S68" i="37"/>
  <c r="Z98" i="37"/>
  <c r="AA73" i="37"/>
  <c r="AA98" i="37" s="1"/>
  <c r="O158" i="37"/>
  <c r="P133" i="37"/>
  <c r="P158" i="37" s="1"/>
  <c r="AA43" i="37"/>
  <c r="AA68" i="37" s="1"/>
  <c r="Z68" i="37"/>
  <c r="S128" i="37"/>
  <c r="T103" i="37"/>
  <c r="T128" i="37" s="1"/>
  <c r="S158" i="37"/>
  <c r="T133" i="37"/>
  <c r="T158" i="37" s="1"/>
  <c r="AC43" i="37"/>
  <c r="AC68" i="37" s="1"/>
  <c r="AB68" i="37"/>
  <c r="Z128" i="37"/>
  <c r="AA103" i="37"/>
  <c r="AA128" i="37" s="1"/>
  <c r="P98" i="37"/>
  <c r="Z158" i="37"/>
  <c r="AA133" i="37"/>
  <c r="AA158" i="37" s="1"/>
  <c r="AB128" i="37"/>
  <c r="AC103" i="37"/>
  <c r="AC128" i="37" s="1"/>
  <c r="AB158" i="37"/>
  <c r="AC133" i="37"/>
  <c r="AC158" i="37" s="1"/>
  <c r="O98" i="37"/>
  <c r="O38" i="37"/>
  <c r="Z158" i="36"/>
  <c r="AA133" i="36"/>
  <c r="AA158" i="36" s="1"/>
  <c r="AB158" i="36"/>
  <c r="AC133" i="36"/>
  <c r="AC158" i="36" s="1"/>
  <c r="S38" i="36"/>
  <c r="T13" i="36"/>
  <c r="T38" i="36" s="1"/>
  <c r="Z38" i="36"/>
  <c r="AA13" i="36"/>
  <c r="AA38" i="36" s="1"/>
  <c r="S128" i="36"/>
  <c r="T103" i="36"/>
  <c r="T128" i="36" s="1"/>
  <c r="AC73" i="36"/>
  <c r="AC98" i="36" s="1"/>
  <c r="AB98" i="36"/>
  <c r="AB38" i="36"/>
  <c r="AC13" i="36"/>
  <c r="AC38" i="36" s="1"/>
  <c r="AA103" i="36"/>
  <c r="AA128" i="36" s="1"/>
  <c r="Z128" i="36"/>
  <c r="S98" i="36"/>
  <c r="T73" i="36"/>
  <c r="T98" i="36" s="1"/>
  <c r="AB128" i="36"/>
  <c r="AC103" i="36"/>
  <c r="AC128" i="36" s="1"/>
  <c r="Z98" i="36"/>
  <c r="AA73" i="36"/>
  <c r="AA98" i="36" s="1"/>
  <c r="S158" i="36"/>
  <c r="T133" i="36"/>
  <c r="T158" i="36" s="1"/>
  <c r="O128" i="36"/>
  <c r="P103" i="36"/>
  <c r="P128" i="36" s="1"/>
  <c r="O38" i="36"/>
  <c r="P13" i="36"/>
  <c r="P38" i="36" s="1"/>
  <c r="K229" i="36"/>
  <c r="L232" i="36" s="1"/>
  <c r="P43" i="36"/>
  <c r="P68" i="36" s="1"/>
  <c r="O68" i="36"/>
  <c r="O98" i="36"/>
  <c r="T43" i="36"/>
  <c r="T68" i="36" s="1"/>
  <c r="S68" i="36"/>
  <c r="P98" i="36"/>
  <c r="AA43" i="36"/>
  <c r="AA68" i="36" s="1"/>
  <c r="Z68" i="36"/>
  <c r="AC43" i="36"/>
  <c r="AC68" i="36" s="1"/>
  <c r="AB68" i="36"/>
  <c r="O158" i="36"/>
  <c r="P133" i="36"/>
  <c r="P158" i="36" s="1"/>
  <c r="AA103" i="35"/>
  <c r="AA128" i="35" s="1"/>
  <c r="Z128" i="35"/>
  <c r="S158" i="35"/>
  <c r="T133" i="35"/>
  <c r="T158" i="35" s="1"/>
  <c r="AA43" i="35"/>
  <c r="AA68" i="35" s="1"/>
  <c r="Z68" i="35"/>
  <c r="AC133" i="35"/>
  <c r="AC158" i="35" s="1"/>
  <c r="AB158" i="35"/>
  <c r="Z38" i="35"/>
  <c r="AA13" i="35"/>
  <c r="AA38" i="35" s="1"/>
  <c r="AB38" i="35"/>
  <c r="AC13" i="35"/>
  <c r="AC38" i="35" s="1"/>
  <c r="AC103" i="35"/>
  <c r="AC128" i="35" s="1"/>
  <c r="AB128" i="35"/>
  <c r="T13" i="35"/>
  <c r="T38" i="35" s="1"/>
  <c r="S38" i="35"/>
  <c r="Z158" i="35"/>
  <c r="AA133" i="35"/>
  <c r="AA158" i="35" s="1"/>
  <c r="P128" i="35"/>
  <c r="O98" i="35"/>
  <c r="P73" i="35"/>
  <c r="P98" i="35" s="1"/>
  <c r="O128" i="35"/>
  <c r="S98" i="35"/>
  <c r="T73" i="35"/>
  <c r="T98" i="35" s="1"/>
  <c r="AC73" i="35"/>
  <c r="AC98" i="35" s="1"/>
  <c r="AB98" i="35"/>
  <c r="AC43" i="35"/>
  <c r="AC68" i="35" s="1"/>
  <c r="AB68" i="35"/>
  <c r="Z98" i="35"/>
  <c r="AA73" i="35"/>
  <c r="AA98" i="35" s="1"/>
  <c r="O68" i="35"/>
  <c r="P43" i="35"/>
  <c r="P68" i="35" s="1"/>
  <c r="S128" i="35"/>
  <c r="T103" i="35"/>
  <c r="T128" i="35" s="1"/>
  <c r="O158" i="35"/>
  <c r="P133" i="35"/>
  <c r="P158" i="35" s="1"/>
  <c r="S68" i="35"/>
  <c r="T43" i="35"/>
  <c r="T68" i="35" s="1"/>
  <c r="K229" i="35"/>
  <c r="L232" i="35" s="1"/>
  <c r="T158" i="34"/>
  <c r="P43" i="34"/>
  <c r="P68" i="34" s="1"/>
  <c r="O68" i="34"/>
  <c r="S158" i="34"/>
  <c r="T43" i="34"/>
  <c r="T68" i="34" s="1"/>
  <c r="S68" i="34"/>
  <c r="AB68" i="34"/>
  <c r="AC43" i="34"/>
  <c r="AC68" i="34" s="1"/>
  <c r="O98" i="34"/>
  <c r="Z68" i="34"/>
  <c r="AA43" i="34"/>
  <c r="AA68" i="34" s="1"/>
  <c r="AA158" i="34"/>
  <c r="Z158" i="34"/>
  <c r="AC158" i="34"/>
  <c r="S128" i="34"/>
  <c r="T103" i="34"/>
  <c r="T128" i="34" s="1"/>
  <c r="O38" i="34"/>
  <c r="AB158" i="34"/>
  <c r="O128" i="34"/>
  <c r="Z128" i="34"/>
  <c r="AA103" i="34"/>
  <c r="AA128" i="34" s="1"/>
  <c r="P13" i="34"/>
  <c r="P38" i="34" s="1"/>
  <c r="AC103" i="34"/>
  <c r="AC128" i="34" s="1"/>
  <c r="AB128" i="34"/>
  <c r="Z38" i="34"/>
  <c r="AA13" i="34"/>
  <c r="AA38" i="34" s="1"/>
  <c r="P128" i="34"/>
  <c r="AC13" i="34"/>
  <c r="AC38" i="34" s="1"/>
  <c r="AB38" i="34"/>
  <c r="AB98" i="34"/>
  <c r="AC73" i="34"/>
  <c r="AC98" i="34" s="1"/>
  <c r="S38" i="34"/>
  <c r="T13" i="34"/>
  <c r="T38" i="34" s="1"/>
  <c r="S98" i="34"/>
  <c r="T73" i="34"/>
  <c r="T98" i="34" s="1"/>
  <c r="Z98" i="34"/>
  <c r="AA73" i="34"/>
  <c r="AA98" i="34" s="1"/>
  <c r="P158" i="34"/>
  <c r="T43" i="33"/>
  <c r="T68" i="33" s="1"/>
  <c r="S68" i="33"/>
  <c r="Z128" i="33"/>
  <c r="AA103" i="33"/>
  <c r="AA128" i="33" s="1"/>
  <c r="Z68" i="33"/>
  <c r="AA43" i="33"/>
  <c r="AA68" i="33" s="1"/>
  <c r="P73" i="33"/>
  <c r="P98" i="33" s="1"/>
  <c r="O98" i="33"/>
  <c r="AC103" i="33"/>
  <c r="AC128" i="33" s="1"/>
  <c r="AB128" i="33"/>
  <c r="AB68" i="33"/>
  <c r="AC43" i="33"/>
  <c r="AC68" i="33" s="1"/>
  <c r="O158" i="33"/>
  <c r="P133" i="33"/>
  <c r="P158" i="33" s="1"/>
  <c r="S158" i="33"/>
  <c r="T133" i="33"/>
  <c r="T158" i="33" s="1"/>
  <c r="Z158" i="33"/>
  <c r="AA133" i="33"/>
  <c r="AA158" i="33" s="1"/>
  <c r="AB158" i="33"/>
  <c r="AC133" i="33"/>
  <c r="AC158" i="33" s="1"/>
  <c r="AB98" i="33"/>
  <c r="AC73" i="33"/>
  <c r="AC98" i="33" s="1"/>
  <c r="O128" i="33"/>
  <c r="P103" i="33"/>
  <c r="P128" i="33" s="1"/>
  <c r="S98" i="33"/>
  <c r="T73" i="33"/>
  <c r="T98" i="33" s="1"/>
  <c r="S38" i="33"/>
  <c r="T13" i="33"/>
  <c r="T38" i="33" s="1"/>
  <c r="Z98" i="33"/>
  <c r="AA73" i="33"/>
  <c r="AA98" i="33" s="1"/>
  <c r="Z38" i="33"/>
  <c r="AA13" i="33"/>
  <c r="AA38" i="33" s="1"/>
  <c r="O68" i="33"/>
  <c r="P43" i="33"/>
  <c r="P68" i="33" s="1"/>
  <c r="S128" i="33"/>
  <c r="T103" i="33"/>
  <c r="T128" i="33" s="1"/>
  <c r="AB38" i="33"/>
  <c r="AC13" i="33"/>
  <c r="AC38" i="33" s="1"/>
  <c r="P98" i="32"/>
  <c r="Z68" i="32"/>
  <c r="AA43" i="32"/>
  <c r="AA68" i="32" s="1"/>
  <c r="T38" i="32"/>
  <c r="O158" i="32"/>
  <c r="P133" i="32"/>
  <c r="P158" i="32" s="1"/>
  <c r="Z38" i="32"/>
  <c r="O68" i="32"/>
  <c r="P43" i="32"/>
  <c r="P68" i="32" s="1"/>
  <c r="AB68" i="32"/>
  <c r="AC43" i="32"/>
  <c r="AC68" i="32" s="1"/>
  <c r="Z158" i="32"/>
  <c r="AA133" i="32"/>
  <c r="AA158" i="32" s="1"/>
  <c r="Z128" i="32"/>
  <c r="AA103" i="32"/>
  <c r="AA128" i="32" s="1"/>
  <c r="AB98" i="32"/>
  <c r="AC73" i="32"/>
  <c r="AC98" i="32" s="1"/>
  <c r="AB158" i="32"/>
  <c r="AC133" i="32"/>
  <c r="AC158" i="32" s="1"/>
  <c r="AC103" i="32"/>
  <c r="AC128" i="32" s="1"/>
  <c r="AB128" i="32"/>
  <c r="Z98" i="32"/>
  <c r="AA73" i="32"/>
  <c r="AA98" i="32" s="1"/>
  <c r="AA38" i="32"/>
  <c r="S98" i="32"/>
  <c r="T73" i="32"/>
  <c r="T98" i="32" s="1"/>
  <c r="S128" i="32"/>
  <c r="T103" i="32"/>
  <c r="T128" i="32" s="1"/>
  <c r="S38" i="32"/>
  <c r="S158" i="32"/>
  <c r="T133" i="32"/>
  <c r="T158" i="32" s="1"/>
  <c r="O128" i="32"/>
  <c r="P103" i="32"/>
  <c r="P128" i="32" s="1"/>
  <c r="T43" i="32"/>
  <c r="T68" i="32" s="1"/>
  <c r="S68" i="32"/>
  <c r="AC15" i="32"/>
  <c r="AC38" i="32" s="1"/>
  <c r="AB38" i="32"/>
  <c r="T43" i="31"/>
  <c r="T68" i="31" s="1"/>
  <c r="S68" i="31"/>
  <c r="S128" i="31"/>
  <c r="T103" i="31"/>
  <c r="T128" i="31" s="1"/>
  <c r="AA43" i="31"/>
  <c r="AA68" i="31" s="1"/>
  <c r="Z68" i="31"/>
  <c r="O128" i="31"/>
  <c r="P103" i="31"/>
  <c r="P128" i="31" s="1"/>
  <c r="Z128" i="31"/>
  <c r="AA103" i="31"/>
  <c r="AA128" i="31" s="1"/>
  <c r="AB68" i="31"/>
  <c r="AC43" i="31"/>
  <c r="AC68" i="31" s="1"/>
  <c r="AC103" i="31"/>
  <c r="AC128" i="31" s="1"/>
  <c r="AB128" i="31"/>
  <c r="P68" i="31"/>
  <c r="K229" i="31"/>
  <c r="L232" i="31" s="1"/>
  <c r="O68" i="31"/>
  <c r="AB38" i="31"/>
  <c r="AC13" i="31"/>
  <c r="AC38" i="31" s="1"/>
  <c r="Z98" i="31"/>
  <c r="AA73" i="31"/>
  <c r="AA98" i="31" s="1"/>
  <c r="S38" i="31"/>
  <c r="T13" i="31"/>
  <c r="T38" i="31" s="1"/>
  <c r="S158" i="31"/>
  <c r="T133" i="31"/>
  <c r="T158" i="31" s="1"/>
  <c r="AB98" i="31"/>
  <c r="AC73" i="31"/>
  <c r="AC98" i="31" s="1"/>
  <c r="Z38" i="31"/>
  <c r="AA13" i="31"/>
  <c r="AA38" i="31" s="1"/>
  <c r="O158" i="31"/>
  <c r="P133" i="31"/>
  <c r="P158" i="31" s="1"/>
  <c r="S98" i="31"/>
  <c r="T73" i="31"/>
  <c r="T98" i="31" s="1"/>
  <c r="Z158" i="31"/>
  <c r="AA133" i="31"/>
  <c r="AA158" i="31" s="1"/>
  <c r="O98" i="31"/>
  <c r="P73" i="31"/>
  <c r="P98" i="31" s="1"/>
  <c r="AB158" i="31"/>
  <c r="AC133" i="31"/>
  <c r="AC158" i="31" s="1"/>
  <c r="O98" i="30"/>
  <c r="P128" i="30"/>
  <c r="T43" i="30"/>
  <c r="T68" i="30" s="1"/>
  <c r="S68" i="30"/>
  <c r="AB98" i="30"/>
  <c r="AC73" i="30"/>
  <c r="AC98" i="30" s="1"/>
  <c r="AA43" i="30"/>
  <c r="AA68" i="30" s="1"/>
  <c r="Z68" i="30"/>
  <c r="T73" i="30"/>
  <c r="T98" i="30" s="1"/>
  <c r="S98" i="30"/>
  <c r="S128" i="30"/>
  <c r="T103" i="30"/>
  <c r="T128" i="30" s="1"/>
  <c r="AB68" i="30"/>
  <c r="AC43" i="30"/>
  <c r="AC68" i="30" s="1"/>
  <c r="O128" i="30"/>
  <c r="Z98" i="30"/>
  <c r="AA73" i="30"/>
  <c r="AA98" i="30" s="1"/>
  <c r="Z128" i="30"/>
  <c r="AA103" i="30"/>
  <c r="AA128" i="30" s="1"/>
  <c r="O68" i="30"/>
  <c r="P43" i="30"/>
  <c r="P68" i="30" s="1"/>
  <c r="AC103" i="30"/>
  <c r="AC128" i="30" s="1"/>
  <c r="AB128" i="30"/>
  <c r="O158" i="30"/>
  <c r="P133" i="30"/>
  <c r="P158" i="30" s="1"/>
  <c r="S38" i="30"/>
  <c r="T13" i="30"/>
  <c r="T38" i="30" s="1"/>
  <c r="S158" i="30"/>
  <c r="T133" i="30"/>
  <c r="T158" i="30" s="1"/>
  <c r="Z38" i="30"/>
  <c r="AA13" i="30"/>
  <c r="AA38" i="30" s="1"/>
  <c r="Z158" i="30"/>
  <c r="AA133" i="30"/>
  <c r="AA158" i="30" s="1"/>
  <c r="AC13" i="30"/>
  <c r="AC38" i="30" s="1"/>
  <c r="AB38" i="30"/>
  <c r="AB158" i="30"/>
  <c r="AC133" i="30"/>
  <c r="AC158" i="30" s="1"/>
  <c r="P98" i="30"/>
  <c r="AC128" i="29"/>
  <c r="P73" i="29"/>
  <c r="P98" i="29" s="1"/>
  <c r="O98" i="29"/>
  <c r="S98" i="29"/>
  <c r="T73" i="29"/>
  <c r="T98" i="29" s="1"/>
  <c r="AC16" i="29"/>
  <c r="AC38" i="29" s="1"/>
  <c r="AB38" i="29"/>
  <c r="Z98" i="29"/>
  <c r="AA73" i="29"/>
  <c r="AA98" i="29" s="1"/>
  <c r="T16" i="29"/>
  <c r="T38" i="29" s="1"/>
  <c r="S38" i="29"/>
  <c r="AA16" i="29"/>
  <c r="AA38" i="29" s="1"/>
  <c r="Z38" i="29"/>
  <c r="P128" i="29"/>
  <c r="AC68" i="29"/>
  <c r="AB98" i="29"/>
  <c r="AC73" i="29"/>
  <c r="AC98" i="29" s="1"/>
  <c r="AB68" i="29"/>
  <c r="P133" i="29"/>
  <c r="P158" i="29" s="1"/>
  <c r="O158" i="29"/>
  <c r="S158" i="29"/>
  <c r="T133" i="29"/>
  <c r="T158" i="29" s="1"/>
  <c r="O128" i="29"/>
  <c r="T128" i="29"/>
  <c r="Z158" i="29"/>
  <c r="AA133" i="29"/>
  <c r="AA158" i="29" s="1"/>
  <c r="S128" i="29"/>
  <c r="AB158" i="29"/>
  <c r="AC133" i="29"/>
  <c r="AC158" i="29" s="1"/>
  <c r="P68" i="29"/>
  <c r="AA128" i="29"/>
  <c r="O68" i="29"/>
  <c r="T44" i="29"/>
  <c r="T68" i="29" s="1"/>
  <c r="S68" i="29"/>
  <c r="AB128" i="29"/>
  <c r="Z128" i="29"/>
  <c r="AA44" i="29"/>
  <c r="AA68" i="29" s="1"/>
  <c r="Z68" i="29"/>
  <c r="AC103" i="28"/>
  <c r="AC128" i="28" s="1"/>
  <c r="AB128" i="28"/>
  <c r="S38" i="28"/>
  <c r="T13" i="28"/>
  <c r="T38" i="28" s="1"/>
  <c r="O98" i="28"/>
  <c r="O38" i="28"/>
  <c r="Z38" i="28"/>
  <c r="AA13" i="28"/>
  <c r="AA38" i="28" s="1"/>
  <c r="O68" i="28"/>
  <c r="P43" i="28"/>
  <c r="P68" i="28" s="1"/>
  <c r="P98" i="28"/>
  <c r="P38" i="28"/>
  <c r="AB38" i="28"/>
  <c r="AC13" i="28"/>
  <c r="AC38" i="28" s="1"/>
  <c r="T43" i="28"/>
  <c r="T68" i="28" s="1"/>
  <c r="S68" i="28"/>
  <c r="K229" i="28"/>
  <c r="L232" i="28" s="1"/>
  <c r="AA43" i="28"/>
  <c r="AA68" i="28" s="1"/>
  <c r="Z68" i="28"/>
  <c r="AC43" i="28"/>
  <c r="AC68" i="28" s="1"/>
  <c r="AB68" i="28"/>
  <c r="O128" i="28"/>
  <c r="O158" i="28"/>
  <c r="P133" i="28"/>
  <c r="P158" i="28" s="1"/>
  <c r="S158" i="28"/>
  <c r="T133" i="28"/>
  <c r="T158" i="28" s="1"/>
  <c r="Z158" i="28"/>
  <c r="AA133" i="28"/>
  <c r="AA158" i="28" s="1"/>
  <c r="AB98" i="28"/>
  <c r="AC73" i="28"/>
  <c r="AC98" i="28" s="1"/>
  <c r="AB158" i="28"/>
  <c r="AC133" i="28"/>
  <c r="AC158" i="28" s="1"/>
  <c r="P128" i="28"/>
  <c r="T73" i="28"/>
  <c r="T98" i="28" s="1"/>
  <c r="S98" i="28"/>
  <c r="S128" i="28"/>
  <c r="T103" i="28"/>
  <c r="T128" i="28" s="1"/>
  <c r="Z98" i="28"/>
  <c r="AA73" i="28"/>
  <c r="AA98" i="28" s="1"/>
  <c r="Z128" i="28"/>
  <c r="AA103" i="28"/>
  <c r="AA128" i="28" s="1"/>
  <c r="Z128" i="27"/>
  <c r="AA103" i="27"/>
  <c r="AA128" i="27" s="1"/>
  <c r="S68" i="27"/>
  <c r="AC103" i="27"/>
  <c r="AC128" i="27" s="1"/>
  <c r="AB128" i="27"/>
  <c r="T68" i="27"/>
  <c r="S128" i="27"/>
  <c r="T103" i="27"/>
  <c r="T128" i="27" s="1"/>
  <c r="K229" i="27"/>
  <c r="L232" i="27" s="1"/>
  <c r="Z68" i="27"/>
  <c r="AC68" i="27"/>
  <c r="O68" i="27"/>
  <c r="O98" i="27"/>
  <c r="P73" i="27"/>
  <c r="P98" i="27" s="1"/>
  <c r="AA68" i="27"/>
  <c r="AB68" i="27"/>
  <c r="AB98" i="27"/>
  <c r="AC73" i="27"/>
  <c r="AC98" i="27" s="1"/>
  <c r="S98" i="27"/>
  <c r="T73" i="27"/>
  <c r="T98" i="27" s="1"/>
  <c r="AA73" i="27"/>
  <c r="AA98" i="27" s="1"/>
  <c r="Z98" i="27"/>
  <c r="P128" i="27"/>
  <c r="O38" i="27"/>
  <c r="P13" i="27"/>
  <c r="P38" i="27" s="1"/>
  <c r="O128" i="27"/>
  <c r="P133" i="27"/>
  <c r="P158" i="27" s="1"/>
  <c r="O158" i="27"/>
  <c r="S158" i="27"/>
  <c r="T133" i="27"/>
  <c r="T158" i="27" s="1"/>
  <c r="Z158" i="27"/>
  <c r="AA133" i="27"/>
  <c r="AA158" i="27" s="1"/>
  <c r="T13" i="27"/>
  <c r="T38" i="27" s="1"/>
  <c r="S38" i="27"/>
  <c r="AB158" i="27"/>
  <c r="AC133" i="27"/>
  <c r="AC158" i="27" s="1"/>
  <c r="AA13" i="27"/>
  <c r="AA38" i="27" s="1"/>
  <c r="Z38" i="27"/>
  <c r="AC13" i="27"/>
  <c r="AC38" i="27" s="1"/>
  <c r="AB38" i="27"/>
  <c r="S158" i="26"/>
  <c r="T133" i="26"/>
  <c r="T158" i="26" s="1"/>
  <c r="K229" i="26"/>
  <c r="L232" i="26" s="1"/>
  <c r="O158" i="26"/>
  <c r="P133" i="26"/>
  <c r="P158" i="26" s="1"/>
  <c r="Z158" i="26"/>
  <c r="AA133" i="26"/>
  <c r="AA158" i="26" s="1"/>
  <c r="S38" i="26"/>
  <c r="T13" i="26"/>
  <c r="T38" i="26" s="1"/>
  <c r="AB158" i="26"/>
  <c r="AC133" i="26"/>
  <c r="AC158" i="26" s="1"/>
  <c r="Z38" i="26"/>
  <c r="AA13" i="26"/>
  <c r="AA38" i="26" s="1"/>
  <c r="AC13" i="26"/>
  <c r="AC38" i="26" s="1"/>
  <c r="AB38" i="26"/>
  <c r="AB98" i="26"/>
  <c r="AC73" i="26"/>
  <c r="AC98" i="26" s="1"/>
  <c r="S98" i="26"/>
  <c r="T73" i="26"/>
  <c r="T98" i="26" s="1"/>
  <c r="Z98" i="26"/>
  <c r="AA73" i="26"/>
  <c r="AA98" i="26" s="1"/>
  <c r="O68" i="26"/>
  <c r="P43" i="26"/>
  <c r="P68" i="26" s="1"/>
  <c r="AA43" i="26"/>
  <c r="AA68" i="26" s="1"/>
  <c r="Z68" i="26"/>
  <c r="P38" i="26"/>
  <c r="T43" i="26"/>
  <c r="T68" i="26" s="1"/>
  <c r="S68" i="26"/>
  <c r="S128" i="26"/>
  <c r="T103" i="26"/>
  <c r="T128" i="26" s="1"/>
  <c r="P128" i="26"/>
  <c r="O38" i="26"/>
  <c r="AB68" i="26"/>
  <c r="AC43" i="26"/>
  <c r="AC68" i="26" s="1"/>
  <c r="Z128" i="26"/>
  <c r="AA103" i="26"/>
  <c r="AA128" i="26" s="1"/>
  <c r="O128" i="26"/>
  <c r="O98" i="26"/>
  <c r="P73" i="26"/>
  <c r="P98" i="26" s="1"/>
  <c r="AC103" i="26"/>
  <c r="AC128" i="26" s="1"/>
  <c r="AB128" i="26"/>
  <c r="AB98" i="25"/>
  <c r="AC73" i="25"/>
  <c r="AC98" i="25" s="1"/>
  <c r="T73" i="25"/>
  <c r="T98" i="25" s="1"/>
  <c r="S98" i="25"/>
  <c r="Z98" i="25"/>
  <c r="AA73" i="25"/>
  <c r="AA98" i="25" s="1"/>
  <c r="S38" i="25"/>
  <c r="T13" i="25"/>
  <c r="T38" i="25" s="1"/>
  <c r="AA13" i="25"/>
  <c r="AA38" i="25" s="1"/>
  <c r="Z38" i="25"/>
  <c r="P68" i="25"/>
  <c r="O68" i="25"/>
  <c r="S128" i="25"/>
  <c r="T103" i="25"/>
  <c r="T128" i="25" s="1"/>
  <c r="AB38" i="25"/>
  <c r="AC13" i="25"/>
  <c r="AC38" i="25" s="1"/>
  <c r="O98" i="25"/>
  <c r="S68" i="25"/>
  <c r="T43" i="25"/>
  <c r="T68" i="25" s="1"/>
  <c r="Z128" i="25"/>
  <c r="AA103" i="25"/>
  <c r="AA128" i="25" s="1"/>
  <c r="Z68" i="25"/>
  <c r="AA43" i="25"/>
  <c r="AA68" i="25" s="1"/>
  <c r="AC103" i="25"/>
  <c r="AC128" i="25" s="1"/>
  <c r="AB128" i="25"/>
  <c r="AB68" i="25"/>
  <c r="AC43" i="25"/>
  <c r="AC68" i="25" s="1"/>
  <c r="K229" i="25"/>
  <c r="L232" i="25" s="1"/>
  <c r="O158" i="25"/>
  <c r="P133" i="25"/>
  <c r="P158" i="25" s="1"/>
  <c r="S158" i="25"/>
  <c r="T133" i="25"/>
  <c r="T158" i="25" s="1"/>
  <c r="O128" i="25"/>
  <c r="Z158" i="25"/>
  <c r="AA133" i="25"/>
  <c r="AA158" i="25" s="1"/>
  <c r="AB158" i="25"/>
  <c r="AC133" i="25"/>
  <c r="AC158" i="25" s="1"/>
  <c r="P128" i="25"/>
  <c r="P133" i="24"/>
  <c r="P158" i="24" s="1"/>
  <c r="O158" i="24"/>
  <c r="Z158" i="24"/>
  <c r="AA133" i="24"/>
  <c r="AA158" i="24" s="1"/>
  <c r="AC133" i="24"/>
  <c r="AC158" i="24" s="1"/>
  <c r="AB158" i="24"/>
  <c r="AB68" i="24"/>
  <c r="Z68" i="24"/>
  <c r="AC68" i="24"/>
  <c r="O68" i="24"/>
  <c r="AA68" i="24"/>
  <c r="P38" i="24"/>
  <c r="S68" i="24"/>
  <c r="O38" i="24"/>
  <c r="S158" i="24"/>
  <c r="T133" i="24"/>
  <c r="T158" i="24" s="1"/>
  <c r="T68" i="24"/>
  <c r="T73" i="24"/>
  <c r="T98" i="24" s="1"/>
  <c r="S98" i="24"/>
  <c r="O128" i="24"/>
  <c r="AC73" i="24"/>
  <c r="AC98" i="24" s="1"/>
  <c r="AB98" i="24"/>
  <c r="O98" i="24"/>
  <c r="Z98" i="24"/>
  <c r="AA73" i="24"/>
  <c r="AA98" i="24" s="1"/>
  <c r="S38" i="24"/>
  <c r="P128" i="24"/>
  <c r="AA14" i="24"/>
  <c r="AA38" i="24" s="1"/>
  <c r="Z38" i="24"/>
  <c r="T38" i="24"/>
  <c r="AA103" i="24"/>
  <c r="AA128" i="24" s="1"/>
  <c r="Z128" i="24"/>
  <c r="AC14" i="24"/>
  <c r="AC38" i="24" s="1"/>
  <c r="AB38" i="24"/>
  <c r="S128" i="24"/>
  <c r="T103" i="24"/>
  <c r="T128" i="24" s="1"/>
  <c r="K229" i="24"/>
  <c r="L232" i="24" s="1"/>
  <c r="AB128" i="24"/>
  <c r="AC103" i="24"/>
  <c r="AC128" i="24" s="1"/>
  <c r="O68" i="23"/>
  <c r="P43" i="23"/>
  <c r="P68" i="23" s="1"/>
  <c r="AA43" i="23"/>
  <c r="AA68" i="23" s="1"/>
  <c r="Z68" i="23"/>
  <c r="AB68" i="23"/>
  <c r="AC43" i="23"/>
  <c r="AC68" i="23" s="1"/>
  <c r="O158" i="23"/>
  <c r="P133" i="23"/>
  <c r="P158" i="23" s="1"/>
  <c r="T43" i="23"/>
  <c r="T68" i="23" s="1"/>
  <c r="S68" i="23"/>
  <c r="S158" i="23"/>
  <c r="T133" i="23"/>
  <c r="T158" i="23" s="1"/>
  <c r="O98" i="23"/>
  <c r="P73" i="23"/>
  <c r="P98" i="23" s="1"/>
  <c r="AB158" i="23"/>
  <c r="AC133" i="23"/>
  <c r="AC158" i="23" s="1"/>
  <c r="O38" i="23"/>
  <c r="P13" i="23"/>
  <c r="P38" i="23" s="1"/>
  <c r="T73" i="23"/>
  <c r="T98" i="23" s="1"/>
  <c r="S98" i="23"/>
  <c r="Z158" i="23"/>
  <c r="AA133" i="23"/>
  <c r="AA158" i="23" s="1"/>
  <c r="O128" i="23"/>
  <c r="P103" i="23"/>
  <c r="P128" i="23" s="1"/>
  <c r="AC73" i="23"/>
  <c r="AC98" i="23" s="1"/>
  <c r="AB98" i="23"/>
  <c r="S38" i="23"/>
  <c r="T13" i="23"/>
  <c r="T38" i="23" s="1"/>
  <c r="Z98" i="23"/>
  <c r="AA73" i="23"/>
  <c r="AA98" i="23" s="1"/>
  <c r="Z38" i="23"/>
  <c r="AA13" i="23"/>
  <c r="AA38" i="23" s="1"/>
  <c r="AB38" i="23"/>
  <c r="AC13" i="23"/>
  <c r="AC38" i="23" s="1"/>
  <c r="S128" i="23"/>
  <c r="T103" i="23"/>
  <c r="T128" i="23" s="1"/>
  <c r="AB128" i="23"/>
  <c r="AC103" i="23"/>
  <c r="AC128" i="23" s="1"/>
  <c r="AA103" i="23"/>
  <c r="AA128" i="23" s="1"/>
  <c r="Z128" i="23"/>
  <c r="K229" i="23"/>
  <c r="L232" i="23" s="1"/>
  <c r="O38" i="22"/>
  <c r="AB158" i="22"/>
  <c r="AC133" i="22"/>
  <c r="AC158" i="22" s="1"/>
  <c r="P38" i="22"/>
  <c r="K229" i="22"/>
  <c r="L232" i="22" s="1"/>
  <c r="AB68" i="22"/>
  <c r="AC43" i="22"/>
  <c r="AC68" i="22" s="1"/>
  <c r="O38" i="21"/>
  <c r="T43" i="22"/>
  <c r="T68" i="22" s="1"/>
  <c r="S68" i="22"/>
  <c r="AA43" i="22"/>
  <c r="AA68" i="22" s="1"/>
  <c r="Z68" i="22"/>
  <c r="S128" i="22"/>
  <c r="T103" i="22"/>
  <c r="T128" i="22" s="1"/>
  <c r="P73" i="22"/>
  <c r="P98" i="22" s="1"/>
  <c r="O98" i="22"/>
  <c r="O128" i="22"/>
  <c r="Z128" i="22"/>
  <c r="AA103" i="22"/>
  <c r="AA128" i="22" s="1"/>
  <c r="O68" i="22"/>
  <c r="P43" i="22"/>
  <c r="P68" i="22" s="1"/>
  <c r="AB98" i="22"/>
  <c r="AC73" i="22"/>
  <c r="AC98" i="22" s="1"/>
  <c r="AC103" i="22"/>
  <c r="AC128" i="22" s="1"/>
  <c r="AB128" i="22"/>
  <c r="T73" i="22"/>
  <c r="T98" i="22" s="1"/>
  <c r="S98" i="22"/>
  <c r="P128" i="22"/>
  <c r="Z98" i="22"/>
  <c r="AA73" i="22"/>
  <c r="AA98" i="22" s="1"/>
  <c r="O158" i="22"/>
  <c r="P133" i="22"/>
  <c r="P158" i="22" s="1"/>
  <c r="Z38" i="22"/>
  <c r="S38" i="22"/>
  <c r="S158" i="22"/>
  <c r="T133" i="22"/>
  <c r="T158" i="22" s="1"/>
  <c r="AA38" i="22"/>
  <c r="AC14" i="22"/>
  <c r="AC38" i="22" s="1"/>
  <c r="AB38" i="22"/>
  <c r="T38" i="22"/>
  <c r="Z158" i="22"/>
  <c r="AA133" i="22"/>
  <c r="AA158" i="22" s="1"/>
  <c r="P14" i="21"/>
  <c r="P38" i="21" s="1"/>
  <c r="S38" i="21"/>
  <c r="AB98" i="21"/>
  <c r="AC73" i="21"/>
  <c r="AC98" i="21" s="1"/>
  <c r="S128" i="21"/>
  <c r="T103" i="21"/>
  <c r="T128" i="21" s="1"/>
  <c r="AB68" i="21"/>
  <c r="AC43" i="21"/>
  <c r="AC68" i="21" s="1"/>
  <c r="AA43" i="21"/>
  <c r="AA68" i="21" s="1"/>
  <c r="Z68" i="21"/>
  <c r="Z98" i="21"/>
  <c r="AA73" i="21"/>
  <c r="AA98" i="21" s="1"/>
  <c r="O128" i="21"/>
  <c r="T43" i="21"/>
  <c r="T68" i="21" s="1"/>
  <c r="S68" i="21"/>
  <c r="P103" i="21"/>
  <c r="P128" i="21" s="1"/>
  <c r="Z38" i="21"/>
  <c r="O38" i="20"/>
  <c r="AA38" i="21"/>
  <c r="T158" i="21"/>
  <c r="S158" i="21"/>
  <c r="P158" i="21"/>
  <c r="AC158" i="21"/>
  <c r="O158" i="21"/>
  <c r="P68" i="21"/>
  <c r="AB158" i="21"/>
  <c r="O68" i="21"/>
  <c r="S98" i="21"/>
  <c r="T73" i="21"/>
  <c r="T98" i="21" s="1"/>
  <c r="AA38" i="20"/>
  <c r="AA158" i="21"/>
  <c r="AC15" i="21"/>
  <c r="AC38" i="21" s="1"/>
  <c r="AB38" i="21"/>
  <c r="K229" i="21"/>
  <c r="L232" i="21" s="1"/>
  <c r="Z158" i="21"/>
  <c r="T38" i="21"/>
  <c r="Z128" i="21"/>
  <c r="AA103" i="21"/>
  <c r="AA128" i="21" s="1"/>
  <c r="O98" i="21"/>
  <c r="P73" i="21"/>
  <c r="P98" i="21" s="1"/>
  <c r="AC103" i="21"/>
  <c r="AC128" i="21" s="1"/>
  <c r="AB128" i="21"/>
  <c r="AC73" i="20"/>
  <c r="AC98" i="20" s="1"/>
  <c r="AB98" i="20"/>
  <c r="T128" i="20"/>
  <c r="P15" i="20"/>
  <c r="P38" i="20" s="1"/>
  <c r="S128" i="20"/>
  <c r="S68" i="20"/>
  <c r="T68" i="20"/>
  <c r="P68" i="20"/>
  <c r="AA68" i="20"/>
  <c r="O158" i="20"/>
  <c r="P133" i="20"/>
  <c r="P158" i="20" s="1"/>
  <c r="Z158" i="20"/>
  <c r="AA133" i="20"/>
  <c r="AA158" i="20" s="1"/>
  <c r="Z68" i="20"/>
  <c r="S38" i="20"/>
  <c r="S158" i="20"/>
  <c r="T133" i="20"/>
  <c r="T158" i="20" s="1"/>
  <c r="AB158" i="20"/>
  <c r="AC133" i="20"/>
  <c r="AC158" i="20" s="1"/>
  <c r="AC128" i="20"/>
  <c r="T38" i="20"/>
  <c r="AB128" i="20"/>
  <c r="K229" i="20"/>
  <c r="L232" i="20" s="1"/>
  <c r="AC45" i="20"/>
  <c r="AC68" i="20" s="1"/>
  <c r="AB68" i="20"/>
  <c r="O128" i="20"/>
  <c r="Z38" i="20"/>
  <c r="O68" i="20"/>
  <c r="Z128" i="20"/>
  <c r="AB38" i="20"/>
  <c r="AA73" i="20"/>
  <c r="AA98" i="20" s="1"/>
  <c r="Z98" i="20"/>
  <c r="AA128" i="20"/>
  <c r="P128" i="20"/>
  <c r="O98" i="20"/>
  <c r="P73" i="20"/>
  <c r="P98" i="20" s="1"/>
  <c r="AC38" i="20"/>
  <c r="T73" i="20"/>
  <c r="T98" i="20" s="1"/>
  <c r="S98" i="20"/>
  <c r="O68" i="19"/>
  <c r="P43" i="19"/>
  <c r="P68" i="19" s="1"/>
  <c r="O128" i="19"/>
  <c r="P103" i="19"/>
  <c r="P128" i="19" s="1"/>
  <c r="S68" i="19"/>
  <c r="T43" i="19"/>
  <c r="T68" i="19" s="1"/>
  <c r="AB133" i="19"/>
  <c r="AB158" i="19" s="1"/>
  <c r="AA158" i="19"/>
  <c r="AA68" i="19"/>
  <c r="AB43" i="19"/>
  <c r="AB68" i="19" s="1"/>
  <c r="T133" i="19"/>
  <c r="T158" i="19" s="1"/>
  <c r="S158" i="19"/>
  <c r="AC68" i="19"/>
  <c r="AD43" i="19"/>
  <c r="AD68" i="19" s="1"/>
  <c r="AC158" i="19"/>
  <c r="AD133" i="19"/>
  <c r="AD158" i="19" s="1"/>
  <c r="O158" i="19"/>
  <c r="P133" i="19"/>
  <c r="P158" i="19" s="1"/>
  <c r="O98" i="19"/>
  <c r="T73" i="19"/>
  <c r="T98" i="19" s="1"/>
  <c r="S98" i="19"/>
  <c r="AD73" i="19"/>
  <c r="AD98" i="19" s="1"/>
  <c r="AC98" i="19"/>
  <c r="AB73" i="19"/>
  <c r="AB98" i="19" s="1"/>
  <c r="AA98" i="19"/>
  <c r="AC38" i="19"/>
  <c r="AD13" i="19"/>
  <c r="AD38" i="19" s="1"/>
  <c r="O38" i="19"/>
  <c r="S38" i="19"/>
  <c r="T13" i="19"/>
  <c r="T38" i="19" s="1"/>
  <c r="AA38" i="19"/>
  <c r="AB13" i="19"/>
  <c r="AB38" i="19" s="1"/>
  <c r="AC128" i="19"/>
  <c r="AD103" i="19"/>
  <c r="AD128" i="19" s="1"/>
  <c r="P13" i="19"/>
  <c r="P38" i="19" s="1"/>
  <c r="T103" i="19"/>
  <c r="T128" i="19" s="1"/>
  <c r="S128" i="19"/>
  <c r="AA128" i="19"/>
  <c r="AB103" i="19"/>
  <c r="AB128" i="19" s="1"/>
  <c r="J16" i="18"/>
  <c r="J17" i="18"/>
  <c r="J18" i="18"/>
  <c r="J19" i="18"/>
  <c r="J20" i="18"/>
  <c r="J21" i="18"/>
  <c r="J22" i="18"/>
  <c r="J23" i="18"/>
  <c r="J25" i="18"/>
  <c r="J26" i="18"/>
  <c r="J27" i="18"/>
  <c r="J28" i="18"/>
  <c r="J29" i="18"/>
  <c r="J30" i="18"/>
  <c r="J31" i="18"/>
  <c r="J32" i="18"/>
  <c r="J33" i="18"/>
  <c r="J34" i="18"/>
  <c r="J35" i="18"/>
  <c r="J36" i="18"/>
  <c r="J37" i="18"/>
  <c r="Q3" i="5" a="1"/>
  <c r="Q3" i="5" s="1"/>
  <c r="X3" i="5" a="1"/>
  <c r="AB3" i="5" s="1"/>
  <c r="X158" i="18"/>
  <c r="V158" i="18"/>
  <c r="R158" i="18"/>
  <c r="N158" i="18"/>
  <c r="K226" i="18" s="1"/>
  <c r="P13" i="35" l="1"/>
  <c r="P38" i="35" s="1"/>
  <c r="K231" i="35" s="1"/>
  <c r="K233" i="35" s="1"/>
  <c r="O38" i="31"/>
  <c r="K229" i="19"/>
  <c r="L232" i="19" s="1"/>
  <c r="E18" i="8"/>
  <c r="K18" i="8" s="1"/>
  <c r="P13" i="30"/>
  <c r="P38" i="30" s="1"/>
  <c r="K231" i="30" s="1"/>
  <c r="K233" i="30" s="1"/>
  <c r="K229" i="34"/>
  <c r="L223" i="34" s="1"/>
  <c r="P13" i="33"/>
  <c r="P38" i="33" s="1"/>
  <c r="K231" i="33" s="1"/>
  <c r="K233" i="33" s="1"/>
  <c r="K229" i="29"/>
  <c r="K230" i="29" s="1"/>
  <c r="O38" i="32"/>
  <c r="O38" i="25"/>
  <c r="K229" i="32"/>
  <c r="P13" i="29"/>
  <c r="P38" i="29" s="1"/>
  <c r="K231" i="29" s="1"/>
  <c r="K233" i="29" s="1"/>
  <c r="E21" i="8"/>
  <c r="K21" i="8" s="1"/>
  <c r="L229" i="22"/>
  <c r="L227" i="22"/>
  <c r="L226" i="22"/>
  <c r="L225" i="22"/>
  <c r="L224" i="22"/>
  <c r="L222" i="22"/>
  <c r="L223" i="22"/>
  <c r="K230" i="21"/>
  <c r="L229" i="21"/>
  <c r="L227" i="21"/>
  <c r="L226" i="21"/>
  <c r="L222" i="21"/>
  <c r="L225" i="21"/>
  <c r="L224" i="21"/>
  <c r="L223" i="21"/>
  <c r="L229" i="25"/>
  <c r="L227" i="25"/>
  <c r="L226" i="25"/>
  <c r="L222" i="25"/>
  <c r="L225" i="25"/>
  <c r="L224" i="25"/>
  <c r="L223" i="25"/>
  <c r="K230" i="35"/>
  <c r="L229" i="35"/>
  <c r="L226" i="35"/>
  <c r="L227" i="35"/>
  <c r="L222" i="35"/>
  <c r="L225" i="35"/>
  <c r="L224" i="35"/>
  <c r="L223" i="35"/>
  <c r="K230" i="27"/>
  <c r="L229" i="27"/>
  <c r="L222" i="27"/>
  <c r="L227" i="27"/>
  <c r="L226" i="27"/>
  <c r="L225" i="27"/>
  <c r="L224" i="27"/>
  <c r="L223" i="27"/>
  <c r="K230" i="37"/>
  <c r="L229" i="37"/>
  <c r="L227" i="37"/>
  <c r="L226" i="37"/>
  <c r="L225" i="37"/>
  <c r="L224" i="37"/>
  <c r="L222" i="37"/>
  <c r="L223" i="37"/>
  <c r="L229" i="33"/>
  <c r="L227" i="33"/>
  <c r="L226" i="33"/>
  <c r="L222" i="33"/>
  <c r="L225" i="33"/>
  <c r="L224" i="33"/>
  <c r="L223" i="33"/>
  <c r="L229" i="31"/>
  <c r="L222" i="31"/>
  <c r="L227" i="31"/>
  <c r="L226" i="31"/>
  <c r="L225" i="31"/>
  <c r="L224" i="31"/>
  <c r="L223" i="31"/>
  <c r="L229" i="23"/>
  <c r="L222" i="23"/>
  <c r="L227" i="23"/>
  <c r="L226" i="23"/>
  <c r="L225" i="23"/>
  <c r="L224" i="23"/>
  <c r="L223" i="23"/>
  <c r="L229" i="24"/>
  <c r="L227" i="24"/>
  <c r="L226" i="24"/>
  <c r="L224" i="24"/>
  <c r="L225" i="24"/>
  <c r="L222" i="24"/>
  <c r="L223" i="24"/>
  <c r="K230" i="28"/>
  <c r="L229" i="28"/>
  <c r="L227" i="28"/>
  <c r="L226" i="28"/>
  <c r="L225" i="28"/>
  <c r="L224" i="28"/>
  <c r="L222" i="28"/>
  <c r="L223" i="28"/>
  <c r="L229" i="30"/>
  <c r="L227" i="30"/>
  <c r="L226" i="30"/>
  <c r="L225" i="30"/>
  <c r="L224" i="30"/>
  <c r="L222" i="30"/>
  <c r="L223" i="30"/>
  <c r="L229" i="26"/>
  <c r="L227" i="26"/>
  <c r="L226" i="26"/>
  <c r="L224" i="26"/>
  <c r="L222" i="26"/>
  <c r="L225" i="26"/>
  <c r="L223" i="26"/>
  <c r="K230" i="20"/>
  <c r="L230" i="20" s="1"/>
  <c r="L229" i="20"/>
  <c r="L226" i="20"/>
  <c r="L227" i="20"/>
  <c r="L225" i="20"/>
  <c r="L224" i="20"/>
  <c r="L222" i="20"/>
  <c r="L223" i="20"/>
  <c r="L229" i="36"/>
  <c r="L227" i="36"/>
  <c r="L226" i="36"/>
  <c r="L225" i="36"/>
  <c r="L224" i="36"/>
  <c r="L222" i="36"/>
  <c r="L223" i="36"/>
  <c r="K230" i="25"/>
  <c r="K230" i="22"/>
  <c r="K230" i="26"/>
  <c r="K230" i="23"/>
  <c r="K230" i="24"/>
  <c r="K230" i="31"/>
  <c r="K230" i="30"/>
  <c r="K230" i="33"/>
  <c r="K230" i="36"/>
  <c r="AC188" i="35"/>
  <c r="Y23" i="8" s="1"/>
  <c r="T188" i="35"/>
  <c r="Q23" i="8" s="1"/>
  <c r="K13" i="8"/>
  <c r="K10" i="8"/>
  <c r="K11" i="8"/>
  <c r="K15" i="8"/>
  <c r="K14" i="8"/>
  <c r="K8" i="8"/>
  <c r="K12" i="8"/>
  <c r="S188" i="37"/>
  <c r="K237" i="37" s="1"/>
  <c r="S188" i="35"/>
  <c r="K237" i="35" s="1"/>
  <c r="Z188" i="35"/>
  <c r="V237" i="35" s="1"/>
  <c r="Z188" i="37"/>
  <c r="V237" i="37" s="1"/>
  <c r="K231" i="19"/>
  <c r="K233" i="19" s="1"/>
  <c r="V237" i="25"/>
  <c r="K237" i="27"/>
  <c r="U22" i="8"/>
  <c r="X237" i="36"/>
  <c r="K231" i="32"/>
  <c r="K233" i="32" s="1"/>
  <c r="K237" i="19"/>
  <c r="U13" i="8"/>
  <c r="V237" i="29"/>
  <c r="Y24" i="8"/>
  <c r="Q24" i="8"/>
  <c r="Q22" i="8"/>
  <c r="X237" i="34"/>
  <c r="Y22" i="8"/>
  <c r="K237" i="33"/>
  <c r="U19" i="8"/>
  <c r="V237" i="31"/>
  <c r="U18" i="8"/>
  <c r="V237" i="30"/>
  <c r="U17" i="8"/>
  <c r="Q17" i="8"/>
  <c r="X237" i="26"/>
  <c r="U14" i="8"/>
  <c r="Y14" i="8"/>
  <c r="V237" i="26"/>
  <c r="X237" i="25"/>
  <c r="Y13" i="8"/>
  <c r="V237" i="24"/>
  <c r="K231" i="24"/>
  <c r="K233" i="24" s="1"/>
  <c r="V237" i="23"/>
  <c r="K237" i="23"/>
  <c r="V237" i="20"/>
  <c r="Q25" i="8"/>
  <c r="K231" i="37"/>
  <c r="K233" i="37" s="1"/>
  <c r="X237" i="37"/>
  <c r="Y25" i="8"/>
  <c r="U25" i="8"/>
  <c r="K231" i="36"/>
  <c r="K233" i="36" s="1"/>
  <c r="U24" i="8"/>
  <c r="V237" i="36"/>
  <c r="K237" i="36"/>
  <c r="X237" i="35"/>
  <c r="U23" i="8"/>
  <c r="V237" i="34"/>
  <c r="K231" i="34"/>
  <c r="K233" i="34" s="1"/>
  <c r="K237" i="34"/>
  <c r="Y21" i="8"/>
  <c r="X237" i="33"/>
  <c r="U21" i="8"/>
  <c r="V237" i="33"/>
  <c r="Q21" i="8"/>
  <c r="X237" i="32"/>
  <c r="Y20" i="8"/>
  <c r="U20" i="8"/>
  <c r="V237" i="32"/>
  <c r="Q20" i="8"/>
  <c r="K237" i="32"/>
  <c r="Q19" i="8"/>
  <c r="K237" i="31"/>
  <c r="Y19" i="8"/>
  <c r="X237" i="31"/>
  <c r="K231" i="31"/>
  <c r="K233" i="31" s="1"/>
  <c r="Q18" i="8"/>
  <c r="K237" i="30"/>
  <c r="X237" i="30"/>
  <c r="Y18" i="8"/>
  <c r="K237" i="29"/>
  <c r="X237" i="29"/>
  <c r="Y17" i="8"/>
  <c r="Y16" i="8"/>
  <c r="X237" i="28"/>
  <c r="K231" i="28"/>
  <c r="K233" i="28" s="1"/>
  <c r="U16" i="8"/>
  <c r="V237" i="28"/>
  <c r="Q16" i="8"/>
  <c r="K237" i="28"/>
  <c r="X237" i="27"/>
  <c r="K231" i="27"/>
  <c r="K233" i="27" s="1"/>
  <c r="Y15" i="8"/>
  <c r="V237" i="27"/>
  <c r="U15" i="8"/>
  <c r="Q15" i="8"/>
  <c r="K231" i="26"/>
  <c r="K233" i="26" s="1"/>
  <c r="Q14" i="8"/>
  <c r="K237" i="26"/>
  <c r="Q13" i="8"/>
  <c r="K237" i="25"/>
  <c r="K231" i="25"/>
  <c r="K233" i="25" s="1"/>
  <c r="K237" i="24"/>
  <c r="Q12" i="8"/>
  <c r="U12" i="8"/>
  <c r="X237" i="24"/>
  <c r="Y12" i="8"/>
  <c r="U11" i="8"/>
  <c r="Q11" i="8"/>
  <c r="Y11" i="8"/>
  <c r="K231" i="23"/>
  <c r="K233" i="23" s="1"/>
  <c r="X237" i="23"/>
  <c r="X237" i="22"/>
  <c r="U10" i="8"/>
  <c r="Q10" i="8"/>
  <c r="V237" i="22"/>
  <c r="Y10" i="8"/>
  <c r="K237" i="22"/>
  <c r="K231" i="22"/>
  <c r="K233" i="22" s="1"/>
  <c r="Q9" i="8"/>
  <c r="U8" i="8"/>
  <c r="U9" i="8"/>
  <c r="X237" i="21"/>
  <c r="V237" i="21"/>
  <c r="K237" i="21"/>
  <c r="Y9" i="8"/>
  <c r="K231" i="21"/>
  <c r="K233" i="21" s="1"/>
  <c r="Y8" i="8"/>
  <c r="Q8" i="8"/>
  <c r="K231" i="20"/>
  <c r="K233" i="20" s="1"/>
  <c r="X237" i="20"/>
  <c r="K237" i="20"/>
  <c r="Y7" i="8"/>
  <c r="X237" i="19"/>
  <c r="V237" i="19"/>
  <c r="U7" i="8"/>
  <c r="Q7" i="8"/>
  <c r="H6" i="8"/>
  <c r="H26" i="8" s="1"/>
  <c r="U3" i="5"/>
  <c r="T3" i="5"/>
  <c r="S3" i="5"/>
  <c r="R3" i="5"/>
  <c r="AA3" i="5"/>
  <c r="Z3" i="5"/>
  <c r="Y3" i="5"/>
  <c r="X3" i="5"/>
  <c r="AC3" i="5"/>
  <c r="L230" i="27" l="1"/>
  <c r="L230" i="21"/>
  <c r="L230" i="28"/>
  <c r="L227" i="19"/>
  <c r="L229" i="19"/>
  <c r="L222" i="19"/>
  <c r="K230" i="19"/>
  <c r="C10" i="16" s="1"/>
  <c r="C23" i="16"/>
  <c r="C24" i="16"/>
  <c r="C16" i="16"/>
  <c r="C7" i="16"/>
  <c r="C21" i="16"/>
  <c r="C14" i="16"/>
  <c r="C22" i="16"/>
  <c r="L225" i="19"/>
  <c r="L223" i="19"/>
  <c r="L224" i="19"/>
  <c r="L226" i="19"/>
  <c r="L229" i="34"/>
  <c r="L232" i="34"/>
  <c r="K230" i="32"/>
  <c r="L232" i="32"/>
  <c r="L224" i="29"/>
  <c r="L232" i="29"/>
  <c r="L224" i="32"/>
  <c r="L226" i="32"/>
  <c r="L223" i="32"/>
  <c r="L222" i="32"/>
  <c r="L227" i="29"/>
  <c r="L226" i="29"/>
  <c r="L227" i="32"/>
  <c r="L229" i="29"/>
  <c r="L223" i="29"/>
  <c r="L225" i="29"/>
  <c r="L225" i="32"/>
  <c r="L222" i="29"/>
  <c r="K230" i="34"/>
  <c r="L224" i="34"/>
  <c r="L226" i="34"/>
  <c r="L229" i="32"/>
  <c r="L225" i="34"/>
  <c r="L222" i="34"/>
  <c r="L227" i="34"/>
  <c r="L230" i="37"/>
  <c r="L230" i="35"/>
  <c r="L230" i="29"/>
  <c r="L230" i="33"/>
  <c r="L230" i="36"/>
  <c r="L230" i="30"/>
  <c r="L230" i="23"/>
  <c r="L230" i="31"/>
  <c r="L230" i="24"/>
  <c r="L230" i="26"/>
  <c r="L230" i="22"/>
  <c r="L230" i="25"/>
  <c r="R220" i="31"/>
  <c r="X220" i="20"/>
  <c r="V220" i="32"/>
  <c r="V220" i="23"/>
  <c r="V220" i="30"/>
  <c r="R220" i="19"/>
  <c r="V220" i="37"/>
  <c r="X220" i="31"/>
  <c r="V220" i="19"/>
  <c r="R220" i="34"/>
  <c r="X220" i="35"/>
  <c r="V220" i="35"/>
  <c r="X220" i="33"/>
  <c r="X220" i="19"/>
  <c r="X220" i="30"/>
  <c r="R220" i="36"/>
  <c r="R220" i="35"/>
  <c r="R220" i="22"/>
  <c r="R220" i="29"/>
  <c r="V220" i="22"/>
  <c r="V220" i="24"/>
  <c r="X220" i="36"/>
  <c r="R220" i="24"/>
  <c r="X220" i="27"/>
  <c r="X220" i="32"/>
  <c r="V220" i="36"/>
  <c r="V220" i="31"/>
  <c r="R220" i="37"/>
  <c r="R220" i="25"/>
  <c r="V220" i="33"/>
  <c r="X220" i="37"/>
  <c r="R220" i="28"/>
  <c r="R220" i="27"/>
  <c r="V220" i="25"/>
  <c r="R220" i="30"/>
  <c r="X220" i="25"/>
  <c r="R220" i="33"/>
  <c r="V220" i="21"/>
  <c r="V220" i="28"/>
  <c r="X220" i="21"/>
  <c r="R220" i="26"/>
  <c r="X220" i="34"/>
  <c r="V220" i="26"/>
  <c r="R220" i="21"/>
  <c r="X220" i="23"/>
  <c r="X220" i="26"/>
  <c r="X220" i="22"/>
  <c r="X220" i="28"/>
  <c r="V220" i="20"/>
  <c r="V220" i="29"/>
  <c r="R220" i="32"/>
  <c r="V220" i="34"/>
  <c r="R220" i="20"/>
  <c r="X220" i="24"/>
  <c r="V220" i="27"/>
  <c r="X220" i="29"/>
  <c r="R220" i="23"/>
  <c r="N220" i="23"/>
  <c r="I11" i="16"/>
  <c r="N220" i="37"/>
  <c r="W25" i="16"/>
  <c r="N220" i="26"/>
  <c r="Q14" i="16"/>
  <c r="N220" i="22"/>
  <c r="R10" i="16"/>
  <c r="N220" i="34"/>
  <c r="AA22" i="16"/>
  <c r="N220" i="35"/>
  <c r="N23" i="16"/>
  <c r="N220" i="29"/>
  <c r="R17" i="16"/>
  <c r="N220" i="20"/>
  <c r="P8" i="16"/>
  <c r="N220" i="24"/>
  <c r="Y12" i="16"/>
  <c r="N220" i="27"/>
  <c r="F15" i="16"/>
  <c r="N220" i="32"/>
  <c r="N220" i="28"/>
  <c r="Y16" i="16"/>
  <c r="N220" i="21"/>
  <c r="AC9" i="16"/>
  <c r="N220" i="25"/>
  <c r="R13" i="16"/>
  <c r="N220" i="30"/>
  <c r="E18" i="16"/>
  <c r="N220" i="36"/>
  <c r="N220" i="33"/>
  <c r="G21" i="16"/>
  <c r="N220" i="31"/>
  <c r="K19" i="16"/>
  <c r="N220" i="19"/>
  <c r="M15" i="8"/>
  <c r="M14" i="8"/>
  <c r="M13" i="8"/>
  <c r="M12" i="8"/>
  <c r="M11" i="8"/>
  <c r="M10" i="8"/>
  <c r="M9" i="8"/>
  <c r="M8" i="8"/>
  <c r="M21" i="8"/>
  <c r="M23" i="8"/>
  <c r="M17" i="8"/>
  <c r="M24" i="8"/>
  <c r="M25" i="8"/>
  <c r="M18" i="8"/>
  <c r="M16" i="8"/>
  <c r="M19" i="8"/>
  <c r="C25" i="8"/>
  <c r="C24" i="8"/>
  <c r="C23" i="8"/>
  <c r="C22" i="8"/>
  <c r="C21" i="8"/>
  <c r="C20" i="8"/>
  <c r="C19" i="8"/>
  <c r="C18" i="8"/>
  <c r="C17" i="8"/>
  <c r="C16" i="8"/>
  <c r="C15" i="8"/>
  <c r="C14" i="8"/>
  <c r="C13" i="8"/>
  <c r="C12" i="8"/>
  <c r="C11" i="8"/>
  <c r="C10" i="8"/>
  <c r="C9" i="8"/>
  <c r="C8" i="8"/>
  <c r="C7" i="8"/>
  <c r="C6" i="8"/>
  <c r="K232" i="18"/>
  <c r="X188" i="18"/>
  <c r="V188" i="18"/>
  <c r="R188" i="18"/>
  <c r="X128" i="18"/>
  <c r="V128" i="18"/>
  <c r="X98" i="18"/>
  <c r="V98" i="18"/>
  <c r="R98" i="18"/>
  <c r="N97" i="18"/>
  <c r="N96" i="18"/>
  <c r="N95" i="18"/>
  <c r="N94" i="18"/>
  <c r="N93" i="18"/>
  <c r="N92" i="18"/>
  <c r="N91" i="18"/>
  <c r="N90" i="18"/>
  <c r="N89" i="18"/>
  <c r="N88" i="18"/>
  <c r="N87" i="18"/>
  <c r="N86" i="18"/>
  <c r="N85" i="18"/>
  <c r="N84" i="18"/>
  <c r="N83" i="18"/>
  <c r="N82" i="18"/>
  <c r="N81" i="18"/>
  <c r="N80" i="18"/>
  <c r="N79" i="18"/>
  <c r="N78" i="18"/>
  <c r="N77" i="18"/>
  <c r="N76" i="18"/>
  <c r="N75" i="18"/>
  <c r="N74" i="18"/>
  <c r="N73" i="18"/>
  <c r="X68" i="18"/>
  <c r="V68" i="18"/>
  <c r="R68" i="18"/>
  <c r="N67" i="18"/>
  <c r="N66" i="18"/>
  <c r="N65" i="18"/>
  <c r="N64" i="18"/>
  <c r="N63" i="18"/>
  <c r="N62" i="18"/>
  <c r="N61" i="18"/>
  <c r="N60" i="18"/>
  <c r="N59" i="18"/>
  <c r="N58" i="18"/>
  <c r="N57" i="18"/>
  <c r="N56" i="18"/>
  <c r="N55" i="18"/>
  <c r="N54" i="18"/>
  <c r="N53" i="18"/>
  <c r="N52" i="18"/>
  <c r="N51" i="18"/>
  <c r="N50" i="18"/>
  <c r="N49" i="18"/>
  <c r="N48" i="18"/>
  <c r="N47" i="18"/>
  <c r="N46" i="18"/>
  <c r="N45" i="18"/>
  <c r="N44" i="18"/>
  <c r="N43" i="18"/>
  <c r="X38" i="18"/>
  <c r="V38" i="18"/>
  <c r="R38" i="18"/>
  <c r="I37" i="18"/>
  <c r="N37" i="18" s="1"/>
  <c r="I36" i="18"/>
  <c r="N36" i="18" s="1"/>
  <c r="I35" i="18"/>
  <c r="N35" i="18" s="1"/>
  <c r="I34" i="18"/>
  <c r="N34" i="18" s="1"/>
  <c r="I33" i="18"/>
  <c r="N33" i="18" s="1"/>
  <c r="I32" i="18"/>
  <c r="N32" i="18" s="1"/>
  <c r="I31" i="18"/>
  <c r="N31" i="18" s="1"/>
  <c r="I30" i="18"/>
  <c r="N30" i="18" s="1"/>
  <c r="I29" i="18"/>
  <c r="N29" i="18" s="1"/>
  <c r="I28" i="18"/>
  <c r="N28" i="18" s="1"/>
  <c r="I27" i="18"/>
  <c r="N27" i="18" s="1"/>
  <c r="I26" i="18"/>
  <c r="N26" i="18" s="1"/>
  <c r="I25" i="18"/>
  <c r="N25" i="18" s="1"/>
  <c r="I24" i="18"/>
  <c r="N24" i="18" s="1"/>
  <c r="I23" i="18"/>
  <c r="N23" i="18" s="1"/>
  <c r="I22" i="18"/>
  <c r="N22" i="18" s="1"/>
  <c r="I21" i="18"/>
  <c r="N21" i="18" s="1"/>
  <c r="I20" i="18"/>
  <c r="N20" i="18" s="1"/>
  <c r="I19" i="18"/>
  <c r="N19" i="18" s="1"/>
  <c r="I18" i="18"/>
  <c r="N18" i="18" s="1"/>
  <c r="I17" i="18"/>
  <c r="N17" i="18" s="1"/>
  <c r="I16" i="18"/>
  <c r="N16" i="18" s="1"/>
  <c r="I15" i="18"/>
  <c r="I14" i="18"/>
  <c r="C6" i="18"/>
  <c r="C5" i="18"/>
  <c r="C4" i="18"/>
  <c r="M7" i="8" l="1"/>
  <c r="L230" i="19"/>
  <c r="F6" i="38" a="1"/>
  <c r="F6" i="38" s="1"/>
  <c r="L230" i="34"/>
  <c r="L230" i="32"/>
  <c r="C15" i="16"/>
  <c r="C17" i="16"/>
  <c r="C12" i="16"/>
  <c r="C18" i="16"/>
  <c r="C25" i="16"/>
  <c r="C19" i="16"/>
  <c r="C11" i="16"/>
  <c r="C20" i="16"/>
  <c r="C13" i="16"/>
  <c r="M20" i="8"/>
  <c r="M36" i="18"/>
  <c r="O36" i="18" s="1"/>
  <c r="M22" i="18"/>
  <c r="O22" i="18" s="1"/>
  <c r="M182" i="18"/>
  <c r="O182" i="18" s="1"/>
  <c r="M168" i="18"/>
  <c r="O168" i="18" s="1"/>
  <c r="M148" i="18"/>
  <c r="O148" i="18" s="1"/>
  <c r="M134" i="18"/>
  <c r="O134" i="18" s="1"/>
  <c r="M114" i="18"/>
  <c r="M94" i="18"/>
  <c r="O94" i="18" s="1"/>
  <c r="M80" i="18"/>
  <c r="O80" i="18" s="1"/>
  <c r="M60" i="18"/>
  <c r="O60" i="18" s="1"/>
  <c r="M46" i="18"/>
  <c r="O46" i="18" s="1"/>
  <c r="M35" i="18"/>
  <c r="O35" i="18" s="1"/>
  <c r="M21" i="18"/>
  <c r="O21" i="18" s="1"/>
  <c r="M181" i="18"/>
  <c r="O181" i="18" s="1"/>
  <c r="M167" i="18"/>
  <c r="O167" i="18" s="1"/>
  <c r="M147" i="18"/>
  <c r="O147" i="18" s="1"/>
  <c r="M133" i="18"/>
  <c r="O133" i="18" s="1"/>
  <c r="M127" i="18"/>
  <c r="M113" i="18"/>
  <c r="M93" i="18"/>
  <c r="O93" i="18" s="1"/>
  <c r="M79" i="18"/>
  <c r="O79" i="18" s="1"/>
  <c r="M59" i="18"/>
  <c r="O59" i="18" s="1"/>
  <c r="M45" i="18"/>
  <c r="O45" i="18" s="1"/>
  <c r="M34" i="18"/>
  <c r="O34" i="18" s="1"/>
  <c r="M20" i="18"/>
  <c r="O20" i="18" s="1"/>
  <c r="M180" i="18"/>
  <c r="O180" i="18" s="1"/>
  <c r="M166" i="18"/>
  <c r="O166" i="18" s="1"/>
  <c r="M146" i="18"/>
  <c r="O146" i="18" s="1"/>
  <c r="M126" i="18"/>
  <c r="M112" i="18"/>
  <c r="M92" i="18"/>
  <c r="O92" i="18" s="1"/>
  <c r="M78" i="18"/>
  <c r="O78" i="18" s="1"/>
  <c r="M58" i="18"/>
  <c r="O58" i="18" s="1"/>
  <c r="M44" i="18"/>
  <c r="O44" i="18" s="1"/>
  <c r="M16" i="18"/>
  <c r="O16" i="18" s="1"/>
  <c r="M176" i="18"/>
  <c r="M142" i="18"/>
  <c r="O142" i="18" s="1"/>
  <c r="M122" i="18"/>
  <c r="M74" i="18"/>
  <c r="O74" i="18" s="1"/>
  <c r="M33" i="18"/>
  <c r="O33" i="18" s="1"/>
  <c r="M19" i="18"/>
  <c r="O19" i="18" s="1"/>
  <c r="M179" i="18"/>
  <c r="M165" i="18"/>
  <c r="O165" i="18" s="1"/>
  <c r="M145" i="18"/>
  <c r="O145" i="18" s="1"/>
  <c r="M125" i="18"/>
  <c r="M111" i="18"/>
  <c r="M91" i="18"/>
  <c r="O91" i="18" s="1"/>
  <c r="M77" i="18"/>
  <c r="O77" i="18" s="1"/>
  <c r="M57" i="18"/>
  <c r="O57" i="18" s="1"/>
  <c r="M43" i="18"/>
  <c r="O43" i="18" s="1"/>
  <c r="M30" i="18"/>
  <c r="O30" i="18" s="1"/>
  <c r="M156" i="18"/>
  <c r="O156" i="18" s="1"/>
  <c r="M108" i="18"/>
  <c r="M65" i="18"/>
  <c r="O65" i="18" s="1"/>
  <c r="M32" i="18"/>
  <c r="O32" i="18" s="1"/>
  <c r="M18" i="18"/>
  <c r="O18" i="18" s="1"/>
  <c r="M178" i="18"/>
  <c r="O178" i="18" s="1"/>
  <c r="M164" i="18"/>
  <c r="M144" i="18"/>
  <c r="O144" i="18" s="1"/>
  <c r="M124" i="18"/>
  <c r="M110" i="18"/>
  <c r="M90" i="18"/>
  <c r="O90" i="18" s="1"/>
  <c r="M76" i="18"/>
  <c r="O76" i="18" s="1"/>
  <c r="M56" i="18"/>
  <c r="O56" i="18" s="1"/>
  <c r="M54" i="18"/>
  <c r="O54" i="18" s="1"/>
  <c r="M31" i="18"/>
  <c r="O31" i="18" s="1"/>
  <c r="M17" i="18"/>
  <c r="O17" i="18" s="1"/>
  <c r="M177" i="18"/>
  <c r="O177" i="18" s="1"/>
  <c r="M163" i="18"/>
  <c r="O163" i="18" s="1"/>
  <c r="M157" i="18"/>
  <c r="O157" i="18" s="1"/>
  <c r="M143" i="18"/>
  <c r="O143" i="18" s="1"/>
  <c r="M123" i="18"/>
  <c r="M109" i="18"/>
  <c r="M89" i="18"/>
  <c r="O89" i="18" s="1"/>
  <c r="M75" i="18"/>
  <c r="O75" i="18" s="1"/>
  <c r="M55" i="18"/>
  <c r="O55" i="18" s="1"/>
  <c r="M88" i="18"/>
  <c r="O88" i="18" s="1"/>
  <c r="M29" i="18"/>
  <c r="O29" i="18" s="1"/>
  <c r="M15" i="18"/>
  <c r="M175" i="18"/>
  <c r="M155" i="18"/>
  <c r="O155" i="18" s="1"/>
  <c r="M141" i="18"/>
  <c r="O141" i="18" s="1"/>
  <c r="M121" i="18"/>
  <c r="M87" i="18"/>
  <c r="O87" i="18" s="1"/>
  <c r="M73" i="18"/>
  <c r="O73" i="18" s="1"/>
  <c r="M67" i="18"/>
  <c r="O67" i="18" s="1"/>
  <c r="M28" i="18"/>
  <c r="O28" i="18" s="1"/>
  <c r="M14" i="18"/>
  <c r="M174" i="18"/>
  <c r="M154" i="18"/>
  <c r="O154" i="18" s="1"/>
  <c r="M140" i="18"/>
  <c r="O140" i="18" s="1"/>
  <c r="M120" i="18"/>
  <c r="M106" i="18"/>
  <c r="M86" i="18"/>
  <c r="O86" i="18" s="1"/>
  <c r="M66" i="18"/>
  <c r="O66" i="18" s="1"/>
  <c r="M52" i="18"/>
  <c r="O52" i="18" s="1"/>
  <c r="M27" i="18"/>
  <c r="O27" i="18" s="1"/>
  <c r="M13" i="18"/>
  <c r="M187" i="18"/>
  <c r="M173" i="18"/>
  <c r="O173" i="18" s="1"/>
  <c r="M153" i="18"/>
  <c r="O153" i="18" s="1"/>
  <c r="M139" i="18"/>
  <c r="O139" i="18" s="1"/>
  <c r="M119" i="18"/>
  <c r="M105" i="18"/>
  <c r="M85" i="18"/>
  <c r="O85" i="18" s="1"/>
  <c r="M186" i="18"/>
  <c r="M172" i="18"/>
  <c r="O172" i="18" s="1"/>
  <c r="M152" i="18"/>
  <c r="O152" i="18" s="1"/>
  <c r="M138" i="18"/>
  <c r="O138" i="18" s="1"/>
  <c r="M118" i="18"/>
  <c r="M104" i="18"/>
  <c r="M84" i="18"/>
  <c r="O84" i="18" s="1"/>
  <c r="M64" i="18"/>
  <c r="O64" i="18" s="1"/>
  <c r="M50" i="18"/>
  <c r="O50" i="18" s="1"/>
  <c r="M25" i="18"/>
  <c r="O25" i="18" s="1"/>
  <c r="M185" i="18"/>
  <c r="O185" i="18" s="1"/>
  <c r="M171" i="18"/>
  <c r="O171" i="18" s="1"/>
  <c r="M151" i="18"/>
  <c r="O151" i="18" s="1"/>
  <c r="M137" i="18"/>
  <c r="O137" i="18" s="1"/>
  <c r="M117" i="18"/>
  <c r="M103" i="18"/>
  <c r="M97" i="18"/>
  <c r="O97" i="18" s="1"/>
  <c r="M83" i="18"/>
  <c r="O83" i="18" s="1"/>
  <c r="M63" i="18"/>
  <c r="O63" i="18" s="1"/>
  <c r="M49" i="18"/>
  <c r="O49" i="18" s="1"/>
  <c r="M47" i="18"/>
  <c r="O47" i="18" s="1"/>
  <c r="M107" i="18"/>
  <c r="M26" i="18"/>
  <c r="O26" i="18" s="1"/>
  <c r="M24" i="18"/>
  <c r="O24" i="18" s="1"/>
  <c r="M184" i="18"/>
  <c r="O184" i="18" s="1"/>
  <c r="M170" i="18"/>
  <c r="O170" i="18" s="1"/>
  <c r="M150" i="18"/>
  <c r="O150" i="18" s="1"/>
  <c r="M136" i="18"/>
  <c r="O136" i="18" s="1"/>
  <c r="M116" i="18"/>
  <c r="M96" i="18"/>
  <c r="O96" i="18" s="1"/>
  <c r="M82" i="18"/>
  <c r="O82" i="18" s="1"/>
  <c r="M62" i="18"/>
  <c r="O62" i="18" s="1"/>
  <c r="M48" i="18"/>
  <c r="O48" i="18" s="1"/>
  <c r="M37" i="18"/>
  <c r="O37" i="18" s="1"/>
  <c r="M23" i="18"/>
  <c r="O23" i="18" s="1"/>
  <c r="M183" i="18"/>
  <c r="O183" i="18" s="1"/>
  <c r="M169" i="18"/>
  <c r="O169" i="18" s="1"/>
  <c r="M149" i="18"/>
  <c r="O149" i="18" s="1"/>
  <c r="M135" i="18"/>
  <c r="O135" i="18" s="1"/>
  <c r="M115" i="18"/>
  <c r="M95" i="18"/>
  <c r="O95" i="18" s="1"/>
  <c r="M81" i="18"/>
  <c r="O81" i="18" s="1"/>
  <c r="M61" i="18"/>
  <c r="O61" i="18" s="1"/>
  <c r="M53" i="18"/>
  <c r="O53" i="18" s="1"/>
  <c r="M51" i="18"/>
  <c r="O51" i="18" s="1"/>
  <c r="C13" i="18"/>
  <c r="M22" i="8"/>
  <c r="L6" i="8"/>
  <c r="L26" i="8" s="1"/>
  <c r="I23" i="16"/>
  <c r="AA25" i="16"/>
  <c r="AA17" i="16"/>
  <c r="U17" i="16"/>
  <c r="H17" i="16"/>
  <c r="AC17" i="16"/>
  <c r="W17" i="16"/>
  <c r="AD23" i="16"/>
  <c r="N17" i="16"/>
  <c r="X23" i="16"/>
  <c r="S17" i="16"/>
  <c r="D17" i="16"/>
  <c r="T17" i="16"/>
  <c r="Y17" i="16"/>
  <c r="F17" i="16"/>
  <c r="J17" i="16"/>
  <c r="O17" i="16"/>
  <c r="K17" i="16"/>
  <c r="G17" i="16"/>
  <c r="L17" i="16"/>
  <c r="M17" i="16"/>
  <c r="Z17" i="16"/>
  <c r="E17" i="16"/>
  <c r="AB17" i="16"/>
  <c r="V17" i="16"/>
  <c r="L25" i="16"/>
  <c r="AB25" i="16"/>
  <c r="M25" i="16"/>
  <c r="AD17" i="16"/>
  <c r="P17" i="16"/>
  <c r="AC25" i="16"/>
  <c r="T25" i="16"/>
  <c r="Q25" i="16"/>
  <c r="X17" i="16"/>
  <c r="Q17" i="16"/>
  <c r="I17" i="16"/>
  <c r="D23" i="16"/>
  <c r="T23" i="16"/>
  <c r="H20" i="16"/>
  <c r="Z20" i="16"/>
  <c r="AA20" i="16"/>
  <c r="J20" i="16"/>
  <c r="M20" i="16"/>
  <c r="AC20" i="16"/>
  <c r="N20" i="16"/>
  <c r="AD20" i="16"/>
  <c r="D20" i="16"/>
  <c r="O20" i="16"/>
  <c r="E20" i="16"/>
  <c r="U20" i="16"/>
  <c r="P20" i="16"/>
  <c r="F20" i="16"/>
  <c r="S20" i="16"/>
  <c r="V20" i="16"/>
  <c r="G20" i="16"/>
  <c r="W20" i="16"/>
  <c r="G23" i="16"/>
  <c r="T20" i="16"/>
  <c r="L20" i="16"/>
  <c r="W23" i="16"/>
  <c r="O23" i="16"/>
  <c r="P23" i="16"/>
  <c r="K20" i="16"/>
  <c r="AB20" i="16"/>
  <c r="R23" i="16"/>
  <c r="H23" i="16"/>
  <c r="X20" i="16"/>
  <c r="Q20" i="16"/>
  <c r="E25" i="16"/>
  <c r="J23" i="16"/>
  <c r="I20" i="16"/>
  <c r="R20" i="16"/>
  <c r="AA23" i="16"/>
  <c r="Y23" i="16"/>
  <c r="Y20" i="16"/>
  <c r="L23" i="16"/>
  <c r="Q23" i="16"/>
  <c r="Z23" i="16"/>
  <c r="S23" i="16"/>
  <c r="K23" i="16"/>
  <c r="E23" i="16"/>
  <c r="AB23" i="16"/>
  <c r="U23" i="16"/>
  <c r="M23" i="16"/>
  <c r="F23" i="16"/>
  <c r="AC23" i="16"/>
  <c r="V23" i="16"/>
  <c r="P25" i="16"/>
  <c r="R25" i="16"/>
  <c r="X25" i="16"/>
  <c r="U25" i="16"/>
  <c r="I25" i="16"/>
  <c r="F25" i="16"/>
  <c r="Y25" i="16"/>
  <c r="V24" i="16"/>
  <c r="G24" i="16"/>
  <c r="W24" i="16"/>
  <c r="AC24" i="16"/>
  <c r="N24" i="16"/>
  <c r="AD24" i="16"/>
  <c r="J24" i="16"/>
  <c r="AA24" i="16"/>
  <c r="J25" i="16"/>
  <c r="L24" i="16"/>
  <c r="K24" i="16"/>
  <c r="Z24" i="16"/>
  <c r="E24" i="16"/>
  <c r="Z25" i="16"/>
  <c r="S25" i="16"/>
  <c r="U24" i="16"/>
  <c r="AB24" i="16"/>
  <c r="S24" i="16"/>
  <c r="D24" i="16"/>
  <c r="T24" i="16"/>
  <c r="K25" i="16"/>
  <c r="D25" i="16"/>
  <c r="F24" i="16"/>
  <c r="M24" i="16"/>
  <c r="O24" i="16"/>
  <c r="H24" i="16"/>
  <c r="N25" i="16"/>
  <c r="V25" i="16"/>
  <c r="Q24" i="16"/>
  <c r="AD25" i="16"/>
  <c r="G25" i="16"/>
  <c r="I24" i="16"/>
  <c r="R24" i="16"/>
  <c r="P24" i="16"/>
  <c r="X24" i="16"/>
  <c r="H25" i="16"/>
  <c r="O25" i="16"/>
  <c r="Y24" i="16"/>
  <c r="L19" i="16"/>
  <c r="AB19" i="16"/>
  <c r="M19" i="16"/>
  <c r="AC19" i="16"/>
  <c r="S19" i="16"/>
  <c r="D19" i="16"/>
  <c r="T19" i="16"/>
  <c r="E19" i="16"/>
  <c r="U19" i="16"/>
  <c r="V19" i="16"/>
  <c r="AA19" i="16"/>
  <c r="Z13" i="16"/>
  <c r="AA14" i="16"/>
  <c r="U14" i="16"/>
  <c r="G22" i="16"/>
  <c r="O7" i="16"/>
  <c r="AA11" i="16"/>
  <c r="M11" i="16"/>
  <c r="W14" i="16"/>
  <c r="Q11" i="16"/>
  <c r="F19" i="16"/>
  <c r="N19" i="16"/>
  <c r="AD19" i="16"/>
  <c r="G19" i="16"/>
  <c r="X19" i="16"/>
  <c r="O19" i="16"/>
  <c r="P19" i="16"/>
  <c r="I19" i="16"/>
  <c r="H19" i="16"/>
  <c r="Q19" i="16"/>
  <c r="Y19" i="16"/>
  <c r="J19" i="16"/>
  <c r="W19" i="16"/>
  <c r="R19" i="16"/>
  <c r="Z19" i="16"/>
  <c r="U12" i="16"/>
  <c r="X12" i="16"/>
  <c r="AB18" i="16"/>
  <c r="F18" i="16"/>
  <c r="I8" i="16"/>
  <c r="N8" i="16"/>
  <c r="W8" i="16"/>
  <c r="H12" i="16"/>
  <c r="S12" i="16"/>
  <c r="Q12" i="16"/>
  <c r="K16" i="16"/>
  <c r="Z16" i="16"/>
  <c r="N21" i="16"/>
  <c r="L22" i="16"/>
  <c r="AB22" i="16"/>
  <c r="M22" i="16"/>
  <c r="L16" i="16"/>
  <c r="K22" i="16"/>
  <c r="S22" i="16"/>
  <c r="Q22" i="16"/>
  <c r="W22" i="16"/>
  <c r="W11" i="16"/>
  <c r="K11" i="16"/>
  <c r="D22" i="16"/>
  <c r="T22" i="16"/>
  <c r="F22" i="16"/>
  <c r="V22" i="16"/>
  <c r="H22" i="16"/>
  <c r="X7" i="16"/>
  <c r="F7" i="16"/>
  <c r="E7" i="16"/>
  <c r="S18" i="16"/>
  <c r="V18" i="16"/>
  <c r="T14" i="16"/>
  <c r="H14" i="16"/>
  <c r="H8" i="16"/>
  <c r="E8" i="16"/>
  <c r="J13" i="16"/>
  <c r="P10" i="16"/>
  <c r="V10" i="16"/>
  <c r="E10" i="16"/>
  <c r="T10" i="16"/>
  <c r="U10" i="16"/>
  <c r="L14" i="16"/>
  <c r="I14" i="16"/>
  <c r="AD12" i="16"/>
  <c r="K12" i="16"/>
  <c r="J12" i="16"/>
  <c r="N12" i="16"/>
  <c r="AC11" i="16"/>
  <c r="V11" i="16"/>
  <c r="N11" i="16"/>
  <c r="N10" i="16"/>
  <c r="J10" i="16"/>
  <c r="D10" i="16"/>
  <c r="K10" i="16"/>
  <c r="G10" i="16"/>
  <c r="F10" i="16"/>
  <c r="AA10" i="16"/>
  <c r="Q10" i="16"/>
  <c r="Q9" i="16"/>
  <c r="K9" i="16"/>
  <c r="D9" i="16"/>
  <c r="X9" i="16"/>
  <c r="J9" i="16"/>
  <c r="L9" i="16"/>
  <c r="E9" i="16"/>
  <c r="P9" i="16"/>
  <c r="I9" i="16"/>
  <c r="E22" i="16"/>
  <c r="U22" i="16"/>
  <c r="N22" i="16"/>
  <c r="I22" i="16"/>
  <c r="AD22" i="16"/>
  <c r="Y22" i="16"/>
  <c r="AC22" i="16"/>
  <c r="O22" i="16"/>
  <c r="J22" i="16"/>
  <c r="X22" i="16"/>
  <c r="P22" i="16"/>
  <c r="Z22" i="16"/>
  <c r="R22" i="16"/>
  <c r="E15" i="16"/>
  <c r="K15" i="16"/>
  <c r="H15" i="16"/>
  <c r="AC15" i="16"/>
  <c r="N15" i="16"/>
  <c r="U15" i="16"/>
  <c r="V15" i="16"/>
  <c r="S15" i="16"/>
  <c r="R15" i="16"/>
  <c r="O15" i="16"/>
  <c r="AA15" i="16"/>
  <c r="Q15" i="16"/>
  <c r="L15" i="16"/>
  <c r="P15" i="16"/>
  <c r="X15" i="16"/>
  <c r="I15" i="16"/>
  <c r="AB15" i="16"/>
  <c r="W15" i="16"/>
  <c r="D15" i="16"/>
  <c r="T15" i="16"/>
  <c r="J15" i="16"/>
  <c r="Y15" i="16"/>
  <c r="M15" i="16"/>
  <c r="Z15" i="16"/>
  <c r="AD15" i="16"/>
  <c r="G15" i="16"/>
  <c r="AD14" i="16"/>
  <c r="V14" i="16"/>
  <c r="P14" i="16"/>
  <c r="J14" i="16"/>
  <c r="X14" i="16"/>
  <c r="G14" i="16"/>
  <c r="M14" i="16"/>
  <c r="Y14" i="16"/>
  <c r="N14" i="16"/>
  <c r="S14" i="16"/>
  <c r="F14" i="16"/>
  <c r="Z14" i="16"/>
  <c r="R14" i="16"/>
  <c r="O14" i="16"/>
  <c r="K14" i="16"/>
  <c r="AB14" i="16"/>
  <c r="E14" i="16"/>
  <c r="D14" i="16"/>
  <c r="AC14" i="16"/>
  <c r="W13" i="16"/>
  <c r="AA13" i="16"/>
  <c r="T13" i="16"/>
  <c r="N13" i="16"/>
  <c r="O13" i="16"/>
  <c r="F13" i="16"/>
  <c r="S13" i="16"/>
  <c r="AD13" i="16"/>
  <c r="U13" i="16"/>
  <c r="D13" i="16"/>
  <c r="E13" i="16"/>
  <c r="AB13" i="16"/>
  <c r="X13" i="16"/>
  <c r="G13" i="16"/>
  <c r="Y13" i="16"/>
  <c r="M13" i="16"/>
  <c r="H13" i="16"/>
  <c r="Q13" i="16"/>
  <c r="L13" i="16"/>
  <c r="K13" i="16"/>
  <c r="I13" i="16"/>
  <c r="AC13" i="16"/>
  <c r="P13" i="16"/>
  <c r="V13" i="16"/>
  <c r="G12" i="16"/>
  <c r="M12" i="16"/>
  <c r="F12" i="16"/>
  <c r="AA12" i="16"/>
  <c r="Z12" i="16"/>
  <c r="D12" i="16"/>
  <c r="T12" i="16"/>
  <c r="W12" i="16"/>
  <c r="I12" i="16"/>
  <c r="AB12" i="16"/>
  <c r="O12" i="16"/>
  <c r="P12" i="16"/>
  <c r="L12" i="16"/>
  <c r="E12" i="16"/>
  <c r="V12" i="16"/>
  <c r="R12" i="16"/>
  <c r="AC12" i="16"/>
  <c r="D11" i="16"/>
  <c r="L11" i="16"/>
  <c r="G11" i="16"/>
  <c r="X11" i="16"/>
  <c r="H11" i="16"/>
  <c r="AD11" i="16"/>
  <c r="P11" i="16"/>
  <c r="E11" i="16"/>
  <c r="O11" i="16"/>
  <c r="R11" i="16"/>
  <c r="Z11" i="16"/>
  <c r="F11" i="16"/>
  <c r="Y11" i="16"/>
  <c r="T11" i="16"/>
  <c r="J11" i="16"/>
  <c r="U11" i="16"/>
  <c r="AB11" i="16"/>
  <c r="S11" i="16"/>
  <c r="W10" i="16"/>
  <c r="Z10" i="16"/>
  <c r="L10" i="16"/>
  <c r="S10" i="16"/>
  <c r="O10" i="16"/>
  <c r="X10" i="16"/>
  <c r="AB10" i="16"/>
  <c r="AC10" i="16"/>
  <c r="H10" i="16"/>
  <c r="M10" i="16"/>
  <c r="AD10" i="16"/>
  <c r="Y10" i="16"/>
  <c r="I10" i="16"/>
  <c r="F9" i="16"/>
  <c r="AD9" i="16"/>
  <c r="R9" i="16"/>
  <c r="Y9" i="16"/>
  <c r="T9" i="16"/>
  <c r="U9" i="16"/>
  <c r="V9" i="16"/>
  <c r="AA9" i="16"/>
  <c r="O9" i="16"/>
  <c r="W9" i="16"/>
  <c r="S9" i="16"/>
  <c r="N9" i="16"/>
  <c r="AB9" i="16"/>
  <c r="G9" i="16"/>
  <c r="Z9" i="16"/>
  <c r="H9" i="16"/>
  <c r="M9" i="16"/>
  <c r="Z8" i="16"/>
  <c r="U8" i="16"/>
  <c r="K8" i="16"/>
  <c r="L8" i="16"/>
  <c r="R8" i="16"/>
  <c r="F8" i="16"/>
  <c r="AD8" i="16"/>
  <c r="AB8" i="16"/>
  <c r="J8" i="16"/>
  <c r="AC8" i="16"/>
  <c r="G8" i="16"/>
  <c r="S8" i="16"/>
  <c r="M8" i="16"/>
  <c r="AA8" i="16"/>
  <c r="D8" i="16"/>
  <c r="V8" i="16"/>
  <c r="T8" i="16"/>
  <c r="O8" i="16"/>
  <c r="Q8" i="16"/>
  <c r="X8" i="16"/>
  <c r="Y8" i="16"/>
  <c r="K7" i="16"/>
  <c r="G7" i="16"/>
  <c r="N7" i="16"/>
  <c r="H7" i="16"/>
  <c r="D7" i="16"/>
  <c r="W7" i="16"/>
  <c r="AD7" i="16"/>
  <c r="U7" i="16"/>
  <c r="Z7" i="16"/>
  <c r="Q7" i="16"/>
  <c r="V7" i="16"/>
  <c r="R7" i="16"/>
  <c r="Y7" i="16"/>
  <c r="J7" i="16"/>
  <c r="AB7" i="16"/>
  <c r="S7" i="16"/>
  <c r="AC7" i="16"/>
  <c r="I7" i="16"/>
  <c r="L7" i="16"/>
  <c r="P7" i="16"/>
  <c r="M7" i="16"/>
  <c r="AA7" i="16"/>
  <c r="T7" i="16"/>
  <c r="J16" i="16"/>
  <c r="L18" i="16"/>
  <c r="U18" i="16"/>
  <c r="W21" i="16"/>
  <c r="AD21" i="16"/>
  <c r="D16" i="16"/>
  <c r="AB16" i="16"/>
  <c r="M18" i="16"/>
  <c r="G18" i="16"/>
  <c r="P21" i="16"/>
  <c r="T16" i="16"/>
  <c r="AA16" i="16"/>
  <c r="AC18" i="16"/>
  <c r="W18" i="16"/>
  <c r="H21" i="16"/>
  <c r="Q21" i="16"/>
  <c r="E16" i="16"/>
  <c r="M16" i="16"/>
  <c r="N18" i="16"/>
  <c r="H18" i="16"/>
  <c r="X21" i="16"/>
  <c r="R21" i="16"/>
  <c r="U16" i="16"/>
  <c r="AC16" i="16"/>
  <c r="AD18" i="16"/>
  <c r="X18" i="16"/>
  <c r="I21" i="16"/>
  <c r="F16" i="16"/>
  <c r="N16" i="16"/>
  <c r="I18" i="16"/>
  <c r="Y21" i="16"/>
  <c r="S21" i="16"/>
  <c r="G16" i="16"/>
  <c r="AD16" i="16"/>
  <c r="O18" i="16"/>
  <c r="Y18" i="16"/>
  <c r="J21" i="16"/>
  <c r="D21" i="16"/>
  <c r="W16" i="16"/>
  <c r="O16" i="16"/>
  <c r="P18" i="16"/>
  <c r="J18" i="16"/>
  <c r="Z21" i="16"/>
  <c r="T21" i="16"/>
  <c r="V16" i="16"/>
  <c r="P16" i="16"/>
  <c r="Q18" i="16"/>
  <c r="Z18" i="16"/>
  <c r="K21" i="16"/>
  <c r="E21" i="16"/>
  <c r="Q16" i="16"/>
  <c r="R18" i="16"/>
  <c r="K18" i="16"/>
  <c r="AA21" i="16"/>
  <c r="U21" i="16"/>
  <c r="H16" i="16"/>
  <c r="R16" i="16"/>
  <c r="AA18" i="16"/>
  <c r="L21" i="16"/>
  <c r="F21" i="16"/>
  <c r="X16" i="16"/>
  <c r="D18" i="16"/>
  <c r="AB21" i="16"/>
  <c r="V21" i="16"/>
  <c r="I16" i="16"/>
  <c r="S16" i="16"/>
  <c r="T18" i="16"/>
  <c r="M21" i="16"/>
  <c r="O21" i="16"/>
  <c r="AC21" i="16"/>
  <c r="K236" i="18"/>
  <c r="J15" i="18"/>
  <c r="N15" i="18" s="1"/>
  <c r="J14" i="18"/>
  <c r="N14" i="18" s="1"/>
  <c r="X236" i="18"/>
  <c r="V236" i="18"/>
  <c r="N68" i="18"/>
  <c r="K223" i="18" s="1"/>
  <c r="N98" i="18"/>
  <c r="K224" i="18" s="1"/>
  <c r="N188" i="18"/>
  <c r="K227" i="18" s="1"/>
  <c r="O14" i="18" l="1"/>
  <c r="O98" i="18"/>
  <c r="O15" i="18"/>
  <c r="O186" i="18"/>
  <c r="P186" i="18" s="1"/>
  <c r="O176" i="18"/>
  <c r="P176" i="18" s="1"/>
  <c r="O174" i="18"/>
  <c r="P174" i="18" s="1"/>
  <c r="O158" i="18"/>
  <c r="O175" i="18"/>
  <c r="P175" i="18" s="1"/>
  <c r="O68" i="18"/>
  <c r="O179" i="18"/>
  <c r="P179" i="18" s="1"/>
  <c r="O164" i="18"/>
  <c r="P164" i="18" s="1"/>
  <c r="O187" i="18"/>
  <c r="P187" i="18" s="1"/>
  <c r="F13" i="18"/>
  <c r="I13" i="18" s="1"/>
  <c r="J13" i="18" s="1"/>
  <c r="N13" i="18" s="1"/>
  <c r="S6" i="8"/>
  <c r="S26" i="8" s="1"/>
  <c r="V239" i="18"/>
  <c r="W6" i="8"/>
  <c r="W26" i="8" s="1"/>
  <c r="X239" i="18"/>
  <c r="O6" i="8"/>
  <c r="O26" i="8" s="1"/>
  <c r="K239" i="18"/>
  <c r="AB13" i="18"/>
  <c r="Z13" i="18"/>
  <c r="S13" i="18"/>
  <c r="AB106" i="18"/>
  <c r="Z106" i="18"/>
  <c r="S106" i="18"/>
  <c r="AB117" i="18"/>
  <c r="AC117" i="18" s="1"/>
  <c r="Z117" i="18"/>
  <c r="AA117" i="18" s="1"/>
  <c r="S117" i="18"/>
  <c r="T117" i="18" s="1"/>
  <c r="AB113" i="18"/>
  <c r="AC113" i="18" s="1"/>
  <c r="Z113" i="18"/>
  <c r="AA113" i="18" s="1"/>
  <c r="S113" i="18"/>
  <c r="T113" i="18" s="1"/>
  <c r="AB134" i="18"/>
  <c r="AC134" i="18" s="1"/>
  <c r="Z134" i="18"/>
  <c r="AA134" i="18" s="1"/>
  <c r="S134" i="18"/>
  <c r="T134" i="18" s="1"/>
  <c r="AB170" i="18"/>
  <c r="AC170" i="18" s="1"/>
  <c r="Z170" i="18"/>
  <c r="AA170" i="18" s="1"/>
  <c r="S170" i="18"/>
  <c r="T170" i="18" s="1"/>
  <c r="S15" i="18"/>
  <c r="AB15" i="18"/>
  <c r="Z15" i="18"/>
  <c r="AB50" i="18"/>
  <c r="AC50" i="18" s="1"/>
  <c r="Z50" i="18"/>
  <c r="AA50" i="18" s="1"/>
  <c r="S50" i="18"/>
  <c r="T50" i="18" s="1"/>
  <c r="AB85" i="18"/>
  <c r="AC85" i="18" s="1"/>
  <c r="Z85" i="18"/>
  <c r="AA85" i="18" s="1"/>
  <c r="S85" i="18"/>
  <c r="T85" i="18" s="1"/>
  <c r="P80" i="18"/>
  <c r="AB80" i="18"/>
  <c r="AC80" i="18" s="1"/>
  <c r="Z80" i="18"/>
  <c r="AA80" i="18" s="1"/>
  <c r="S80" i="18"/>
  <c r="T80" i="18" s="1"/>
  <c r="AB140" i="18"/>
  <c r="AC140" i="18" s="1"/>
  <c r="Z140" i="18"/>
  <c r="AA140" i="18" s="1"/>
  <c r="S140" i="18"/>
  <c r="T140" i="18" s="1"/>
  <c r="AB82" i="18"/>
  <c r="AC82" i="18" s="1"/>
  <c r="Z82" i="18"/>
  <c r="AA82" i="18" s="1"/>
  <c r="S82" i="18"/>
  <c r="T82" i="18" s="1"/>
  <c r="AB168" i="18"/>
  <c r="AC168" i="18" s="1"/>
  <c r="Z168" i="18"/>
  <c r="AA168" i="18" s="1"/>
  <c r="S168" i="18"/>
  <c r="T168" i="18" s="1"/>
  <c r="AB172" i="18"/>
  <c r="AC172" i="18" s="1"/>
  <c r="Z172" i="18"/>
  <c r="AA172" i="18" s="1"/>
  <c r="S172" i="18"/>
  <c r="T172" i="18" s="1"/>
  <c r="AB104" i="18"/>
  <c r="AC104" i="18" s="1"/>
  <c r="Z104" i="18"/>
  <c r="AA104" i="18" s="1"/>
  <c r="S104" i="18"/>
  <c r="T104" i="18" s="1"/>
  <c r="AB138" i="18"/>
  <c r="AC138" i="18" s="1"/>
  <c r="Z138" i="18"/>
  <c r="AA138" i="18" s="1"/>
  <c r="S138" i="18"/>
  <c r="T138" i="18" s="1"/>
  <c r="S26" i="18"/>
  <c r="T26" i="18" s="1"/>
  <c r="AB26" i="18"/>
  <c r="AC26" i="18" s="1"/>
  <c r="Z26" i="18"/>
  <c r="AA26" i="18" s="1"/>
  <c r="P77" i="18"/>
  <c r="Z77" i="18"/>
  <c r="AA77" i="18" s="1"/>
  <c r="S77" i="18"/>
  <c r="T77" i="18" s="1"/>
  <c r="AB77" i="18"/>
  <c r="AC77" i="18" s="1"/>
  <c r="AB86" i="18"/>
  <c r="AC86" i="18" s="1"/>
  <c r="Z86" i="18"/>
  <c r="AA86" i="18" s="1"/>
  <c r="S86" i="18"/>
  <c r="T86" i="18" s="1"/>
  <c r="S167" i="18"/>
  <c r="T167" i="18" s="1"/>
  <c r="AB167" i="18"/>
  <c r="AC167" i="18" s="1"/>
  <c r="Z167" i="18"/>
  <c r="AA167" i="18" s="1"/>
  <c r="AB166" i="18"/>
  <c r="AC166" i="18" s="1"/>
  <c r="Z166" i="18"/>
  <c r="AA166" i="18" s="1"/>
  <c r="S166" i="18"/>
  <c r="T166" i="18" s="1"/>
  <c r="AB115" i="18"/>
  <c r="AC115" i="18" s="1"/>
  <c r="Z115" i="18"/>
  <c r="AA115" i="18" s="1"/>
  <c r="S115" i="18"/>
  <c r="T115" i="18" s="1"/>
  <c r="AB55" i="18"/>
  <c r="AC55" i="18" s="1"/>
  <c r="Z55" i="18"/>
  <c r="AA55" i="18" s="1"/>
  <c r="S55" i="18"/>
  <c r="T55" i="18" s="1"/>
  <c r="Z47" i="18"/>
  <c r="AA47" i="18" s="1"/>
  <c r="S47" i="18"/>
  <c r="T47" i="18" s="1"/>
  <c r="AB47" i="18"/>
  <c r="AC47" i="18" s="1"/>
  <c r="S23" i="18"/>
  <c r="T23" i="18" s="1"/>
  <c r="AB23" i="18"/>
  <c r="AC23" i="18" s="1"/>
  <c r="Z23" i="18"/>
  <c r="AA23" i="18" s="1"/>
  <c r="AB111" i="18"/>
  <c r="AC111" i="18" s="1"/>
  <c r="Z111" i="18"/>
  <c r="AA111" i="18" s="1"/>
  <c r="S111" i="18"/>
  <c r="T111" i="18" s="1"/>
  <c r="AB109" i="18"/>
  <c r="AC109" i="18" s="1"/>
  <c r="Z109" i="18"/>
  <c r="AA109" i="18" s="1"/>
  <c r="S109" i="18"/>
  <c r="T109" i="18" s="1"/>
  <c r="AB54" i="18"/>
  <c r="AC54" i="18" s="1"/>
  <c r="Z54" i="18"/>
  <c r="AA54" i="18" s="1"/>
  <c r="S54" i="18"/>
  <c r="T54" i="18" s="1"/>
  <c r="AB136" i="18"/>
  <c r="AC136" i="18" s="1"/>
  <c r="Z136" i="18"/>
  <c r="AA136" i="18" s="1"/>
  <c r="S136" i="18"/>
  <c r="T136" i="18" s="1"/>
  <c r="AB147" i="18"/>
  <c r="AC147" i="18" s="1"/>
  <c r="Z147" i="18"/>
  <c r="AA147" i="18" s="1"/>
  <c r="S147" i="18"/>
  <c r="T147" i="18" s="1"/>
  <c r="AB45" i="18"/>
  <c r="AC45" i="18" s="1"/>
  <c r="Z45" i="18"/>
  <c r="AA45" i="18" s="1"/>
  <c r="S45" i="18"/>
  <c r="T45" i="18" s="1"/>
  <c r="S14" i="18"/>
  <c r="AB14" i="18"/>
  <c r="Z14" i="18"/>
  <c r="S19" i="18"/>
  <c r="T19" i="18" s="1"/>
  <c r="AB19" i="18"/>
  <c r="AC19" i="18" s="1"/>
  <c r="Z19" i="18"/>
  <c r="AA19" i="18" s="1"/>
  <c r="AB143" i="18"/>
  <c r="AC143" i="18" s="1"/>
  <c r="Z143" i="18"/>
  <c r="AA143" i="18" s="1"/>
  <c r="S143" i="18"/>
  <c r="T143" i="18" s="1"/>
  <c r="AB165" i="18"/>
  <c r="AC165" i="18" s="1"/>
  <c r="Z165" i="18"/>
  <c r="AA165" i="18" s="1"/>
  <c r="S165" i="18"/>
  <c r="T165" i="18" s="1"/>
  <c r="AB176" i="18"/>
  <c r="AC176" i="18" s="1"/>
  <c r="Z176" i="18"/>
  <c r="AA176" i="18" s="1"/>
  <c r="S176" i="18"/>
  <c r="T176" i="18" s="1"/>
  <c r="S16" i="18"/>
  <c r="T16" i="18" s="1"/>
  <c r="AB16" i="18"/>
  <c r="AC16" i="18" s="1"/>
  <c r="Z16" i="18"/>
  <c r="AA16" i="18" s="1"/>
  <c r="AB78" i="18"/>
  <c r="AC78" i="18" s="1"/>
  <c r="Z78" i="18"/>
  <c r="AA78" i="18" s="1"/>
  <c r="S78" i="18"/>
  <c r="T78" i="18" s="1"/>
  <c r="AB46" i="18"/>
  <c r="AC46" i="18" s="1"/>
  <c r="Z46" i="18"/>
  <c r="AA46" i="18" s="1"/>
  <c r="S46" i="18"/>
  <c r="T46" i="18" s="1"/>
  <c r="AB73" i="18"/>
  <c r="Z73" i="18"/>
  <c r="S73" i="18"/>
  <c r="T73" i="18" s="1"/>
  <c r="AB133" i="18"/>
  <c r="Z133" i="18"/>
  <c r="S133" i="18"/>
  <c r="AB142" i="18"/>
  <c r="AC142" i="18" s="1"/>
  <c r="Z142" i="18"/>
  <c r="AA142" i="18" s="1"/>
  <c r="S142" i="18"/>
  <c r="T142" i="18" s="1"/>
  <c r="AB57" i="18"/>
  <c r="AC57" i="18" s="1"/>
  <c r="Z57" i="18"/>
  <c r="AA57" i="18" s="1"/>
  <c r="S57" i="18"/>
  <c r="T57" i="18" s="1"/>
  <c r="AB53" i="18"/>
  <c r="Z53" i="18"/>
  <c r="AA53" i="18" s="1"/>
  <c r="S53" i="18"/>
  <c r="AB25" i="18"/>
  <c r="AC25" i="18" s="1"/>
  <c r="Z25" i="18"/>
  <c r="AA25" i="18" s="1"/>
  <c r="S25" i="18"/>
  <c r="T25" i="18" s="1"/>
  <c r="Z107" i="18"/>
  <c r="AA107" i="18" s="1"/>
  <c r="S107" i="18"/>
  <c r="T107" i="18" s="1"/>
  <c r="AB107" i="18"/>
  <c r="AC107" i="18" s="1"/>
  <c r="P79" i="18"/>
  <c r="AB79" i="18"/>
  <c r="AC79" i="18" s="1"/>
  <c r="Z79" i="18"/>
  <c r="AA79" i="18" s="1"/>
  <c r="S79" i="18"/>
  <c r="T79" i="18" s="1"/>
  <c r="AB139" i="18"/>
  <c r="AC139" i="18" s="1"/>
  <c r="Z139" i="18"/>
  <c r="AA139" i="18" s="1"/>
  <c r="S139" i="18"/>
  <c r="T139" i="18" s="1"/>
  <c r="AB103" i="18"/>
  <c r="Z103" i="18"/>
  <c r="S103" i="18"/>
  <c r="P177" i="18"/>
  <c r="AB177" i="18"/>
  <c r="AC177" i="18" s="1"/>
  <c r="Z177" i="18"/>
  <c r="AA177" i="18" s="1"/>
  <c r="S177" i="18"/>
  <c r="T177" i="18" s="1"/>
  <c r="P163" i="18"/>
  <c r="AB163" i="18"/>
  <c r="AC163" i="18" s="1"/>
  <c r="Z163" i="18"/>
  <c r="AA163" i="18" s="1"/>
  <c r="S163" i="18"/>
  <c r="T163" i="18" s="1"/>
  <c r="AB83" i="18"/>
  <c r="Z83" i="18"/>
  <c r="S83" i="18"/>
  <c r="AB110" i="18"/>
  <c r="AC110" i="18" s="1"/>
  <c r="Z110" i="18"/>
  <c r="AA110" i="18" s="1"/>
  <c r="S110" i="18"/>
  <c r="T110" i="18" s="1"/>
  <c r="AB145" i="18"/>
  <c r="AC145" i="18" s="1"/>
  <c r="Z145" i="18"/>
  <c r="AA145" i="18" s="1"/>
  <c r="S145" i="18"/>
  <c r="T145" i="18" s="1"/>
  <c r="S18" i="18"/>
  <c r="T18" i="18" s="1"/>
  <c r="AB18" i="18"/>
  <c r="AC18" i="18" s="1"/>
  <c r="Z18" i="18"/>
  <c r="AA18" i="18" s="1"/>
  <c r="AB105" i="18"/>
  <c r="AC105" i="18" s="1"/>
  <c r="Z105" i="18"/>
  <c r="AA105" i="18" s="1"/>
  <c r="S105" i="18"/>
  <c r="T105" i="18" s="1"/>
  <c r="AB49" i="18"/>
  <c r="AC49" i="18" s="1"/>
  <c r="Z49" i="18"/>
  <c r="AA49" i="18" s="1"/>
  <c r="S49" i="18"/>
  <c r="T49" i="18" s="1"/>
  <c r="AB144" i="18"/>
  <c r="AC144" i="18" s="1"/>
  <c r="Z144" i="18"/>
  <c r="AA144" i="18" s="1"/>
  <c r="S144" i="18"/>
  <c r="T144" i="18" s="1"/>
  <c r="S21" i="18"/>
  <c r="T21" i="18" s="1"/>
  <c r="AB21" i="18"/>
  <c r="AC21" i="18" s="1"/>
  <c r="Z21" i="18"/>
  <c r="AA21" i="18" s="1"/>
  <c r="AB146" i="18"/>
  <c r="AC146" i="18" s="1"/>
  <c r="Z146" i="18"/>
  <c r="AA146" i="18" s="1"/>
  <c r="S146" i="18"/>
  <c r="T146" i="18" s="1"/>
  <c r="AB81" i="18"/>
  <c r="AC81" i="18" s="1"/>
  <c r="Z81" i="18"/>
  <c r="AA81" i="18" s="1"/>
  <c r="S81" i="18"/>
  <c r="T81" i="18" s="1"/>
  <c r="P75" i="18"/>
  <c r="AB75" i="18"/>
  <c r="AC75" i="18" s="1"/>
  <c r="Z75" i="18"/>
  <c r="AA75" i="18" s="1"/>
  <c r="S75" i="18"/>
  <c r="T75" i="18" s="1"/>
  <c r="AB112" i="18"/>
  <c r="AC112" i="18" s="1"/>
  <c r="Z112" i="18"/>
  <c r="AA112" i="18" s="1"/>
  <c r="S112" i="18"/>
  <c r="T112" i="18" s="1"/>
  <c r="AB175" i="18"/>
  <c r="AC175" i="18" s="1"/>
  <c r="Z175" i="18"/>
  <c r="AA175" i="18" s="1"/>
  <c r="S175" i="18"/>
  <c r="T175" i="18" s="1"/>
  <c r="AB87" i="18"/>
  <c r="AC87" i="18" s="1"/>
  <c r="Z87" i="18"/>
  <c r="AA87" i="18" s="1"/>
  <c r="S87" i="18"/>
  <c r="T87" i="18" s="1"/>
  <c r="AB51" i="18"/>
  <c r="AC51" i="18" s="1"/>
  <c r="Z51" i="18"/>
  <c r="AA51" i="18" s="1"/>
  <c r="S51" i="18"/>
  <c r="T51" i="18" s="1"/>
  <c r="AB171" i="18"/>
  <c r="AC171" i="18" s="1"/>
  <c r="Z171" i="18"/>
  <c r="AA171" i="18" s="1"/>
  <c r="S171" i="18"/>
  <c r="T171" i="18" s="1"/>
  <c r="AB74" i="18"/>
  <c r="AC74" i="18" s="1"/>
  <c r="Z74" i="18"/>
  <c r="AA74" i="18" s="1"/>
  <c r="S74" i="18"/>
  <c r="T74" i="18" s="1"/>
  <c r="S22" i="18"/>
  <c r="T22" i="18" s="1"/>
  <c r="AB22" i="18"/>
  <c r="AC22" i="18" s="1"/>
  <c r="Z22" i="18"/>
  <c r="AA22" i="18" s="1"/>
  <c r="AB169" i="18"/>
  <c r="AC169" i="18" s="1"/>
  <c r="Z169" i="18"/>
  <c r="AA169" i="18" s="1"/>
  <c r="S169" i="18"/>
  <c r="T169" i="18" s="1"/>
  <c r="Z20" i="18"/>
  <c r="AA20" i="18" s="1"/>
  <c r="AB20" i="18"/>
  <c r="AC20" i="18" s="1"/>
  <c r="S20" i="18"/>
  <c r="T20" i="18" s="1"/>
  <c r="AB84" i="18"/>
  <c r="AC84" i="18" s="1"/>
  <c r="Z84" i="18"/>
  <c r="AA84" i="18" s="1"/>
  <c r="S84" i="18"/>
  <c r="T84" i="18" s="1"/>
  <c r="S17" i="18"/>
  <c r="T17" i="18" s="1"/>
  <c r="AB17" i="18"/>
  <c r="AC17" i="18" s="1"/>
  <c r="Z17" i="18"/>
  <c r="AA17" i="18" s="1"/>
  <c r="AB43" i="18"/>
  <c r="Z43" i="18"/>
  <c r="S43" i="18"/>
  <c r="T43" i="18" s="1"/>
  <c r="AB48" i="18"/>
  <c r="AC48" i="18" s="1"/>
  <c r="Z48" i="18"/>
  <c r="AA48" i="18" s="1"/>
  <c r="S48" i="18"/>
  <c r="T48" i="18" s="1"/>
  <c r="AB114" i="18"/>
  <c r="AC114" i="18" s="1"/>
  <c r="Z114" i="18"/>
  <c r="AA114" i="18" s="1"/>
  <c r="S114" i="18"/>
  <c r="T114" i="18" s="1"/>
  <c r="AB164" i="18"/>
  <c r="AC164" i="18" s="1"/>
  <c r="Z164" i="18"/>
  <c r="AA164" i="18" s="1"/>
  <c r="S164" i="18"/>
  <c r="T164" i="18" s="1"/>
  <c r="Z137" i="18"/>
  <c r="AA137" i="18" s="1"/>
  <c r="S137" i="18"/>
  <c r="T137" i="18" s="1"/>
  <c r="AB137" i="18"/>
  <c r="AC137" i="18" s="1"/>
  <c r="S27" i="18"/>
  <c r="T27" i="18" s="1"/>
  <c r="AB27" i="18"/>
  <c r="AC27" i="18" s="1"/>
  <c r="Z27" i="18"/>
  <c r="AA27" i="18" s="1"/>
  <c r="P173" i="18"/>
  <c r="AB173" i="18"/>
  <c r="AC173" i="18" s="1"/>
  <c r="Z173" i="18"/>
  <c r="AA173" i="18" s="1"/>
  <c r="S173" i="18"/>
  <c r="T173" i="18" s="1"/>
  <c r="AB116" i="18"/>
  <c r="AC116" i="18" s="1"/>
  <c r="Z116" i="18"/>
  <c r="AA116" i="18" s="1"/>
  <c r="S116" i="18"/>
  <c r="T116" i="18" s="1"/>
  <c r="AB56" i="18"/>
  <c r="AC56" i="18" s="1"/>
  <c r="Z56" i="18"/>
  <c r="AA56" i="18" s="1"/>
  <c r="S56" i="18"/>
  <c r="T56" i="18" s="1"/>
  <c r="AB52" i="18"/>
  <c r="AC52" i="18" s="1"/>
  <c r="Z52" i="18"/>
  <c r="AA52" i="18" s="1"/>
  <c r="S52" i="18"/>
  <c r="T52" i="18" s="1"/>
  <c r="AB24" i="18"/>
  <c r="AC24" i="18" s="1"/>
  <c r="Z24" i="18"/>
  <c r="AA24" i="18" s="1"/>
  <c r="S24" i="18"/>
  <c r="T24" i="18" s="1"/>
  <c r="AB44" i="18"/>
  <c r="AC44" i="18" s="1"/>
  <c r="Z44" i="18"/>
  <c r="AA44" i="18" s="1"/>
  <c r="S44" i="18"/>
  <c r="T44" i="18" s="1"/>
  <c r="AB108" i="18"/>
  <c r="AC108" i="18" s="1"/>
  <c r="Z108" i="18"/>
  <c r="AA108" i="18" s="1"/>
  <c r="S108" i="18"/>
  <c r="T108" i="18" s="1"/>
  <c r="AB141" i="18"/>
  <c r="AC141" i="18" s="1"/>
  <c r="Z141" i="18"/>
  <c r="AA141" i="18" s="1"/>
  <c r="S141" i="18"/>
  <c r="T141" i="18" s="1"/>
  <c r="P76" i="18"/>
  <c r="AB76" i="18"/>
  <c r="AC76" i="18" s="1"/>
  <c r="Z76" i="18"/>
  <c r="AA76" i="18" s="1"/>
  <c r="S76" i="18"/>
  <c r="T76" i="18" s="1"/>
  <c r="AB135" i="18"/>
  <c r="AC135" i="18" s="1"/>
  <c r="Z135" i="18"/>
  <c r="AA135" i="18" s="1"/>
  <c r="S135" i="18"/>
  <c r="T135" i="18" s="1"/>
  <c r="AB174" i="18"/>
  <c r="AC174" i="18" s="1"/>
  <c r="Z174" i="18"/>
  <c r="AA174" i="18" s="1"/>
  <c r="S174" i="18"/>
  <c r="T174" i="18" s="1"/>
  <c r="S31" i="18"/>
  <c r="T31" i="18" s="1"/>
  <c r="Z31" i="18"/>
  <c r="AA31" i="18" s="1"/>
  <c r="AB31" i="18"/>
  <c r="AC31" i="18" s="1"/>
  <c r="S35" i="18"/>
  <c r="T35" i="18" s="1"/>
  <c r="AB35" i="18"/>
  <c r="AC35" i="18" s="1"/>
  <c r="Z35" i="18"/>
  <c r="AA35" i="18" s="1"/>
  <c r="Z28" i="18"/>
  <c r="AA28" i="18" s="1"/>
  <c r="S28" i="18"/>
  <c r="T28" i="18" s="1"/>
  <c r="AB28" i="18"/>
  <c r="AC28" i="18" s="1"/>
  <c r="Z36" i="18"/>
  <c r="AA36" i="18" s="1"/>
  <c r="AB36" i="18"/>
  <c r="AC36" i="18" s="1"/>
  <c r="S36" i="18"/>
  <c r="T36" i="18" s="1"/>
  <c r="S30" i="18"/>
  <c r="T30" i="18" s="1"/>
  <c r="Z30" i="18"/>
  <c r="AA30" i="18" s="1"/>
  <c r="AB30" i="18"/>
  <c r="AC30" i="18" s="1"/>
  <c r="AB37" i="18"/>
  <c r="AC37" i="18" s="1"/>
  <c r="S37" i="18"/>
  <c r="T37" i="18" s="1"/>
  <c r="Z37" i="18"/>
  <c r="AA37" i="18" s="1"/>
  <c r="AB34" i="18"/>
  <c r="AC34" i="18" s="1"/>
  <c r="S34" i="18"/>
  <c r="T34" i="18" s="1"/>
  <c r="Z34" i="18"/>
  <c r="AA34" i="18" s="1"/>
  <c r="Z29" i="18"/>
  <c r="AA29" i="18" s="1"/>
  <c r="AB29" i="18"/>
  <c r="AC29" i="18" s="1"/>
  <c r="S29" i="18"/>
  <c r="T29" i="18" s="1"/>
  <c r="S32" i="18"/>
  <c r="T32" i="18" s="1"/>
  <c r="AB32" i="18"/>
  <c r="AC32" i="18" s="1"/>
  <c r="Z32" i="18"/>
  <c r="AA32" i="18" s="1"/>
  <c r="S33" i="18"/>
  <c r="T33" i="18" s="1"/>
  <c r="Z33" i="18"/>
  <c r="AA33" i="18" s="1"/>
  <c r="AB33" i="18"/>
  <c r="AC33" i="18" s="1"/>
  <c r="Z67" i="18"/>
  <c r="AA67" i="18" s="1"/>
  <c r="S67" i="18"/>
  <c r="T67" i="18" s="1"/>
  <c r="AB67" i="18"/>
  <c r="AC67" i="18" s="1"/>
  <c r="S66" i="18"/>
  <c r="T66" i="18" s="1"/>
  <c r="AB66" i="18"/>
  <c r="AC66" i="18" s="1"/>
  <c r="Z66" i="18"/>
  <c r="AA66" i="18" s="1"/>
  <c r="Z63" i="18"/>
  <c r="AA63" i="18" s="1"/>
  <c r="S63" i="18"/>
  <c r="T63" i="18" s="1"/>
  <c r="AB63" i="18"/>
  <c r="AC63" i="18" s="1"/>
  <c r="AB65" i="18"/>
  <c r="AC65" i="18" s="1"/>
  <c r="Z65" i="18"/>
  <c r="AA65" i="18" s="1"/>
  <c r="S65" i="18"/>
  <c r="T65" i="18" s="1"/>
  <c r="Z61" i="18"/>
  <c r="AA61" i="18" s="1"/>
  <c r="S61" i="18"/>
  <c r="T61" i="18" s="1"/>
  <c r="AB61" i="18"/>
  <c r="AC61" i="18" s="1"/>
  <c r="Z58" i="18"/>
  <c r="AA58" i="18" s="1"/>
  <c r="S58" i="18"/>
  <c r="T58" i="18" s="1"/>
  <c r="AB58" i="18"/>
  <c r="AC58" i="18" s="1"/>
  <c r="Z62" i="18"/>
  <c r="AA62" i="18" s="1"/>
  <c r="S62" i="18"/>
  <c r="T62" i="18" s="1"/>
  <c r="AB62" i="18"/>
  <c r="AC62" i="18" s="1"/>
  <c r="AB64" i="18"/>
  <c r="AC64" i="18" s="1"/>
  <c r="Z64" i="18"/>
  <c r="AA64" i="18" s="1"/>
  <c r="S64" i="18"/>
  <c r="T64" i="18" s="1"/>
  <c r="Z60" i="18"/>
  <c r="AA60" i="18" s="1"/>
  <c r="S60" i="18"/>
  <c r="T60" i="18" s="1"/>
  <c r="AB60" i="18"/>
  <c r="AC60" i="18" s="1"/>
  <c r="Z59" i="18"/>
  <c r="AA59" i="18" s="1"/>
  <c r="S59" i="18"/>
  <c r="T59" i="18" s="1"/>
  <c r="AB59" i="18"/>
  <c r="AC59" i="18" s="1"/>
  <c r="P90" i="18"/>
  <c r="S90" i="18"/>
  <c r="T90" i="18" s="1"/>
  <c r="Z90" i="18"/>
  <c r="AA90" i="18" s="1"/>
  <c r="AB90" i="18"/>
  <c r="AC90" i="18" s="1"/>
  <c r="AB94" i="18"/>
  <c r="AC94" i="18" s="1"/>
  <c r="S94" i="18"/>
  <c r="T94" i="18" s="1"/>
  <c r="Z94" i="18"/>
  <c r="AA94" i="18" s="1"/>
  <c r="AB96" i="18"/>
  <c r="AC96" i="18" s="1"/>
  <c r="Z96" i="18"/>
  <c r="AA96" i="18" s="1"/>
  <c r="S96" i="18"/>
  <c r="T96" i="18" s="1"/>
  <c r="P88" i="18"/>
  <c r="S88" i="18"/>
  <c r="T88" i="18" s="1"/>
  <c r="Z88" i="18"/>
  <c r="AA88" i="18" s="1"/>
  <c r="AB88" i="18"/>
  <c r="AC88" i="18" s="1"/>
  <c r="P89" i="18"/>
  <c r="S89" i="18"/>
  <c r="T89" i="18" s="1"/>
  <c r="Z89" i="18"/>
  <c r="AA89" i="18" s="1"/>
  <c r="AB89" i="18"/>
  <c r="AC89" i="18" s="1"/>
  <c r="AB93" i="18"/>
  <c r="AC93" i="18" s="1"/>
  <c r="S93" i="18"/>
  <c r="T93" i="18" s="1"/>
  <c r="Z93" i="18"/>
  <c r="AA93" i="18" s="1"/>
  <c r="Z97" i="18"/>
  <c r="AA97" i="18" s="1"/>
  <c r="AB97" i="18"/>
  <c r="AC97" i="18" s="1"/>
  <c r="S97" i="18"/>
  <c r="T97" i="18" s="1"/>
  <c r="AB91" i="18"/>
  <c r="AC91" i="18" s="1"/>
  <c r="S91" i="18"/>
  <c r="T91" i="18" s="1"/>
  <c r="Z91" i="18"/>
  <c r="AA91" i="18" s="1"/>
  <c r="P92" i="18"/>
  <c r="S92" i="18"/>
  <c r="T92" i="18" s="1"/>
  <c r="AB92" i="18"/>
  <c r="AC92" i="18" s="1"/>
  <c r="Z92" i="18"/>
  <c r="AA92" i="18" s="1"/>
  <c r="S95" i="18"/>
  <c r="T95" i="18" s="1"/>
  <c r="Z95" i="18"/>
  <c r="AA95" i="18" s="1"/>
  <c r="AB95" i="18"/>
  <c r="AC95" i="18" s="1"/>
  <c r="AB126" i="18"/>
  <c r="AC126" i="18" s="1"/>
  <c r="Z126" i="18"/>
  <c r="AA126" i="18" s="1"/>
  <c r="S126" i="18"/>
  <c r="T126" i="18" s="1"/>
  <c r="Z120" i="18"/>
  <c r="AA120" i="18" s="1"/>
  <c r="S120" i="18"/>
  <c r="T120" i="18" s="1"/>
  <c r="AB120" i="18"/>
  <c r="AC120" i="18" s="1"/>
  <c r="AB127" i="18"/>
  <c r="AC127" i="18" s="1"/>
  <c r="Z127" i="18"/>
  <c r="AA127" i="18" s="1"/>
  <c r="S127" i="18"/>
  <c r="T127" i="18" s="1"/>
  <c r="Z119" i="18"/>
  <c r="AA119" i="18" s="1"/>
  <c r="S119" i="18"/>
  <c r="T119" i="18" s="1"/>
  <c r="AB119" i="18"/>
  <c r="AC119" i="18" s="1"/>
  <c r="Z122" i="18"/>
  <c r="AA122" i="18" s="1"/>
  <c r="S122" i="18"/>
  <c r="T122" i="18" s="1"/>
  <c r="AB122" i="18"/>
  <c r="AC122" i="18" s="1"/>
  <c r="Z121" i="18"/>
  <c r="AA121" i="18" s="1"/>
  <c r="S121" i="18"/>
  <c r="T121" i="18" s="1"/>
  <c r="AB121" i="18"/>
  <c r="AC121" i="18" s="1"/>
  <c r="AB118" i="18"/>
  <c r="AC118" i="18" s="1"/>
  <c r="Z118" i="18"/>
  <c r="AA118" i="18" s="1"/>
  <c r="S118" i="18"/>
  <c r="T118" i="18" s="1"/>
  <c r="AB125" i="18"/>
  <c r="AC125" i="18" s="1"/>
  <c r="Z125" i="18"/>
  <c r="AA125" i="18" s="1"/>
  <c r="S125" i="18"/>
  <c r="T125" i="18" s="1"/>
  <c r="AB124" i="18"/>
  <c r="AC124" i="18" s="1"/>
  <c r="Z124" i="18"/>
  <c r="AA124" i="18" s="1"/>
  <c r="S124" i="18"/>
  <c r="T124" i="18" s="1"/>
  <c r="Z123" i="18"/>
  <c r="AA123" i="18" s="1"/>
  <c r="S123" i="18"/>
  <c r="T123" i="18" s="1"/>
  <c r="AB123" i="18"/>
  <c r="AC123" i="18" s="1"/>
  <c r="S182" i="18"/>
  <c r="T182" i="18" s="1"/>
  <c r="Z182" i="18"/>
  <c r="AA182" i="18" s="1"/>
  <c r="AB182" i="18"/>
  <c r="AC182" i="18" s="1"/>
  <c r="AB184" i="18"/>
  <c r="AC184" i="18" s="1"/>
  <c r="S184" i="18"/>
  <c r="T184" i="18" s="1"/>
  <c r="Z184" i="18"/>
  <c r="AA184" i="18" s="1"/>
  <c r="Z180" i="18"/>
  <c r="AA180" i="18" s="1"/>
  <c r="AB180" i="18"/>
  <c r="AC180" i="18" s="1"/>
  <c r="S180" i="18"/>
  <c r="T180" i="18" s="1"/>
  <c r="Z181" i="18"/>
  <c r="AA181" i="18" s="1"/>
  <c r="AB181" i="18"/>
  <c r="AC181" i="18" s="1"/>
  <c r="S181" i="18"/>
  <c r="T181" i="18" s="1"/>
  <c r="Z179" i="18"/>
  <c r="AA179" i="18" s="1"/>
  <c r="AB179" i="18"/>
  <c r="AC179" i="18" s="1"/>
  <c r="S179" i="18"/>
  <c r="T179" i="18" s="1"/>
  <c r="P178" i="18"/>
  <c r="Z178" i="18"/>
  <c r="AA178" i="18" s="1"/>
  <c r="AB178" i="18"/>
  <c r="AC178" i="18" s="1"/>
  <c r="S178" i="18"/>
  <c r="T178" i="18" s="1"/>
  <c r="AB187" i="18"/>
  <c r="AC187" i="18" s="1"/>
  <c r="S187" i="18"/>
  <c r="T187" i="18" s="1"/>
  <c r="Z187" i="18"/>
  <c r="AA187" i="18" s="1"/>
  <c r="AB186" i="18"/>
  <c r="AC186" i="18" s="1"/>
  <c r="S186" i="18"/>
  <c r="T186" i="18" s="1"/>
  <c r="Z186" i="18"/>
  <c r="AA186" i="18" s="1"/>
  <c r="S183" i="18"/>
  <c r="T183" i="18" s="1"/>
  <c r="Z183" i="18"/>
  <c r="AA183" i="18" s="1"/>
  <c r="AB183" i="18"/>
  <c r="AC183" i="18" s="1"/>
  <c r="AB185" i="18"/>
  <c r="AC185" i="18" s="1"/>
  <c r="S185" i="18"/>
  <c r="T185" i="18" s="1"/>
  <c r="Z185" i="18"/>
  <c r="AA185" i="18" s="1"/>
  <c r="Z152" i="18"/>
  <c r="AA152" i="18" s="1"/>
  <c r="S152" i="18"/>
  <c r="T152" i="18" s="1"/>
  <c r="AB152" i="18"/>
  <c r="AC152" i="18" s="1"/>
  <c r="AB149" i="18"/>
  <c r="AC149" i="18" s="1"/>
  <c r="Z149" i="18"/>
  <c r="AA149" i="18" s="1"/>
  <c r="S149" i="18"/>
  <c r="T149" i="18" s="1"/>
  <c r="AB148" i="18"/>
  <c r="AC148" i="18" s="1"/>
  <c r="S148" i="18"/>
  <c r="T148" i="18" s="1"/>
  <c r="Z148" i="18"/>
  <c r="AA148" i="18" s="1"/>
  <c r="Z155" i="18"/>
  <c r="AA155" i="18" s="1"/>
  <c r="AB155" i="18"/>
  <c r="AC155" i="18" s="1"/>
  <c r="S155" i="18"/>
  <c r="T155" i="18" s="1"/>
  <c r="S151" i="18"/>
  <c r="T151" i="18" s="1"/>
  <c r="AB151" i="18"/>
  <c r="AC151" i="18" s="1"/>
  <c r="Z151" i="18"/>
  <c r="AA151" i="18" s="1"/>
  <c r="S150" i="18"/>
  <c r="T150" i="18" s="1"/>
  <c r="AB150" i="18"/>
  <c r="AC150" i="18" s="1"/>
  <c r="Z150" i="18"/>
  <c r="AA150" i="18" s="1"/>
  <c r="Z153" i="18"/>
  <c r="AA153" i="18" s="1"/>
  <c r="S153" i="18"/>
  <c r="T153" i="18" s="1"/>
  <c r="AB153" i="18"/>
  <c r="AC153" i="18" s="1"/>
  <c r="S157" i="18"/>
  <c r="T157" i="18" s="1"/>
  <c r="Z157" i="18"/>
  <c r="AA157" i="18" s="1"/>
  <c r="AB157" i="18"/>
  <c r="AC157" i="18" s="1"/>
  <c r="Z154" i="18"/>
  <c r="AA154" i="18" s="1"/>
  <c r="S154" i="18"/>
  <c r="T154" i="18" s="1"/>
  <c r="AB154" i="18"/>
  <c r="AC154" i="18" s="1"/>
  <c r="Z156" i="18"/>
  <c r="S156" i="18"/>
  <c r="AB156" i="18"/>
  <c r="P180" i="18"/>
  <c r="P167" i="18"/>
  <c r="P172" i="18"/>
  <c r="P185" i="18"/>
  <c r="P184" i="18"/>
  <c r="AF17" i="16"/>
  <c r="P166" i="18"/>
  <c r="P182" i="18"/>
  <c r="P168" i="18"/>
  <c r="P165" i="18"/>
  <c r="P171" i="18"/>
  <c r="P181" i="18"/>
  <c r="P183" i="18"/>
  <c r="P169" i="18"/>
  <c r="P170" i="18"/>
  <c r="AF23" i="16"/>
  <c r="AF20" i="16"/>
  <c r="AF24" i="16"/>
  <c r="AF25" i="16"/>
  <c r="AF19" i="16"/>
  <c r="AF22" i="16"/>
  <c r="AF15" i="16"/>
  <c r="AF14" i="16"/>
  <c r="AF13" i="16"/>
  <c r="AF12" i="16"/>
  <c r="AF11" i="16"/>
  <c r="AF10" i="16"/>
  <c r="AF9" i="16"/>
  <c r="AF8" i="16"/>
  <c r="AF21" i="16"/>
  <c r="AF16" i="16"/>
  <c r="AF18" i="16"/>
  <c r="I6" i="8"/>
  <c r="I26" i="8" s="1"/>
  <c r="F6" i="8"/>
  <c r="F26" i="8" s="1"/>
  <c r="P91" i="18"/>
  <c r="P65" i="18"/>
  <c r="P81" i="18"/>
  <c r="P45" i="18"/>
  <c r="P85" i="18"/>
  <c r="AF7" i="16"/>
  <c r="P82" i="18"/>
  <c r="P44" i="18"/>
  <c r="P86" i="18"/>
  <c r="P60" i="18"/>
  <c r="P48" i="18"/>
  <c r="P83" i="18"/>
  <c r="P78" i="18"/>
  <c r="P64" i="18"/>
  <c r="P66" i="18"/>
  <c r="P53" i="18"/>
  <c r="P95" i="18"/>
  <c r="P73" i="18"/>
  <c r="P94" i="18"/>
  <c r="P61" i="18"/>
  <c r="P136" i="18"/>
  <c r="P154" i="18"/>
  <c r="P152" i="18"/>
  <c r="P84" i="18"/>
  <c r="P87" i="18"/>
  <c r="P156" i="18"/>
  <c r="P50" i="18"/>
  <c r="P145" i="18"/>
  <c r="P140" i="18"/>
  <c r="P149" i="18"/>
  <c r="P143" i="18"/>
  <c r="P93" i="18"/>
  <c r="P148" i="18"/>
  <c r="P151" i="18"/>
  <c r="P58" i="18"/>
  <c r="P155" i="18"/>
  <c r="P135" i="18"/>
  <c r="P142" i="18"/>
  <c r="P139" i="18"/>
  <c r="P146" i="18"/>
  <c r="P49" i="18"/>
  <c r="P144" i="18"/>
  <c r="P147" i="18"/>
  <c r="P153" i="18"/>
  <c r="P138" i="18"/>
  <c r="P150" i="18"/>
  <c r="P141" i="18"/>
  <c r="P137" i="18"/>
  <c r="P74" i="18"/>
  <c r="P97" i="18"/>
  <c r="P96" i="18"/>
  <c r="P157" i="18"/>
  <c r="P134" i="18"/>
  <c r="P62" i="18"/>
  <c r="P67" i="18"/>
  <c r="P56" i="18"/>
  <c r="P47" i="18"/>
  <c r="P54" i="18"/>
  <c r="P55" i="18"/>
  <c r="P63" i="18"/>
  <c r="P52" i="18"/>
  <c r="P59" i="18"/>
  <c r="P57" i="18"/>
  <c r="P51" i="18"/>
  <c r="P46" i="18"/>
  <c r="P43" i="18"/>
  <c r="N126" i="18"/>
  <c r="N109" i="18"/>
  <c r="N111" i="18"/>
  <c r="N127" i="18"/>
  <c r="N110" i="18"/>
  <c r="N113" i="18"/>
  <c r="N123" i="18"/>
  <c r="N116" i="18"/>
  <c r="N115" i="18"/>
  <c r="N117" i="18"/>
  <c r="N108" i="18"/>
  <c r="N120" i="18"/>
  <c r="N122" i="18"/>
  <c r="N107" i="18"/>
  <c r="N114" i="18"/>
  <c r="N118" i="18"/>
  <c r="N119" i="18"/>
  <c r="N124" i="18"/>
  <c r="N121" i="18"/>
  <c r="O121" i="18" s="1"/>
  <c r="N105" i="18"/>
  <c r="N125" i="18"/>
  <c r="N112" i="18"/>
  <c r="N103" i="18"/>
  <c r="O103" i="18" s="1"/>
  <c r="N104" i="18"/>
  <c r="O104" i="18" s="1"/>
  <c r="O188" i="18" l="1"/>
  <c r="O122" i="18"/>
  <c r="P122" i="18" s="1"/>
  <c r="O120" i="18"/>
  <c r="P120" i="18" s="1"/>
  <c r="O107" i="18"/>
  <c r="P107" i="18" s="1"/>
  <c r="O117" i="18"/>
  <c r="P117" i="18" s="1"/>
  <c r="O115" i="18"/>
  <c r="P115" i="18" s="1"/>
  <c r="O112" i="18"/>
  <c r="P112" i="18" s="1"/>
  <c r="O116" i="18"/>
  <c r="P116" i="18" s="1"/>
  <c r="O123" i="18"/>
  <c r="P123" i="18" s="1"/>
  <c r="N38" i="18"/>
  <c r="K222" i="18" s="1"/>
  <c r="E6" i="8" s="1"/>
  <c r="E26" i="8" s="1"/>
  <c r="O13" i="18"/>
  <c r="O38" i="18" s="1"/>
  <c r="O124" i="18"/>
  <c r="P124" i="18" s="1"/>
  <c r="O119" i="18"/>
  <c r="P119" i="18" s="1"/>
  <c r="O111" i="18"/>
  <c r="P111" i="18" s="1"/>
  <c r="O125" i="18"/>
  <c r="P125" i="18" s="1"/>
  <c r="O105" i="18"/>
  <c r="P105" i="18" s="1"/>
  <c r="O108" i="18"/>
  <c r="P108" i="18" s="1"/>
  <c r="O113" i="18"/>
  <c r="P113" i="18" s="1"/>
  <c r="O110" i="18"/>
  <c r="P110" i="18" s="1"/>
  <c r="O127" i="18"/>
  <c r="P127" i="18" s="1"/>
  <c r="O118" i="18"/>
  <c r="P118" i="18" s="1"/>
  <c r="O109" i="18"/>
  <c r="P109" i="18" s="1"/>
  <c r="O114" i="18"/>
  <c r="P114" i="18" s="1"/>
  <c r="O126" i="18"/>
  <c r="P126" i="18" s="1"/>
  <c r="AC156" i="18"/>
  <c r="T83" i="18"/>
  <c r="T98" i="18" s="1"/>
  <c r="P188" i="18"/>
  <c r="AA188" i="18"/>
  <c r="AB188" i="18"/>
  <c r="AC188" i="18"/>
  <c r="T188" i="18"/>
  <c r="Z188" i="18"/>
  <c r="S188" i="18"/>
  <c r="T156" i="18"/>
  <c r="AA156" i="18"/>
  <c r="S68" i="18"/>
  <c r="T53" i="18"/>
  <c r="T68" i="18" s="1"/>
  <c r="AA73" i="18"/>
  <c r="AC43" i="18"/>
  <c r="AA43" i="18"/>
  <c r="AA68" i="18" s="1"/>
  <c r="Z68" i="18"/>
  <c r="S98" i="18"/>
  <c r="AC83" i="18"/>
  <c r="AC53" i="18"/>
  <c r="AA83" i="18"/>
  <c r="AC73" i="18"/>
  <c r="P68" i="18"/>
  <c r="P98" i="18"/>
  <c r="P133" i="18"/>
  <c r="P30" i="18"/>
  <c r="P15" i="18"/>
  <c r="P20" i="18"/>
  <c r="P36" i="18"/>
  <c r="P19" i="18"/>
  <c r="P35" i="18"/>
  <c r="P25" i="18"/>
  <c r="P21" i="18"/>
  <c r="P26" i="18"/>
  <c r="P31" i="18"/>
  <c r="P37" i="18"/>
  <c r="P16" i="18"/>
  <c r="P18" i="18"/>
  <c r="P28" i="18"/>
  <c r="P27" i="18"/>
  <c r="P32" i="18"/>
  <c r="P22" i="18"/>
  <c r="P17" i="18"/>
  <c r="P14" i="18"/>
  <c r="P29" i="18"/>
  <c r="P23" i="18"/>
  <c r="P34" i="18"/>
  <c r="P24" i="18"/>
  <c r="P33" i="18"/>
  <c r="P121" i="18"/>
  <c r="P103" i="18"/>
  <c r="P104" i="18"/>
  <c r="P13" i="18" l="1"/>
  <c r="P38" i="18" s="1"/>
  <c r="AB98" i="18"/>
  <c r="AC98" i="18"/>
  <c r="AB68" i="18"/>
  <c r="P158" i="18"/>
  <c r="AC68" i="18"/>
  <c r="Z98" i="18"/>
  <c r="AA98" i="18"/>
  <c r="AC15" i="18"/>
  <c r="AA15" i="18"/>
  <c r="T15" i="18"/>
  <c r="AC14" i="18"/>
  <c r="AA14" i="18"/>
  <c r="T14" i="18"/>
  <c r="T13" i="18"/>
  <c r="N106" i="18"/>
  <c r="O106" i="18" s="1"/>
  <c r="O128" i="18" s="1"/>
  <c r="T103" i="18" l="1"/>
  <c r="AC103" i="18"/>
  <c r="AA103" i="18"/>
  <c r="AA133" i="18"/>
  <c r="AA158" i="18" s="1"/>
  <c r="Z158" i="18"/>
  <c r="AC133" i="18"/>
  <c r="AC158" i="18" s="1"/>
  <c r="AB158" i="18"/>
  <c r="T133" i="18"/>
  <c r="T158" i="18" s="1"/>
  <c r="S158" i="18"/>
  <c r="T38" i="18"/>
  <c r="S38" i="18"/>
  <c r="AC13" i="18"/>
  <c r="AC38" i="18" s="1"/>
  <c r="AB38" i="18"/>
  <c r="AA13" i="18"/>
  <c r="AA38" i="18" s="1"/>
  <c r="Z38" i="18"/>
  <c r="N128" i="18"/>
  <c r="K225" i="18" s="1"/>
  <c r="K229" i="18" l="1"/>
  <c r="L232" i="18" s="1"/>
  <c r="G6" i="8"/>
  <c r="K6" i="8" s="1"/>
  <c r="P106" i="18"/>
  <c r="K230" i="18" l="1"/>
  <c r="L229" i="18"/>
  <c r="L227" i="18"/>
  <c r="L226" i="18"/>
  <c r="L225" i="18"/>
  <c r="L224" i="18"/>
  <c r="L222" i="18"/>
  <c r="L223" i="18"/>
  <c r="P128" i="18"/>
  <c r="K231" i="18" s="1"/>
  <c r="K233" i="18" s="1"/>
  <c r="K26" i="8"/>
  <c r="G26" i="8"/>
  <c r="U6" i="16" l="1"/>
  <c r="M6" i="16"/>
  <c r="I6" i="16"/>
  <c r="G6" i="16"/>
  <c r="K6" i="16"/>
  <c r="E6" i="16"/>
  <c r="AC6" i="16"/>
  <c r="C6" i="16"/>
  <c r="M6" i="8"/>
  <c r="M26" i="8" s="1"/>
  <c r="L230" i="18"/>
  <c r="N220" i="18"/>
  <c r="AC106" i="18"/>
  <c r="AC128" i="18" s="1"/>
  <c r="Y6" i="8" s="1"/>
  <c r="Y26" i="8" s="1"/>
  <c r="AB128" i="18"/>
  <c r="X237" i="18" s="1"/>
  <c r="AA106" i="18"/>
  <c r="AA128" i="18" s="1"/>
  <c r="U6" i="8" s="1"/>
  <c r="U26" i="8" s="1"/>
  <c r="Z128" i="18"/>
  <c r="V237" i="18" s="1"/>
  <c r="T106" i="18"/>
  <c r="T128" i="18" s="1"/>
  <c r="Q6" i="8" s="1"/>
  <c r="Q26" i="8" s="1"/>
  <c r="S128" i="18"/>
  <c r="K237" i="18" s="1"/>
  <c r="R220" i="18" s="1"/>
  <c r="T26" i="8" l="1"/>
  <c r="V220" i="18"/>
  <c r="X26" i="8"/>
  <c r="X220" i="18"/>
  <c r="T6" i="16"/>
  <c r="AD6" i="16"/>
  <c r="N6" i="16"/>
  <c r="L6" i="16"/>
  <c r="Z6" i="16"/>
  <c r="P6" i="16"/>
  <c r="F6" i="16"/>
  <c r="J6" i="16"/>
  <c r="AB6" i="16"/>
  <c r="P26" i="8"/>
  <c r="H6" i="16"/>
  <c r="R6" i="16"/>
  <c r="X6" i="16"/>
  <c r="V6" i="16"/>
  <c r="AF6" i="16" l="1"/>
  <c r="AF27" i="16" l="1"/>
  <c r="AG11" i="16"/>
  <c r="AG10" i="16"/>
  <c r="AG25" i="16"/>
  <c r="AG9" i="16"/>
  <c r="AG24" i="16"/>
  <c r="AG8" i="16"/>
  <c r="AG23" i="16"/>
  <c r="AG7" i="16"/>
  <c r="AG22" i="16"/>
  <c r="AG6" i="16"/>
  <c r="AG21" i="16"/>
  <c r="AG20" i="16"/>
  <c r="AG19" i="16"/>
  <c r="AG18" i="16"/>
  <c r="AG17" i="16"/>
  <c r="AG16" i="16"/>
  <c r="AG15" i="16"/>
  <c r="AG14" i="16"/>
  <c r="AG13" i="16"/>
  <c r="AG12" i="1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<sst xmlns="http://schemas.openxmlformats.org/spreadsheetml/2006/main" count="7087" uniqueCount="324">
  <si>
    <t>Start uw begroting door het tabblad "Basisgegevens" in te vullen.</t>
  </si>
  <si>
    <t>Vul de functie/naam bij de personeelskosten in. Gebruik hiervoor 1 regel per functie.</t>
  </si>
  <si>
    <t>Aan de hand van de type organisatie (tabblad Basisgegevens) wordt automatisch bepaald welke salarisschalen van toepassing zijn.</t>
  </si>
  <si>
    <t>Universitaire Medische Centra kunnen NFU tabellen gebruiken</t>
  </si>
  <si>
    <t>Selecteer de juiste functie:</t>
  </si>
  <si>
    <t xml:space="preserve">Specificeer het aantal maanden dat het personeel aan het project werkt </t>
  </si>
  <si>
    <t xml:space="preserve">Specificeer het FTE% van de specifieke personeelsleden </t>
  </si>
  <si>
    <t>* zorg a.u.b. dat een gedetailleerde berekening beschikbaar is voor ZonMw indien deze opgevraagd wordt.</t>
  </si>
  <si>
    <t xml:space="preserve">Vul de naam / functie van het personeel in. Gebruik hiervoor 1 regel per functie / naam. </t>
  </si>
  <si>
    <t>Specificeer additionele details over de (project)activiteiten die het personeel gaat uitvoeren gedurende het project.</t>
  </si>
  <si>
    <t xml:space="preserve">Vul het uurtarief inclusief BTW (indien van toepassing) in. </t>
  </si>
  <si>
    <t xml:space="preserve">Specificeer het aantal uren dat aan het project gewerkt gaat worden door het personeelslid </t>
  </si>
  <si>
    <t>Doorgaan met het invullen van begroting per deelnemer</t>
  </si>
  <si>
    <t>In de begroting worden de volgende posten onderscheiden:</t>
  </si>
  <si>
    <t>1. Personele kosten</t>
  </si>
  <si>
    <t>2. Materiële kosten</t>
  </si>
  <si>
    <t>3. Apparatuurkosten </t>
  </si>
  <si>
    <t>4. Communicatie- en implementatiekosten</t>
  </si>
  <si>
    <t>5. Overige kosten </t>
  </si>
  <si>
    <t>Voor onderzoeks- en ontwikkelingsproject geldt dat kosten van gebouwen ondergebracht kunnen worden onder apparatuurskosten. Reden hiervoor is dat enkel de afschrijvingskosten van gebouwen opgevoerd mogen worden als kosten.</t>
  </si>
  <si>
    <t>Voor afschrijvingen en het bepalen van de restwaarde wordt uitgegaan van de volgende percentages:</t>
  </si>
  <si>
    <t>Computerapparatuur:</t>
  </si>
  <si>
    <t>* Overige apparatuur:</t>
  </si>
  <si>
    <t>lineaire afschrijving in 5 jaar (20% per jaar).</t>
  </si>
  <si>
    <t>Vul de kosten in (gebaseerd op een inkooporder of een calculatie)</t>
  </si>
  <si>
    <t>Eventuele additionele toelichtingen of verklaringen kunnen hier geplaatst worden.</t>
  </si>
  <si>
    <t>Controleer of de calculaties correct zijn.</t>
  </si>
  <si>
    <t>Zo niet, controleer of er voldoende eigen bijdrage / cofinanciering opgegeven is en pas aan indien nodig.</t>
  </si>
  <si>
    <t>Afronden van de begroting</t>
  </si>
  <si>
    <t>Financiële eindafrekening</t>
  </si>
  <si>
    <t xml:space="preserve">U kunt dit format als basis gebruiken voor de financiële eindafrekening. </t>
  </si>
  <si>
    <t>In kolom R en S kunt u de werkelijk gerealiseerde kosten en eigen bijdrage / cofinanciering invoeren.</t>
  </si>
  <si>
    <t>Projectgegevens</t>
  </si>
  <si>
    <t xml:space="preserve">Projecttitel </t>
  </si>
  <si>
    <t>Samenwerkingsverband?</t>
  </si>
  <si>
    <t>Ja</t>
  </si>
  <si>
    <t>Gegevens deelnemers</t>
  </si>
  <si>
    <t>Nr.</t>
  </si>
  <si>
    <t>Naam organisatie</t>
  </si>
  <si>
    <t>Drenthe</t>
  </si>
  <si>
    <t>Dln 2</t>
  </si>
  <si>
    <t>Dln 3</t>
  </si>
  <si>
    <t>Dln 4</t>
  </si>
  <si>
    <t>Dln 5</t>
  </si>
  <si>
    <t>Dln 6</t>
  </si>
  <si>
    <t>Dln 7</t>
  </si>
  <si>
    <t>Dln 8</t>
  </si>
  <si>
    <t>Dln 9</t>
  </si>
  <si>
    <t>Dln 10</t>
  </si>
  <si>
    <t>Dln 11</t>
  </si>
  <si>
    <t>Dln 12</t>
  </si>
  <si>
    <t>Dln 13</t>
  </si>
  <si>
    <t>Dln 14</t>
  </si>
  <si>
    <t>Dln 15</t>
  </si>
  <si>
    <t>Dln 16</t>
  </si>
  <si>
    <t>Dln 17</t>
  </si>
  <si>
    <t>Dln 18</t>
  </si>
  <si>
    <t>Dln 19</t>
  </si>
  <si>
    <t>Dln 20</t>
  </si>
  <si>
    <t>Overzicht begroting</t>
  </si>
  <si>
    <t>Overzicht Realisatie</t>
  </si>
  <si>
    <t>Indien DAEB: realisatie jaar 4 t/m 6</t>
  </si>
  <si>
    <t>Indien DAEB: realisatie jaar 7 t/m 9</t>
  </si>
  <si>
    <t>Naam Organisatie</t>
  </si>
  <si>
    <t>1. Personeelskosten</t>
  </si>
  <si>
    <t>5. Overige kosten</t>
  </si>
  <si>
    <t>Totale kosten</t>
  </si>
  <si>
    <t>Subsidiebedrag</t>
  </si>
  <si>
    <t>Gerealiseerde kosten</t>
  </si>
  <si>
    <t>Gerealiseerde eigen bijdrage / cofinanciering</t>
  </si>
  <si>
    <t>Totaal gerealiseerd (totale kosten minus totale eigen bijdrage/cofin.)</t>
  </si>
  <si>
    <t>TOTALEN</t>
  </si>
  <si>
    <t>* Let op: Eigen bijdrage / cofinanciering + subsidiebedrag is meer dan totale projectkosten</t>
  </si>
  <si>
    <t>* Let op: Onvoldoende eigen bijdrage / cofinanciering</t>
  </si>
  <si>
    <t>Instelling</t>
  </si>
  <si>
    <t>Naam:</t>
  </si>
  <si>
    <t>Functie:</t>
  </si>
  <si>
    <t>Tel.nr.:</t>
  </si>
  <si>
    <t>E-mailadres:</t>
  </si>
  <si>
    <t>Datum:</t>
  </si>
  <si>
    <t>Begroting per deelnemer</t>
  </si>
  <si>
    <t>Deelnemer</t>
  </si>
  <si>
    <t>Type organisatie</t>
  </si>
  <si>
    <t>Omvang van organisatie</t>
  </si>
  <si>
    <t>Looptijd (maanden)</t>
  </si>
  <si>
    <t>1.a Personeelskosten (gebaseerd op salarisschalen)</t>
  </si>
  <si>
    <t>* Let op: aantal maanden overschrijdt de looptijd van het project</t>
  </si>
  <si>
    <t>Realisatie</t>
  </si>
  <si>
    <t>Functie</t>
  </si>
  <si>
    <t>Functie/Schaal</t>
  </si>
  <si>
    <t>Maanden</t>
  </si>
  <si>
    <t>Bruto salaris - gebaseerd op tabel / 1 FTE</t>
  </si>
  <si>
    <t>% fte (voor het project)</t>
  </si>
  <si>
    <t>Salariskosten</t>
  </si>
  <si>
    <t>Subsidie-percentage</t>
  </si>
  <si>
    <t>Maximale subsidie</t>
  </si>
  <si>
    <t>Benodigde eigen bijdrage / Cofinanciering</t>
  </si>
  <si>
    <t>Benodigde eigen bijdrage / cofinanciering</t>
  </si>
  <si>
    <t>Promovendus</t>
  </si>
  <si>
    <t>AGVV art. 26 - Onderzoeks-infrastructuur</t>
  </si>
  <si>
    <t>Sr.wet. Medewerker</t>
  </si>
  <si>
    <t>AGVV art. 25(2)(b) - Industrieel onderzoek</t>
  </si>
  <si>
    <t>Subtotaal</t>
  </si>
  <si>
    <t>1.b Personeelskosten (gebaseerd op uurtarief)</t>
  </si>
  <si>
    <t>Het uurtarief moet acceptabel, redelijk en billijk zijn.</t>
  </si>
  <si>
    <t>Uurtarief</t>
  </si>
  <si>
    <t>Aantal uren</t>
  </si>
  <si>
    <t>DAEB</t>
  </si>
  <si>
    <t>2. Materiële kosten (gespecificeerd)</t>
  </si>
  <si>
    <t>Omschrijving</t>
  </si>
  <si>
    <t>Prijs per stuk</t>
  </si>
  <si>
    <t>Aantal</t>
  </si>
  <si>
    <t>Soort apparatuur: computer of overige</t>
  </si>
  <si>
    <t>Investerings-bedrag (€)</t>
  </si>
  <si>
    <t>Afschrijving
jaar 1 (€)</t>
  </si>
  <si>
    <t>Afschrijving
jaar 2 (€)</t>
  </si>
  <si>
    <t>Afschrijving
jaar 3 (€)</t>
  </si>
  <si>
    <t>Afschrijving
jaar 4 (€)</t>
  </si>
  <si>
    <t>Afschrijving
jaar 5 (€)</t>
  </si>
  <si>
    <t>Totaal kosten</t>
  </si>
  <si>
    <t>Niet-economische activiteit</t>
  </si>
  <si>
    <t>Computer</t>
  </si>
  <si>
    <t>4. Communicatie- en implementatiekosten (gespecificeerd)</t>
  </si>
  <si>
    <t>AGVV art. 25(2)(d) - Haalbaarheidsstudies</t>
  </si>
  <si>
    <t>5. Overige kosten (gespecificeerd)</t>
  </si>
  <si>
    <t>AGVV art. 25(2)(a) - Fundamenteel onderzoek</t>
  </si>
  <si>
    <t xml:space="preserve">6. Eigen bijdrage / cofinanciering </t>
  </si>
  <si>
    <t>Totaal</t>
  </si>
  <si>
    <t>Overzicht begroting per deelnemer</t>
  </si>
  <si>
    <t>1.a Personele kosten (op basis van inschaling)</t>
  </si>
  <si>
    <t>1.b Personele Kosten (op basis van door ZonMw goedgekeurde tarieven )</t>
  </si>
  <si>
    <t>Totale eigen bijdrage / cofinanciering</t>
  </si>
  <si>
    <t>Aanvullend benodigde eigen bijdrage / cofinanciering</t>
  </si>
  <si>
    <t>Overzicht realisatie per deelnemer</t>
  </si>
  <si>
    <t>Indien DAEB: realisatie
jaar 4 t/m 6</t>
  </si>
  <si>
    <t>Indien DAEB: realisatie
jaar 7 t/m 9</t>
  </si>
  <si>
    <t>7. Toelichting projectbegroting</t>
  </si>
  <si>
    <t>Begroting - Overzicht staatssteun per begunstigde</t>
  </si>
  <si>
    <t>Deminimis</t>
  </si>
  <si>
    <t>AGVV art. 18 - Consultancysteun voor MKB</t>
  </si>
  <si>
    <t>AGVV art. 26bis - Test- en experimenteerinfrastructuur</t>
  </si>
  <si>
    <t>AGVV art. 27 - Innovatieclusters</t>
  </si>
  <si>
    <t>AGVV art. 28 - Innovatiesteun voor MKB</t>
  </si>
  <si>
    <t>AGVV art. 29 - Proces- en organisatie-innovatie</t>
  </si>
  <si>
    <t>AGVV art. 31 - Opleidingssteun</t>
  </si>
  <si>
    <t>Steunbedrag</t>
  </si>
  <si>
    <t>%</t>
  </si>
  <si>
    <t>Totalen</t>
  </si>
  <si>
    <t>Basisgegevens</t>
  </si>
  <si>
    <t>Tabblad per deelnemer</t>
  </si>
  <si>
    <t>Tabel 01/7/2025</t>
  </si>
  <si>
    <t>NFU kosten</t>
  </si>
  <si>
    <t>ZONDER Samenwerking</t>
  </si>
  <si>
    <t>MET Samenwerking</t>
  </si>
  <si>
    <t>Provincies</t>
  </si>
  <si>
    <t>Type activiteit</t>
  </si>
  <si>
    <t>NFU</t>
  </si>
  <si>
    <t>Aantal maanden</t>
  </si>
  <si>
    <t>Maximum subsidiebedrag</t>
  </si>
  <si>
    <t>Salarisaanvraag</t>
  </si>
  <si>
    <t>Afschrijvingen</t>
  </si>
  <si>
    <t>Afschrijving 
jaar 1</t>
  </si>
  <si>
    <t>Afschrijving 
jaar 2</t>
  </si>
  <si>
    <t>Afschrijving 
jaar 3</t>
  </si>
  <si>
    <t>Afschrijving 
jaar 4</t>
  </si>
  <si>
    <t>Afschrijving 
jaar 5</t>
  </si>
  <si>
    <t>Nee</t>
  </si>
  <si>
    <t>Flevoland</t>
  </si>
  <si>
    <t>PostDoc</t>
  </si>
  <si>
    <t>Overig</t>
  </si>
  <si>
    <t>Friesland</t>
  </si>
  <si>
    <t>(Arts) onderzoeker</t>
  </si>
  <si>
    <t>NWP-MBO</t>
  </si>
  <si>
    <t>Gelderland</t>
  </si>
  <si>
    <t>Onderzoeksorganisatie</t>
  </si>
  <si>
    <t>NWP-HBO</t>
  </si>
  <si>
    <t>Groningen</t>
  </si>
  <si>
    <t>NWP-Academisch</t>
  </si>
  <si>
    <t>Limburg</t>
  </si>
  <si>
    <t>Noord-Brabant</t>
  </si>
  <si>
    <t>Noord-Holland</t>
  </si>
  <si>
    <t>Overijssel</t>
  </si>
  <si>
    <t>Universitair Medisch Centrum</t>
  </si>
  <si>
    <t>Utrecht</t>
  </si>
  <si>
    <t>Universiteit</t>
  </si>
  <si>
    <t>Zeeland</t>
  </si>
  <si>
    <t>Zuid-Holland</t>
  </si>
  <si>
    <t>Gerealiseerde Eigen bijdrage</t>
  </si>
  <si>
    <t>Let op: Gerealiseerde eigen bijdrage / cofinanciering is niet voldoende</t>
  </si>
  <si>
    <t>AGVV art. 25(2)(c) - Experimentele ontwikkeling</t>
  </si>
  <si>
    <t>Eigen bijdrage / cofin</t>
  </si>
  <si>
    <t>Geen subsidie</t>
  </si>
  <si>
    <t>Medische Specialist</t>
  </si>
  <si>
    <t>Bruto maandelijks salaris (enkel voor overig personeel of medische specialist)</t>
  </si>
  <si>
    <t>Bruto salaris, 40% opslag (enkel voor overig personeel of medische specialist)</t>
  </si>
  <si>
    <t>Overhead % (enkel voor overig personeel of medische specialist)</t>
  </si>
  <si>
    <t>Totaal gerealiseerd (totale kosten minus benodigde eigen bijdrage/cofin.)</t>
  </si>
  <si>
    <r>
      <rPr>
        <b/>
        <sz val="10"/>
        <color theme="1"/>
        <rFont val="Arial"/>
        <family val="2"/>
      </rPr>
      <t>ENKEL</t>
    </r>
    <r>
      <rPr>
        <sz val="10"/>
        <color theme="1"/>
        <rFont val="Arial"/>
        <family val="2"/>
      </rPr>
      <t xml:space="preserve"> bij </t>
    </r>
    <r>
      <rPr>
        <b/>
        <sz val="10"/>
        <color theme="1"/>
        <rFont val="Arial"/>
        <family val="2"/>
      </rPr>
      <t>Overig</t>
    </r>
    <r>
      <rPr>
        <sz val="10"/>
        <color theme="1"/>
        <rFont val="Arial"/>
        <family val="2"/>
      </rPr>
      <t xml:space="preserve"> of </t>
    </r>
    <r>
      <rPr>
        <b/>
        <sz val="10"/>
        <color theme="1"/>
        <rFont val="Arial"/>
        <family val="2"/>
      </rPr>
      <t>Medische Specialist</t>
    </r>
    <r>
      <rPr>
        <sz val="10"/>
        <color theme="1"/>
        <rFont val="Arial"/>
        <family val="2"/>
      </rPr>
      <t>, specificeer het bruto bedrag per maand per personeelslid</t>
    </r>
  </si>
  <si>
    <r>
      <rPr>
        <b/>
        <sz val="10"/>
        <color theme="1"/>
        <rFont val="Arial"/>
        <family val="2"/>
      </rPr>
      <t>ENKEL</t>
    </r>
    <r>
      <rPr>
        <sz val="10"/>
        <color theme="1"/>
        <rFont val="Arial"/>
        <family val="2"/>
      </rPr>
      <t xml:space="preserve"> bij </t>
    </r>
    <r>
      <rPr>
        <b/>
        <sz val="10"/>
        <color theme="1"/>
        <rFont val="Arial"/>
        <family val="2"/>
      </rPr>
      <t xml:space="preserve">Overig </t>
    </r>
    <r>
      <rPr>
        <sz val="10"/>
        <color theme="1"/>
        <rFont val="Arial"/>
        <family val="2"/>
      </rPr>
      <t xml:space="preserve">of </t>
    </r>
    <r>
      <rPr>
        <b/>
        <sz val="10"/>
        <color theme="1"/>
        <rFont val="Arial"/>
        <family val="2"/>
      </rPr>
      <t>Medische Specialist</t>
    </r>
    <r>
      <rPr>
        <sz val="10"/>
        <color theme="1"/>
        <rFont val="Arial"/>
        <family val="2"/>
      </rPr>
      <t>, specificeer het overhead% dat van toepassing is</t>
    </r>
  </si>
  <si>
    <t xml:space="preserve">Steunintensiteit en % verborgen onder de groepering. </t>
  </si>
  <si>
    <t>Hoofdaanvrager - Dln 1</t>
  </si>
  <si>
    <t>Gelieve het begroting overzicht in pdf op te slaan en te ondertekenen door de hoofdaanvrager</t>
  </si>
  <si>
    <t>Onderaan de begroting moet het bedrag bij "Aanvullend benodigde eigen bijdrage / cofinanciering" op 0 staan.</t>
  </si>
  <si>
    <t>3. Apparatuurskosten (gespecificeerd)</t>
  </si>
  <si>
    <t>Totaal gerealiseerde eigen bijdrage / cofinanciering</t>
  </si>
  <si>
    <t>Totaal gerealiseerd (totale kosten minus totale eigen bijdrage/cofinanciering)</t>
  </si>
  <si>
    <t>UNL</t>
  </si>
  <si>
    <t>UNL kosten</t>
  </si>
  <si>
    <t>NFU / UNL deelnemer / overig personeel</t>
  </si>
  <si>
    <t>Universiteiten kunnen UNL tabellen gebruiken</t>
  </si>
  <si>
    <t>Deel 1a - gebaseerd op salarisschalen - UNL / NFU of overig</t>
  </si>
  <si>
    <t>NFU/UNL</t>
  </si>
  <si>
    <r>
      <rPr>
        <u/>
        <sz val="10"/>
        <rFont val="Arial"/>
        <family val="2"/>
      </rPr>
      <t>Voor MKB</t>
    </r>
    <r>
      <rPr>
        <sz val="10"/>
        <rFont val="Arial"/>
        <family val="2"/>
      </rPr>
      <t xml:space="preserve">: Bent u een kleine of middelgrote onderneming? Dan moet u bij de indiening van de subsidieaanvraag de </t>
    </r>
    <r>
      <rPr>
        <u/>
        <sz val="10"/>
        <rFont val="Arial"/>
        <family val="2"/>
      </rPr>
      <t xml:space="preserve">EU SME Self Assessment Wizard </t>
    </r>
    <r>
      <rPr>
        <sz val="10"/>
        <rFont val="Arial"/>
        <family val="2"/>
      </rPr>
      <t>invullen. Het formulier mag maximaal 14 dagen vóór indiening van de aanvraag zijn gegenereerd.</t>
    </r>
  </si>
  <si>
    <t>U dient alle basisgegevens in te vullen</t>
  </si>
  <si>
    <t>Tabel 01/07/2026</t>
  </si>
  <si>
    <t>NFU, keuze uit: Promovendus / PostDoc / (Arts) onderzoeker / NWP-M / NWP-H / NWP-Ac, Medische Specialist</t>
  </si>
  <si>
    <t>UNL, keuze uit: Promovendus / Sr.wet. Medewerker / NWP-M / NWP-H / NWP-Ac, Medische Specialist</t>
  </si>
  <si>
    <t>Overig, keuze uit: Salarisaanvraag *</t>
  </si>
  <si>
    <r>
      <t>1</t>
    </r>
    <r>
      <rPr>
        <b/>
        <vertAlign val="superscript"/>
        <sz val="10"/>
        <color theme="1"/>
        <rFont val="Arial"/>
        <family val="2"/>
      </rPr>
      <t>e</t>
    </r>
    <r>
      <rPr>
        <b/>
        <sz val="10"/>
        <color theme="1"/>
        <rFont val="Arial"/>
        <family val="2"/>
      </rPr>
      <t xml:space="preserve"> jaar - 40%;</t>
    </r>
  </si>
  <si>
    <r>
      <t>2</t>
    </r>
    <r>
      <rPr>
        <b/>
        <vertAlign val="superscript"/>
        <sz val="10"/>
        <color theme="1"/>
        <rFont val="Arial"/>
        <family val="2"/>
      </rPr>
      <t>e</t>
    </r>
    <r>
      <rPr>
        <b/>
        <sz val="10"/>
        <color theme="1"/>
        <rFont val="Arial"/>
        <family val="2"/>
      </rPr>
      <t xml:space="preserve"> jaar - 30%;</t>
    </r>
  </si>
  <si>
    <r>
      <t>3</t>
    </r>
    <r>
      <rPr>
        <b/>
        <vertAlign val="superscript"/>
        <sz val="10"/>
        <color theme="1"/>
        <rFont val="Arial"/>
        <family val="2"/>
      </rPr>
      <t>e</t>
    </r>
    <r>
      <rPr>
        <b/>
        <sz val="10"/>
        <color theme="1"/>
        <rFont val="Arial"/>
        <family val="2"/>
      </rPr>
      <t xml:space="preserve"> jaar - 20%;</t>
    </r>
  </si>
  <si>
    <r>
      <t>4</t>
    </r>
    <r>
      <rPr>
        <b/>
        <vertAlign val="superscript"/>
        <sz val="10"/>
        <color theme="1"/>
        <rFont val="Arial"/>
        <family val="2"/>
      </rPr>
      <t>e</t>
    </r>
    <r>
      <rPr>
        <b/>
        <sz val="10"/>
        <color theme="1"/>
        <rFont val="Arial"/>
        <family val="2"/>
      </rPr>
      <t xml:space="preserve"> jaar - 10%.</t>
    </r>
  </si>
  <si>
    <r>
      <rPr>
        <b/>
        <sz val="10"/>
        <color theme="1"/>
        <rFont val="Arial"/>
        <family val="2"/>
      </rPr>
      <t xml:space="preserve">Let op: </t>
    </r>
    <r>
      <rPr>
        <sz val="10"/>
        <color theme="1"/>
        <rFont val="Arial"/>
        <family val="2"/>
      </rPr>
      <t>Onderzoek in opdracht of het uitvoeren van betaalde onderzoeksdiensten telt niet als samenwerking.</t>
    </r>
  </si>
  <si>
    <r>
      <rPr>
        <sz val="10"/>
        <rFont val="Arial"/>
        <family val="2"/>
      </rPr>
      <t xml:space="preserve">Voor de omvang van organisaties worden de </t>
    </r>
    <r>
      <rPr>
        <u/>
        <sz val="10"/>
        <rFont val="Arial"/>
        <family val="2"/>
      </rPr>
      <t>definities</t>
    </r>
    <r>
      <rPr>
        <sz val="10"/>
        <rFont val="Arial"/>
        <family val="2"/>
      </rPr>
      <t xml:space="preserve"> van de Europese Commissie aangehouden.</t>
    </r>
  </si>
  <si>
    <t>Minimaal benodigde eigen bijdrage / cofinanciering</t>
  </si>
  <si>
    <t>Type steun</t>
  </si>
  <si>
    <t>Aangevraagde subsidie</t>
  </si>
  <si>
    <t>AGVV</t>
  </si>
  <si>
    <t>steuninstrument</t>
  </si>
  <si>
    <t>Steuninstrument</t>
  </si>
  <si>
    <t>* Let op: Eigen bijdrage / cofinanciering is meer dan de totale projectkosten</t>
  </si>
  <si>
    <t>Eigen bijdrage / cofinanciering</t>
  </si>
  <si>
    <t>Organisaties met een wettelijke taak</t>
  </si>
  <si>
    <t>Onderzoeksorganisaties</t>
  </si>
  <si>
    <t>Ondernemingen</t>
  </si>
  <si>
    <t>Activiteit</t>
  </si>
  <si>
    <t>Economische activiteit</t>
  </si>
  <si>
    <t>Activiteit onderzoeksorganisatie</t>
  </si>
  <si>
    <t>Activiteit onderneming</t>
  </si>
  <si>
    <t>AGVV artikel</t>
  </si>
  <si>
    <t>Belangengroep/Belangenorganisatie</t>
  </si>
  <si>
    <t>Onderzoeksorganisatie (conform EU O&amp;O&amp;I kader)</t>
  </si>
  <si>
    <t>Overige (zorg-)instellingen</t>
  </si>
  <si>
    <t>Geen staatssteun</t>
  </si>
  <si>
    <t>3. Apparatuurkosten (gespecificeerd)</t>
  </si>
  <si>
    <t>Toelichting begroting</t>
  </si>
  <si>
    <t>3. Apparatuurkosten</t>
  </si>
  <si>
    <t>Daadwerkelijke samenwerking of ruime verspreiding projectresultaten*</t>
  </si>
  <si>
    <t>Totaal gerealiseerd</t>
  </si>
  <si>
    <t>Ongeldige combinatie van type steun en type organisatie.</t>
  </si>
  <si>
    <t>Middelgrote onderneming</t>
  </si>
  <si>
    <t>Grote onderneming</t>
  </si>
  <si>
    <t>Kleine onderneming</t>
  </si>
  <si>
    <t>Zorg dat u bekend bent met de specifieke voorwaarden van de subsidieoproep.</t>
  </si>
  <si>
    <r>
      <rPr>
        <b/>
        <sz val="10"/>
        <color theme="1"/>
        <rFont val="Arial"/>
        <family val="2"/>
      </rPr>
      <t>Let op</t>
    </r>
    <r>
      <rPr>
        <sz val="10"/>
        <color theme="1"/>
        <rFont val="Arial"/>
        <family val="2"/>
      </rPr>
      <t>: gebruik exact dezelfde organisatienamen als die in AIMS zijn geregistreerd. Hiermee voorkomt u afwijkingen tussen de begroting en de subsidieaanvraag</t>
    </r>
  </si>
  <si>
    <t>Ruime verspreiding projectresultaten betekent dat de projectresultaten ruim worden verspreid via conferenties, publicaties, open access-repositories, gratis opensource-software of licenties met IE-rechten tegen een marktprijs beschikbaar gesteld worden.</t>
  </si>
  <si>
    <t xml:space="preserve">Er is sprake van een daadwerkelijke samenwerking als minimaal twee onafhankelijke partijen samenwerken om kennis of technologie uit te wisselen of om een gezamenlijk doel te bereiken. De partijen bepalen samen de omvang van het project, dragen bij aan de uitvoering en delen de risico's en resultaten. Het is mogelijk dat één of meer partijen alle projectkosten betalen. De andere partijen lopen dan geen financieel risico. </t>
  </si>
  <si>
    <t>Looptijd</t>
  </si>
  <si>
    <t>Geef de looptijd van uw project op in volledige maanden.</t>
  </si>
  <si>
    <t>Print de tabbladen 'Basisgegevens' en 'Overzicht begroting' als pdf, of sla deze overzichten op als pdf-bestand. Onderteken vervolgens het tabblad 'Overzicht begroting'.</t>
  </si>
  <si>
    <t>Overzicht begroting en Overzicht staatssteun</t>
  </si>
  <si>
    <t>Bij beide tabbladen kunt u, indien van toepassing, het aantal deelnemers uitklappen om meer dan 10 deelnemers weer te geven.</t>
  </si>
  <si>
    <t xml:space="preserve">De tabbladen 'Overzicht begroting' en 'Overzicht staatsteun' worden automatisch berekend. U hoeft bij 'Overzicht begroting' alleen het geel gemarkeerde veld in te vullen. </t>
  </si>
  <si>
    <t>Let op: alleen de gele cellen zijn bewerkbaar. De blauwe cellen zijn vergrendeld of worden automatisch ingevuld op basis van berekeningen. U hoeft hierin niets in te vullen.</t>
  </si>
  <si>
    <t>*Zie het tabblad 'Toelichting' voor de definities van daadwerkelijke samenwerking en ruime verspreiding van projectresultaten.</t>
  </si>
  <si>
    <t>Naam organisatie**</t>
  </si>
  <si>
    <t>Type organisatie***</t>
  </si>
  <si>
    <t>Omvang van organisatie****</t>
  </si>
  <si>
    <t>**** Zie het tabblad 'Toelichting' voor meer informatie over hoe de omvang van uw organisatie wordt bepaald</t>
  </si>
  <si>
    <t>*** Zie tabblad 'Toelichting' voor de definities van de verschillende organisatietypen</t>
  </si>
  <si>
    <t>**Gebruik exact dezelfde organisatienamen als die in AIMS zijn geregistreerd. Hiermee voorkomt u afwijkingen tussen de begroting en de subsidieaanvraag</t>
  </si>
  <si>
    <t>Graag uw aan dacht voor de vereiste verklaring daartoe volgens de subsidieoproep.</t>
  </si>
  <si>
    <t>Geef aan op basis van welk voor deze oproep geldende steuninstrument u steun aanvraagt. Wanneer u gebruikmaakt van de AGVV, dient u ook het toepasselijke artikel te selecteren.</t>
  </si>
  <si>
    <t>Voeg een omschrijving toe van de eigen bijdrage of cofinanciering. Vermeld hierbij altijd of deze in-kind of in-cash wordt geleverd.</t>
  </si>
  <si>
    <t>Onder deze tabel wordt weergegeven of op basis van de staatssteunberekening een minimale eigen bijdrage of cofinanciering vereist is. U dient ten minste dit bedrag als eigen bijdrage of cofinanciering op te voeren.</t>
  </si>
  <si>
    <t>Indien u via de DAEB subsidie ontvangt, dient u elke 3 jaar een financiële rapportage aan te leveren. Hiervoor zijn kolomen V t/m AB. Deze kunt u uitklappen</t>
  </si>
  <si>
    <r>
      <t>Investeringen in apparatuur alsmede in infrastructuur dienen goed gemotiveerd te worden. Alleen kosten die specifiek voor het project worden gemaakt, zijn subsidiabel; interestkosten worden niet vergoed. De kosten van investeringen (afschrijvingen) kunnen in de projectkosten worden opgenomen naar rato van het gebruik hiervan. Indien van apparatuur de volledige aanschafwaarde wordt gefinancierd, dient rekening gehouden te worden met de restwaarde van deze apparatuur</t>
    </r>
    <r>
      <rPr>
        <sz val="8"/>
        <color theme="1"/>
        <rFont val="Arial"/>
        <family val="2"/>
      </rPr>
      <t> </t>
    </r>
    <r>
      <rPr>
        <sz val="10"/>
        <color theme="1"/>
        <rFont val="Arial"/>
        <family val="2"/>
      </rPr>
      <t xml:space="preserve">. </t>
    </r>
  </si>
  <si>
    <t>Bepaal per deelnemer of deel 1.a Personeelskosten (gebaseerd op salarisschalen) of deel 1.b Personeelskosten (gebaseerd op uurtarief) voor u van toepassing is.</t>
  </si>
  <si>
    <t>Financiering kan worden aangevraagd voor alle project-specifieke kosten met betrekking tot onder meer verbruiksgoederen, inkoop van diensten, materialen, kleine instrumenten, toegang tot (inter)nationale faciliteiten, software en onderzoeksmiddelen die na gebruik geen economische waarde meer hebben. Reis- en verblijfkosten (nationaal en internationaal) voor alle mensen die aan het project werken incl. buitenlandse gastonderzoekers, kosten voor de organisatie van (internationale) workshops en symposia, kosten voor datamanagement, publicaties, en kosten in het kader van Participatie en Citizen Science vallen eveneens onder deze module.</t>
  </si>
  <si>
    <t>Onder de overige kosten vallen uitgaven zoals juridische advisering, accountantskosten, marketing- en mediaadviezen, medisch-ethische beoordelingen van onderzoek en projectvergunningen van de Centrale Commissie Dierproeven (CCD).</t>
  </si>
  <si>
    <t>In het plan van aanpak is beschreven welke activiteiten worden uitgevoerd om de (tussentijdse) resultaten en kennis uit het project te delen en te benutten. Daarnaast is toegelicht hoe co-creatie en gelijkwaardige samenwerking met relevante stakeholders zijn geborgd bij de verspreiding van deze kennis. De bijbehorende kosten worden in deze budgetmodule begroot.</t>
  </si>
  <si>
    <t>Financiering kan worden aangevraagd voor personeel van hogescholen, TO2-instituten, overige onderwijsinstellingen en andere organisaties. De personeelskosten worden berekend op basis van de Handleiding Overheidstarieven (HOT), waarbij de salarisschaal van de functie het uurtarief bepaalt.</t>
  </si>
  <si>
    <t>Voor organisaties die geen cao Rijksoverheid of vergelijkbare cao hanteren, geldt het HOT-tarief dat de werkelijke loonkosten het best benadert.</t>
  </si>
  <si>
    <t>Deel 1b - gebaseerd op een uurtarief</t>
  </si>
  <si>
    <t>Voor de overige organisaties zijn de overige tabellen van toepassing. Hierbij worden de loontabellen uit de eigen cao of organisatie gehanteerd.</t>
  </si>
  <si>
    <t>Ruime verspreiding projectresultaten</t>
  </si>
  <si>
    <t>Daadwerkelijke samenwerking</t>
  </si>
  <si>
    <t>Vul de gevraagde contactgegevens op het tabblad 'Overzicht begroting' in, zodat ZonMw-medewerkers contact op kunnen nemen indien er vragen/opmerkingen zijn.</t>
  </si>
  <si>
    <r>
      <rPr>
        <sz val="10"/>
        <rFont val="Arial"/>
        <family val="2"/>
      </rPr>
      <t xml:space="preserve">Upload de complete Excel-begroting en de  pdf-bestanden in het aanvraagportaal: </t>
    </r>
    <r>
      <rPr>
        <u/>
        <sz val="10"/>
        <rFont val="Arial"/>
        <family val="2"/>
      </rPr>
      <t>https://mijn.zonmw.nl/</t>
    </r>
  </si>
  <si>
    <t>Uw type organisatie en de aard van uw activiteiten bepalen hoe u uw projectkosten moet verantwoorden. Dit is essentieel met het oog op rechtmatige en geoorloofde staatssteun. Met deze toelichting bepaalt u onder welke begrotingssituatie uw organisatie valt en hoe u de kosten zuiver uitsplitst.</t>
  </si>
  <si>
    <t>Definities</t>
  </si>
  <si>
    <r>
      <rPr>
        <u/>
        <sz val="10"/>
        <color theme="1"/>
        <rFont val="Arial"/>
        <family val="2"/>
      </rPr>
      <t>Onderneming:</t>
    </r>
    <r>
      <rPr>
        <sz val="10"/>
        <color theme="1"/>
        <rFont val="Arial"/>
        <family val="2"/>
      </rPr>
      <t xml:space="preserve"> elke eenheid die een economische activiteit uitvoert, ongeacht haar rechtsvorm en wijze van financiering.</t>
    </r>
  </si>
  <si>
    <r>
      <rPr>
        <u/>
        <sz val="10"/>
        <color theme="1"/>
        <rFont val="Arial"/>
        <family val="2"/>
      </rPr>
      <t>Economische activiteit:</t>
    </r>
    <r>
      <rPr>
        <sz val="10"/>
        <color theme="1"/>
        <rFont val="Arial"/>
        <family val="2"/>
      </rPr>
      <t xml:space="preserve"> iedere activiteit waarbij goederen of diensten op een markt worden aangeboden. Het ontbreken van een winstoogmerk of een (financiële) vergoeding sluit het economische karakter niet uit.</t>
    </r>
  </si>
  <si>
    <r>
      <rPr>
        <u/>
        <sz val="10"/>
        <color theme="1"/>
        <rFont val="Arial"/>
        <family val="2"/>
      </rPr>
      <t>Onderzoeksorganisatie:</t>
    </r>
    <r>
      <rPr>
        <sz val="10"/>
        <color theme="1"/>
        <rFont val="Arial"/>
        <family val="2"/>
      </rPr>
      <t xml:space="preserve"> een entiteit (zoals universiteiten of onderzoeksinstellingen, agentschappen voor technologieoverdracht, innovatie- intermediairs, entiteiten voor fysieke of virtuele onderzoeksgerichte samenwerking), ongeacht haar rechtsvorm (publiek- of privaatrechtelijke organisatie) of financieringswijze, die zich in hoofdzaak bezighoudt met het onafhankelijk verrichten van fundamenteel onderzoek, industrieel onderzoek of experimentele ontwikkeling, of met het breed verspreiden van de resultaten van die activiteiten door middel van onderwijs, publicaties of kennisoverdracht.</t>
    </r>
  </si>
  <si>
    <r>
      <rPr>
        <u/>
        <sz val="10"/>
        <color theme="1"/>
        <rFont val="Arial"/>
        <family val="2"/>
      </rPr>
      <t>Wettelijke taak:</t>
    </r>
    <r>
      <rPr>
        <sz val="10"/>
        <color theme="1"/>
        <rFont val="Arial"/>
        <family val="2"/>
      </rPr>
      <t xml:space="preserve"> een taak die een organisatie, ongeacht haar rechtsvorm, op grond van wet- en regelgeving moet uitvoeren en waarvoor zij een specifieke publieke verantwoordelijkheid heeft gekregen</t>
    </r>
  </si>
  <si>
    <r>
      <rPr>
        <u/>
        <sz val="10"/>
        <color theme="1"/>
        <rFont val="Arial"/>
        <family val="2"/>
      </rPr>
      <t>Belangenorganisatie:</t>
    </r>
    <r>
      <rPr>
        <sz val="10"/>
        <color theme="1"/>
        <rFont val="Arial"/>
        <family val="2"/>
      </rPr>
      <t xml:space="preserve"> een organisatie die is opgericht om de collectieve belangen van haar leden, achterban of doelgroep te behartigen en daarvoor activiteiten verricht zoals belangenvertegenwoordiging, advies, voorlichting en overleg.</t>
    </r>
  </si>
  <si>
    <t>Welke begrotingsoptie is van toepassing?</t>
  </si>
  <si>
    <t>De staatssteunregels bepalen hoe een organisatie de projectkosten in de begroting moet verantwoorden. Dit hangt af van het type organisatie en de aard van de activiteiten.</t>
  </si>
  <si>
    <t>De activiteiten waarvoor subsidie wordt aangevraagd kunnen economisch óf niet-economisch zijn. De feitelijke inhoud van het project bepaalt de status.</t>
  </si>
  <si>
    <t>Geef in de begroting per kostenpost/activiteit aan of deze economisch of niet-economisch is.</t>
  </si>
  <si>
    <r>
      <rPr>
        <u/>
        <sz val="10"/>
        <rFont val="Arial"/>
        <family val="2"/>
      </rPr>
      <t>Optie 1:</t>
    </r>
    <r>
      <rPr>
        <sz val="10"/>
        <rFont val="Arial"/>
        <family val="2"/>
      </rPr>
      <t xml:space="preserve"> De organisatie is een onderzoeksorganisatie (in de zin van het EU O&amp;O&amp;I kader, zie definitie), een belangenorganisatie of een organisatie met een wettelijke taak</t>
    </r>
  </si>
  <si>
    <r>
      <rPr>
        <u/>
        <sz val="10"/>
        <rFont val="Arial"/>
        <family val="2"/>
      </rPr>
      <t>Optie 2:</t>
    </r>
    <r>
      <rPr>
        <sz val="10"/>
        <rFont val="Arial"/>
        <family val="2"/>
      </rPr>
      <t xml:space="preserve"> De organisatie is een onderneming (overig) – automatisch als je niet in optie 1 valt</t>
    </r>
  </si>
  <si>
    <t>Alle activiteiten zijn per definitie economisch.</t>
  </si>
  <si>
    <t>Alle projectkosten vallen onder de staatssteunregels.</t>
  </si>
  <si>
    <t>Uitsplitsing economische en niet-economische activiteiten</t>
  </si>
  <si>
    <r>
      <rPr>
        <b/>
        <sz val="10"/>
        <rFont val="Arial"/>
        <family val="2"/>
      </rPr>
      <t>Let op:</t>
    </r>
    <r>
      <rPr>
        <sz val="10"/>
        <rFont val="Arial"/>
        <family val="2"/>
      </rPr>
      <t xml:space="preserve"> deze toelichting is specifiek van toepassing op onderzoeksorganisaties, belangenorganisaties en organisaties met een wettelijke taak.</t>
    </r>
  </si>
  <si>
    <t>Om te bepalen of de gevraagde subsidie onder de Europese staatssteunregels valt, kijkt ZonMw naar de aard van de activiteit die met de subsidie wordt gefinancierd. Publieke financiering van niet-economische activiteiten vormt in beginsel geen staatssteun. Publieke financiering van economische activiteiten valt in beginsel wél onder de staatssteunregels.</t>
  </si>
  <si>
    <t>Wanneer uw organisatie zowel economische als niet-economische activiteiten uitvoert bent u verplicht om een boekhouding bij te houden met een scheiden tussen economische en niet-economische activiteiten. Dit voorkomt dat overheidsgeld onbedoeld wordt ingezet voor commerciële marktactiviteiten (kruissubsidiëring) of op andere wijze de markt verstoort (bij voorbeeld door andere marktpartijen te benadelen).</t>
  </si>
  <si>
    <t xml:space="preserve">Alleen de projectkosten voor economische activiteiten vallen onder de staatssteunregels. Kosten voor niet-economische taken zijn staatssteunvrij. </t>
  </si>
  <si>
    <t>Wat vragen wij van u?</t>
  </si>
  <si>
    <t>Wij vragen u om in de begroting een duidelijke scheiding aan te brengen tussen de kosten die toewijsbaar zijn aan uw economische activiteiten en de kosten voor uw niet-economische activiteiten.</t>
  </si>
  <si>
    <r>
      <rPr>
        <b/>
        <sz val="10"/>
        <rFont val="Arial"/>
        <family val="2"/>
      </rPr>
      <t>Let op:</t>
    </r>
    <r>
      <rPr>
        <sz val="10"/>
        <rFont val="Arial"/>
        <family val="2"/>
      </rPr>
      <t xml:space="preserve"> Indien binnen het gehele project geen economische activiteiten worden uitgevoerd, dient bij het type steun de optie ‘Geen staatssteun’ te worden geselecteerd.</t>
    </r>
  </si>
  <si>
    <r>
      <rPr>
        <b/>
        <sz val="10"/>
        <rFont val="Arial"/>
        <family val="2"/>
      </rPr>
      <t xml:space="preserve">Let op: </t>
    </r>
    <r>
      <rPr>
        <sz val="10"/>
        <rFont val="Arial"/>
        <family val="2"/>
      </rPr>
      <t>Voor de economische activiteiten dient u bij het type steun het steuninstrument te selecteren dat van toepassing is op deze activiteiten.</t>
    </r>
  </si>
  <si>
    <t>In kolom L  'Activiteit' dient u aan te geven of de opgevoerde kosten betrekking hebben op economische of niet-economische activiteiten. Standaard is de optie ‘ Niet-economische activiteit’ ingevuld. Indien van toepassing kan deze keuze worden gewijzigd via het dropdownmenu.</t>
  </si>
  <si>
    <r>
      <rPr>
        <u/>
        <sz val="10"/>
        <rFont val="Arial"/>
        <family val="2"/>
      </rPr>
      <t>Niet-economisch:</t>
    </r>
    <r>
      <rPr>
        <sz val="10"/>
        <rFont val="Arial"/>
        <family val="2"/>
      </rPr>
      <t xml:space="preserve"> Projectactiviteiten die vallen onder de primaire activiteiten van onderzoeksorganisaties, zijnde de uitoefening van onafhankelijk onderzoek (fundamenteel, industrieel of experimentele ontwikkeling), regulier onderwijs, brede en niet-discriminerende kennisverspreiding (open science), en activiteiten op het gebied van kennisoverdracht mits eventuele inkomsten volledig worden geherinvesteerd in deze zelfde primaire activiteiten.</t>
    </r>
  </si>
  <si>
    <r>
      <rPr>
        <u/>
        <sz val="10"/>
        <rFont val="Arial"/>
        <family val="2"/>
      </rPr>
      <t>Economisch:</t>
    </r>
    <r>
      <rPr>
        <sz val="10"/>
        <rFont val="Arial"/>
        <family val="2"/>
      </rPr>
      <t xml:space="preserve"> Projectactiviteiten waarbij u diensten verricht voor specifieke marktpartijen. Dit betreft bijv. contractonderzoek, commerciële consultancy, of de verhuur van uw laboratoria, testfaciliteiten en infrastructuur aan derden tegen betaling. Ook projectactiviteiten waar eventuele inkomsten niet volledig worden geherinvesteerd in deze zelfde primaire activiteiten zijn economisch.</t>
    </r>
  </si>
  <si>
    <t xml:space="preserve">Belangenorganisaties </t>
  </si>
  <si>
    <r>
      <rPr>
        <u/>
        <sz val="10"/>
        <rFont val="Arial"/>
        <family val="2"/>
      </rPr>
      <t>Niet-economisch:</t>
    </r>
    <r>
      <rPr>
        <sz val="10"/>
        <rFont val="Arial"/>
        <family val="2"/>
      </rPr>
      <t xml:space="preserve"> Projectactiviteiten die gericht zijn op de collectieve, ideële belangenbehartiging van uw gehele achterban of de sector als geheel. De resultaten hiervan moeten publiek en kosteloos toegankelijk zijn voor iedereen, zonder dat daar individueel voordeel tegenover staat.</t>
    </r>
  </si>
  <si>
    <r>
      <rPr>
        <u/>
        <sz val="10"/>
        <rFont val="Arial"/>
        <family val="2"/>
      </rPr>
      <t>Economisch:</t>
    </r>
    <r>
      <rPr>
        <sz val="10"/>
        <rFont val="Arial"/>
        <family val="2"/>
      </rPr>
      <t xml:space="preserve"> Projectactiviteiten waarmee u specifieke, individuele diensten levert waarvoor in de markt ook betaald wordt. Denk aan het aanbieden van exclusieve (of betaalde) trainingen, individuele adviestrajecten, of de verkoop van gespecialiseerde publicaties en software.</t>
    </r>
  </si>
  <si>
    <r>
      <rPr>
        <u/>
        <sz val="10"/>
        <rFont val="Arial"/>
        <family val="2"/>
      </rPr>
      <t>Niet-economisch:</t>
    </r>
    <r>
      <rPr>
        <sz val="10"/>
        <rFont val="Arial"/>
        <family val="2"/>
      </rPr>
      <t xml:space="preserve"> Projectactiviteiten die de directe, noodzakelijke en exclusieve uitvoering vormen van een bij wet opgedragen publieke overheidstaak of de uitoefening van openbaar gezag (zoals handhaving, wettelijke monitoring, veiligheidstaken of formele registers).Ook activiteiten die voortvloeien uit een directe wettelijke verplichting, zoals het inregelen van verplichte zorgvoorzieningen door gemeenten, het uitvoeren van wettelijk verankerd praktijkgericht onderzoek door hogescholen, of de wettelijke publieke gezondheidstaken van GGD’en vallen hieronder.</t>
    </r>
  </si>
  <si>
    <r>
      <rPr>
        <u/>
        <sz val="10"/>
        <rFont val="Arial"/>
        <family val="2"/>
      </rPr>
      <t>Economisch:</t>
    </r>
    <r>
      <rPr>
        <sz val="10"/>
        <rFont val="Arial"/>
        <family val="2"/>
      </rPr>
      <t xml:space="preserve"> Projectactiviteiten die niet strikt noodzakelijk zijn voor de wettelijke taak en waarmee u concurreert met private marktpartijen (of de marktwerking verstoren). Bijvoorbeeld het commercieel exploiteren van binnen het project ontwikkelde e-health apps en digitale zorgtools. Ook het gratis aanbieden van producten of diensten die door andere partijen marktconform worden geleverd, vallen hieronder.</t>
    </r>
  </si>
  <si>
    <t>In deze tabel vult u alle partijen in die binnen de aanvraag aanspraak maken op (een deel van) de subsidie. Dit betreft zowel de hoofdaanvrager als de medeaanvragers.</t>
  </si>
  <si>
    <t>In de subsidieoproep staat vermeld waar een begroting aan moet voldoen. Neem bij vragen contact op met de contactpersonen van de subsidieoproep</t>
  </si>
  <si>
    <t>U kiest bij type organisatie voor 'Overige (zorg-)instellingen'.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</si>
</sst>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 &quot;€&quot;\ * #,##0.00_ ;_ &quot;€&quot;\ * \-#,##0.00_ ;_ &quot;€&quot;\ * &quot;-&quot;??_ ;_ @_ "/>
    <numFmt numFmtId="43" formatCode="_ * #,##0.00_ ;_ * \-#,##0.00_ ;_ * &quot;-&quot;??_ ;_ @_ "/>
    <numFmt numFmtId="164" formatCode="&quot;€&quot;\ #,##0"/>
    <numFmt numFmtId="165" formatCode="_ [$€-2]\ * #,##0.00_ ;_ [$€-2]\ * \-#,##0.00_ ;_ [$€-2]\ * &quot;-&quot;??_ ;_ @_ "/>
    <numFmt numFmtId="166" formatCode="_-[$€-2]\ * #,##0_-;_-[$€-2]\ * #,##0\-;_-[$€-2]\ * &quot;-&quot;_-;_-@_-"/>
    <numFmt numFmtId="167" formatCode="_ * #,##0_ ;_ * \-#,##0_ ;_ * &quot;-&quot;??_ ;_ @_ "/>
    <numFmt numFmtId="168" formatCode="_ [$€-413]\ * #,##0.00_ ;_ [$€-413]\ * \-#,##0.00_ ;_ [$€-413]\ * &quot;-&quot;??_ ;_ @_ "/>
    <numFmt numFmtId="169" formatCode="_-* #,##0_-;_-* #,##0\-;_-* &quot;-&quot;??_-;_-@"/>
    <numFmt numFmtId="170" formatCode="_ &quot;€&quot;\ * #,##0_ ;_ &quot;€&quot;\ * \-#,##0_ ;_ &quot;€&quot;\ * &quot;-&quot;??_ ;_ @_ "/>
    <numFmt numFmtId="171" formatCode="_-* #,##0.00_-;_-* #,##0.00\-;_-* &quot;-&quot;??_-;_-@_-"/>
    <numFmt numFmtId="172" formatCode="#,##0_ ;\-#,##0\ "/>
  </numFmts>
  <fonts count="55" x14ac:knownFonts="1">
    <font>
      <sz val="10"/>
      <color theme="1"/>
      <name val="Arial"/>
      <family val="2"/>
    </font>
    <font>
      <sz val="8"/>
      <color theme="1"/>
      <name val="Arial"/>
      <family val="2"/>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b/>
      <sz val="20"/>
      <color theme="1"/>
      <name val="Arial"/>
      <family val="2"/>
    </font>
    <font>
      <sz val="11"/>
      <color theme="1"/>
      <name val="Arial"/>
      <family val="2"/>
    </font>
    <font>
      <sz val="10"/>
      <name val="Arial"/>
      <family val="2"/>
    </font>
    <font>
      <b/>
      <u/>
      <sz val="10"/>
      <name val="Arial"/>
      <family val="2"/>
    </font>
    <font>
      <b/>
      <sz val="10"/>
      <name val="Arial"/>
      <family val="2"/>
    </font>
    <font>
      <i/>
      <sz val="10"/>
      <name val="Arial"/>
      <family val="2"/>
    </font>
    <font>
      <b/>
      <sz val="14"/>
      <color indexed="8"/>
      <name val="Arial"/>
      <family val="2"/>
    </font>
    <font>
      <sz val="10"/>
      <color indexed="8"/>
      <name val="Arial"/>
      <family val="2"/>
    </font>
    <font>
      <b/>
      <sz val="10"/>
      <color theme="1"/>
      <name val="Arial"/>
      <family val="2"/>
    </font>
    <font>
      <u/>
      <sz val="10"/>
      <color theme="10"/>
      <name val="Arial"/>
      <family val="2"/>
    </font>
    <font>
      <sz val="14"/>
      <color theme="1"/>
      <name val="Arial"/>
      <family val="2"/>
    </font>
    <font>
      <sz val="12"/>
      <color theme="1"/>
      <name val="Arial"/>
      <family val="2"/>
    </font>
    <font>
      <i/>
      <sz val="12"/>
      <color theme="1"/>
      <name val="Arial"/>
      <family val="2"/>
    </font>
    <font>
      <i/>
      <sz val="10"/>
      <color theme="1"/>
      <name val="Arial"/>
      <family val="2"/>
    </font>
    <font>
      <sz val="10"/>
      <name val="Arial"/>
      <family val="2"/>
    </font>
    <font>
      <b/>
      <sz val="14"/>
      <name val="Arial"/>
      <family val="2"/>
    </font>
    <font>
      <b/>
      <u val="singleAccounting"/>
      <sz val="10"/>
      <name val="Arial"/>
      <family val="2"/>
    </font>
    <font>
      <sz val="12"/>
      <color rgb="FFFF0000"/>
      <name val="Arial"/>
      <family val="2"/>
    </font>
    <font>
      <sz val="12"/>
      <name val="Arial"/>
      <family val="2"/>
    </font>
    <font>
      <sz val="10"/>
      <color theme="0"/>
      <name val="Arial"/>
      <family val="2"/>
    </font>
    <font>
      <sz val="8"/>
      <name val="Arial"/>
      <family val="2"/>
    </font>
    <font>
      <b/>
      <sz val="12"/>
      <color theme="1"/>
      <name val="Arial"/>
      <family val="2"/>
    </font>
    <font>
      <sz val="9"/>
      <color rgb="FF000000"/>
      <name val="Arial"/>
      <family val="2"/>
    </font>
    <font>
      <b/>
      <u/>
      <sz val="10"/>
      <color theme="1"/>
      <name val="Arial"/>
      <family val="2"/>
    </font>
    <font>
      <b/>
      <sz val="10"/>
      <color indexed="8"/>
      <name val="Arial"/>
      <family val="2"/>
    </font>
    <font>
      <b/>
      <sz val="9"/>
      <color rgb="FF000000"/>
      <name val="Arial"/>
      <family val="2"/>
    </font>
    <font>
      <sz val="10"/>
      <color rgb="FF000000"/>
      <name val="Arial"/>
      <family val="2"/>
    </font>
    <font>
      <b/>
      <sz val="9"/>
      <name val="Arial"/>
      <family val="2"/>
    </font>
    <font>
      <sz val="9"/>
      <name val="Arial"/>
      <family val="2"/>
    </font>
    <font>
      <u/>
      <sz val="11"/>
      <color theme="10"/>
      <name val="Calibri"/>
      <family val="2"/>
    </font>
    <font>
      <b/>
      <u/>
      <sz val="10"/>
      <color indexed="8"/>
      <name val="Arial"/>
      <family val="2"/>
    </font>
    <font>
      <i/>
      <sz val="10"/>
      <color indexed="8"/>
      <name val="Arial"/>
      <family val="2"/>
    </font>
    <font>
      <b/>
      <sz val="10"/>
      <color indexed="8"/>
      <name val="Calibri"/>
      <family val="2"/>
    </font>
    <font>
      <b/>
      <i/>
      <sz val="10"/>
      <color theme="1"/>
      <name val="Arial"/>
      <family val="2"/>
    </font>
    <font>
      <sz val="10"/>
      <color rgb="FFFF0000"/>
      <name val="Arial"/>
      <family val="2"/>
    </font>
    <font>
      <u/>
      <sz val="10"/>
      <color theme="1"/>
      <name val="Arial"/>
      <family val="2"/>
    </font>
    <font>
      <b/>
      <sz val="12"/>
      <name val="Arial"/>
      <family val="2"/>
    </font>
    <font>
      <b/>
      <sz val="9"/>
      <color theme="1"/>
      <name val="Arial"/>
      <family val="2"/>
    </font>
    <font>
      <sz val="9"/>
      <color theme="1"/>
      <name val="Arial"/>
      <family val="2"/>
    </font>
    <font>
      <u/>
      <sz val="10"/>
      <name val="Arial"/>
      <family val="2"/>
    </font>
    <font>
      <sz val="10"/>
      <color theme="4" tint="0.79998168889431442"/>
      <name val="Arial"/>
      <family val="2"/>
    </font>
    <font>
      <b/>
      <sz val="10"/>
      <color theme="4" tint="0.79998168889431442"/>
      <name val="Calibri"/>
      <family val="2"/>
    </font>
    <font>
      <sz val="11"/>
      <color theme="4" tint="0.79998168889431442"/>
      <name val="Arial"/>
      <family val="2"/>
    </font>
    <font>
      <i/>
      <sz val="10"/>
      <color theme="0" tint="-0.499984740745262"/>
      <name val="Arial"/>
      <family val="2"/>
    </font>
    <font>
      <b/>
      <sz val="10"/>
      <color theme="0" tint="-0.499984740745262"/>
      <name val="Calibri"/>
      <family val="2"/>
    </font>
    <font>
      <b/>
      <sz val="10"/>
      <color rgb="FF000000"/>
      <name val="Arial"/>
      <family val="2"/>
    </font>
    <font>
      <sz val="10"/>
      <color rgb="FFDDEBF7"/>
      <name val="Arial"/>
      <family val="2"/>
    </font>
    <font>
      <b/>
      <vertAlign val="superscript"/>
      <sz val="10"/>
      <color theme="1"/>
      <name val="Arial"/>
      <family val="2"/>
    </font>
    <font>
      <b/>
      <sz val="11"/>
      <color indexed="8"/>
      <name val="Arial"/>
      <family val="2"/>
    </font>
  </fonts>
  <fills count="11">
    <fill>
      <patternFill patternType="none"/>
    </fill>
    <fill>
      <patternFill patternType="gray125"/>
    </fill>
    <fill>
      <patternFill patternType="solid">
        <fgColor theme="4" tint="0.79998168889431442"/>
        <bgColor indexed="64"/>
      </patternFill>
    </fill>
    <fill>
      <patternFill patternType="solid">
        <fgColor rgb="FFFFFF99"/>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rgb="FFFFFF99"/>
        <bgColor rgb="FFDEEAF6"/>
      </patternFill>
    </fill>
    <fill>
      <patternFill patternType="solid">
        <fgColor theme="0"/>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DDEBF7"/>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top style="medium">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top style="thin">
        <color indexed="64"/>
      </top>
      <bottom style="medium">
        <color indexed="64"/>
      </bottom>
      <diagonal/>
    </border>
    <border>
      <left style="thin">
        <color indexed="64"/>
      </left>
      <right/>
      <top/>
      <bottom style="thin">
        <color indexed="64"/>
      </bottom>
      <diagonal/>
    </border>
    <border>
      <left style="medium">
        <color indexed="64"/>
      </left>
      <right/>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medium">
        <color indexed="64"/>
      </right>
      <top/>
      <bottom/>
      <diagonal/>
    </border>
  </borders>
  <cellStyleXfs count="20">
    <xf numFmtId="0" fontId="0" fillId="0" borderId="0"/>
    <xf numFmtId="0" fontId="5" fillId="0" borderId="0"/>
    <xf numFmtId="0" fontId="8" fillId="0" borderId="0"/>
    <xf numFmtId="43" fontId="5" fillId="0" borderId="0" applyFont="0" applyFill="0" applyBorder="0" applyAlignment="0" applyProtection="0"/>
    <xf numFmtId="43" fontId="4" fillId="0" borderId="0" applyFont="0" applyFill="0" applyBorder="0" applyAlignment="0" applyProtection="0"/>
    <xf numFmtId="0" fontId="15" fillId="0" borderId="0" applyNumberFormat="0" applyFill="0" applyBorder="0" applyAlignment="0" applyProtection="0"/>
    <xf numFmtId="0" fontId="20" fillId="0" borderId="0"/>
    <xf numFmtId="9" fontId="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0" fontId="8" fillId="0" borderId="0"/>
    <xf numFmtId="44" fontId="4" fillId="0" borderId="0" applyFont="0" applyFill="0" applyBorder="0" applyAlignment="0" applyProtection="0"/>
    <xf numFmtId="9" fontId="4" fillId="0" borderId="0" applyFont="0" applyFill="0" applyBorder="0" applyAlignment="0" applyProtection="0"/>
    <xf numFmtId="0" fontId="3" fillId="0" borderId="0"/>
    <xf numFmtId="0" fontId="8" fillId="0" borderId="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0" fontId="35" fillId="0" borderId="0" applyNumberFormat="0" applyFill="0" applyBorder="0" applyAlignment="0" applyProtection="0">
      <alignment vertical="top"/>
      <protection locked="0"/>
    </xf>
    <xf numFmtId="0" fontId="2" fillId="0" borderId="0"/>
  </cellStyleXfs>
  <cellXfs count="561">
    <xf numFmtId="0" fontId="0" fillId="0" borderId="0" xfId="0"/>
    <xf numFmtId="165" fontId="8" fillId="2" borderId="1" xfId="3" applyNumberFormat="1" applyFont="1" applyFill="1" applyBorder="1" applyAlignment="1" applyProtection="1">
      <alignment horizontal="left" vertical="top"/>
      <protection hidden="1"/>
    </xf>
    <xf numFmtId="0" fontId="6" fillId="2" borderId="0" xfId="1" applyFont="1" applyFill="1" applyAlignment="1" applyProtection="1">
      <alignment horizontal="left" vertical="top"/>
      <protection hidden="1"/>
    </xf>
    <xf numFmtId="0" fontId="7" fillId="2" borderId="0" xfId="1" applyFont="1" applyFill="1" applyAlignment="1" applyProtection="1">
      <alignment horizontal="left" vertical="top"/>
      <protection hidden="1"/>
    </xf>
    <xf numFmtId="0" fontId="0" fillId="0" borderId="0" xfId="0" applyProtection="1">
      <protection hidden="1"/>
    </xf>
    <xf numFmtId="0" fontId="9" fillId="2" borderId="0" xfId="2" applyFont="1" applyFill="1" applyAlignment="1" applyProtection="1">
      <alignment horizontal="left" vertical="top"/>
      <protection hidden="1"/>
    </xf>
    <xf numFmtId="0" fontId="8" fillId="2" borderId="0" xfId="2" applyFill="1" applyAlignment="1" applyProtection="1">
      <alignment horizontal="left" vertical="top"/>
      <protection hidden="1"/>
    </xf>
    <xf numFmtId="0" fontId="10" fillId="2" borderId="0" xfId="2" quotePrefix="1" applyFont="1" applyFill="1" applyAlignment="1" applyProtection="1">
      <alignment horizontal="left" vertical="top"/>
      <protection hidden="1"/>
    </xf>
    <xf numFmtId="0" fontId="11" fillId="2" borderId="0" xfId="2" applyFont="1" applyFill="1" applyAlignment="1" applyProtection="1">
      <alignment horizontal="left" vertical="top"/>
      <protection hidden="1"/>
    </xf>
    <xf numFmtId="0" fontId="10" fillId="2" borderId="0" xfId="2" applyFont="1" applyFill="1" applyAlignment="1" applyProtection="1">
      <alignment horizontal="left" vertical="top"/>
      <protection hidden="1"/>
    </xf>
    <xf numFmtId="0" fontId="0" fillId="2" borderId="13" xfId="0" applyFill="1" applyBorder="1" applyAlignment="1" applyProtection="1">
      <alignment wrapText="1"/>
      <protection hidden="1"/>
    </xf>
    <xf numFmtId="0" fontId="0" fillId="2" borderId="13" xfId="0" applyFill="1" applyBorder="1" applyProtection="1">
      <protection hidden="1"/>
    </xf>
    <xf numFmtId="0" fontId="16" fillId="0" borderId="0" xfId="0" applyFont="1" applyProtection="1">
      <protection hidden="1"/>
    </xf>
    <xf numFmtId="0" fontId="17" fillId="4" borderId="0" xfId="0" applyFont="1" applyFill="1" applyProtection="1">
      <protection hidden="1"/>
    </xf>
    <xf numFmtId="0" fontId="17" fillId="0" borderId="0" xfId="0" applyFont="1" applyProtection="1">
      <protection hidden="1"/>
    </xf>
    <xf numFmtId="0" fontId="18" fillId="0" borderId="0" xfId="0" applyFont="1" applyProtection="1">
      <protection hidden="1"/>
    </xf>
    <xf numFmtId="0" fontId="19" fillId="0" borderId="0" xfId="0" applyFont="1" applyProtection="1">
      <protection hidden="1"/>
    </xf>
    <xf numFmtId="0" fontId="16" fillId="4" borderId="0" xfId="0" applyFont="1" applyFill="1" applyProtection="1">
      <protection hidden="1"/>
    </xf>
    <xf numFmtId="0" fontId="15" fillId="0" borderId="0" xfId="5" applyProtection="1">
      <protection hidden="1"/>
    </xf>
    <xf numFmtId="0" fontId="8" fillId="3" borderId="1" xfId="2" applyFill="1" applyBorder="1" applyAlignment="1" applyProtection="1">
      <alignment horizontal="left" vertical="top"/>
      <protection locked="0"/>
    </xf>
    <xf numFmtId="0" fontId="8" fillId="3" borderId="10" xfId="2" applyFill="1" applyBorder="1" applyAlignment="1" applyProtection="1">
      <alignment horizontal="left" vertical="top"/>
      <protection locked="0"/>
    </xf>
    <xf numFmtId="0" fontId="8" fillId="2" borderId="30" xfId="2" applyFill="1" applyBorder="1" applyAlignment="1" applyProtection="1">
      <alignment horizontal="left" vertical="top"/>
      <protection hidden="1"/>
    </xf>
    <xf numFmtId="0" fontId="8" fillId="2" borderId="24" xfId="2" applyFill="1" applyBorder="1" applyAlignment="1" applyProtection="1">
      <alignment horizontal="left" vertical="top"/>
      <protection hidden="1"/>
    </xf>
    <xf numFmtId="0" fontId="8" fillId="0" borderId="0" xfId="0" applyFont="1" applyProtection="1">
      <protection hidden="1"/>
    </xf>
    <xf numFmtId="0" fontId="20" fillId="2" borderId="0" xfId="6" applyFill="1" applyProtection="1">
      <protection hidden="1"/>
    </xf>
    <xf numFmtId="0" fontId="23" fillId="4" borderId="0" xfId="0" applyFont="1" applyFill="1" applyProtection="1">
      <protection hidden="1"/>
    </xf>
    <xf numFmtId="0" fontId="23" fillId="0" borderId="0" xfId="0" applyFont="1" applyProtection="1">
      <protection hidden="1"/>
    </xf>
    <xf numFmtId="0" fontId="24" fillId="4" borderId="0" xfId="0" applyFont="1" applyFill="1" applyProtection="1">
      <protection hidden="1"/>
    </xf>
    <xf numFmtId="0" fontId="0" fillId="2" borderId="0" xfId="0" applyFill="1"/>
    <xf numFmtId="0" fontId="0" fillId="2" borderId="0" xfId="0" applyFill="1" applyAlignment="1" applyProtection="1">
      <alignment wrapText="1"/>
      <protection hidden="1"/>
    </xf>
    <xf numFmtId="0" fontId="0" fillId="2" borderId="0" xfId="0" applyFill="1" applyProtection="1">
      <protection hidden="1"/>
    </xf>
    <xf numFmtId="0" fontId="12" fillId="2" borderId="0" xfId="0" applyFont="1" applyFill="1" applyAlignment="1" applyProtection="1">
      <alignment vertical="top"/>
      <protection hidden="1"/>
    </xf>
    <xf numFmtId="0" fontId="13" fillId="2" borderId="0" xfId="0" applyFont="1" applyFill="1" applyAlignment="1" applyProtection="1">
      <alignment wrapText="1"/>
      <protection hidden="1"/>
    </xf>
    <xf numFmtId="165" fontId="8" fillId="2" borderId="10" xfId="3" applyNumberFormat="1" applyFont="1" applyFill="1" applyBorder="1" applyAlignment="1" applyProtection="1">
      <alignment horizontal="left" vertical="top"/>
      <protection hidden="1"/>
    </xf>
    <xf numFmtId="164" fontId="8" fillId="2" borderId="10" xfId="2" applyNumberFormat="1" applyFill="1" applyBorder="1" applyAlignment="1" applyProtection="1">
      <alignment horizontal="center" vertical="top"/>
      <protection hidden="1"/>
    </xf>
    <xf numFmtId="0" fontId="8" fillId="3" borderId="38" xfId="2" applyFill="1" applyBorder="1" applyAlignment="1" applyProtection="1">
      <alignment horizontal="left" vertical="top"/>
      <protection locked="0"/>
    </xf>
    <xf numFmtId="0" fontId="27" fillId="0" borderId="0" xfId="0" applyFont="1" applyProtection="1">
      <protection hidden="1"/>
    </xf>
    <xf numFmtId="0" fontId="0" fillId="0" borderId="0" xfId="0" applyAlignment="1">
      <alignment vertical="center"/>
    </xf>
    <xf numFmtId="165" fontId="10" fillId="2" borderId="0" xfId="3" applyNumberFormat="1" applyFont="1" applyFill="1" applyBorder="1" applyAlignment="1" applyProtection="1">
      <alignment horizontal="left" vertical="top"/>
      <protection hidden="1"/>
    </xf>
    <xf numFmtId="0" fontId="11" fillId="2" borderId="0" xfId="2" applyFont="1" applyFill="1" applyAlignment="1" applyProtection="1">
      <alignment vertical="top" wrapText="1"/>
      <protection hidden="1"/>
    </xf>
    <xf numFmtId="0" fontId="10" fillId="2" borderId="0" xfId="2" quotePrefix="1" applyFont="1" applyFill="1" applyAlignment="1" applyProtection="1">
      <alignment vertical="top"/>
      <protection hidden="1"/>
    </xf>
    <xf numFmtId="0" fontId="30" fillId="2" borderId="0" xfId="0" applyFont="1" applyFill="1" applyAlignment="1" applyProtection="1">
      <alignment wrapText="1"/>
      <protection hidden="1"/>
    </xf>
    <xf numFmtId="44" fontId="13" fillId="2" borderId="0" xfId="11" applyFont="1" applyFill="1" applyBorder="1" applyAlignment="1" applyProtection="1">
      <alignment wrapText="1"/>
      <protection hidden="1"/>
    </xf>
    <xf numFmtId="44" fontId="30" fillId="2" borderId="0" xfId="11" applyFont="1" applyFill="1" applyBorder="1" applyAlignment="1" applyProtection="1">
      <alignment wrapText="1"/>
      <protection hidden="1"/>
    </xf>
    <xf numFmtId="0" fontId="29" fillId="2" borderId="0" xfId="0" applyFont="1" applyFill="1"/>
    <xf numFmtId="44" fontId="13" fillId="2" borderId="3" xfId="11" applyFont="1" applyFill="1" applyBorder="1" applyAlignment="1" applyProtection="1">
      <alignment wrapText="1"/>
      <protection hidden="1"/>
    </xf>
    <xf numFmtId="0" fontId="0" fillId="2" borderId="0" xfId="0" applyFill="1" applyAlignment="1">
      <alignment wrapText="1"/>
    </xf>
    <xf numFmtId="0" fontId="14" fillId="2" borderId="0" xfId="0" applyFont="1" applyFill="1"/>
    <xf numFmtId="165" fontId="8" fillId="3" borderId="1" xfId="2" applyNumberFormat="1" applyFill="1" applyBorder="1" applyAlignment="1" applyProtection="1">
      <alignment horizontal="left" vertical="top"/>
      <protection locked="0"/>
    </xf>
    <xf numFmtId="44" fontId="13" fillId="2" borderId="8" xfId="11" applyFont="1" applyFill="1" applyBorder="1" applyAlignment="1" applyProtection="1">
      <alignment wrapText="1"/>
      <protection hidden="1"/>
    </xf>
    <xf numFmtId="0" fontId="30" fillId="4" borderId="6" xfId="0" applyFont="1" applyFill="1" applyBorder="1" applyAlignment="1" applyProtection="1">
      <alignment wrapText="1"/>
      <protection hidden="1"/>
    </xf>
    <xf numFmtId="0" fontId="8" fillId="2" borderId="0" xfId="2" applyFill="1" applyAlignment="1" applyProtection="1">
      <alignment vertical="top"/>
      <protection hidden="1"/>
    </xf>
    <xf numFmtId="49" fontId="8" fillId="3" borderId="42" xfId="2" applyNumberFormat="1" applyFill="1" applyBorder="1" applyAlignment="1" applyProtection="1">
      <alignment horizontal="left" vertical="top"/>
      <protection locked="0"/>
    </xf>
    <xf numFmtId="49" fontId="8" fillId="3" borderId="21" xfId="2" applyNumberFormat="1" applyFill="1" applyBorder="1" applyAlignment="1" applyProtection="1">
      <alignment horizontal="left" vertical="top"/>
      <protection locked="0"/>
    </xf>
    <xf numFmtId="0" fontId="14" fillId="2" borderId="51" xfId="0" applyFont="1" applyFill="1" applyBorder="1"/>
    <xf numFmtId="0" fontId="14" fillId="2" borderId="50" xfId="0" applyFont="1" applyFill="1" applyBorder="1"/>
    <xf numFmtId="0" fontId="0" fillId="2" borderId="2" xfId="0" applyFill="1" applyBorder="1"/>
    <xf numFmtId="0" fontId="0" fillId="2" borderId="50" xfId="0" applyFill="1" applyBorder="1"/>
    <xf numFmtId="0" fontId="10" fillId="2" borderId="0" xfId="2" applyFont="1" applyFill="1" applyAlignment="1" applyProtection="1">
      <alignment horizontal="left" vertical="top" wrapText="1"/>
      <protection hidden="1"/>
    </xf>
    <xf numFmtId="0" fontId="0" fillId="7" borderId="0" xfId="0" applyFill="1"/>
    <xf numFmtId="0" fontId="14" fillId="7" borderId="0" xfId="0" applyFont="1" applyFill="1"/>
    <xf numFmtId="167" fontId="0" fillId="7" borderId="0" xfId="0" applyNumberFormat="1" applyFill="1"/>
    <xf numFmtId="0" fontId="25" fillId="7" borderId="0" xfId="0" applyFont="1" applyFill="1"/>
    <xf numFmtId="3" fontId="0" fillId="7" borderId="0" xfId="4" applyNumberFormat="1" applyFont="1" applyFill="1"/>
    <xf numFmtId="0" fontId="8" fillId="2" borderId="31" xfId="2" applyFill="1" applyBorder="1" applyAlignment="1" applyProtection="1">
      <alignment horizontal="left" vertical="top"/>
      <protection hidden="1"/>
    </xf>
    <xf numFmtId="0" fontId="8" fillId="7" borderId="0" xfId="0" applyFont="1" applyFill="1"/>
    <xf numFmtId="0" fontId="10" fillId="7" borderId="0" xfId="0" applyFont="1" applyFill="1"/>
    <xf numFmtId="3" fontId="8" fillId="7" borderId="0" xfId="4" applyNumberFormat="1" applyFont="1" applyFill="1"/>
    <xf numFmtId="167" fontId="8" fillId="7" borderId="0" xfId="0" applyNumberFormat="1" applyFont="1" applyFill="1"/>
    <xf numFmtId="0" fontId="34" fillId="7" borderId="0" xfId="0" applyFont="1" applyFill="1" applyAlignment="1">
      <alignment vertical="center"/>
    </xf>
    <xf numFmtId="44" fontId="0" fillId="2" borderId="0" xfId="11" applyFont="1" applyFill="1" applyBorder="1" applyProtection="1">
      <protection hidden="1"/>
    </xf>
    <xf numFmtId="165" fontId="8" fillId="3" borderId="10" xfId="2" applyNumberFormat="1" applyFill="1" applyBorder="1" applyAlignment="1" applyProtection="1">
      <alignment horizontal="left" vertical="top"/>
      <protection locked="0"/>
    </xf>
    <xf numFmtId="0" fontId="8" fillId="7" borderId="0" xfId="0" applyFont="1" applyFill="1" applyAlignment="1">
      <alignment wrapText="1"/>
    </xf>
    <xf numFmtId="3" fontId="8" fillId="7" borderId="0" xfId="4" applyNumberFormat="1" applyFont="1" applyFill="1" applyAlignment="1">
      <alignment wrapText="1"/>
    </xf>
    <xf numFmtId="3" fontId="0" fillId="7" borderId="0" xfId="4" applyNumberFormat="1" applyFont="1" applyFill="1" applyAlignment="1">
      <alignment wrapText="1"/>
    </xf>
    <xf numFmtId="0" fontId="0" fillId="0" borderId="0" xfId="0" applyAlignment="1">
      <alignment wrapText="1"/>
    </xf>
    <xf numFmtId="9" fontId="0" fillId="7" borderId="0" xfId="12" applyFont="1" applyFill="1"/>
    <xf numFmtId="44" fontId="0" fillId="2" borderId="1" xfId="11" applyFont="1" applyFill="1" applyBorder="1" applyProtection="1">
      <protection hidden="1"/>
    </xf>
    <xf numFmtId="0" fontId="14" fillId="2" borderId="0" xfId="0" applyFont="1" applyFill="1" applyAlignment="1" applyProtection="1">
      <alignment horizontal="center"/>
      <protection hidden="1"/>
    </xf>
    <xf numFmtId="165" fontId="8" fillId="2" borderId="43" xfId="3" applyNumberFormat="1" applyFont="1" applyFill="1" applyBorder="1" applyAlignment="1" applyProtection="1">
      <alignment horizontal="left" vertical="top"/>
      <protection hidden="1"/>
    </xf>
    <xf numFmtId="0" fontId="14" fillId="2" borderId="0" xfId="1" applyFont="1" applyFill="1" applyAlignment="1" applyProtection="1">
      <alignment horizontal="center" vertical="top"/>
      <protection hidden="1"/>
    </xf>
    <xf numFmtId="44" fontId="0" fillId="2" borderId="44" xfId="11" applyFont="1" applyFill="1" applyBorder="1" applyProtection="1">
      <protection hidden="1"/>
    </xf>
    <xf numFmtId="44" fontId="0" fillId="2" borderId="10" xfId="11" applyFont="1" applyFill="1" applyBorder="1" applyProtection="1">
      <protection hidden="1"/>
    </xf>
    <xf numFmtId="44" fontId="0" fillId="2" borderId="29" xfId="11" applyFont="1" applyFill="1" applyBorder="1" applyProtection="1">
      <protection hidden="1"/>
    </xf>
    <xf numFmtId="0" fontId="4" fillId="2" borderId="0" xfId="1" applyFont="1" applyFill="1" applyAlignment="1" applyProtection="1">
      <alignment vertical="top"/>
      <protection hidden="1"/>
    </xf>
    <xf numFmtId="44" fontId="0" fillId="2" borderId="8" xfId="11" applyFont="1" applyFill="1" applyBorder="1" applyProtection="1">
      <protection hidden="1"/>
    </xf>
    <xf numFmtId="44" fontId="0" fillId="2" borderId="3" xfId="11" applyFont="1" applyFill="1" applyBorder="1" applyProtection="1">
      <protection hidden="1"/>
    </xf>
    <xf numFmtId="44" fontId="0" fillId="2" borderId="43" xfId="11" applyFont="1" applyFill="1" applyBorder="1" applyProtection="1">
      <protection hidden="1"/>
    </xf>
    <xf numFmtId="44" fontId="0" fillId="2" borderId="53" xfId="11" applyFont="1" applyFill="1" applyBorder="1" applyProtection="1">
      <protection hidden="1"/>
    </xf>
    <xf numFmtId="0" fontId="13" fillId="2" borderId="0" xfId="0" applyFont="1" applyFill="1" applyAlignment="1" applyProtection="1">
      <alignment horizontal="left" wrapText="1"/>
      <protection hidden="1"/>
    </xf>
    <xf numFmtId="44" fontId="13" fillId="2" borderId="53" xfId="11" applyFont="1" applyFill="1" applyBorder="1" applyAlignment="1" applyProtection="1">
      <alignment wrapText="1"/>
      <protection hidden="1"/>
    </xf>
    <xf numFmtId="3" fontId="8" fillId="7" borderId="0" xfId="4" applyNumberFormat="1" applyFont="1" applyFill="1" applyBorder="1"/>
    <xf numFmtId="3" fontId="0" fillId="7" borderId="0" xfId="4" applyNumberFormat="1" applyFont="1" applyFill="1" applyBorder="1"/>
    <xf numFmtId="2" fontId="10" fillId="2" borderId="17" xfId="6" applyNumberFormat="1" applyFont="1" applyFill="1" applyBorder="1" applyAlignment="1" applyProtection="1">
      <alignment horizontal="center" vertical="center" wrapText="1"/>
      <protection hidden="1"/>
    </xf>
    <xf numFmtId="44" fontId="30" fillId="5" borderId="6" xfId="11" applyFont="1" applyFill="1" applyBorder="1" applyAlignment="1" applyProtection="1">
      <alignment wrapText="1"/>
      <protection hidden="1"/>
    </xf>
    <xf numFmtId="0" fontId="14" fillId="2" borderId="0" xfId="0" applyFont="1" applyFill="1" applyAlignment="1" applyProtection="1">
      <alignment wrapText="1"/>
      <protection hidden="1"/>
    </xf>
    <xf numFmtId="0" fontId="30" fillId="2" borderId="0" xfId="0" applyFont="1" applyFill="1" applyAlignment="1" applyProtection="1">
      <alignment vertical="top"/>
      <protection hidden="1"/>
    </xf>
    <xf numFmtId="0" fontId="0" fillId="2" borderId="0" xfId="1" applyFont="1" applyFill="1" applyAlignment="1" applyProtection="1">
      <alignment horizontal="left" vertical="top"/>
      <protection hidden="1"/>
    </xf>
    <xf numFmtId="49" fontId="8" fillId="3" borderId="2" xfId="2" applyNumberFormat="1" applyFill="1" applyBorder="1" applyAlignment="1" applyProtection="1">
      <alignment horizontal="left" vertical="top"/>
      <protection locked="0"/>
    </xf>
    <xf numFmtId="49" fontId="8" fillId="3" borderId="50" xfId="2" applyNumberFormat="1" applyFill="1" applyBorder="1" applyAlignment="1" applyProtection="1">
      <alignment horizontal="left" vertical="top"/>
      <protection locked="0"/>
    </xf>
    <xf numFmtId="166" fontId="14" fillId="2" borderId="0" xfId="1" applyNumberFormat="1" applyFont="1" applyFill="1" applyAlignment="1" applyProtection="1">
      <alignment horizontal="left" vertical="top"/>
      <protection hidden="1"/>
    </xf>
    <xf numFmtId="165" fontId="14" fillId="2" borderId="32" xfId="1" applyNumberFormat="1" applyFont="1" applyFill="1" applyBorder="1" applyAlignment="1" applyProtection="1">
      <alignment horizontal="left" vertical="top"/>
      <protection hidden="1"/>
    </xf>
    <xf numFmtId="166" fontId="14" fillId="2" borderId="17" xfId="1" applyNumberFormat="1" applyFont="1" applyFill="1" applyBorder="1" applyAlignment="1" applyProtection="1">
      <alignment horizontal="left" vertical="top"/>
      <protection hidden="1"/>
    </xf>
    <xf numFmtId="0" fontId="30" fillId="2" borderId="0" xfId="0" applyFont="1" applyFill="1" applyAlignment="1" applyProtection="1">
      <alignment horizontal="left" vertical="top" wrapText="1"/>
      <protection hidden="1"/>
    </xf>
    <xf numFmtId="44" fontId="30" fillId="2" borderId="0" xfId="0" applyNumberFormat="1" applyFont="1" applyFill="1" applyAlignment="1" applyProtection="1">
      <alignment wrapText="1"/>
      <protection hidden="1"/>
    </xf>
    <xf numFmtId="44" fontId="30" fillId="2" borderId="0" xfId="0" applyNumberFormat="1" applyFont="1" applyFill="1" applyProtection="1">
      <protection hidden="1"/>
    </xf>
    <xf numFmtId="0" fontId="37" fillId="2" borderId="0" xfId="0" applyFont="1" applyFill="1" applyAlignment="1" applyProtection="1">
      <alignment wrapText="1"/>
      <protection hidden="1"/>
    </xf>
    <xf numFmtId="0" fontId="14" fillId="2" borderId="0" xfId="0" applyFont="1" applyFill="1" applyAlignment="1" applyProtection="1">
      <alignment horizontal="left" vertical="top" wrapText="1"/>
      <protection hidden="1"/>
    </xf>
    <xf numFmtId="0" fontId="14" fillId="2" borderId="0" xfId="0" applyFont="1" applyFill="1" applyAlignment="1" applyProtection="1">
      <alignment vertical="top" wrapText="1"/>
      <protection hidden="1"/>
    </xf>
    <xf numFmtId="165" fontId="0" fillId="3" borderId="43" xfId="0" applyNumberFormat="1" applyFill="1" applyBorder="1" applyProtection="1">
      <protection locked="0"/>
    </xf>
    <xf numFmtId="44" fontId="38" fillId="2" borderId="0" xfId="0" applyNumberFormat="1" applyFont="1" applyFill="1" applyAlignment="1" applyProtection="1">
      <alignment wrapText="1"/>
      <protection hidden="1"/>
    </xf>
    <xf numFmtId="44" fontId="38" fillId="2" borderId="0" xfId="0" applyNumberFormat="1" applyFont="1" applyFill="1" applyProtection="1">
      <protection hidden="1"/>
    </xf>
    <xf numFmtId="44" fontId="0" fillId="2" borderId="0" xfId="0" applyNumberFormat="1" applyFill="1" applyProtection="1">
      <protection hidden="1"/>
    </xf>
    <xf numFmtId="166" fontId="14" fillId="2" borderId="32" xfId="1" applyNumberFormat="1" applyFont="1" applyFill="1" applyBorder="1" applyAlignment="1" applyProtection="1">
      <alignment horizontal="left" vertical="top"/>
      <protection hidden="1"/>
    </xf>
    <xf numFmtId="0" fontId="0" fillId="2" borderId="0" xfId="0" applyFill="1" applyAlignment="1" applyProtection="1">
      <alignment vertical="top" wrapText="1"/>
      <protection locked="0"/>
    </xf>
    <xf numFmtId="0" fontId="0" fillId="2" borderId="0" xfId="0" applyFill="1" applyProtection="1">
      <protection locked="0"/>
    </xf>
    <xf numFmtId="0" fontId="10" fillId="2" borderId="0" xfId="2" applyFont="1" applyFill="1" applyAlignment="1" applyProtection="1">
      <alignment vertical="center"/>
      <protection hidden="1"/>
    </xf>
    <xf numFmtId="0" fontId="0" fillId="2" borderId="0" xfId="0" applyFill="1" applyAlignment="1" applyProtection="1">
      <alignment vertical="center"/>
      <protection hidden="1"/>
    </xf>
    <xf numFmtId="2" fontId="10" fillId="2" borderId="0" xfId="6" applyNumberFormat="1" applyFont="1" applyFill="1" applyAlignment="1" applyProtection="1">
      <alignment horizontal="center" vertical="center" wrapText="1"/>
      <protection hidden="1"/>
    </xf>
    <xf numFmtId="0" fontId="14" fillId="2" borderId="0" xfId="1" applyFont="1" applyFill="1" applyAlignment="1" applyProtection="1">
      <alignment horizontal="center" vertical="center"/>
      <protection hidden="1"/>
    </xf>
    <xf numFmtId="0" fontId="0" fillId="2" borderId="0" xfId="0" applyFill="1" applyAlignment="1" applyProtection="1">
      <alignment horizontal="center" vertical="center"/>
      <protection hidden="1"/>
    </xf>
    <xf numFmtId="0" fontId="10" fillId="2" borderId="0" xfId="2" applyFont="1" applyFill="1" applyAlignment="1" applyProtection="1">
      <alignment horizontal="center" vertical="center"/>
      <protection hidden="1"/>
    </xf>
    <xf numFmtId="0" fontId="14" fillId="2" borderId="6" xfId="0" applyFont="1" applyFill="1" applyBorder="1" applyAlignment="1" applyProtection="1">
      <alignment horizontal="center" vertical="center" wrapText="1"/>
      <protection hidden="1"/>
    </xf>
    <xf numFmtId="2" fontId="10" fillId="2" borderId="0" xfId="1" applyNumberFormat="1" applyFont="1" applyFill="1" applyAlignment="1" applyProtection="1">
      <alignment horizontal="center" vertical="center" wrapText="1"/>
      <protection hidden="1"/>
    </xf>
    <xf numFmtId="1" fontId="8" fillId="3" borderId="10" xfId="2" applyNumberFormat="1" applyFill="1" applyBorder="1" applyAlignment="1" applyProtection="1">
      <alignment horizontal="center" vertical="top"/>
      <protection locked="0"/>
    </xf>
    <xf numFmtId="1" fontId="8" fillId="3" borderId="1" xfId="2" applyNumberFormat="1" applyFill="1" applyBorder="1" applyAlignment="1" applyProtection="1">
      <alignment horizontal="center" vertical="top"/>
      <protection locked="0"/>
    </xf>
    <xf numFmtId="1" fontId="8" fillId="3" borderId="43" xfId="2" applyNumberFormat="1" applyFill="1" applyBorder="1" applyAlignment="1" applyProtection="1">
      <alignment horizontal="center" vertical="top"/>
      <protection locked="0"/>
    </xf>
    <xf numFmtId="9" fontId="8" fillId="3" borderId="10" xfId="2" applyNumberFormat="1" applyFill="1" applyBorder="1" applyAlignment="1" applyProtection="1">
      <alignment horizontal="center" vertical="top"/>
      <protection locked="0"/>
    </xf>
    <xf numFmtId="9" fontId="8" fillId="3" borderId="1" xfId="2" applyNumberFormat="1" applyFill="1" applyBorder="1" applyAlignment="1" applyProtection="1">
      <alignment horizontal="center" vertical="top"/>
      <protection locked="0"/>
    </xf>
    <xf numFmtId="9" fontId="8" fillId="3" borderId="43" xfId="2" applyNumberFormat="1" applyFill="1" applyBorder="1" applyAlignment="1" applyProtection="1">
      <alignment horizontal="center" vertical="top"/>
      <protection locked="0"/>
    </xf>
    <xf numFmtId="44" fontId="4" fillId="2" borderId="8" xfId="11" applyFont="1" applyFill="1" applyBorder="1" applyAlignment="1" applyProtection="1">
      <alignment horizontal="center" vertical="top"/>
      <protection hidden="1"/>
    </xf>
    <xf numFmtId="44" fontId="0" fillId="2" borderId="0" xfId="0" applyNumberFormat="1" applyFill="1"/>
    <xf numFmtId="0" fontId="19" fillId="2" borderId="0" xfId="0" applyFont="1" applyFill="1" applyAlignment="1">
      <alignment horizontal="right"/>
    </xf>
    <xf numFmtId="0" fontId="31" fillId="2" borderId="0" xfId="0" applyFont="1" applyFill="1" applyAlignment="1">
      <alignment horizontal="center" vertical="center" wrapText="1"/>
    </xf>
    <xf numFmtId="0" fontId="39" fillId="5" borderId="17" xfId="0" applyFont="1" applyFill="1" applyBorder="1" applyAlignment="1">
      <alignment horizontal="center" vertical="center" wrapText="1"/>
    </xf>
    <xf numFmtId="0" fontId="40" fillId="2" borderId="0" xfId="0" applyFont="1" applyFill="1"/>
    <xf numFmtId="0" fontId="40" fillId="0" borderId="0" xfId="0" applyFont="1" applyProtection="1">
      <protection hidden="1"/>
    </xf>
    <xf numFmtId="0" fontId="30" fillId="5" borderId="14" xfId="0" applyFont="1" applyFill="1" applyBorder="1" applyAlignment="1" applyProtection="1">
      <alignment horizontal="left"/>
      <protection hidden="1"/>
    </xf>
    <xf numFmtId="170" fontId="8" fillId="3" borderId="10" xfId="11" applyNumberFormat="1" applyFont="1" applyFill="1" applyBorder="1" applyAlignment="1" applyProtection="1">
      <alignment horizontal="left" vertical="top"/>
      <protection locked="0"/>
    </xf>
    <xf numFmtId="170" fontId="8" fillId="3" borderId="1" xfId="11" applyNumberFormat="1" applyFont="1" applyFill="1" applyBorder="1" applyAlignment="1" applyProtection="1">
      <alignment horizontal="left" vertical="top"/>
      <protection locked="0"/>
    </xf>
    <xf numFmtId="170" fontId="8" fillId="3" borderId="43" xfId="11" applyNumberFormat="1" applyFont="1" applyFill="1" applyBorder="1" applyAlignment="1" applyProtection="1">
      <alignment horizontal="left" vertical="top"/>
      <protection locked="0"/>
    </xf>
    <xf numFmtId="44" fontId="8" fillId="3" borderId="10" xfId="11" applyFont="1" applyFill="1" applyBorder="1" applyAlignment="1" applyProtection="1">
      <alignment vertical="top"/>
      <protection locked="0"/>
    </xf>
    <xf numFmtId="0" fontId="14" fillId="2" borderId="27" xfId="0" applyFont="1" applyFill="1" applyBorder="1" applyAlignment="1" applyProtection="1">
      <alignment horizontal="center" vertical="center" wrapText="1"/>
      <protection hidden="1"/>
    </xf>
    <xf numFmtId="0" fontId="10" fillId="2" borderId="17" xfId="1" applyFont="1" applyFill="1" applyBorder="1" applyAlignment="1" applyProtection="1">
      <alignment horizontal="center" vertical="center" wrapText="1"/>
      <protection hidden="1"/>
    </xf>
    <xf numFmtId="0" fontId="30" fillId="2" borderId="0" xfId="0" applyFont="1" applyFill="1" applyAlignment="1" applyProtection="1">
      <alignment horizontal="left" wrapText="1"/>
      <protection hidden="1"/>
    </xf>
    <xf numFmtId="0" fontId="0" fillId="4" borderId="0" xfId="0" applyFill="1" applyProtection="1">
      <protection hidden="1"/>
    </xf>
    <xf numFmtId="0" fontId="4" fillId="7" borderId="0" xfId="0" applyFont="1" applyFill="1" applyAlignment="1">
      <alignment vertical="top" wrapText="1"/>
    </xf>
    <xf numFmtId="0" fontId="0" fillId="0" borderId="0" xfId="0" applyAlignment="1">
      <alignment horizontal="left" indent="3"/>
    </xf>
    <xf numFmtId="0" fontId="0" fillId="0" borderId="49" xfId="0" applyBorder="1"/>
    <xf numFmtId="0" fontId="41" fillId="0" borderId="0" xfId="0" applyFont="1" applyProtection="1">
      <protection hidden="1"/>
    </xf>
    <xf numFmtId="44" fontId="8" fillId="3" borderId="38" xfId="11" applyFont="1" applyFill="1" applyBorder="1" applyAlignment="1" applyProtection="1">
      <alignment vertical="top"/>
      <protection locked="0"/>
    </xf>
    <xf numFmtId="44" fontId="8" fillId="2" borderId="10" xfId="11" applyFont="1" applyFill="1" applyBorder="1" applyAlignment="1">
      <alignment vertical="top"/>
    </xf>
    <xf numFmtId="0" fontId="0" fillId="2" borderId="0" xfId="0" applyFill="1" applyAlignment="1">
      <alignment vertical="center"/>
    </xf>
    <xf numFmtId="44" fontId="13" fillId="2" borderId="59" xfId="11" applyFont="1" applyFill="1" applyBorder="1" applyAlignment="1" applyProtection="1">
      <alignment wrapText="1"/>
      <protection hidden="1"/>
    </xf>
    <xf numFmtId="0" fontId="30" fillId="4" borderId="6" xfId="0" applyFont="1" applyFill="1" applyBorder="1" applyAlignment="1" applyProtection="1">
      <alignment horizontal="center" vertical="center" wrapText="1"/>
      <protection hidden="1"/>
    </xf>
    <xf numFmtId="0" fontId="10" fillId="5" borderId="17" xfId="2" applyFont="1" applyFill="1" applyBorder="1" applyAlignment="1" applyProtection="1">
      <alignment vertical="top"/>
      <protection hidden="1"/>
    </xf>
    <xf numFmtId="0" fontId="10" fillId="5" borderId="15" xfId="2" applyFont="1" applyFill="1" applyBorder="1" applyAlignment="1" applyProtection="1">
      <alignment horizontal="left" vertical="top"/>
      <protection hidden="1"/>
    </xf>
    <xf numFmtId="0" fontId="10" fillId="5" borderId="17" xfId="2" applyFont="1" applyFill="1" applyBorder="1" applyAlignment="1" applyProtection="1">
      <alignment vertical="top" wrapText="1"/>
      <protection hidden="1"/>
    </xf>
    <xf numFmtId="0" fontId="7" fillId="2" borderId="47" xfId="1" applyFont="1" applyFill="1" applyBorder="1" applyAlignment="1" applyProtection="1">
      <alignment horizontal="left" vertical="top"/>
      <protection hidden="1"/>
    </xf>
    <xf numFmtId="0" fontId="14" fillId="5" borderId="14" xfId="0" applyFont="1" applyFill="1" applyBorder="1"/>
    <xf numFmtId="0" fontId="28" fillId="2" borderId="60" xfId="0" applyFont="1" applyFill="1" applyBorder="1" applyAlignment="1">
      <alignment horizontal="center" vertical="center" wrapText="1"/>
    </xf>
    <xf numFmtId="0" fontId="31" fillId="2" borderId="61" xfId="0" applyFont="1" applyFill="1" applyBorder="1" applyAlignment="1">
      <alignment horizontal="center" vertical="center" wrapText="1"/>
    </xf>
    <xf numFmtId="0" fontId="31" fillId="2" borderId="62" xfId="0" applyFont="1" applyFill="1" applyBorder="1" applyAlignment="1">
      <alignment horizontal="center" vertical="center" wrapText="1"/>
    </xf>
    <xf numFmtId="0" fontId="10" fillId="5" borderId="15" xfId="2" applyFont="1" applyFill="1" applyBorder="1" applyAlignment="1" applyProtection="1">
      <alignment vertical="top" wrapText="1"/>
      <protection hidden="1"/>
    </xf>
    <xf numFmtId="0" fontId="10" fillId="5" borderId="17" xfId="1" applyFont="1" applyFill="1" applyBorder="1" applyAlignment="1" applyProtection="1">
      <alignment vertical="top" wrapText="1"/>
      <protection hidden="1"/>
    </xf>
    <xf numFmtId="0" fontId="8" fillId="2" borderId="0" xfId="2" applyFill="1" applyAlignment="1" applyProtection="1">
      <alignment horizontal="left" vertical="center"/>
      <protection hidden="1"/>
    </xf>
    <xf numFmtId="0" fontId="10" fillId="2" borderId="0" xfId="2" applyFont="1" applyFill="1" applyAlignment="1" applyProtection="1">
      <alignment horizontal="right" vertical="center"/>
      <protection hidden="1"/>
    </xf>
    <xf numFmtId="0" fontId="10" fillId="2" borderId="0" xfId="2" applyFont="1" applyFill="1" applyAlignment="1" applyProtection="1">
      <alignment horizontal="left" vertical="center"/>
      <protection hidden="1"/>
    </xf>
    <xf numFmtId="165" fontId="22" fillId="2" borderId="0" xfId="3" applyNumberFormat="1" applyFont="1" applyFill="1" applyBorder="1" applyAlignment="1" applyProtection="1">
      <alignment horizontal="left" vertical="center"/>
      <protection hidden="1"/>
    </xf>
    <xf numFmtId="168" fontId="8" fillId="2" borderId="19" xfId="2" applyNumberFormat="1" applyFill="1" applyBorder="1" applyAlignment="1" applyProtection="1">
      <alignment horizontal="center" vertical="top"/>
      <protection hidden="1"/>
    </xf>
    <xf numFmtId="168" fontId="8" fillId="2" borderId="20" xfId="2" applyNumberFormat="1" applyFill="1" applyBorder="1" applyAlignment="1" applyProtection="1">
      <alignment horizontal="center" vertical="top"/>
      <protection hidden="1"/>
    </xf>
    <xf numFmtId="168" fontId="8" fillId="2" borderId="19" xfId="11" applyNumberFormat="1" applyFont="1" applyFill="1" applyBorder="1" applyAlignment="1" applyProtection="1">
      <alignment horizontal="center" vertical="top"/>
      <protection hidden="1"/>
    </xf>
    <xf numFmtId="2" fontId="8" fillId="2" borderId="0" xfId="2" applyNumberFormat="1" applyFill="1" applyAlignment="1" applyProtection="1">
      <alignment horizontal="center" vertical="top"/>
      <protection hidden="1"/>
    </xf>
    <xf numFmtId="44" fontId="8" fillId="2" borderId="51" xfId="11" applyFont="1" applyFill="1" applyBorder="1" applyAlignment="1" applyProtection="1">
      <alignment horizontal="center" vertical="top"/>
      <protection hidden="1"/>
    </xf>
    <xf numFmtId="44" fontId="8" fillId="2" borderId="56" xfId="11" applyFont="1" applyFill="1" applyBorder="1" applyAlignment="1" applyProtection="1">
      <alignment horizontal="center" vertical="top"/>
      <protection hidden="1"/>
    </xf>
    <xf numFmtId="44" fontId="8" fillId="2" borderId="52" xfId="11" applyFont="1" applyFill="1" applyBorder="1" applyAlignment="1" applyProtection="1">
      <alignment horizontal="center" vertical="top"/>
      <protection hidden="1"/>
    </xf>
    <xf numFmtId="44" fontId="8" fillId="2" borderId="2" xfId="11" applyFont="1" applyFill="1" applyBorder="1" applyAlignment="1" applyProtection="1">
      <alignment horizontal="center" vertical="top"/>
      <protection hidden="1"/>
    </xf>
    <xf numFmtId="44" fontId="8" fillId="2" borderId="1" xfId="11" applyFont="1" applyFill="1" applyBorder="1" applyAlignment="1" applyProtection="1">
      <alignment horizontal="center" vertical="top"/>
      <protection hidden="1"/>
    </xf>
    <xf numFmtId="44" fontId="8" fillId="2" borderId="3" xfId="11" applyFont="1" applyFill="1" applyBorder="1" applyAlignment="1" applyProtection="1">
      <alignment horizontal="center" vertical="top"/>
      <protection hidden="1"/>
    </xf>
    <xf numFmtId="44" fontId="10" fillId="2" borderId="17" xfId="11" applyFont="1" applyFill="1" applyBorder="1" applyAlignment="1" applyProtection="1">
      <alignment horizontal="center" vertical="center"/>
      <protection hidden="1"/>
    </xf>
    <xf numFmtId="168" fontId="10" fillId="2" borderId="0" xfId="2" applyNumberFormat="1" applyFont="1" applyFill="1" applyAlignment="1" applyProtection="1">
      <alignment horizontal="center" vertical="center"/>
      <protection hidden="1"/>
    </xf>
    <xf numFmtId="0" fontId="34" fillId="7" borderId="0" xfId="0" applyFont="1" applyFill="1"/>
    <xf numFmtId="0" fontId="34" fillId="7" borderId="0" xfId="0" applyFont="1" applyFill="1" applyAlignment="1">
      <alignment horizontal="center" vertical="center"/>
    </xf>
    <xf numFmtId="0" fontId="44" fillId="7" borderId="0" xfId="0" applyFont="1" applyFill="1"/>
    <xf numFmtId="0" fontId="43" fillId="2" borderId="17" xfId="0" applyFont="1" applyFill="1" applyBorder="1" applyAlignment="1">
      <alignment horizontal="left" vertical="center"/>
    </xf>
    <xf numFmtId="0" fontId="33" fillId="2" borderId="5" xfId="0" applyFont="1" applyFill="1" applyBorder="1" applyAlignment="1">
      <alignment horizontal="center" vertical="center" wrapText="1"/>
    </xf>
    <xf numFmtId="49" fontId="43" fillId="2" borderId="5" xfId="0" applyNumberFormat="1" applyFont="1" applyFill="1" applyBorder="1" applyAlignment="1">
      <alignment horizontal="center" vertical="center" wrapText="1"/>
    </xf>
    <xf numFmtId="0" fontId="33" fillId="2" borderId="6" xfId="0" applyFont="1" applyFill="1" applyBorder="1" applyAlignment="1">
      <alignment horizontal="center" vertical="center" wrapText="1"/>
    </xf>
    <xf numFmtId="0" fontId="14" fillId="2" borderId="33" xfId="0" applyFont="1" applyFill="1" applyBorder="1" applyAlignment="1">
      <alignment horizontal="left" vertical="center" wrapText="1"/>
    </xf>
    <xf numFmtId="0" fontId="0" fillId="7" borderId="0" xfId="0" applyFill="1" applyAlignment="1">
      <alignment horizontal="left" vertical="center"/>
    </xf>
    <xf numFmtId="0" fontId="14" fillId="2" borderId="30" xfId="0" applyFont="1" applyFill="1" applyBorder="1" applyAlignment="1">
      <alignment horizontal="left" vertical="center"/>
    </xf>
    <xf numFmtId="0" fontId="14" fillId="7" borderId="0" xfId="0" applyFont="1" applyFill="1" applyAlignment="1">
      <alignment horizontal="left" vertical="center"/>
    </xf>
    <xf numFmtId="0" fontId="10" fillId="7" borderId="0" xfId="0" applyFont="1" applyFill="1" applyAlignment="1">
      <alignment horizontal="left" vertical="center"/>
    </xf>
    <xf numFmtId="0" fontId="10" fillId="2" borderId="30" xfId="0" applyFont="1" applyFill="1" applyBorder="1" applyAlignment="1">
      <alignment horizontal="left" vertical="center"/>
    </xf>
    <xf numFmtId="0" fontId="8" fillId="7" borderId="0" xfId="0" applyFont="1" applyFill="1" applyAlignment="1">
      <alignment horizontal="left" vertical="center"/>
    </xf>
    <xf numFmtId="0" fontId="0" fillId="0" borderId="2" xfId="0" applyBorder="1" applyAlignment="1">
      <alignment horizontal="center"/>
    </xf>
    <xf numFmtId="0" fontId="0" fillId="7" borderId="2" xfId="0" applyFill="1" applyBorder="1" applyAlignment="1">
      <alignment horizontal="center"/>
    </xf>
    <xf numFmtId="0" fontId="0" fillId="0" borderId="50" xfId="0" applyBorder="1" applyAlignment="1">
      <alignment horizontal="center"/>
    </xf>
    <xf numFmtId="0" fontId="0" fillId="0" borderId="9" xfId="0" applyBorder="1" applyAlignment="1">
      <alignment horizontal="center"/>
    </xf>
    <xf numFmtId="0" fontId="5" fillId="0" borderId="2" xfId="1" applyBorder="1" applyAlignment="1">
      <alignment horizontal="center"/>
    </xf>
    <xf numFmtId="0" fontId="5" fillId="7" borderId="2" xfId="1" applyFill="1" applyBorder="1" applyAlignment="1">
      <alignment horizontal="center"/>
    </xf>
    <xf numFmtId="0" fontId="5" fillId="0" borderId="50" xfId="1" applyBorder="1" applyAlignment="1">
      <alignment horizontal="center"/>
    </xf>
    <xf numFmtId="0" fontId="44" fillId="7" borderId="0" xfId="1" applyFont="1" applyFill="1"/>
    <xf numFmtId="44" fontId="4" fillId="2" borderId="56" xfId="11" applyFont="1" applyFill="1" applyBorder="1"/>
    <xf numFmtId="9" fontId="4" fillId="2" borderId="56" xfId="12" applyFont="1" applyFill="1" applyBorder="1" applyAlignment="1">
      <alignment horizontal="center"/>
    </xf>
    <xf numFmtId="44" fontId="4" fillId="2" borderId="0" xfId="11" applyFont="1" applyFill="1" applyBorder="1"/>
    <xf numFmtId="44" fontId="4" fillId="5" borderId="19" xfId="0" applyNumberFormat="1" applyFont="1" applyFill="1" applyBorder="1"/>
    <xf numFmtId="44" fontId="4" fillId="2" borderId="1" xfId="11" applyFont="1" applyFill="1" applyBorder="1"/>
    <xf numFmtId="9" fontId="4" fillId="2" borderId="1" xfId="12" applyFont="1" applyFill="1" applyBorder="1" applyAlignment="1">
      <alignment horizontal="center"/>
    </xf>
    <xf numFmtId="44" fontId="4" fillId="2" borderId="43" xfId="11" applyFont="1" applyFill="1" applyBorder="1"/>
    <xf numFmtId="9" fontId="4" fillId="2" borderId="43" xfId="12" applyFont="1" applyFill="1" applyBorder="1" applyAlignment="1">
      <alignment horizontal="center"/>
    </xf>
    <xf numFmtId="0" fontId="10" fillId="7" borderId="0" xfId="0" applyFont="1" applyFill="1" applyAlignment="1">
      <alignment vertical="center"/>
    </xf>
    <xf numFmtId="0" fontId="0" fillId="2" borderId="20" xfId="0" applyFill="1" applyBorder="1" applyAlignment="1">
      <alignment horizontal="left" vertical="center"/>
    </xf>
    <xf numFmtId="0" fontId="8" fillId="7" borderId="0" xfId="0" applyFont="1" applyFill="1" applyAlignment="1">
      <alignment vertical="center"/>
    </xf>
    <xf numFmtId="0" fontId="0" fillId="2" borderId="7" xfId="0" applyFill="1" applyBorder="1" applyAlignment="1">
      <alignment vertical="center"/>
    </xf>
    <xf numFmtId="0" fontId="0" fillId="2" borderId="54" xfId="0" applyFill="1" applyBorder="1" applyAlignment="1">
      <alignment vertical="center"/>
    </xf>
    <xf numFmtId="0" fontId="14" fillId="2" borderId="33" xfId="0" applyFont="1" applyFill="1" applyBorder="1" applyAlignment="1">
      <alignment vertical="center"/>
    </xf>
    <xf numFmtId="0" fontId="0" fillId="7" borderId="0" xfId="0" applyFill="1" applyAlignment="1">
      <alignment vertical="center"/>
    </xf>
    <xf numFmtId="0" fontId="8" fillId="0" borderId="0" xfId="5" applyFont="1"/>
    <xf numFmtId="0" fontId="46" fillId="2" borderId="0" xfId="2" applyFont="1" applyFill="1" applyAlignment="1" applyProtection="1">
      <alignment horizontal="left" vertical="top"/>
      <protection hidden="1"/>
    </xf>
    <xf numFmtId="0" fontId="28" fillId="7" borderId="0" xfId="0" applyFont="1" applyFill="1" applyAlignment="1">
      <alignment vertical="center"/>
    </xf>
    <xf numFmtId="0" fontId="10" fillId="0" borderId="0" xfId="0" applyFont="1" applyProtection="1">
      <protection hidden="1"/>
    </xf>
    <xf numFmtId="0" fontId="4" fillId="0" borderId="0" xfId="0" applyFont="1" applyAlignment="1">
      <alignment horizontal="left" vertical="top" wrapText="1"/>
    </xf>
    <xf numFmtId="0" fontId="4" fillId="0" borderId="0" xfId="0" applyFont="1" applyAlignment="1">
      <alignment horizontal="left" vertical="top"/>
    </xf>
    <xf numFmtId="0" fontId="8" fillId="2" borderId="18" xfId="2" applyFill="1" applyBorder="1" applyAlignment="1" applyProtection="1">
      <alignment horizontal="left" vertical="top" wrapText="1"/>
      <protection hidden="1"/>
    </xf>
    <xf numFmtId="0" fontId="8" fillId="2" borderId="21" xfId="2" applyFill="1" applyBorder="1" applyAlignment="1" applyProtection="1">
      <alignment horizontal="left" vertical="top"/>
      <protection hidden="1"/>
    </xf>
    <xf numFmtId="0" fontId="8" fillId="2" borderId="25" xfId="2" applyFill="1" applyBorder="1" applyAlignment="1" applyProtection="1">
      <alignment horizontal="left" vertical="top"/>
      <protection hidden="1"/>
    </xf>
    <xf numFmtId="9" fontId="4" fillId="2" borderId="52" xfId="12" applyFont="1" applyFill="1" applyBorder="1" applyAlignment="1">
      <alignment horizontal="center"/>
    </xf>
    <xf numFmtId="0" fontId="8" fillId="3" borderId="43" xfId="2" applyFill="1" applyBorder="1" applyAlignment="1" applyProtection="1">
      <alignment horizontal="left" vertical="top"/>
      <protection locked="0"/>
    </xf>
    <xf numFmtId="0" fontId="10" fillId="0" borderId="0" xfId="2" applyFont="1" applyAlignment="1" applyProtection="1">
      <alignment vertical="top" wrapText="1"/>
      <protection hidden="1"/>
    </xf>
    <xf numFmtId="44" fontId="47" fillId="2" borderId="0" xfId="0" applyNumberFormat="1" applyFont="1" applyFill="1" applyProtection="1">
      <protection hidden="1"/>
    </xf>
    <xf numFmtId="0" fontId="48" fillId="2" borderId="0" xfId="1" applyFont="1" applyFill="1" applyAlignment="1" applyProtection="1">
      <alignment horizontal="left" vertical="top"/>
      <protection hidden="1"/>
    </xf>
    <xf numFmtId="0" fontId="0" fillId="2" borderId="9" xfId="0" applyFill="1" applyBorder="1"/>
    <xf numFmtId="0" fontId="14" fillId="2" borderId="17" xfId="0" applyFont="1" applyFill="1" applyBorder="1" applyAlignment="1">
      <alignment horizontal="left" vertical="top"/>
    </xf>
    <xf numFmtId="0" fontId="10" fillId="2" borderId="17" xfId="0" applyFont="1" applyFill="1" applyBorder="1" applyAlignment="1">
      <alignment horizontal="left" vertical="top" wrapText="1"/>
    </xf>
    <xf numFmtId="0" fontId="10" fillId="2" borderId="15" xfId="1" applyFont="1" applyFill="1" applyBorder="1" applyAlignment="1" applyProtection="1">
      <alignment horizontal="center" vertical="center" wrapText="1"/>
      <protection hidden="1"/>
    </xf>
    <xf numFmtId="0" fontId="10" fillId="2" borderId="17" xfId="2" applyFont="1" applyFill="1" applyBorder="1" applyAlignment="1" applyProtection="1">
      <alignment horizontal="center" vertical="center" wrapText="1"/>
      <protection hidden="1"/>
    </xf>
    <xf numFmtId="0" fontId="14" fillId="2" borderId="17" xfId="0" applyFont="1" applyFill="1" applyBorder="1" applyAlignment="1" applyProtection="1">
      <alignment horizontal="center" vertical="center" wrapText="1"/>
      <protection hidden="1"/>
    </xf>
    <xf numFmtId="2" fontId="10" fillId="2" borderId="16" xfId="6" applyNumberFormat="1" applyFont="1" applyFill="1" applyBorder="1" applyAlignment="1" applyProtection="1">
      <alignment horizontal="center" vertical="center" wrapText="1"/>
      <protection hidden="1"/>
    </xf>
    <xf numFmtId="2" fontId="10" fillId="2" borderId="17" xfId="1" applyNumberFormat="1" applyFont="1" applyFill="1" applyBorder="1" applyAlignment="1" applyProtection="1">
      <alignment horizontal="center" vertical="center" wrapText="1"/>
      <protection hidden="1"/>
    </xf>
    <xf numFmtId="0" fontId="30" fillId="2" borderId="17" xfId="0" applyFont="1" applyFill="1" applyBorder="1" applyAlignment="1" applyProtection="1">
      <alignment horizontal="center" vertical="center" wrapText="1"/>
      <protection hidden="1"/>
    </xf>
    <xf numFmtId="0" fontId="46" fillId="2" borderId="0" xfId="0" applyFont="1" applyFill="1"/>
    <xf numFmtId="0" fontId="14" fillId="2" borderId="0" xfId="1" applyFont="1" applyFill="1" applyAlignment="1" applyProtection="1">
      <alignment horizontal="left" vertical="center"/>
      <protection hidden="1"/>
    </xf>
    <xf numFmtId="44" fontId="8" fillId="2" borderId="38" xfId="11" applyFont="1" applyFill="1" applyBorder="1" applyAlignment="1">
      <alignment vertical="top"/>
    </xf>
    <xf numFmtId="0" fontId="14" fillId="2" borderId="12" xfId="0" applyFont="1" applyFill="1" applyBorder="1" applyAlignment="1">
      <alignment horizontal="left"/>
    </xf>
    <xf numFmtId="0" fontId="0" fillId="2" borderId="13" xfId="0" applyFill="1" applyBorder="1" applyAlignment="1">
      <alignment horizontal="left"/>
    </xf>
    <xf numFmtId="0" fontId="14" fillId="2" borderId="13" xfId="0" applyFont="1" applyFill="1" applyBorder="1" applyAlignment="1">
      <alignment horizontal="left"/>
    </xf>
    <xf numFmtId="0" fontId="14" fillId="2" borderId="63" xfId="0" applyFont="1" applyFill="1" applyBorder="1" applyAlignment="1">
      <alignment horizontal="left"/>
    </xf>
    <xf numFmtId="0" fontId="0" fillId="2" borderId="42" xfId="0" applyFill="1" applyBorder="1" applyAlignment="1">
      <alignment horizontal="left" vertical="center"/>
    </xf>
    <xf numFmtId="0" fontId="0" fillId="2" borderId="44" xfId="0" applyFill="1" applyBorder="1" applyAlignment="1">
      <alignment horizontal="left" vertical="center"/>
    </xf>
    <xf numFmtId="0" fontId="14" fillId="2" borderId="12" xfId="0" applyFont="1" applyFill="1" applyBorder="1"/>
    <xf numFmtId="0" fontId="0" fillId="2" borderId="13" xfId="0" applyFill="1" applyBorder="1"/>
    <xf numFmtId="0" fontId="0" fillId="2" borderId="63" xfId="0" applyFill="1" applyBorder="1"/>
    <xf numFmtId="0" fontId="8" fillId="3" borderId="10" xfId="2" applyFill="1" applyBorder="1" applyAlignment="1" applyProtection="1">
      <alignment horizontal="center" vertical="top"/>
      <protection locked="0"/>
    </xf>
    <xf numFmtId="0" fontId="8" fillId="3" borderId="1" xfId="2" applyFill="1" applyBorder="1" applyAlignment="1" applyProtection="1">
      <alignment horizontal="center" vertical="top"/>
      <protection locked="0"/>
    </xf>
    <xf numFmtId="0" fontId="0" fillId="2" borderId="0" xfId="0" applyFill="1" applyAlignment="1" applyProtection="1">
      <alignment horizontal="center"/>
      <protection hidden="1"/>
    </xf>
    <xf numFmtId="0" fontId="8" fillId="2" borderId="0" xfId="2" applyFill="1" applyAlignment="1" applyProtection="1">
      <alignment horizontal="center" vertical="top"/>
      <protection hidden="1"/>
    </xf>
    <xf numFmtId="9" fontId="8" fillId="2" borderId="10" xfId="12" applyFont="1" applyFill="1" applyBorder="1" applyAlignment="1">
      <alignment horizontal="center"/>
    </xf>
    <xf numFmtId="0" fontId="11" fillId="2" borderId="0" xfId="2" applyFont="1" applyFill="1" applyAlignment="1" applyProtection="1">
      <alignment horizontal="center" vertical="top" wrapText="1"/>
      <protection hidden="1"/>
    </xf>
    <xf numFmtId="44" fontId="30" fillId="2" borderId="0" xfId="0" applyNumberFormat="1" applyFont="1" applyFill="1" applyAlignment="1" applyProtection="1">
      <alignment horizontal="center"/>
      <protection hidden="1"/>
    </xf>
    <xf numFmtId="0" fontId="0" fillId="2" borderId="0" xfId="0" applyFill="1" applyAlignment="1">
      <alignment horizontal="center"/>
    </xf>
    <xf numFmtId="0" fontId="0" fillId="2" borderId="0" xfId="0" applyFill="1" applyAlignment="1" applyProtection="1">
      <alignment horizontal="center" vertical="top" wrapText="1"/>
      <protection locked="0"/>
    </xf>
    <xf numFmtId="0" fontId="28" fillId="3" borderId="24" xfId="0" applyFont="1" applyFill="1" applyBorder="1" applyAlignment="1">
      <alignment vertical="center"/>
    </xf>
    <xf numFmtId="0" fontId="0" fillId="3" borderId="24" xfId="0" applyFill="1" applyBorder="1"/>
    <xf numFmtId="0" fontId="0" fillId="3" borderId="31" xfId="0" applyFill="1" applyBorder="1"/>
    <xf numFmtId="0" fontId="8" fillId="3" borderId="24" xfId="0" applyFont="1" applyFill="1" applyBorder="1"/>
    <xf numFmtId="0" fontId="8" fillId="3" borderId="31" xfId="0" applyFont="1" applyFill="1" applyBorder="1"/>
    <xf numFmtId="49" fontId="0" fillId="3" borderId="24" xfId="0" applyNumberFormat="1" applyFill="1" applyBorder="1"/>
    <xf numFmtId="49" fontId="0" fillId="3" borderId="31" xfId="0" applyNumberFormat="1" applyFill="1" applyBorder="1"/>
    <xf numFmtId="0" fontId="0" fillId="3" borderId="64" xfId="0" applyFill="1" applyBorder="1"/>
    <xf numFmtId="3" fontId="0" fillId="3" borderId="10" xfId="4" applyNumberFormat="1" applyFont="1" applyFill="1" applyBorder="1"/>
    <xf numFmtId="3" fontId="0" fillId="3" borderId="8" xfId="4" applyNumberFormat="1" applyFont="1" applyFill="1" applyBorder="1"/>
    <xf numFmtId="3" fontId="0" fillId="3" borderId="1" xfId="4" applyNumberFormat="1" applyFont="1" applyFill="1" applyBorder="1"/>
    <xf numFmtId="3" fontId="0" fillId="3" borderId="3" xfId="4" applyNumberFormat="1" applyFont="1" applyFill="1" applyBorder="1"/>
    <xf numFmtId="3" fontId="0" fillId="3" borderId="43" xfId="4" applyNumberFormat="1" applyFont="1" applyFill="1" applyBorder="1"/>
    <xf numFmtId="3" fontId="0" fillId="3" borderId="53" xfId="4" applyNumberFormat="1" applyFont="1" applyFill="1" applyBorder="1"/>
    <xf numFmtId="167" fontId="8" fillId="3" borderId="1" xfId="8" applyNumberFormat="1" applyFont="1" applyFill="1" applyBorder="1"/>
    <xf numFmtId="167" fontId="8" fillId="3" borderId="3" xfId="8" applyNumberFormat="1" applyFont="1" applyFill="1" applyBorder="1"/>
    <xf numFmtId="167" fontId="8" fillId="3" borderId="43" xfId="8" applyNumberFormat="1" applyFont="1" applyFill="1" applyBorder="1"/>
    <xf numFmtId="167" fontId="8" fillId="3" borderId="53" xfId="8" applyNumberFormat="1" applyFont="1" applyFill="1" applyBorder="1"/>
    <xf numFmtId="9" fontId="34" fillId="3" borderId="10" xfId="0" applyNumberFormat="1" applyFont="1" applyFill="1" applyBorder="1" applyAlignment="1">
      <alignment horizontal="center"/>
    </xf>
    <xf numFmtId="9" fontId="34" fillId="3" borderId="10" xfId="0" applyNumberFormat="1" applyFont="1" applyFill="1" applyBorder="1" applyAlignment="1">
      <alignment horizontal="center" wrapText="1"/>
    </xf>
    <xf numFmtId="170" fontId="34" fillId="3" borderId="8" xfId="11" applyNumberFormat="1" applyFont="1" applyFill="1" applyBorder="1" applyAlignment="1">
      <alignment horizontal="center" vertical="center"/>
    </xf>
    <xf numFmtId="9" fontId="34" fillId="3" borderId="1" xfId="0" applyNumberFormat="1" applyFont="1" applyFill="1" applyBorder="1" applyAlignment="1">
      <alignment horizontal="center"/>
    </xf>
    <xf numFmtId="9" fontId="34" fillId="3" borderId="1" xfId="0" applyNumberFormat="1" applyFont="1" applyFill="1" applyBorder="1" applyAlignment="1">
      <alignment horizontal="center" wrapText="1"/>
    </xf>
    <xf numFmtId="170" fontId="34" fillId="3" borderId="3" xfId="11" applyNumberFormat="1" applyFont="1" applyFill="1" applyBorder="1" applyAlignment="1">
      <alignment horizontal="center" vertical="center"/>
    </xf>
    <xf numFmtId="9" fontId="34" fillId="3" borderId="1" xfId="0" applyNumberFormat="1" applyFont="1" applyFill="1" applyBorder="1" applyAlignment="1">
      <alignment horizontal="center" vertical="center"/>
    </xf>
    <xf numFmtId="9" fontId="34" fillId="3" borderId="1" xfId="0" applyNumberFormat="1" applyFont="1" applyFill="1" applyBorder="1" applyAlignment="1">
      <alignment horizontal="center" vertical="center" wrapText="1"/>
    </xf>
    <xf numFmtId="170" fontId="28" fillId="3" borderId="3" xfId="11" applyNumberFormat="1" applyFont="1" applyFill="1" applyBorder="1" applyAlignment="1">
      <alignment horizontal="center" vertical="center"/>
    </xf>
    <xf numFmtId="9" fontId="28" fillId="3" borderId="1" xfId="0" applyNumberFormat="1" applyFont="1" applyFill="1" applyBorder="1" applyAlignment="1">
      <alignment horizontal="center" vertical="center"/>
    </xf>
    <xf numFmtId="0" fontId="44" fillId="3" borderId="19" xfId="0" applyFont="1" applyFill="1" applyBorder="1" applyAlignment="1">
      <alignment horizontal="left" vertical="center"/>
    </xf>
    <xf numFmtId="0" fontId="44" fillId="3" borderId="31" xfId="0" applyFont="1" applyFill="1" applyBorder="1" applyAlignment="1">
      <alignment horizontal="left" vertical="center"/>
    </xf>
    <xf numFmtId="0" fontId="8" fillId="3" borderId="55" xfId="2" applyFill="1" applyBorder="1" applyAlignment="1" applyProtection="1">
      <alignment horizontal="center" vertical="top"/>
      <protection locked="0"/>
    </xf>
    <xf numFmtId="0" fontId="8" fillId="3" borderId="37" xfId="2" applyFill="1" applyBorder="1" applyAlignment="1" applyProtection="1">
      <alignment horizontal="center" vertical="top"/>
      <protection locked="0"/>
    </xf>
    <xf numFmtId="0" fontId="10" fillId="9" borderId="23" xfId="0" applyFont="1" applyFill="1" applyBorder="1" applyAlignment="1">
      <alignment vertical="center"/>
    </xf>
    <xf numFmtId="0" fontId="10" fillId="9" borderId="35" xfId="0" applyFont="1" applyFill="1" applyBorder="1" applyAlignment="1">
      <alignment vertical="center"/>
    </xf>
    <xf numFmtId="0" fontId="10" fillId="9" borderId="45" xfId="0" applyFont="1" applyFill="1" applyBorder="1" applyAlignment="1">
      <alignment vertical="center"/>
    </xf>
    <xf numFmtId="0" fontId="10" fillId="9" borderId="0" xfId="0" applyFont="1" applyFill="1" applyAlignment="1">
      <alignment vertical="center"/>
    </xf>
    <xf numFmtId="0" fontId="44" fillId="3" borderId="50" xfId="0" applyFont="1" applyFill="1" applyBorder="1" applyAlignment="1">
      <alignment vertical="center"/>
    </xf>
    <xf numFmtId="0" fontId="44" fillId="3" borderId="9" xfId="0" applyFont="1" applyFill="1" applyBorder="1" applyAlignment="1">
      <alignment vertical="center"/>
    </xf>
    <xf numFmtId="0" fontId="43" fillId="2" borderId="4" xfId="0" applyFont="1" applyFill="1" applyBorder="1" applyAlignment="1">
      <alignment horizontal="left" vertical="center"/>
    </xf>
    <xf numFmtId="0" fontId="43" fillId="2" borderId="5" xfId="0" applyFont="1" applyFill="1" applyBorder="1" applyAlignment="1">
      <alignment horizontal="center" vertical="center" wrapText="1"/>
    </xf>
    <xf numFmtId="0" fontId="43" fillId="2" borderId="6" xfId="0" applyFont="1" applyFill="1" applyBorder="1" applyAlignment="1">
      <alignment horizontal="center" vertical="center" wrapText="1"/>
    </xf>
    <xf numFmtId="9" fontId="0" fillId="3" borderId="10" xfId="0" applyNumberFormat="1" applyFill="1" applyBorder="1" applyAlignment="1">
      <alignment horizontal="center"/>
    </xf>
    <xf numFmtId="9" fontId="0" fillId="3" borderId="8" xfId="0" applyNumberFormat="1" applyFill="1" applyBorder="1" applyAlignment="1">
      <alignment horizontal="center"/>
    </xf>
    <xf numFmtId="9" fontId="0" fillId="3" borderId="43" xfId="0" applyNumberFormat="1" applyFill="1" applyBorder="1" applyAlignment="1">
      <alignment horizontal="center"/>
    </xf>
    <xf numFmtId="9" fontId="0" fillId="3" borderId="53" xfId="0" applyNumberFormat="1" applyFill="1" applyBorder="1" applyAlignment="1">
      <alignment horizontal="center"/>
    </xf>
    <xf numFmtId="0" fontId="32" fillId="6" borderId="10" xfId="0" applyFont="1" applyFill="1" applyBorder="1" applyAlignment="1" applyProtection="1">
      <alignment vertical="center"/>
      <protection locked="0"/>
    </xf>
    <xf numFmtId="0" fontId="32" fillId="6" borderId="1" xfId="0" applyFont="1" applyFill="1" applyBorder="1" applyAlignment="1" applyProtection="1">
      <alignment vertical="center"/>
      <protection locked="0"/>
    </xf>
    <xf numFmtId="0" fontId="32" fillId="6" borderId="43" xfId="0" applyFont="1" applyFill="1" applyBorder="1" applyAlignment="1" applyProtection="1">
      <alignment vertical="center"/>
      <protection locked="0"/>
    </xf>
    <xf numFmtId="0" fontId="20" fillId="0" borderId="0" xfId="6" applyProtection="1">
      <protection hidden="1"/>
    </xf>
    <xf numFmtId="0" fontId="20" fillId="2" borderId="45" xfId="6" applyFill="1" applyBorder="1" applyProtection="1">
      <protection hidden="1"/>
    </xf>
    <xf numFmtId="0" fontId="20" fillId="2" borderId="48" xfId="6" applyFill="1" applyBorder="1" applyProtection="1">
      <protection hidden="1"/>
    </xf>
    <xf numFmtId="0" fontId="8" fillId="2" borderId="19" xfId="2" applyFill="1" applyBorder="1" applyAlignment="1" applyProtection="1">
      <alignment horizontal="left" vertical="top" wrapText="1"/>
      <protection hidden="1"/>
    </xf>
    <xf numFmtId="0" fontId="8" fillId="2" borderId="0" xfId="2" applyFill="1" applyAlignment="1" applyProtection="1">
      <alignment horizontal="left" vertical="top" wrapText="1"/>
      <protection hidden="1"/>
    </xf>
    <xf numFmtId="0" fontId="8" fillId="2" borderId="32" xfId="2" applyFill="1" applyBorder="1" applyAlignment="1" applyProtection="1">
      <alignment horizontal="left" vertical="top" wrapText="1"/>
      <protection hidden="1"/>
    </xf>
    <xf numFmtId="0" fontId="20" fillId="2" borderId="0" xfId="6" applyFill="1" applyAlignment="1" applyProtection="1">
      <alignment vertical="center"/>
      <protection hidden="1"/>
    </xf>
    <xf numFmtId="0" fontId="20" fillId="0" borderId="0" xfId="6" applyAlignment="1" applyProtection="1">
      <alignment vertical="center"/>
      <protection hidden="1"/>
    </xf>
    <xf numFmtId="0" fontId="0" fillId="2" borderId="0" xfId="0" applyFill="1" applyAlignment="1" applyProtection="1">
      <alignment vertical="top" wrapText="1"/>
      <protection hidden="1"/>
    </xf>
    <xf numFmtId="0" fontId="0" fillId="2" borderId="0" xfId="0" applyFill="1" applyAlignment="1" applyProtection="1">
      <alignment vertical="top"/>
      <protection hidden="1"/>
    </xf>
    <xf numFmtId="0" fontId="21" fillId="2" borderId="0" xfId="6" applyFont="1" applyFill="1" applyAlignment="1" applyProtection="1">
      <alignment vertical="center"/>
      <protection hidden="1"/>
    </xf>
    <xf numFmtId="0" fontId="21" fillId="2" borderId="0" xfId="6" applyFont="1" applyFill="1" applyAlignment="1" applyProtection="1">
      <alignment horizontal="center" vertical="center"/>
      <protection hidden="1"/>
    </xf>
    <xf numFmtId="0" fontId="21" fillId="2" borderId="0" xfId="6" applyFont="1" applyFill="1" applyAlignment="1" applyProtection="1">
      <alignment vertical="top"/>
      <protection hidden="1"/>
    </xf>
    <xf numFmtId="0" fontId="8" fillId="2" borderId="10" xfId="2" applyFill="1" applyBorder="1" applyAlignment="1">
      <alignment horizontal="center" vertical="top"/>
    </xf>
    <xf numFmtId="0" fontId="8" fillId="2" borderId="43" xfId="2" applyFill="1" applyBorder="1" applyAlignment="1">
      <alignment horizontal="center" vertical="top"/>
    </xf>
    <xf numFmtId="44" fontId="0" fillId="3" borderId="8" xfId="11" applyFont="1" applyFill="1" applyBorder="1" applyProtection="1">
      <protection locked="0"/>
    </xf>
    <xf numFmtId="44" fontId="0" fillId="3" borderId="3" xfId="11" applyFont="1" applyFill="1" applyBorder="1" applyProtection="1">
      <protection locked="0"/>
    </xf>
    <xf numFmtId="44" fontId="0" fillId="3" borderId="53" xfId="11" applyFont="1" applyFill="1" applyBorder="1" applyProtection="1">
      <protection locked="0"/>
    </xf>
    <xf numFmtId="0" fontId="0" fillId="2" borderId="0" xfId="0" applyFill="1" applyAlignment="1" applyProtection="1">
      <alignment horizontal="center" vertical="top" wrapText="1"/>
      <protection hidden="1"/>
    </xf>
    <xf numFmtId="0" fontId="0" fillId="2" borderId="0" xfId="0" applyFill="1" applyAlignment="1" applyProtection="1">
      <alignment horizontal="left" vertical="top" wrapText="1"/>
      <protection hidden="1"/>
    </xf>
    <xf numFmtId="9" fontId="49" fillId="2" borderId="0" xfId="12" applyFont="1" applyFill="1" applyAlignment="1" applyProtection="1">
      <alignment horizontal="left" indent="1"/>
      <protection hidden="1"/>
    </xf>
    <xf numFmtId="44" fontId="50" fillId="2" borderId="0" xfId="0" applyNumberFormat="1" applyFont="1" applyFill="1" applyAlignment="1" applyProtection="1">
      <alignment horizontal="left" indent="1"/>
      <protection hidden="1"/>
    </xf>
    <xf numFmtId="44" fontId="8" fillId="2" borderId="21" xfId="11" applyFont="1" applyFill="1" applyBorder="1" applyProtection="1">
      <protection hidden="1"/>
    </xf>
    <xf numFmtId="44" fontId="8" fillId="2" borderId="24" xfId="11" applyFont="1" applyFill="1" applyBorder="1" applyProtection="1">
      <protection hidden="1"/>
    </xf>
    <xf numFmtId="49" fontId="0" fillId="0" borderId="0" xfId="0" applyNumberFormat="1"/>
    <xf numFmtId="168" fontId="14" fillId="2" borderId="32" xfId="11" applyNumberFormat="1" applyFont="1" applyFill="1" applyBorder="1" applyAlignment="1" applyProtection="1">
      <alignment horizontal="left" vertical="top"/>
      <protection hidden="1"/>
    </xf>
    <xf numFmtId="0" fontId="14" fillId="2" borderId="0" xfId="0" applyFont="1" applyFill="1" applyAlignment="1">
      <alignment horizontal="right"/>
    </xf>
    <xf numFmtId="44" fontId="14" fillId="2" borderId="17" xfId="0" applyNumberFormat="1" applyFont="1" applyFill="1" applyBorder="1"/>
    <xf numFmtId="0" fontId="28" fillId="3" borderId="64" xfId="0" applyFont="1" applyFill="1" applyBorder="1" applyAlignment="1">
      <alignment vertical="center"/>
    </xf>
    <xf numFmtId="9" fontId="34" fillId="3" borderId="58" xfId="12" applyFont="1" applyFill="1" applyBorder="1" applyAlignment="1">
      <alignment horizontal="center" vertical="center"/>
    </xf>
    <xf numFmtId="9" fontId="34" fillId="3" borderId="58" xfId="12" applyFont="1" applyFill="1" applyBorder="1" applyAlignment="1">
      <alignment horizontal="center" vertical="center" wrapText="1"/>
    </xf>
    <xf numFmtId="170" fontId="34" fillId="3" borderId="59" xfId="11" applyNumberFormat="1" applyFont="1" applyFill="1" applyBorder="1" applyAlignment="1">
      <alignment horizontal="center" vertical="center"/>
    </xf>
    <xf numFmtId="3" fontId="8" fillId="3" borderId="53" xfId="4" applyNumberFormat="1" applyFont="1" applyFill="1" applyBorder="1"/>
    <xf numFmtId="0" fontId="33" fillId="2" borderId="27" xfId="0" applyFont="1" applyFill="1" applyBorder="1" applyAlignment="1">
      <alignment horizontal="center" vertical="center" wrapText="1"/>
    </xf>
    <xf numFmtId="9" fontId="34" fillId="3" borderId="36" xfId="0" applyNumberFormat="1" applyFont="1" applyFill="1" applyBorder="1" applyAlignment="1">
      <alignment horizontal="center"/>
    </xf>
    <xf numFmtId="9" fontId="34" fillId="3" borderId="22" xfId="0" applyNumberFormat="1" applyFont="1" applyFill="1" applyBorder="1" applyAlignment="1">
      <alignment horizontal="center"/>
    </xf>
    <xf numFmtId="9" fontId="34" fillId="3" borderId="22" xfId="0" applyNumberFormat="1" applyFont="1" applyFill="1" applyBorder="1" applyAlignment="1">
      <alignment horizontal="center" vertical="center"/>
    </xf>
    <xf numFmtId="9" fontId="34" fillId="3" borderId="48" xfId="12" applyFont="1" applyFill="1" applyBorder="1" applyAlignment="1">
      <alignment horizontal="center" vertical="center"/>
    </xf>
    <xf numFmtId="0" fontId="33" fillId="2" borderId="17" xfId="0" applyFont="1" applyFill="1" applyBorder="1" applyAlignment="1">
      <alignment horizontal="center" vertical="center" wrapText="1"/>
    </xf>
    <xf numFmtId="3" fontId="8" fillId="3" borderId="31" xfId="4" applyNumberFormat="1" applyFont="1" applyFill="1" applyBorder="1"/>
    <xf numFmtId="9" fontId="28" fillId="3" borderId="22" xfId="0" applyNumberFormat="1" applyFont="1" applyFill="1" applyBorder="1" applyAlignment="1">
      <alignment horizontal="center" vertical="center"/>
    </xf>
    <xf numFmtId="0" fontId="34" fillId="2" borderId="17" xfId="0" applyFont="1" applyFill="1" applyBorder="1" applyAlignment="1">
      <alignment horizontal="center" vertical="center" wrapText="1"/>
    </xf>
    <xf numFmtId="9" fontId="8" fillId="3" borderId="26" xfId="12" applyFont="1" applyFill="1" applyBorder="1" applyAlignment="1">
      <alignment horizontal="center"/>
    </xf>
    <xf numFmtId="9" fontId="8" fillId="3" borderId="43" xfId="12" applyFont="1" applyFill="1" applyBorder="1" applyAlignment="1">
      <alignment horizontal="center"/>
    </xf>
    <xf numFmtId="0" fontId="8" fillId="3" borderId="64" xfId="0" applyFont="1" applyFill="1" applyBorder="1"/>
    <xf numFmtId="164" fontId="8" fillId="2" borderId="10" xfId="2" applyNumberFormat="1" applyFill="1" applyBorder="1" applyAlignment="1" applyProtection="1">
      <alignment horizontal="center" vertical="top"/>
      <protection locked="0"/>
    </xf>
    <xf numFmtId="164" fontId="8" fillId="2" borderId="1" xfId="2" applyNumberFormat="1" applyFill="1" applyBorder="1" applyAlignment="1" applyProtection="1">
      <alignment horizontal="center" vertical="top"/>
      <protection locked="0"/>
    </xf>
    <xf numFmtId="164" fontId="8" fillId="2" borderId="43" xfId="2" applyNumberFormat="1" applyFill="1" applyBorder="1" applyAlignment="1" applyProtection="1">
      <alignment horizontal="center" vertical="top"/>
      <protection locked="0"/>
    </xf>
    <xf numFmtId="9" fontId="8" fillId="2" borderId="10" xfId="2" applyNumberFormat="1" applyFill="1" applyBorder="1" applyAlignment="1" applyProtection="1">
      <alignment horizontal="center" vertical="top"/>
      <protection locked="0"/>
    </xf>
    <xf numFmtId="9" fontId="8" fillId="2" borderId="1" xfId="2" applyNumberFormat="1" applyFill="1" applyBorder="1" applyAlignment="1" applyProtection="1">
      <alignment horizontal="center" vertical="top"/>
      <protection locked="0"/>
    </xf>
    <xf numFmtId="9" fontId="8" fillId="2" borderId="43" xfId="2" applyNumberFormat="1" applyFill="1" applyBorder="1" applyAlignment="1" applyProtection="1">
      <alignment horizontal="center" vertical="top"/>
      <protection locked="0"/>
    </xf>
    <xf numFmtId="0" fontId="32" fillId="6" borderId="8" xfId="0" applyFont="1" applyFill="1" applyBorder="1" applyAlignment="1" applyProtection="1">
      <alignment vertical="center"/>
      <protection locked="0"/>
    </xf>
    <xf numFmtId="9" fontId="4" fillId="2" borderId="3" xfId="12" applyFont="1" applyFill="1" applyBorder="1" applyAlignment="1">
      <alignment horizontal="center"/>
    </xf>
    <xf numFmtId="9" fontId="4" fillId="2" borderId="53" xfId="12" applyFont="1" applyFill="1" applyBorder="1" applyAlignment="1">
      <alignment horizontal="center"/>
    </xf>
    <xf numFmtId="44" fontId="14" fillId="2" borderId="17" xfId="11" applyFont="1" applyFill="1" applyBorder="1" applyAlignment="1" applyProtection="1">
      <alignment horizontal="left" vertical="top"/>
      <protection hidden="1"/>
    </xf>
    <xf numFmtId="44" fontId="4" fillId="2" borderId="65" xfId="11" applyFont="1" applyFill="1" applyBorder="1" applyAlignment="1" applyProtection="1">
      <alignment horizontal="center" vertical="top"/>
      <protection hidden="1"/>
    </xf>
    <xf numFmtId="165" fontId="14" fillId="2" borderId="17" xfId="11" applyNumberFormat="1" applyFont="1" applyFill="1" applyBorder="1" applyAlignment="1" applyProtection="1">
      <alignment horizontal="left" vertical="top"/>
      <protection hidden="1"/>
    </xf>
    <xf numFmtId="168" fontId="14" fillId="2" borderId="17" xfId="11" applyNumberFormat="1" applyFont="1" applyFill="1" applyBorder="1" applyAlignment="1" applyProtection="1">
      <alignment horizontal="left" vertical="top"/>
      <protection hidden="1"/>
    </xf>
    <xf numFmtId="0" fontId="10" fillId="2" borderId="17" xfId="2" applyFont="1" applyFill="1" applyBorder="1" applyAlignment="1" applyProtection="1">
      <alignment horizontal="left" vertical="center" wrapText="1"/>
      <protection hidden="1"/>
    </xf>
    <xf numFmtId="0" fontId="8" fillId="2" borderId="46" xfId="2" applyFill="1" applyBorder="1" applyAlignment="1" applyProtection="1">
      <alignment horizontal="left" vertical="top"/>
      <protection hidden="1"/>
    </xf>
    <xf numFmtId="0" fontId="20" fillId="2" borderId="49" xfId="6" applyFill="1" applyBorder="1" applyProtection="1">
      <protection hidden="1"/>
    </xf>
    <xf numFmtId="44" fontId="8" fillId="2" borderId="42" xfId="11" applyFont="1" applyFill="1" applyBorder="1" applyProtection="1">
      <protection hidden="1"/>
    </xf>
    <xf numFmtId="44" fontId="8" fillId="2" borderId="19" xfId="11" applyFont="1" applyFill="1" applyBorder="1" applyProtection="1">
      <protection hidden="1"/>
    </xf>
    <xf numFmtId="2" fontId="10" fillId="5" borderId="17" xfId="1" applyNumberFormat="1" applyFont="1" applyFill="1" applyBorder="1" applyAlignment="1" applyProtection="1">
      <alignment horizontal="left" vertical="top" wrapText="1"/>
      <protection hidden="1"/>
    </xf>
    <xf numFmtId="2" fontId="10" fillId="5" borderId="17" xfId="6" applyNumberFormat="1" applyFont="1" applyFill="1" applyBorder="1" applyAlignment="1" applyProtection="1">
      <alignment vertical="top" wrapText="1"/>
      <protection hidden="1"/>
    </xf>
    <xf numFmtId="2" fontId="10" fillId="5" borderId="17" xfId="6" applyNumberFormat="1" applyFont="1" applyFill="1" applyBorder="1" applyAlignment="1" applyProtection="1">
      <alignment horizontal="center" vertical="top" wrapText="1"/>
      <protection hidden="1"/>
    </xf>
    <xf numFmtId="0" fontId="8" fillId="2" borderId="38" xfId="2" applyFill="1" applyBorder="1" applyAlignment="1">
      <alignment horizontal="center" vertical="top"/>
    </xf>
    <xf numFmtId="44" fontId="4" fillId="2" borderId="3" xfId="11" applyFont="1" applyFill="1" applyBorder="1" applyAlignment="1" applyProtection="1">
      <alignment horizontal="center" vertical="top"/>
      <protection hidden="1"/>
    </xf>
    <xf numFmtId="0" fontId="21" fillId="2" borderId="0" xfId="6" applyFont="1" applyFill="1" applyAlignment="1">
      <alignment vertical="center"/>
    </xf>
    <xf numFmtId="0" fontId="14" fillId="2" borderId="2" xfId="0" applyFont="1" applyFill="1" applyBorder="1" applyAlignment="1">
      <alignment wrapText="1"/>
    </xf>
    <xf numFmtId="0" fontId="52" fillId="2" borderId="0" xfId="0" applyFont="1" applyFill="1"/>
    <xf numFmtId="0" fontId="45" fillId="0" borderId="0" xfId="5" applyFont="1" applyProtection="1">
      <protection hidden="1"/>
    </xf>
    <xf numFmtId="0" fontId="14" fillId="0" borderId="0" xfId="0" applyFont="1" applyAlignment="1">
      <alignment horizontal="left" vertical="top"/>
    </xf>
    <xf numFmtId="0" fontId="45" fillId="0" borderId="0" xfId="0" applyFont="1" applyProtection="1">
      <protection hidden="1"/>
    </xf>
    <xf numFmtId="0" fontId="14" fillId="0" borderId="0" xfId="0" applyFont="1"/>
    <xf numFmtId="164" fontId="8" fillId="2" borderId="43" xfId="2" applyNumberFormat="1" applyFill="1" applyBorder="1" applyAlignment="1" applyProtection="1">
      <alignment horizontal="center" vertical="top"/>
      <protection hidden="1"/>
    </xf>
    <xf numFmtId="165" fontId="8" fillId="3" borderId="35" xfId="2" applyNumberFormat="1" applyFill="1" applyBorder="1" applyAlignment="1" applyProtection="1">
      <alignment horizontal="left" vertical="top"/>
      <protection locked="0"/>
    </xf>
    <xf numFmtId="0" fontId="8" fillId="3" borderId="35" xfId="2" applyFill="1" applyBorder="1" applyAlignment="1" applyProtection="1">
      <alignment horizontal="left" vertical="top"/>
      <protection locked="0"/>
    </xf>
    <xf numFmtId="165" fontId="8" fillId="3" borderId="40" xfId="2" applyNumberFormat="1" applyFill="1" applyBorder="1" applyAlignment="1" applyProtection="1">
      <alignment horizontal="left" vertical="top"/>
      <protection locked="0"/>
    </xf>
    <xf numFmtId="165" fontId="8" fillId="3" borderId="35" xfId="2" applyNumberFormat="1" applyFill="1" applyBorder="1" applyAlignment="1" applyProtection="1">
      <alignment vertical="top"/>
      <protection locked="0"/>
    </xf>
    <xf numFmtId="0" fontId="8" fillId="3" borderId="35" xfId="2" applyFill="1" applyBorder="1" applyAlignment="1" applyProtection="1">
      <alignment vertical="top"/>
      <protection locked="0"/>
    </xf>
    <xf numFmtId="0" fontId="30" fillId="2" borderId="14" xfId="0" applyFont="1" applyFill="1" applyBorder="1" applyAlignment="1" applyProtection="1">
      <alignment vertical="center" wrapText="1"/>
      <protection hidden="1"/>
    </xf>
    <xf numFmtId="0" fontId="30" fillId="2" borderId="15" xfId="0" applyFont="1" applyFill="1" applyBorder="1" applyAlignment="1" applyProtection="1">
      <alignment vertical="center" wrapText="1"/>
      <protection hidden="1"/>
    </xf>
    <xf numFmtId="165" fontId="8" fillId="3" borderId="34" xfId="2" applyNumberFormat="1" applyFill="1" applyBorder="1" applyAlignment="1" applyProtection="1">
      <alignment vertical="top"/>
      <protection locked="0"/>
    </xf>
    <xf numFmtId="44" fontId="0" fillId="2" borderId="36" xfId="11" applyFont="1" applyFill="1" applyBorder="1" applyProtection="1">
      <protection hidden="1"/>
    </xf>
    <xf numFmtId="44" fontId="0" fillId="2" borderId="22" xfId="11" applyFont="1" applyFill="1" applyBorder="1" applyProtection="1">
      <protection hidden="1"/>
    </xf>
    <xf numFmtId="44" fontId="8" fillId="2" borderId="52" xfId="11" applyFont="1" applyFill="1" applyBorder="1" applyAlignment="1" applyProtection="1">
      <alignment horizontal="left" vertical="top"/>
      <protection hidden="1"/>
    </xf>
    <xf numFmtId="44" fontId="8" fillId="2" borderId="8" xfId="11" applyFont="1" applyFill="1" applyBorder="1" applyAlignment="1" applyProtection="1">
      <alignment horizontal="left" vertical="top"/>
      <protection hidden="1"/>
    </xf>
    <xf numFmtId="44" fontId="0" fillId="3" borderId="52" xfId="0" applyNumberFormat="1" applyFill="1" applyBorder="1" applyProtection="1">
      <protection locked="0"/>
    </xf>
    <xf numFmtId="44" fontId="0" fillId="3" borderId="8" xfId="0" applyNumberFormat="1" applyFill="1" applyBorder="1" applyProtection="1">
      <protection locked="0"/>
    </xf>
    <xf numFmtId="44" fontId="30" fillId="5" borderId="17" xfId="11" applyFont="1" applyFill="1" applyBorder="1" applyAlignment="1" applyProtection="1">
      <alignment wrapText="1"/>
      <protection hidden="1"/>
    </xf>
    <xf numFmtId="0" fontId="10" fillId="5" borderId="15" xfId="2" applyFont="1" applyFill="1" applyBorder="1" applyAlignment="1" applyProtection="1">
      <alignment vertical="center"/>
      <protection hidden="1"/>
    </xf>
    <xf numFmtId="0" fontId="10" fillId="5" borderId="16" xfId="2" applyFont="1" applyFill="1" applyBorder="1" applyAlignment="1" applyProtection="1">
      <alignment vertical="center"/>
      <protection hidden="1"/>
    </xf>
    <xf numFmtId="44" fontId="14" fillId="2" borderId="36" xfId="1" applyNumberFormat="1" applyFont="1" applyFill="1" applyBorder="1" applyAlignment="1" applyProtection="1">
      <alignment horizontal="center" vertical="top"/>
      <protection hidden="1"/>
    </xf>
    <xf numFmtId="44" fontId="0" fillId="3" borderId="24" xfId="11" applyFont="1" applyFill="1" applyBorder="1" applyProtection="1">
      <protection locked="0"/>
    </xf>
    <xf numFmtId="44" fontId="0" fillId="3" borderId="31" xfId="11" applyFont="1" applyFill="1" applyBorder="1" applyProtection="1">
      <protection locked="0"/>
    </xf>
    <xf numFmtId="0" fontId="10" fillId="5" borderId="17" xfId="2" applyFont="1" applyFill="1" applyBorder="1" applyAlignment="1" applyProtection="1">
      <alignment horizontal="center" vertical="center"/>
      <protection hidden="1"/>
    </xf>
    <xf numFmtId="44" fontId="14" fillId="2" borderId="36" xfId="11" applyFont="1" applyFill="1" applyBorder="1" applyAlignment="1" applyProtection="1">
      <alignment horizontal="center" vertical="top"/>
      <protection hidden="1"/>
    </xf>
    <xf numFmtId="0" fontId="10" fillId="5" borderId="17" xfId="2" applyFont="1" applyFill="1" applyBorder="1" applyAlignment="1" applyProtection="1">
      <alignment vertical="center" wrapText="1"/>
      <protection hidden="1"/>
    </xf>
    <xf numFmtId="2" fontId="10" fillId="2" borderId="66" xfId="6" applyNumberFormat="1" applyFont="1" applyFill="1" applyBorder="1" applyAlignment="1" applyProtection="1">
      <alignment vertical="center" wrapText="1"/>
      <protection hidden="1"/>
    </xf>
    <xf numFmtId="44" fontId="14" fillId="2" borderId="16" xfId="11" applyFont="1" applyFill="1" applyBorder="1" applyAlignment="1" applyProtection="1">
      <alignment horizontal="left" vertical="top"/>
      <protection hidden="1"/>
    </xf>
    <xf numFmtId="44" fontId="0" fillId="3" borderId="64" xfId="11" applyFont="1" applyFill="1" applyBorder="1" applyProtection="1">
      <protection locked="0"/>
    </xf>
    <xf numFmtId="0" fontId="10" fillId="5" borderId="15" xfId="2" applyFont="1" applyFill="1" applyBorder="1" applyAlignment="1" applyProtection="1">
      <alignment vertical="center" wrapText="1"/>
      <protection hidden="1"/>
    </xf>
    <xf numFmtId="0" fontId="10" fillId="5" borderId="16" xfId="2" applyFont="1" applyFill="1" applyBorder="1" applyAlignment="1" applyProtection="1">
      <alignment vertical="center" wrapText="1"/>
      <protection hidden="1"/>
    </xf>
    <xf numFmtId="2" fontId="10" fillId="2" borderId="7" xfId="6" applyNumberFormat="1" applyFont="1" applyFill="1" applyBorder="1" applyAlignment="1" applyProtection="1">
      <alignment vertical="center" wrapText="1"/>
      <protection hidden="1"/>
    </xf>
    <xf numFmtId="0" fontId="8" fillId="2" borderId="54" xfId="2" applyFill="1" applyBorder="1" applyAlignment="1" applyProtection="1">
      <alignment horizontal="left" vertical="top"/>
      <protection hidden="1"/>
    </xf>
    <xf numFmtId="168" fontId="0" fillId="3" borderId="24" xfId="11" applyNumberFormat="1" applyFont="1" applyFill="1" applyBorder="1" applyProtection="1">
      <protection locked="0"/>
    </xf>
    <xf numFmtId="168" fontId="0" fillId="3" borderId="31" xfId="11" applyNumberFormat="1" applyFont="1" applyFill="1" applyBorder="1" applyProtection="1">
      <protection locked="0"/>
    </xf>
    <xf numFmtId="0" fontId="14" fillId="2" borderId="0" xfId="0" applyFont="1" applyFill="1" applyAlignment="1" applyProtection="1">
      <alignment horizontal="right"/>
      <protection hidden="1"/>
    </xf>
    <xf numFmtId="0" fontId="30" fillId="4" borderId="17" xfId="0" applyFont="1" applyFill="1" applyBorder="1" applyAlignment="1" applyProtection="1">
      <alignment horizontal="center" vertical="center" wrapText="1"/>
      <protection hidden="1"/>
    </xf>
    <xf numFmtId="0" fontId="8" fillId="2" borderId="34" xfId="2" applyFill="1" applyBorder="1" applyAlignment="1" applyProtection="1">
      <alignment horizontal="left" vertical="top" wrapText="1"/>
      <protection hidden="1"/>
    </xf>
    <xf numFmtId="0" fontId="8" fillId="2" borderId="35" xfId="2" applyFill="1" applyBorder="1" applyAlignment="1" applyProtection="1">
      <alignment horizontal="left" vertical="top"/>
      <protection hidden="1"/>
    </xf>
    <xf numFmtId="0" fontId="8" fillId="2" borderId="40" xfId="2" applyFill="1" applyBorder="1" applyAlignment="1" applyProtection="1">
      <alignment horizontal="left" vertical="top"/>
      <protection hidden="1"/>
    </xf>
    <xf numFmtId="0" fontId="8" fillId="2" borderId="51" xfId="2" applyFill="1" applyBorder="1" applyAlignment="1" applyProtection="1">
      <alignment horizontal="left" vertical="top" wrapText="1"/>
      <protection hidden="1"/>
    </xf>
    <xf numFmtId="0" fontId="8" fillId="2" borderId="2" xfId="2" applyFill="1" applyBorder="1" applyAlignment="1" applyProtection="1">
      <alignment horizontal="left" vertical="top"/>
      <protection hidden="1"/>
    </xf>
    <xf numFmtId="0" fontId="8" fillId="2" borderId="50" xfId="2" applyFill="1" applyBorder="1" applyAlignment="1" applyProtection="1">
      <alignment horizontal="left" vertical="top"/>
      <protection hidden="1"/>
    </xf>
    <xf numFmtId="0" fontId="32" fillId="6" borderId="41" xfId="0" applyFont="1" applyFill="1" applyBorder="1" applyAlignment="1" applyProtection="1">
      <alignment vertical="center"/>
      <protection locked="0"/>
    </xf>
    <xf numFmtId="9" fontId="8" fillId="2" borderId="43" xfId="12" applyFont="1" applyFill="1" applyBorder="1" applyAlignment="1">
      <alignment horizontal="center"/>
    </xf>
    <xf numFmtId="0" fontId="52" fillId="10" borderId="43" xfId="2" applyFont="1" applyFill="1" applyBorder="1" applyAlignment="1" applyProtection="1">
      <alignment horizontal="center" vertical="top"/>
      <protection locked="0"/>
    </xf>
    <xf numFmtId="0" fontId="52" fillId="10" borderId="1" xfId="2" applyFont="1" applyFill="1" applyBorder="1" applyAlignment="1" applyProtection="1">
      <alignment horizontal="center" vertical="top"/>
      <protection locked="0"/>
    </xf>
    <xf numFmtId="9" fontId="0" fillId="2" borderId="0" xfId="0" applyNumberFormat="1" applyFill="1" applyAlignment="1" applyProtection="1">
      <alignment wrapText="1"/>
      <protection hidden="1"/>
    </xf>
    <xf numFmtId="0" fontId="32" fillId="6" borderId="53" xfId="0" applyFont="1" applyFill="1" applyBorder="1" applyAlignment="1" applyProtection="1">
      <alignment vertical="center"/>
      <protection locked="0"/>
    </xf>
    <xf numFmtId="9" fontId="8" fillId="2" borderId="52" xfId="12" applyFont="1" applyFill="1" applyBorder="1" applyAlignment="1" applyProtection="1">
      <alignment horizontal="center" vertical="top" wrapText="1"/>
      <protection hidden="1"/>
    </xf>
    <xf numFmtId="9" fontId="8" fillId="2" borderId="3" xfId="12" applyFont="1" applyFill="1" applyBorder="1" applyAlignment="1" applyProtection="1">
      <alignment horizontal="center" vertical="top"/>
      <protection hidden="1"/>
    </xf>
    <xf numFmtId="9" fontId="8" fillId="2" borderId="53" xfId="12" applyFont="1" applyFill="1" applyBorder="1" applyAlignment="1" applyProtection="1">
      <alignment horizontal="center" vertical="top"/>
      <protection hidden="1"/>
    </xf>
    <xf numFmtId="44" fontId="8" fillId="2" borderId="34" xfId="11" applyFont="1" applyFill="1" applyBorder="1" applyAlignment="1" applyProtection="1">
      <alignment horizontal="left" vertical="top" wrapText="1"/>
      <protection hidden="1"/>
    </xf>
    <xf numFmtId="44" fontId="8" fillId="2" borderId="35" xfId="11" applyFont="1" applyFill="1" applyBorder="1" applyAlignment="1" applyProtection="1">
      <alignment horizontal="left" vertical="top"/>
      <protection hidden="1"/>
    </xf>
    <xf numFmtId="44" fontId="8" fillId="2" borderId="40" xfId="11" applyFont="1" applyFill="1" applyBorder="1" applyAlignment="1" applyProtection="1">
      <alignment horizontal="left" vertical="top"/>
      <protection hidden="1"/>
    </xf>
    <xf numFmtId="0" fontId="8" fillId="3" borderId="43" xfId="2" applyFill="1" applyBorder="1" applyAlignment="1" applyProtection="1">
      <alignment horizontal="center" vertical="top"/>
      <protection locked="0"/>
    </xf>
    <xf numFmtId="165" fontId="14" fillId="2" borderId="17" xfId="1" applyNumberFormat="1" applyFont="1" applyFill="1" applyBorder="1" applyAlignment="1" applyProtection="1">
      <alignment horizontal="left" vertical="top"/>
      <protection hidden="1"/>
    </xf>
    <xf numFmtId="0" fontId="42" fillId="2" borderId="0" xfId="6" applyFont="1" applyFill="1" applyAlignment="1" applyProtection="1">
      <alignment horizontal="center" vertical="center"/>
      <protection hidden="1"/>
    </xf>
    <xf numFmtId="0" fontId="31" fillId="2" borderId="60" xfId="0" applyFont="1" applyFill="1" applyBorder="1" applyAlignment="1">
      <alignment horizontal="center" vertical="center" wrapText="1"/>
    </xf>
    <xf numFmtId="0" fontId="32" fillId="3" borderId="3" xfId="0" applyFont="1" applyFill="1" applyBorder="1" applyAlignment="1" applyProtection="1">
      <alignment horizontal="center" vertical="center" wrapText="1"/>
      <protection locked="0"/>
    </xf>
    <xf numFmtId="0" fontId="32" fillId="3" borderId="52" xfId="0" applyFont="1" applyFill="1" applyBorder="1" applyAlignment="1" applyProtection="1">
      <alignment horizontal="center" vertical="center"/>
      <protection locked="0"/>
    </xf>
    <xf numFmtId="172" fontId="32" fillId="3" borderId="53" xfId="4" applyNumberFormat="1" applyFont="1" applyFill="1" applyBorder="1" applyAlignment="1" applyProtection="1">
      <alignment horizontal="center" vertical="center"/>
      <protection locked="0"/>
    </xf>
    <xf numFmtId="44" fontId="8" fillId="2" borderId="0" xfId="11" applyFont="1" applyFill="1" applyBorder="1" applyProtection="1">
      <protection hidden="1"/>
    </xf>
    <xf numFmtId="44" fontId="10" fillId="2" borderId="0" xfId="11" applyFont="1" applyFill="1" applyBorder="1" applyAlignment="1" applyProtection="1">
      <alignment horizontal="center" vertical="center"/>
      <protection hidden="1"/>
    </xf>
    <xf numFmtId="44" fontId="8" fillId="2" borderId="42" xfId="11" applyFont="1" applyFill="1" applyBorder="1" applyAlignment="1" applyProtection="1">
      <alignment horizontal="left" vertical="top"/>
      <protection hidden="1"/>
    </xf>
    <xf numFmtId="44" fontId="8" fillId="2" borderId="21" xfId="11" applyFont="1" applyFill="1" applyBorder="1" applyAlignment="1" applyProtection="1">
      <alignment horizontal="left" vertical="top"/>
      <protection hidden="1"/>
    </xf>
    <xf numFmtId="0" fontId="0" fillId="0" borderId="0" xfId="0" applyAlignment="1" applyProtection="1">
      <alignment wrapText="1"/>
      <protection hidden="1"/>
    </xf>
    <xf numFmtId="0" fontId="4" fillId="0" borderId="0" xfId="0" applyFont="1" applyAlignment="1">
      <alignment vertical="top" wrapText="1"/>
    </xf>
    <xf numFmtId="0" fontId="0" fillId="0" borderId="0" xfId="0" applyAlignment="1" applyProtection="1">
      <alignment horizontal="left" vertical="center" wrapText="1"/>
      <protection hidden="1"/>
    </xf>
    <xf numFmtId="0" fontId="0" fillId="0" borderId="0" xfId="0" applyAlignment="1" applyProtection="1">
      <alignment vertical="center" wrapText="1"/>
      <protection hidden="1"/>
    </xf>
    <xf numFmtId="0" fontId="29" fillId="0" borderId="0" xfId="0" applyFont="1"/>
    <xf numFmtId="0" fontId="9" fillId="0" borderId="0" xfId="0" applyFont="1" applyProtection="1">
      <protection hidden="1"/>
    </xf>
    <xf numFmtId="0" fontId="8" fillId="0" borderId="0" xfId="5" applyFont="1" applyAlignment="1">
      <alignment vertical="top" wrapText="1"/>
    </xf>
    <xf numFmtId="0" fontId="8" fillId="0" borderId="0" xfId="5" applyFont="1" applyAlignment="1">
      <alignment horizontal="left" vertical="center" wrapText="1"/>
    </xf>
    <xf numFmtId="0" fontId="8" fillId="0" borderId="0" xfId="0" applyFont="1" applyAlignment="1" applyProtection="1">
      <alignment horizontal="left" vertical="center" wrapText="1"/>
      <protection hidden="1"/>
    </xf>
    <xf numFmtId="0" fontId="0" fillId="0" borderId="0" xfId="0" applyAlignment="1">
      <alignment horizontal="left" vertical="center" wrapText="1"/>
    </xf>
    <xf numFmtId="0" fontId="8" fillId="0" borderId="0" xfId="5" applyFont="1" applyAlignment="1">
      <alignment horizontal="left" vertical="center"/>
    </xf>
    <xf numFmtId="0" fontId="10" fillId="5" borderId="0" xfId="2" applyFont="1" applyFill="1" applyAlignment="1" applyProtection="1">
      <alignment vertical="center"/>
      <protection hidden="1"/>
    </xf>
    <xf numFmtId="44" fontId="4" fillId="2" borderId="0" xfId="11" applyFont="1" applyFill="1" applyBorder="1" applyAlignment="1" applyProtection="1">
      <alignment horizontal="center" vertical="top"/>
      <protection hidden="1"/>
    </xf>
    <xf numFmtId="44" fontId="14" fillId="2" borderId="0" xfId="11" applyFont="1" applyFill="1" applyBorder="1" applyAlignment="1" applyProtection="1">
      <alignment horizontal="left" vertical="top"/>
      <protection hidden="1"/>
    </xf>
    <xf numFmtId="0" fontId="10" fillId="5" borderId="0" xfId="2" applyFont="1" applyFill="1" applyAlignment="1" applyProtection="1">
      <alignment vertical="center" wrapText="1"/>
      <protection hidden="1"/>
    </xf>
    <xf numFmtId="0" fontId="0" fillId="0" borderId="0" xfId="0" applyAlignment="1">
      <alignment horizontal="left" vertical="top" wrapText="1"/>
    </xf>
    <xf numFmtId="0" fontId="0" fillId="0" borderId="0" xfId="0" applyAlignment="1" applyProtection="1">
      <alignment horizontal="left" vertical="center" wrapText="1"/>
      <protection hidden="1"/>
    </xf>
    <xf numFmtId="0" fontId="10" fillId="8" borderId="23" xfId="0" applyFont="1" applyFill="1" applyBorder="1" applyAlignment="1">
      <alignment horizontal="left" vertical="center"/>
    </xf>
    <xf numFmtId="0" fontId="10" fillId="8" borderId="35" xfId="0" applyFont="1" applyFill="1" applyBorder="1" applyAlignment="1">
      <alignment horizontal="left" vertical="center"/>
    </xf>
    <xf numFmtId="0" fontId="10" fillId="8" borderId="22" xfId="0" applyFont="1" applyFill="1" applyBorder="1" applyAlignment="1">
      <alignment horizontal="left" vertical="center"/>
    </xf>
    <xf numFmtId="0" fontId="42" fillId="2" borderId="46" xfId="6" applyFont="1" applyFill="1" applyBorder="1" applyAlignment="1" applyProtection="1">
      <alignment horizontal="center" vertical="center"/>
      <protection hidden="1"/>
    </xf>
    <xf numFmtId="0" fontId="42" fillId="2" borderId="0" xfId="6" applyFont="1" applyFill="1" applyAlignment="1" applyProtection="1">
      <alignment horizontal="center" vertical="center"/>
      <protection hidden="1"/>
    </xf>
    <xf numFmtId="0" fontId="42" fillId="2" borderId="49" xfId="6" applyFont="1" applyFill="1" applyBorder="1" applyAlignment="1" applyProtection="1">
      <alignment horizontal="center" vertical="center"/>
      <protection hidden="1"/>
    </xf>
    <xf numFmtId="0" fontId="10" fillId="3" borderId="45" xfId="0" applyFont="1" applyFill="1" applyBorder="1" applyAlignment="1" applyProtection="1">
      <alignment horizontal="left" vertical="top"/>
      <protection locked="0"/>
    </xf>
    <xf numFmtId="0" fontId="10" fillId="3" borderId="48" xfId="0" applyFont="1" applyFill="1" applyBorder="1" applyAlignment="1" applyProtection="1">
      <alignment horizontal="left" vertical="top"/>
      <protection locked="0"/>
    </xf>
    <xf numFmtId="0" fontId="10" fillId="3" borderId="0" xfId="0" applyFont="1" applyFill="1" applyAlignment="1" applyProtection="1">
      <alignment horizontal="left" vertical="top"/>
      <protection locked="0"/>
    </xf>
    <xf numFmtId="0" fontId="10" fillId="3" borderId="49" xfId="0" applyFont="1" applyFill="1" applyBorder="1" applyAlignment="1" applyProtection="1">
      <alignment horizontal="left" vertical="top"/>
      <protection locked="0"/>
    </xf>
    <xf numFmtId="0" fontId="10" fillId="3" borderId="20" xfId="0" applyFont="1" applyFill="1" applyBorder="1" applyAlignment="1" applyProtection="1">
      <alignment horizontal="left" vertical="top"/>
      <protection locked="0"/>
    </xf>
    <xf numFmtId="0" fontId="10" fillId="3" borderId="36" xfId="0" applyFont="1" applyFill="1" applyBorder="1" applyAlignment="1" applyProtection="1">
      <alignment horizontal="left" vertical="top"/>
      <protection locked="0"/>
    </xf>
    <xf numFmtId="0" fontId="10" fillId="3" borderId="46" xfId="0" applyFont="1" applyFill="1" applyBorder="1" applyAlignment="1" applyProtection="1">
      <alignment horizontal="left" vertical="top"/>
      <protection locked="0"/>
    </xf>
    <xf numFmtId="0" fontId="10" fillId="3" borderId="47" xfId="0" applyFont="1" applyFill="1" applyBorder="1" applyAlignment="1" applyProtection="1">
      <alignment horizontal="left" vertical="top"/>
      <protection locked="0"/>
    </xf>
    <xf numFmtId="0" fontId="10" fillId="3" borderId="46" xfId="0" applyFont="1" applyFill="1" applyBorder="1" applyAlignment="1" applyProtection="1">
      <alignment horizontal="left"/>
      <protection locked="0"/>
    </xf>
    <xf numFmtId="0" fontId="10" fillId="3" borderId="0" xfId="0" applyFont="1" applyFill="1" applyAlignment="1" applyProtection="1">
      <alignment horizontal="left"/>
      <protection locked="0"/>
    </xf>
    <xf numFmtId="0" fontId="10" fillId="3" borderId="41" xfId="0" applyFont="1" applyFill="1" applyBorder="1" applyAlignment="1" applyProtection="1">
      <alignment horizontal="left"/>
      <protection locked="0"/>
    </xf>
    <xf numFmtId="0" fontId="10" fillId="3" borderId="20" xfId="0" applyFont="1" applyFill="1" applyBorder="1" applyAlignment="1" applyProtection="1">
      <alignment horizontal="left"/>
      <protection locked="0"/>
    </xf>
    <xf numFmtId="0" fontId="51" fillId="5" borderId="12" xfId="0" applyFont="1" applyFill="1" applyBorder="1" applyAlignment="1">
      <alignment horizontal="center" vertical="center" wrapText="1"/>
    </xf>
    <xf numFmtId="0" fontId="51" fillId="5" borderId="63" xfId="0" applyFont="1" applyFill="1" applyBorder="1" applyAlignment="1">
      <alignment horizontal="center" vertical="center" wrapText="1"/>
    </xf>
    <xf numFmtId="0" fontId="14" fillId="5" borderId="14" xfId="0" applyFont="1" applyFill="1" applyBorder="1" applyAlignment="1">
      <alignment horizontal="center" vertical="center"/>
    </xf>
    <xf numFmtId="0" fontId="14" fillId="5" borderId="16" xfId="0" applyFont="1" applyFill="1" applyBorder="1" applyAlignment="1">
      <alignment horizontal="center" vertical="center"/>
    </xf>
    <xf numFmtId="0" fontId="14" fillId="5" borderId="1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51" fillId="5" borderId="14" xfId="0" applyFont="1" applyFill="1" applyBorder="1" applyAlignment="1">
      <alignment horizontal="center" vertical="center" wrapText="1"/>
    </xf>
    <xf numFmtId="0" fontId="51" fillId="5" borderId="16" xfId="0" applyFont="1" applyFill="1" applyBorder="1" applyAlignment="1">
      <alignment horizontal="center" vertical="center" wrapText="1"/>
    </xf>
    <xf numFmtId="165" fontId="8" fillId="3" borderId="21" xfId="2" applyNumberFormat="1" applyFill="1" applyBorder="1" applyAlignment="1" applyProtection="1">
      <alignment vertical="top"/>
      <protection locked="0"/>
    </xf>
    <xf numFmtId="165" fontId="8" fillId="3" borderId="35" xfId="2" applyNumberFormat="1" applyFill="1" applyBorder="1" applyAlignment="1" applyProtection="1">
      <alignment vertical="top"/>
      <protection locked="0"/>
    </xf>
    <xf numFmtId="165" fontId="8" fillId="3" borderId="25" xfId="2" applyNumberFormat="1" applyFill="1" applyBorder="1" applyAlignment="1" applyProtection="1">
      <alignment vertical="top"/>
      <protection locked="0"/>
    </xf>
    <xf numFmtId="165" fontId="8" fillId="3" borderId="40" xfId="2" applyNumberFormat="1" applyFill="1" applyBorder="1" applyAlignment="1" applyProtection="1">
      <alignment vertical="top"/>
      <protection locked="0"/>
    </xf>
    <xf numFmtId="165" fontId="8" fillId="3" borderId="12" xfId="2" applyNumberFormat="1" applyFill="1" applyBorder="1" applyAlignment="1" applyProtection="1">
      <alignment vertical="top"/>
      <protection locked="0"/>
    </xf>
    <xf numFmtId="165" fontId="8" fillId="3" borderId="13" xfId="2" applyNumberFormat="1" applyFill="1" applyBorder="1" applyAlignment="1" applyProtection="1">
      <alignment vertical="top"/>
      <protection locked="0"/>
    </xf>
    <xf numFmtId="0" fontId="10" fillId="5" borderId="33" xfId="2" applyFont="1" applyFill="1" applyBorder="1" applyAlignment="1" applyProtection="1">
      <alignment horizontal="center" vertical="center" wrapText="1"/>
      <protection hidden="1"/>
    </xf>
    <xf numFmtId="0" fontId="10" fillId="5" borderId="32" xfId="2" applyFont="1" applyFill="1" applyBorder="1" applyAlignment="1" applyProtection="1">
      <alignment horizontal="center" vertical="center" wrapText="1"/>
      <protection hidden="1"/>
    </xf>
    <xf numFmtId="0" fontId="8" fillId="3" borderId="21" xfId="2" applyFill="1" applyBorder="1" applyAlignment="1" applyProtection="1">
      <alignment horizontal="left" vertical="top"/>
      <protection locked="0"/>
    </xf>
    <xf numFmtId="0" fontId="8" fillId="3" borderId="35" xfId="2" applyFill="1" applyBorder="1" applyAlignment="1" applyProtection="1">
      <alignment horizontal="left" vertical="top"/>
      <protection locked="0"/>
    </xf>
    <xf numFmtId="0" fontId="8" fillId="3" borderId="22" xfId="2" applyFill="1" applyBorder="1" applyAlignment="1" applyProtection="1">
      <alignment horizontal="left" vertical="top"/>
      <protection locked="0"/>
    </xf>
    <xf numFmtId="0" fontId="36" fillId="2" borderId="0" xfId="0" applyFont="1" applyFill="1" applyAlignment="1" applyProtection="1">
      <alignment horizontal="left" vertical="top" wrapText="1"/>
      <protection hidden="1"/>
    </xf>
    <xf numFmtId="0" fontId="30" fillId="2" borderId="14" xfId="0" applyFont="1" applyFill="1" applyBorder="1" applyAlignment="1" applyProtection="1">
      <alignment horizontal="left" vertical="center" wrapText="1"/>
      <protection hidden="1"/>
    </xf>
    <xf numFmtId="0" fontId="30" fillId="2" borderId="15" xfId="0" applyFont="1" applyFill="1" applyBorder="1" applyAlignment="1" applyProtection="1">
      <alignment horizontal="left" vertical="center" wrapText="1"/>
      <protection hidden="1"/>
    </xf>
    <xf numFmtId="0" fontId="30" fillId="2" borderId="16" xfId="0" applyFont="1" applyFill="1" applyBorder="1" applyAlignment="1" applyProtection="1">
      <alignment horizontal="left" vertical="center" wrapText="1"/>
      <protection hidden="1"/>
    </xf>
    <xf numFmtId="0" fontId="8" fillId="3" borderId="18" xfId="2" applyFill="1" applyBorder="1" applyAlignment="1" applyProtection="1">
      <alignment horizontal="left" vertical="top"/>
      <protection locked="0"/>
    </xf>
    <xf numFmtId="0" fontId="8" fillId="3" borderId="34" xfId="2" applyFill="1" applyBorder="1" applyAlignment="1" applyProtection="1">
      <alignment horizontal="left" vertical="top"/>
      <protection locked="0"/>
    </xf>
    <xf numFmtId="0" fontId="8" fillId="3" borderId="57" xfId="2" applyFill="1" applyBorder="1" applyAlignment="1" applyProtection="1">
      <alignment horizontal="left" vertical="top"/>
      <protection locked="0"/>
    </xf>
    <xf numFmtId="169" fontId="32" fillId="2" borderId="14" xfId="0" applyNumberFormat="1" applyFont="1" applyFill="1" applyBorder="1" applyAlignment="1">
      <alignment horizontal="left"/>
    </xf>
    <xf numFmtId="169" fontId="32" fillId="2" borderId="16" xfId="0" applyNumberFormat="1" applyFont="1" applyFill="1" applyBorder="1" applyAlignment="1">
      <alignment horizontal="left"/>
    </xf>
    <xf numFmtId="1" fontId="32" fillId="2" borderId="14" xfId="0" applyNumberFormat="1" applyFont="1" applyFill="1" applyBorder="1" applyAlignment="1">
      <alignment horizontal="left"/>
    </xf>
    <xf numFmtId="1" fontId="32" fillId="2" borderId="16" xfId="0" applyNumberFormat="1" applyFont="1" applyFill="1" applyBorder="1" applyAlignment="1">
      <alignment horizontal="left"/>
    </xf>
    <xf numFmtId="0" fontId="8" fillId="3" borderId="2" xfId="2" applyFill="1" applyBorder="1" applyAlignment="1" applyProtection="1">
      <alignment horizontal="left" vertical="top"/>
      <protection locked="0"/>
    </xf>
    <xf numFmtId="0" fontId="8" fillId="3" borderId="1" xfId="2" applyFill="1" applyBorder="1" applyAlignment="1" applyProtection="1">
      <alignment horizontal="left" vertical="top"/>
      <protection locked="0"/>
    </xf>
    <xf numFmtId="0" fontId="8" fillId="3" borderId="9" xfId="2" applyFill="1" applyBorder="1" applyAlignment="1" applyProtection="1">
      <alignment horizontal="left" vertical="top"/>
      <protection locked="0"/>
    </xf>
    <xf numFmtId="0" fontId="8" fillId="3" borderId="10" xfId="2" applyFill="1" applyBorder="1" applyAlignment="1" applyProtection="1">
      <alignment horizontal="left" vertical="top"/>
      <protection locked="0"/>
    </xf>
    <xf numFmtId="0" fontId="8" fillId="3" borderId="11" xfId="2" applyFill="1" applyBorder="1" applyAlignment="1" applyProtection="1">
      <alignment horizontal="left" vertical="top"/>
      <protection locked="0"/>
    </xf>
    <xf numFmtId="0" fontId="8" fillId="3" borderId="28" xfId="2" applyFill="1" applyBorder="1" applyAlignment="1" applyProtection="1">
      <alignment horizontal="left" vertical="top"/>
      <protection locked="0"/>
    </xf>
    <xf numFmtId="0" fontId="8" fillId="3" borderId="39" xfId="2" applyFill="1" applyBorder="1" applyAlignment="1" applyProtection="1">
      <alignment horizontal="left" vertical="top"/>
      <protection locked="0"/>
    </xf>
    <xf numFmtId="0" fontId="10" fillId="2" borderId="4" xfId="2" applyFont="1" applyFill="1" applyBorder="1" applyAlignment="1" applyProtection="1">
      <alignment horizontal="left" vertical="center" wrapText="1"/>
      <protection hidden="1"/>
    </xf>
    <xf numFmtId="0" fontId="10" fillId="2" borderId="5" xfId="2" applyFont="1" applyFill="1" applyBorder="1" applyAlignment="1" applyProtection="1">
      <alignment horizontal="left" vertical="center" wrapText="1"/>
      <protection hidden="1"/>
    </xf>
    <xf numFmtId="0" fontId="10" fillId="2" borderId="6" xfId="2" applyFont="1" applyFill="1" applyBorder="1" applyAlignment="1" applyProtection="1">
      <alignment horizontal="left" vertical="center" wrapText="1"/>
      <protection hidden="1"/>
    </xf>
    <xf numFmtId="0" fontId="8" fillId="3" borderId="42" xfId="2" applyFill="1" applyBorder="1" applyAlignment="1" applyProtection="1">
      <alignment horizontal="left" vertical="top"/>
      <protection locked="0"/>
    </xf>
    <xf numFmtId="0" fontId="8" fillId="3" borderId="20" xfId="2" applyFill="1" applyBorder="1" applyAlignment="1" applyProtection="1">
      <alignment horizontal="left" vertical="top"/>
      <protection locked="0"/>
    </xf>
    <xf numFmtId="0" fontId="8" fillId="3" borderId="36" xfId="2" applyFill="1" applyBorder="1" applyAlignment="1" applyProtection="1">
      <alignment horizontal="left" vertical="top"/>
      <protection locked="0"/>
    </xf>
    <xf numFmtId="0" fontId="8" fillId="3" borderId="50" xfId="2" applyFill="1" applyBorder="1" applyAlignment="1" applyProtection="1">
      <alignment horizontal="left" vertical="top"/>
      <protection locked="0"/>
    </xf>
    <xf numFmtId="0" fontId="8" fillId="3" borderId="43" xfId="2" applyFill="1" applyBorder="1" applyAlignment="1" applyProtection="1">
      <alignment horizontal="left" vertical="top"/>
      <protection locked="0"/>
    </xf>
    <xf numFmtId="0" fontId="30" fillId="2" borderId="4" xfId="0" applyFont="1" applyFill="1" applyBorder="1" applyAlignment="1" applyProtection="1">
      <alignment horizontal="left" vertical="center" wrapText="1"/>
      <protection hidden="1"/>
    </xf>
    <xf numFmtId="0" fontId="30" fillId="2" borderId="5" xfId="0" applyFont="1" applyFill="1" applyBorder="1" applyAlignment="1" applyProtection="1">
      <alignment horizontal="left" vertical="center" wrapText="1"/>
      <protection hidden="1"/>
    </xf>
    <xf numFmtId="0" fontId="30" fillId="2" borderId="6" xfId="0" applyFont="1" applyFill="1" applyBorder="1" applyAlignment="1" applyProtection="1">
      <alignment horizontal="left" vertical="center" wrapText="1"/>
      <protection hidden="1"/>
    </xf>
    <xf numFmtId="0" fontId="8" fillId="3" borderId="25" xfId="2" applyFill="1" applyBorder="1" applyAlignment="1" applyProtection="1">
      <alignment horizontal="left" vertical="top"/>
      <protection locked="0"/>
    </xf>
    <xf numFmtId="0" fontId="8" fillId="3" borderId="40" xfId="2" applyFill="1" applyBorder="1" applyAlignment="1" applyProtection="1">
      <alignment horizontal="left" vertical="top"/>
      <protection locked="0"/>
    </xf>
    <xf numFmtId="0" fontId="8" fillId="3" borderId="26" xfId="2" applyFill="1" applyBorder="1" applyAlignment="1" applyProtection="1">
      <alignment horizontal="left" vertical="top"/>
      <protection locked="0"/>
    </xf>
    <xf numFmtId="0" fontId="0" fillId="3" borderId="23" xfId="0" applyFill="1" applyBorder="1" applyAlignment="1" applyProtection="1">
      <alignment horizontal="left" vertical="top" wrapText="1"/>
      <protection locked="0"/>
    </xf>
    <xf numFmtId="0" fontId="0" fillId="3" borderId="35" xfId="0" applyFill="1" applyBorder="1" applyAlignment="1" applyProtection="1">
      <alignment horizontal="left" vertical="top" wrapText="1"/>
      <protection locked="0"/>
    </xf>
    <xf numFmtId="0" fontId="0" fillId="3" borderId="22" xfId="0" applyFill="1" applyBorder="1" applyAlignment="1" applyProtection="1">
      <alignment horizontal="left" vertical="top" wrapText="1"/>
      <protection locked="0"/>
    </xf>
    <xf numFmtId="0" fontId="30" fillId="4" borderId="14" xfId="0" applyFont="1" applyFill="1" applyBorder="1" applyAlignment="1" applyProtection="1">
      <alignment horizontal="left" wrapText="1"/>
      <protection hidden="1"/>
    </xf>
    <xf numFmtId="0" fontId="30" fillId="4" borderId="15" xfId="0" applyFont="1" applyFill="1" applyBorder="1" applyAlignment="1" applyProtection="1">
      <alignment horizontal="left" wrapText="1"/>
      <protection hidden="1"/>
    </xf>
    <xf numFmtId="0" fontId="13" fillId="2" borderId="18" xfId="0" applyFont="1" applyFill="1" applyBorder="1" applyAlignment="1" applyProtection="1">
      <alignment horizontal="left" wrapText="1"/>
      <protection hidden="1"/>
    </xf>
    <xf numFmtId="0" fontId="13" fillId="2" borderId="34" xfId="0" applyFont="1" applyFill="1" applyBorder="1" applyAlignment="1" applyProtection="1">
      <alignment horizontal="left" wrapText="1"/>
      <protection hidden="1"/>
    </xf>
    <xf numFmtId="0" fontId="13" fillId="2" borderId="21" xfId="0" applyFont="1" applyFill="1" applyBorder="1" applyAlignment="1" applyProtection="1">
      <alignment horizontal="left" wrapText="1"/>
      <protection hidden="1"/>
    </xf>
    <xf numFmtId="0" fontId="13" fillId="2" borderId="35" xfId="0" applyFont="1" applyFill="1" applyBorder="1" applyAlignment="1" applyProtection="1">
      <alignment horizontal="left" wrapText="1"/>
      <protection hidden="1"/>
    </xf>
    <xf numFmtId="0" fontId="13" fillId="2" borderId="25" xfId="0" applyFont="1" applyFill="1" applyBorder="1" applyAlignment="1" applyProtection="1">
      <alignment horizontal="left" wrapText="1"/>
      <protection hidden="1"/>
    </xf>
    <xf numFmtId="0" fontId="13" fillId="2" borderId="40" xfId="0" applyFont="1" applyFill="1" applyBorder="1" applyAlignment="1" applyProtection="1">
      <alignment horizontal="left" wrapText="1"/>
      <protection hidden="1"/>
    </xf>
    <xf numFmtId="0" fontId="30" fillId="5" borderId="14" xfId="0" applyFont="1" applyFill="1" applyBorder="1" applyAlignment="1" applyProtection="1">
      <alignment horizontal="left" wrapText="1"/>
      <protection hidden="1"/>
    </xf>
    <xf numFmtId="0" fontId="30" fillId="5" borderId="15" xfId="0" applyFont="1" applyFill="1" applyBorder="1" applyAlignment="1" applyProtection="1">
      <alignment horizontal="left" wrapText="1"/>
      <protection hidden="1"/>
    </xf>
    <xf numFmtId="0" fontId="54" fillId="5" borderId="14" xfId="0" applyFont="1" applyFill="1" applyBorder="1" applyAlignment="1" applyProtection="1">
      <alignment horizontal="center"/>
      <protection hidden="1"/>
    </xf>
    <xf numFmtId="0" fontId="54" fillId="5" borderId="15" xfId="0" applyFont="1" applyFill="1" applyBorder="1" applyAlignment="1" applyProtection="1">
      <alignment horizontal="center"/>
      <protection hidden="1"/>
    </xf>
    <xf numFmtId="0" fontId="54" fillId="5" borderId="16" xfId="0" applyFont="1" applyFill="1" applyBorder="1" applyAlignment="1" applyProtection="1">
      <alignment horizontal="center"/>
      <protection hidden="1"/>
    </xf>
    <xf numFmtId="0" fontId="30" fillId="5" borderId="14" xfId="0" applyFont="1" applyFill="1" applyBorder="1" applyAlignment="1" applyProtection="1">
      <alignment horizontal="left"/>
      <protection hidden="1"/>
    </xf>
    <xf numFmtId="0" fontId="30" fillId="5" borderId="15" xfId="0" applyFont="1" applyFill="1" applyBorder="1" applyAlignment="1" applyProtection="1">
      <alignment horizontal="left"/>
      <protection hidden="1"/>
    </xf>
    <xf numFmtId="0" fontId="30" fillId="4" borderId="14" xfId="0" applyFont="1" applyFill="1" applyBorder="1" applyAlignment="1" applyProtection="1">
      <alignment horizontal="left" vertical="center" wrapText="1"/>
      <protection hidden="1"/>
    </xf>
    <xf numFmtId="0" fontId="30" fillId="4" borderId="15" xfId="0" applyFont="1" applyFill="1" applyBorder="1" applyAlignment="1" applyProtection="1">
      <alignment horizontal="left" vertical="center" wrapText="1"/>
      <protection hidden="1"/>
    </xf>
    <xf numFmtId="2" fontId="10" fillId="5" borderId="14" xfId="1" applyNumberFormat="1" applyFont="1" applyFill="1" applyBorder="1" applyAlignment="1" applyProtection="1">
      <alignment horizontal="left" vertical="center" wrapText="1"/>
      <protection hidden="1"/>
    </xf>
    <xf numFmtId="2" fontId="10" fillId="5" borderId="15" xfId="1" applyNumberFormat="1" applyFont="1" applyFill="1" applyBorder="1" applyAlignment="1" applyProtection="1">
      <alignment horizontal="left" vertical="center" wrapText="1"/>
      <protection hidden="1"/>
    </xf>
    <xf numFmtId="2" fontId="10" fillId="5" borderId="14" xfId="6" applyNumberFormat="1" applyFont="1" applyFill="1" applyBorder="1" applyAlignment="1" applyProtection="1">
      <alignment horizontal="left" vertical="center" wrapText="1"/>
      <protection hidden="1"/>
    </xf>
    <xf numFmtId="2" fontId="10" fillId="5" borderId="15" xfId="6" applyNumberFormat="1" applyFont="1" applyFill="1" applyBorder="1" applyAlignment="1" applyProtection="1">
      <alignment horizontal="left" vertical="center" wrapText="1"/>
      <protection hidden="1"/>
    </xf>
    <xf numFmtId="2" fontId="10" fillId="5" borderId="14" xfId="6" applyNumberFormat="1" applyFont="1" applyFill="1" applyBorder="1" applyAlignment="1" applyProtection="1">
      <alignment horizontal="left" vertical="center"/>
      <protection hidden="1"/>
    </xf>
    <xf numFmtId="2" fontId="10" fillId="5" borderId="15" xfId="6" applyNumberFormat="1" applyFont="1" applyFill="1" applyBorder="1" applyAlignment="1" applyProtection="1">
      <alignment horizontal="left" vertical="center"/>
      <protection hidden="1"/>
    </xf>
  </cellXfs>
  <cellStyles count="20">
    <cellStyle name="Hyperlink" xfId="5" builtinId="8"/>
    <cellStyle name="Hyperlink 2" xfId="18" xr:uid="{CC71034B-CACE-4246-ACDA-ACA8AE0D5513}"/>
    <cellStyle name="Komma" xfId="4" builtinId="3"/>
    <cellStyle name="Komma 2" xfId="3" xr:uid="{00000000-0005-0000-0000-000001000000}"/>
    <cellStyle name="Komma 2 2" xfId="8" xr:uid="{3D79C18C-E365-4778-9E31-57425F9B2DF2}"/>
    <cellStyle name="Komma 2 3" xfId="15" xr:uid="{A8EF2AEB-6091-4D73-A9BB-BEA9E69D2321}"/>
    <cellStyle name="Komma 3" xfId="9" xr:uid="{F4F6A756-48D7-4FA2-8F16-10CDEFE5C0FB}"/>
    <cellStyle name="Komma 3 2" xfId="16" xr:uid="{31988B71-C27F-4629-872A-EBAF47DD60EB}"/>
    <cellStyle name="Komma 4" xfId="17" xr:uid="{C0D5D7E6-A0AC-4795-AF38-BEC2E652FE7D}"/>
    <cellStyle name="Procent" xfId="12" builtinId="5"/>
    <cellStyle name="Procent 2" xfId="7" xr:uid="{37CC11C3-0772-44F4-A755-ACE39B3F6AA2}"/>
    <cellStyle name="Standaard" xfId="0" builtinId="0"/>
    <cellStyle name="Standaard 2" xfId="1" xr:uid="{00000000-0005-0000-0000-000003000000}"/>
    <cellStyle name="Standaard 2 2" xfId="14" xr:uid="{771C1F2E-87EB-42DD-97C1-2E436949D2F7}"/>
    <cellStyle name="Standaard 3" xfId="2" xr:uid="{00000000-0005-0000-0000-000004000000}"/>
    <cellStyle name="Standaard 4" xfId="6" xr:uid="{29C04DDE-40E8-495C-B73D-DD1AD29CA16E}"/>
    <cellStyle name="Standaard 4 2" xfId="10" xr:uid="{8A243302-EE44-4182-A6B0-AA17A6823390}"/>
    <cellStyle name="Standaard 5" xfId="13" xr:uid="{EA6B13D1-1E00-4C0D-AAA3-E3C33E9DC39F}"/>
    <cellStyle name="Standaard 6" xfId="19" xr:uid="{188000FF-876C-427C-AA8B-BFBFABF0C714}"/>
    <cellStyle name="Valuta" xfId="11" builtinId="4"/>
  </cellStyles>
  <dxfs count="351">
    <dxf>
      <font>
        <color rgb="FFFF0000"/>
      </font>
    </dxf>
    <dxf>
      <font>
        <color rgb="FFFF0000"/>
      </font>
    </dxf>
    <dxf>
      <font>
        <b/>
        <i val="0"/>
        <color rgb="FFFF0000"/>
      </font>
      <fill>
        <patternFill patternType="solid">
          <bgColor theme="4" tint="0.79998168889431442"/>
        </patternFill>
      </fill>
    </dxf>
    <dxf>
      <font>
        <b/>
        <i val="0"/>
        <color rgb="FFFF0000"/>
      </font>
      <fill>
        <patternFill>
          <bgColor theme="4" tint="0.79998168889431442"/>
        </patternFill>
      </fill>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color rgb="FFFF0000"/>
      </font>
    </dxf>
    <dxf>
      <font>
        <color rgb="FFFF0000"/>
      </font>
    </dxf>
    <dxf>
      <font>
        <color rgb="FFFF0000"/>
      </font>
    </dxf>
    <dxf>
      <font>
        <b/>
        <i val="0"/>
        <color rgb="FFFF0000"/>
      </font>
      <fill>
        <patternFill patternType="solid">
          <bgColor theme="4" tint="0.79998168889431442"/>
        </patternFill>
      </fill>
    </dxf>
    <dxf>
      <font>
        <b/>
        <i val="0"/>
        <color rgb="FFFF0000"/>
      </font>
      <fill>
        <patternFill>
          <bgColor theme="4" tint="0.79998168889431442"/>
        </patternFill>
      </fill>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color rgb="FFFF0000"/>
      </font>
    </dxf>
    <dxf>
      <font>
        <color rgb="FFFF0000"/>
      </font>
    </dxf>
    <dxf>
      <font>
        <color rgb="FFFF0000"/>
      </font>
    </dxf>
    <dxf>
      <font>
        <b/>
        <i val="0"/>
        <color rgb="FFFF0000"/>
      </font>
      <fill>
        <patternFill patternType="solid">
          <bgColor theme="4" tint="0.79998168889431442"/>
        </patternFill>
      </fill>
    </dxf>
    <dxf>
      <font>
        <b/>
        <i val="0"/>
        <color rgb="FFFF0000"/>
      </font>
      <fill>
        <patternFill>
          <bgColor theme="4" tint="0.79998168889431442"/>
        </patternFill>
      </fill>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color rgb="FFFF0000"/>
      </font>
    </dxf>
    <dxf>
      <font>
        <color rgb="FFFF0000"/>
      </font>
    </dxf>
    <dxf>
      <font>
        <color rgb="FFFF0000"/>
      </font>
    </dxf>
    <dxf>
      <font>
        <b/>
        <i val="0"/>
        <color rgb="FFFF0000"/>
      </font>
      <fill>
        <patternFill patternType="solid">
          <bgColor theme="4" tint="0.79998168889431442"/>
        </patternFill>
      </fill>
    </dxf>
    <dxf>
      <font>
        <b/>
        <i val="0"/>
        <color rgb="FFFF0000"/>
      </font>
      <fill>
        <patternFill>
          <bgColor theme="4" tint="0.79998168889431442"/>
        </patternFill>
      </fill>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color rgb="FFFF0000"/>
      </font>
    </dxf>
    <dxf>
      <font>
        <color rgb="FFFF0000"/>
      </font>
    </dxf>
    <dxf>
      <font>
        <color rgb="FFFF0000"/>
      </font>
    </dxf>
    <dxf>
      <font>
        <b/>
        <i val="0"/>
        <color rgb="FFFF0000"/>
      </font>
      <fill>
        <patternFill patternType="solid">
          <bgColor theme="4" tint="0.79998168889431442"/>
        </patternFill>
      </fill>
    </dxf>
    <dxf>
      <font>
        <b/>
        <i val="0"/>
        <color rgb="FFFF0000"/>
      </font>
      <fill>
        <patternFill>
          <bgColor theme="4" tint="0.79998168889431442"/>
        </patternFill>
      </fill>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color rgb="FFFF0000"/>
      </font>
    </dxf>
    <dxf>
      <font>
        <color rgb="FFFF0000"/>
      </font>
    </dxf>
    <dxf>
      <font>
        <color rgb="FFFF0000"/>
      </font>
    </dxf>
    <dxf>
      <font>
        <b/>
        <i val="0"/>
        <color rgb="FFFF0000"/>
      </font>
      <fill>
        <patternFill patternType="solid">
          <bgColor theme="4" tint="0.79998168889431442"/>
        </patternFill>
      </fill>
    </dxf>
    <dxf>
      <font>
        <b/>
        <i val="0"/>
        <color rgb="FFFF0000"/>
      </font>
      <fill>
        <patternFill>
          <bgColor theme="4" tint="0.79998168889431442"/>
        </patternFill>
      </fill>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color rgb="FFFF0000"/>
      </font>
    </dxf>
    <dxf>
      <font>
        <color rgb="FFFF0000"/>
      </font>
    </dxf>
    <dxf>
      <font>
        <color rgb="FFFF0000"/>
      </font>
    </dxf>
    <dxf>
      <font>
        <b/>
        <i val="0"/>
        <color rgb="FFFF0000"/>
      </font>
      <fill>
        <patternFill patternType="solid">
          <bgColor theme="4" tint="0.79998168889431442"/>
        </patternFill>
      </fill>
    </dxf>
    <dxf>
      <font>
        <b/>
        <i val="0"/>
        <color rgb="FFFF0000"/>
      </font>
      <fill>
        <patternFill>
          <bgColor theme="4" tint="0.79998168889431442"/>
        </patternFill>
      </fill>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color rgb="FFFF0000"/>
      </font>
    </dxf>
    <dxf>
      <font>
        <color rgb="FFFF0000"/>
      </font>
    </dxf>
    <dxf>
      <font>
        <color rgb="FFFF0000"/>
      </font>
    </dxf>
    <dxf>
      <font>
        <b/>
        <i val="0"/>
        <color rgb="FFFF0000"/>
      </font>
      <fill>
        <patternFill patternType="solid">
          <bgColor theme="4" tint="0.79998168889431442"/>
        </patternFill>
      </fill>
    </dxf>
    <dxf>
      <font>
        <b/>
        <i val="0"/>
        <color rgb="FFFF0000"/>
      </font>
      <fill>
        <patternFill>
          <bgColor theme="4" tint="0.79998168889431442"/>
        </patternFill>
      </fill>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color rgb="FFFF0000"/>
      </font>
    </dxf>
    <dxf>
      <font>
        <color rgb="FFFF0000"/>
      </font>
    </dxf>
    <dxf>
      <font>
        <color rgb="FFFF0000"/>
      </font>
    </dxf>
    <dxf>
      <font>
        <b/>
        <i val="0"/>
        <color rgb="FFFF0000"/>
      </font>
      <fill>
        <patternFill patternType="solid">
          <bgColor theme="4" tint="0.79998168889431442"/>
        </patternFill>
      </fill>
    </dxf>
    <dxf>
      <font>
        <b/>
        <i val="0"/>
        <color rgb="FFFF0000"/>
      </font>
      <fill>
        <patternFill>
          <bgColor theme="4" tint="0.79998168889431442"/>
        </patternFill>
      </fill>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color rgb="FFFF0000"/>
      </font>
    </dxf>
    <dxf>
      <font>
        <color rgb="FFFF0000"/>
      </font>
    </dxf>
    <dxf>
      <font>
        <color rgb="FFFF0000"/>
      </font>
    </dxf>
    <dxf>
      <font>
        <b/>
        <i val="0"/>
        <color rgb="FFFF0000"/>
      </font>
      <fill>
        <patternFill patternType="solid">
          <bgColor theme="4" tint="0.79998168889431442"/>
        </patternFill>
      </fill>
    </dxf>
    <dxf>
      <font>
        <b/>
        <i val="0"/>
        <color rgb="FFFF0000"/>
      </font>
      <fill>
        <patternFill>
          <bgColor theme="4" tint="0.79998168889431442"/>
        </patternFill>
      </fill>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color rgb="FFFF0000"/>
      </font>
    </dxf>
    <dxf>
      <font>
        <color rgb="FFFF0000"/>
      </font>
    </dxf>
    <dxf>
      <font>
        <color rgb="FFFF0000"/>
      </font>
    </dxf>
    <dxf>
      <font>
        <b/>
        <i val="0"/>
        <color rgb="FFFF0000"/>
      </font>
      <fill>
        <patternFill patternType="solid">
          <bgColor theme="4" tint="0.79998168889431442"/>
        </patternFill>
      </fill>
    </dxf>
    <dxf>
      <font>
        <b/>
        <i val="0"/>
        <color rgb="FFFF0000"/>
      </font>
      <fill>
        <patternFill>
          <bgColor theme="4" tint="0.79998168889431442"/>
        </patternFill>
      </fill>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color rgb="FFFF0000"/>
      </font>
    </dxf>
    <dxf>
      <font>
        <color rgb="FFFF0000"/>
      </font>
    </dxf>
    <dxf>
      <font>
        <color rgb="FFFF0000"/>
      </font>
    </dxf>
    <dxf>
      <font>
        <b/>
        <i val="0"/>
        <color rgb="FFFF0000"/>
      </font>
      <fill>
        <patternFill patternType="solid">
          <bgColor theme="4" tint="0.79998168889431442"/>
        </patternFill>
      </fill>
    </dxf>
    <dxf>
      <font>
        <b/>
        <i val="0"/>
        <color rgb="FFFF0000"/>
      </font>
      <fill>
        <patternFill>
          <bgColor theme="4" tint="0.79998168889431442"/>
        </patternFill>
      </fill>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color rgb="FFFF0000"/>
      </font>
    </dxf>
    <dxf>
      <font>
        <color rgb="FFFF0000"/>
      </font>
    </dxf>
    <dxf>
      <font>
        <color rgb="FFFF0000"/>
      </font>
    </dxf>
    <dxf>
      <font>
        <b/>
        <i val="0"/>
        <color rgb="FFFF0000"/>
      </font>
      <fill>
        <patternFill patternType="solid">
          <bgColor theme="4" tint="0.79998168889431442"/>
        </patternFill>
      </fill>
    </dxf>
    <dxf>
      <font>
        <b/>
        <i val="0"/>
        <color rgb="FFFF0000"/>
      </font>
      <fill>
        <patternFill>
          <bgColor theme="4" tint="0.79998168889431442"/>
        </patternFill>
      </fill>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color rgb="FFFF0000"/>
      </font>
    </dxf>
    <dxf>
      <font>
        <color rgb="FFFF0000"/>
      </font>
    </dxf>
    <dxf>
      <font>
        <color rgb="FFFF0000"/>
      </font>
    </dxf>
    <dxf>
      <font>
        <b/>
        <i val="0"/>
        <color rgb="FFFF0000"/>
      </font>
      <fill>
        <patternFill patternType="solid">
          <bgColor theme="4" tint="0.79998168889431442"/>
        </patternFill>
      </fill>
    </dxf>
    <dxf>
      <font>
        <b/>
        <i val="0"/>
        <color rgb="FFFF0000"/>
      </font>
      <fill>
        <patternFill>
          <bgColor theme="4" tint="0.79998168889431442"/>
        </patternFill>
      </fill>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color rgb="FFFF0000"/>
      </font>
    </dxf>
    <dxf>
      <font>
        <color rgb="FFFF0000"/>
      </font>
    </dxf>
    <dxf>
      <font>
        <color rgb="FFFF0000"/>
      </font>
    </dxf>
    <dxf>
      <font>
        <b/>
        <i val="0"/>
        <color rgb="FFFF0000"/>
      </font>
      <fill>
        <patternFill patternType="solid">
          <bgColor theme="4" tint="0.79998168889431442"/>
        </patternFill>
      </fill>
    </dxf>
    <dxf>
      <font>
        <b/>
        <i val="0"/>
        <color rgb="FFFF0000"/>
      </font>
      <fill>
        <patternFill>
          <bgColor theme="4" tint="0.79998168889431442"/>
        </patternFill>
      </fill>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color rgb="FFFF0000"/>
      </font>
    </dxf>
    <dxf>
      <font>
        <color rgb="FFFF0000"/>
      </font>
    </dxf>
    <dxf>
      <font>
        <color rgb="FFFF0000"/>
      </font>
    </dxf>
    <dxf>
      <font>
        <b/>
        <i val="0"/>
        <color rgb="FFFF0000"/>
      </font>
      <fill>
        <patternFill patternType="solid">
          <bgColor theme="4" tint="0.79998168889431442"/>
        </patternFill>
      </fill>
    </dxf>
    <dxf>
      <font>
        <b/>
        <i val="0"/>
        <color rgb="FFFF0000"/>
      </font>
      <fill>
        <patternFill patternType="solid">
          <bgColor theme="4" tint="0.79998168889431442"/>
        </patternFill>
      </fill>
    </dxf>
    <dxf>
      <font>
        <b/>
        <i val="0"/>
        <color rgb="FFFF0000"/>
      </font>
      <fill>
        <patternFill>
          <bgColor theme="4" tint="0.79998168889431442"/>
        </patternFill>
      </fill>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color rgb="FFFF0000"/>
      </font>
    </dxf>
    <dxf>
      <font>
        <color rgb="FFFF0000"/>
      </font>
    </dxf>
    <dxf>
      <font>
        <color rgb="FFFF0000"/>
      </font>
    </dxf>
    <dxf>
      <font>
        <b/>
        <i val="0"/>
        <color rgb="FFFF0000"/>
      </font>
      <fill>
        <patternFill patternType="solid">
          <bgColor theme="4" tint="0.79998168889431442"/>
        </patternFill>
      </fill>
    </dxf>
    <dxf>
      <font>
        <b/>
        <i val="0"/>
        <color rgb="FFFF0000"/>
      </font>
      <fill>
        <patternFill>
          <bgColor theme="4" tint="0.79998168889431442"/>
        </patternFill>
      </fill>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color rgb="FFFF0000"/>
      </font>
    </dxf>
    <dxf>
      <font>
        <color rgb="FFFF0000"/>
      </font>
    </dxf>
    <dxf>
      <font>
        <color rgb="FFFF0000"/>
      </font>
    </dxf>
    <dxf>
      <font>
        <b/>
        <i val="0"/>
        <color rgb="FFFF0000"/>
      </font>
      <fill>
        <patternFill patternType="solid">
          <bgColor theme="4" tint="0.79998168889431442"/>
        </patternFill>
      </fill>
    </dxf>
    <dxf>
      <font>
        <b/>
        <i val="0"/>
        <color rgb="FFFF0000"/>
      </font>
      <fill>
        <patternFill>
          <bgColor theme="4" tint="0.79998168889431442"/>
        </patternFill>
      </fill>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color rgb="FFFF0000"/>
      </font>
    </dxf>
    <dxf>
      <font>
        <color rgb="FFFF0000"/>
      </font>
    </dxf>
    <dxf>
      <font>
        <color rgb="FFFF0000"/>
      </font>
    </dxf>
    <dxf>
      <font>
        <b/>
        <i val="0"/>
        <color rgb="FFFF0000"/>
      </font>
      <fill>
        <patternFill patternType="solid">
          <bgColor theme="4" tint="0.79998168889431442"/>
        </patternFill>
      </fill>
    </dxf>
    <dxf>
      <font>
        <b/>
        <i val="0"/>
        <color rgb="FFFF0000"/>
      </font>
      <fill>
        <patternFill>
          <bgColor theme="4" tint="0.79998168889431442"/>
        </patternFill>
      </fill>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color rgb="FFFF0000"/>
      </font>
    </dxf>
    <dxf>
      <font>
        <color rgb="FFFF0000"/>
      </font>
    </dxf>
    <dxf>
      <font>
        <color rgb="FFFF0000"/>
      </font>
    </dxf>
    <dxf>
      <font>
        <b/>
        <i val="0"/>
        <color rgb="FFFF0000"/>
      </font>
      <fill>
        <patternFill patternType="solid">
          <bgColor theme="4" tint="0.79998168889431442"/>
        </patternFill>
      </fill>
    </dxf>
    <dxf>
      <font>
        <b/>
        <i val="0"/>
        <color rgb="FFFF0000"/>
      </font>
      <fill>
        <patternFill>
          <bgColor theme="4" tint="0.79998168889431442"/>
        </patternFill>
      </fill>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ont>
        <b/>
        <i val="0"/>
        <color rgb="FFFF0000"/>
      </font>
    </dxf>
    <dxf>
      <font>
        <b/>
        <i val="0"/>
        <color rgb="FFFF0000"/>
      </font>
    </dxf>
    <dxf>
      <font>
        <color rgb="FFFF0000"/>
      </font>
    </dxf>
    <dxf>
      <fill>
        <patternFill patternType="solid">
          <fgColor rgb="FFDDEBF7"/>
          <bgColor rgb="FFDDEBF7"/>
        </patternFill>
      </fill>
    </dxf>
    <dxf>
      <fill>
        <patternFill>
          <bgColor rgb="FFFF0000"/>
        </patternFill>
      </fill>
    </dxf>
    <dxf>
      <font>
        <color rgb="FFFF0000"/>
      </font>
    </dxf>
    <dxf>
      <font>
        <color rgb="FFFF0000"/>
      </font>
    </dxf>
    <dxf>
      <font>
        <color rgb="FFDDEBF7"/>
      </font>
    </dxf>
  </dxfs>
  <tableStyles count="0" defaultTableStyle="TableStyleMedium2" defaultPivotStyle="PivotStyleLight16"/>
  <colors>
    <mruColors>
      <color rgb="FFDDEBF7"/>
      <color rgb="FFFFFF99"/>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2.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styles" Target="styles.xml"/><Relationship Id="rId35" Type="http://schemas.openxmlformats.org/officeDocument/2006/relationships/customXml" Target="../customXml/item2.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122</xdr:row>
      <xdr:rowOff>0</xdr:rowOff>
    </xdr:from>
    <xdr:to>
      <xdr:col>1</xdr:col>
      <xdr:colOff>0</xdr:colOff>
      <xdr:row>130</xdr:row>
      <xdr:rowOff>71741</xdr:rowOff>
    </xdr:to>
    <xdr:pic>
      <xdr:nvPicPr>
        <xdr:cNvPr id="4" name="Afbeelding 3">
          <a:extLst>
            <a:ext uri="{FF2B5EF4-FFF2-40B4-BE49-F238E27FC236}">
              <a16:creationId xmlns:a16="http://schemas.microsoft.com/office/drawing/2014/main" id="{488831AA-343B-443A-B35C-D3068B34483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3647321" y="5383213"/>
          <a:ext cx="2931279" cy="1426196"/>
        </a:xfrm>
        <a:prstGeom prst="rect">
          <a:avLst/>
        </a:prstGeom>
      </xdr:spPr>
    </xdr:pic>
    <xdr:clientData/>
  </xdr:twoCellAnchor>
  <xdr:twoCellAnchor editAs="oneCell">
    <xdr:from>
      <xdr:col>1</xdr:col>
      <xdr:colOff>0</xdr:colOff>
      <xdr:row>121</xdr:row>
      <xdr:rowOff>153986</xdr:rowOff>
    </xdr:from>
    <xdr:to>
      <xdr:col>1</xdr:col>
      <xdr:colOff>0</xdr:colOff>
      <xdr:row>126</xdr:row>
      <xdr:rowOff>147954</xdr:rowOff>
    </xdr:to>
    <xdr:pic>
      <xdr:nvPicPr>
        <xdr:cNvPr id="5" name="Afbeelding 4">
          <a:extLst>
            <a:ext uri="{FF2B5EF4-FFF2-40B4-BE49-F238E27FC236}">
              <a16:creationId xmlns:a16="http://schemas.microsoft.com/office/drawing/2014/main" id="{C4984514-51B9-4820-B321-F7676581BCB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6929407" y="5358446"/>
          <a:ext cx="2665300" cy="830263"/>
        </a:xfrm>
        <a:prstGeom prst="rect">
          <a:avLst/>
        </a:prstGeom>
      </xdr:spPr>
    </xdr:pic>
    <xdr:clientData/>
  </xdr:twoCellAnchor>
  <xdr:twoCellAnchor editAs="oneCell">
    <xdr:from>
      <xdr:col>1</xdr:col>
      <xdr:colOff>0</xdr:colOff>
      <xdr:row>0</xdr:row>
      <xdr:rowOff>0</xdr:rowOff>
    </xdr:from>
    <xdr:to>
      <xdr:col>1</xdr:col>
      <xdr:colOff>0</xdr:colOff>
      <xdr:row>4</xdr:row>
      <xdr:rowOff>100965</xdr:rowOff>
    </xdr:to>
    <xdr:pic>
      <xdr:nvPicPr>
        <xdr:cNvPr id="8" name="Afbeelding 7" descr="logo-3_rgb_def-300x73">
          <a:extLst>
            <a:ext uri="{FF2B5EF4-FFF2-40B4-BE49-F238E27FC236}">
              <a16:creationId xmlns:a16="http://schemas.microsoft.com/office/drawing/2014/main" id="{7DF3C690-9F8A-4126-B5D9-14A4D797CF4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833235" y="0"/>
          <a:ext cx="2939415" cy="6743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171450</xdr:colOff>
      <xdr:row>0</xdr:row>
      <xdr:rowOff>0</xdr:rowOff>
    </xdr:from>
    <xdr:ext cx="1302522" cy="312420"/>
    <xdr:pic>
      <xdr:nvPicPr>
        <xdr:cNvPr id="2" name="Afbeelding 1">
          <a:extLst>
            <a:ext uri="{FF2B5EF4-FFF2-40B4-BE49-F238E27FC236}">
              <a16:creationId xmlns:a16="http://schemas.microsoft.com/office/drawing/2014/main" id="{ECF59BCC-D55D-4F81-AAD1-3BBACF1BC6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1450" y="0"/>
          <a:ext cx="1302522" cy="31242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44823</xdr:colOff>
      <xdr:row>0</xdr:row>
      <xdr:rowOff>33618</xdr:rowOff>
    </xdr:from>
    <xdr:ext cx="1302522" cy="312420"/>
    <xdr:pic>
      <xdr:nvPicPr>
        <xdr:cNvPr id="2" name="Afbeelding 1">
          <a:extLst>
            <a:ext uri="{FF2B5EF4-FFF2-40B4-BE49-F238E27FC236}">
              <a16:creationId xmlns:a16="http://schemas.microsoft.com/office/drawing/2014/main" id="{E2FA184F-FB75-4731-BF2F-C3F93C8429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7382" y="33618"/>
          <a:ext cx="1302522" cy="312420"/>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Thijs01\Downloads\Begroting_DAEB_N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LGiese01\AppData\Local\Microsoft\Windows\INetCache\Content.Outlook\EJ2CCOON\Begroting%20DAEB%20(N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elichting"/>
      <sheetName val="Personeel"/>
      <sheetName val="Budget"/>
      <sheetName val="hulpsheets"/>
    </sheetNames>
    <sheetDataSet>
      <sheetData sheetId="0"/>
      <sheetData sheetId="1"/>
      <sheetData sheetId="2"/>
      <sheetData sheetId="3">
        <row r="1">
          <cell r="A1" t="str">
            <v>NFU</v>
          </cell>
          <cell r="J1" t="str">
            <v>Implementatie</v>
          </cell>
        </row>
        <row r="2">
          <cell r="J2" t="str">
            <v>Open Access publicatie</v>
          </cell>
        </row>
        <row r="3">
          <cell r="J3" t="str">
            <v>FAIRness</v>
          </cell>
        </row>
        <row r="4">
          <cell r="J4" t="str">
            <v>Gegevensbeheer</v>
          </cell>
        </row>
        <row r="5">
          <cell r="J5" t="str">
            <v>Standardisatie (SNOMED, LOINC, etc.)</v>
          </cell>
        </row>
        <row r="6">
          <cell r="J6" t="str">
            <v>Benchfee</v>
          </cell>
        </row>
        <row r="7">
          <cell r="J7" t="str">
            <v xml:space="preserve">Uitbesteding </v>
          </cell>
        </row>
        <row r="8">
          <cell r="J8" t="str">
            <v>Advies</v>
          </cell>
        </row>
        <row r="9">
          <cell r="J9" t="str">
            <v>Overig, graag (onderaan) nader toelichten</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elichting"/>
      <sheetName val="Personeel"/>
      <sheetName val="Budget"/>
      <sheetName val="hulpsheets"/>
    </sheetNames>
    <sheetDataSet>
      <sheetData sheetId="0"/>
      <sheetData sheetId="1"/>
      <sheetData sheetId="2"/>
      <sheetData sheetId="3">
        <row r="1">
          <cell r="A1" t="str">
            <v>NFU</v>
          </cell>
        </row>
        <row r="2">
          <cell r="A2" t="str">
            <v>VSNU</v>
          </cell>
        </row>
        <row r="3">
          <cell r="A3" t="str">
            <v>Overig</v>
          </cell>
        </row>
        <row r="14">
          <cell r="A14" t="str">
            <v>Aantal maanden</v>
          </cell>
          <cell r="B14" t="str">
            <v>Promovendus</v>
          </cell>
          <cell r="C14" t="str">
            <v>Sr.wet. Medewerker</v>
          </cell>
          <cell r="D14" t="str">
            <v>NWP-MBO</v>
          </cell>
          <cell r="E14" t="str">
            <v>NWP-HBO</v>
          </cell>
          <cell r="F14" t="str">
            <v>NWP-Academisch</v>
          </cell>
          <cell r="H14" t="str">
            <v>Aantal maanden</v>
          </cell>
          <cell r="I14" t="str">
            <v>Promovendus</v>
          </cell>
          <cell r="J14" t="str">
            <v>PostDoc</v>
          </cell>
          <cell r="K14" t="str">
            <v>(Arts) onderzoeker</v>
          </cell>
          <cell r="L14" t="str">
            <v>NWP-MBO</v>
          </cell>
          <cell r="M14" t="str">
            <v>NWP-HBO</v>
          </cell>
          <cell r="N14" t="str">
            <v>NWP-Academisch</v>
          </cell>
        </row>
        <row r="15">
          <cell r="A15">
            <v>1</v>
          </cell>
          <cell r="B15">
            <v>4000</v>
          </cell>
          <cell r="C15">
            <v>6255</v>
          </cell>
          <cell r="D15">
            <v>4659</v>
          </cell>
          <cell r="E15">
            <v>5600</v>
          </cell>
          <cell r="F15">
            <v>6700</v>
          </cell>
          <cell r="H15">
            <v>1</v>
          </cell>
          <cell r="I15">
            <v>4039</v>
          </cell>
          <cell r="J15">
            <v>6799</v>
          </cell>
          <cell r="K15">
            <v>5674</v>
          </cell>
          <cell r="L15">
            <v>4713</v>
          </cell>
          <cell r="M15">
            <v>5674</v>
          </cell>
          <cell r="N15">
            <v>6799</v>
          </cell>
        </row>
        <row r="16">
          <cell r="A16">
            <v>2</v>
          </cell>
          <cell r="B16">
            <v>8000</v>
          </cell>
          <cell r="C16">
            <v>12510</v>
          </cell>
          <cell r="D16">
            <v>9317</v>
          </cell>
          <cell r="E16">
            <v>11200</v>
          </cell>
          <cell r="F16">
            <v>13399</v>
          </cell>
          <cell r="H16">
            <v>2</v>
          </cell>
          <cell r="I16">
            <v>8078</v>
          </cell>
          <cell r="J16">
            <v>13599</v>
          </cell>
          <cell r="K16">
            <v>11349</v>
          </cell>
          <cell r="L16">
            <v>9425</v>
          </cell>
          <cell r="M16">
            <v>11349</v>
          </cell>
          <cell r="N16">
            <v>13599</v>
          </cell>
        </row>
        <row r="17">
          <cell r="A17">
            <v>3</v>
          </cell>
          <cell r="B17">
            <v>12000</v>
          </cell>
          <cell r="C17">
            <v>18765</v>
          </cell>
          <cell r="D17">
            <v>13976</v>
          </cell>
          <cell r="E17">
            <v>16799</v>
          </cell>
          <cell r="F17">
            <v>20099</v>
          </cell>
          <cell r="H17">
            <v>3</v>
          </cell>
          <cell r="I17">
            <v>12118</v>
          </cell>
          <cell r="J17">
            <v>20398</v>
          </cell>
          <cell r="K17">
            <v>17023</v>
          </cell>
          <cell r="L17">
            <v>14138</v>
          </cell>
          <cell r="M17">
            <v>17023</v>
          </cell>
          <cell r="N17">
            <v>20398</v>
          </cell>
        </row>
        <row r="18">
          <cell r="A18">
            <v>4</v>
          </cell>
          <cell r="B18">
            <v>16000</v>
          </cell>
          <cell r="C18">
            <v>25020</v>
          </cell>
          <cell r="D18">
            <v>18634</v>
          </cell>
          <cell r="E18">
            <v>22399</v>
          </cell>
          <cell r="F18">
            <v>26798</v>
          </cell>
          <cell r="H18">
            <v>4</v>
          </cell>
          <cell r="I18">
            <v>16157</v>
          </cell>
          <cell r="J18">
            <v>27197</v>
          </cell>
          <cell r="K18">
            <v>22697</v>
          </cell>
          <cell r="L18">
            <v>18850</v>
          </cell>
          <cell r="M18">
            <v>22697</v>
          </cell>
          <cell r="N18">
            <v>27197</v>
          </cell>
        </row>
        <row r="19">
          <cell r="A19">
            <v>5</v>
          </cell>
          <cell r="B19">
            <v>20000</v>
          </cell>
          <cell r="C19">
            <v>31275</v>
          </cell>
          <cell r="D19">
            <v>23293</v>
          </cell>
          <cell r="E19">
            <v>27999</v>
          </cell>
          <cell r="F19">
            <v>33498</v>
          </cell>
          <cell r="H19">
            <v>5</v>
          </cell>
          <cell r="I19">
            <v>20196</v>
          </cell>
          <cell r="J19">
            <v>33997</v>
          </cell>
          <cell r="K19">
            <v>28371</v>
          </cell>
          <cell r="L19">
            <v>23563</v>
          </cell>
          <cell r="M19">
            <v>28371</v>
          </cell>
          <cell r="N19">
            <v>33997</v>
          </cell>
        </row>
        <row r="20">
          <cell r="A20">
            <v>6</v>
          </cell>
          <cell r="B20">
            <v>24001</v>
          </cell>
          <cell r="C20">
            <v>37530</v>
          </cell>
          <cell r="D20">
            <v>27952</v>
          </cell>
          <cell r="E20">
            <v>33599</v>
          </cell>
          <cell r="F20">
            <v>40197</v>
          </cell>
          <cell r="H20">
            <v>6</v>
          </cell>
          <cell r="I20">
            <v>24235</v>
          </cell>
          <cell r="J20">
            <v>40796</v>
          </cell>
          <cell r="K20">
            <v>34046</v>
          </cell>
          <cell r="L20">
            <v>28276</v>
          </cell>
          <cell r="M20">
            <v>34046</v>
          </cell>
          <cell r="N20">
            <v>40796</v>
          </cell>
        </row>
        <row r="21">
          <cell r="A21">
            <v>7</v>
          </cell>
          <cell r="B21">
            <v>28001</v>
          </cell>
          <cell r="C21">
            <v>43785</v>
          </cell>
          <cell r="D21">
            <v>32610</v>
          </cell>
          <cell r="E21">
            <v>39198</v>
          </cell>
          <cell r="F21">
            <v>46897</v>
          </cell>
          <cell r="H21">
            <v>7</v>
          </cell>
          <cell r="I21">
            <v>28274</v>
          </cell>
          <cell r="J21">
            <v>47595</v>
          </cell>
          <cell r="K21">
            <v>39720</v>
          </cell>
          <cell r="L21">
            <v>32988</v>
          </cell>
          <cell r="M21">
            <v>39720</v>
          </cell>
          <cell r="N21">
            <v>47595</v>
          </cell>
        </row>
        <row r="22">
          <cell r="A22">
            <v>8</v>
          </cell>
          <cell r="B22">
            <v>32001</v>
          </cell>
          <cell r="C22">
            <v>50040</v>
          </cell>
          <cell r="D22">
            <v>37269</v>
          </cell>
          <cell r="E22">
            <v>44798</v>
          </cell>
          <cell r="F22">
            <v>53596</v>
          </cell>
          <cell r="H22">
            <v>8</v>
          </cell>
          <cell r="I22">
            <v>32313</v>
          </cell>
          <cell r="J22">
            <v>54395</v>
          </cell>
          <cell r="K22">
            <v>45394</v>
          </cell>
          <cell r="L22">
            <v>37701</v>
          </cell>
          <cell r="M22">
            <v>45394</v>
          </cell>
          <cell r="N22">
            <v>54395</v>
          </cell>
        </row>
        <row r="23">
          <cell r="A23">
            <v>9</v>
          </cell>
          <cell r="B23">
            <v>36001</v>
          </cell>
          <cell r="C23">
            <v>56295</v>
          </cell>
          <cell r="D23">
            <v>41927</v>
          </cell>
          <cell r="E23">
            <v>50398</v>
          </cell>
          <cell r="F23">
            <v>60296</v>
          </cell>
          <cell r="H23">
            <v>9</v>
          </cell>
          <cell r="I23">
            <v>36353</v>
          </cell>
          <cell r="J23">
            <v>61194</v>
          </cell>
          <cell r="K23">
            <v>51068</v>
          </cell>
          <cell r="L23">
            <v>42413</v>
          </cell>
          <cell r="M23">
            <v>51068</v>
          </cell>
          <cell r="N23">
            <v>61194</v>
          </cell>
        </row>
        <row r="24">
          <cell r="A24">
            <v>10</v>
          </cell>
          <cell r="B24">
            <v>40001</v>
          </cell>
          <cell r="C24">
            <v>62550</v>
          </cell>
          <cell r="D24">
            <v>46586</v>
          </cell>
          <cell r="E24">
            <v>55998</v>
          </cell>
          <cell r="F24">
            <v>66995</v>
          </cell>
          <cell r="H24">
            <v>10</v>
          </cell>
          <cell r="I24">
            <v>40392</v>
          </cell>
          <cell r="J24">
            <v>67993</v>
          </cell>
          <cell r="K24">
            <v>56743</v>
          </cell>
          <cell r="L24">
            <v>47126</v>
          </cell>
          <cell r="M24">
            <v>56743</v>
          </cell>
          <cell r="N24">
            <v>67993</v>
          </cell>
        </row>
        <row r="25">
          <cell r="A25">
            <v>11</v>
          </cell>
          <cell r="B25">
            <v>44001</v>
          </cell>
          <cell r="C25">
            <v>68805</v>
          </cell>
          <cell r="D25">
            <v>51244</v>
          </cell>
          <cell r="E25">
            <v>61597</v>
          </cell>
          <cell r="F25">
            <v>73695</v>
          </cell>
          <cell r="H25">
            <v>11</v>
          </cell>
          <cell r="I25">
            <v>44431</v>
          </cell>
          <cell r="J25">
            <v>74793</v>
          </cell>
          <cell r="K25">
            <v>62417</v>
          </cell>
          <cell r="L25">
            <v>51838</v>
          </cell>
          <cell r="M25">
            <v>62417</v>
          </cell>
          <cell r="N25">
            <v>74793</v>
          </cell>
        </row>
        <row r="26">
          <cell r="A26">
            <v>12</v>
          </cell>
          <cell r="B26">
            <v>52001</v>
          </cell>
          <cell r="C26">
            <v>81315</v>
          </cell>
          <cell r="D26">
            <v>60562</v>
          </cell>
          <cell r="E26">
            <v>72797</v>
          </cell>
          <cell r="F26">
            <v>87093</v>
          </cell>
          <cell r="H26">
            <v>12</v>
          </cell>
          <cell r="I26">
            <v>52509</v>
          </cell>
          <cell r="J26">
            <v>88391</v>
          </cell>
          <cell r="K26">
            <v>73765</v>
          </cell>
          <cell r="L26">
            <v>61264</v>
          </cell>
          <cell r="M26">
            <v>73765</v>
          </cell>
          <cell r="N26">
            <v>88391</v>
          </cell>
        </row>
        <row r="27">
          <cell r="A27">
            <v>13</v>
          </cell>
          <cell r="B27">
            <v>57220</v>
          </cell>
          <cell r="C27">
            <v>88248</v>
          </cell>
          <cell r="D27">
            <v>65726</v>
          </cell>
          <cell r="E27">
            <v>79004</v>
          </cell>
          <cell r="F27">
            <v>94519</v>
          </cell>
          <cell r="H27">
            <v>13</v>
          </cell>
          <cell r="I27">
            <v>57780</v>
          </cell>
          <cell r="J27">
            <v>95916</v>
          </cell>
          <cell r="K27">
            <v>80045</v>
          </cell>
          <cell r="L27">
            <v>66479</v>
          </cell>
          <cell r="M27">
            <v>80045</v>
          </cell>
          <cell r="N27">
            <v>95916</v>
          </cell>
        </row>
        <row r="28">
          <cell r="A28">
            <v>14</v>
          </cell>
          <cell r="B28">
            <v>62438</v>
          </cell>
          <cell r="C28">
            <v>95181</v>
          </cell>
          <cell r="D28">
            <v>70889</v>
          </cell>
          <cell r="E28">
            <v>85211</v>
          </cell>
          <cell r="F28">
            <v>101945</v>
          </cell>
          <cell r="H28">
            <v>14</v>
          </cell>
          <cell r="I28">
            <v>63052</v>
          </cell>
          <cell r="J28">
            <v>103440</v>
          </cell>
          <cell r="K28">
            <v>86324</v>
          </cell>
          <cell r="L28">
            <v>71695</v>
          </cell>
          <cell r="M28">
            <v>86324</v>
          </cell>
          <cell r="N28">
            <v>103440</v>
          </cell>
        </row>
        <row r="29">
          <cell r="A29">
            <v>15</v>
          </cell>
          <cell r="B29">
            <v>67657</v>
          </cell>
          <cell r="C29">
            <v>102115</v>
          </cell>
          <cell r="D29">
            <v>76053</v>
          </cell>
          <cell r="E29">
            <v>91418</v>
          </cell>
          <cell r="F29">
            <v>109371</v>
          </cell>
          <cell r="H29">
            <v>15</v>
          </cell>
          <cell r="I29">
            <v>68323</v>
          </cell>
          <cell r="J29">
            <v>110965</v>
          </cell>
          <cell r="K29">
            <v>92604</v>
          </cell>
          <cell r="L29">
            <v>76910</v>
          </cell>
          <cell r="M29">
            <v>92604</v>
          </cell>
          <cell r="N29">
            <v>110965</v>
          </cell>
        </row>
        <row r="30">
          <cell r="A30">
            <v>16</v>
          </cell>
          <cell r="B30">
            <v>72875</v>
          </cell>
          <cell r="C30">
            <v>109048</v>
          </cell>
          <cell r="D30">
            <v>81216</v>
          </cell>
          <cell r="E30">
            <v>97624</v>
          </cell>
          <cell r="F30">
            <v>116796</v>
          </cell>
          <cell r="H30">
            <v>16</v>
          </cell>
          <cell r="I30">
            <v>73595</v>
          </cell>
          <cell r="J30">
            <v>118490</v>
          </cell>
          <cell r="K30">
            <v>98883</v>
          </cell>
          <cell r="L30">
            <v>82125</v>
          </cell>
          <cell r="M30">
            <v>98883</v>
          </cell>
          <cell r="N30">
            <v>118490</v>
          </cell>
        </row>
        <row r="31">
          <cell r="A31">
            <v>17</v>
          </cell>
          <cell r="B31">
            <v>78094</v>
          </cell>
          <cell r="C31">
            <v>115981</v>
          </cell>
          <cell r="D31">
            <v>86380</v>
          </cell>
          <cell r="E31">
            <v>103831</v>
          </cell>
          <cell r="F31">
            <v>124222</v>
          </cell>
          <cell r="H31">
            <v>17</v>
          </cell>
          <cell r="I31">
            <v>78866</v>
          </cell>
          <cell r="J31">
            <v>126014</v>
          </cell>
          <cell r="K31">
            <v>105163</v>
          </cell>
          <cell r="L31">
            <v>87340</v>
          </cell>
          <cell r="M31">
            <v>105163</v>
          </cell>
          <cell r="N31">
            <v>126014</v>
          </cell>
        </row>
        <row r="32">
          <cell r="A32">
            <v>18</v>
          </cell>
          <cell r="B32">
            <v>83312</v>
          </cell>
          <cell r="C32">
            <v>122914</v>
          </cell>
          <cell r="D32">
            <v>91544</v>
          </cell>
          <cell r="E32">
            <v>110038</v>
          </cell>
          <cell r="F32">
            <v>131648</v>
          </cell>
          <cell r="H32">
            <v>18</v>
          </cell>
          <cell r="I32">
            <v>84138</v>
          </cell>
          <cell r="J32">
            <v>133539</v>
          </cell>
          <cell r="K32">
            <v>111442</v>
          </cell>
          <cell r="L32">
            <v>92556</v>
          </cell>
          <cell r="M32">
            <v>111442</v>
          </cell>
          <cell r="N32">
            <v>133539</v>
          </cell>
        </row>
        <row r="33">
          <cell r="A33">
            <v>19</v>
          </cell>
          <cell r="B33">
            <v>88531</v>
          </cell>
          <cell r="C33">
            <v>129847</v>
          </cell>
          <cell r="D33">
            <v>96707</v>
          </cell>
          <cell r="E33">
            <v>116245</v>
          </cell>
          <cell r="F33">
            <v>139074</v>
          </cell>
          <cell r="H33">
            <v>19</v>
          </cell>
          <cell r="I33">
            <v>89409</v>
          </cell>
          <cell r="J33">
            <v>141064</v>
          </cell>
          <cell r="K33">
            <v>117722</v>
          </cell>
          <cell r="L33">
            <v>97771</v>
          </cell>
          <cell r="M33">
            <v>117722</v>
          </cell>
          <cell r="N33">
            <v>141064</v>
          </cell>
        </row>
        <row r="34">
          <cell r="A34">
            <v>20</v>
          </cell>
          <cell r="B34">
            <v>93749</v>
          </cell>
          <cell r="C34">
            <v>136780</v>
          </cell>
          <cell r="D34">
            <v>101871</v>
          </cell>
          <cell r="E34">
            <v>122452</v>
          </cell>
          <cell r="F34">
            <v>146500</v>
          </cell>
          <cell r="H34">
            <v>20</v>
          </cell>
          <cell r="I34">
            <v>94680</v>
          </cell>
          <cell r="J34">
            <v>148588</v>
          </cell>
          <cell r="K34">
            <v>124001</v>
          </cell>
          <cell r="L34">
            <v>102986</v>
          </cell>
          <cell r="M34">
            <v>124001</v>
          </cell>
          <cell r="N34">
            <v>148588</v>
          </cell>
        </row>
        <row r="35">
          <cell r="A35">
            <v>21</v>
          </cell>
          <cell r="B35">
            <v>98968</v>
          </cell>
          <cell r="C35">
            <v>143714</v>
          </cell>
          <cell r="D35">
            <v>107034</v>
          </cell>
          <cell r="E35">
            <v>128659</v>
          </cell>
          <cell r="F35">
            <v>153926</v>
          </cell>
          <cell r="H35">
            <v>21</v>
          </cell>
          <cell r="I35">
            <v>99952</v>
          </cell>
          <cell r="J35">
            <v>156113</v>
          </cell>
          <cell r="K35">
            <v>130281</v>
          </cell>
          <cell r="L35">
            <v>108201</v>
          </cell>
          <cell r="M35">
            <v>130281</v>
          </cell>
          <cell r="N35">
            <v>156113</v>
          </cell>
        </row>
        <row r="36">
          <cell r="A36">
            <v>22</v>
          </cell>
          <cell r="B36">
            <v>104186</v>
          </cell>
          <cell r="C36">
            <v>150647</v>
          </cell>
          <cell r="D36">
            <v>112198</v>
          </cell>
          <cell r="E36">
            <v>134865</v>
          </cell>
          <cell r="F36">
            <v>161351</v>
          </cell>
          <cell r="H36">
            <v>22</v>
          </cell>
          <cell r="I36">
            <v>105223</v>
          </cell>
          <cell r="J36">
            <v>163638</v>
          </cell>
          <cell r="K36">
            <v>136560</v>
          </cell>
          <cell r="L36">
            <v>113417</v>
          </cell>
          <cell r="M36">
            <v>136560</v>
          </cell>
          <cell r="N36">
            <v>163638</v>
          </cell>
        </row>
        <row r="37">
          <cell r="A37">
            <v>23</v>
          </cell>
          <cell r="B37">
            <v>109405</v>
          </cell>
          <cell r="C37">
            <v>157580</v>
          </cell>
          <cell r="D37">
            <v>117361</v>
          </cell>
          <cell r="E37">
            <v>141072</v>
          </cell>
          <cell r="F37">
            <v>168777</v>
          </cell>
          <cell r="H37">
            <v>23</v>
          </cell>
          <cell r="I37">
            <v>110495</v>
          </cell>
          <cell r="J37">
            <v>171162</v>
          </cell>
          <cell r="K37">
            <v>142840</v>
          </cell>
          <cell r="L37">
            <v>118632</v>
          </cell>
          <cell r="M37">
            <v>142840</v>
          </cell>
          <cell r="N37">
            <v>171162</v>
          </cell>
        </row>
        <row r="38">
          <cell r="A38">
            <v>24</v>
          </cell>
          <cell r="B38">
            <v>114623</v>
          </cell>
          <cell r="C38">
            <v>164513</v>
          </cell>
          <cell r="D38">
            <v>122525</v>
          </cell>
          <cell r="E38">
            <v>147279</v>
          </cell>
          <cell r="F38">
            <v>176203</v>
          </cell>
          <cell r="H38">
            <v>24</v>
          </cell>
          <cell r="I38">
            <v>115766</v>
          </cell>
          <cell r="J38">
            <v>178687</v>
          </cell>
          <cell r="K38">
            <v>149119</v>
          </cell>
          <cell r="L38">
            <v>123847</v>
          </cell>
          <cell r="M38">
            <v>149119</v>
          </cell>
          <cell r="N38">
            <v>178687</v>
          </cell>
        </row>
        <row r="39">
          <cell r="A39">
            <v>25</v>
          </cell>
          <cell r="B39">
            <v>120190</v>
          </cell>
          <cell r="C39">
            <v>171607</v>
          </cell>
          <cell r="D39">
            <v>127808</v>
          </cell>
          <cell r="E39">
            <v>153630</v>
          </cell>
          <cell r="F39">
            <v>183801</v>
          </cell>
          <cell r="H39">
            <v>25</v>
          </cell>
          <cell r="I39">
            <v>121386</v>
          </cell>
          <cell r="J39">
            <v>186374</v>
          </cell>
          <cell r="K39">
            <v>155534</v>
          </cell>
          <cell r="L39">
            <v>129175</v>
          </cell>
          <cell r="M39">
            <v>155534</v>
          </cell>
          <cell r="N39">
            <v>186374</v>
          </cell>
        </row>
        <row r="40">
          <cell r="A40">
            <v>26</v>
          </cell>
          <cell r="B40">
            <v>125756</v>
          </cell>
          <cell r="C40">
            <v>178700</v>
          </cell>
          <cell r="D40">
            <v>133092</v>
          </cell>
          <cell r="E40">
            <v>159980</v>
          </cell>
          <cell r="F40">
            <v>191399</v>
          </cell>
          <cell r="H40">
            <v>26</v>
          </cell>
          <cell r="I40">
            <v>127007</v>
          </cell>
          <cell r="J40">
            <v>194060</v>
          </cell>
          <cell r="K40">
            <v>161949</v>
          </cell>
          <cell r="L40">
            <v>134502</v>
          </cell>
          <cell r="M40">
            <v>161949</v>
          </cell>
          <cell r="N40">
            <v>194060</v>
          </cell>
        </row>
        <row r="41">
          <cell r="A41">
            <v>27</v>
          </cell>
          <cell r="B41">
            <v>131323</v>
          </cell>
          <cell r="C41">
            <v>185794</v>
          </cell>
          <cell r="D41">
            <v>138375</v>
          </cell>
          <cell r="E41">
            <v>166331</v>
          </cell>
          <cell r="F41">
            <v>198996</v>
          </cell>
          <cell r="H41">
            <v>27</v>
          </cell>
          <cell r="I41">
            <v>132627</v>
          </cell>
          <cell r="J41">
            <v>201747</v>
          </cell>
          <cell r="K41">
            <v>168363</v>
          </cell>
          <cell r="L41">
            <v>139830</v>
          </cell>
          <cell r="M41">
            <v>168363</v>
          </cell>
          <cell r="N41">
            <v>201747</v>
          </cell>
        </row>
        <row r="42">
          <cell r="A42">
            <v>28</v>
          </cell>
          <cell r="B42">
            <v>136890</v>
          </cell>
          <cell r="C42">
            <v>192888</v>
          </cell>
          <cell r="D42">
            <v>143658</v>
          </cell>
          <cell r="E42">
            <v>172681</v>
          </cell>
          <cell r="F42">
            <v>206594</v>
          </cell>
          <cell r="H42">
            <v>28</v>
          </cell>
          <cell r="I42">
            <v>138247</v>
          </cell>
          <cell r="J42">
            <v>209433</v>
          </cell>
          <cell r="K42">
            <v>174778</v>
          </cell>
          <cell r="L42">
            <v>145157</v>
          </cell>
          <cell r="M42">
            <v>174778</v>
          </cell>
          <cell r="N42">
            <v>209433</v>
          </cell>
        </row>
        <row r="43">
          <cell r="A43">
            <v>29</v>
          </cell>
          <cell r="B43">
            <v>142456</v>
          </cell>
          <cell r="C43">
            <v>199981</v>
          </cell>
          <cell r="D43">
            <v>148941</v>
          </cell>
          <cell r="E43">
            <v>179032</v>
          </cell>
          <cell r="F43">
            <v>214192</v>
          </cell>
          <cell r="H43">
            <v>29</v>
          </cell>
          <cell r="I43">
            <v>143867</v>
          </cell>
          <cell r="J43">
            <v>217120</v>
          </cell>
          <cell r="K43">
            <v>181193</v>
          </cell>
          <cell r="L43">
            <v>150485</v>
          </cell>
          <cell r="M43">
            <v>181193</v>
          </cell>
          <cell r="N43">
            <v>217120</v>
          </cell>
        </row>
        <row r="44">
          <cell r="A44">
            <v>30</v>
          </cell>
          <cell r="B44">
            <v>148023</v>
          </cell>
          <cell r="C44">
            <v>207075</v>
          </cell>
          <cell r="D44">
            <v>154225</v>
          </cell>
          <cell r="E44">
            <v>185383</v>
          </cell>
          <cell r="F44">
            <v>221790</v>
          </cell>
          <cell r="H44">
            <v>30</v>
          </cell>
          <cell r="I44">
            <v>149488</v>
          </cell>
          <cell r="J44">
            <v>224807</v>
          </cell>
          <cell r="K44">
            <v>187608</v>
          </cell>
          <cell r="L44">
            <v>155813</v>
          </cell>
          <cell r="M44">
            <v>187608</v>
          </cell>
          <cell r="N44">
            <v>224807</v>
          </cell>
        </row>
        <row r="45">
          <cell r="A45">
            <v>31</v>
          </cell>
          <cell r="B45">
            <v>153590</v>
          </cell>
          <cell r="C45">
            <v>214169</v>
          </cell>
          <cell r="D45">
            <v>159508</v>
          </cell>
          <cell r="E45">
            <v>191733</v>
          </cell>
          <cell r="F45">
            <v>229387</v>
          </cell>
          <cell r="H45">
            <v>31</v>
          </cell>
          <cell r="I45">
            <v>155108</v>
          </cell>
          <cell r="J45">
            <v>232493</v>
          </cell>
          <cell r="K45">
            <v>194022</v>
          </cell>
          <cell r="L45">
            <v>161140</v>
          </cell>
          <cell r="M45">
            <v>194022</v>
          </cell>
          <cell r="N45">
            <v>232493</v>
          </cell>
        </row>
        <row r="46">
          <cell r="A46">
            <v>32</v>
          </cell>
          <cell r="B46">
            <v>159156</v>
          </cell>
          <cell r="C46">
            <v>221262</v>
          </cell>
          <cell r="D46">
            <v>164791</v>
          </cell>
          <cell r="E46">
            <v>198084</v>
          </cell>
          <cell r="F46">
            <v>236985</v>
          </cell>
          <cell r="H46">
            <v>32</v>
          </cell>
          <cell r="I46">
            <v>160728</v>
          </cell>
          <cell r="J46">
            <v>240180</v>
          </cell>
          <cell r="K46">
            <v>200437</v>
          </cell>
          <cell r="L46">
            <v>166468</v>
          </cell>
          <cell r="M46">
            <v>200437</v>
          </cell>
          <cell r="N46">
            <v>240180</v>
          </cell>
        </row>
        <row r="47">
          <cell r="A47">
            <v>33</v>
          </cell>
          <cell r="B47">
            <v>164723</v>
          </cell>
          <cell r="C47">
            <v>228356</v>
          </cell>
          <cell r="D47">
            <v>170074</v>
          </cell>
          <cell r="E47">
            <v>204434</v>
          </cell>
          <cell r="F47">
            <v>244583</v>
          </cell>
          <cell r="H47">
            <v>33</v>
          </cell>
          <cell r="I47">
            <v>166348</v>
          </cell>
          <cell r="J47">
            <v>247866</v>
          </cell>
          <cell r="K47">
            <v>206852</v>
          </cell>
          <cell r="L47">
            <v>171795</v>
          </cell>
          <cell r="M47">
            <v>206852</v>
          </cell>
          <cell r="N47">
            <v>247866</v>
          </cell>
        </row>
        <row r="48">
          <cell r="A48">
            <v>34</v>
          </cell>
          <cell r="B48">
            <v>170290</v>
          </cell>
          <cell r="C48">
            <v>235450</v>
          </cell>
          <cell r="D48">
            <v>175358</v>
          </cell>
          <cell r="E48">
            <v>210785</v>
          </cell>
          <cell r="F48">
            <v>252181</v>
          </cell>
          <cell r="H48">
            <v>34</v>
          </cell>
          <cell r="I48">
            <v>171969</v>
          </cell>
          <cell r="J48">
            <v>255553</v>
          </cell>
          <cell r="K48">
            <v>213267</v>
          </cell>
          <cell r="L48">
            <v>177123</v>
          </cell>
          <cell r="M48">
            <v>213267</v>
          </cell>
          <cell r="N48">
            <v>255553</v>
          </cell>
        </row>
        <row r="49">
          <cell r="A49">
            <v>35</v>
          </cell>
          <cell r="B49">
            <v>175856</v>
          </cell>
          <cell r="C49">
            <v>242543</v>
          </cell>
          <cell r="D49">
            <v>180641</v>
          </cell>
          <cell r="E49">
            <v>217135</v>
          </cell>
          <cell r="F49">
            <v>259778</v>
          </cell>
          <cell r="H49">
            <v>35</v>
          </cell>
          <cell r="I49">
            <v>177589</v>
          </cell>
          <cell r="J49">
            <v>263239</v>
          </cell>
          <cell r="K49">
            <v>219681</v>
          </cell>
          <cell r="L49">
            <v>182450</v>
          </cell>
          <cell r="M49">
            <v>219681</v>
          </cell>
          <cell r="N49">
            <v>263239</v>
          </cell>
        </row>
        <row r="50">
          <cell r="A50">
            <v>36</v>
          </cell>
          <cell r="B50">
            <v>181423</v>
          </cell>
          <cell r="C50">
            <v>249637</v>
          </cell>
          <cell r="D50">
            <v>185924</v>
          </cell>
          <cell r="E50">
            <v>223486</v>
          </cell>
          <cell r="F50">
            <v>267376</v>
          </cell>
          <cell r="H50">
            <v>36</v>
          </cell>
          <cell r="I50">
            <v>183209</v>
          </cell>
          <cell r="J50">
            <v>270926</v>
          </cell>
          <cell r="K50">
            <v>226096</v>
          </cell>
          <cell r="L50">
            <v>187778</v>
          </cell>
          <cell r="M50">
            <v>226096</v>
          </cell>
          <cell r="N50">
            <v>270926</v>
          </cell>
        </row>
        <row r="51">
          <cell r="A51">
            <v>37</v>
          </cell>
          <cell r="B51">
            <v>187415</v>
          </cell>
          <cell r="C51">
            <v>256895</v>
          </cell>
          <cell r="D51">
            <v>191330</v>
          </cell>
          <cell r="E51">
            <v>229984</v>
          </cell>
          <cell r="F51">
            <v>275150</v>
          </cell>
          <cell r="H51">
            <v>37</v>
          </cell>
          <cell r="I51">
            <v>189246</v>
          </cell>
          <cell r="J51">
            <v>278778</v>
          </cell>
          <cell r="K51">
            <v>232649</v>
          </cell>
          <cell r="L51">
            <v>193220</v>
          </cell>
          <cell r="M51">
            <v>232649</v>
          </cell>
          <cell r="N51">
            <v>278778</v>
          </cell>
        </row>
        <row r="52">
          <cell r="A52">
            <v>38</v>
          </cell>
          <cell r="B52">
            <v>193407</v>
          </cell>
          <cell r="C52">
            <v>264153</v>
          </cell>
          <cell r="D52">
            <v>196735</v>
          </cell>
          <cell r="E52">
            <v>236481</v>
          </cell>
          <cell r="F52">
            <v>282923</v>
          </cell>
          <cell r="H52">
            <v>38</v>
          </cell>
          <cell r="I52">
            <v>195282</v>
          </cell>
          <cell r="J52">
            <v>286630</v>
          </cell>
          <cell r="K52">
            <v>239202</v>
          </cell>
          <cell r="L52">
            <v>198663</v>
          </cell>
          <cell r="M52">
            <v>239202</v>
          </cell>
          <cell r="N52">
            <v>286630</v>
          </cell>
        </row>
        <row r="53">
          <cell r="A53">
            <v>39</v>
          </cell>
          <cell r="B53">
            <v>199399</v>
          </cell>
          <cell r="C53">
            <v>271411</v>
          </cell>
          <cell r="D53">
            <v>202141</v>
          </cell>
          <cell r="E53">
            <v>242979</v>
          </cell>
          <cell r="F53">
            <v>290697</v>
          </cell>
          <cell r="H53">
            <v>39</v>
          </cell>
          <cell r="I53">
            <v>201319</v>
          </cell>
          <cell r="J53">
            <v>294483</v>
          </cell>
          <cell r="K53">
            <v>245755</v>
          </cell>
          <cell r="L53">
            <v>204105</v>
          </cell>
          <cell r="M53">
            <v>245755</v>
          </cell>
          <cell r="N53">
            <v>294483</v>
          </cell>
        </row>
        <row r="54">
          <cell r="A54">
            <v>40</v>
          </cell>
          <cell r="B54">
            <v>205391</v>
          </cell>
          <cell r="C54">
            <v>278668</v>
          </cell>
          <cell r="D54">
            <v>207546</v>
          </cell>
          <cell r="E54">
            <v>249476</v>
          </cell>
          <cell r="F54">
            <v>298471</v>
          </cell>
          <cell r="H54">
            <v>40</v>
          </cell>
          <cell r="I54">
            <v>207356</v>
          </cell>
          <cell r="J54">
            <v>302335</v>
          </cell>
          <cell r="K54">
            <v>252308</v>
          </cell>
          <cell r="L54">
            <v>209547</v>
          </cell>
          <cell r="M54">
            <v>252308</v>
          </cell>
          <cell r="N54">
            <v>302335</v>
          </cell>
        </row>
        <row r="55">
          <cell r="A55">
            <v>41</v>
          </cell>
          <cell r="B55">
            <v>211383</v>
          </cell>
          <cell r="C55">
            <v>285926</v>
          </cell>
          <cell r="D55">
            <v>212952</v>
          </cell>
          <cell r="E55">
            <v>255974</v>
          </cell>
          <cell r="F55">
            <v>306244</v>
          </cell>
          <cell r="H55">
            <v>41</v>
          </cell>
          <cell r="I55">
            <v>213392</v>
          </cell>
          <cell r="J55">
            <v>310187</v>
          </cell>
          <cell r="K55">
            <v>258861</v>
          </cell>
          <cell r="L55">
            <v>214989</v>
          </cell>
          <cell r="M55">
            <v>258861</v>
          </cell>
          <cell r="N55">
            <v>310187</v>
          </cell>
        </row>
        <row r="56">
          <cell r="A56">
            <v>42</v>
          </cell>
          <cell r="B56">
            <v>217376</v>
          </cell>
          <cell r="C56">
            <v>293184</v>
          </cell>
          <cell r="D56">
            <v>218357</v>
          </cell>
          <cell r="E56">
            <v>262472</v>
          </cell>
          <cell r="F56">
            <v>314018</v>
          </cell>
          <cell r="H56">
            <v>42</v>
          </cell>
          <cell r="I56">
            <v>219429</v>
          </cell>
          <cell r="J56">
            <v>318039</v>
          </cell>
          <cell r="K56">
            <v>265414</v>
          </cell>
          <cell r="L56">
            <v>220432</v>
          </cell>
          <cell r="M56">
            <v>265414</v>
          </cell>
          <cell r="N56">
            <v>318039</v>
          </cell>
        </row>
        <row r="57">
          <cell r="A57">
            <v>43</v>
          </cell>
          <cell r="B57">
            <v>223368</v>
          </cell>
          <cell r="C57">
            <v>300442</v>
          </cell>
          <cell r="D57">
            <v>223763</v>
          </cell>
          <cell r="E57">
            <v>268969</v>
          </cell>
          <cell r="F57">
            <v>321792</v>
          </cell>
          <cell r="H57">
            <v>43</v>
          </cell>
          <cell r="I57">
            <v>225466</v>
          </cell>
          <cell r="J57">
            <v>325891</v>
          </cell>
          <cell r="K57">
            <v>271966</v>
          </cell>
          <cell r="L57">
            <v>225874</v>
          </cell>
          <cell r="M57">
            <v>271966</v>
          </cell>
          <cell r="N57">
            <v>325891</v>
          </cell>
        </row>
        <row r="58">
          <cell r="A58">
            <v>44</v>
          </cell>
          <cell r="B58">
            <v>229360</v>
          </cell>
          <cell r="C58">
            <v>307700</v>
          </cell>
          <cell r="D58">
            <v>229168</v>
          </cell>
          <cell r="E58">
            <v>275467</v>
          </cell>
          <cell r="F58">
            <v>329565</v>
          </cell>
          <cell r="H58">
            <v>44</v>
          </cell>
          <cell r="I58">
            <v>231502</v>
          </cell>
          <cell r="J58">
            <v>333743</v>
          </cell>
          <cell r="K58">
            <v>278519</v>
          </cell>
          <cell r="L58">
            <v>231316</v>
          </cell>
          <cell r="M58">
            <v>278519</v>
          </cell>
          <cell r="N58">
            <v>333743</v>
          </cell>
        </row>
        <row r="59">
          <cell r="A59">
            <v>45</v>
          </cell>
          <cell r="B59">
            <v>235352</v>
          </cell>
          <cell r="C59">
            <v>314958</v>
          </cell>
          <cell r="D59">
            <v>234574</v>
          </cell>
          <cell r="E59">
            <v>281964</v>
          </cell>
          <cell r="F59">
            <v>337339</v>
          </cell>
          <cell r="H59">
            <v>45</v>
          </cell>
          <cell r="I59">
            <v>237539</v>
          </cell>
          <cell r="J59">
            <v>341596</v>
          </cell>
          <cell r="K59">
            <v>285072</v>
          </cell>
          <cell r="L59">
            <v>236758</v>
          </cell>
          <cell r="M59">
            <v>285072</v>
          </cell>
          <cell r="N59">
            <v>341496</v>
          </cell>
        </row>
        <row r="60">
          <cell r="A60">
            <v>46</v>
          </cell>
          <cell r="B60">
            <v>241344</v>
          </cell>
          <cell r="C60">
            <v>322215</v>
          </cell>
          <cell r="D60">
            <v>239979</v>
          </cell>
          <cell r="E60">
            <v>288462</v>
          </cell>
          <cell r="F60">
            <v>345113</v>
          </cell>
          <cell r="H60">
            <v>46</v>
          </cell>
          <cell r="I60">
            <v>243576</v>
          </cell>
          <cell r="J60">
            <v>349448</v>
          </cell>
          <cell r="K60">
            <v>291625</v>
          </cell>
          <cell r="L60">
            <v>242201</v>
          </cell>
          <cell r="M60">
            <v>291625</v>
          </cell>
          <cell r="N60">
            <v>349448</v>
          </cell>
        </row>
        <row r="61">
          <cell r="A61">
            <v>47</v>
          </cell>
          <cell r="B61">
            <v>247336</v>
          </cell>
          <cell r="C61">
            <v>329473</v>
          </cell>
          <cell r="D61">
            <v>245385</v>
          </cell>
          <cell r="E61">
            <v>294959</v>
          </cell>
          <cell r="F61">
            <v>352886</v>
          </cell>
          <cell r="H61">
            <v>47</v>
          </cell>
          <cell r="I61">
            <v>249612</v>
          </cell>
          <cell r="J61">
            <v>357300</v>
          </cell>
          <cell r="K61">
            <v>298178</v>
          </cell>
          <cell r="L61">
            <v>247643</v>
          </cell>
          <cell r="M61">
            <v>298178</v>
          </cell>
          <cell r="N61">
            <v>357300</v>
          </cell>
        </row>
        <row r="62">
          <cell r="A62">
            <v>48</v>
          </cell>
          <cell r="B62">
            <v>253328</v>
          </cell>
          <cell r="C62">
            <v>336731</v>
          </cell>
          <cell r="D62">
            <v>250790</v>
          </cell>
          <cell r="E62">
            <v>301457</v>
          </cell>
          <cell r="F62">
            <v>360660</v>
          </cell>
          <cell r="H62">
            <v>48</v>
          </cell>
          <cell r="I62">
            <v>255649</v>
          </cell>
          <cell r="J62">
            <v>365152</v>
          </cell>
          <cell r="K62">
            <v>304731</v>
          </cell>
          <cell r="L62">
            <v>253085</v>
          </cell>
          <cell r="M62">
            <v>304731</v>
          </cell>
          <cell r="N62">
            <v>365152</v>
          </cell>
        </row>
        <row r="63">
          <cell r="A63">
            <v>49</v>
          </cell>
          <cell r="B63">
            <v>259396</v>
          </cell>
          <cell r="C63">
            <v>344157</v>
          </cell>
          <cell r="D63">
            <v>256321</v>
          </cell>
          <cell r="E63">
            <v>308105</v>
          </cell>
          <cell r="F63">
            <v>368614</v>
          </cell>
          <cell r="H63">
            <v>49</v>
          </cell>
          <cell r="I63">
            <v>261753</v>
          </cell>
          <cell r="J63">
            <v>373173</v>
          </cell>
          <cell r="K63">
            <v>311425</v>
          </cell>
          <cell r="L63">
            <v>258645</v>
          </cell>
          <cell r="M63">
            <v>311425</v>
          </cell>
          <cell r="N63">
            <v>373173</v>
          </cell>
        </row>
        <row r="64">
          <cell r="A64">
            <v>50</v>
          </cell>
          <cell r="B64">
            <v>265464</v>
          </cell>
          <cell r="C64">
            <v>351583</v>
          </cell>
          <cell r="D64">
            <v>261851</v>
          </cell>
          <cell r="E64">
            <v>314753</v>
          </cell>
          <cell r="F64">
            <v>376567</v>
          </cell>
          <cell r="H64">
            <v>50</v>
          </cell>
          <cell r="I64">
            <v>267857</v>
          </cell>
          <cell r="J64">
            <v>381195</v>
          </cell>
          <cell r="K64">
            <v>318119</v>
          </cell>
          <cell r="L64">
            <v>264204</v>
          </cell>
          <cell r="M64">
            <v>318119</v>
          </cell>
          <cell r="N64">
            <v>381195</v>
          </cell>
        </row>
        <row r="65">
          <cell r="A65">
            <v>51</v>
          </cell>
          <cell r="B65">
            <v>271532</v>
          </cell>
          <cell r="C65">
            <v>359009</v>
          </cell>
          <cell r="D65">
            <v>267382</v>
          </cell>
          <cell r="E65">
            <v>321401</v>
          </cell>
          <cell r="F65">
            <v>384521</v>
          </cell>
          <cell r="H65">
            <v>51</v>
          </cell>
          <cell r="I65">
            <v>273960</v>
          </cell>
          <cell r="J65">
            <v>389216</v>
          </cell>
          <cell r="K65">
            <v>324813</v>
          </cell>
          <cell r="L65">
            <v>269764</v>
          </cell>
          <cell r="M65">
            <v>324813</v>
          </cell>
          <cell r="N65">
            <v>389216</v>
          </cell>
        </row>
        <row r="66">
          <cell r="A66">
            <v>52</v>
          </cell>
          <cell r="B66">
            <v>277600</v>
          </cell>
          <cell r="C66">
            <v>366434</v>
          </cell>
          <cell r="D66">
            <v>272913</v>
          </cell>
          <cell r="E66">
            <v>328049</v>
          </cell>
          <cell r="F66">
            <v>392474</v>
          </cell>
          <cell r="H66">
            <v>52</v>
          </cell>
          <cell r="I66">
            <v>280064</v>
          </cell>
          <cell r="J66">
            <v>397237</v>
          </cell>
          <cell r="K66">
            <v>331507</v>
          </cell>
          <cell r="L66">
            <v>275323</v>
          </cell>
          <cell r="M66">
            <v>331507</v>
          </cell>
          <cell r="N66">
            <v>397237</v>
          </cell>
        </row>
        <row r="67">
          <cell r="A67">
            <v>53</v>
          </cell>
          <cell r="B67">
            <v>283668</v>
          </cell>
          <cell r="C67">
            <v>373860</v>
          </cell>
          <cell r="D67">
            <v>278443</v>
          </cell>
          <cell r="E67">
            <v>334697</v>
          </cell>
          <cell r="F67">
            <v>400428</v>
          </cell>
          <cell r="H67">
            <v>53</v>
          </cell>
          <cell r="I67">
            <v>286168</v>
          </cell>
          <cell r="J67">
            <v>405258</v>
          </cell>
          <cell r="K67">
            <v>338201</v>
          </cell>
          <cell r="L67">
            <v>280883</v>
          </cell>
          <cell r="M67">
            <v>338201</v>
          </cell>
          <cell r="N67">
            <v>405258</v>
          </cell>
        </row>
        <row r="68">
          <cell r="A68">
            <v>54</v>
          </cell>
          <cell r="B68">
            <v>289736</v>
          </cell>
          <cell r="C68">
            <v>381286</v>
          </cell>
          <cell r="D68">
            <v>283974</v>
          </cell>
          <cell r="E68">
            <v>341345</v>
          </cell>
          <cell r="F68">
            <v>408381</v>
          </cell>
          <cell r="H68">
            <v>54</v>
          </cell>
          <cell r="I68">
            <v>292272</v>
          </cell>
          <cell r="J68">
            <v>413280</v>
          </cell>
          <cell r="K68">
            <v>344895</v>
          </cell>
          <cell r="L68">
            <v>286442</v>
          </cell>
          <cell r="M68">
            <v>344895</v>
          </cell>
          <cell r="N68">
            <v>413280</v>
          </cell>
        </row>
        <row r="69">
          <cell r="A69">
            <v>55</v>
          </cell>
          <cell r="B69">
            <v>295803</v>
          </cell>
          <cell r="C69">
            <v>388712</v>
          </cell>
          <cell r="D69">
            <v>289505</v>
          </cell>
          <cell r="E69">
            <v>347993</v>
          </cell>
          <cell r="F69">
            <v>416335</v>
          </cell>
          <cell r="H69">
            <v>55</v>
          </cell>
          <cell r="I69">
            <v>298375</v>
          </cell>
          <cell r="J69">
            <v>421301</v>
          </cell>
          <cell r="K69">
            <v>351589</v>
          </cell>
          <cell r="L69">
            <v>292002</v>
          </cell>
          <cell r="M69">
            <v>351589</v>
          </cell>
          <cell r="N69">
            <v>421301</v>
          </cell>
        </row>
        <row r="70">
          <cell r="A70">
            <v>56</v>
          </cell>
          <cell r="B70">
            <v>301871</v>
          </cell>
          <cell r="C70">
            <v>396138</v>
          </cell>
          <cell r="D70">
            <v>295035</v>
          </cell>
          <cell r="E70">
            <v>354641</v>
          </cell>
          <cell r="F70">
            <v>424288</v>
          </cell>
          <cell r="H70">
            <v>56</v>
          </cell>
          <cell r="I70">
            <v>304479</v>
          </cell>
          <cell r="J70">
            <v>429322</v>
          </cell>
          <cell r="K70">
            <v>358283</v>
          </cell>
          <cell r="L70">
            <v>297561</v>
          </cell>
          <cell r="M70">
            <v>358283</v>
          </cell>
          <cell r="N70">
            <v>429322</v>
          </cell>
        </row>
        <row r="71">
          <cell r="A71">
            <v>57</v>
          </cell>
          <cell r="B71">
            <v>307939</v>
          </cell>
          <cell r="C71">
            <v>403564</v>
          </cell>
          <cell r="D71">
            <v>300566</v>
          </cell>
          <cell r="E71">
            <v>361289</v>
          </cell>
          <cell r="F71">
            <v>432242</v>
          </cell>
          <cell r="H71">
            <v>57</v>
          </cell>
          <cell r="I71">
            <v>310583</v>
          </cell>
          <cell r="J71">
            <v>437343</v>
          </cell>
          <cell r="K71">
            <v>364977</v>
          </cell>
          <cell r="L71">
            <v>303121</v>
          </cell>
          <cell r="M71">
            <v>364977</v>
          </cell>
          <cell r="N71">
            <v>437343</v>
          </cell>
        </row>
        <row r="72">
          <cell r="A72">
            <v>58</v>
          </cell>
          <cell r="B72">
            <v>314007</v>
          </cell>
          <cell r="C72">
            <v>410989</v>
          </cell>
          <cell r="D72">
            <v>306097</v>
          </cell>
          <cell r="E72">
            <v>367937</v>
          </cell>
          <cell r="F72">
            <v>440195</v>
          </cell>
          <cell r="H72">
            <v>58</v>
          </cell>
          <cell r="I72">
            <v>316687</v>
          </cell>
          <cell r="J72">
            <v>445365</v>
          </cell>
          <cell r="K72">
            <v>371671</v>
          </cell>
          <cell r="L72">
            <v>308680</v>
          </cell>
          <cell r="M72">
            <v>371671</v>
          </cell>
          <cell r="N72">
            <v>445365</v>
          </cell>
        </row>
        <row r="73">
          <cell r="A73">
            <v>59</v>
          </cell>
          <cell r="B73">
            <v>320075</v>
          </cell>
          <cell r="C73">
            <v>418415</v>
          </cell>
          <cell r="D73">
            <v>311627</v>
          </cell>
          <cell r="E73">
            <v>374585</v>
          </cell>
          <cell r="F73">
            <v>448149</v>
          </cell>
          <cell r="H73">
            <v>59</v>
          </cell>
          <cell r="I73">
            <v>322790</v>
          </cell>
          <cell r="J73">
            <v>453386</v>
          </cell>
          <cell r="K73">
            <v>378365</v>
          </cell>
          <cell r="L73">
            <v>314240</v>
          </cell>
          <cell r="M73">
            <v>378365</v>
          </cell>
          <cell r="N73">
            <v>453386</v>
          </cell>
        </row>
        <row r="74">
          <cell r="A74">
            <v>60</v>
          </cell>
          <cell r="B74">
            <v>326143</v>
          </cell>
          <cell r="C74">
            <v>425841</v>
          </cell>
          <cell r="D74">
            <v>317158</v>
          </cell>
          <cell r="E74">
            <v>381233</v>
          </cell>
          <cell r="F74">
            <v>456102</v>
          </cell>
          <cell r="H74">
            <v>60</v>
          </cell>
          <cell r="I74">
            <v>328894</v>
          </cell>
          <cell r="J74">
            <v>461407</v>
          </cell>
          <cell r="K74">
            <v>385059</v>
          </cell>
          <cell r="L74">
            <v>319799</v>
          </cell>
          <cell r="M74">
            <v>385059</v>
          </cell>
          <cell r="N74">
            <v>461407</v>
          </cell>
        </row>
        <row r="75">
          <cell r="A75">
            <v>61</v>
          </cell>
          <cell r="B75">
            <v>332351</v>
          </cell>
          <cell r="C75">
            <v>433439</v>
          </cell>
          <cell r="D75">
            <v>322817</v>
          </cell>
          <cell r="E75">
            <v>388035</v>
          </cell>
          <cell r="F75">
            <v>464240</v>
          </cell>
          <cell r="H75">
            <v>61</v>
          </cell>
          <cell r="I75">
            <v>335129</v>
          </cell>
          <cell r="J75">
            <v>469601</v>
          </cell>
          <cell r="K75">
            <v>391897</v>
          </cell>
          <cell r="L75">
            <v>325478</v>
          </cell>
          <cell r="M75">
            <v>391897</v>
          </cell>
          <cell r="N75">
            <v>469601</v>
          </cell>
        </row>
        <row r="76">
          <cell r="A76">
            <v>62</v>
          </cell>
          <cell r="B76">
            <v>338560</v>
          </cell>
          <cell r="C76">
            <v>441036</v>
          </cell>
          <cell r="D76">
            <v>328475</v>
          </cell>
          <cell r="E76">
            <v>394837</v>
          </cell>
          <cell r="F76">
            <v>472377</v>
          </cell>
          <cell r="H76">
            <v>62</v>
          </cell>
          <cell r="I76">
            <v>341365</v>
          </cell>
          <cell r="J76">
            <v>477795</v>
          </cell>
          <cell r="K76">
            <v>398735</v>
          </cell>
          <cell r="L76">
            <v>331158</v>
          </cell>
          <cell r="M76">
            <v>398735</v>
          </cell>
          <cell r="N76">
            <v>477795</v>
          </cell>
        </row>
        <row r="77">
          <cell r="A77">
            <v>63</v>
          </cell>
          <cell r="B77">
            <v>344768</v>
          </cell>
          <cell r="C77">
            <v>448634</v>
          </cell>
          <cell r="D77">
            <v>334134</v>
          </cell>
          <cell r="E77">
            <v>401638</v>
          </cell>
          <cell r="F77">
            <v>480515</v>
          </cell>
          <cell r="H77">
            <v>63</v>
          </cell>
          <cell r="I77">
            <v>347600</v>
          </cell>
          <cell r="J77">
            <v>485989</v>
          </cell>
          <cell r="K77">
            <v>405573</v>
          </cell>
          <cell r="L77">
            <v>336837</v>
          </cell>
          <cell r="M77">
            <v>405573</v>
          </cell>
          <cell r="N77">
            <v>485989</v>
          </cell>
        </row>
        <row r="78">
          <cell r="A78">
            <v>64</v>
          </cell>
          <cell r="B78">
            <v>350976</v>
          </cell>
          <cell r="C78">
            <v>456232</v>
          </cell>
          <cell r="D78">
            <v>339792</v>
          </cell>
          <cell r="E78">
            <v>408440</v>
          </cell>
          <cell r="F78">
            <v>488653</v>
          </cell>
          <cell r="H78">
            <v>64</v>
          </cell>
          <cell r="I78">
            <v>353835</v>
          </cell>
          <cell r="J78">
            <v>494183</v>
          </cell>
          <cell r="K78">
            <v>412411</v>
          </cell>
          <cell r="L78">
            <v>342516</v>
          </cell>
          <cell r="M78">
            <v>412411</v>
          </cell>
          <cell r="N78">
            <v>494183</v>
          </cell>
        </row>
        <row r="79">
          <cell r="A79">
            <v>65</v>
          </cell>
          <cell r="B79">
            <v>357185</v>
          </cell>
          <cell r="C79">
            <v>463829</v>
          </cell>
          <cell r="D79">
            <v>345451</v>
          </cell>
          <cell r="E79">
            <v>415242</v>
          </cell>
          <cell r="F79">
            <v>496790</v>
          </cell>
          <cell r="H79">
            <v>65</v>
          </cell>
          <cell r="I79">
            <v>360070</v>
          </cell>
          <cell r="J79">
            <v>502377</v>
          </cell>
          <cell r="K79">
            <v>419249</v>
          </cell>
          <cell r="L79">
            <v>348195</v>
          </cell>
          <cell r="M79">
            <v>419249</v>
          </cell>
          <cell r="N79">
            <v>502377</v>
          </cell>
        </row>
        <row r="80">
          <cell r="A80">
            <v>66</v>
          </cell>
          <cell r="B80">
            <v>363393</v>
          </cell>
          <cell r="C80">
            <v>471427</v>
          </cell>
          <cell r="D80">
            <v>351110</v>
          </cell>
          <cell r="E80">
            <v>422044</v>
          </cell>
          <cell r="F80">
            <v>504928</v>
          </cell>
          <cell r="H80">
            <v>66</v>
          </cell>
          <cell r="I80">
            <v>366306</v>
          </cell>
          <cell r="J80">
            <v>510571</v>
          </cell>
          <cell r="K80">
            <v>426088</v>
          </cell>
          <cell r="L80">
            <v>353875</v>
          </cell>
          <cell r="M80">
            <v>426088</v>
          </cell>
          <cell r="N80">
            <v>510571</v>
          </cell>
        </row>
        <row r="81">
          <cell r="A81">
            <v>67</v>
          </cell>
          <cell r="B81">
            <v>369601</v>
          </cell>
          <cell r="C81">
            <v>479025</v>
          </cell>
          <cell r="D81">
            <v>356768</v>
          </cell>
          <cell r="E81">
            <v>428845</v>
          </cell>
          <cell r="F81">
            <v>513066</v>
          </cell>
          <cell r="H81">
            <v>67</v>
          </cell>
          <cell r="I81">
            <v>372541</v>
          </cell>
          <cell r="J81">
            <v>518764</v>
          </cell>
          <cell r="K81">
            <v>432926</v>
          </cell>
          <cell r="L81">
            <v>359554</v>
          </cell>
          <cell r="M81">
            <v>432926</v>
          </cell>
          <cell r="N81">
            <v>518764</v>
          </cell>
        </row>
        <row r="82">
          <cell r="A82">
            <v>68</v>
          </cell>
          <cell r="B82">
            <v>375810</v>
          </cell>
          <cell r="C82">
            <v>486622</v>
          </cell>
          <cell r="D82">
            <v>362427</v>
          </cell>
          <cell r="E82">
            <v>435647</v>
          </cell>
          <cell r="F82">
            <v>521203</v>
          </cell>
          <cell r="H82">
            <v>68</v>
          </cell>
          <cell r="I82">
            <v>378776</v>
          </cell>
          <cell r="J82">
            <v>526958</v>
          </cell>
          <cell r="K82">
            <v>439764</v>
          </cell>
          <cell r="L82">
            <v>365233</v>
          </cell>
          <cell r="M82">
            <v>439764</v>
          </cell>
          <cell r="N82">
            <v>526958</v>
          </cell>
        </row>
        <row r="83">
          <cell r="A83">
            <v>69</v>
          </cell>
          <cell r="B83">
            <v>382018</v>
          </cell>
          <cell r="C83">
            <v>494220</v>
          </cell>
          <cell r="D83">
            <v>368085</v>
          </cell>
          <cell r="E83">
            <v>442449</v>
          </cell>
          <cell r="F83">
            <v>529341</v>
          </cell>
          <cell r="H83">
            <v>69</v>
          </cell>
          <cell r="I83">
            <v>385011</v>
          </cell>
          <cell r="J83">
            <v>535152</v>
          </cell>
          <cell r="K83">
            <v>446602</v>
          </cell>
          <cell r="L83">
            <v>370912</v>
          </cell>
          <cell r="M83">
            <v>446602</v>
          </cell>
          <cell r="N83">
            <v>535152</v>
          </cell>
        </row>
        <row r="84">
          <cell r="A84">
            <v>70</v>
          </cell>
          <cell r="B84">
            <v>388226</v>
          </cell>
          <cell r="C84">
            <v>501818</v>
          </cell>
          <cell r="D84">
            <v>373744</v>
          </cell>
          <cell r="E84">
            <v>449251</v>
          </cell>
          <cell r="F84">
            <v>537479</v>
          </cell>
          <cell r="H84">
            <v>70</v>
          </cell>
          <cell r="I84">
            <v>391247</v>
          </cell>
          <cell r="J84">
            <v>543346</v>
          </cell>
          <cell r="K84">
            <v>453440</v>
          </cell>
          <cell r="L84">
            <v>376592</v>
          </cell>
          <cell r="M84">
            <v>453440</v>
          </cell>
          <cell r="N84">
            <v>543346</v>
          </cell>
        </row>
        <row r="85">
          <cell r="A85">
            <v>71</v>
          </cell>
          <cell r="B85">
            <v>394435</v>
          </cell>
          <cell r="C85">
            <v>509415</v>
          </cell>
          <cell r="D85">
            <v>379402</v>
          </cell>
          <cell r="E85">
            <v>456052</v>
          </cell>
          <cell r="F85">
            <v>545616</v>
          </cell>
          <cell r="H85">
            <v>71</v>
          </cell>
          <cell r="I85">
            <v>397482</v>
          </cell>
          <cell r="J85">
            <v>551540</v>
          </cell>
          <cell r="K85">
            <v>460278</v>
          </cell>
          <cell r="L85">
            <v>382271</v>
          </cell>
          <cell r="M85">
            <v>460278</v>
          </cell>
          <cell r="N85">
            <v>551540</v>
          </cell>
        </row>
        <row r="86">
          <cell r="A86">
            <v>72</v>
          </cell>
          <cell r="B86">
            <v>400643</v>
          </cell>
          <cell r="C86">
            <v>517013</v>
          </cell>
          <cell r="D86">
            <v>385061</v>
          </cell>
          <cell r="E86">
            <v>462854</v>
          </cell>
          <cell r="F86">
            <v>553754</v>
          </cell>
          <cell r="H86">
            <v>72</v>
          </cell>
          <cell r="I86">
            <v>403717</v>
          </cell>
          <cell r="J86">
            <v>559734</v>
          </cell>
          <cell r="K86">
            <v>467116</v>
          </cell>
          <cell r="L86">
            <v>387950</v>
          </cell>
          <cell r="M86">
            <v>467116</v>
          </cell>
          <cell r="N86">
            <v>559743</v>
          </cell>
        </row>
        <row r="87">
          <cell r="A87">
            <v>73</v>
          </cell>
          <cell r="B87">
            <v>406995</v>
          </cell>
          <cell r="C87">
            <v>524787</v>
          </cell>
          <cell r="D87">
            <v>390851</v>
          </cell>
          <cell r="E87">
            <v>469813</v>
          </cell>
          <cell r="F87">
            <v>562080</v>
          </cell>
          <cell r="H87">
            <v>73</v>
          </cell>
          <cell r="I87">
            <v>410086</v>
          </cell>
          <cell r="J87">
            <v>568104</v>
          </cell>
          <cell r="K87">
            <v>474101</v>
          </cell>
          <cell r="L87">
            <v>393751</v>
          </cell>
          <cell r="M87">
            <v>474101</v>
          </cell>
          <cell r="N87">
            <v>568104</v>
          </cell>
        </row>
        <row r="88">
          <cell r="A88">
            <v>74</v>
          </cell>
          <cell r="B88">
            <v>413347</v>
          </cell>
          <cell r="C88">
            <v>532560</v>
          </cell>
          <cell r="D88">
            <v>396640</v>
          </cell>
          <cell r="E88">
            <v>476773</v>
          </cell>
          <cell r="F88">
            <v>570406</v>
          </cell>
          <cell r="H88">
            <v>74</v>
          </cell>
          <cell r="I88">
            <v>416456</v>
          </cell>
          <cell r="J88">
            <v>576475</v>
          </cell>
          <cell r="K88">
            <v>481087</v>
          </cell>
          <cell r="L88">
            <v>399553</v>
          </cell>
          <cell r="M88">
            <v>481087</v>
          </cell>
          <cell r="N88">
            <v>576475</v>
          </cell>
        </row>
        <row r="89">
          <cell r="A89">
            <v>75</v>
          </cell>
          <cell r="B89">
            <v>419699</v>
          </cell>
          <cell r="C89">
            <v>540334</v>
          </cell>
          <cell r="D89">
            <v>402430</v>
          </cell>
          <cell r="E89">
            <v>483732</v>
          </cell>
          <cell r="F89">
            <v>578732</v>
          </cell>
          <cell r="H89">
            <v>75</v>
          </cell>
          <cell r="I89">
            <v>422825</v>
          </cell>
          <cell r="J89">
            <v>584845</v>
          </cell>
          <cell r="K89">
            <v>488072</v>
          </cell>
          <cell r="L89">
            <v>405354</v>
          </cell>
          <cell r="M89">
            <v>488072</v>
          </cell>
          <cell r="N89">
            <v>584845</v>
          </cell>
        </row>
        <row r="90">
          <cell r="A90">
            <v>76</v>
          </cell>
          <cell r="B90">
            <v>426051</v>
          </cell>
          <cell r="C90">
            <v>548107</v>
          </cell>
          <cell r="D90">
            <v>408219</v>
          </cell>
          <cell r="E90">
            <v>490691</v>
          </cell>
          <cell r="F90">
            <v>587057</v>
          </cell>
          <cell r="H90">
            <v>76</v>
          </cell>
          <cell r="I90">
            <v>429195</v>
          </cell>
          <cell r="J90">
            <v>593215</v>
          </cell>
          <cell r="K90">
            <v>495057</v>
          </cell>
          <cell r="L90">
            <v>411156</v>
          </cell>
          <cell r="M90">
            <v>495057</v>
          </cell>
          <cell r="N90">
            <v>593215</v>
          </cell>
        </row>
        <row r="91">
          <cell r="A91">
            <v>77</v>
          </cell>
          <cell r="B91">
            <v>432403</v>
          </cell>
          <cell r="C91">
            <v>555881</v>
          </cell>
          <cell r="D91">
            <v>414009</v>
          </cell>
          <cell r="E91">
            <v>497650</v>
          </cell>
          <cell r="F91">
            <v>595383</v>
          </cell>
          <cell r="H91">
            <v>77</v>
          </cell>
          <cell r="I91">
            <v>435564</v>
          </cell>
          <cell r="J91">
            <v>601586</v>
          </cell>
          <cell r="K91">
            <v>502043</v>
          </cell>
          <cell r="L91">
            <v>416957</v>
          </cell>
          <cell r="M91">
            <v>502043</v>
          </cell>
          <cell r="N91">
            <v>601586</v>
          </cell>
        </row>
        <row r="92">
          <cell r="A92">
            <v>78</v>
          </cell>
          <cell r="B92">
            <v>438755</v>
          </cell>
          <cell r="C92">
            <v>563654</v>
          </cell>
          <cell r="D92">
            <v>419798</v>
          </cell>
          <cell r="E92">
            <v>504610</v>
          </cell>
          <cell r="F92">
            <v>603709</v>
          </cell>
          <cell r="H92">
            <v>78</v>
          </cell>
          <cell r="I92">
            <v>441934</v>
          </cell>
          <cell r="J92">
            <v>609956</v>
          </cell>
          <cell r="K92">
            <v>509028</v>
          </cell>
          <cell r="L92">
            <v>422759</v>
          </cell>
          <cell r="M92">
            <v>509028</v>
          </cell>
          <cell r="N92">
            <v>609956</v>
          </cell>
        </row>
        <row r="93">
          <cell r="A93">
            <v>79</v>
          </cell>
          <cell r="B93">
            <v>445107</v>
          </cell>
          <cell r="C93">
            <v>571428</v>
          </cell>
          <cell r="D93">
            <v>425588</v>
          </cell>
          <cell r="E93">
            <v>511569</v>
          </cell>
          <cell r="F93">
            <v>612035</v>
          </cell>
          <cell r="H93">
            <v>79</v>
          </cell>
          <cell r="I93">
            <v>448303</v>
          </cell>
          <cell r="J93">
            <v>618326</v>
          </cell>
          <cell r="K93">
            <v>516013</v>
          </cell>
          <cell r="L93">
            <v>428560</v>
          </cell>
          <cell r="M93">
            <v>516013</v>
          </cell>
          <cell r="N93">
            <v>618326</v>
          </cell>
        </row>
        <row r="94">
          <cell r="A94">
            <v>80</v>
          </cell>
          <cell r="B94">
            <v>451459</v>
          </cell>
          <cell r="C94">
            <v>579201</v>
          </cell>
          <cell r="D94">
            <v>431377</v>
          </cell>
          <cell r="E94">
            <v>518528</v>
          </cell>
          <cell r="F94">
            <v>620361</v>
          </cell>
          <cell r="H94">
            <v>80</v>
          </cell>
          <cell r="I94">
            <v>454672</v>
          </cell>
          <cell r="J94">
            <v>626697</v>
          </cell>
          <cell r="K94">
            <v>522999</v>
          </cell>
          <cell r="L94">
            <v>434361</v>
          </cell>
          <cell r="M94">
            <v>522999</v>
          </cell>
          <cell r="N94">
            <v>626697</v>
          </cell>
        </row>
        <row r="95">
          <cell r="A95">
            <v>81</v>
          </cell>
          <cell r="B95">
            <v>457811</v>
          </cell>
          <cell r="C95">
            <v>586975</v>
          </cell>
          <cell r="D95">
            <v>437167</v>
          </cell>
          <cell r="E95">
            <v>525487</v>
          </cell>
          <cell r="F95">
            <v>628687</v>
          </cell>
          <cell r="H95">
            <v>81</v>
          </cell>
          <cell r="I95">
            <v>461042</v>
          </cell>
          <cell r="J95">
            <v>635067</v>
          </cell>
          <cell r="K95">
            <v>529984</v>
          </cell>
          <cell r="L95">
            <v>440163</v>
          </cell>
          <cell r="M95">
            <v>529984</v>
          </cell>
          <cell r="N95">
            <v>635067</v>
          </cell>
        </row>
        <row r="96">
          <cell r="A96">
            <v>82</v>
          </cell>
          <cell r="B96">
            <v>464163</v>
          </cell>
          <cell r="C96">
            <v>594748</v>
          </cell>
          <cell r="D96">
            <v>442956</v>
          </cell>
          <cell r="E96">
            <v>532447</v>
          </cell>
          <cell r="F96">
            <v>637012</v>
          </cell>
          <cell r="H96">
            <v>82</v>
          </cell>
          <cell r="I96">
            <v>467411</v>
          </cell>
          <cell r="J96">
            <v>643437</v>
          </cell>
          <cell r="K96">
            <v>536969</v>
          </cell>
          <cell r="L96">
            <v>445964</v>
          </cell>
          <cell r="M96">
            <v>536969</v>
          </cell>
          <cell r="N96">
            <v>643437</v>
          </cell>
        </row>
        <row r="97">
          <cell r="A97">
            <v>83</v>
          </cell>
          <cell r="B97">
            <v>470515</v>
          </cell>
          <cell r="C97">
            <v>602522</v>
          </cell>
          <cell r="D97">
            <v>448746</v>
          </cell>
          <cell r="E97">
            <v>539406</v>
          </cell>
          <cell r="F97">
            <v>645338</v>
          </cell>
          <cell r="H97">
            <v>83</v>
          </cell>
          <cell r="I97">
            <v>473781</v>
          </cell>
          <cell r="J97">
            <v>651808</v>
          </cell>
          <cell r="K97">
            <v>543955</v>
          </cell>
          <cell r="L97">
            <v>451766</v>
          </cell>
          <cell r="M97">
            <v>543955</v>
          </cell>
          <cell r="N97">
            <v>651808</v>
          </cell>
        </row>
        <row r="98">
          <cell r="A98">
            <v>84</v>
          </cell>
          <cell r="B98">
            <v>476867</v>
          </cell>
          <cell r="C98">
            <v>610295</v>
          </cell>
          <cell r="D98">
            <v>454535</v>
          </cell>
          <cell r="E98">
            <v>546365</v>
          </cell>
          <cell r="F98">
            <v>653664</v>
          </cell>
          <cell r="H98">
            <v>84</v>
          </cell>
          <cell r="I98">
            <v>480150</v>
          </cell>
          <cell r="J98">
            <v>660178</v>
          </cell>
          <cell r="K98">
            <v>550940</v>
          </cell>
          <cell r="L98">
            <v>457567</v>
          </cell>
          <cell r="M98">
            <v>550940</v>
          </cell>
          <cell r="N98">
            <v>660178</v>
          </cell>
        </row>
        <row r="99">
          <cell r="A99">
            <v>85</v>
          </cell>
          <cell r="B99">
            <v>483366</v>
          </cell>
          <cell r="C99">
            <v>618248</v>
          </cell>
          <cell r="D99">
            <v>460459</v>
          </cell>
          <cell r="E99">
            <v>553485</v>
          </cell>
          <cell r="F99">
            <v>662183</v>
          </cell>
          <cell r="H99">
            <v>85</v>
          </cell>
          <cell r="I99">
            <v>486657</v>
          </cell>
          <cell r="J99">
            <v>668729</v>
          </cell>
          <cell r="K99">
            <v>558076</v>
          </cell>
          <cell r="L99">
            <v>463493</v>
          </cell>
          <cell r="M99">
            <v>558076</v>
          </cell>
          <cell r="N99">
            <v>668729</v>
          </cell>
        </row>
        <row r="100">
          <cell r="A100">
            <v>86</v>
          </cell>
          <cell r="B100">
            <v>489865</v>
          </cell>
          <cell r="C100">
            <v>626202</v>
          </cell>
          <cell r="D100">
            <v>466382</v>
          </cell>
          <cell r="E100">
            <v>560605</v>
          </cell>
          <cell r="F100">
            <v>670701</v>
          </cell>
          <cell r="H100">
            <v>86</v>
          </cell>
          <cell r="I100">
            <v>493163</v>
          </cell>
          <cell r="J100">
            <v>677279</v>
          </cell>
          <cell r="K100">
            <v>565211</v>
          </cell>
          <cell r="L100">
            <v>469420</v>
          </cell>
          <cell r="M100">
            <v>565211</v>
          </cell>
          <cell r="N100">
            <v>677279</v>
          </cell>
        </row>
        <row r="101">
          <cell r="A101">
            <v>87</v>
          </cell>
          <cell r="B101">
            <v>496364</v>
          </cell>
          <cell r="C101">
            <v>634155</v>
          </cell>
          <cell r="D101">
            <v>472306</v>
          </cell>
          <cell r="E101">
            <v>567726</v>
          </cell>
          <cell r="F101">
            <v>679220</v>
          </cell>
          <cell r="H101">
            <v>87</v>
          </cell>
          <cell r="I101">
            <v>499670</v>
          </cell>
          <cell r="J101">
            <v>685830</v>
          </cell>
          <cell r="K101">
            <v>572347</v>
          </cell>
          <cell r="L101">
            <v>475346</v>
          </cell>
          <cell r="M101">
            <v>572347</v>
          </cell>
          <cell r="N101">
            <v>685830</v>
          </cell>
        </row>
        <row r="102">
          <cell r="A102">
            <v>88</v>
          </cell>
          <cell r="B102">
            <v>502863</v>
          </cell>
          <cell r="C102">
            <v>642109</v>
          </cell>
          <cell r="D102">
            <v>478229</v>
          </cell>
          <cell r="E102">
            <v>574846</v>
          </cell>
          <cell r="F102">
            <v>687738</v>
          </cell>
          <cell r="H102">
            <v>88</v>
          </cell>
          <cell r="I102">
            <v>506176</v>
          </cell>
          <cell r="J102">
            <v>694380</v>
          </cell>
          <cell r="K102">
            <v>579482</v>
          </cell>
          <cell r="L102">
            <v>481272</v>
          </cell>
          <cell r="M102">
            <v>579482</v>
          </cell>
          <cell r="N102">
            <v>694380</v>
          </cell>
        </row>
        <row r="103">
          <cell r="A103">
            <v>89</v>
          </cell>
          <cell r="B103">
            <v>509362</v>
          </cell>
          <cell r="C103">
            <v>650062</v>
          </cell>
          <cell r="D103">
            <v>484153</v>
          </cell>
          <cell r="E103">
            <v>581966</v>
          </cell>
          <cell r="F103">
            <v>696257</v>
          </cell>
          <cell r="H103">
            <v>89</v>
          </cell>
          <cell r="I103">
            <v>512683</v>
          </cell>
          <cell r="J103">
            <v>702931</v>
          </cell>
          <cell r="K103">
            <v>586618</v>
          </cell>
          <cell r="L103">
            <v>487198</v>
          </cell>
          <cell r="M103">
            <v>586618</v>
          </cell>
          <cell r="N103">
            <v>702931</v>
          </cell>
        </row>
        <row r="104">
          <cell r="A104">
            <v>90</v>
          </cell>
          <cell r="B104">
            <v>515861</v>
          </cell>
          <cell r="C104">
            <v>658016</v>
          </cell>
          <cell r="D104">
            <v>490077</v>
          </cell>
          <cell r="E104">
            <v>589086</v>
          </cell>
          <cell r="F104">
            <v>704776</v>
          </cell>
          <cell r="H104">
            <v>90</v>
          </cell>
          <cell r="I104">
            <v>519190</v>
          </cell>
          <cell r="J104">
            <v>711482</v>
          </cell>
          <cell r="K104">
            <v>593754</v>
          </cell>
          <cell r="L104">
            <v>493125</v>
          </cell>
          <cell r="M104">
            <v>593754</v>
          </cell>
          <cell r="N104">
            <v>711482</v>
          </cell>
        </row>
        <row r="105">
          <cell r="A105">
            <v>91</v>
          </cell>
          <cell r="B105">
            <v>522360</v>
          </cell>
          <cell r="C105">
            <v>665969</v>
          </cell>
          <cell r="D105">
            <v>496000</v>
          </cell>
          <cell r="E105">
            <v>596206</v>
          </cell>
          <cell r="F105">
            <v>713294</v>
          </cell>
          <cell r="H105">
            <v>91</v>
          </cell>
          <cell r="I105">
            <v>525696</v>
          </cell>
          <cell r="J105">
            <v>720032</v>
          </cell>
          <cell r="K105">
            <v>600889</v>
          </cell>
          <cell r="L105">
            <v>499051</v>
          </cell>
          <cell r="M105">
            <v>600889</v>
          </cell>
          <cell r="N105">
            <v>720032</v>
          </cell>
        </row>
        <row r="106">
          <cell r="A106">
            <v>92</v>
          </cell>
          <cell r="B106">
            <v>528859</v>
          </cell>
          <cell r="C106">
            <v>673922</v>
          </cell>
          <cell r="D106">
            <v>501924</v>
          </cell>
          <cell r="E106">
            <v>603326</v>
          </cell>
          <cell r="F106">
            <v>721813</v>
          </cell>
          <cell r="H106">
            <v>92</v>
          </cell>
          <cell r="I106">
            <v>532203</v>
          </cell>
          <cell r="J106">
            <v>728583</v>
          </cell>
          <cell r="K106">
            <v>608025</v>
          </cell>
          <cell r="L106">
            <v>504977</v>
          </cell>
          <cell r="M106">
            <v>608025</v>
          </cell>
          <cell r="N106">
            <v>728583</v>
          </cell>
        </row>
        <row r="107">
          <cell r="A107">
            <v>93</v>
          </cell>
          <cell r="B107">
            <v>535358</v>
          </cell>
          <cell r="C107">
            <v>681876</v>
          </cell>
          <cell r="D107">
            <v>507847</v>
          </cell>
          <cell r="E107">
            <v>610447</v>
          </cell>
          <cell r="F107">
            <v>730331</v>
          </cell>
          <cell r="H107">
            <v>93</v>
          </cell>
          <cell r="I107">
            <v>538709</v>
          </cell>
          <cell r="J107">
            <v>737133</v>
          </cell>
          <cell r="K107">
            <v>615160</v>
          </cell>
          <cell r="L107">
            <v>510903</v>
          </cell>
          <cell r="M107">
            <v>615160</v>
          </cell>
          <cell r="N107">
            <v>737133</v>
          </cell>
        </row>
        <row r="108">
          <cell r="A108">
            <v>94</v>
          </cell>
          <cell r="B108">
            <v>541857</v>
          </cell>
          <cell r="C108">
            <v>689829</v>
          </cell>
          <cell r="D108">
            <v>513771</v>
          </cell>
          <cell r="E108">
            <v>617567</v>
          </cell>
          <cell r="F108">
            <v>738850</v>
          </cell>
          <cell r="H108">
            <v>94</v>
          </cell>
          <cell r="I108">
            <v>545216</v>
          </cell>
          <cell r="J108">
            <v>745684</v>
          </cell>
          <cell r="K108">
            <v>622296</v>
          </cell>
          <cell r="L108">
            <v>516830</v>
          </cell>
          <cell r="M108">
            <v>622296</v>
          </cell>
          <cell r="N108">
            <v>745684</v>
          </cell>
        </row>
        <row r="109">
          <cell r="A109">
            <v>95</v>
          </cell>
          <cell r="B109">
            <v>548356</v>
          </cell>
          <cell r="C109">
            <v>697783</v>
          </cell>
          <cell r="D109">
            <v>519694</v>
          </cell>
          <cell r="E109">
            <v>624687</v>
          </cell>
          <cell r="F109">
            <v>747368</v>
          </cell>
          <cell r="H109">
            <v>95</v>
          </cell>
          <cell r="I109">
            <v>551722</v>
          </cell>
          <cell r="J109">
            <v>754234</v>
          </cell>
          <cell r="K109">
            <v>629431</v>
          </cell>
          <cell r="L109">
            <v>522756</v>
          </cell>
          <cell r="M109">
            <v>629431</v>
          </cell>
          <cell r="N109">
            <v>754234</v>
          </cell>
        </row>
        <row r="110">
          <cell r="A110">
            <v>96</v>
          </cell>
          <cell r="B110">
            <v>554855</v>
          </cell>
          <cell r="C110">
            <v>705736</v>
          </cell>
          <cell r="D110">
            <v>525618</v>
          </cell>
          <cell r="E110">
            <v>631807</v>
          </cell>
          <cell r="F110">
            <v>755887</v>
          </cell>
          <cell r="H110">
            <v>96</v>
          </cell>
          <cell r="I110">
            <v>558229</v>
          </cell>
          <cell r="J110">
            <v>762785</v>
          </cell>
          <cell r="K110">
            <v>636567</v>
          </cell>
          <cell r="L110">
            <v>528682</v>
          </cell>
          <cell r="M110">
            <v>636567</v>
          </cell>
          <cell r="N110">
            <v>762785</v>
          </cell>
        </row>
      </sheetData>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ec.europa.eu/info/funding-tenders/opportunities/portal/screen/support/sme?tab=overview" TargetMode="External"/><Relationship Id="rId2" Type="http://schemas.openxmlformats.org/officeDocument/2006/relationships/hyperlink" Target="https://mijn.zonmw.nl/" TargetMode="External"/><Relationship Id="rId1" Type="http://schemas.openxmlformats.org/officeDocument/2006/relationships/hyperlink" Target="https://ec.europa.eu/info/funding-tenders/opportunities/portal/screen/support/sme?tab=overview" TargetMode="External"/><Relationship Id="rId5" Type="http://schemas.openxmlformats.org/officeDocument/2006/relationships/drawing" Target="../drawings/drawing1.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5">
    <tabColor rgb="FFFFFF99"/>
  </sheetPr>
  <dimension ref="B1:BJ144"/>
  <sheetViews>
    <sheetView topLeftCell="U1" zoomScaleNormal="100" workbookViewId="0">
      <pane ySplit="1" topLeftCell="A2" activePane="bottomLeft" state="frozen"/>
      <selection pane="bottomLeft" activeCell="AE18" sqref="AE18:AE25"/>
    </sheetView>
  </sheetViews>
  <sheetFormatPr defaultColWidth="9.140625" defaultRowHeight="12.75" outlineLevelCol="1" x14ac:dyDescent="0.2"/>
  <cols>
    <col min="1" max="1" width="3.140625" style="59" customWidth="1"/>
    <col min="2" max="2" width="15.28515625" customWidth="1"/>
    <col min="3" max="3" width="2.5703125" style="59" customWidth="1"/>
    <col min="4" max="4" width="16.28515625" customWidth="1"/>
    <col min="5" max="5" width="2.5703125" style="59" customWidth="1"/>
    <col min="6" max="6" width="31.85546875" bestFit="1" customWidth="1"/>
    <col min="7" max="7" width="2.5703125" style="59" customWidth="1"/>
    <col min="8" max="8" width="24.140625" customWidth="1"/>
    <col min="9" max="9" width="2.5703125" style="59" customWidth="1"/>
    <col min="10" max="10" width="16.85546875" style="59" customWidth="1"/>
    <col min="11" max="11" width="2.5703125" style="65" customWidth="1"/>
    <col min="12" max="12" width="18.7109375" style="65" customWidth="1"/>
    <col min="13" max="13" width="1.42578125" style="65" customWidth="1"/>
    <col min="14" max="14" width="20" style="65" customWidth="1"/>
    <col min="15" max="15" width="2.5703125" style="65" customWidth="1"/>
    <col min="16" max="20" width="15.5703125" customWidth="1"/>
    <col min="21" max="21" width="17.140625" customWidth="1"/>
    <col min="22" max="22" width="2.5703125" style="65" customWidth="1"/>
    <col min="23" max="28" width="15.5703125" customWidth="1"/>
    <col min="29" max="29" width="18.85546875" customWidth="1"/>
    <col min="30" max="30" width="2.5703125" style="65" customWidth="1"/>
    <col min="31" max="31" width="45.140625" customWidth="1"/>
    <col min="32" max="32" width="2.5703125" style="65" customWidth="1"/>
    <col min="33" max="33" width="35.140625" customWidth="1" outlineLevel="1"/>
    <col min="34" max="34" width="11.28515625" customWidth="1" outlineLevel="1"/>
    <col min="35" max="35" width="15.140625" customWidth="1" outlineLevel="1"/>
    <col min="36" max="36" width="12.7109375" style="75" customWidth="1" outlineLevel="1"/>
    <col min="37" max="37" width="16" customWidth="1" outlineLevel="1"/>
    <col min="38" max="38" width="15.42578125" customWidth="1" outlineLevel="1"/>
    <col min="39" max="39" width="2.5703125" customWidth="1" outlineLevel="1"/>
    <col min="40" max="40" width="36" customWidth="1" outlineLevel="1"/>
    <col min="41" max="41" width="12" customWidth="1" outlineLevel="1"/>
    <col min="42" max="42" width="13.140625" customWidth="1" outlineLevel="1"/>
    <col min="43" max="43" width="12" customWidth="1" outlineLevel="1"/>
    <col min="44" max="44" width="13.28515625" customWidth="1" outlineLevel="1"/>
    <col min="45" max="45" width="15.140625" customWidth="1" outlineLevel="1"/>
    <col min="46" max="46" width="2.5703125" customWidth="1"/>
    <col min="47" max="47" width="18.5703125" customWidth="1"/>
    <col min="48" max="48" width="2.5703125" style="59" customWidth="1"/>
    <col min="49" max="49" width="13.5703125" style="183" customWidth="1"/>
    <col min="50" max="54" width="13.5703125" style="59" customWidth="1"/>
    <col min="55" max="55" width="9.140625" style="59" customWidth="1"/>
    <col min="56" max="56" width="26.85546875" style="59" customWidth="1"/>
    <col min="57" max="62" width="9.140625" style="59" customWidth="1"/>
    <col min="63" max="16384" width="9.140625" style="59"/>
  </cols>
  <sheetData>
    <row r="1" spans="2:56" s="194" customFormat="1" ht="13.5" thickBot="1" x14ac:dyDescent="0.25">
      <c r="B1" s="466" t="s">
        <v>148</v>
      </c>
      <c r="C1" s="467"/>
      <c r="D1" s="467"/>
      <c r="E1" s="467"/>
      <c r="F1" s="467"/>
      <c r="G1" s="467"/>
      <c r="H1" s="468"/>
      <c r="J1" s="294" t="s">
        <v>149</v>
      </c>
      <c r="K1" s="295"/>
      <c r="L1" s="295"/>
      <c r="M1" s="295"/>
      <c r="N1" s="295"/>
      <c r="O1" s="295"/>
      <c r="P1" s="296"/>
      <c r="Q1" s="296"/>
      <c r="R1" s="296"/>
      <c r="S1" s="296"/>
      <c r="T1" s="296"/>
      <c r="U1" s="296"/>
      <c r="V1" s="295"/>
      <c r="W1" s="296"/>
      <c r="X1" s="296"/>
      <c r="Y1" s="296"/>
      <c r="Z1" s="296"/>
      <c r="AA1" s="296"/>
      <c r="AB1" s="296"/>
      <c r="AC1" s="296"/>
      <c r="AD1" s="295"/>
      <c r="AE1" s="295"/>
      <c r="AF1" s="295"/>
      <c r="AG1" s="295"/>
      <c r="AH1" s="295"/>
      <c r="AI1" s="295"/>
      <c r="AJ1" s="295"/>
      <c r="AK1" s="295"/>
      <c r="AL1" s="295"/>
      <c r="AM1" s="295"/>
      <c r="AN1" s="295"/>
      <c r="AO1" s="295"/>
      <c r="AP1" s="295"/>
      <c r="AQ1" s="295"/>
      <c r="AR1" s="295"/>
      <c r="AS1" s="295"/>
      <c r="AT1" s="295"/>
      <c r="AU1" s="297"/>
      <c r="AV1" s="297"/>
      <c r="AW1" s="297"/>
      <c r="AX1" s="297"/>
      <c r="AY1" s="297"/>
      <c r="AZ1" s="297"/>
      <c r="BA1" s="297"/>
      <c r="BB1" s="297"/>
    </row>
    <row r="2" spans="2:56" ht="13.5" thickBot="1" x14ac:dyDescent="0.25">
      <c r="B2" s="59"/>
      <c r="D2" s="59"/>
      <c r="F2" s="59"/>
      <c r="H2" s="59"/>
      <c r="P2" s="244" t="s">
        <v>207</v>
      </c>
      <c r="Q2" s="245" t="s">
        <v>150</v>
      </c>
      <c r="R2" s="246"/>
      <c r="S2" s="246"/>
      <c r="T2" s="246"/>
      <c r="U2" s="247"/>
      <c r="W2" s="250" t="s">
        <v>151</v>
      </c>
      <c r="X2" s="251" t="s">
        <v>214</v>
      </c>
      <c r="Y2" s="251"/>
      <c r="Z2" s="251"/>
      <c r="AA2" s="251"/>
      <c r="AB2" s="251"/>
      <c r="AC2" s="252"/>
      <c r="AE2" s="65"/>
      <c r="AG2" s="66" t="s">
        <v>152</v>
      </c>
      <c r="AH2" s="65"/>
      <c r="AI2" s="65"/>
      <c r="AJ2" s="72"/>
      <c r="AK2" s="65"/>
      <c r="AL2" s="65"/>
      <c r="AM2" s="65"/>
      <c r="AN2" s="66" t="s">
        <v>153</v>
      </c>
      <c r="AO2" s="65"/>
      <c r="AP2" s="65"/>
      <c r="AQ2" s="65"/>
      <c r="AR2" s="65"/>
      <c r="AS2" s="65"/>
      <c r="AT2" s="65"/>
      <c r="BD2" s="60"/>
    </row>
    <row r="3" spans="2:56" s="217" customFormat="1" ht="26.25" thickBot="1" x14ac:dyDescent="0.25">
      <c r="B3" s="188" t="s">
        <v>34</v>
      </c>
      <c r="C3" s="189"/>
      <c r="D3" s="190" t="s">
        <v>154</v>
      </c>
      <c r="E3" s="191"/>
      <c r="F3" s="190" t="s">
        <v>82</v>
      </c>
      <c r="G3" s="191"/>
      <c r="H3" s="190" t="s">
        <v>155</v>
      </c>
      <c r="I3" s="191"/>
      <c r="J3" s="190" t="s">
        <v>211</v>
      </c>
      <c r="K3" s="192"/>
      <c r="L3" s="193" t="s">
        <v>156</v>
      </c>
      <c r="M3" s="192"/>
      <c r="N3" s="193" t="s">
        <v>206</v>
      </c>
      <c r="O3" s="211"/>
      <c r="P3" s="248" t="s">
        <v>157</v>
      </c>
      <c r="Q3" s="212" t="str">
        <f t="array" ref="Q3:U3">TRANSPOSE(N4:N8)</f>
        <v>Promovendus</v>
      </c>
      <c r="R3" s="212" t="str">
        <v>Sr.wet. Medewerker</v>
      </c>
      <c r="S3" s="212" t="str">
        <v>NWP-MBO</v>
      </c>
      <c r="T3" s="212" t="str">
        <v>NWP-HBO</v>
      </c>
      <c r="U3" s="249" t="str">
        <v>NWP-Academisch</v>
      </c>
      <c r="V3" s="213"/>
      <c r="W3" s="214" t="s">
        <v>157</v>
      </c>
      <c r="X3" s="152" t="str">
        <f t="array" ref="X3:AC3">TRANSPOSE(L4:L9)</f>
        <v>Promovendus</v>
      </c>
      <c r="Y3" s="152" t="str">
        <v>PostDoc</v>
      </c>
      <c r="Z3" s="152" t="str">
        <v>(Arts) onderzoeker</v>
      </c>
      <c r="AA3" s="152" t="str">
        <v>NWP-MBO</v>
      </c>
      <c r="AB3" s="152" t="str">
        <v>NWP-HBO</v>
      </c>
      <c r="AC3" s="215" t="str">
        <v>NWP-Academisch</v>
      </c>
      <c r="AD3" s="213"/>
      <c r="AE3" s="220"/>
      <c r="AF3" s="213"/>
      <c r="AG3" s="348"/>
      <c r="AH3" s="343" t="s">
        <v>174</v>
      </c>
      <c r="AI3" s="185" t="s">
        <v>251</v>
      </c>
      <c r="AJ3" s="186" t="s">
        <v>250</v>
      </c>
      <c r="AK3" s="185" t="s">
        <v>252</v>
      </c>
      <c r="AL3" s="187" t="s">
        <v>158</v>
      </c>
      <c r="AM3" s="182"/>
      <c r="AN3" s="351"/>
      <c r="AO3" s="343" t="s">
        <v>174</v>
      </c>
      <c r="AP3" s="185" t="s">
        <v>251</v>
      </c>
      <c r="AQ3" s="186" t="s">
        <v>250</v>
      </c>
      <c r="AR3" s="185" t="s">
        <v>252</v>
      </c>
      <c r="AS3" s="187" t="s">
        <v>158</v>
      </c>
      <c r="AT3" s="213"/>
      <c r="AU3" s="184" t="s">
        <v>159</v>
      </c>
      <c r="AW3" s="300" t="s">
        <v>160</v>
      </c>
      <c r="AX3" s="301" t="s">
        <v>161</v>
      </c>
      <c r="AY3" s="301" t="s">
        <v>162</v>
      </c>
      <c r="AZ3" s="301" t="s">
        <v>163</v>
      </c>
      <c r="BA3" s="301" t="s">
        <v>164</v>
      </c>
      <c r="BB3" s="302" t="s">
        <v>165</v>
      </c>
      <c r="BD3" s="184" t="s">
        <v>237</v>
      </c>
    </row>
    <row r="4" spans="2:56" ht="14.45" customHeight="1" thickBot="1" x14ac:dyDescent="0.3">
      <c r="B4" s="263" t="s">
        <v>35</v>
      </c>
      <c r="D4" s="267" t="s">
        <v>39</v>
      </c>
      <c r="F4" s="267" t="s">
        <v>182</v>
      </c>
      <c r="H4" s="267" t="s">
        <v>252</v>
      </c>
      <c r="J4" s="263" t="s">
        <v>156</v>
      </c>
      <c r="L4" s="263" t="s">
        <v>98</v>
      </c>
      <c r="N4" s="265" t="s">
        <v>98</v>
      </c>
      <c r="P4" s="198">
        <v>1</v>
      </c>
      <c r="Q4" s="270">
        <v>5062</v>
      </c>
      <c r="R4" s="270">
        <v>7825</v>
      </c>
      <c r="S4" s="270">
        <v>5868</v>
      </c>
      <c r="T4" s="270">
        <v>7019</v>
      </c>
      <c r="U4" s="271">
        <v>8369</v>
      </c>
      <c r="W4" s="199">
        <v>1</v>
      </c>
      <c r="X4" s="276">
        <v>5114</v>
      </c>
      <c r="Y4" s="276">
        <v>8491</v>
      </c>
      <c r="Z4" s="276">
        <v>7097</v>
      </c>
      <c r="AA4" s="276">
        <v>5921</v>
      </c>
      <c r="AB4" s="276">
        <v>7097</v>
      </c>
      <c r="AC4" s="277">
        <v>8491</v>
      </c>
      <c r="AE4" s="184" t="s">
        <v>233</v>
      </c>
      <c r="AG4" s="262" t="s">
        <v>120</v>
      </c>
      <c r="AH4" s="344">
        <v>1</v>
      </c>
      <c r="AI4" s="280">
        <v>1</v>
      </c>
      <c r="AJ4" s="281">
        <v>1</v>
      </c>
      <c r="AK4" s="280">
        <v>1</v>
      </c>
      <c r="AL4" s="282">
        <v>1000000000</v>
      </c>
      <c r="AM4" s="69"/>
      <c r="AN4" s="262" t="s">
        <v>120</v>
      </c>
      <c r="AO4" s="344">
        <v>1</v>
      </c>
      <c r="AP4" s="280">
        <v>1</v>
      </c>
      <c r="AQ4" s="280">
        <v>1</v>
      </c>
      <c r="AR4" s="280">
        <v>1</v>
      </c>
      <c r="AS4" s="282">
        <v>1000000000</v>
      </c>
      <c r="AT4" s="65"/>
      <c r="AU4" s="290" t="s">
        <v>35</v>
      </c>
      <c r="AW4" s="299" t="s">
        <v>121</v>
      </c>
      <c r="AX4" s="303">
        <v>0.4</v>
      </c>
      <c r="AY4" s="303">
        <v>0.3</v>
      </c>
      <c r="AZ4" s="303">
        <v>0.2</v>
      </c>
      <c r="BA4" s="303">
        <v>0.1</v>
      </c>
      <c r="BB4" s="304">
        <v>0</v>
      </c>
      <c r="BD4" s="290" t="s">
        <v>120</v>
      </c>
    </row>
    <row r="5" spans="2:56" ht="14.45" customHeight="1" thickBot="1" x14ac:dyDescent="0.3">
      <c r="B5" s="264" t="s">
        <v>166</v>
      </c>
      <c r="D5" s="267" t="s">
        <v>167</v>
      </c>
      <c r="F5" s="267" t="s">
        <v>184</v>
      </c>
      <c r="H5" s="267" t="s">
        <v>250</v>
      </c>
      <c r="J5" s="269" t="s">
        <v>206</v>
      </c>
      <c r="L5" s="263" t="s">
        <v>168</v>
      </c>
      <c r="N5" s="265" t="s">
        <v>100</v>
      </c>
      <c r="P5" s="195">
        <v>2</v>
      </c>
      <c r="Q5" s="272">
        <v>10124</v>
      </c>
      <c r="R5" s="272">
        <v>15650</v>
      </c>
      <c r="S5" s="272">
        <v>11736</v>
      </c>
      <c r="T5" s="272">
        <v>14038</v>
      </c>
      <c r="U5" s="273">
        <v>16738</v>
      </c>
      <c r="W5" s="199">
        <v>2</v>
      </c>
      <c r="X5" s="276">
        <v>10229</v>
      </c>
      <c r="Y5" s="276">
        <v>16983</v>
      </c>
      <c r="Z5" s="276">
        <v>14194</v>
      </c>
      <c r="AA5" s="276">
        <v>11841</v>
      </c>
      <c r="AB5" s="276">
        <v>14194</v>
      </c>
      <c r="AC5" s="277">
        <v>16983</v>
      </c>
      <c r="AE5" s="290" t="s">
        <v>243</v>
      </c>
      <c r="AG5" s="262" t="s">
        <v>138</v>
      </c>
      <c r="AH5" s="345">
        <v>1</v>
      </c>
      <c r="AI5" s="283">
        <v>1</v>
      </c>
      <c r="AJ5" s="284">
        <v>1</v>
      </c>
      <c r="AK5" s="283">
        <v>1</v>
      </c>
      <c r="AL5" s="285">
        <v>300000</v>
      </c>
      <c r="AM5" s="69"/>
      <c r="AN5" s="262" t="s">
        <v>138</v>
      </c>
      <c r="AO5" s="345">
        <v>1</v>
      </c>
      <c r="AP5" s="283">
        <v>1</v>
      </c>
      <c r="AQ5" s="283">
        <v>1</v>
      </c>
      <c r="AR5" s="283">
        <v>1</v>
      </c>
      <c r="AS5" s="285">
        <v>300000</v>
      </c>
      <c r="AT5" s="65"/>
      <c r="AU5" s="291" t="s">
        <v>166</v>
      </c>
      <c r="AW5" s="298" t="s">
        <v>169</v>
      </c>
      <c r="AX5" s="305">
        <v>0.2</v>
      </c>
      <c r="AY5" s="305">
        <v>0.2</v>
      </c>
      <c r="AZ5" s="305">
        <v>0.2</v>
      </c>
      <c r="BA5" s="305">
        <v>0.2</v>
      </c>
      <c r="BB5" s="306">
        <v>0.2</v>
      </c>
      <c r="BD5" s="291" t="s">
        <v>236</v>
      </c>
    </row>
    <row r="6" spans="2:56" ht="15.75" thickBot="1" x14ac:dyDescent="0.3">
      <c r="D6" s="267" t="s">
        <v>170</v>
      </c>
      <c r="F6" s="267" t="s">
        <v>240</v>
      </c>
      <c r="H6" s="268" t="s">
        <v>251</v>
      </c>
      <c r="J6" s="263" t="s">
        <v>169</v>
      </c>
      <c r="L6" s="269" t="s">
        <v>171</v>
      </c>
      <c r="N6" s="265" t="s">
        <v>172</v>
      </c>
      <c r="P6" s="195">
        <v>3</v>
      </c>
      <c r="Q6" s="272">
        <v>15186</v>
      </c>
      <c r="R6" s="272">
        <v>23475</v>
      </c>
      <c r="S6" s="272">
        <v>17604</v>
      </c>
      <c r="T6" s="272">
        <v>21057</v>
      </c>
      <c r="U6" s="273">
        <v>25107</v>
      </c>
      <c r="W6" s="199">
        <v>3</v>
      </c>
      <c r="X6" s="276">
        <v>15343</v>
      </c>
      <c r="Y6" s="276">
        <v>25474</v>
      </c>
      <c r="Z6" s="276">
        <v>21291</v>
      </c>
      <c r="AA6" s="276">
        <v>17762</v>
      </c>
      <c r="AB6" s="276">
        <v>21291</v>
      </c>
      <c r="AC6" s="277">
        <v>25474</v>
      </c>
      <c r="AE6" s="290" t="s">
        <v>138</v>
      </c>
      <c r="AG6" s="262" t="s">
        <v>139</v>
      </c>
      <c r="AH6" s="346">
        <v>0.5</v>
      </c>
      <c r="AI6" s="286">
        <v>0.5</v>
      </c>
      <c r="AJ6" s="287">
        <v>0.5</v>
      </c>
      <c r="AK6" s="286">
        <v>0.5</v>
      </c>
      <c r="AL6" s="288">
        <v>2200000</v>
      </c>
      <c r="AM6" s="69"/>
      <c r="AN6" s="262" t="s">
        <v>139</v>
      </c>
      <c r="AO6" s="350">
        <v>0.5</v>
      </c>
      <c r="AP6" s="289">
        <v>0.5</v>
      </c>
      <c r="AQ6" s="289">
        <v>0.5</v>
      </c>
      <c r="AR6" s="289">
        <v>0.5</v>
      </c>
      <c r="AS6" s="288">
        <v>2200000</v>
      </c>
      <c r="AT6" s="65"/>
      <c r="AU6" s="59"/>
      <c r="AW6" s="202"/>
    </row>
    <row r="7" spans="2:56" ht="15.75" thickBot="1" x14ac:dyDescent="0.3">
      <c r="B7" s="59"/>
      <c r="D7" s="267" t="s">
        <v>173</v>
      </c>
      <c r="F7" s="267" t="s">
        <v>241</v>
      </c>
      <c r="H7" s="334"/>
      <c r="J7" s="264"/>
      <c r="L7" s="263" t="s">
        <v>172</v>
      </c>
      <c r="N7" s="354" t="s">
        <v>175</v>
      </c>
      <c r="P7" s="195">
        <v>4</v>
      </c>
      <c r="Q7" s="272">
        <v>20248</v>
      </c>
      <c r="R7" s="272">
        <v>31300</v>
      </c>
      <c r="S7" s="272">
        <v>23472</v>
      </c>
      <c r="T7" s="272">
        <v>28076</v>
      </c>
      <c r="U7" s="273">
        <v>33475</v>
      </c>
      <c r="W7" s="199">
        <v>4</v>
      </c>
      <c r="X7" s="276">
        <v>20458</v>
      </c>
      <c r="Y7" s="276">
        <v>33965</v>
      </c>
      <c r="Z7" s="276">
        <v>28388</v>
      </c>
      <c r="AA7" s="276">
        <v>23682</v>
      </c>
      <c r="AB7" s="276">
        <v>28388</v>
      </c>
      <c r="AC7" s="277">
        <v>33965</v>
      </c>
      <c r="AE7" s="290" t="s">
        <v>227</v>
      </c>
      <c r="AG7" s="262" t="s">
        <v>125</v>
      </c>
      <c r="AH7" s="346">
        <v>1</v>
      </c>
      <c r="AI7" s="286">
        <v>1</v>
      </c>
      <c r="AJ7" s="287">
        <v>1</v>
      </c>
      <c r="AK7" s="286">
        <v>1</v>
      </c>
      <c r="AL7" s="288">
        <v>55000000</v>
      </c>
      <c r="AM7" s="69"/>
      <c r="AN7" s="262" t="s">
        <v>125</v>
      </c>
      <c r="AO7" s="350">
        <v>1</v>
      </c>
      <c r="AP7" s="289">
        <v>1</v>
      </c>
      <c r="AQ7" s="289">
        <v>1</v>
      </c>
      <c r="AR7" s="289">
        <v>1</v>
      </c>
      <c r="AS7" s="288">
        <v>55000000</v>
      </c>
      <c r="AT7" s="65"/>
      <c r="AU7" s="59" t="s">
        <v>199</v>
      </c>
      <c r="AW7" s="202"/>
      <c r="BD7" s="184" t="s">
        <v>238</v>
      </c>
    </row>
    <row r="8" spans="2:56" ht="15" x14ac:dyDescent="0.25">
      <c r="B8" s="59"/>
      <c r="D8" s="267" t="s">
        <v>176</v>
      </c>
      <c r="F8" s="267" t="s">
        <v>232</v>
      </c>
      <c r="H8" s="59"/>
      <c r="L8" s="263" t="s">
        <v>175</v>
      </c>
      <c r="N8" s="265" t="s">
        <v>177</v>
      </c>
      <c r="P8" s="195">
        <v>5</v>
      </c>
      <c r="Q8" s="272">
        <v>25310</v>
      </c>
      <c r="R8" s="272">
        <v>39125</v>
      </c>
      <c r="S8" s="272">
        <v>29340</v>
      </c>
      <c r="T8" s="272">
        <v>35095</v>
      </c>
      <c r="U8" s="273">
        <v>41844</v>
      </c>
      <c r="W8" s="199">
        <v>5</v>
      </c>
      <c r="X8" s="276">
        <v>25572</v>
      </c>
      <c r="Y8" s="276">
        <v>42456</v>
      </c>
      <c r="Z8" s="276">
        <v>35485</v>
      </c>
      <c r="AA8" s="276">
        <v>29603</v>
      </c>
      <c r="AB8" s="276">
        <v>35485</v>
      </c>
      <c r="AC8" s="277">
        <v>42456</v>
      </c>
      <c r="AE8" s="220"/>
      <c r="AG8" s="262" t="s">
        <v>101</v>
      </c>
      <c r="AH8" s="346">
        <v>0.5</v>
      </c>
      <c r="AI8" s="286">
        <v>0.5</v>
      </c>
      <c r="AJ8" s="287">
        <v>0.6</v>
      </c>
      <c r="AK8" s="286">
        <v>0.7</v>
      </c>
      <c r="AL8" s="288">
        <v>35000000</v>
      </c>
      <c r="AM8" s="69"/>
      <c r="AN8" s="262" t="s">
        <v>101</v>
      </c>
      <c r="AO8" s="350">
        <v>0.65</v>
      </c>
      <c r="AP8" s="289">
        <v>0.65</v>
      </c>
      <c r="AQ8" s="289">
        <v>0.75</v>
      </c>
      <c r="AR8" s="289">
        <v>0.8</v>
      </c>
      <c r="AS8" s="288">
        <v>35000000</v>
      </c>
      <c r="AT8" s="65"/>
      <c r="AU8" s="59"/>
      <c r="AW8" s="202"/>
    </row>
    <row r="9" spans="2:56" ht="15.75" thickBot="1" x14ac:dyDescent="0.3">
      <c r="B9" s="59"/>
      <c r="D9" s="267" t="s">
        <v>178</v>
      </c>
      <c r="F9" s="267" t="s">
        <v>242</v>
      </c>
      <c r="H9" s="59"/>
      <c r="L9" s="263" t="s">
        <v>177</v>
      </c>
      <c r="N9" s="266" t="s">
        <v>192</v>
      </c>
      <c r="P9" s="195">
        <v>6</v>
      </c>
      <c r="Q9" s="272">
        <v>30372</v>
      </c>
      <c r="R9" s="272">
        <v>46951</v>
      </c>
      <c r="S9" s="272">
        <v>35208</v>
      </c>
      <c r="T9" s="272">
        <v>42115</v>
      </c>
      <c r="U9" s="273">
        <v>50213</v>
      </c>
      <c r="W9" s="199">
        <v>6</v>
      </c>
      <c r="X9" s="276">
        <v>30687</v>
      </c>
      <c r="Y9" s="276">
        <v>50948</v>
      </c>
      <c r="Z9" s="276">
        <v>42582</v>
      </c>
      <c r="AA9" s="276">
        <v>35523</v>
      </c>
      <c r="AB9" s="276">
        <v>42582</v>
      </c>
      <c r="AC9" s="277">
        <v>50948</v>
      </c>
      <c r="AE9" s="220"/>
      <c r="AG9" s="262" t="s">
        <v>189</v>
      </c>
      <c r="AH9" s="346">
        <v>0.25</v>
      </c>
      <c r="AI9" s="286">
        <v>0.25</v>
      </c>
      <c r="AJ9" s="287">
        <v>0.35</v>
      </c>
      <c r="AK9" s="286">
        <v>0.45</v>
      </c>
      <c r="AL9" s="288">
        <v>25000000</v>
      </c>
      <c r="AM9" s="69"/>
      <c r="AN9" s="262" t="s">
        <v>189</v>
      </c>
      <c r="AO9" s="350">
        <v>0.4</v>
      </c>
      <c r="AP9" s="289">
        <v>0.4</v>
      </c>
      <c r="AQ9" s="289">
        <v>0.5</v>
      </c>
      <c r="AR9" s="289">
        <v>0.6</v>
      </c>
      <c r="AS9" s="288">
        <v>25000000</v>
      </c>
      <c r="AT9" s="65"/>
      <c r="AU9" s="59"/>
      <c r="AW9" s="202"/>
    </row>
    <row r="10" spans="2:56" ht="15.75" thickBot="1" x14ac:dyDescent="0.3">
      <c r="B10" s="59"/>
      <c r="D10" s="267" t="s">
        <v>179</v>
      </c>
      <c r="F10" s="59"/>
      <c r="H10" s="59"/>
      <c r="L10" s="266" t="s">
        <v>192</v>
      </c>
      <c r="P10" s="195">
        <v>7</v>
      </c>
      <c r="Q10" s="272">
        <v>35434</v>
      </c>
      <c r="R10" s="272">
        <v>54776</v>
      </c>
      <c r="S10" s="272">
        <v>41076</v>
      </c>
      <c r="T10" s="272">
        <v>49134</v>
      </c>
      <c r="U10" s="273">
        <v>58582</v>
      </c>
      <c r="W10" s="199">
        <v>7</v>
      </c>
      <c r="X10" s="276">
        <v>35801</v>
      </c>
      <c r="Y10" s="276">
        <v>59439</v>
      </c>
      <c r="Z10" s="276">
        <v>49679</v>
      </c>
      <c r="AA10" s="276">
        <v>41444</v>
      </c>
      <c r="AB10" s="276">
        <v>49679</v>
      </c>
      <c r="AC10" s="277">
        <v>59439</v>
      </c>
      <c r="AE10" s="184" t="s">
        <v>234</v>
      </c>
      <c r="AG10" s="262" t="s">
        <v>123</v>
      </c>
      <c r="AH10" s="346">
        <v>0.5</v>
      </c>
      <c r="AI10" s="286">
        <v>0.5</v>
      </c>
      <c r="AJ10" s="287">
        <v>0.6</v>
      </c>
      <c r="AK10" s="286">
        <v>0.7</v>
      </c>
      <c r="AL10" s="288">
        <v>8250000</v>
      </c>
      <c r="AM10" s="69"/>
      <c r="AN10" s="262" t="s">
        <v>123</v>
      </c>
      <c r="AO10" s="350">
        <v>0.5</v>
      </c>
      <c r="AP10" s="289">
        <v>0.5</v>
      </c>
      <c r="AQ10" s="289">
        <v>0.6</v>
      </c>
      <c r="AR10" s="289">
        <v>0.7</v>
      </c>
      <c r="AS10" s="288">
        <v>8250000</v>
      </c>
      <c r="AT10" s="65"/>
      <c r="AU10" s="59"/>
      <c r="AW10" s="202"/>
    </row>
    <row r="11" spans="2:56" ht="15" x14ac:dyDescent="0.25">
      <c r="B11" s="59"/>
      <c r="D11" s="267" t="s">
        <v>180</v>
      </c>
      <c r="E11" s="61"/>
      <c r="F11" s="59"/>
      <c r="H11" s="59"/>
      <c r="P11" s="196">
        <v>8</v>
      </c>
      <c r="Q11" s="272">
        <v>40496</v>
      </c>
      <c r="R11" s="272">
        <v>62601</v>
      </c>
      <c r="S11" s="272">
        <v>46944</v>
      </c>
      <c r="T11" s="272">
        <v>56153</v>
      </c>
      <c r="U11" s="273">
        <v>66951</v>
      </c>
      <c r="W11" s="200">
        <v>8</v>
      </c>
      <c r="X11" s="276">
        <v>40915</v>
      </c>
      <c r="Y11" s="276">
        <v>67930</v>
      </c>
      <c r="Z11" s="276">
        <v>56776</v>
      </c>
      <c r="AA11" s="276">
        <v>47364</v>
      </c>
      <c r="AB11" s="276">
        <v>56776</v>
      </c>
      <c r="AC11" s="277">
        <v>67930</v>
      </c>
      <c r="AE11" s="290" t="s">
        <v>138</v>
      </c>
      <c r="AG11" s="262" t="s">
        <v>99</v>
      </c>
      <c r="AH11" s="346">
        <v>0.5</v>
      </c>
      <c r="AI11" s="286">
        <v>0.5</v>
      </c>
      <c r="AJ11" s="287">
        <v>0.5</v>
      </c>
      <c r="AK11" s="286">
        <v>0.5</v>
      </c>
      <c r="AL11" s="288">
        <v>35000000</v>
      </c>
      <c r="AM11" s="69"/>
      <c r="AN11" s="262" t="s">
        <v>99</v>
      </c>
      <c r="AO11" s="350">
        <v>0.5</v>
      </c>
      <c r="AP11" s="289">
        <v>0.5</v>
      </c>
      <c r="AQ11" s="289">
        <v>0.5</v>
      </c>
      <c r="AR11" s="289">
        <v>0.5</v>
      </c>
      <c r="AS11" s="288">
        <v>35000000</v>
      </c>
      <c r="AT11" s="65"/>
      <c r="AU11" s="59"/>
      <c r="AW11" s="202"/>
    </row>
    <row r="12" spans="2:56" ht="15" x14ac:dyDescent="0.25">
      <c r="B12" s="59"/>
      <c r="D12" s="267" t="s">
        <v>181</v>
      </c>
      <c r="E12" s="61"/>
      <c r="F12" s="59"/>
      <c r="H12" s="59"/>
      <c r="P12" s="196">
        <v>9</v>
      </c>
      <c r="Q12" s="272">
        <v>45558</v>
      </c>
      <c r="R12" s="272">
        <v>70426</v>
      </c>
      <c r="S12" s="272">
        <v>52812</v>
      </c>
      <c r="T12" s="272">
        <v>63172</v>
      </c>
      <c r="U12" s="273">
        <v>75320</v>
      </c>
      <c r="W12" s="200">
        <v>9</v>
      </c>
      <c r="X12" s="276">
        <v>46030</v>
      </c>
      <c r="Y12" s="276">
        <v>76421</v>
      </c>
      <c r="Z12" s="276">
        <v>63873</v>
      </c>
      <c r="AA12" s="276">
        <v>53285</v>
      </c>
      <c r="AB12" s="276">
        <v>63873</v>
      </c>
      <c r="AC12" s="277">
        <v>76421</v>
      </c>
      <c r="AE12" s="290" t="s">
        <v>227</v>
      </c>
      <c r="AG12" s="262" t="s">
        <v>140</v>
      </c>
      <c r="AH12" s="346">
        <v>0.25</v>
      </c>
      <c r="AI12" s="286">
        <v>0.25</v>
      </c>
      <c r="AJ12" s="287">
        <v>0.35</v>
      </c>
      <c r="AK12" s="286">
        <v>0.45</v>
      </c>
      <c r="AL12" s="288">
        <v>25000000</v>
      </c>
      <c r="AM12" s="69"/>
      <c r="AN12" s="262" t="s">
        <v>140</v>
      </c>
      <c r="AO12" s="350">
        <v>0.25</v>
      </c>
      <c r="AP12" s="289">
        <v>0.25</v>
      </c>
      <c r="AQ12" s="289">
        <v>0.35</v>
      </c>
      <c r="AR12" s="289">
        <v>0.45</v>
      </c>
      <c r="AS12" s="288">
        <v>25000000</v>
      </c>
      <c r="AT12" s="65"/>
      <c r="AU12" s="59"/>
      <c r="AW12" s="202"/>
    </row>
    <row r="13" spans="2:56" ht="15" x14ac:dyDescent="0.25">
      <c r="B13" s="59"/>
      <c r="D13" s="267" t="s">
        <v>183</v>
      </c>
      <c r="E13" s="61"/>
      <c r="F13" s="59"/>
      <c r="H13" s="59"/>
      <c r="P13" s="196">
        <v>10</v>
      </c>
      <c r="Q13" s="272">
        <v>50620</v>
      </c>
      <c r="R13" s="272">
        <v>78251</v>
      </c>
      <c r="S13" s="272">
        <v>58680</v>
      </c>
      <c r="T13" s="272">
        <v>70191</v>
      </c>
      <c r="U13" s="273">
        <v>83688</v>
      </c>
      <c r="W13" s="200">
        <v>10</v>
      </c>
      <c r="X13" s="276">
        <v>51144</v>
      </c>
      <c r="Y13" s="276">
        <v>84913</v>
      </c>
      <c r="Z13" s="276">
        <v>70970</v>
      </c>
      <c r="AA13" s="276">
        <v>59205</v>
      </c>
      <c r="AB13" s="276">
        <v>70970</v>
      </c>
      <c r="AC13" s="277">
        <v>84913</v>
      </c>
      <c r="AE13" s="63"/>
      <c r="AG13" s="262" t="s">
        <v>141</v>
      </c>
      <c r="AH13" s="346">
        <v>0.5</v>
      </c>
      <c r="AI13" s="286">
        <v>0.5</v>
      </c>
      <c r="AJ13" s="287">
        <v>0.5</v>
      </c>
      <c r="AK13" s="286">
        <v>0.5</v>
      </c>
      <c r="AL13" s="288">
        <v>10000000</v>
      </c>
      <c r="AM13" s="69"/>
      <c r="AN13" s="262" t="s">
        <v>141</v>
      </c>
      <c r="AO13" s="350">
        <v>0.5</v>
      </c>
      <c r="AP13" s="289">
        <v>0.5</v>
      </c>
      <c r="AQ13" s="289">
        <v>0.5</v>
      </c>
      <c r="AR13" s="289">
        <v>0.5</v>
      </c>
      <c r="AS13" s="288">
        <v>10000000</v>
      </c>
      <c r="AT13" s="65"/>
      <c r="AU13" s="59"/>
    </row>
    <row r="14" spans="2:56" ht="15" x14ac:dyDescent="0.25">
      <c r="B14" s="59"/>
      <c r="D14" s="267" t="s">
        <v>185</v>
      </c>
      <c r="E14" s="61"/>
      <c r="F14" s="59"/>
      <c r="H14" s="59"/>
      <c r="J14"/>
      <c r="P14" s="196">
        <v>11</v>
      </c>
      <c r="Q14" s="272">
        <v>55682</v>
      </c>
      <c r="R14" s="272">
        <v>86076</v>
      </c>
      <c r="S14" s="272">
        <v>64548</v>
      </c>
      <c r="T14" s="272">
        <v>77210</v>
      </c>
      <c r="U14" s="273">
        <v>92057</v>
      </c>
      <c r="W14" s="200">
        <v>11</v>
      </c>
      <c r="X14" s="276">
        <v>56259</v>
      </c>
      <c r="Y14" s="276">
        <v>93404</v>
      </c>
      <c r="Z14" s="276">
        <v>78067</v>
      </c>
      <c r="AA14" s="276">
        <v>65126</v>
      </c>
      <c r="AB14" s="276">
        <v>78067</v>
      </c>
      <c r="AC14" s="277">
        <v>93404</v>
      </c>
      <c r="AE14" s="63"/>
      <c r="AG14" s="262" t="s">
        <v>142</v>
      </c>
      <c r="AH14" s="346">
        <v>0.5</v>
      </c>
      <c r="AI14" s="286">
        <v>0.5</v>
      </c>
      <c r="AJ14" s="287">
        <v>0.5</v>
      </c>
      <c r="AK14" s="286">
        <v>0.5</v>
      </c>
      <c r="AL14" s="288">
        <v>10000000</v>
      </c>
      <c r="AM14" s="69"/>
      <c r="AN14" s="262" t="s">
        <v>142</v>
      </c>
      <c r="AO14" s="350">
        <v>0.5</v>
      </c>
      <c r="AP14" s="289">
        <v>0.5</v>
      </c>
      <c r="AQ14" s="289">
        <v>0.5</v>
      </c>
      <c r="AR14" s="289">
        <v>0.5</v>
      </c>
      <c r="AS14" s="288">
        <v>10000000</v>
      </c>
      <c r="AT14" s="65"/>
      <c r="AU14" s="59"/>
    </row>
    <row r="15" spans="2:56" ht="15.75" thickBot="1" x14ac:dyDescent="0.3">
      <c r="B15" s="59"/>
      <c r="D15" s="268" t="s">
        <v>186</v>
      </c>
      <c r="E15" s="61"/>
      <c r="F15" s="59"/>
      <c r="G15" s="62"/>
      <c r="H15" s="59"/>
      <c r="P15" s="196">
        <v>12</v>
      </c>
      <c r="Q15" s="272">
        <v>65806</v>
      </c>
      <c r="R15" s="272">
        <v>101726</v>
      </c>
      <c r="S15" s="272">
        <v>76284</v>
      </c>
      <c r="T15" s="272">
        <v>91248</v>
      </c>
      <c r="U15" s="273">
        <v>108795</v>
      </c>
      <c r="W15" s="200">
        <v>12</v>
      </c>
      <c r="X15" s="276">
        <v>66487</v>
      </c>
      <c r="Y15" s="276">
        <v>110386</v>
      </c>
      <c r="Z15" s="276">
        <v>92261</v>
      </c>
      <c r="AA15" s="276">
        <v>76966</v>
      </c>
      <c r="AB15" s="276">
        <v>92261</v>
      </c>
      <c r="AC15" s="277">
        <v>110386</v>
      </c>
      <c r="AG15" s="262" t="s">
        <v>143</v>
      </c>
      <c r="AH15" s="346">
        <v>0.15</v>
      </c>
      <c r="AI15" s="286">
        <v>0.15</v>
      </c>
      <c r="AJ15" s="287">
        <v>0.5</v>
      </c>
      <c r="AK15" s="286">
        <v>0.5</v>
      </c>
      <c r="AL15" s="288">
        <v>12500000</v>
      </c>
      <c r="AM15" s="69"/>
      <c r="AN15" s="262" t="s">
        <v>143</v>
      </c>
      <c r="AO15" s="350">
        <v>0.15</v>
      </c>
      <c r="AP15" s="289">
        <v>0.15</v>
      </c>
      <c r="AQ15" s="289">
        <v>0.5</v>
      </c>
      <c r="AR15" s="289">
        <v>0.5</v>
      </c>
      <c r="AS15" s="288">
        <v>12500000</v>
      </c>
      <c r="AT15" s="65"/>
      <c r="AU15" s="59"/>
    </row>
    <row r="16" spans="2:56" ht="15" x14ac:dyDescent="0.25">
      <c r="B16" s="59"/>
      <c r="D16" s="59"/>
      <c r="F16" s="59"/>
      <c r="H16" s="60"/>
      <c r="K16" s="60"/>
      <c r="P16" s="196">
        <v>13</v>
      </c>
      <c r="Q16" s="272">
        <v>72561</v>
      </c>
      <c r="R16" s="272">
        <v>110644</v>
      </c>
      <c r="S16" s="272">
        <v>82972</v>
      </c>
      <c r="T16" s="272">
        <v>99248</v>
      </c>
      <c r="U16" s="273">
        <v>118333</v>
      </c>
      <c r="V16" s="67"/>
      <c r="W16" s="200">
        <v>13</v>
      </c>
      <c r="X16" s="276">
        <v>73302</v>
      </c>
      <c r="Y16" s="276">
        <v>120063</v>
      </c>
      <c r="Z16" s="276">
        <v>100349</v>
      </c>
      <c r="AA16" s="276">
        <v>83714</v>
      </c>
      <c r="AB16" s="276">
        <v>100349</v>
      </c>
      <c r="AC16" s="277">
        <v>120063</v>
      </c>
      <c r="AD16" s="67"/>
      <c r="AE16" s="216" t="s">
        <v>227</v>
      </c>
      <c r="AF16" s="67"/>
      <c r="AG16" s="262" t="s">
        <v>144</v>
      </c>
      <c r="AH16" s="346">
        <v>0.5</v>
      </c>
      <c r="AI16" s="286">
        <v>0.5</v>
      </c>
      <c r="AJ16" s="287">
        <v>0.6</v>
      </c>
      <c r="AK16" s="286">
        <v>0.7</v>
      </c>
      <c r="AL16" s="288">
        <v>3000000</v>
      </c>
      <c r="AM16" s="69"/>
      <c r="AN16" s="262" t="s">
        <v>144</v>
      </c>
      <c r="AO16" s="350">
        <v>0.5</v>
      </c>
      <c r="AP16" s="289">
        <v>0.5</v>
      </c>
      <c r="AQ16" s="289">
        <v>0.6</v>
      </c>
      <c r="AR16" s="289">
        <v>0.7</v>
      </c>
      <c r="AS16" s="288">
        <v>3000000</v>
      </c>
      <c r="AT16" s="65"/>
      <c r="AU16" s="59"/>
      <c r="BD16" s="65"/>
    </row>
    <row r="17" spans="2:62" ht="15" x14ac:dyDescent="0.25">
      <c r="B17" s="59"/>
      <c r="D17" s="59"/>
      <c r="F17" s="59"/>
      <c r="H17" s="60"/>
      <c r="P17" s="196">
        <v>14</v>
      </c>
      <c r="Q17" s="272">
        <v>79316</v>
      </c>
      <c r="R17" s="272">
        <v>119562</v>
      </c>
      <c r="S17" s="272">
        <v>89659</v>
      </c>
      <c r="T17" s="272">
        <v>107247</v>
      </c>
      <c r="U17" s="273">
        <v>127871</v>
      </c>
      <c r="V17" s="67"/>
      <c r="W17" s="200">
        <v>14</v>
      </c>
      <c r="X17" s="276">
        <v>80117</v>
      </c>
      <c r="Y17" s="276">
        <v>129741</v>
      </c>
      <c r="Z17" s="276">
        <v>108438</v>
      </c>
      <c r="AA17" s="276">
        <v>90461</v>
      </c>
      <c r="AB17" s="276">
        <v>108438</v>
      </c>
      <c r="AC17" s="277">
        <v>129741</v>
      </c>
      <c r="AD17" s="67"/>
      <c r="AE17" s="262" t="s">
        <v>101</v>
      </c>
      <c r="AG17" s="338" t="s">
        <v>107</v>
      </c>
      <c r="AH17" s="347">
        <v>1</v>
      </c>
      <c r="AI17" s="339">
        <v>1</v>
      </c>
      <c r="AJ17" s="340">
        <v>1</v>
      </c>
      <c r="AK17" s="339">
        <v>1</v>
      </c>
      <c r="AL17" s="341">
        <v>1000000000</v>
      </c>
      <c r="AM17" s="69"/>
      <c r="AN17" s="338" t="s">
        <v>107</v>
      </c>
      <c r="AO17" s="347">
        <v>1</v>
      </c>
      <c r="AP17" s="339">
        <v>1</v>
      </c>
      <c r="AQ17" s="339">
        <v>1</v>
      </c>
      <c r="AR17" s="339">
        <v>1</v>
      </c>
      <c r="AS17" s="341">
        <v>1000000000</v>
      </c>
      <c r="AT17" s="65"/>
      <c r="AU17" s="59"/>
      <c r="BB17" s="61"/>
      <c r="BD17" s="65"/>
    </row>
    <row r="18" spans="2:62" ht="15.75" thickBot="1" x14ac:dyDescent="0.3">
      <c r="B18" s="59"/>
      <c r="D18" s="59"/>
      <c r="F18" s="59"/>
      <c r="H18" s="59"/>
      <c r="P18" s="196">
        <v>15</v>
      </c>
      <c r="Q18" s="272">
        <v>86071</v>
      </c>
      <c r="R18" s="272">
        <v>128480</v>
      </c>
      <c r="S18" s="272">
        <v>96347</v>
      </c>
      <c r="T18" s="272">
        <v>115247</v>
      </c>
      <c r="U18" s="273">
        <v>137409</v>
      </c>
      <c r="V18" s="67"/>
      <c r="W18" s="200">
        <v>15</v>
      </c>
      <c r="X18" s="276">
        <v>86931</v>
      </c>
      <c r="Y18" s="276">
        <v>139418</v>
      </c>
      <c r="Z18" s="276">
        <v>116526</v>
      </c>
      <c r="AA18" s="276">
        <v>97209</v>
      </c>
      <c r="AB18" s="276">
        <v>116526</v>
      </c>
      <c r="AC18" s="277">
        <v>139418</v>
      </c>
      <c r="AD18" s="67"/>
      <c r="AE18" s="220"/>
      <c r="AF18" s="67"/>
      <c r="AG18" s="349" t="s">
        <v>191</v>
      </c>
      <c r="AH18" s="352">
        <v>0</v>
      </c>
      <c r="AI18" s="353">
        <v>0</v>
      </c>
      <c r="AJ18" s="353">
        <v>0</v>
      </c>
      <c r="AK18" s="353">
        <v>0</v>
      </c>
      <c r="AL18" s="342"/>
      <c r="AM18" s="67"/>
      <c r="AN18" s="349" t="s">
        <v>191</v>
      </c>
      <c r="AO18" s="352">
        <v>0</v>
      </c>
      <c r="AP18" s="353">
        <v>0</v>
      </c>
      <c r="AQ18" s="353">
        <v>0</v>
      </c>
      <c r="AR18" s="353">
        <v>0</v>
      </c>
      <c r="AS18" s="342"/>
      <c r="AT18" s="67"/>
      <c r="AU18" s="65"/>
      <c r="AV18" s="65"/>
      <c r="AW18" s="181"/>
      <c r="AX18" s="65"/>
      <c r="AY18" s="65"/>
      <c r="AZ18" s="65"/>
      <c r="BA18" s="65"/>
      <c r="BB18" s="65"/>
      <c r="BC18" s="65"/>
      <c r="BD18" s="65"/>
      <c r="BE18" s="65"/>
      <c r="BF18" s="65"/>
      <c r="BG18" s="65"/>
      <c r="BH18" s="65"/>
      <c r="BI18" s="65"/>
      <c r="BJ18" s="65"/>
    </row>
    <row r="19" spans="2:62" ht="15" x14ac:dyDescent="0.25">
      <c r="B19" s="59"/>
      <c r="D19" s="59"/>
      <c r="F19" s="59"/>
      <c r="H19" s="59"/>
      <c r="P19" s="196">
        <v>16</v>
      </c>
      <c r="Q19" s="272">
        <v>92825</v>
      </c>
      <c r="R19" s="272">
        <v>137398</v>
      </c>
      <c r="S19" s="272">
        <v>103035</v>
      </c>
      <c r="T19" s="272">
        <v>123246</v>
      </c>
      <c r="U19" s="273">
        <v>146946</v>
      </c>
      <c r="V19" s="67"/>
      <c r="W19" s="200">
        <v>16</v>
      </c>
      <c r="X19" s="276">
        <v>93746</v>
      </c>
      <c r="Y19" s="276">
        <v>149096</v>
      </c>
      <c r="Z19" s="276">
        <v>124614</v>
      </c>
      <c r="AA19" s="276">
        <v>103956</v>
      </c>
      <c r="AB19" s="276">
        <v>124614</v>
      </c>
      <c r="AC19" s="277">
        <v>149096</v>
      </c>
      <c r="AD19" s="67"/>
      <c r="AE19" s="220"/>
      <c r="AF19" s="67"/>
      <c r="AG19" s="67"/>
      <c r="AH19" s="67"/>
      <c r="AI19" s="67"/>
      <c r="AJ19" s="73"/>
      <c r="AK19" s="67"/>
      <c r="AL19" s="67"/>
      <c r="AM19" s="67"/>
      <c r="AN19" s="67"/>
      <c r="AO19" s="67"/>
      <c r="AP19" s="67"/>
      <c r="AQ19" s="67"/>
      <c r="AR19" s="67"/>
      <c r="AS19" s="67"/>
      <c r="AT19" s="67"/>
      <c r="AU19" s="65"/>
      <c r="AV19" s="65"/>
      <c r="AW19" s="181"/>
      <c r="AX19" s="65"/>
      <c r="AY19" s="65"/>
      <c r="AZ19" s="65"/>
      <c r="BA19" s="65"/>
      <c r="BB19" s="68"/>
      <c r="BC19" s="65"/>
      <c r="BD19" s="65"/>
      <c r="BE19" s="65"/>
      <c r="BF19" s="65"/>
      <c r="BG19" s="65"/>
      <c r="BH19" s="65"/>
      <c r="BI19" s="65"/>
      <c r="BJ19" s="65"/>
    </row>
    <row r="20" spans="2:62" ht="15" x14ac:dyDescent="0.25">
      <c r="B20" s="59"/>
      <c r="D20" s="59"/>
      <c r="F20" s="59"/>
      <c r="H20" s="59"/>
      <c r="P20" s="196">
        <v>17</v>
      </c>
      <c r="Q20" s="272">
        <v>99580</v>
      </c>
      <c r="R20" s="272">
        <v>146316</v>
      </c>
      <c r="S20" s="272">
        <v>109722</v>
      </c>
      <c r="T20" s="272">
        <v>131246</v>
      </c>
      <c r="U20" s="273">
        <v>156484</v>
      </c>
      <c r="V20" s="67"/>
      <c r="W20" s="200">
        <v>17</v>
      </c>
      <c r="X20" s="276">
        <v>100561</v>
      </c>
      <c r="Y20" s="276">
        <v>158773</v>
      </c>
      <c r="Z20" s="276">
        <v>132702</v>
      </c>
      <c r="AA20" s="276">
        <v>110704</v>
      </c>
      <c r="AB20" s="276">
        <v>132702</v>
      </c>
      <c r="AC20" s="277">
        <v>158773</v>
      </c>
      <c r="AD20" s="67"/>
      <c r="AE20" s="63"/>
      <c r="AF20" s="67"/>
      <c r="AH20" s="67"/>
      <c r="AI20" s="67"/>
      <c r="AJ20" s="73"/>
      <c r="AK20" s="67"/>
      <c r="AL20" s="67"/>
      <c r="AM20" s="67"/>
      <c r="AN20" s="67"/>
      <c r="AO20" s="67"/>
      <c r="AP20" s="67"/>
      <c r="AQ20" s="67"/>
      <c r="AR20" s="67"/>
      <c r="AS20" s="67"/>
      <c r="AT20" s="67"/>
      <c r="AU20" s="65"/>
      <c r="AV20" s="65"/>
      <c r="AW20" s="181"/>
      <c r="AX20" s="65"/>
      <c r="AY20" s="65"/>
      <c r="AZ20" s="65"/>
      <c r="BA20" s="65"/>
      <c r="BB20" s="65"/>
      <c r="BC20" s="65"/>
      <c r="BD20" s="65"/>
      <c r="BE20" s="65"/>
      <c r="BF20" s="65"/>
      <c r="BG20" s="65"/>
      <c r="BH20" s="65"/>
      <c r="BI20" s="65"/>
      <c r="BJ20" s="65"/>
    </row>
    <row r="21" spans="2:62" ht="15" x14ac:dyDescent="0.25">
      <c r="B21" s="59"/>
      <c r="D21" s="59"/>
      <c r="F21" s="59"/>
      <c r="H21" s="59"/>
      <c r="P21" s="196">
        <v>18</v>
      </c>
      <c r="Q21" s="272">
        <v>106335</v>
      </c>
      <c r="R21" s="272">
        <v>155235</v>
      </c>
      <c r="S21" s="272">
        <v>116410</v>
      </c>
      <c r="T21" s="272">
        <v>139245</v>
      </c>
      <c r="U21" s="273">
        <v>166022</v>
      </c>
      <c r="V21" s="67"/>
      <c r="W21" s="200">
        <v>18</v>
      </c>
      <c r="X21" s="276">
        <v>107376</v>
      </c>
      <c r="Y21" s="276">
        <v>168451</v>
      </c>
      <c r="Z21" s="276">
        <v>140791</v>
      </c>
      <c r="AA21" s="276">
        <v>117452</v>
      </c>
      <c r="AB21" s="276">
        <v>140791</v>
      </c>
      <c r="AC21" s="277">
        <v>168451</v>
      </c>
      <c r="AD21" s="67"/>
      <c r="AE21" s="63"/>
      <c r="AF21" s="67"/>
      <c r="AG21" s="67"/>
      <c r="AH21" s="67"/>
      <c r="AI21" s="67"/>
      <c r="AJ21" s="73"/>
      <c r="AK21" s="67"/>
      <c r="AL21" s="67"/>
      <c r="AM21" s="67"/>
      <c r="AN21" s="67"/>
      <c r="AO21" s="67"/>
      <c r="AP21" s="67"/>
      <c r="AQ21" s="67"/>
      <c r="AR21" s="67"/>
      <c r="AS21" s="67"/>
      <c r="AT21" s="67"/>
      <c r="AU21" s="65"/>
      <c r="AV21" s="65"/>
      <c r="AW21" s="181"/>
      <c r="AX21" s="65"/>
      <c r="AY21" s="65"/>
      <c r="AZ21" s="65"/>
      <c r="BA21" s="65"/>
      <c r="BB21" s="68"/>
      <c r="BC21" s="65"/>
      <c r="BD21" s="65"/>
      <c r="BE21" s="65"/>
      <c r="BF21" s="65"/>
      <c r="BG21" s="65"/>
      <c r="BH21" s="65"/>
      <c r="BI21" s="65"/>
      <c r="BJ21" s="65"/>
    </row>
    <row r="22" spans="2:62" ht="15" x14ac:dyDescent="0.25">
      <c r="B22" s="59"/>
      <c r="D22" s="59"/>
      <c r="F22" s="59"/>
      <c r="H22" s="59"/>
      <c r="P22" s="196">
        <v>19</v>
      </c>
      <c r="Q22" s="272">
        <v>113090</v>
      </c>
      <c r="R22" s="272">
        <v>164153</v>
      </c>
      <c r="S22" s="272">
        <v>123098</v>
      </c>
      <c r="T22" s="272">
        <v>147245</v>
      </c>
      <c r="U22" s="273">
        <v>175560</v>
      </c>
      <c r="V22" s="67"/>
      <c r="W22" s="200">
        <v>19</v>
      </c>
      <c r="X22" s="276">
        <v>114190</v>
      </c>
      <c r="Y22" s="276">
        <v>178128</v>
      </c>
      <c r="Z22" s="276">
        <v>148879</v>
      </c>
      <c r="AA22" s="276">
        <v>124199</v>
      </c>
      <c r="AB22" s="276">
        <v>148879</v>
      </c>
      <c r="AC22" s="277">
        <v>178128</v>
      </c>
      <c r="AD22" s="67"/>
      <c r="AE22" s="63"/>
      <c r="AF22" s="67"/>
      <c r="AG22" s="67"/>
      <c r="AH22" s="67"/>
      <c r="AI22" s="67"/>
      <c r="AJ22" s="73"/>
      <c r="AK22" s="67"/>
      <c r="AL22" s="67"/>
      <c r="AM22" s="67"/>
      <c r="AN22" s="67"/>
      <c r="AO22" s="67"/>
      <c r="AP22" s="67"/>
      <c r="AQ22" s="67"/>
      <c r="AR22" s="67"/>
      <c r="AS22" s="67"/>
      <c r="AT22" s="67"/>
      <c r="AU22" s="65"/>
      <c r="AV22" s="65"/>
      <c r="AW22" s="181"/>
      <c r="AX22" s="65"/>
      <c r="AY22" s="65"/>
      <c r="AZ22" s="65"/>
      <c r="BA22" s="65"/>
      <c r="BB22" s="65"/>
      <c r="BC22" s="65"/>
      <c r="BD22" s="65"/>
      <c r="BE22" s="65"/>
      <c r="BF22" s="65"/>
      <c r="BG22" s="65"/>
      <c r="BH22" s="65"/>
      <c r="BI22" s="65"/>
      <c r="BJ22" s="65"/>
    </row>
    <row r="23" spans="2:62" ht="15" x14ac:dyDescent="0.25">
      <c r="B23" s="59"/>
      <c r="D23" s="59"/>
      <c r="F23" s="59"/>
      <c r="H23" s="59"/>
      <c r="P23" s="196">
        <v>20</v>
      </c>
      <c r="Q23" s="272">
        <v>119845</v>
      </c>
      <c r="R23" s="272">
        <v>173071</v>
      </c>
      <c r="S23" s="272">
        <v>129785</v>
      </c>
      <c r="T23" s="272">
        <v>155244</v>
      </c>
      <c r="U23" s="273">
        <v>185098</v>
      </c>
      <c r="V23" s="67"/>
      <c r="W23" s="200">
        <v>20</v>
      </c>
      <c r="X23" s="276">
        <v>121005</v>
      </c>
      <c r="Y23" s="276">
        <v>187805</v>
      </c>
      <c r="Z23" s="276">
        <v>156967</v>
      </c>
      <c r="AA23" s="276">
        <v>130947</v>
      </c>
      <c r="AB23" s="276">
        <v>156967</v>
      </c>
      <c r="AC23" s="277">
        <v>187805</v>
      </c>
      <c r="AD23" s="67"/>
      <c r="AE23" s="63"/>
      <c r="AF23" s="67"/>
      <c r="AG23" s="67"/>
      <c r="AH23" s="67"/>
      <c r="AI23" s="67"/>
      <c r="AJ23" s="73"/>
      <c r="AK23" s="67"/>
      <c r="AL23" s="67"/>
      <c r="AM23" s="67"/>
      <c r="AN23" s="67"/>
      <c r="AO23" s="67"/>
      <c r="AP23" s="67"/>
      <c r="AQ23" s="67"/>
      <c r="AR23" s="67"/>
      <c r="AS23" s="67"/>
      <c r="AT23" s="67"/>
      <c r="AU23" s="65"/>
      <c r="AV23" s="65"/>
      <c r="AW23" s="181"/>
      <c r="AX23" s="65"/>
      <c r="AY23" s="65"/>
      <c r="AZ23" s="65"/>
      <c r="BA23" s="65"/>
      <c r="BB23" s="68"/>
      <c r="BC23" s="65"/>
      <c r="BD23" s="65"/>
      <c r="BE23" s="65"/>
      <c r="BF23" s="65"/>
      <c r="BG23" s="65"/>
      <c r="BH23" s="65"/>
      <c r="BI23" s="65"/>
      <c r="BJ23" s="65"/>
    </row>
    <row r="24" spans="2:62" ht="15" x14ac:dyDescent="0.25">
      <c r="B24" s="59"/>
      <c r="D24" s="59"/>
      <c r="F24" s="59"/>
      <c r="H24" s="59"/>
      <c r="P24" s="196">
        <v>21</v>
      </c>
      <c r="Q24" s="272">
        <v>126600</v>
      </c>
      <c r="R24" s="272">
        <v>181989</v>
      </c>
      <c r="S24" s="272">
        <v>136473</v>
      </c>
      <c r="T24" s="272">
        <v>163244</v>
      </c>
      <c r="U24" s="273">
        <v>194636</v>
      </c>
      <c r="V24" s="67"/>
      <c r="W24" s="200">
        <v>21</v>
      </c>
      <c r="X24" s="276">
        <v>127820</v>
      </c>
      <c r="Y24" s="276">
        <v>197483</v>
      </c>
      <c r="Z24" s="276">
        <v>165055</v>
      </c>
      <c r="AA24" s="276">
        <v>137694</v>
      </c>
      <c r="AB24" s="276">
        <v>165055</v>
      </c>
      <c r="AC24" s="277">
        <v>197483</v>
      </c>
      <c r="AD24" s="67"/>
      <c r="AE24" s="63"/>
      <c r="AF24" s="67"/>
      <c r="AG24" s="67"/>
      <c r="AH24" s="73"/>
      <c r="AI24" s="67"/>
      <c r="AJ24" s="73"/>
      <c r="AK24" s="67"/>
      <c r="AL24" s="67"/>
      <c r="AM24" s="67"/>
      <c r="AN24" s="67"/>
      <c r="AO24" s="67"/>
      <c r="AP24" s="67"/>
      <c r="AQ24" s="67"/>
      <c r="AR24" s="67"/>
      <c r="AS24" s="67"/>
      <c r="AT24" s="67"/>
      <c r="AU24" s="65"/>
      <c r="AV24" s="65"/>
      <c r="AW24" s="181"/>
      <c r="AX24" s="65"/>
      <c r="AY24" s="65"/>
      <c r="AZ24" s="65"/>
      <c r="BA24" s="65"/>
      <c r="BB24" s="65"/>
      <c r="BC24" s="65"/>
      <c r="BD24" s="65"/>
      <c r="BE24" s="65"/>
      <c r="BF24" s="65"/>
      <c r="BG24" s="65"/>
      <c r="BH24" s="65"/>
      <c r="BI24" s="65"/>
      <c r="BJ24" s="65"/>
    </row>
    <row r="25" spans="2:62" ht="15" x14ac:dyDescent="0.25">
      <c r="B25" s="59"/>
      <c r="D25" s="59"/>
      <c r="F25" s="59"/>
      <c r="H25" s="59"/>
      <c r="P25" s="196">
        <v>22</v>
      </c>
      <c r="Q25" s="272">
        <v>133354</v>
      </c>
      <c r="R25" s="272">
        <v>190907</v>
      </c>
      <c r="S25" s="272">
        <v>143161</v>
      </c>
      <c r="T25" s="272">
        <v>171243</v>
      </c>
      <c r="U25" s="273">
        <v>204173</v>
      </c>
      <c r="V25" s="67"/>
      <c r="W25" s="200">
        <v>22</v>
      </c>
      <c r="X25" s="276">
        <v>134635</v>
      </c>
      <c r="Y25" s="276">
        <v>207160</v>
      </c>
      <c r="Z25" s="276">
        <v>173144</v>
      </c>
      <c r="AA25" s="276">
        <v>144442</v>
      </c>
      <c r="AB25" s="276">
        <v>173144</v>
      </c>
      <c r="AC25" s="277">
        <v>207160</v>
      </c>
      <c r="AD25" s="67"/>
      <c r="AE25" s="63"/>
      <c r="AF25" s="67"/>
      <c r="AG25" s="67"/>
      <c r="AH25" s="73"/>
      <c r="AI25" s="67"/>
      <c r="AJ25" s="73"/>
      <c r="AK25" s="67"/>
      <c r="AL25" s="67"/>
      <c r="AM25" s="67"/>
      <c r="AN25" s="91"/>
      <c r="AO25" s="91"/>
      <c r="AP25" s="91"/>
      <c r="AQ25" s="67"/>
      <c r="AR25" s="67"/>
      <c r="AS25" s="67"/>
      <c r="AT25" s="67"/>
      <c r="AU25" s="65"/>
      <c r="AV25" s="65"/>
      <c r="AW25" s="181"/>
      <c r="AX25" s="65"/>
      <c r="AY25" s="65"/>
      <c r="AZ25" s="65"/>
      <c r="BA25" s="65"/>
      <c r="BB25" s="68"/>
      <c r="BC25" s="65"/>
      <c r="BD25" s="65"/>
      <c r="BE25" s="65"/>
      <c r="BF25" s="65"/>
      <c r="BG25" s="65"/>
      <c r="BH25" s="65"/>
      <c r="BI25" s="65"/>
      <c r="BJ25" s="65"/>
    </row>
    <row r="26" spans="2:62" ht="15" x14ac:dyDescent="0.25">
      <c r="B26" s="59"/>
      <c r="D26" s="59"/>
      <c r="F26" s="59"/>
      <c r="H26" s="59"/>
      <c r="P26" s="196">
        <v>23</v>
      </c>
      <c r="Q26" s="272">
        <v>140109</v>
      </c>
      <c r="R26" s="272">
        <v>199825</v>
      </c>
      <c r="S26" s="272">
        <v>149848</v>
      </c>
      <c r="T26" s="272">
        <v>179243</v>
      </c>
      <c r="U26" s="273">
        <v>213711</v>
      </c>
      <c r="V26" s="67"/>
      <c r="W26" s="200">
        <v>23</v>
      </c>
      <c r="X26" s="276">
        <v>141449</v>
      </c>
      <c r="Y26" s="276">
        <v>216838</v>
      </c>
      <c r="Z26" s="276">
        <v>181232</v>
      </c>
      <c r="AA26" s="276">
        <v>151189</v>
      </c>
      <c r="AB26" s="276">
        <v>181232</v>
      </c>
      <c r="AC26" s="277">
        <v>216838</v>
      </c>
      <c r="AD26" s="67"/>
      <c r="AE26" s="63"/>
      <c r="AF26" s="67"/>
      <c r="AG26" s="67"/>
      <c r="AH26" s="73"/>
      <c r="AI26" s="67"/>
      <c r="AJ26" s="73"/>
      <c r="AK26" s="67"/>
      <c r="AL26" s="67"/>
      <c r="AM26" s="67"/>
      <c r="AN26" s="91"/>
      <c r="AO26" s="91"/>
      <c r="AP26" s="91"/>
      <c r="AQ26" s="67"/>
      <c r="AR26" s="67"/>
      <c r="AS26" s="67"/>
      <c r="AT26" s="67"/>
      <c r="AU26" s="65"/>
      <c r="AV26" s="65"/>
      <c r="AW26" s="181"/>
      <c r="AX26" s="65"/>
      <c r="AY26" s="65"/>
      <c r="AZ26" s="65"/>
      <c r="BA26" s="65"/>
      <c r="BB26" s="68"/>
      <c r="BC26" s="65"/>
      <c r="BD26" s="65"/>
      <c r="BE26" s="65"/>
      <c r="BF26" s="65"/>
      <c r="BG26" s="65"/>
      <c r="BH26" s="65"/>
      <c r="BI26" s="65"/>
      <c r="BJ26" s="65"/>
    </row>
    <row r="27" spans="2:62" ht="15" x14ac:dyDescent="0.25">
      <c r="B27" s="59"/>
      <c r="D27" s="59"/>
      <c r="F27" s="59"/>
      <c r="H27" s="59"/>
      <c r="P27" s="196">
        <v>24</v>
      </c>
      <c r="Q27" s="272">
        <v>146864</v>
      </c>
      <c r="R27" s="272">
        <v>208743</v>
      </c>
      <c r="S27" s="272">
        <v>156536</v>
      </c>
      <c r="T27" s="272">
        <v>187242</v>
      </c>
      <c r="U27" s="273">
        <v>223249</v>
      </c>
      <c r="V27" s="67"/>
      <c r="W27" s="200">
        <v>24</v>
      </c>
      <c r="X27" s="276">
        <v>148264</v>
      </c>
      <c r="Y27" s="276">
        <v>226515</v>
      </c>
      <c r="Z27" s="276">
        <v>189320</v>
      </c>
      <c r="AA27" s="276">
        <v>157937</v>
      </c>
      <c r="AB27" s="276">
        <v>189320</v>
      </c>
      <c r="AC27" s="277">
        <v>226515</v>
      </c>
      <c r="AD27" s="67"/>
      <c r="AE27" s="63"/>
      <c r="AF27" s="67"/>
      <c r="AG27" s="59"/>
      <c r="AH27" s="73"/>
      <c r="AI27" s="67"/>
      <c r="AJ27" s="73"/>
      <c r="AK27" s="67"/>
      <c r="AL27" s="67"/>
      <c r="AM27" s="67"/>
      <c r="AN27" s="91"/>
      <c r="AO27" s="91"/>
      <c r="AP27" s="91"/>
      <c r="AQ27" s="67"/>
      <c r="AR27" s="67"/>
      <c r="AS27" s="67"/>
      <c r="AT27" s="67"/>
      <c r="AU27" s="65"/>
      <c r="AV27" s="65"/>
      <c r="AW27" s="181"/>
      <c r="AX27" s="65"/>
      <c r="AY27" s="65"/>
      <c r="AZ27" s="65"/>
      <c r="BA27" s="65"/>
      <c r="BB27" s="68"/>
      <c r="BC27" s="65"/>
      <c r="BE27" s="65"/>
      <c r="BF27" s="65"/>
      <c r="BG27" s="65"/>
      <c r="BH27" s="65"/>
      <c r="BI27" s="65"/>
      <c r="BJ27" s="65"/>
    </row>
    <row r="28" spans="2:62" ht="15" x14ac:dyDescent="0.25">
      <c r="B28" s="59"/>
      <c r="D28" s="59"/>
      <c r="F28" s="59"/>
      <c r="H28" s="59"/>
      <c r="P28" s="196">
        <v>25</v>
      </c>
      <c r="Q28" s="272">
        <v>154269</v>
      </c>
      <c r="R28" s="272">
        <v>218125</v>
      </c>
      <c r="S28" s="272">
        <v>163571</v>
      </c>
      <c r="T28" s="272">
        <v>195658</v>
      </c>
      <c r="U28" s="273">
        <v>233283</v>
      </c>
      <c r="V28" s="67"/>
      <c r="W28" s="200">
        <v>25</v>
      </c>
      <c r="X28" s="276">
        <v>155740</v>
      </c>
      <c r="Y28" s="276">
        <v>236696</v>
      </c>
      <c r="Z28" s="276">
        <v>197829</v>
      </c>
      <c r="AA28" s="276">
        <v>165035</v>
      </c>
      <c r="AB28" s="276">
        <v>197829</v>
      </c>
      <c r="AC28" s="277">
        <v>236696</v>
      </c>
      <c r="AD28" s="67"/>
      <c r="AE28" s="63"/>
      <c r="AF28" s="67"/>
      <c r="AG28" s="67"/>
      <c r="AH28" s="73"/>
      <c r="AI28" s="67"/>
      <c r="AJ28" s="73"/>
      <c r="AK28" s="67"/>
      <c r="AL28" s="67"/>
      <c r="AM28" s="67"/>
      <c r="AN28" s="91"/>
      <c r="AO28" s="91"/>
      <c r="AP28" s="91"/>
      <c r="AQ28" s="67"/>
      <c r="AR28" s="67"/>
      <c r="AS28" s="67"/>
      <c r="AT28" s="67"/>
      <c r="AU28" s="65"/>
      <c r="AV28" s="65"/>
      <c r="AW28" s="181"/>
      <c r="AX28" s="65"/>
      <c r="AY28" s="65"/>
      <c r="AZ28" s="65"/>
      <c r="BA28" s="65"/>
      <c r="BB28" s="68"/>
      <c r="BC28" s="65"/>
      <c r="BE28" s="65"/>
      <c r="BF28" s="65"/>
      <c r="BG28" s="65"/>
      <c r="BH28" s="65"/>
      <c r="BI28" s="65"/>
      <c r="BJ28" s="65"/>
    </row>
    <row r="29" spans="2:62" ht="15" x14ac:dyDescent="0.25">
      <c r="B29" s="59"/>
      <c r="D29" s="59"/>
      <c r="F29" s="59"/>
      <c r="H29" s="59"/>
      <c r="P29" s="196">
        <v>26</v>
      </c>
      <c r="Q29" s="272">
        <v>161673</v>
      </c>
      <c r="R29" s="272">
        <v>227507</v>
      </c>
      <c r="S29" s="272">
        <v>170607</v>
      </c>
      <c r="T29" s="272">
        <v>204073</v>
      </c>
      <c r="U29" s="273">
        <v>243317</v>
      </c>
      <c r="V29" s="67"/>
      <c r="W29" s="200">
        <v>26</v>
      </c>
      <c r="X29" s="276">
        <v>163216</v>
      </c>
      <c r="Y29" s="276">
        <v>246876</v>
      </c>
      <c r="Z29" s="276">
        <v>206338</v>
      </c>
      <c r="AA29" s="276">
        <v>172134</v>
      </c>
      <c r="AB29" s="276">
        <v>206338</v>
      </c>
      <c r="AC29" s="277">
        <v>246876</v>
      </c>
      <c r="AD29" s="67"/>
      <c r="AE29" s="63"/>
      <c r="AF29" s="67"/>
      <c r="AG29" s="63"/>
      <c r="AH29" s="74"/>
      <c r="AI29" s="63"/>
      <c r="AJ29" s="74"/>
      <c r="AK29" s="63"/>
      <c r="AL29" s="63"/>
      <c r="AM29" s="63"/>
      <c r="AN29" s="92"/>
      <c r="AO29" s="92"/>
      <c r="AP29" s="92"/>
      <c r="AQ29" s="63"/>
      <c r="AR29" s="63"/>
      <c r="AS29" s="63"/>
      <c r="AT29" s="63"/>
      <c r="AU29" s="59"/>
      <c r="BB29" s="61"/>
    </row>
    <row r="30" spans="2:62" ht="15" x14ac:dyDescent="0.25">
      <c r="B30" s="59"/>
      <c r="D30" s="59"/>
      <c r="F30" s="59"/>
      <c r="H30" s="59"/>
      <c r="P30" s="196">
        <v>27</v>
      </c>
      <c r="Q30" s="272">
        <v>169078</v>
      </c>
      <c r="R30" s="272">
        <v>236889</v>
      </c>
      <c r="S30" s="272">
        <v>177642</v>
      </c>
      <c r="T30" s="272">
        <v>212489</v>
      </c>
      <c r="U30" s="273">
        <v>253350</v>
      </c>
      <c r="V30" s="67"/>
      <c r="W30" s="200">
        <v>27</v>
      </c>
      <c r="X30" s="276">
        <v>170692</v>
      </c>
      <c r="Y30" s="276">
        <v>257057</v>
      </c>
      <c r="Z30" s="276">
        <v>214847</v>
      </c>
      <c r="AA30" s="276">
        <v>179232</v>
      </c>
      <c r="AB30" s="276">
        <v>214847</v>
      </c>
      <c r="AC30" s="277">
        <v>257057</v>
      </c>
      <c r="AD30" s="67"/>
      <c r="AE30" s="63"/>
      <c r="AF30" s="67"/>
      <c r="AG30" s="76"/>
      <c r="AH30" s="74"/>
      <c r="AI30" s="63"/>
      <c r="AJ30" s="74"/>
      <c r="AK30" s="63"/>
      <c r="AL30" s="63"/>
      <c r="AM30" s="63"/>
      <c r="AN30" s="63"/>
      <c r="AO30" s="63"/>
      <c r="AP30" s="63"/>
      <c r="AQ30" s="63"/>
      <c r="AR30" s="63"/>
      <c r="AS30" s="63"/>
      <c r="AT30" s="63"/>
      <c r="AU30" s="59"/>
      <c r="BB30" s="61"/>
    </row>
    <row r="31" spans="2:62" ht="15" x14ac:dyDescent="0.25">
      <c r="B31" s="59"/>
      <c r="D31" s="59"/>
      <c r="F31" s="59"/>
      <c r="H31" s="59"/>
      <c r="P31" s="196">
        <v>28</v>
      </c>
      <c r="Q31" s="272">
        <v>176482</v>
      </c>
      <c r="R31" s="272">
        <v>246271</v>
      </c>
      <c r="S31" s="272">
        <v>184678</v>
      </c>
      <c r="T31" s="272">
        <v>220904</v>
      </c>
      <c r="U31" s="273">
        <v>263384</v>
      </c>
      <c r="V31" s="67"/>
      <c r="W31" s="200">
        <v>28</v>
      </c>
      <c r="X31" s="276">
        <v>178168</v>
      </c>
      <c r="Y31" s="276">
        <v>267237</v>
      </c>
      <c r="Z31" s="276">
        <v>223356</v>
      </c>
      <c r="AA31" s="276">
        <v>186331</v>
      </c>
      <c r="AB31" s="276">
        <v>223356</v>
      </c>
      <c r="AC31" s="277">
        <v>267237</v>
      </c>
      <c r="AD31" s="67"/>
      <c r="AE31" s="63"/>
      <c r="AF31" s="67"/>
      <c r="AG31" s="63"/>
      <c r="AH31" s="74"/>
      <c r="AI31" s="63"/>
      <c r="AJ31" s="74"/>
      <c r="AK31" s="63"/>
      <c r="AL31" s="63"/>
      <c r="AM31" s="63"/>
      <c r="AN31" s="63"/>
      <c r="AO31" s="63"/>
      <c r="AP31" s="63"/>
      <c r="AQ31" s="63"/>
      <c r="AR31" s="63"/>
      <c r="AS31" s="63"/>
      <c r="AT31" s="63"/>
      <c r="AU31" s="59"/>
      <c r="BB31" s="61"/>
    </row>
    <row r="32" spans="2:62" ht="15" x14ac:dyDescent="0.25">
      <c r="B32" s="59"/>
      <c r="D32" s="59"/>
      <c r="F32" s="59"/>
      <c r="H32" s="59"/>
      <c r="P32" s="196">
        <v>29</v>
      </c>
      <c r="Q32" s="272">
        <v>183887</v>
      </c>
      <c r="R32" s="272">
        <v>255653</v>
      </c>
      <c r="S32" s="272">
        <v>191713</v>
      </c>
      <c r="T32" s="272">
        <v>229320</v>
      </c>
      <c r="U32" s="273">
        <v>273418</v>
      </c>
      <c r="V32" s="67"/>
      <c r="W32" s="200">
        <v>29</v>
      </c>
      <c r="X32" s="276">
        <v>185644</v>
      </c>
      <c r="Y32" s="276">
        <v>277418</v>
      </c>
      <c r="Z32" s="276">
        <v>231865</v>
      </c>
      <c r="AA32" s="276">
        <v>193429</v>
      </c>
      <c r="AB32" s="276">
        <v>231865</v>
      </c>
      <c r="AC32" s="277">
        <v>277418</v>
      </c>
      <c r="AD32" s="67"/>
      <c r="AE32" s="63"/>
      <c r="AF32" s="67"/>
      <c r="AG32" s="63"/>
      <c r="AH32" s="74"/>
      <c r="AI32" s="63"/>
      <c r="AJ32" s="74"/>
      <c r="AK32" s="63"/>
      <c r="AL32" s="63"/>
      <c r="AM32" s="63"/>
      <c r="AN32" s="63"/>
      <c r="AO32" s="63"/>
      <c r="AP32" s="63"/>
      <c r="AQ32" s="63"/>
      <c r="AR32" s="63"/>
      <c r="AS32" s="63"/>
      <c r="AT32" s="63"/>
      <c r="AU32" s="59"/>
      <c r="BB32" s="61"/>
    </row>
    <row r="33" spans="2:54" ht="15" x14ac:dyDescent="0.25">
      <c r="B33" s="59"/>
      <c r="D33" s="59"/>
      <c r="F33" s="59"/>
      <c r="H33" s="59"/>
      <c r="P33" s="196">
        <v>30</v>
      </c>
      <c r="Q33" s="272">
        <v>191292</v>
      </c>
      <c r="R33" s="272">
        <v>265035</v>
      </c>
      <c r="S33" s="272">
        <v>198749</v>
      </c>
      <c r="T33" s="272">
        <v>237735</v>
      </c>
      <c r="U33" s="273">
        <v>283452</v>
      </c>
      <c r="V33" s="67"/>
      <c r="W33" s="200">
        <v>30</v>
      </c>
      <c r="X33" s="276">
        <v>193121</v>
      </c>
      <c r="Y33" s="276">
        <v>287599</v>
      </c>
      <c r="Z33" s="276">
        <v>240374</v>
      </c>
      <c r="AA33" s="276">
        <v>200528</v>
      </c>
      <c r="AB33" s="276">
        <v>240374</v>
      </c>
      <c r="AC33" s="277">
        <v>287599</v>
      </c>
      <c r="AD33" s="67"/>
      <c r="AE33" s="63"/>
      <c r="AF33" s="67"/>
      <c r="AG33" s="63"/>
      <c r="AH33" s="74"/>
      <c r="AI33" s="63"/>
      <c r="AJ33" s="74"/>
      <c r="AK33" s="63"/>
      <c r="AL33" s="63"/>
      <c r="AM33" s="63"/>
      <c r="AN33" s="63"/>
      <c r="AO33" s="63"/>
      <c r="AP33" s="63"/>
      <c r="AQ33" s="63"/>
      <c r="AR33" s="63"/>
      <c r="AS33" s="63"/>
      <c r="AT33" s="63"/>
      <c r="AU33" s="59"/>
      <c r="BB33" s="61"/>
    </row>
    <row r="34" spans="2:54" ht="15" x14ac:dyDescent="0.25">
      <c r="B34" s="59"/>
      <c r="D34" s="59"/>
      <c r="F34" s="59"/>
      <c r="H34" s="59"/>
      <c r="P34" s="196">
        <v>31</v>
      </c>
      <c r="Q34" s="272">
        <v>198696</v>
      </c>
      <c r="R34" s="272">
        <v>274416</v>
      </c>
      <c r="S34" s="272">
        <v>205784</v>
      </c>
      <c r="T34" s="272">
        <v>246151</v>
      </c>
      <c r="U34" s="273">
        <v>293485</v>
      </c>
      <c r="V34" s="67"/>
      <c r="W34" s="200">
        <v>31</v>
      </c>
      <c r="X34" s="276">
        <v>200597</v>
      </c>
      <c r="Y34" s="276">
        <v>297779</v>
      </c>
      <c r="Z34" s="276">
        <v>248883</v>
      </c>
      <c r="AA34" s="276">
        <v>207626</v>
      </c>
      <c r="AB34" s="276">
        <v>248883</v>
      </c>
      <c r="AC34" s="277">
        <v>297779</v>
      </c>
      <c r="AD34" s="67"/>
      <c r="AE34" s="63"/>
      <c r="AF34" s="67"/>
      <c r="AG34" s="63"/>
      <c r="AH34" s="74"/>
      <c r="AI34" s="63"/>
      <c r="AJ34" s="74"/>
      <c r="AK34" s="63"/>
      <c r="AL34" s="63"/>
      <c r="AM34" s="63"/>
      <c r="AN34" s="63"/>
      <c r="AO34" s="63"/>
      <c r="AP34" s="63"/>
      <c r="AQ34" s="63"/>
      <c r="AR34" s="63"/>
      <c r="AS34" s="63"/>
      <c r="AT34" s="63"/>
      <c r="AU34" s="59"/>
      <c r="BB34" s="61"/>
    </row>
    <row r="35" spans="2:54" ht="15" x14ac:dyDescent="0.25">
      <c r="B35" s="59"/>
      <c r="D35" s="59"/>
      <c r="F35" s="59"/>
      <c r="H35" s="59"/>
      <c r="P35" s="196">
        <v>32</v>
      </c>
      <c r="Q35" s="272">
        <v>206101</v>
      </c>
      <c r="R35" s="272">
        <v>283798</v>
      </c>
      <c r="S35" s="272">
        <v>212819</v>
      </c>
      <c r="T35" s="272">
        <v>254566</v>
      </c>
      <c r="U35" s="273">
        <v>303519</v>
      </c>
      <c r="V35" s="67"/>
      <c r="W35" s="200">
        <v>32</v>
      </c>
      <c r="X35" s="276">
        <v>208073</v>
      </c>
      <c r="Y35" s="276">
        <v>307960</v>
      </c>
      <c r="Z35" s="276">
        <v>257392</v>
      </c>
      <c r="AA35" s="276">
        <v>214724</v>
      </c>
      <c r="AB35" s="276">
        <v>257392</v>
      </c>
      <c r="AC35" s="277">
        <v>307960</v>
      </c>
      <c r="AD35" s="67"/>
      <c r="AE35" s="63"/>
      <c r="AF35" s="67"/>
      <c r="AG35" s="63"/>
      <c r="AH35" s="74"/>
      <c r="AI35" s="63"/>
      <c r="AJ35" s="74"/>
      <c r="AK35" s="63"/>
      <c r="AL35" s="63"/>
      <c r="AM35" s="63"/>
      <c r="AN35" s="63"/>
      <c r="AO35" s="63"/>
      <c r="AP35" s="63"/>
      <c r="AQ35" s="63"/>
      <c r="AR35" s="63"/>
      <c r="AS35" s="63"/>
      <c r="AT35" s="63"/>
      <c r="AU35" s="59"/>
      <c r="BB35" s="61"/>
    </row>
    <row r="36" spans="2:54" ht="15" x14ac:dyDescent="0.25">
      <c r="B36" s="59"/>
      <c r="D36" s="59"/>
      <c r="F36" s="59"/>
      <c r="H36" s="59"/>
      <c r="P36" s="196">
        <v>33</v>
      </c>
      <c r="Q36" s="272">
        <v>213505</v>
      </c>
      <c r="R36" s="272">
        <v>293180</v>
      </c>
      <c r="S36" s="272">
        <v>219855</v>
      </c>
      <c r="T36" s="272">
        <v>262982</v>
      </c>
      <c r="U36" s="273">
        <v>313553</v>
      </c>
      <c r="V36" s="67"/>
      <c r="W36" s="200">
        <v>33</v>
      </c>
      <c r="X36" s="276">
        <v>215549</v>
      </c>
      <c r="Y36" s="276">
        <v>318140</v>
      </c>
      <c r="Z36" s="276">
        <v>265901</v>
      </c>
      <c r="AA36" s="276">
        <v>221823</v>
      </c>
      <c r="AB36" s="276">
        <v>265901</v>
      </c>
      <c r="AC36" s="277">
        <v>318140</v>
      </c>
      <c r="AD36" s="67"/>
      <c r="AE36" s="63"/>
      <c r="AF36" s="67"/>
      <c r="AG36" s="63"/>
      <c r="AH36" s="74"/>
      <c r="AI36" s="63"/>
      <c r="AJ36" s="74"/>
      <c r="AK36" s="63"/>
      <c r="AL36" s="63"/>
      <c r="AM36" s="63"/>
      <c r="AN36" s="63"/>
      <c r="AO36" s="63"/>
      <c r="AP36" s="63"/>
      <c r="AQ36" s="63"/>
      <c r="AR36" s="63"/>
      <c r="AS36" s="63"/>
      <c r="AT36" s="63"/>
      <c r="AU36" s="59"/>
      <c r="BB36" s="61"/>
    </row>
    <row r="37" spans="2:54" ht="15" x14ac:dyDescent="0.25">
      <c r="B37" s="59"/>
      <c r="D37" s="59"/>
      <c r="F37" s="59"/>
      <c r="H37" s="59"/>
      <c r="P37" s="196">
        <v>34</v>
      </c>
      <c r="Q37" s="272">
        <v>220910</v>
      </c>
      <c r="R37" s="272">
        <v>302562</v>
      </c>
      <c r="S37" s="272">
        <v>226890</v>
      </c>
      <c r="T37" s="272">
        <v>271397</v>
      </c>
      <c r="U37" s="273">
        <v>323587</v>
      </c>
      <c r="V37" s="67"/>
      <c r="W37" s="200">
        <v>34</v>
      </c>
      <c r="X37" s="276">
        <v>223025</v>
      </c>
      <c r="Y37" s="276">
        <v>328321</v>
      </c>
      <c r="Z37" s="276">
        <v>274410</v>
      </c>
      <c r="AA37" s="276">
        <v>228921</v>
      </c>
      <c r="AB37" s="276">
        <v>274410</v>
      </c>
      <c r="AC37" s="277">
        <v>328321</v>
      </c>
      <c r="AD37" s="67"/>
      <c r="AE37" s="63"/>
      <c r="AF37" s="67"/>
      <c r="AG37" s="63"/>
      <c r="AH37" s="74"/>
      <c r="AI37" s="63"/>
      <c r="AJ37" s="74"/>
      <c r="AK37" s="63"/>
      <c r="AL37" s="63"/>
      <c r="AM37" s="63"/>
      <c r="AN37" s="63"/>
      <c r="AO37" s="63"/>
      <c r="AP37" s="63"/>
      <c r="AQ37" s="63"/>
      <c r="AR37" s="63"/>
      <c r="AS37" s="63"/>
      <c r="AT37" s="63"/>
      <c r="AU37" s="59"/>
      <c r="BB37" s="61"/>
    </row>
    <row r="38" spans="2:54" ht="15" x14ac:dyDescent="0.25">
      <c r="B38" s="59"/>
      <c r="D38" s="59"/>
      <c r="F38" s="59"/>
      <c r="H38" s="59"/>
      <c r="P38" s="196">
        <v>35</v>
      </c>
      <c r="Q38" s="272">
        <v>228314</v>
      </c>
      <c r="R38" s="272">
        <v>311944</v>
      </c>
      <c r="S38" s="272">
        <v>233926</v>
      </c>
      <c r="T38" s="272">
        <v>279813</v>
      </c>
      <c r="U38" s="273">
        <v>333620</v>
      </c>
      <c r="V38" s="67"/>
      <c r="W38" s="200">
        <v>35</v>
      </c>
      <c r="X38" s="276">
        <v>230501</v>
      </c>
      <c r="Y38" s="276">
        <v>338501</v>
      </c>
      <c r="Z38" s="276">
        <v>282919</v>
      </c>
      <c r="AA38" s="276">
        <v>236020</v>
      </c>
      <c r="AB38" s="276">
        <v>282919</v>
      </c>
      <c r="AC38" s="277">
        <v>338501</v>
      </c>
      <c r="AD38" s="67"/>
      <c r="AE38" s="63"/>
      <c r="AF38" s="67"/>
      <c r="AG38" s="63"/>
      <c r="AH38" s="63"/>
      <c r="AI38" s="63"/>
      <c r="AJ38" s="74"/>
      <c r="AK38" s="63"/>
      <c r="AL38" s="63"/>
      <c r="AM38" s="63"/>
      <c r="AN38" s="63"/>
      <c r="AO38" s="63"/>
      <c r="AP38" s="63"/>
      <c r="AQ38" s="63"/>
      <c r="AR38" s="63"/>
      <c r="AS38" s="63"/>
      <c r="AT38" s="63"/>
      <c r="AU38" s="59"/>
      <c r="BB38" s="61"/>
    </row>
    <row r="39" spans="2:54" ht="15" x14ac:dyDescent="0.25">
      <c r="B39" s="59"/>
      <c r="D39" s="59"/>
      <c r="F39" s="59"/>
      <c r="H39" s="59"/>
      <c r="P39" s="196">
        <v>36</v>
      </c>
      <c r="Q39" s="272">
        <v>235719</v>
      </c>
      <c r="R39" s="272">
        <v>321326</v>
      </c>
      <c r="S39" s="272">
        <v>240961</v>
      </c>
      <c r="T39" s="272">
        <v>288228</v>
      </c>
      <c r="U39" s="273">
        <v>343654</v>
      </c>
      <c r="V39" s="67"/>
      <c r="W39" s="200">
        <v>36</v>
      </c>
      <c r="X39" s="276">
        <v>237977</v>
      </c>
      <c r="Y39" s="276">
        <v>348682</v>
      </c>
      <c r="Z39" s="276">
        <v>291428</v>
      </c>
      <c r="AA39" s="276">
        <v>243118</v>
      </c>
      <c r="AB39" s="276">
        <v>291428</v>
      </c>
      <c r="AC39" s="277">
        <v>348682</v>
      </c>
      <c r="AD39" s="67"/>
      <c r="AE39" s="63"/>
      <c r="AF39" s="67"/>
      <c r="AG39" s="63"/>
      <c r="AH39" s="63"/>
      <c r="AI39" s="63"/>
      <c r="AJ39" s="74"/>
      <c r="AK39" s="63"/>
      <c r="AL39" s="63"/>
      <c r="AM39" s="63"/>
      <c r="AN39" s="63"/>
      <c r="AO39" s="63"/>
      <c r="AP39" s="63"/>
      <c r="AQ39" s="63"/>
      <c r="AR39" s="63"/>
      <c r="AS39" s="63"/>
      <c r="AT39" s="63"/>
      <c r="AU39" s="59"/>
      <c r="BB39" s="61"/>
    </row>
    <row r="40" spans="2:54" ht="15" x14ac:dyDescent="0.25">
      <c r="B40" s="59"/>
      <c r="D40" s="59"/>
      <c r="F40" s="59"/>
      <c r="H40" s="59"/>
      <c r="P40" s="196">
        <v>37</v>
      </c>
      <c r="Q40" s="272">
        <v>243899</v>
      </c>
      <c r="R40" s="272">
        <v>331196</v>
      </c>
      <c r="S40" s="272">
        <v>248362</v>
      </c>
      <c r="T40" s="272">
        <v>297081</v>
      </c>
      <c r="U40" s="273">
        <v>354210</v>
      </c>
      <c r="V40" s="67"/>
      <c r="W40" s="200">
        <v>37</v>
      </c>
      <c r="X40" s="276">
        <v>246231</v>
      </c>
      <c r="Y40" s="276">
        <v>359392</v>
      </c>
      <c r="Z40" s="276">
        <v>300379</v>
      </c>
      <c r="AA40" s="276">
        <v>250585</v>
      </c>
      <c r="AB40" s="276">
        <v>300379</v>
      </c>
      <c r="AC40" s="277">
        <v>359392</v>
      </c>
      <c r="AD40" s="67"/>
      <c r="AE40" s="63"/>
      <c r="AF40" s="67"/>
      <c r="AG40" s="63"/>
      <c r="AH40" s="63"/>
      <c r="AI40" s="63"/>
      <c r="AJ40" s="74"/>
      <c r="AK40" s="63"/>
      <c r="AL40" s="63"/>
      <c r="AM40" s="63"/>
      <c r="AN40" s="63"/>
      <c r="AO40" s="63"/>
      <c r="AP40" s="63"/>
      <c r="AQ40" s="63"/>
      <c r="AR40" s="63"/>
      <c r="AS40" s="63"/>
      <c r="AT40" s="63"/>
      <c r="AU40" s="59"/>
      <c r="BB40" s="61"/>
    </row>
    <row r="41" spans="2:54" ht="15" x14ac:dyDescent="0.25">
      <c r="B41" s="59"/>
      <c r="D41" s="59"/>
      <c r="F41" s="59"/>
      <c r="H41" s="59"/>
      <c r="P41" s="196">
        <v>38</v>
      </c>
      <c r="Q41" s="272">
        <v>252079</v>
      </c>
      <c r="R41" s="272">
        <v>341065</v>
      </c>
      <c r="S41" s="272">
        <v>255763</v>
      </c>
      <c r="T41" s="272">
        <v>305934</v>
      </c>
      <c r="U41" s="273">
        <v>364765</v>
      </c>
      <c r="V41" s="67"/>
      <c r="W41" s="200">
        <v>38</v>
      </c>
      <c r="X41" s="276">
        <v>254485</v>
      </c>
      <c r="Y41" s="276">
        <v>370102</v>
      </c>
      <c r="Z41" s="276">
        <v>309331</v>
      </c>
      <c r="AA41" s="276">
        <v>258053</v>
      </c>
      <c r="AB41" s="276">
        <v>309331</v>
      </c>
      <c r="AC41" s="277">
        <v>370102</v>
      </c>
      <c r="AD41" s="67"/>
      <c r="AE41" s="63"/>
      <c r="AF41" s="67"/>
      <c r="AG41" s="63"/>
      <c r="AH41" s="63"/>
      <c r="AI41" s="63"/>
      <c r="AJ41" s="74"/>
      <c r="AK41" s="63"/>
      <c r="AL41" s="63"/>
      <c r="AM41" s="63"/>
      <c r="AN41" s="63"/>
      <c r="AO41" s="63"/>
      <c r="AP41" s="63"/>
      <c r="AQ41" s="63"/>
      <c r="AR41" s="63"/>
      <c r="AS41" s="63"/>
      <c r="AT41" s="63"/>
      <c r="AU41" s="59"/>
      <c r="BB41" s="61"/>
    </row>
    <row r="42" spans="2:54" ht="15" x14ac:dyDescent="0.25">
      <c r="B42" s="59"/>
      <c r="D42" s="59"/>
      <c r="F42" s="59"/>
      <c r="H42" s="59"/>
      <c r="P42" s="196">
        <v>39</v>
      </c>
      <c r="Q42" s="272">
        <v>260258</v>
      </c>
      <c r="R42" s="272">
        <v>350935</v>
      </c>
      <c r="S42" s="272">
        <v>263165</v>
      </c>
      <c r="T42" s="272">
        <v>314787</v>
      </c>
      <c r="U42" s="273">
        <v>375321</v>
      </c>
      <c r="V42" s="67"/>
      <c r="W42" s="200">
        <v>39</v>
      </c>
      <c r="X42" s="276">
        <v>262739</v>
      </c>
      <c r="Y42" s="276">
        <v>380812</v>
      </c>
      <c r="Z42" s="276">
        <v>318282</v>
      </c>
      <c r="AA42" s="276">
        <v>265520</v>
      </c>
      <c r="AB42" s="276">
        <v>318282</v>
      </c>
      <c r="AC42" s="277">
        <v>380812</v>
      </c>
      <c r="AD42" s="67"/>
      <c r="AE42" s="63"/>
      <c r="AF42" s="67"/>
      <c r="AG42" s="63"/>
      <c r="AH42" s="63"/>
      <c r="AI42" s="63"/>
      <c r="AJ42" s="74"/>
      <c r="AK42" s="63"/>
      <c r="AL42" s="63"/>
      <c r="AM42" s="63"/>
      <c r="AN42" s="63"/>
      <c r="AO42" s="63"/>
      <c r="AP42" s="63"/>
      <c r="AQ42" s="63"/>
      <c r="AR42" s="63"/>
      <c r="AS42" s="63"/>
      <c r="AT42" s="63"/>
      <c r="AU42" s="59"/>
      <c r="BB42" s="61"/>
    </row>
    <row r="43" spans="2:54" ht="15" x14ac:dyDescent="0.25">
      <c r="B43" s="59"/>
      <c r="D43" s="59"/>
      <c r="F43" s="59"/>
      <c r="H43" s="59"/>
      <c r="P43" s="196">
        <v>40</v>
      </c>
      <c r="Q43" s="272">
        <v>268438</v>
      </c>
      <c r="R43" s="272">
        <v>360804</v>
      </c>
      <c r="S43" s="272">
        <v>270566</v>
      </c>
      <c r="T43" s="272">
        <v>323640</v>
      </c>
      <c r="U43" s="273">
        <v>385876</v>
      </c>
      <c r="V43" s="67"/>
      <c r="W43" s="200">
        <v>40</v>
      </c>
      <c r="X43" s="276">
        <v>270992</v>
      </c>
      <c r="Y43" s="276">
        <v>391521</v>
      </c>
      <c r="Z43" s="276">
        <v>327233</v>
      </c>
      <c r="AA43" s="276">
        <v>272988</v>
      </c>
      <c r="AB43" s="276">
        <v>327233</v>
      </c>
      <c r="AC43" s="277">
        <v>391521</v>
      </c>
      <c r="AD43" s="67"/>
      <c r="AE43" s="63"/>
      <c r="AF43" s="67"/>
      <c r="AG43" s="63"/>
      <c r="AH43" s="63"/>
      <c r="AI43" s="63"/>
      <c r="AJ43" s="74"/>
      <c r="AK43" s="63"/>
      <c r="AL43" s="63"/>
      <c r="AM43" s="63"/>
      <c r="AN43" s="63"/>
      <c r="AO43" s="63"/>
      <c r="AP43" s="63"/>
      <c r="AQ43" s="63"/>
      <c r="AR43" s="63"/>
      <c r="AS43" s="63"/>
      <c r="AT43" s="63"/>
      <c r="AU43" s="59"/>
      <c r="BB43" s="61"/>
    </row>
    <row r="44" spans="2:54" ht="15" x14ac:dyDescent="0.25">
      <c r="B44" s="59"/>
      <c r="D44" s="59"/>
      <c r="F44" s="59"/>
      <c r="H44" s="59"/>
      <c r="P44" s="196">
        <v>41</v>
      </c>
      <c r="Q44" s="272">
        <v>276618</v>
      </c>
      <c r="R44" s="272">
        <v>370674</v>
      </c>
      <c r="S44" s="272">
        <v>277967</v>
      </c>
      <c r="T44" s="272">
        <v>332493</v>
      </c>
      <c r="U44" s="273">
        <v>396432</v>
      </c>
      <c r="V44" s="67"/>
      <c r="W44" s="200">
        <v>41</v>
      </c>
      <c r="X44" s="276">
        <v>279246</v>
      </c>
      <c r="Y44" s="276">
        <v>402231</v>
      </c>
      <c r="Z44" s="276">
        <v>336185</v>
      </c>
      <c r="AA44" s="276">
        <v>280455</v>
      </c>
      <c r="AB44" s="276">
        <v>336185</v>
      </c>
      <c r="AC44" s="277">
        <v>402231</v>
      </c>
      <c r="AD44" s="67"/>
      <c r="AE44" s="63"/>
      <c r="AF44" s="67"/>
      <c r="AG44" s="63"/>
      <c r="AH44" s="63"/>
      <c r="AI44" s="63"/>
      <c r="AJ44" s="74"/>
      <c r="AK44" s="63"/>
      <c r="AL44" s="63"/>
      <c r="AM44" s="63"/>
      <c r="AN44" s="63"/>
      <c r="AO44" s="63"/>
      <c r="AP44" s="63"/>
      <c r="AQ44" s="63"/>
      <c r="AR44" s="63"/>
      <c r="AS44" s="63"/>
      <c r="AT44" s="63"/>
      <c r="AU44" s="59"/>
      <c r="BB44" s="61"/>
    </row>
    <row r="45" spans="2:54" ht="15" x14ac:dyDescent="0.25">
      <c r="B45" s="59"/>
      <c r="D45" s="59"/>
      <c r="F45" s="59"/>
      <c r="H45" s="59"/>
      <c r="P45" s="196">
        <v>42</v>
      </c>
      <c r="Q45" s="272">
        <v>284798</v>
      </c>
      <c r="R45" s="272">
        <v>380544</v>
      </c>
      <c r="S45" s="272">
        <v>285368</v>
      </c>
      <c r="T45" s="272">
        <v>341347</v>
      </c>
      <c r="U45" s="273">
        <v>406987</v>
      </c>
      <c r="V45" s="67"/>
      <c r="W45" s="200">
        <v>42</v>
      </c>
      <c r="X45" s="276">
        <v>287500</v>
      </c>
      <c r="Y45" s="276">
        <v>412941</v>
      </c>
      <c r="Z45" s="276">
        <v>345136</v>
      </c>
      <c r="AA45" s="276">
        <v>287923</v>
      </c>
      <c r="AB45" s="276">
        <v>345136</v>
      </c>
      <c r="AC45" s="277">
        <v>412941</v>
      </c>
      <c r="AD45" s="67"/>
      <c r="AE45" s="63"/>
      <c r="AF45" s="67"/>
      <c r="AG45" s="63"/>
      <c r="AH45" s="63"/>
      <c r="AI45" s="63"/>
      <c r="AJ45" s="74"/>
      <c r="AK45" s="63"/>
      <c r="AL45" s="63"/>
      <c r="AM45" s="63"/>
      <c r="AN45" s="63"/>
      <c r="AO45" s="63"/>
      <c r="AP45" s="63"/>
      <c r="AQ45" s="63"/>
      <c r="AR45" s="63"/>
      <c r="AS45" s="63"/>
      <c r="AT45" s="63"/>
      <c r="AU45" s="59"/>
      <c r="BB45" s="61"/>
    </row>
    <row r="46" spans="2:54" ht="15" x14ac:dyDescent="0.25">
      <c r="B46" s="59"/>
      <c r="D46" s="59"/>
      <c r="F46" s="59"/>
      <c r="H46" s="59"/>
      <c r="P46" s="196">
        <v>43</v>
      </c>
      <c r="Q46" s="272">
        <v>292977</v>
      </c>
      <c r="R46" s="272">
        <v>390413</v>
      </c>
      <c r="S46" s="272">
        <v>292769</v>
      </c>
      <c r="T46" s="272">
        <v>350200</v>
      </c>
      <c r="U46" s="273">
        <v>417543</v>
      </c>
      <c r="V46" s="67"/>
      <c r="W46" s="200">
        <v>43</v>
      </c>
      <c r="X46" s="276">
        <v>295754</v>
      </c>
      <c r="Y46" s="276">
        <v>423651</v>
      </c>
      <c r="Z46" s="276">
        <v>354087</v>
      </c>
      <c r="AA46" s="276">
        <v>295390</v>
      </c>
      <c r="AB46" s="276">
        <v>354087</v>
      </c>
      <c r="AC46" s="277">
        <v>423651</v>
      </c>
      <c r="AD46" s="67"/>
      <c r="AE46" s="63"/>
      <c r="AF46" s="67"/>
      <c r="AG46" s="63"/>
      <c r="AH46" s="63"/>
      <c r="AI46" s="63"/>
      <c r="AJ46" s="74"/>
      <c r="AK46" s="63"/>
      <c r="AL46" s="63"/>
      <c r="AM46" s="63"/>
      <c r="AN46" s="63"/>
      <c r="AO46" s="63"/>
      <c r="AP46" s="63"/>
      <c r="AQ46" s="63"/>
      <c r="AR46" s="63"/>
      <c r="AS46" s="63"/>
      <c r="AT46" s="63"/>
      <c r="AU46" s="59"/>
      <c r="BB46" s="61"/>
    </row>
    <row r="47" spans="2:54" ht="15" x14ac:dyDescent="0.25">
      <c r="B47" s="59"/>
      <c r="D47" s="59"/>
      <c r="F47" s="59"/>
      <c r="H47" s="59"/>
      <c r="P47" s="196">
        <v>44</v>
      </c>
      <c r="Q47" s="272">
        <v>301157</v>
      </c>
      <c r="R47" s="272">
        <v>400283</v>
      </c>
      <c r="S47" s="272">
        <v>300170</v>
      </c>
      <c r="T47" s="272">
        <v>359053</v>
      </c>
      <c r="U47" s="273">
        <v>428098</v>
      </c>
      <c r="V47" s="67"/>
      <c r="W47" s="200">
        <v>44</v>
      </c>
      <c r="X47" s="276">
        <v>304008</v>
      </c>
      <c r="Y47" s="276">
        <v>434361</v>
      </c>
      <c r="Z47" s="276">
        <v>363039</v>
      </c>
      <c r="AA47" s="276">
        <v>302857</v>
      </c>
      <c r="AB47" s="276">
        <v>363039</v>
      </c>
      <c r="AC47" s="277">
        <v>434361</v>
      </c>
      <c r="AD47" s="67"/>
      <c r="AE47" s="63"/>
      <c r="AF47" s="67"/>
      <c r="AG47" s="63"/>
      <c r="AH47" s="63"/>
      <c r="AI47" s="63"/>
      <c r="AJ47" s="74"/>
      <c r="AK47" s="63"/>
      <c r="AL47" s="63"/>
      <c r="AM47" s="63"/>
      <c r="AN47" s="63"/>
      <c r="AO47" s="63"/>
      <c r="AP47" s="63"/>
      <c r="AQ47" s="63"/>
      <c r="AR47" s="63"/>
      <c r="AS47" s="63"/>
      <c r="AT47" s="63"/>
      <c r="AU47" s="59"/>
      <c r="BB47" s="61"/>
    </row>
    <row r="48" spans="2:54" ht="15" x14ac:dyDescent="0.25">
      <c r="B48" s="59"/>
      <c r="D48" s="59"/>
      <c r="F48" s="59"/>
      <c r="H48" s="59"/>
      <c r="P48" s="196">
        <v>45</v>
      </c>
      <c r="Q48" s="272">
        <v>309337</v>
      </c>
      <c r="R48" s="272">
        <v>410152</v>
      </c>
      <c r="S48" s="272">
        <v>307572</v>
      </c>
      <c r="T48" s="272">
        <v>367906</v>
      </c>
      <c r="U48" s="273">
        <v>438654</v>
      </c>
      <c r="V48" s="67"/>
      <c r="W48" s="200">
        <v>45</v>
      </c>
      <c r="X48" s="276">
        <v>312262</v>
      </c>
      <c r="Y48" s="276">
        <v>445071</v>
      </c>
      <c r="Z48" s="276">
        <v>371990</v>
      </c>
      <c r="AA48" s="276">
        <v>310325</v>
      </c>
      <c r="AB48" s="276">
        <v>371990</v>
      </c>
      <c r="AC48" s="277">
        <v>445071</v>
      </c>
      <c r="AD48" s="67"/>
      <c r="AE48" s="63"/>
      <c r="AF48" s="67"/>
      <c r="AG48" s="63"/>
      <c r="AH48" s="63"/>
      <c r="AI48" s="63"/>
      <c r="AJ48" s="74"/>
      <c r="AK48" s="63"/>
      <c r="AL48" s="63"/>
      <c r="AM48" s="63"/>
      <c r="AN48" s="63"/>
      <c r="AO48" s="63"/>
      <c r="AP48" s="63"/>
      <c r="AQ48" s="63"/>
      <c r="AR48" s="63"/>
      <c r="AS48" s="63"/>
      <c r="AT48" s="63"/>
      <c r="AU48" s="59"/>
      <c r="BB48" s="61"/>
    </row>
    <row r="49" spans="2:54" ht="15" x14ac:dyDescent="0.25">
      <c r="B49" s="59"/>
      <c r="D49" s="59"/>
      <c r="F49" s="59"/>
      <c r="H49" s="59"/>
      <c r="P49" s="196">
        <v>46</v>
      </c>
      <c r="Q49" s="272">
        <v>317517</v>
      </c>
      <c r="R49" s="272">
        <v>420022</v>
      </c>
      <c r="S49" s="272">
        <v>314973</v>
      </c>
      <c r="T49" s="272">
        <v>376759</v>
      </c>
      <c r="U49" s="273">
        <v>449209</v>
      </c>
      <c r="V49" s="67"/>
      <c r="W49" s="200">
        <v>46</v>
      </c>
      <c r="X49" s="276">
        <v>320515</v>
      </c>
      <c r="Y49" s="276">
        <v>455780</v>
      </c>
      <c r="Z49" s="276">
        <v>380941</v>
      </c>
      <c r="AA49" s="276">
        <v>317792</v>
      </c>
      <c r="AB49" s="276">
        <v>380941</v>
      </c>
      <c r="AC49" s="277">
        <v>455780</v>
      </c>
      <c r="AD49" s="67"/>
      <c r="AE49" s="63"/>
      <c r="AF49" s="67"/>
      <c r="AG49" s="63"/>
      <c r="AH49" s="63"/>
      <c r="AI49" s="63"/>
      <c r="AJ49" s="74"/>
      <c r="AK49" s="63"/>
      <c r="AL49" s="63"/>
      <c r="AM49" s="63"/>
      <c r="AN49" s="63"/>
      <c r="AO49" s="63"/>
      <c r="AP49" s="63"/>
      <c r="AQ49" s="63"/>
      <c r="AR49" s="63"/>
      <c r="AS49" s="63"/>
      <c r="AT49" s="63"/>
      <c r="AU49" s="59"/>
      <c r="BB49" s="61"/>
    </row>
    <row r="50" spans="2:54" ht="15" x14ac:dyDescent="0.25">
      <c r="B50" s="59"/>
      <c r="D50" s="59"/>
      <c r="F50" s="59"/>
      <c r="H50" s="59"/>
      <c r="P50" s="196">
        <v>47</v>
      </c>
      <c r="Q50" s="272">
        <v>325696</v>
      </c>
      <c r="R50" s="272">
        <v>429891</v>
      </c>
      <c r="S50" s="272">
        <v>322374</v>
      </c>
      <c r="T50" s="272">
        <v>385612</v>
      </c>
      <c r="U50" s="273">
        <v>459765</v>
      </c>
      <c r="V50" s="67"/>
      <c r="W50" s="200">
        <v>47</v>
      </c>
      <c r="X50" s="276">
        <v>328769</v>
      </c>
      <c r="Y50" s="276">
        <v>466490</v>
      </c>
      <c r="Z50" s="276">
        <v>389893</v>
      </c>
      <c r="AA50" s="276">
        <v>325260</v>
      </c>
      <c r="AB50" s="276">
        <v>389893</v>
      </c>
      <c r="AC50" s="277">
        <v>466490</v>
      </c>
      <c r="AD50" s="67"/>
      <c r="AE50" s="63"/>
      <c r="AF50" s="67"/>
      <c r="AG50" s="63"/>
      <c r="AH50" s="63"/>
      <c r="AI50" s="63"/>
      <c r="AJ50" s="74"/>
      <c r="AK50" s="63"/>
      <c r="AL50" s="63"/>
      <c r="AM50" s="63"/>
      <c r="AN50" s="63"/>
      <c r="AO50" s="63"/>
      <c r="AP50" s="63"/>
      <c r="AQ50" s="63"/>
      <c r="AR50" s="63"/>
      <c r="AS50" s="63"/>
      <c r="AT50" s="63"/>
      <c r="AU50" s="59"/>
      <c r="BB50" s="61"/>
    </row>
    <row r="51" spans="2:54" ht="15" x14ac:dyDescent="0.25">
      <c r="B51" s="59"/>
      <c r="D51" s="59"/>
      <c r="F51" s="59"/>
      <c r="H51" s="59"/>
      <c r="P51" s="196">
        <v>48</v>
      </c>
      <c r="Q51" s="272">
        <v>333876</v>
      </c>
      <c r="R51" s="272">
        <v>439761</v>
      </c>
      <c r="S51" s="272">
        <v>329775</v>
      </c>
      <c r="T51" s="272">
        <v>394465</v>
      </c>
      <c r="U51" s="273">
        <v>470320</v>
      </c>
      <c r="V51" s="67"/>
      <c r="W51" s="200">
        <v>48</v>
      </c>
      <c r="X51" s="276">
        <v>337023</v>
      </c>
      <c r="Y51" s="276">
        <v>477200</v>
      </c>
      <c r="Z51" s="276">
        <v>398844</v>
      </c>
      <c r="AA51" s="276">
        <v>332727</v>
      </c>
      <c r="AB51" s="276">
        <v>398844</v>
      </c>
      <c r="AC51" s="277">
        <v>477200</v>
      </c>
      <c r="AD51" s="67"/>
      <c r="AE51" s="63"/>
      <c r="AF51" s="67"/>
      <c r="AG51" s="63"/>
      <c r="AH51" s="63"/>
      <c r="AI51" s="63"/>
      <c r="AJ51" s="74"/>
      <c r="AK51" s="63"/>
      <c r="AL51" s="63"/>
      <c r="AM51" s="63"/>
      <c r="AN51" s="63"/>
      <c r="AO51" s="63"/>
      <c r="AP51" s="63"/>
      <c r="AQ51" s="63"/>
      <c r="AR51" s="63"/>
      <c r="AS51" s="63"/>
      <c r="AT51" s="63"/>
      <c r="AU51" s="59"/>
      <c r="BB51" s="61"/>
    </row>
    <row r="52" spans="2:54" ht="15" x14ac:dyDescent="0.25">
      <c r="B52" s="59"/>
      <c r="D52" s="59"/>
      <c r="F52" s="59"/>
      <c r="H52" s="59"/>
      <c r="P52" s="196">
        <v>49</v>
      </c>
      <c r="Q52" s="272">
        <v>342398</v>
      </c>
      <c r="R52" s="272">
        <v>450144</v>
      </c>
      <c r="S52" s="272">
        <v>337561</v>
      </c>
      <c r="T52" s="272">
        <v>403778</v>
      </c>
      <c r="U52" s="273">
        <v>481424</v>
      </c>
      <c r="V52" s="67"/>
      <c r="W52" s="200">
        <v>49</v>
      </c>
      <c r="X52" s="276">
        <v>345623</v>
      </c>
      <c r="Y52" s="276">
        <v>488467</v>
      </c>
      <c r="Z52" s="276">
        <v>408261</v>
      </c>
      <c r="AA52" s="276">
        <v>340583</v>
      </c>
      <c r="AB52" s="276">
        <v>408261</v>
      </c>
      <c r="AC52" s="277">
        <v>488467</v>
      </c>
      <c r="AD52" s="67"/>
      <c r="AE52" s="63"/>
      <c r="AF52" s="67"/>
      <c r="AG52" s="63"/>
      <c r="AH52" s="63"/>
      <c r="AI52" s="63"/>
      <c r="AJ52" s="74"/>
      <c r="AK52" s="63"/>
      <c r="AL52" s="63"/>
      <c r="AM52" s="63"/>
      <c r="AN52" s="63"/>
      <c r="AO52" s="63"/>
      <c r="AP52" s="63"/>
      <c r="AQ52" s="63"/>
      <c r="AR52" s="63"/>
      <c r="AS52" s="63"/>
      <c r="AT52" s="63"/>
      <c r="AU52" s="59"/>
      <c r="BB52" s="61"/>
    </row>
    <row r="53" spans="2:54" ht="15" x14ac:dyDescent="0.25">
      <c r="B53" s="59"/>
      <c r="D53" s="59"/>
      <c r="F53" s="59"/>
      <c r="H53" s="59"/>
      <c r="P53" s="196">
        <v>50</v>
      </c>
      <c r="Q53" s="272">
        <v>350920</v>
      </c>
      <c r="R53" s="272">
        <v>460526</v>
      </c>
      <c r="S53" s="272">
        <v>345347</v>
      </c>
      <c r="T53" s="272">
        <v>413091</v>
      </c>
      <c r="U53" s="273">
        <v>492528</v>
      </c>
      <c r="V53" s="67"/>
      <c r="W53" s="200">
        <v>50</v>
      </c>
      <c r="X53" s="276">
        <v>354223</v>
      </c>
      <c r="Y53" s="276">
        <v>499733</v>
      </c>
      <c r="Z53" s="276">
        <v>417677</v>
      </c>
      <c r="AA53" s="276">
        <v>348438</v>
      </c>
      <c r="AB53" s="276">
        <v>417677</v>
      </c>
      <c r="AC53" s="277">
        <v>499733</v>
      </c>
      <c r="AD53" s="67"/>
      <c r="AE53" s="63"/>
      <c r="AF53" s="67"/>
      <c r="AG53" s="63"/>
      <c r="AH53" s="63"/>
      <c r="AI53" s="63"/>
      <c r="AJ53" s="74"/>
      <c r="AK53" s="63"/>
      <c r="AL53" s="63"/>
      <c r="AM53" s="63"/>
      <c r="AN53" s="63"/>
      <c r="AO53" s="63"/>
      <c r="AP53" s="63"/>
      <c r="AQ53" s="63"/>
      <c r="AR53" s="63"/>
      <c r="AS53" s="63"/>
      <c r="AT53" s="63"/>
      <c r="AU53" s="59"/>
      <c r="BB53" s="61"/>
    </row>
    <row r="54" spans="2:54" ht="15" x14ac:dyDescent="0.25">
      <c r="B54" s="59"/>
      <c r="D54" s="59"/>
      <c r="F54" s="59"/>
      <c r="H54" s="59"/>
      <c r="P54" s="196">
        <v>51</v>
      </c>
      <c r="Q54" s="272">
        <v>359443</v>
      </c>
      <c r="R54" s="272">
        <v>470909</v>
      </c>
      <c r="S54" s="272">
        <v>353133</v>
      </c>
      <c r="T54" s="272">
        <v>422405</v>
      </c>
      <c r="U54" s="273">
        <v>503632</v>
      </c>
      <c r="V54" s="67"/>
      <c r="W54" s="200">
        <v>51</v>
      </c>
      <c r="X54" s="276">
        <v>362823</v>
      </c>
      <c r="Y54" s="276">
        <v>511000</v>
      </c>
      <c r="Z54" s="276">
        <v>427094</v>
      </c>
      <c r="AA54" s="276">
        <v>356294</v>
      </c>
      <c r="AB54" s="276">
        <v>427094</v>
      </c>
      <c r="AC54" s="277">
        <v>511000</v>
      </c>
      <c r="AD54" s="67"/>
      <c r="AE54" s="63"/>
      <c r="AF54" s="67"/>
      <c r="AG54" s="63"/>
      <c r="AH54" s="63"/>
      <c r="AI54" s="63"/>
      <c r="AJ54" s="74"/>
      <c r="AK54" s="63"/>
      <c r="AL54" s="63"/>
      <c r="AM54" s="63"/>
      <c r="AN54" s="63"/>
      <c r="AO54" s="63"/>
      <c r="AP54" s="63"/>
      <c r="AQ54" s="63"/>
      <c r="AR54" s="63"/>
      <c r="AS54" s="63"/>
      <c r="AT54" s="63"/>
      <c r="AU54" s="59"/>
      <c r="BB54" s="61"/>
    </row>
    <row r="55" spans="2:54" ht="15" x14ac:dyDescent="0.25">
      <c r="B55" s="59"/>
      <c r="D55" s="59"/>
      <c r="F55" s="59"/>
      <c r="H55" s="59"/>
      <c r="P55" s="196">
        <v>52</v>
      </c>
      <c r="Q55" s="272">
        <v>367965</v>
      </c>
      <c r="R55" s="272">
        <v>481292</v>
      </c>
      <c r="S55" s="272">
        <v>360919</v>
      </c>
      <c r="T55" s="272">
        <v>431718</v>
      </c>
      <c r="U55" s="273">
        <v>514736</v>
      </c>
      <c r="V55" s="67"/>
      <c r="W55" s="200">
        <v>52</v>
      </c>
      <c r="X55" s="276">
        <v>371423</v>
      </c>
      <c r="Y55" s="276">
        <v>522266</v>
      </c>
      <c r="Z55" s="276">
        <v>436510</v>
      </c>
      <c r="AA55" s="276">
        <v>364149</v>
      </c>
      <c r="AB55" s="276">
        <v>436510</v>
      </c>
      <c r="AC55" s="277">
        <v>522266</v>
      </c>
      <c r="AD55" s="67"/>
      <c r="AE55" s="63"/>
      <c r="AF55" s="67"/>
      <c r="AG55" s="63"/>
      <c r="AH55" s="63"/>
      <c r="AI55" s="63"/>
      <c r="AJ55" s="74"/>
      <c r="AK55" s="63"/>
      <c r="AL55" s="63"/>
      <c r="AM55" s="63"/>
      <c r="AN55" s="63"/>
      <c r="AO55" s="63"/>
      <c r="AP55" s="63"/>
      <c r="AQ55" s="63"/>
      <c r="AR55" s="63"/>
      <c r="AS55" s="63"/>
      <c r="AT55" s="63"/>
      <c r="AU55" s="59"/>
      <c r="BB55" s="61"/>
    </row>
    <row r="56" spans="2:54" ht="15" x14ac:dyDescent="0.25">
      <c r="B56" s="59"/>
      <c r="D56" s="59"/>
      <c r="F56" s="59"/>
      <c r="H56" s="59"/>
      <c r="P56" s="196">
        <v>53</v>
      </c>
      <c r="Q56" s="272">
        <v>376487</v>
      </c>
      <c r="R56" s="272">
        <v>491674</v>
      </c>
      <c r="S56" s="272">
        <v>368705</v>
      </c>
      <c r="T56" s="272">
        <v>441031</v>
      </c>
      <c r="U56" s="273">
        <v>525840</v>
      </c>
      <c r="V56" s="67"/>
      <c r="W56" s="200">
        <v>53</v>
      </c>
      <c r="X56" s="276">
        <v>380023</v>
      </c>
      <c r="Y56" s="276">
        <v>533533</v>
      </c>
      <c r="Z56" s="276">
        <v>445927</v>
      </c>
      <c r="AA56" s="276">
        <v>372005</v>
      </c>
      <c r="AB56" s="276">
        <v>445927</v>
      </c>
      <c r="AC56" s="277">
        <v>533533</v>
      </c>
      <c r="AD56" s="67"/>
      <c r="AE56" s="63"/>
      <c r="AF56" s="67"/>
      <c r="AG56" s="63"/>
      <c r="AH56" s="63"/>
      <c r="AI56" s="63"/>
      <c r="AJ56" s="74"/>
      <c r="AK56" s="63"/>
      <c r="AL56" s="63"/>
      <c r="AM56" s="63"/>
      <c r="AN56" s="63"/>
      <c r="AO56" s="63"/>
      <c r="AP56" s="63"/>
      <c r="AQ56" s="63"/>
      <c r="AR56" s="63"/>
      <c r="AS56" s="63"/>
      <c r="AT56" s="63"/>
      <c r="AU56" s="59"/>
      <c r="BB56" s="61"/>
    </row>
    <row r="57" spans="2:54" ht="15" x14ac:dyDescent="0.25">
      <c r="B57" s="59"/>
      <c r="D57" s="59"/>
      <c r="F57" s="59"/>
      <c r="H57" s="59"/>
      <c r="P57" s="196">
        <v>54</v>
      </c>
      <c r="Q57" s="272">
        <v>385009</v>
      </c>
      <c r="R57" s="272">
        <v>502057</v>
      </c>
      <c r="S57" s="272">
        <v>376491</v>
      </c>
      <c r="T57" s="272">
        <v>450344</v>
      </c>
      <c r="U57" s="273">
        <v>536945</v>
      </c>
      <c r="V57" s="67"/>
      <c r="W57" s="200">
        <v>54</v>
      </c>
      <c r="X57" s="276">
        <v>388624</v>
      </c>
      <c r="Y57" s="276">
        <v>544799</v>
      </c>
      <c r="Z57" s="276">
        <v>455344</v>
      </c>
      <c r="AA57" s="276">
        <v>379861</v>
      </c>
      <c r="AB57" s="276">
        <v>455344</v>
      </c>
      <c r="AC57" s="277">
        <v>544799</v>
      </c>
      <c r="AD57" s="67"/>
      <c r="AE57" s="63"/>
      <c r="AF57" s="67"/>
      <c r="AG57" s="63"/>
      <c r="AH57" s="63"/>
      <c r="AI57" s="63"/>
      <c r="AJ57" s="74"/>
      <c r="AK57" s="63"/>
      <c r="AL57" s="63"/>
      <c r="AM57" s="63"/>
      <c r="AN57" s="63"/>
      <c r="AO57" s="63"/>
      <c r="AP57" s="63"/>
      <c r="AQ57" s="63"/>
      <c r="AR57" s="63"/>
      <c r="AS57" s="63"/>
      <c r="AT57" s="63"/>
      <c r="AU57" s="59"/>
      <c r="BB57" s="61"/>
    </row>
    <row r="58" spans="2:54" ht="15" x14ac:dyDescent="0.25">
      <c r="B58" s="59"/>
      <c r="D58" s="59"/>
      <c r="F58" s="59"/>
      <c r="H58" s="59"/>
      <c r="P58" s="196">
        <v>55</v>
      </c>
      <c r="Q58" s="272">
        <v>393531</v>
      </c>
      <c r="R58" s="272">
        <v>512440</v>
      </c>
      <c r="S58" s="272">
        <v>384276</v>
      </c>
      <c r="T58" s="272">
        <v>459657</v>
      </c>
      <c r="U58" s="273">
        <v>548049</v>
      </c>
      <c r="V58" s="67"/>
      <c r="W58" s="200">
        <v>55</v>
      </c>
      <c r="X58" s="276">
        <v>397224</v>
      </c>
      <c r="Y58" s="276">
        <v>556066</v>
      </c>
      <c r="Z58" s="276">
        <v>464760</v>
      </c>
      <c r="AA58" s="276">
        <v>387716</v>
      </c>
      <c r="AB58" s="276">
        <v>464760</v>
      </c>
      <c r="AC58" s="277">
        <v>556066</v>
      </c>
      <c r="AD58" s="67"/>
      <c r="AE58" s="63"/>
      <c r="AF58" s="67"/>
      <c r="AG58" s="63"/>
      <c r="AH58" s="63"/>
      <c r="AI58" s="63"/>
      <c r="AJ58" s="74"/>
      <c r="AK58" s="63"/>
      <c r="AL58" s="63"/>
      <c r="AM58" s="63"/>
      <c r="AN58" s="63"/>
      <c r="AO58" s="63"/>
      <c r="AP58" s="63"/>
      <c r="AQ58" s="63"/>
      <c r="AR58" s="63"/>
      <c r="AS58" s="63"/>
      <c r="AT58" s="63"/>
      <c r="AU58" s="59"/>
      <c r="BB58" s="61"/>
    </row>
    <row r="59" spans="2:54" ht="15" x14ac:dyDescent="0.25">
      <c r="B59" s="59"/>
      <c r="D59" s="59"/>
      <c r="F59" s="59"/>
      <c r="H59" s="59"/>
      <c r="P59" s="196">
        <v>56</v>
      </c>
      <c r="Q59" s="272">
        <v>402053</v>
      </c>
      <c r="R59" s="272">
        <v>522822</v>
      </c>
      <c r="S59" s="272">
        <v>392062</v>
      </c>
      <c r="T59" s="272">
        <v>468970</v>
      </c>
      <c r="U59" s="273">
        <v>559153</v>
      </c>
      <c r="V59" s="67"/>
      <c r="W59" s="200">
        <v>56</v>
      </c>
      <c r="X59" s="276">
        <v>405824</v>
      </c>
      <c r="Y59" s="276">
        <v>567332</v>
      </c>
      <c r="Z59" s="276">
        <v>474177</v>
      </c>
      <c r="AA59" s="276">
        <v>395572</v>
      </c>
      <c r="AB59" s="276">
        <v>474177</v>
      </c>
      <c r="AC59" s="277">
        <v>567332</v>
      </c>
      <c r="AD59" s="67"/>
      <c r="AE59" s="63"/>
      <c r="AF59" s="67"/>
      <c r="AG59" s="63"/>
      <c r="AH59" s="63"/>
      <c r="AI59" s="63"/>
      <c r="AJ59" s="74"/>
      <c r="AK59" s="63"/>
      <c r="AL59" s="63"/>
      <c r="AM59" s="63"/>
      <c r="AN59" s="63"/>
      <c r="AO59" s="63"/>
      <c r="AP59" s="63"/>
      <c r="AQ59" s="63"/>
      <c r="AR59" s="63"/>
      <c r="AS59" s="63"/>
      <c r="AT59" s="63"/>
      <c r="AU59" s="59"/>
      <c r="BB59" s="61"/>
    </row>
    <row r="60" spans="2:54" ht="15" x14ac:dyDescent="0.25">
      <c r="B60" s="59"/>
      <c r="D60" s="59"/>
      <c r="F60" s="59"/>
      <c r="H60" s="59"/>
      <c r="P60" s="196">
        <v>57</v>
      </c>
      <c r="Q60" s="272">
        <v>410576</v>
      </c>
      <c r="R60" s="272">
        <v>533205</v>
      </c>
      <c r="S60" s="272">
        <v>399848</v>
      </c>
      <c r="T60" s="272">
        <v>478284</v>
      </c>
      <c r="U60" s="273">
        <v>570257</v>
      </c>
      <c r="V60" s="67"/>
      <c r="W60" s="200">
        <v>57</v>
      </c>
      <c r="X60" s="276">
        <v>414424</v>
      </c>
      <c r="Y60" s="276">
        <v>578599</v>
      </c>
      <c r="Z60" s="276">
        <v>483593</v>
      </c>
      <c r="AA60" s="276">
        <v>403427</v>
      </c>
      <c r="AB60" s="276">
        <v>483593</v>
      </c>
      <c r="AC60" s="277">
        <v>578599</v>
      </c>
      <c r="AD60" s="67"/>
      <c r="AE60" s="63"/>
      <c r="AF60" s="67"/>
      <c r="AG60" s="63"/>
      <c r="AH60" s="63"/>
      <c r="AI60" s="63"/>
      <c r="AJ60" s="74"/>
      <c r="AK60" s="63"/>
      <c r="AL60" s="63"/>
      <c r="AM60" s="63"/>
      <c r="AN60" s="63"/>
      <c r="AO60" s="63"/>
      <c r="AP60" s="63"/>
      <c r="AQ60" s="63"/>
      <c r="AR60" s="63"/>
      <c r="AS60" s="63"/>
      <c r="AT60" s="63"/>
      <c r="AU60" s="59"/>
      <c r="BB60" s="61"/>
    </row>
    <row r="61" spans="2:54" ht="15" x14ac:dyDescent="0.25">
      <c r="B61" s="59"/>
      <c r="D61" s="59"/>
      <c r="F61" s="59"/>
      <c r="H61" s="59"/>
      <c r="P61" s="196">
        <v>58</v>
      </c>
      <c r="Q61" s="272">
        <v>419098</v>
      </c>
      <c r="R61" s="272">
        <v>543588</v>
      </c>
      <c r="S61" s="272">
        <v>407634</v>
      </c>
      <c r="T61" s="272">
        <v>487597</v>
      </c>
      <c r="U61" s="273">
        <v>581361</v>
      </c>
      <c r="V61" s="67"/>
      <c r="W61" s="200">
        <v>58</v>
      </c>
      <c r="X61" s="276">
        <v>423024</v>
      </c>
      <c r="Y61" s="276">
        <v>589865</v>
      </c>
      <c r="Z61" s="276">
        <v>493010</v>
      </c>
      <c r="AA61" s="276">
        <v>411283</v>
      </c>
      <c r="AB61" s="276">
        <v>493010</v>
      </c>
      <c r="AC61" s="277">
        <v>589865</v>
      </c>
      <c r="AD61" s="67"/>
      <c r="AE61" s="63"/>
      <c r="AF61" s="67"/>
      <c r="AG61" s="63"/>
      <c r="AH61" s="63"/>
      <c r="AI61" s="63"/>
      <c r="AJ61" s="74"/>
      <c r="AK61" s="63"/>
      <c r="AL61" s="63"/>
      <c r="AM61" s="63"/>
      <c r="AN61" s="63"/>
      <c r="AO61" s="63"/>
      <c r="AP61" s="63"/>
      <c r="AQ61" s="63"/>
      <c r="AR61" s="63"/>
      <c r="AS61" s="63"/>
      <c r="AT61" s="63"/>
      <c r="AU61" s="59"/>
      <c r="BB61" s="61"/>
    </row>
    <row r="62" spans="2:54" ht="15" x14ac:dyDescent="0.25">
      <c r="B62" s="59"/>
      <c r="D62" s="59"/>
      <c r="F62" s="59"/>
      <c r="H62" s="59"/>
      <c r="P62" s="196">
        <v>59</v>
      </c>
      <c r="Q62" s="272">
        <v>427620</v>
      </c>
      <c r="R62" s="272">
        <v>553970</v>
      </c>
      <c r="S62" s="272">
        <v>415420</v>
      </c>
      <c r="T62" s="272">
        <v>496910</v>
      </c>
      <c r="U62" s="273">
        <v>592465</v>
      </c>
      <c r="V62" s="67"/>
      <c r="W62" s="200">
        <v>59</v>
      </c>
      <c r="X62" s="276">
        <v>431624</v>
      </c>
      <c r="Y62" s="276">
        <v>601132</v>
      </c>
      <c r="Z62" s="276">
        <v>502426</v>
      </c>
      <c r="AA62" s="276">
        <v>419138</v>
      </c>
      <c r="AB62" s="276">
        <v>502426</v>
      </c>
      <c r="AC62" s="277">
        <v>601132</v>
      </c>
      <c r="AD62" s="67"/>
      <c r="AE62" s="63"/>
      <c r="AF62" s="67"/>
      <c r="AG62" s="63"/>
      <c r="AH62" s="63"/>
      <c r="AI62" s="63"/>
      <c r="AJ62" s="74"/>
      <c r="AK62" s="63"/>
      <c r="AL62" s="63"/>
      <c r="AM62" s="63"/>
      <c r="AN62" s="63"/>
      <c r="AO62" s="63"/>
      <c r="AP62" s="63"/>
      <c r="AQ62" s="63"/>
      <c r="AR62" s="63"/>
      <c r="AS62" s="63"/>
      <c r="AT62" s="63"/>
      <c r="AU62" s="59"/>
      <c r="BB62" s="61"/>
    </row>
    <row r="63" spans="2:54" ht="15" x14ac:dyDescent="0.25">
      <c r="B63" s="59"/>
      <c r="D63" s="59"/>
      <c r="F63" s="59"/>
      <c r="H63" s="59"/>
      <c r="P63" s="196">
        <v>60</v>
      </c>
      <c r="Q63" s="272">
        <v>436142</v>
      </c>
      <c r="R63" s="272">
        <v>564353</v>
      </c>
      <c r="S63" s="272">
        <v>423206</v>
      </c>
      <c r="T63" s="272">
        <v>506223</v>
      </c>
      <c r="U63" s="273">
        <v>603569</v>
      </c>
      <c r="V63" s="67"/>
      <c r="W63" s="200">
        <v>60</v>
      </c>
      <c r="X63" s="276">
        <v>440224</v>
      </c>
      <c r="Y63" s="276">
        <v>612398</v>
      </c>
      <c r="Z63" s="276">
        <v>511843</v>
      </c>
      <c r="AA63" s="276">
        <v>426994</v>
      </c>
      <c r="AB63" s="276">
        <v>511843</v>
      </c>
      <c r="AC63" s="277">
        <v>612398</v>
      </c>
      <c r="AD63" s="67"/>
      <c r="AE63" s="63"/>
      <c r="AF63" s="67"/>
      <c r="AG63" s="63"/>
      <c r="AH63" s="63"/>
      <c r="AI63" s="63"/>
      <c r="AJ63" s="74"/>
      <c r="AK63" s="63"/>
      <c r="AL63" s="63"/>
      <c r="AM63" s="63"/>
      <c r="AN63" s="63"/>
      <c r="AO63" s="63"/>
      <c r="AP63" s="63"/>
      <c r="AQ63" s="63"/>
      <c r="AR63" s="63"/>
      <c r="AS63" s="63"/>
      <c r="AT63" s="63"/>
      <c r="AU63" s="59"/>
      <c r="BB63" s="61"/>
    </row>
    <row r="64" spans="2:54" ht="15" x14ac:dyDescent="0.25">
      <c r="B64" s="59"/>
      <c r="D64" s="59"/>
      <c r="F64" s="59"/>
      <c r="H64" s="59"/>
      <c r="P64" s="196">
        <v>61</v>
      </c>
      <c r="Q64" s="272">
        <v>445107</v>
      </c>
      <c r="R64" s="272">
        <v>575275</v>
      </c>
      <c r="S64" s="272">
        <v>431396</v>
      </c>
      <c r="T64" s="272">
        <v>516020</v>
      </c>
      <c r="U64" s="273">
        <v>615250</v>
      </c>
      <c r="V64" s="67"/>
      <c r="W64" s="200">
        <v>61</v>
      </c>
      <c r="X64" s="276">
        <v>449271</v>
      </c>
      <c r="Y64" s="276">
        <v>624250</v>
      </c>
      <c r="Z64" s="276">
        <v>521749</v>
      </c>
      <c r="AA64" s="276">
        <v>435258</v>
      </c>
      <c r="AB64" s="276">
        <v>521749</v>
      </c>
      <c r="AC64" s="277">
        <v>624250</v>
      </c>
      <c r="AD64" s="67"/>
      <c r="AE64" s="63"/>
      <c r="AF64" s="67"/>
      <c r="AG64" s="63"/>
      <c r="AH64" s="63"/>
      <c r="AI64" s="63"/>
      <c r="AJ64" s="74"/>
      <c r="AK64" s="63"/>
      <c r="AL64" s="63"/>
      <c r="AM64" s="63"/>
      <c r="AN64" s="63"/>
      <c r="AO64" s="63"/>
      <c r="AP64" s="63"/>
      <c r="AQ64" s="63"/>
      <c r="AR64" s="63"/>
      <c r="AS64" s="63"/>
      <c r="AT64" s="63"/>
      <c r="AU64" s="59"/>
      <c r="BB64" s="61"/>
    </row>
    <row r="65" spans="2:54" ht="15" x14ac:dyDescent="0.25">
      <c r="B65" s="59"/>
      <c r="D65" s="59"/>
      <c r="F65" s="59"/>
      <c r="H65" s="59"/>
      <c r="P65" s="196">
        <v>62</v>
      </c>
      <c r="Q65" s="272">
        <v>454072</v>
      </c>
      <c r="R65" s="272">
        <v>586197</v>
      </c>
      <c r="S65" s="272">
        <v>439587</v>
      </c>
      <c r="T65" s="272">
        <v>525817</v>
      </c>
      <c r="U65" s="273">
        <v>626931</v>
      </c>
      <c r="V65" s="67"/>
      <c r="W65" s="200">
        <v>62</v>
      </c>
      <c r="X65" s="276">
        <v>458318</v>
      </c>
      <c r="Y65" s="276">
        <v>636102</v>
      </c>
      <c r="Z65" s="276">
        <v>531655</v>
      </c>
      <c r="AA65" s="276">
        <v>443521</v>
      </c>
      <c r="AB65" s="276">
        <v>531655</v>
      </c>
      <c r="AC65" s="277">
        <v>636102</v>
      </c>
      <c r="AD65" s="67"/>
      <c r="AE65" s="63"/>
      <c r="AF65" s="67"/>
      <c r="AG65" s="63"/>
      <c r="AH65" s="63"/>
      <c r="AI65" s="63"/>
      <c r="AJ65" s="74"/>
      <c r="AK65" s="63"/>
      <c r="AL65" s="63"/>
      <c r="AM65" s="63"/>
      <c r="AN65" s="63"/>
      <c r="AO65" s="63"/>
      <c r="AP65" s="63"/>
      <c r="AQ65" s="63"/>
      <c r="AR65" s="63"/>
      <c r="AS65" s="63"/>
      <c r="AT65" s="63"/>
      <c r="AU65" s="59"/>
      <c r="BB65" s="61"/>
    </row>
    <row r="66" spans="2:54" ht="15" x14ac:dyDescent="0.25">
      <c r="B66" s="59"/>
      <c r="D66" s="59"/>
      <c r="F66" s="59"/>
      <c r="H66" s="59"/>
      <c r="P66" s="196">
        <v>63</v>
      </c>
      <c r="Q66" s="272">
        <v>463037</v>
      </c>
      <c r="R66" s="272">
        <v>597120</v>
      </c>
      <c r="S66" s="272">
        <v>447777</v>
      </c>
      <c r="T66" s="272">
        <v>535614</v>
      </c>
      <c r="U66" s="273">
        <v>638613</v>
      </c>
      <c r="V66" s="67"/>
      <c r="W66" s="200">
        <v>63</v>
      </c>
      <c r="X66" s="276">
        <v>467365</v>
      </c>
      <c r="Y66" s="276">
        <v>647954</v>
      </c>
      <c r="Z66" s="276">
        <v>541561</v>
      </c>
      <c r="AA66" s="276">
        <v>451785</v>
      </c>
      <c r="AB66" s="276">
        <v>541561</v>
      </c>
      <c r="AC66" s="277">
        <v>647954</v>
      </c>
      <c r="AD66" s="67"/>
      <c r="AE66" s="63"/>
      <c r="AF66" s="67"/>
      <c r="AG66" s="63"/>
      <c r="AH66" s="63"/>
      <c r="AI66" s="63"/>
      <c r="AJ66" s="74"/>
      <c r="AK66" s="63"/>
      <c r="AL66" s="63"/>
      <c r="AM66" s="63"/>
      <c r="AN66" s="63"/>
      <c r="AO66" s="63"/>
      <c r="AP66" s="63"/>
      <c r="AQ66" s="63"/>
      <c r="AR66" s="63"/>
      <c r="AS66" s="63"/>
      <c r="AT66" s="63"/>
      <c r="AU66" s="59"/>
      <c r="BB66" s="61"/>
    </row>
    <row r="67" spans="2:54" ht="15" x14ac:dyDescent="0.25">
      <c r="B67" s="59"/>
      <c r="D67" s="59"/>
      <c r="F67" s="59"/>
      <c r="H67" s="59"/>
      <c r="P67" s="196">
        <v>64</v>
      </c>
      <c r="Q67" s="272">
        <v>472002</v>
      </c>
      <c r="R67" s="272">
        <v>608042</v>
      </c>
      <c r="S67" s="272">
        <v>455968</v>
      </c>
      <c r="T67" s="272">
        <v>545411</v>
      </c>
      <c r="U67" s="273">
        <v>650294</v>
      </c>
      <c r="V67" s="67"/>
      <c r="W67" s="200">
        <v>64</v>
      </c>
      <c r="X67" s="276">
        <v>476412</v>
      </c>
      <c r="Y67" s="276">
        <v>659806</v>
      </c>
      <c r="Z67" s="276">
        <v>551467</v>
      </c>
      <c r="AA67" s="276">
        <v>460049</v>
      </c>
      <c r="AB67" s="276">
        <v>551467</v>
      </c>
      <c r="AC67" s="277">
        <v>659806</v>
      </c>
      <c r="AD67" s="67"/>
      <c r="AE67" s="63"/>
      <c r="AF67" s="67"/>
      <c r="AG67" s="63"/>
      <c r="AH67" s="63"/>
      <c r="AI67" s="63"/>
      <c r="AJ67" s="74"/>
      <c r="AK67" s="63"/>
      <c r="AL67" s="63"/>
      <c r="AM67" s="63"/>
      <c r="AN67" s="63"/>
      <c r="AO67" s="63"/>
      <c r="AP67" s="63"/>
      <c r="AQ67" s="63"/>
      <c r="AR67" s="63"/>
      <c r="AS67" s="63"/>
      <c r="AT67" s="63"/>
      <c r="AU67" s="59"/>
      <c r="BB67" s="61"/>
    </row>
    <row r="68" spans="2:54" ht="15" x14ac:dyDescent="0.25">
      <c r="B68" s="59"/>
      <c r="D68" s="59"/>
      <c r="F68" s="59"/>
      <c r="H68" s="59"/>
      <c r="P68" s="196">
        <v>65</v>
      </c>
      <c r="Q68" s="272">
        <v>480967</v>
      </c>
      <c r="R68" s="272">
        <v>618964</v>
      </c>
      <c r="S68" s="272">
        <v>464158</v>
      </c>
      <c r="T68" s="272">
        <v>555208</v>
      </c>
      <c r="U68" s="273">
        <v>661975</v>
      </c>
      <c r="V68" s="67"/>
      <c r="W68" s="200">
        <v>65</v>
      </c>
      <c r="X68" s="276">
        <v>485459</v>
      </c>
      <c r="Y68" s="276">
        <v>671658</v>
      </c>
      <c r="Z68" s="276">
        <v>561373</v>
      </c>
      <c r="AA68" s="276">
        <v>468312</v>
      </c>
      <c r="AB68" s="276">
        <v>561373</v>
      </c>
      <c r="AC68" s="277">
        <v>671658</v>
      </c>
      <c r="AD68" s="67"/>
      <c r="AE68" s="63"/>
      <c r="AF68" s="67"/>
      <c r="AG68" s="63"/>
      <c r="AH68" s="63"/>
      <c r="AI68" s="63"/>
      <c r="AJ68" s="74"/>
      <c r="AK68" s="63"/>
      <c r="AL68" s="63"/>
      <c r="AM68" s="63"/>
      <c r="AN68" s="63"/>
      <c r="AO68" s="63"/>
      <c r="AP68" s="63"/>
      <c r="AQ68" s="63"/>
      <c r="AR68" s="63"/>
      <c r="AS68" s="63"/>
      <c r="AT68" s="63"/>
      <c r="AU68" s="59"/>
      <c r="BB68" s="61"/>
    </row>
    <row r="69" spans="2:54" ht="15" x14ac:dyDescent="0.25">
      <c r="B69" s="59"/>
      <c r="D69" s="59"/>
      <c r="F69" s="59"/>
      <c r="H69" s="59"/>
      <c r="P69" s="196">
        <v>66</v>
      </c>
      <c r="Q69" s="272">
        <v>489933</v>
      </c>
      <c r="R69" s="272">
        <v>629886</v>
      </c>
      <c r="S69" s="272">
        <v>472349</v>
      </c>
      <c r="T69" s="272">
        <v>565006</v>
      </c>
      <c r="U69" s="273">
        <v>673656</v>
      </c>
      <c r="V69" s="67"/>
      <c r="W69" s="200">
        <v>66</v>
      </c>
      <c r="X69" s="276">
        <v>494506</v>
      </c>
      <c r="Y69" s="276">
        <v>683510</v>
      </c>
      <c r="Z69" s="276">
        <v>571279</v>
      </c>
      <c r="AA69" s="276">
        <v>476576</v>
      </c>
      <c r="AB69" s="276">
        <v>571279</v>
      </c>
      <c r="AC69" s="277">
        <v>683510</v>
      </c>
      <c r="AD69" s="67"/>
      <c r="AE69" s="63"/>
      <c r="AF69" s="67"/>
      <c r="AG69" s="63"/>
      <c r="AH69" s="63"/>
      <c r="AI69" s="63"/>
      <c r="AJ69" s="74"/>
      <c r="AK69" s="63"/>
      <c r="AL69" s="63"/>
      <c r="AM69" s="63"/>
      <c r="AN69" s="63"/>
      <c r="AO69" s="63"/>
      <c r="AP69" s="63"/>
      <c r="AQ69" s="63"/>
      <c r="AR69" s="63"/>
      <c r="AS69" s="63"/>
      <c r="AT69" s="63"/>
      <c r="AU69" s="59"/>
      <c r="BB69" s="61"/>
    </row>
    <row r="70" spans="2:54" ht="15" x14ac:dyDescent="0.25">
      <c r="B70" s="59"/>
      <c r="D70" s="59"/>
      <c r="F70" s="59"/>
      <c r="H70" s="59"/>
      <c r="P70" s="196">
        <v>67</v>
      </c>
      <c r="Q70" s="272">
        <v>498898</v>
      </c>
      <c r="R70" s="272">
        <v>640808</v>
      </c>
      <c r="S70" s="272">
        <v>480539</v>
      </c>
      <c r="T70" s="272">
        <v>574803</v>
      </c>
      <c r="U70" s="273">
        <v>685337</v>
      </c>
      <c r="V70" s="67"/>
      <c r="W70" s="200">
        <v>67</v>
      </c>
      <c r="X70" s="276">
        <v>503553</v>
      </c>
      <c r="Y70" s="276">
        <v>695362</v>
      </c>
      <c r="Z70" s="276">
        <v>581184</v>
      </c>
      <c r="AA70" s="276">
        <v>484840</v>
      </c>
      <c r="AB70" s="276">
        <v>581184</v>
      </c>
      <c r="AC70" s="277">
        <v>695362</v>
      </c>
      <c r="AD70" s="67"/>
      <c r="AE70" s="63"/>
      <c r="AF70" s="67"/>
      <c r="AG70" s="63"/>
      <c r="AH70" s="63"/>
      <c r="AI70" s="63"/>
      <c r="AJ70" s="74"/>
      <c r="AK70" s="63"/>
      <c r="AL70" s="63"/>
      <c r="AM70" s="63"/>
      <c r="AN70" s="63"/>
      <c r="AO70" s="63"/>
      <c r="AP70" s="63"/>
      <c r="AQ70" s="63"/>
      <c r="AR70" s="63"/>
      <c r="AS70" s="63"/>
      <c r="AT70" s="63"/>
      <c r="AU70" s="59"/>
      <c r="BB70" s="61"/>
    </row>
    <row r="71" spans="2:54" ht="15" x14ac:dyDescent="0.25">
      <c r="B71" s="59"/>
      <c r="D71" s="59"/>
      <c r="F71" s="59"/>
      <c r="H71" s="59"/>
      <c r="P71" s="196">
        <v>68</v>
      </c>
      <c r="Q71" s="272">
        <v>507863</v>
      </c>
      <c r="R71" s="272">
        <v>651730</v>
      </c>
      <c r="S71" s="272">
        <v>488729</v>
      </c>
      <c r="T71" s="272">
        <v>584600</v>
      </c>
      <c r="U71" s="273">
        <v>697018</v>
      </c>
      <c r="V71" s="67"/>
      <c r="W71" s="200">
        <v>68</v>
      </c>
      <c r="X71" s="276">
        <v>512600</v>
      </c>
      <c r="Y71" s="276">
        <v>707214</v>
      </c>
      <c r="Z71" s="276">
        <v>591090</v>
      </c>
      <c r="AA71" s="276">
        <v>493103</v>
      </c>
      <c r="AB71" s="276">
        <v>591090</v>
      </c>
      <c r="AC71" s="277">
        <v>707214</v>
      </c>
      <c r="AD71" s="67"/>
      <c r="AE71" s="63"/>
      <c r="AF71" s="67"/>
      <c r="AG71" s="63"/>
      <c r="AH71" s="63"/>
      <c r="AI71" s="63"/>
      <c r="AJ71" s="74"/>
      <c r="AK71" s="63"/>
      <c r="AL71" s="63"/>
      <c r="AM71" s="63"/>
      <c r="AN71" s="63"/>
      <c r="AO71" s="63"/>
      <c r="AP71" s="63"/>
      <c r="AQ71" s="63"/>
      <c r="AR71" s="63"/>
      <c r="AS71" s="63"/>
      <c r="AT71" s="63"/>
      <c r="AU71" s="59"/>
      <c r="BB71" s="61"/>
    </row>
    <row r="72" spans="2:54" ht="15" x14ac:dyDescent="0.25">
      <c r="B72" s="59"/>
      <c r="D72" s="59"/>
      <c r="F72" s="59"/>
      <c r="H72" s="59"/>
      <c r="P72" s="196">
        <v>69</v>
      </c>
      <c r="Q72" s="272">
        <v>516828</v>
      </c>
      <c r="R72" s="272">
        <v>662653</v>
      </c>
      <c r="S72" s="272">
        <v>496920</v>
      </c>
      <c r="T72" s="272">
        <v>594397</v>
      </c>
      <c r="U72" s="273">
        <v>708700</v>
      </c>
      <c r="V72" s="67"/>
      <c r="W72" s="200">
        <v>69</v>
      </c>
      <c r="X72" s="276">
        <v>521647</v>
      </c>
      <c r="Y72" s="276">
        <v>719066</v>
      </c>
      <c r="Z72" s="276">
        <v>600996</v>
      </c>
      <c r="AA72" s="276">
        <v>501367</v>
      </c>
      <c r="AB72" s="276">
        <v>600996</v>
      </c>
      <c r="AC72" s="277">
        <v>719066</v>
      </c>
      <c r="AD72" s="67"/>
      <c r="AE72" s="63"/>
      <c r="AF72" s="67"/>
      <c r="AG72" s="63"/>
      <c r="AH72" s="63"/>
      <c r="AI72" s="63"/>
      <c r="AJ72" s="74"/>
      <c r="AK72" s="63"/>
      <c r="AL72" s="63"/>
      <c r="AM72" s="63"/>
      <c r="AN72" s="63"/>
      <c r="AO72" s="63"/>
      <c r="AP72" s="63"/>
      <c r="AQ72" s="63"/>
      <c r="AR72" s="63"/>
      <c r="AS72" s="63"/>
      <c r="AT72" s="63"/>
      <c r="AU72" s="59"/>
      <c r="BB72" s="61"/>
    </row>
    <row r="73" spans="2:54" ht="15" x14ac:dyDescent="0.25">
      <c r="B73" s="59"/>
      <c r="D73" s="59"/>
      <c r="F73" s="59"/>
      <c r="H73" s="59"/>
      <c r="P73" s="196">
        <v>70</v>
      </c>
      <c r="Q73" s="272">
        <v>525793</v>
      </c>
      <c r="R73" s="272">
        <v>673575</v>
      </c>
      <c r="S73" s="272">
        <v>505110</v>
      </c>
      <c r="T73" s="272">
        <v>604194</v>
      </c>
      <c r="U73" s="273">
        <v>720381</v>
      </c>
      <c r="V73" s="67"/>
      <c r="W73" s="200">
        <v>70</v>
      </c>
      <c r="X73" s="276">
        <v>530694</v>
      </c>
      <c r="Y73" s="276">
        <v>730918</v>
      </c>
      <c r="Z73" s="276">
        <v>610902</v>
      </c>
      <c r="AA73" s="276">
        <v>509631</v>
      </c>
      <c r="AB73" s="276">
        <v>610902</v>
      </c>
      <c r="AC73" s="277">
        <v>730918</v>
      </c>
      <c r="AD73" s="67"/>
      <c r="AE73" s="63"/>
      <c r="AF73" s="67"/>
      <c r="AG73" s="63"/>
      <c r="AH73" s="63"/>
      <c r="AI73" s="63"/>
      <c r="AJ73" s="74"/>
      <c r="AK73" s="63"/>
      <c r="AL73" s="63"/>
      <c r="AM73" s="63"/>
      <c r="AN73" s="63"/>
      <c r="AO73" s="63"/>
      <c r="AP73" s="63"/>
      <c r="AQ73" s="63"/>
      <c r="AR73" s="63"/>
      <c r="AS73" s="63"/>
      <c r="AT73" s="63"/>
      <c r="AU73" s="59"/>
      <c r="BB73" s="61"/>
    </row>
    <row r="74" spans="2:54" ht="15" x14ac:dyDescent="0.25">
      <c r="B74" s="59"/>
      <c r="D74" s="59"/>
      <c r="F74" s="59"/>
      <c r="H74" s="59"/>
      <c r="P74" s="196">
        <v>71</v>
      </c>
      <c r="Q74" s="272">
        <v>534758</v>
      </c>
      <c r="R74" s="272">
        <v>684497</v>
      </c>
      <c r="S74" s="272">
        <v>513301</v>
      </c>
      <c r="T74" s="272">
        <v>613991</v>
      </c>
      <c r="U74" s="273">
        <v>732062</v>
      </c>
      <c r="V74" s="67"/>
      <c r="W74" s="200">
        <v>71</v>
      </c>
      <c r="X74" s="276">
        <v>539741</v>
      </c>
      <c r="Y74" s="276">
        <v>742770</v>
      </c>
      <c r="Z74" s="276">
        <v>620808</v>
      </c>
      <c r="AA74" s="276">
        <v>517894</v>
      </c>
      <c r="AB74" s="276">
        <v>620808</v>
      </c>
      <c r="AC74" s="277">
        <v>742770</v>
      </c>
      <c r="AD74" s="67"/>
      <c r="AE74" s="63"/>
      <c r="AF74" s="67"/>
      <c r="AG74" s="63"/>
      <c r="AH74" s="63"/>
      <c r="AI74" s="63"/>
      <c r="AJ74" s="74"/>
      <c r="AK74" s="63"/>
      <c r="AL74" s="63"/>
      <c r="AM74" s="63"/>
      <c r="AN74" s="63"/>
      <c r="AO74" s="63"/>
      <c r="AP74" s="63"/>
      <c r="AQ74" s="63"/>
      <c r="AR74" s="63"/>
      <c r="AS74" s="63"/>
      <c r="AT74" s="63"/>
      <c r="AU74" s="59"/>
      <c r="BB74" s="61"/>
    </row>
    <row r="75" spans="2:54" ht="15" x14ac:dyDescent="0.25">
      <c r="B75" s="59"/>
      <c r="D75" s="59"/>
      <c r="F75" s="59"/>
      <c r="H75" s="59"/>
      <c r="P75" s="196">
        <v>72</v>
      </c>
      <c r="Q75" s="272">
        <v>543723</v>
      </c>
      <c r="R75" s="272">
        <v>695419</v>
      </c>
      <c r="S75" s="272">
        <v>521491</v>
      </c>
      <c r="T75" s="272">
        <v>623788</v>
      </c>
      <c r="U75" s="273">
        <v>743743</v>
      </c>
      <c r="V75" s="67"/>
      <c r="W75" s="200">
        <v>72</v>
      </c>
      <c r="X75" s="276">
        <v>548788</v>
      </c>
      <c r="Y75" s="276">
        <v>754622</v>
      </c>
      <c r="Z75" s="276">
        <v>630714</v>
      </c>
      <c r="AA75" s="276">
        <v>526158</v>
      </c>
      <c r="AB75" s="276">
        <v>630714</v>
      </c>
      <c r="AC75" s="276">
        <v>754622</v>
      </c>
      <c r="AD75" s="67"/>
      <c r="AE75" s="63"/>
      <c r="AF75" s="67"/>
      <c r="AG75" s="63"/>
      <c r="AH75" s="63"/>
      <c r="AI75" s="63"/>
      <c r="AJ75" s="74"/>
      <c r="AK75" s="63"/>
      <c r="AL75" s="63"/>
      <c r="AM75" s="63"/>
      <c r="AN75" s="63"/>
      <c r="AO75" s="63"/>
      <c r="AP75" s="63"/>
      <c r="AQ75" s="63"/>
      <c r="AR75" s="63"/>
      <c r="AS75" s="63"/>
      <c r="AT75" s="63"/>
      <c r="AU75" s="59"/>
      <c r="BB75" s="61"/>
    </row>
    <row r="76" spans="2:54" ht="15" x14ac:dyDescent="0.25">
      <c r="B76" s="59"/>
      <c r="D76" s="59"/>
      <c r="F76" s="59"/>
      <c r="H76" s="59"/>
      <c r="P76" s="196">
        <v>73</v>
      </c>
      <c r="Q76" s="272">
        <v>553154</v>
      </c>
      <c r="R76" s="272">
        <v>706909</v>
      </c>
      <c r="S76" s="272">
        <v>530107</v>
      </c>
      <c r="T76" s="272">
        <v>634094</v>
      </c>
      <c r="U76" s="273">
        <v>756031</v>
      </c>
      <c r="V76" s="67"/>
      <c r="W76" s="200">
        <v>73</v>
      </c>
      <c r="X76" s="276">
        <v>558305</v>
      </c>
      <c r="Y76" s="276">
        <v>767090</v>
      </c>
      <c r="Z76" s="276">
        <v>641135</v>
      </c>
      <c r="AA76" s="276">
        <v>534851</v>
      </c>
      <c r="AB76" s="276">
        <v>641135</v>
      </c>
      <c r="AC76" s="277">
        <v>767090</v>
      </c>
      <c r="AD76" s="67"/>
      <c r="AE76" s="63"/>
      <c r="AF76" s="67"/>
      <c r="AG76" s="63"/>
      <c r="AH76" s="63"/>
      <c r="AI76" s="63"/>
      <c r="AJ76" s="74"/>
      <c r="AK76" s="63"/>
      <c r="AL76" s="63"/>
      <c r="AM76" s="63"/>
      <c r="AN76" s="63"/>
      <c r="AO76" s="63"/>
      <c r="AP76" s="63"/>
      <c r="AQ76" s="63"/>
      <c r="AR76" s="63"/>
      <c r="AS76" s="63"/>
      <c r="AT76" s="63"/>
      <c r="AU76" s="59"/>
      <c r="BB76" s="61"/>
    </row>
    <row r="77" spans="2:54" ht="15" x14ac:dyDescent="0.25">
      <c r="B77" s="59"/>
      <c r="D77" s="59"/>
      <c r="F77" s="59"/>
      <c r="H77" s="59"/>
      <c r="P77" s="196">
        <v>74</v>
      </c>
      <c r="Q77" s="272">
        <v>562585</v>
      </c>
      <c r="R77" s="272">
        <v>718398</v>
      </c>
      <c r="S77" s="272">
        <v>538723</v>
      </c>
      <c r="T77" s="272">
        <v>644400</v>
      </c>
      <c r="U77" s="273">
        <v>768319</v>
      </c>
      <c r="V77" s="67"/>
      <c r="W77" s="200">
        <v>74</v>
      </c>
      <c r="X77" s="276">
        <v>567822</v>
      </c>
      <c r="Y77" s="276">
        <v>779557</v>
      </c>
      <c r="Z77" s="276">
        <v>651555</v>
      </c>
      <c r="AA77" s="276">
        <v>543544</v>
      </c>
      <c r="AB77" s="276">
        <v>651555</v>
      </c>
      <c r="AC77" s="277">
        <v>779557</v>
      </c>
      <c r="AD77" s="67"/>
      <c r="AE77" s="67"/>
      <c r="AF77" s="67"/>
      <c r="AG77" s="63"/>
      <c r="AH77" s="63"/>
      <c r="AI77" s="63"/>
      <c r="AJ77" s="74"/>
      <c r="AK77" s="63"/>
      <c r="AL77" s="63"/>
      <c r="AM77" s="63"/>
      <c r="AN77" s="63"/>
      <c r="AO77" s="63"/>
      <c r="AP77" s="63"/>
      <c r="AQ77" s="63"/>
      <c r="AR77" s="63"/>
      <c r="AS77" s="63"/>
      <c r="AT77" s="63"/>
      <c r="AU77" s="59"/>
      <c r="BB77" s="61"/>
    </row>
    <row r="78" spans="2:54" ht="15" x14ac:dyDescent="0.25">
      <c r="B78" s="59"/>
      <c r="D78" s="59"/>
      <c r="F78" s="59"/>
      <c r="H78" s="59"/>
      <c r="P78" s="196">
        <v>75</v>
      </c>
      <c r="Q78" s="272">
        <v>572015</v>
      </c>
      <c r="R78" s="272">
        <v>729888</v>
      </c>
      <c r="S78" s="272">
        <v>547339</v>
      </c>
      <c r="T78" s="272">
        <v>654706</v>
      </c>
      <c r="U78" s="273">
        <v>780607</v>
      </c>
      <c r="V78" s="67"/>
      <c r="W78" s="200">
        <v>75</v>
      </c>
      <c r="X78" s="276">
        <v>577339</v>
      </c>
      <c r="Y78" s="276">
        <v>792025</v>
      </c>
      <c r="Z78" s="276">
        <v>661976</v>
      </c>
      <c r="AA78" s="276">
        <v>552237</v>
      </c>
      <c r="AB78" s="276">
        <v>661976</v>
      </c>
      <c r="AC78" s="277">
        <v>792025</v>
      </c>
      <c r="AD78" s="67"/>
      <c r="AE78" s="67"/>
      <c r="AF78" s="67"/>
      <c r="AG78" s="63"/>
      <c r="AH78" s="63"/>
      <c r="AI78" s="63"/>
      <c r="AJ78" s="74"/>
      <c r="AK78" s="63"/>
      <c r="AL78" s="63"/>
      <c r="AM78" s="63"/>
      <c r="AN78" s="63"/>
      <c r="AO78" s="63"/>
      <c r="AP78" s="63"/>
      <c r="AQ78" s="63"/>
      <c r="AR78" s="63"/>
      <c r="AS78" s="63"/>
      <c r="AT78" s="63"/>
      <c r="AU78" s="59"/>
      <c r="BB78" s="61"/>
    </row>
    <row r="79" spans="2:54" ht="15" x14ac:dyDescent="0.25">
      <c r="B79" s="59"/>
      <c r="D79" s="59"/>
      <c r="F79" s="59"/>
      <c r="H79" s="59"/>
      <c r="P79" s="196">
        <v>76</v>
      </c>
      <c r="Q79" s="272">
        <v>581446</v>
      </c>
      <c r="R79" s="272">
        <v>741377</v>
      </c>
      <c r="S79" s="272">
        <v>555955</v>
      </c>
      <c r="T79" s="272">
        <v>665012</v>
      </c>
      <c r="U79" s="273">
        <v>792895</v>
      </c>
      <c r="V79" s="67"/>
      <c r="W79" s="200">
        <v>76</v>
      </c>
      <c r="X79" s="276">
        <v>586856</v>
      </c>
      <c r="Y79" s="276">
        <v>804493</v>
      </c>
      <c r="Z79" s="276">
        <v>672396</v>
      </c>
      <c r="AA79" s="276">
        <v>560930</v>
      </c>
      <c r="AB79" s="276">
        <v>672396</v>
      </c>
      <c r="AC79" s="277">
        <v>804493</v>
      </c>
      <c r="AD79" s="67"/>
      <c r="AE79" s="67"/>
      <c r="AF79" s="67"/>
      <c r="AG79" s="63"/>
      <c r="AH79" s="63"/>
      <c r="AI79" s="63"/>
      <c r="AJ79" s="74"/>
      <c r="AK79" s="63"/>
      <c r="AL79" s="63"/>
      <c r="AM79" s="63"/>
      <c r="AN79" s="63"/>
      <c r="AO79" s="63"/>
      <c r="AP79" s="63"/>
      <c r="AQ79" s="63"/>
      <c r="AR79" s="63"/>
      <c r="AS79" s="63"/>
      <c r="AT79" s="63"/>
      <c r="AU79" s="59"/>
      <c r="BB79" s="61"/>
    </row>
    <row r="80" spans="2:54" ht="15" x14ac:dyDescent="0.25">
      <c r="B80" s="59"/>
      <c r="D80" s="59"/>
      <c r="F80" s="59"/>
      <c r="H80" s="59"/>
      <c r="P80" s="196">
        <v>77</v>
      </c>
      <c r="Q80" s="272">
        <v>590877</v>
      </c>
      <c r="R80" s="272">
        <v>752867</v>
      </c>
      <c r="S80" s="272">
        <v>564571</v>
      </c>
      <c r="T80" s="272">
        <v>675318</v>
      </c>
      <c r="U80" s="273">
        <v>805183</v>
      </c>
      <c r="V80" s="67"/>
      <c r="W80" s="200">
        <v>77</v>
      </c>
      <c r="X80" s="276">
        <v>596373</v>
      </c>
      <c r="Y80" s="276">
        <v>816960</v>
      </c>
      <c r="Z80" s="276">
        <v>682817</v>
      </c>
      <c r="AA80" s="276">
        <v>569623</v>
      </c>
      <c r="AB80" s="276">
        <v>682817</v>
      </c>
      <c r="AC80" s="277">
        <v>816960</v>
      </c>
      <c r="AD80" s="67"/>
      <c r="AE80" s="67"/>
      <c r="AF80" s="67"/>
      <c r="AG80" s="63"/>
      <c r="AH80" s="63"/>
      <c r="AI80" s="63"/>
      <c r="AJ80" s="74"/>
      <c r="AK80" s="63"/>
      <c r="AL80" s="63"/>
      <c r="AM80" s="63"/>
      <c r="AN80" s="63"/>
      <c r="AO80" s="63"/>
      <c r="AP80" s="63"/>
      <c r="AQ80" s="63"/>
      <c r="AR80" s="63"/>
      <c r="AS80" s="63"/>
      <c r="AT80" s="63"/>
      <c r="AU80" s="59"/>
      <c r="BB80" s="61"/>
    </row>
    <row r="81" spans="2:54" ht="15" x14ac:dyDescent="0.25">
      <c r="B81" s="59"/>
      <c r="D81" s="59"/>
      <c r="F81" s="59"/>
      <c r="H81" s="59"/>
      <c r="P81" s="196">
        <v>78</v>
      </c>
      <c r="Q81" s="272">
        <v>600308</v>
      </c>
      <c r="R81" s="272">
        <v>764356</v>
      </c>
      <c r="S81" s="272">
        <v>573187</v>
      </c>
      <c r="T81" s="272">
        <v>685625</v>
      </c>
      <c r="U81" s="273">
        <v>817471</v>
      </c>
      <c r="V81" s="67"/>
      <c r="W81" s="200">
        <v>78</v>
      </c>
      <c r="X81" s="276">
        <v>605890</v>
      </c>
      <c r="Y81" s="276">
        <v>829428</v>
      </c>
      <c r="Z81" s="276">
        <v>693237</v>
      </c>
      <c r="AA81" s="276">
        <v>578317</v>
      </c>
      <c r="AB81" s="276">
        <v>693237</v>
      </c>
      <c r="AC81" s="277">
        <v>829428</v>
      </c>
      <c r="AD81" s="67"/>
      <c r="AE81" s="67"/>
      <c r="AF81" s="67"/>
      <c r="AG81" s="63"/>
      <c r="AH81" s="63"/>
      <c r="AI81" s="63"/>
      <c r="AJ81" s="74"/>
      <c r="AK81" s="63"/>
      <c r="AL81" s="63"/>
      <c r="AM81" s="63"/>
      <c r="AN81" s="63"/>
      <c r="AO81" s="63"/>
      <c r="AP81" s="63"/>
      <c r="AQ81" s="63"/>
      <c r="AR81" s="63"/>
      <c r="AS81" s="63"/>
      <c r="AT81" s="63"/>
      <c r="AU81" s="59"/>
      <c r="BB81" s="61"/>
    </row>
    <row r="82" spans="2:54" ht="15" x14ac:dyDescent="0.25">
      <c r="B82" s="59"/>
      <c r="D82" s="59"/>
      <c r="F82" s="59"/>
      <c r="H82" s="59"/>
      <c r="P82" s="196">
        <v>79</v>
      </c>
      <c r="Q82" s="272">
        <v>609738</v>
      </c>
      <c r="R82" s="272">
        <v>775846</v>
      </c>
      <c r="S82" s="272">
        <v>581802</v>
      </c>
      <c r="T82" s="272">
        <v>695931</v>
      </c>
      <c r="U82" s="273">
        <v>829758</v>
      </c>
      <c r="V82" s="67"/>
      <c r="W82" s="200">
        <v>79</v>
      </c>
      <c r="X82" s="276">
        <v>615407</v>
      </c>
      <c r="Y82" s="276">
        <v>841896</v>
      </c>
      <c r="Z82" s="276">
        <v>703658</v>
      </c>
      <c r="AA82" s="276">
        <v>587010</v>
      </c>
      <c r="AB82" s="276">
        <v>703658</v>
      </c>
      <c r="AC82" s="277">
        <v>841896</v>
      </c>
      <c r="AD82" s="67"/>
      <c r="AE82" s="67"/>
      <c r="AF82" s="67"/>
      <c r="AG82" s="63"/>
      <c r="AH82" s="63"/>
      <c r="AI82" s="63"/>
      <c r="AJ82" s="74"/>
      <c r="AK82" s="63"/>
      <c r="AL82" s="63"/>
      <c r="AM82" s="63"/>
      <c r="AN82" s="63"/>
      <c r="AO82" s="63"/>
      <c r="AP82" s="63"/>
      <c r="AQ82" s="63"/>
      <c r="AR82" s="63"/>
      <c r="AS82" s="63"/>
      <c r="AT82" s="63"/>
      <c r="AU82" s="59"/>
      <c r="BB82" s="61"/>
    </row>
    <row r="83" spans="2:54" ht="15" x14ac:dyDescent="0.25">
      <c r="B83" s="59"/>
      <c r="D83" s="59"/>
      <c r="F83" s="59"/>
      <c r="H83" s="59"/>
      <c r="P83" s="196">
        <v>80</v>
      </c>
      <c r="Q83" s="272">
        <v>619169</v>
      </c>
      <c r="R83" s="272">
        <v>787335</v>
      </c>
      <c r="S83" s="272">
        <v>590418</v>
      </c>
      <c r="T83" s="272">
        <v>706237</v>
      </c>
      <c r="U83" s="273">
        <v>842046</v>
      </c>
      <c r="V83" s="67"/>
      <c r="W83" s="200">
        <v>80</v>
      </c>
      <c r="X83" s="276">
        <v>624924</v>
      </c>
      <c r="Y83" s="276">
        <v>854363</v>
      </c>
      <c r="Z83" s="276">
        <v>714078</v>
      </c>
      <c r="AA83" s="276">
        <v>595703</v>
      </c>
      <c r="AB83" s="276">
        <v>714078</v>
      </c>
      <c r="AC83" s="277">
        <v>854363</v>
      </c>
      <c r="AD83" s="67"/>
      <c r="AE83" s="67"/>
      <c r="AF83" s="67"/>
      <c r="AG83" s="63"/>
      <c r="AH83" s="63"/>
      <c r="AI83" s="63"/>
      <c r="AJ83" s="74"/>
      <c r="AK83" s="63"/>
      <c r="AL83" s="63"/>
      <c r="AM83" s="63"/>
      <c r="AN83" s="63"/>
      <c r="AO83" s="63"/>
      <c r="AP83" s="63"/>
      <c r="AQ83" s="63"/>
      <c r="AR83" s="63"/>
      <c r="AS83" s="63"/>
      <c r="AT83" s="63"/>
      <c r="AU83" s="59"/>
      <c r="BB83" s="61"/>
    </row>
    <row r="84" spans="2:54" ht="15" x14ac:dyDescent="0.25">
      <c r="B84" s="59"/>
      <c r="D84" s="59"/>
      <c r="F84" s="59"/>
      <c r="H84" s="59"/>
      <c r="P84" s="196">
        <v>81</v>
      </c>
      <c r="Q84" s="272">
        <v>628600</v>
      </c>
      <c r="R84" s="272">
        <v>798825</v>
      </c>
      <c r="S84" s="272">
        <v>599034</v>
      </c>
      <c r="T84" s="272">
        <v>716543</v>
      </c>
      <c r="U84" s="273">
        <v>854334</v>
      </c>
      <c r="V84" s="67"/>
      <c r="W84" s="200">
        <v>81</v>
      </c>
      <c r="X84" s="276">
        <v>634441</v>
      </c>
      <c r="Y84" s="276">
        <v>866831</v>
      </c>
      <c r="Z84" s="276">
        <v>724499</v>
      </c>
      <c r="AA84" s="276">
        <v>604396</v>
      </c>
      <c r="AB84" s="276">
        <v>724499</v>
      </c>
      <c r="AC84" s="277">
        <v>866831</v>
      </c>
      <c r="AD84" s="67"/>
      <c r="AE84" s="67"/>
      <c r="AF84" s="67"/>
      <c r="AG84" s="63"/>
      <c r="AH84" s="63"/>
      <c r="AI84" s="63"/>
      <c r="AJ84" s="74"/>
      <c r="AK84" s="63"/>
      <c r="AL84" s="63"/>
      <c r="AM84" s="63"/>
      <c r="AN84" s="63"/>
      <c r="AO84" s="63"/>
      <c r="AP84" s="63"/>
      <c r="AQ84" s="63"/>
      <c r="AR84" s="63"/>
      <c r="AS84" s="63"/>
      <c r="AT84" s="63"/>
      <c r="AU84" s="59"/>
      <c r="BB84" s="61"/>
    </row>
    <row r="85" spans="2:54" ht="15" x14ac:dyDescent="0.25">
      <c r="B85" s="59"/>
      <c r="D85" s="59"/>
      <c r="F85" s="59"/>
      <c r="H85" s="59"/>
      <c r="P85" s="196">
        <v>82</v>
      </c>
      <c r="Q85" s="272">
        <v>638031</v>
      </c>
      <c r="R85" s="272">
        <v>810314</v>
      </c>
      <c r="S85" s="272">
        <v>607650</v>
      </c>
      <c r="T85" s="272">
        <v>726849</v>
      </c>
      <c r="U85" s="273">
        <v>866622</v>
      </c>
      <c r="V85" s="67"/>
      <c r="W85" s="200">
        <v>82</v>
      </c>
      <c r="X85" s="276">
        <v>643958</v>
      </c>
      <c r="Y85" s="276">
        <v>879299</v>
      </c>
      <c r="Z85" s="276">
        <v>734919</v>
      </c>
      <c r="AA85" s="276">
        <v>613089</v>
      </c>
      <c r="AB85" s="276">
        <v>734919</v>
      </c>
      <c r="AC85" s="277">
        <v>879299</v>
      </c>
      <c r="AD85" s="67"/>
      <c r="AE85" s="67"/>
      <c r="AF85" s="67"/>
      <c r="AG85" s="63"/>
      <c r="AH85" s="63"/>
      <c r="AI85" s="63"/>
      <c r="AJ85" s="74"/>
      <c r="AK85" s="63"/>
      <c r="AL85" s="63"/>
      <c r="AM85" s="63"/>
      <c r="AN85" s="63"/>
      <c r="AO85" s="63"/>
      <c r="AP85" s="63"/>
      <c r="AQ85" s="63"/>
      <c r="AR85" s="63"/>
      <c r="AS85" s="63"/>
      <c r="AT85" s="63"/>
      <c r="AU85" s="59"/>
      <c r="BB85" s="61"/>
    </row>
    <row r="86" spans="2:54" ht="15" x14ac:dyDescent="0.25">
      <c r="B86" s="59"/>
      <c r="D86" s="59"/>
      <c r="F86" s="59"/>
      <c r="H86" s="59"/>
      <c r="P86" s="196">
        <v>83</v>
      </c>
      <c r="Q86" s="272">
        <v>647461</v>
      </c>
      <c r="R86" s="272">
        <v>821804</v>
      </c>
      <c r="S86" s="272">
        <v>616266</v>
      </c>
      <c r="T86" s="272">
        <v>737155</v>
      </c>
      <c r="U86" s="273">
        <v>878910</v>
      </c>
      <c r="V86" s="67"/>
      <c r="W86" s="200">
        <v>83</v>
      </c>
      <c r="X86" s="276">
        <v>653475</v>
      </c>
      <c r="Y86" s="276">
        <v>891766</v>
      </c>
      <c r="Z86" s="276">
        <v>745340</v>
      </c>
      <c r="AA86" s="276">
        <v>621782</v>
      </c>
      <c r="AB86" s="276">
        <v>745340</v>
      </c>
      <c r="AC86" s="277">
        <v>891766</v>
      </c>
      <c r="AD86" s="67"/>
      <c r="AE86" s="67"/>
      <c r="AF86" s="67"/>
      <c r="AG86" s="63"/>
      <c r="AH86" s="63"/>
      <c r="AI86" s="63"/>
      <c r="AJ86" s="74"/>
      <c r="AK86" s="63"/>
      <c r="AL86" s="63"/>
      <c r="AM86" s="63"/>
      <c r="AN86" s="63"/>
      <c r="AO86" s="63"/>
      <c r="AP86" s="63"/>
      <c r="AQ86" s="63"/>
      <c r="AR86" s="63"/>
      <c r="AS86" s="63"/>
      <c r="AT86" s="63"/>
      <c r="AU86" s="59"/>
      <c r="BB86" s="61"/>
    </row>
    <row r="87" spans="2:54" ht="15" x14ac:dyDescent="0.25">
      <c r="B87" s="59"/>
      <c r="D87" s="59"/>
      <c r="F87" s="59"/>
      <c r="H87" s="59"/>
      <c r="P87" s="196">
        <v>84</v>
      </c>
      <c r="Q87" s="272">
        <v>656892</v>
      </c>
      <c r="R87" s="272">
        <v>833293</v>
      </c>
      <c r="S87" s="272">
        <v>624882</v>
      </c>
      <c r="T87" s="272">
        <v>747461</v>
      </c>
      <c r="U87" s="273">
        <v>891198</v>
      </c>
      <c r="V87" s="67"/>
      <c r="W87" s="200">
        <v>84</v>
      </c>
      <c r="X87" s="276">
        <v>662992</v>
      </c>
      <c r="Y87" s="276">
        <v>904234</v>
      </c>
      <c r="Z87" s="276">
        <v>755760</v>
      </c>
      <c r="AA87" s="276">
        <v>630475</v>
      </c>
      <c r="AB87" s="276">
        <v>755760</v>
      </c>
      <c r="AC87" s="277">
        <v>904234</v>
      </c>
      <c r="AD87" s="67"/>
      <c r="AE87" s="65"/>
      <c r="AF87" s="67"/>
      <c r="AG87" s="63"/>
      <c r="AH87" s="63"/>
      <c r="AI87" s="63"/>
      <c r="AJ87" s="74"/>
      <c r="AK87" s="63"/>
      <c r="AL87" s="63"/>
      <c r="AM87" s="63"/>
      <c r="AN87" s="63"/>
      <c r="AO87" s="63"/>
      <c r="AP87" s="63"/>
      <c r="AQ87" s="63"/>
      <c r="AR87" s="63"/>
      <c r="AS87" s="63"/>
      <c r="AT87" s="63"/>
      <c r="AU87" s="59"/>
      <c r="BB87" s="61"/>
    </row>
    <row r="88" spans="2:54" ht="15" x14ac:dyDescent="0.25">
      <c r="B88" s="59"/>
      <c r="D88" s="59"/>
      <c r="F88" s="59"/>
      <c r="H88" s="59"/>
      <c r="P88" s="196">
        <v>85</v>
      </c>
      <c r="Q88" s="272">
        <v>666813</v>
      </c>
      <c r="R88" s="272">
        <v>845379</v>
      </c>
      <c r="S88" s="272">
        <v>633946</v>
      </c>
      <c r="T88" s="272">
        <v>758302</v>
      </c>
      <c r="U88" s="273">
        <v>904124</v>
      </c>
      <c r="V88" s="67"/>
      <c r="W88" s="200">
        <v>85</v>
      </c>
      <c r="X88" s="276">
        <v>673003</v>
      </c>
      <c r="Y88" s="276">
        <v>917349</v>
      </c>
      <c r="Z88" s="276">
        <v>766722</v>
      </c>
      <c r="AA88" s="276">
        <v>639620</v>
      </c>
      <c r="AB88" s="276">
        <v>766722</v>
      </c>
      <c r="AC88" s="277">
        <v>917349</v>
      </c>
      <c r="AD88" s="67"/>
      <c r="AE88" s="65"/>
      <c r="AF88" s="67"/>
      <c r="AG88" s="63"/>
      <c r="AH88" s="63"/>
      <c r="AI88" s="63"/>
      <c r="AJ88" s="74"/>
      <c r="AK88" s="63"/>
      <c r="AL88" s="63"/>
      <c r="AM88" s="63"/>
      <c r="AN88" s="63"/>
      <c r="AO88" s="63"/>
      <c r="AP88" s="63"/>
      <c r="AQ88" s="63"/>
      <c r="AR88" s="63"/>
      <c r="AS88" s="63"/>
      <c r="AT88" s="63"/>
      <c r="AU88" s="59"/>
      <c r="BB88" s="61"/>
    </row>
    <row r="89" spans="2:54" ht="15" x14ac:dyDescent="0.25">
      <c r="B89" s="59"/>
      <c r="D89" s="59"/>
      <c r="F89" s="59"/>
      <c r="H89" s="59"/>
      <c r="P89" s="196">
        <v>86</v>
      </c>
      <c r="Q89" s="272">
        <v>676733</v>
      </c>
      <c r="R89" s="272">
        <v>857466</v>
      </c>
      <c r="S89" s="272">
        <v>643009</v>
      </c>
      <c r="T89" s="272">
        <v>769144</v>
      </c>
      <c r="U89" s="273">
        <v>917050</v>
      </c>
      <c r="V89" s="67"/>
      <c r="W89" s="200">
        <v>86</v>
      </c>
      <c r="X89" s="276">
        <v>683015</v>
      </c>
      <c r="Y89" s="276">
        <v>930464</v>
      </c>
      <c r="Z89" s="276">
        <v>777684</v>
      </c>
      <c r="AA89" s="276">
        <v>648764</v>
      </c>
      <c r="AB89" s="276">
        <v>777684</v>
      </c>
      <c r="AC89" s="277">
        <v>930464</v>
      </c>
      <c r="AD89" s="67"/>
      <c r="AE89" s="65"/>
      <c r="AF89" s="67"/>
      <c r="AG89" s="63"/>
      <c r="AH89" s="63"/>
      <c r="AI89" s="63"/>
      <c r="AJ89" s="74"/>
      <c r="AK89" s="63"/>
      <c r="AL89" s="63"/>
      <c r="AM89" s="63"/>
      <c r="AN89" s="63"/>
      <c r="AO89" s="63"/>
      <c r="AP89" s="63"/>
      <c r="AQ89" s="63"/>
      <c r="AR89" s="63"/>
      <c r="AS89" s="63"/>
      <c r="AT89" s="63"/>
      <c r="AU89" s="59"/>
      <c r="BB89" s="61"/>
    </row>
    <row r="90" spans="2:54" ht="15" x14ac:dyDescent="0.25">
      <c r="B90" s="59"/>
      <c r="D90" s="59"/>
      <c r="F90" s="59"/>
      <c r="H90" s="59"/>
      <c r="P90" s="196">
        <v>87</v>
      </c>
      <c r="Q90" s="272">
        <v>686654</v>
      </c>
      <c r="R90" s="272">
        <v>869552</v>
      </c>
      <c r="S90" s="272">
        <v>652073</v>
      </c>
      <c r="T90" s="272">
        <v>779985</v>
      </c>
      <c r="U90" s="273">
        <v>929977</v>
      </c>
      <c r="V90" s="67"/>
      <c r="W90" s="200">
        <v>87</v>
      </c>
      <c r="X90" s="276">
        <v>693026</v>
      </c>
      <c r="Y90" s="276">
        <v>943580</v>
      </c>
      <c r="Z90" s="276">
        <v>788645</v>
      </c>
      <c r="AA90" s="276">
        <v>657909</v>
      </c>
      <c r="AB90" s="276">
        <v>788645</v>
      </c>
      <c r="AC90" s="277">
        <v>943580</v>
      </c>
      <c r="AD90" s="67"/>
      <c r="AE90" s="65"/>
      <c r="AF90" s="67"/>
      <c r="AG90" s="63"/>
      <c r="AH90" s="63"/>
      <c r="AI90" s="63"/>
      <c r="AJ90" s="74"/>
      <c r="AK90" s="63"/>
      <c r="AL90" s="63"/>
      <c r="AM90" s="63"/>
      <c r="AN90" s="63"/>
      <c r="AO90" s="63"/>
      <c r="AP90" s="63"/>
      <c r="AQ90" s="63"/>
      <c r="AR90" s="63"/>
      <c r="AS90" s="63"/>
      <c r="AT90" s="63"/>
      <c r="AU90" s="59"/>
      <c r="BB90" s="61"/>
    </row>
    <row r="91" spans="2:54" ht="15" x14ac:dyDescent="0.25">
      <c r="B91" s="59"/>
      <c r="D91" s="59"/>
      <c r="F91" s="59"/>
      <c r="H91" s="59"/>
      <c r="P91" s="196">
        <v>88</v>
      </c>
      <c r="Q91" s="272">
        <v>696574</v>
      </c>
      <c r="R91" s="272">
        <v>881638</v>
      </c>
      <c r="S91" s="272">
        <v>661136</v>
      </c>
      <c r="T91" s="272">
        <v>790827</v>
      </c>
      <c r="U91" s="273">
        <v>942903</v>
      </c>
      <c r="V91" s="67"/>
      <c r="W91" s="200">
        <v>88</v>
      </c>
      <c r="X91" s="276">
        <v>703037</v>
      </c>
      <c r="Y91" s="276">
        <v>956695</v>
      </c>
      <c r="Z91" s="276">
        <v>799607</v>
      </c>
      <c r="AA91" s="276">
        <v>667053</v>
      </c>
      <c r="AB91" s="276">
        <v>799607</v>
      </c>
      <c r="AC91" s="277">
        <v>956695</v>
      </c>
      <c r="AD91" s="67"/>
      <c r="AE91" s="65"/>
      <c r="AF91" s="67"/>
      <c r="AG91" s="63"/>
      <c r="AH91" s="63"/>
      <c r="AI91" s="63"/>
      <c r="AJ91" s="74"/>
      <c r="AK91" s="63"/>
      <c r="AL91" s="63"/>
      <c r="AM91" s="63"/>
      <c r="AN91" s="63"/>
      <c r="AO91" s="63"/>
      <c r="AP91" s="63"/>
      <c r="AQ91" s="63"/>
      <c r="AR91" s="63"/>
      <c r="AS91" s="63"/>
      <c r="AT91" s="63"/>
      <c r="AU91" s="59"/>
      <c r="BB91" s="61"/>
    </row>
    <row r="92" spans="2:54" ht="15" x14ac:dyDescent="0.25">
      <c r="B92" s="59"/>
      <c r="D92" s="59"/>
      <c r="F92" s="59"/>
      <c r="H92" s="59"/>
      <c r="P92" s="195">
        <v>89</v>
      </c>
      <c r="Q92" s="272">
        <v>706495</v>
      </c>
      <c r="R92" s="272">
        <v>893725</v>
      </c>
      <c r="S92" s="272">
        <v>670200</v>
      </c>
      <c r="T92" s="272">
        <v>801668</v>
      </c>
      <c r="U92" s="273">
        <v>955829</v>
      </c>
      <c r="V92" s="67"/>
      <c r="W92" s="199">
        <v>89</v>
      </c>
      <c r="X92" s="276">
        <v>713049</v>
      </c>
      <c r="Y92" s="276">
        <v>969810</v>
      </c>
      <c r="Z92" s="276">
        <v>810569</v>
      </c>
      <c r="AA92" s="276">
        <v>676198</v>
      </c>
      <c r="AB92" s="276">
        <v>810569</v>
      </c>
      <c r="AC92" s="277">
        <v>969810</v>
      </c>
      <c r="AD92" s="67"/>
      <c r="AE92" s="65"/>
      <c r="AF92" s="67"/>
      <c r="AG92" s="63"/>
      <c r="AH92" s="63"/>
      <c r="AI92" s="63"/>
      <c r="AJ92" s="74"/>
      <c r="AK92" s="63"/>
      <c r="AL92" s="63"/>
      <c r="AM92" s="63"/>
      <c r="AN92" s="63"/>
      <c r="AO92" s="63"/>
      <c r="AP92" s="63"/>
      <c r="AQ92" s="63"/>
      <c r="AR92" s="63"/>
      <c r="AS92" s="63"/>
      <c r="AT92" s="63"/>
      <c r="AU92" s="59"/>
      <c r="BB92" s="61"/>
    </row>
    <row r="93" spans="2:54" ht="15" x14ac:dyDescent="0.25">
      <c r="B93" s="59"/>
      <c r="D93" s="59"/>
      <c r="F93" s="59"/>
      <c r="H93" s="59"/>
      <c r="P93" s="195">
        <v>90</v>
      </c>
      <c r="Q93" s="272">
        <v>716416</v>
      </c>
      <c r="R93" s="272">
        <v>905811</v>
      </c>
      <c r="S93" s="272">
        <v>679263</v>
      </c>
      <c r="T93" s="272">
        <v>812510</v>
      </c>
      <c r="U93" s="273">
        <v>968755</v>
      </c>
      <c r="V93" s="67"/>
      <c r="W93" s="199">
        <v>90</v>
      </c>
      <c r="X93" s="276">
        <v>723060</v>
      </c>
      <c r="Y93" s="276">
        <v>982925</v>
      </c>
      <c r="Z93" s="276">
        <v>821531</v>
      </c>
      <c r="AA93" s="276">
        <v>685342</v>
      </c>
      <c r="AB93" s="276">
        <v>821531</v>
      </c>
      <c r="AC93" s="277">
        <v>982925</v>
      </c>
      <c r="AD93" s="67"/>
      <c r="AE93" s="65"/>
      <c r="AF93" s="67"/>
      <c r="AG93" s="63"/>
      <c r="AH93" s="63"/>
      <c r="AI93" s="63"/>
      <c r="AJ93" s="74"/>
      <c r="AK93" s="63"/>
      <c r="AL93" s="63"/>
      <c r="AM93" s="63"/>
      <c r="AN93" s="63"/>
      <c r="AO93" s="63"/>
      <c r="AP93" s="63"/>
      <c r="AQ93" s="63"/>
      <c r="AR93" s="63"/>
      <c r="AS93" s="63"/>
      <c r="AT93" s="63"/>
      <c r="AU93" s="59"/>
      <c r="BB93" s="61"/>
    </row>
    <row r="94" spans="2:54" ht="15" x14ac:dyDescent="0.25">
      <c r="B94" s="59"/>
      <c r="D94" s="59"/>
      <c r="F94" s="59"/>
      <c r="H94" s="59"/>
      <c r="P94" s="195">
        <v>91</v>
      </c>
      <c r="Q94" s="272">
        <v>726336</v>
      </c>
      <c r="R94" s="272">
        <v>917897</v>
      </c>
      <c r="S94" s="272">
        <v>688327</v>
      </c>
      <c r="T94" s="272">
        <v>823351</v>
      </c>
      <c r="U94" s="273">
        <v>981681</v>
      </c>
      <c r="V94" s="67"/>
      <c r="W94" s="199">
        <v>91</v>
      </c>
      <c r="X94" s="276">
        <v>733071</v>
      </c>
      <c r="Y94" s="276">
        <v>996040</v>
      </c>
      <c r="Z94" s="276">
        <v>832492</v>
      </c>
      <c r="AA94" s="276">
        <v>694487</v>
      </c>
      <c r="AB94" s="276">
        <v>832492</v>
      </c>
      <c r="AC94" s="277">
        <v>996040</v>
      </c>
      <c r="AD94" s="67"/>
      <c r="AE94" s="65"/>
      <c r="AF94" s="67"/>
      <c r="AG94" s="63"/>
      <c r="AH94" s="63"/>
      <c r="AI94" s="63"/>
      <c r="AJ94" s="74"/>
      <c r="AK94" s="63"/>
      <c r="AL94" s="63"/>
      <c r="AM94" s="63"/>
      <c r="AN94" s="63"/>
      <c r="AO94" s="63"/>
      <c r="AP94" s="63"/>
      <c r="AQ94" s="63"/>
      <c r="AR94" s="63"/>
      <c r="AS94" s="63"/>
      <c r="AT94" s="63"/>
      <c r="AU94" s="59"/>
      <c r="BB94" s="61"/>
    </row>
    <row r="95" spans="2:54" ht="15" x14ac:dyDescent="0.25">
      <c r="B95" s="59"/>
      <c r="D95" s="59"/>
      <c r="F95" s="59"/>
      <c r="H95" s="59"/>
      <c r="P95" s="195">
        <v>92</v>
      </c>
      <c r="Q95" s="272">
        <v>736257</v>
      </c>
      <c r="R95" s="272">
        <v>929984</v>
      </c>
      <c r="S95" s="272">
        <v>697390</v>
      </c>
      <c r="T95" s="272">
        <v>834192</v>
      </c>
      <c r="U95" s="273">
        <v>994607</v>
      </c>
      <c r="V95" s="67"/>
      <c r="W95" s="199">
        <v>92</v>
      </c>
      <c r="X95" s="276">
        <v>743083</v>
      </c>
      <c r="Y95" s="276">
        <v>1009155</v>
      </c>
      <c r="Z95" s="276">
        <v>843454</v>
      </c>
      <c r="AA95" s="276">
        <v>703631</v>
      </c>
      <c r="AB95" s="276">
        <v>843454</v>
      </c>
      <c r="AC95" s="277">
        <v>1009155</v>
      </c>
      <c r="AD95" s="67"/>
      <c r="AE95" s="65"/>
      <c r="AF95" s="67"/>
      <c r="AG95" s="63"/>
      <c r="AH95" s="63"/>
      <c r="AI95" s="63"/>
      <c r="AJ95" s="74"/>
      <c r="AK95" s="63"/>
      <c r="AL95" s="63"/>
      <c r="AM95" s="63"/>
      <c r="AN95" s="63"/>
      <c r="AO95" s="63"/>
      <c r="AP95" s="63"/>
      <c r="AQ95" s="63"/>
      <c r="AR95" s="63"/>
      <c r="AS95" s="63"/>
      <c r="AT95" s="63"/>
      <c r="AU95" s="59"/>
      <c r="BB95" s="61"/>
    </row>
    <row r="96" spans="2:54" ht="15" x14ac:dyDescent="0.25">
      <c r="B96" s="59"/>
      <c r="D96" s="59"/>
      <c r="F96" s="59"/>
      <c r="H96" s="59"/>
      <c r="P96" s="195">
        <v>93</v>
      </c>
      <c r="Q96" s="272">
        <v>746177</v>
      </c>
      <c r="R96" s="272">
        <v>942070</v>
      </c>
      <c r="S96" s="272">
        <v>706454</v>
      </c>
      <c r="T96" s="272">
        <v>845034</v>
      </c>
      <c r="U96" s="273">
        <v>1007534</v>
      </c>
      <c r="V96" s="67"/>
      <c r="W96" s="199">
        <v>93</v>
      </c>
      <c r="X96" s="276">
        <v>753094</v>
      </c>
      <c r="Y96" s="276">
        <v>1022271</v>
      </c>
      <c r="Z96" s="276">
        <v>854416</v>
      </c>
      <c r="AA96" s="276">
        <v>712776</v>
      </c>
      <c r="AB96" s="276">
        <v>854416</v>
      </c>
      <c r="AC96" s="277">
        <v>1022271</v>
      </c>
      <c r="AD96" s="67"/>
      <c r="AE96" s="65"/>
      <c r="AF96" s="67"/>
      <c r="AG96" s="63"/>
      <c r="AH96" s="63"/>
      <c r="AI96" s="63"/>
      <c r="AJ96" s="74"/>
      <c r="AK96" s="63"/>
      <c r="AL96" s="63"/>
      <c r="AM96" s="63"/>
      <c r="AN96" s="63"/>
      <c r="AO96" s="63"/>
      <c r="AP96" s="63"/>
      <c r="AQ96" s="63"/>
      <c r="AR96" s="63"/>
      <c r="AS96" s="63"/>
      <c r="AT96" s="63"/>
      <c r="AU96" s="59"/>
      <c r="BB96" s="61"/>
    </row>
    <row r="97" spans="2:56" ht="15" x14ac:dyDescent="0.25">
      <c r="B97" s="59"/>
      <c r="D97" s="59"/>
      <c r="F97" s="65"/>
      <c r="H97" s="59"/>
      <c r="P97" s="195">
        <v>94</v>
      </c>
      <c r="Q97" s="272">
        <v>756098</v>
      </c>
      <c r="R97" s="272">
        <v>954156</v>
      </c>
      <c r="S97" s="272">
        <v>715517</v>
      </c>
      <c r="T97" s="272">
        <v>855875</v>
      </c>
      <c r="U97" s="273">
        <v>1020460</v>
      </c>
      <c r="V97" s="67"/>
      <c r="W97" s="199">
        <v>94</v>
      </c>
      <c r="X97" s="276">
        <v>763105</v>
      </c>
      <c r="Y97" s="276">
        <v>1035386</v>
      </c>
      <c r="Z97" s="276">
        <v>865378</v>
      </c>
      <c r="AA97" s="276">
        <v>721920</v>
      </c>
      <c r="AB97" s="276">
        <v>865378</v>
      </c>
      <c r="AC97" s="277">
        <v>1035386</v>
      </c>
      <c r="AD97" s="67"/>
      <c r="AE97" s="65"/>
      <c r="AF97" s="67"/>
      <c r="AG97" s="63"/>
      <c r="AH97" s="63"/>
      <c r="AI97" s="63"/>
      <c r="AJ97" s="74"/>
      <c r="AK97" s="63"/>
      <c r="AL97" s="63"/>
      <c r="AM97" s="63"/>
      <c r="AN97" s="63"/>
      <c r="AO97" s="63"/>
      <c r="AP97" s="63"/>
      <c r="AQ97" s="63"/>
      <c r="AR97" s="63"/>
      <c r="AS97" s="63"/>
      <c r="AT97" s="63"/>
      <c r="AU97" s="59"/>
      <c r="BB97" s="61"/>
    </row>
    <row r="98" spans="2:56" ht="15" x14ac:dyDescent="0.25">
      <c r="B98" s="59"/>
      <c r="D98" s="59"/>
      <c r="F98" s="65"/>
      <c r="H98" s="59"/>
      <c r="P98" s="195">
        <v>95</v>
      </c>
      <c r="Q98" s="272">
        <v>766018</v>
      </c>
      <c r="R98" s="272">
        <v>966243</v>
      </c>
      <c r="S98" s="272">
        <v>724581</v>
      </c>
      <c r="T98" s="272">
        <v>866717</v>
      </c>
      <c r="U98" s="273">
        <v>1033386</v>
      </c>
      <c r="V98" s="67"/>
      <c r="W98" s="199">
        <v>95</v>
      </c>
      <c r="X98" s="276">
        <v>773117</v>
      </c>
      <c r="Y98" s="276">
        <v>1048501</v>
      </c>
      <c r="Z98" s="276">
        <v>876339</v>
      </c>
      <c r="AA98" s="276">
        <v>731065</v>
      </c>
      <c r="AB98" s="276">
        <v>876339</v>
      </c>
      <c r="AC98" s="277">
        <v>1048501</v>
      </c>
      <c r="AD98" s="67"/>
      <c r="AE98" s="65"/>
      <c r="AF98" s="67"/>
      <c r="AG98" s="63"/>
      <c r="AH98" s="63"/>
      <c r="AI98" s="63"/>
      <c r="AJ98" s="74"/>
      <c r="AK98" s="63"/>
      <c r="AL98" s="63"/>
      <c r="AM98" s="63"/>
      <c r="AN98" s="63"/>
      <c r="AO98" s="63"/>
      <c r="AP98" s="63"/>
      <c r="AQ98" s="63"/>
      <c r="AR98" s="63"/>
      <c r="AS98" s="63"/>
      <c r="AT98" s="63"/>
      <c r="AU98" s="59"/>
      <c r="BB98" s="61"/>
    </row>
    <row r="99" spans="2:56" ht="15.75" thickBot="1" x14ac:dyDescent="0.3">
      <c r="B99" s="59"/>
      <c r="D99" s="59"/>
      <c r="F99" s="65"/>
      <c r="H99" s="59"/>
      <c r="P99" s="195">
        <v>96</v>
      </c>
      <c r="Q99" s="272">
        <v>775939</v>
      </c>
      <c r="R99" s="272">
        <v>978329</v>
      </c>
      <c r="S99" s="272">
        <v>733644</v>
      </c>
      <c r="T99" s="272">
        <v>877558</v>
      </c>
      <c r="U99" s="273">
        <v>1046312</v>
      </c>
      <c r="V99" s="67"/>
      <c r="W99" s="201">
        <v>96</v>
      </c>
      <c r="X99" s="278">
        <v>783128</v>
      </c>
      <c r="Y99" s="278">
        <v>1061616</v>
      </c>
      <c r="Z99" s="278">
        <v>887301</v>
      </c>
      <c r="AA99" s="278">
        <v>740209</v>
      </c>
      <c r="AB99" s="278">
        <v>887301</v>
      </c>
      <c r="AC99" s="279">
        <v>1061616</v>
      </c>
      <c r="AD99" s="67"/>
      <c r="AE99" s="65"/>
      <c r="AF99" s="67"/>
      <c r="AG99" s="63"/>
      <c r="AH99" s="63"/>
      <c r="AI99" s="63"/>
      <c r="AJ99" s="74"/>
      <c r="AK99" s="63"/>
      <c r="AL99" s="63"/>
      <c r="AM99" s="63"/>
      <c r="AN99" s="63"/>
      <c r="AO99" s="63"/>
      <c r="AP99" s="63"/>
      <c r="AQ99" s="63"/>
      <c r="AR99" s="63"/>
      <c r="AS99" s="63"/>
      <c r="AT99" s="63"/>
      <c r="AU99" s="59"/>
      <c r="BB99" s="61"/>
    </row>
    <row r="100" spans="2:56" x14ac:dyDescent="0.2">
      <c r="B100" s="59"/>
      <c r="D100" s="59"/>
      <c r="F100" s="65"/>
      <c r="H100" s="59"/>
      <c r="P100" s="195">
        <v>97</v>
      </c>
      <c r="Q100" s="272">
        <v>785594</v>
      </c>
      <c r="R100" s="272">
        <v>990092</v>
      </c>
      <c r="S100" s="272">
        <v>742465</v>
      </c>
      <c r="T100" s="272">
        <v>888109</v>
      </c>
      <c r="U100" s="273">
        <v>1058892</v>
      </c>
      <c r="V100" s="67"/>
      <c r="W100" s="63"/>
      <c r="X100" s="63"/>
      <c r="Y100" s="63"/>
      <c r="Z100" s="63"/>
      <c r="AA100" s="63"/>
      <c r="AB100" s="63"/>
      <c r="AC100" s="63"/>
      <c r="AD100" s="67"/>
      <c r="AE100" s="65"/>
      <c r="AF100" s="67"/>
      <c r="AG100" s="63"/>
      <c r="AH100" s="63"/>
      <c r="AI100" s="63"/>
      <c r="AJ100" s="74"/>
      <c r="AK100" s="63"/>
      <c r="AL100" s="63"/>
      <c r="AM100" s="63"/>
      <c r="AN100" s="63"/>
      <c r="AO100" s="63"/>
      <c r="AP100" s="63"/>
      <c r="AQ100" s="63"/>
      <c r="AR100" s="63"/>
      <c r="AS100" s="63"/>
      <c r="AT100" s="63"/>
      <c r="AU100" s="59"/>
      <c r="BB100" s="61"/>
      <c r="BD100" s="65"/>
    </row>
    <row r="101" spans="2:56" x14ac:dyDescent="0.2">
      <c r="B101" s="59"/>
      <c r="D101" s="59"/>
      <c r="F101" s="65"/>
      <c r="H101" s="59"/>
      <c r="P101" s="195">
        <v>98</v>
      </c>
      <c r="Q101" s="272">
        <v>795249</v>
      </c>
      <c r="R101" s="272">
        <v>1001855</v>
      </c>
      <c r="S101" s="272">
        <v>751286</v>
      </c>
      <c r="T101" s="272">
        <v>898661</v>
      </c>
      <c r="U101" s="273">
        <v>1071472</v>
      </c>
      <c r="V101" s="67"/>
      <c r="W101" s="63"/>
      <c r="X101" s="63"/>
      <c r="Y101" s="63"/>
      <c r="Z101" s="63"/>
      <c r="AA101" s="63"/>
      <c r="AB101" s="63"/>
      <c r="AC101" s="63"/>
      <c r="AD101" s="67"/>
      <c r="AE101" s="65"/>
      <c r="AF101" s="67"/>
      <c r="AG101" s="63"/>
      <c r="AH101" s="63"/>
      <c r="AI101" s="63"/>
      <c r="AJ101" s="74"/>
      <c r="AK101" s="63"/>
      <c r="AL101" s="63"/>
      <c r="AM101" s="63"/>
      <c r="AN101" s="63"/>
      <c r="AO101" s="63"/>
      <c r="AP101" s="63"/>
      <c r="AQ101" s="63"/>
      <c r="AR101" s="63"/>
      <c r="AS101" s="63"/>
      <c r="AT101" s="63"/>
      <c r="AU101" s="59"/>
      <c r="BB101" s="61"/>
      <c r="BD101" s="65"/>
    </row>
    <row r="102" spans="2:56" s="65" customFormat="1" x14ac:dyDescent="0.2">
      <c r="P102" s="195">
        <v>99</v>
      </c>
      <c r="Q102" s="272">
        <v>804904</v>
      </c>
      <c r="R102" s="272">
        <v>1013618</v>
      </c>
      <c r="S102" s="272">
        <v>760107</v>
      </c>
      <c r="T102" s="272">
        <v>909212</v>
      </c>
      <c r="U102" s="273">
        <v>1084053</v>
      </c>
      <c r="V102" s="67"/>
      <c r="W102" s="67"/>
      <c r="X102" s="67"/>
      <c r="Y102" s="67"/>
      <c r="Z102" s="67"/>
      <c r="AA102" s="67"/>
      <c r="AB102" s="67"/>
      <c r="AC102" s="67"/>
      <c r="AD102" s="67"/>
      <c r="AF102" s="67"/>
      <c r="AG102" s="67"/>
      <c r="AH102" s="67"/>
      <c r="AI102" s="67"/>
      <c r="AJ102" s="73"/>
      <c r="AK102" s="67"/>
      <c r="AL102" s="67"/>
      <c r="AM102" s="67"/>
      <c r="AN102" s="67"/>
      <c r="AO102" s="67"/>
      <c r="AP102" s="67"/>
      <c r="AQ102" s="67"/>
      <c r="AR102" s="67"/>
      <c r="AS102" s="67"/>
      <c r="AT102" s="67"/>
      <c r="AW102" s="181"/>
      <c r="BB102" s="68"/>
    </row>
    <row r="103" spans="2:56" s="65" customFormat="1" x14ac:dyDescent="0.2">
      <c r="P103" s="195">
        <v>100</v>
      </c>
      <c r="Q103" s="272">
        <v>814559</v>
      </c>
      <c r="R103" s="272">
        <v>1025381</v>
      </c>
      <c r="S103" s="272">
        <v>768928</v>
      </c>
      <c r="T103" s="272">
        <v>919763</v>
      </c>
      <c r="U103" s="273">
        <v>1096633</v>
      </c>
      <c r="V103" s="67"/>
      <c r="W103" s="67"/>
      <c r="X103" s="67"/>
      <c r="Y103" s="67"/>
      <c r="Z103" s="67"/>
      <c r="AA103" s="67"/>
      <c r="AB103" s="67"/>
      <c r="AC103" s="67"/>
      <c r="AD103" s="67"/>
      <c r="AF103" s="67"/>
      <c r="AG103" s="67"/>
      <c r="AH103" s="67"/>
      <c r="AI103" s="67"/>
      <c r="AJ103" s="73"/>
      <c r="AK103" s="67"/>
      <c r="AL103" s="67"/>
      <c r="AM103" s="67"/>
      <c r="AN103" s="67"/>
      <c r="AO103" s="67"/>
      <c r="AP103" s="67"/>
      <c r="AQ103" s="67"/>
      <c r="AR103" s="67"/>
      <c r="AS103" s="67"/>
      <c r="AT103" s="67"/>
      <c r="AW103" s="181"/>
      <c r="BB103" s="68"/>
    </row>
    <row r="104" spans="2:56" s="65" customFormat="1" x14ac:dyDescent="0.2">
      <c r="P104" s="195">
        <v>101</v>
      </c>
      <c r="Q104" s="272">
        <v>824214</v>
      </c>
      <c r="R104" s="272">
        <v>1037144</v>
      </c>
      <c r="S104" s="272">
        <v>777749</v>
      </c>
      <c r="T104" s="272">
        <v>930314</v>
      </c>
      <c r="U104" s="273">
        <v>1109213</v>
      </c>
      <c r="V104" s="67"/>
      <c r="W104" s="67"/>
      <c r="X104" s="67"/>
      <c r="Y104" s="67"/>
      <c r="Z104" s="67"/>
      <c r="AA104" s="67"/>
      <c r="AB104" s="67"/>
      <c r="AC104" s="67"/>
      <c r="AD104" s="67"/>
      <c r="AF104" s="67"/>
      <c r="AG104" s="67"/>
      <c r="AH104" s="67"/>
      <c r="AI104" s="67"/>
      <c r="AJ104" s="73"/>
      <c r="AK104" s="67"/>
      <c r="AL104" s="67"/>
      <c r="AM104" s="67"/>
      <c r="AN104" s="67"/>
      <c r="AO104" s="67"/>
      <c r="AP104" s="67"/>
      <c r="AQ104" s="67"/>
      <c r="AR104" s="67"/>
      <c r="AS104" s="67"/>
      <c r="AT104" s="67"/>
      <c r="AW104" s="181"/>
      <c r="BB104" s="68"/>
    </row>
    <row r="105" spans="2:56" s="65" customFormat="1" x14ac:dyDescent="0.2">
      <c r="P105" s="195">
        <v>102</v>
      </c>
      <c r="Q105" s="272">
        <v>833869</v>
      </c>
      <c r="R105" s="272">
        <v>1048907</v>
      </c>
      <c r="S105" s="272">
        <v>786570</v>
      </c>
      <c r="T105" s="272">
        <v>940866</v>
      </c>
      <c r="U105" s="273">
        <v>1121793</v>
      </c>
      <c r="V105" s="67"/>
      <c r="W105" s="67"/>
      <c r="X105" s="67"/>
      <c r="Y105" s="67"/>
      <c r="Z105" s="67"/>
      <c r="AA105" s="67"/>
      <c r="AB105" s="67"/>
      <c r="AC105" s="67"/>
      <c r="AD105" s="67"/>
      <c r="AF105" s="67"/>
      <c r="AG105" s="67"/>
      <c r="AH105" s="67"/>
      <c r="AI105" s="67"/>
      <c r="AJ105" s="73"/>
      <c r="AK105" s="67"/>
      <c r="AL105" s="67"/>
      <c r="AM105" s="67"/>
      <c r="AN105" s="67"/>
      <c r="AO105" s="67"/>
      <c r="AP105" s="67"/>
      <c r="AQ105" s="67"/>
      <c r="AR105" s="67"/>
      <c r="AS105" s="67"/>
      <c r="AT105" s="67"/>
      <c r="AW105" s="181"/>
      <c r="BB105" s="68"/>
    </row>
    <row r="106" spans="2:56" s="65" customFormat="1" x14ac:dyDescent="0.2">
      <c r="P106" s="195">
        <v>103</v>
      </c>
      <c r="Q106" s="272">
        <v>843524</v>
      </c>
      <c r="R106" s="272">
        <v>1060669</v>
      </c>
      <c r="S106" s="272">
        <v>795391</v>
      </c>
      <c r="T106" s="272">
        <v>951417</v>
      </c>
      <c r="U106" s="273">
        <v>1134373</v>
      </c>
      <c r="V106" s="67"/>
      <c r="W106" s="67"/>
      <c r="X106" s="67"/>
      <c r="Y106" s="67"/>
      <c r="Z106" s="67"/>
      <c r="AA106" s="67"/>
      <c r="AB106" s="67"/>
      <c r="AC106" s="67"/>
      <c r="AD106" s="67"/>
      <c r="AF106" s="67"/>
      <c r="AG106" s="67"/>
      <c r="AH106" s="67"/>
      <c r="AI106" s="67"/>
      <c r="AJ106" s="73"/>
      <c r="AK106" s="67"/>
      <c r="AL106" s="67"/>
      <c r="AM106" s="67"/>
      <c r="AN106" s="67"/>
      <c r="AO106" s="67"/>
      <c r="AP106" s="67"/>
      <c r="AQ106" s="67"/>
      <c r="AR106" s="67"/>
      <c r="AS106" s="67"/>
      <c r="AT106" s="67"/>
      <c r="AW106" s="181"/>
      <c r="BB106" s="68"/>
    </row>
    <row r="107" spans="2:56" s="65" customFormat="1" x14ac:dyDescent="0.2">
      <c r="P107" s="195">
        <v>104</v>
      </c>
      <c r="Q107" s="272">
        <v>853179</v>
      </c>
      <c r="R107" s="272">
        <v>1072432</v>
      </c>
      <c r="S107" s="272">
        <v>804212</v>
      </c>
      <c r="T107" s="272">
        <v>961968</v>
      </c>
      <c r="U107" s="273">
        <v>1146953</v>
      </c>
      <c r="V107" s="67"/>
      <c r="W107" s="67"/>
      <c r="X107" s="67"/>
      <c r="Y107" s="67"/>
      <c r="Z107" s="67"/>
      <c r="AA107" s="67"/>
      <c r="AB107" s="67"/>
      <c r="AC107" s="67"/>
      <c r="AD107" s="67"/>
      <c r="AF107" s="67"/>
      <c r="AG107" s="67"/>
      <c r="AH107" s="67"/>
      <c r="AI107" s="67"/>
      <c r="AJ107" s="73"/>
      <c r="AK107" s="67"/>
      <c r="AL107" s="67"/>
      <c r="AM107" s="67"/>
      <c r="AN107" s="67"/>
      <c r="AO107" s="67"/>
      <c r="AP107" s="67"/>
      <c r="AQ107" s="67"/>
      <c r="AR107" s="67"/>
      <c r="AS107" s="67"/>
      <c r="AT107" s="67"/>
      <c r="AW107" s="181"/>
      <c r="BB107" s="68"/>
    </row>
    <row r="108" spans="2:56" s="65" customFormat="1" x14ac:dyDescent="0.2">
      <c r="P108" s="195">
        <v>105</v>
      </c>
      <c r="Q108" s="272">
        <v>862834</v>
      </c>
      <c r="R108" s="272">
        <v>1084195</v>
      </c>
      <c r="S108" s="272">
        <v>813033</v>
      </c>
      <c r="T108" s="272">
        <v>972519</v>
      </c>
      <c r="U108" s="273">
        <v>1159534</v>
      </c>
      <c r="V108" s="67"/>
      <c r="W108" s="67"/>
      <c r="X108" s="67"/>
      <c r="Y108" s="67"/>
      <c r="Z108" s="67"/>
      <c r="AA108" s="67"/>
      <c r="AB108" s="67"/>
      <c r="AC108" s="67"/>
      <c r="AD108" s="67"/>
      <c r="AF108" s="67"/>
      <c r="AG108" s="67"/>
      <c r="AH108" s="67"/>
      <c r="AI108" s="67"/>
      <c r="AJ108" s="73"/>
      <c r="AK108" s="67"/>
      <c r="AL108" s="67"/>
      <c r="AM108" s="67"/>
      <c r="AN108" s="67"/>
      <c r="AO108" s="67"/>
      <c r="AP108" s="67"/>
      <c r="AQ108" s="67"/>
      <c r="AR108" s="67"/>
      <c r="AS108" s="67"/>
      <c r="AT108" s="67"/>
      <c r="AW108" s="181"/>
      <c r="BB108" s="68"/>
    </row>
    <row r="109" spans="2:56" s="65" customFormat="1" x14ac:dyDescent="0.2">
      <c r="P109" s="195">
        <v>106</v>
      </c>
      <c r="Q109" s="272">
        <v>872489</v>
      </c>
      <c r="R109" s="272">
        <v>1095958</v>
      </c>
      <c r="S109" s="272">
        <v>821854</v>
      </c>
      <c r="T109" s="272">
        <v>983071</v>
      </c>
      <c r="U109" s="273">
        <v>1172114</v>
      </c>
      <c r="V109" s="67"/>
      <c r="W109" s="67"/>
      <c r="X109" s="67"/>
      <c r="Y109" s="67"/>
      <c r="Z109" s="67"/>
      <c r="AA109" s="67"/>
      <c r="AB109" s="67"/>
      <c r="AC109" s="67"/>
      <c r="AD109" s="67"/>
      <c r="AF109" s="67"/>
      <c r="AG109" s="67"/>
      <c r="AH109" s="67"/>
      <c r="AI109" s="67"/>
      <c r="AJ109" s="73"/>
      <c r="AK109" s="67"/>
      <c r="AL109" s="67"/>
      <c r="AM109" s="67"/>
      <c r="AN109" s="67"/>
      <c r="AO109" s="67"/>
      <c r="AP109" s="67"/>
      <c r="AQ109" s="67"/>
      <c r="AR109" s="67"/>
      <c r="AS109" s="67"/>
      <c r="AT109" s="67"/>
      <c r="AW109" s="181"/>
      <c r="BB109" s="68"/>
    </row>
    <row r="110" spans="2:56" s="65" customFormat="1" x14ac:dyDescent="0.2">
      <c r="P110" s="195">
        <v>107</v>
      </c>
      <c r="Q110" s="272">
        <v>882144</v>
      </c>
      <c r="R110" s="272">
        <v>1107721</v>
      </c>
      <c r="S110" s="272">
        <v>830675</v>
      </c>
      <c r="T110" s="272">
        <v>993622</v>
      </c>
      <c r="U110" s="273">
        <v>1184694</v>
      </c>
      <c r="V110" s="67"/>
      <c r="W110" s="67"/>
      <c r="X110" s="67"/>
      <c r="Y110" s="67"/>
      <c r="Z110" s="67"/>
      <c r="AA110" s="67"/>
      <c r="AB110" s="67"/>
      <c r="AC110" s="67"/>
      <c r="AD110" s="67"/>
      <c r="AF110" s="67"/>
      <c r="AG110" s="67"/>
      <c r="AH110" s="67"/>
      <c r="AI110" s="67"/>
      <c r="AJ110" s="73"/>
      <c r="AK110" s="67"/>
      <c r="AL110" s="67"/>
      <c r="AM110" s="67"/>
      <c r="AN110" s="67"/>
      <c r="AO110" s="67"/>
      <c r="AP110" s="67"/>
      <c r="AQ110" s="67"/>
      <c r="AR110" s="67"/>
      <c r="AS110" s="67"/>
      <c r="AT110" s="67"/>
      <c r="AW110" s="181"/>
      <c r="BB110" s="68"/>
    </row>
    <row r="111" spans="2:56" s="65" customFormat="1" x14ac:dyDescent="0.2">
      <c r="P111" s="195">
        <v>108</v>
      </c>
      <c r="Q111" s="272">
        <v>891799</v>
      </c>
      <c r="R111" s="272">
        <v>1119484</v>
      </c>
      <c r="S111" s="272">
        <v>839496</v>
      </c>
      <c r="T111" s="272">
        <v>1004173</v>
      </c>
      <c r="U111" s="273">
        <v>1197274</v>
      </c>
      <c r="V111" s="67"/>
      <c r="W111" s="67"/>
      <c r="X111" s="67"/>
      <c r="Y111" s="67"/>
      <c r="Z111" s="67"/>
      <c r="AA111" s="67"/>
      <c r="AB111" s="67"/>
      <c r="AC111" s="67"/>
      <c r="AD111" s="67"/>
      <c r="AF111" s="67"/>
      <c r="AG111" s="67"/>
      <c r="AH111" s="67"/>
      <c r="AI111" s="67"/>
      <c r="AJ111" s="73"/>
      <c r="AK111" s="67"/>
      <c r="AL111" s="67"/>
      <c r="AM111" s="67"/>
      <c r="AN111" s="67"/>
      <c r="AO111" s="67"/>
      <c r="AP111" s="67"/>
      <c r="AQ111" s="67"/>
      <c r="AR111" s="67"/>
      <c r="AS111" s="67"/>
      <c r="AT111" s="67"/>
      <c r="AW111" s="181"/>
      <c r="BB111" s="68"/>
    </row>
    <row r="112" spans="2:56" s="65" customFormat="1" x14ac:dyDescent="0.2">
      <c r="P112" s="195">
        <v>109</v>
      </c>
      <c r="Q112" s="272">
        <v>901921</v>
      </c>
      <c r="R112" s="272">
        <v>1131815</v>
      </c>
      <c r="S112" s="272">
        <v>848743</v>
      </c>
      <c r="T112" s="272">
        <v>1015234</v>
      </c>
      <c r="U112" s="273">
        <v>1210462</v>
      </c>
      <c r="AJ112" s="72"/>
      <c r="AW112" s="181"/>
    </row>
    <row r="113" spans="16:49" s="65" customFormat="1" x14ac:dyDescent="0.2">
      <c r="P113" s="195">
        <v>110</v>
      </c>
      <c r="Q113" s="272">
        <v>912042</v>
      </c>
      <c r="R113" s="272">
        <v>1144146</v>
      </c>
      <c r="S113" s="272">
        <v>857990</v>
      </c>
      <c r="T113" s="272">
        <v>1026295</v>
      </c>
      <c r="U113" s="273">
        <v>1223650</v>
      </c>
      <c r="AJ113" s="72"/>
      <c r="AW113" s="181"/>
    </row>
    <row r="114" spans="16:49" s="65" customFormat="1" x14ac:dyDescent="0.2">
      <c r="P114" s="195">
        <v>111</v>
      </c>
      <c r="Q114" s="272">
        <v>922164</v>
      </c>
      <c r="R114" s="272">
        <v>1156477</v>
      </c>
      <c r="S114" s="272">
        <v>867237</v>
      </c>
      <c r="T114" s="272">
        <v>1037356</v>
      </c>
      <c r="U114" s="273">
        <v>1236838</v>
      </c>
      <c r="AJ114" s="72"/>
      <c r="AW114" s="181"/>
    </row>
    <row r="115" spans="16:49" s="65" customFormat="1" x14ac:dyDescent="0.2">
      <c r="P115" s="195">
        <v>112</v>
      </c>
      <c r="Q115" s="272">
        <v>932285</v>
      </c>
      <c r="R115" s="272">
        <v>1168808</v>
      </c>
      <c r="S115" s="272">
        <v>876484</v>
      </c>
      <c r="T115" s="272">
        <v>1048417</v>
      </c>
      <c r="U115" s="273">
        <v>1250026</v>
      </c>
      <c r="AJ115" s="72"/>
      <c r="AW115" s="181"/>
    </row>
    <row r="116" spans="16:49" s="65" customFormat="1" x14ac:dyDescent="0.2">
      <c r="P116" s="195">
        <v>113</v>
      </c>
      <c r="Q116" s="272">
        <v>942407</v>
      </c>
      <c r="R116" s="272">
        <v>1181139</v>
      </c>
      <c r="S116" s="272">
        <v>885731</v>
      </c>
      <c r="T116" s="272">
        <v>1059478</v>
      </c>
      <c r="U116" s="273">
        <v>1263214</v>
      </c>
      <c r="AJ116" s="72"/>
      <c r="AW116" s="181"/>
    </row>
    <row r="117" spans="16:49" s="65" customFormat="1" x14ac:dyDescent="0.2">
      <c r="P117" s="195">
        <v>114</v>
      </c>
      <c r="Q117" s="272">
        <v>952528</v>
      </c>
      <c r="R117" s="272">
        <v>1193470</v>
      </c>
      <c r="S117" s="272">
        <v>894978</v>
      </c>
      <c r="T117" s="272">
        <v>1070539</v>
      </c>
      <c r="U117" s="273">
        <v>1276402</v>
      </c>
      <c r="AJ117" s="72"/>
      <c r="AW117" s="181"/>
    </row>
    <row r="118" spans="16:49" s="65" customFormat="1" x14ac:dyDescent="0.2">
      <c r="P118" s="195">
        <v>115</v>
      </c>
      <c r="Q118" s="272">
        <v>962650</v>
      </c>
      <c r="R118" s="272">
        <v>1205800</v>
      </c>
      <c r="S118" s="272">
        <v>904225</v>
      </c>
      <c r="T118" s="272">
        <v>1081599</v>
      </c>
      <c r="U118" s="273">
        <v>1289589</v>
      </c>
      <c r="AJ118" s="72"/>
      <c r="AW118" s="181"/>
    </row>
    <row r="119" spans="16:49" s="65" customFormat="1" x14ac:dyDescent="0.2">
      <c r="P119" s="195">
        <v>116</v>
      </c>
      <c r="Q119" s="272">
        <v>972771</v>
      </c>
      <c r="R119" s="272">
        <v>1218131</v>
      </c>
      <c r="S119" s="272">
        <v>913472</v>
      </c>
      <c r="T119" s="272">
        <v>1092660</v>
      </c>
      <c r="U119" s="273">
        <v>1302777</v>
      </c>
      <c r="AJ119" s="72"/>
      <c r="AW119" s="181"/>
    </row>
    <row r="120" spans="16:49" s="65" customFormat="1" x14ac:dyDescent="0.2">
      <c r="P120" s="195">
        <v>117</v>
      </c>
      <c r="Q120" s="272">
        <v>982893</v>
      </c>
      <c r="R120" s="272">
        <v>1230462</v>
      </c>
      <c r="S120" s="272">
        <v>922719</v>
      </c>
      <c r="T120" s="272">
        <v>1103721</v>
      </c>
      <c r="U120" s="273">
        <v>1315965</v>
      </c>
      <c r="AE120"/>
      <c r="AJ120" s="72"/>
      <c r="AW120" s="181"/>
    </row>
    <row r="121" spans="16:49" s="65" customFormat="1" x14ac:dyDescent="0.2">
      <c r="P121" s="195">
        <v>118</v>
      </c>
      <c r="Q121" s="272">
        <v>993014</v>
      </c>
      <c r="R121" s="272">
        <v>1242793</v>
      </c>
      <c r="S121" s="272">
        <v>931966</v>
      </c>
      <c r="T121" s="272">
        <v>1114782</v>
      </c>
      <c r="U121" s="273">
        <v>1329153</v>
      </c>
      <c r="AE121"/>
      <c r="AJ121" s="72"/>
      <c r="AW121" s="181"/>
    </row>
    <row r="122" spans="16:49" s="65" customFormat="1" x14ac:dyDescent="0.2">
      <c r="P122" s="195">
        <v>119</v>
      </c>
      <c r="Q122" s="272">
        <v>1003136</v>
      </c>
      <c r="R122" s="272">
        <v>1255124</v>
      </c>
      <c r="S122" s="272">
        <v>941213</v>
      </c>
      <c r="T122" s="272">
        <v>1125843</v>
      </c>
      <c r="U122" s="273">
        <v>1342341</v>
      </c>
      <c r="AE122"/>
      <c r="AJ122" s="72"/>
      <c r="AW122" s="181"/>
    </row>
    <row r="123" spans="16:49" s="65" customFormat="1" ht="13.5" thickBot="1" x14ac:dyDescent="0.25">
      <c r="P123" s="197">
        <v>120</v>
      </c>
      <c r="Q123" s="274">
        <v>1013257</v>
      </c>
      <c r="R123" s="274">
        <v>1267455</v>
      </c>
      <c r="S123" s="274">
        <v>950460</v>
      </c>
      <c r="T123" s="274">
        <v>1136904</v>
      </c>
      <c r="U123" s="275">
        <v>1355529</v>
      </c>
      <c r="AE123"/>
      <c r="AJ123" s="72"/>
      <c r="AW123" s="181"/>
    </row>
    <row r="124" spans="16:49" s="65" customFormat="1" x14ac:dyDescent="0.2">
      <c r="AE124"/>
      <c r="AJ124" s="72"/>
      <c r="AW124" s="181"/>
    </row>
    <row r="125" spans="16:49" s="65" customFormat="1" x14ac:dyDescent="0.2">
      <c r="AE125"/>
      <c r="AJ125" s="72"/>
      <c r="AW125" s="181"/>
    </row>
    <row r="126" spans="16:49" s="65" customFormat="1" x14ac:dyDescent="0.2">
      <c r="AE126"/>
      <c r="AJ126" s="72"/>
      <c r="AW126" s="181"/>
    </row>
    <row r="127" spans="16:49" s="65" customFormat="1" x14ac:dyDescent="0.2">
      <c r="AE127"/>
      <c r="AJ127" s="72"/>
      <c r="AW127" s="181"/>
    </row>
    <row r="128" spans="16:49" s="65" customFormat="1" x14ac:dyDescent="0.2">
      <c r="AE128"/>
      <c r="AJ128" s="72"/>
      <c r="AW128" s="181"/>
    </row>
    <row r="129" spans="6:56" s="65" customFormat="1" x14ac:dyDescent="0.2">
      <c r="AE129"/>
      <c r="AJ129" s="72"/>
      <c r="AW129" s="181"/>
    </row>
    <row r="130" spans="6:56" s="65" customFormat="1" x14ac:dyDescent="0.2">
      <c r="AE130"/>
      <c r="AJ130" s="72"/>
      <c r="AW130" s="181"/>
    </row>
    <row r="131" spans="6:56" s="65" customFormat="1" x14ac:dyDescent="0.2">
      <c r="AE131"/>
      <c r="AJ131" s="72"/>
      <c r="AW131" s="181"/>
    </row>
    <row r="132" spans="6:56" s="65" customFormat="1" x14ac:dyDescent="0.2">
      <c r="AE132"/>
      <c r="AJ132" s="72"/>
      <c r="AW132" s="181"/>
    </row>
    <row r="133" spans="6:56" s="65" customFormat="1" x14ac:dyDescent="0.2">
      <c r="AE133"/>
      <c r="AJ133" s="72"/>
      <c r="AW133" s="181"/>
    </row>
    <row r="134" spans="6:56" s="65" customFormat="1" x14ac:dyDescent="0.2">
      <c r="AE134"/>
      <c r="AJ134" s="72"/>
      <c r="AW134" s="181"/>
    </row>
    <row r="135" spans="6:56" s="65" customFormat="1" x14ac:dyDescent="0.2">
      <c r="AE135"/>
      <c r="AJ135" s="72"/>
      <c r="AW135" s="181"/>
    </row>
    <row r="136" spans="6:56" s="65" customFormat="1" x14ac:dyDescent="0.2">
      <c r="AE136"/>
      <c r="AJ136" s="72"/>
      <c r="AW136" s="181"/>
    </row>
    <row r="137" spans="6:56" s="65" customFormat="1" x14ac:dyDescent="0.2">
      <c r="AE137"/>
      <c r="AJ137" s="72"/>
      <c r="AW137" s="181"/>
    </row>
    <row r="138" spans="6:56" s="65" customFormat="1" x14ac:dyDescent="0.2">
      <c r="AE138"/>
      <c r="AJ138" s="72"/>
      <c r="AW138" s="181"/>
    </row>
    <row r="139" spans="6:56" s="65" customFormat="1" x14ac:dyDescent="0.2">
      <c r="AE139"/>
      <c r="AJ139" s="72"/>
      <c r="AW139" s="181"/>
    </row>
    <row r="140" spans="6:56" s="65" customFormat="1" x14ac:dyDescent="0.2">
      <c r="F140"/>
      <c r="AE140"/>
      <c r="AJ140" s="72"/>
      <c r="AW140" s="181"/>
    </row>
    <row r="141" spans="6:56" s="65" customFormat="1" x14ac:dyDescent="0.2">
      <c r="F141"/>
      <c r="AE141"/>
      <c r="AJ141" s="72"/>
      <c r="AW141" s="181"/>
    </row>
    <row r="142" spans="6:56" s="65" customFormat="1" x14ac:dyDescent="0.2">
      <c r="F142"/>
      <c r="AE142"/>
      <c r="AJ142" s="72"/>
      <c r="AW142" s="181"/>
    </row>
    <row r="143" spans="6:56" s="65" customFormat="1" x14ac:dyDescent="0.2">
      <c r="F143"/>
      <c r="AE143"/>
      <c r="AJ143" s="72"/>
      <c r="AW143" s="181"/>
      <c r="BD143" s="59"/>
    </row>
    <row r="144" spans="6:56" s="65" customFormat="1" x14ac:dyDescent="0.2">
      <c r="F144"/>
      <c r="AE144"/>
      <c r="AJ144" s="72"/>
      <c r="AW144" s="181"/>
      <c r="BD144" s="59"/>
    </row>
  </sheetData>
  <sheetProtection selectLockedCells="1" selectUnlockedCells="1"/>
  <sortState xmlns:xlrd2="http://schemas.microsoft.com/office/spreadsheetml/2017/richdata2" ref="O7:Q33">
    <sortCondition ref="P7:P33"/>
  </sortState>
  <mergeCells count="1">
    <mergeCell ref="B1:H1"/>
  </mergeCells>
  <dataValidations disablePrompts="1" count="2">
    <dataValidation type="list" allowBlank="1" showInputMessage="1" showErrorMessage="1" sqref="Y2 R2" xr:uid="{00000000-0002-0000-0300-000000000000}">
      <formula1>#REF!</formula1>
    </dataValidation>
    <dataValidation type="list" allowBlank="1" showInputMessage="1" showErrorMessage="1" sqref="K17" xr:uid="{3C1C3A1A-8205-474C-846F-24A0E199CCA4}">
      <formula1>INDIRECT($J$17)</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CACAA-31FD-40F6-ACDB-FC07E583DFC6}">
  <sheetPr codeName="Blad1"/>
  <dimension ref="A1:Q311"/>
  <sheetViews>
    <sheetView tabSelected="1" topLeftCell="A7" zoomScaleNormal="100" workbookViewId="0">
      <selection activeCell="A9" sqref="A9"/>
    </sheetView>
  </sheetViews>
  <sheetFormatPr defaultColWidth="0" defaultRowHeight="0" customHeight="1" zeroHeight="1" x14ac:dyDescent="0.2"/>
  <cols>
    <col min="1" max="1" width="188.140625" style="4" customWidth="1"/>
    <col min="2" max="2" width="32.28515625" style="4" hidden="1" customWidth="1"/>
    <col min="3" max="11" width="8.7109375" style="4" hidden="1" customWidth="1"/>
    <col min="12" max="14" width="14" style="4" hidden="1" customWidth="1"/>
    <col min="15" max="17" width="29" style="4" hidden="1" customWidth="1"/>
    <col min="18" max="16384" width="8.7109375" style="4" hidden="1"/>
  </cols>
  <sheetData>
    <row r="1" spans="1:15" ht="12.75" x14ac:dyDescent="0.2"/>
    <row r="2" spans="1:15" s="14" customFormat="1" ht="15" x14ac:dyDescent="0.2">
      <c r="A2" s="13" t="s">
        <v>253</v>
      </c>
      <c r="B2" s="13"/>
      <c r="C2" s="13"/>
      <c r="D2" s="13"/>
      <c r="E2" s="13"/>
      <c r="F2" s="13"/>
      <c r="G2" s="13"/>
      <c r="H2" s="13"/>
      <c r="I2" s="13"/>
      <c r="J2" s="13"/>
      <c r="K2" s="145"/>
      <c r="L2" s="145"/>
      <c r="M2" s="145"/>
      <c r="N2" s="145"/>
      <c r="O2" s="145"/>
    </row>
    <row r="3" spans="1:15" ht="12.75" x14ac:dyDescent="0.2"/>
    <row r="4" spans="1:15" ht="12.75" x14ac:dyDescent="0.2">
      <c r="A4" s="4" t="s">
        <v>322</v>
      </c>
    </row>
    <row r="5" spans="1:15" ht="12.75" x14ac:dyDescent="0.2"/>
    <row r="6" spans="1:15" s="14" customFormat="1" ht="15" x14ac:dyDescent="0.2">
      <c r="A6" s="13" t="s">
        <v>263</v>
      </c>
      <c r="B6" s="13"/>
      <c r="C6" s="13"/>
      <c r="D6" s="13"/>
      <c r="E6" s="13"/>
      <c r="F6" s="13"/>
      <c r="G6" s="13"/>
      <c r="H6" s="13"/>
      <c r="I6" s="13"/>
      <c r="J6" s="13"/>
      <c r="K6" s="13"/>
      <c r="L6" s="13"/>
      <c r="M6" s="13"/>
      <c r="N6" s="13"/>
      <c r="O6" s="13"/>
    </row>
    <row r="7" spans="1:15" ht="12.75" x14ac:dyDescent="0.2"/>
    <row r="8" spans="1:15" s="26" customFormat="1" ht="15" x14ac:dyDescent="0.2">
      <c r="A8" s="27" t="s">
        <v>0</v>
      </c>
      <c r="B8" s="25"/>
      <c r="C8" s="25"/>
      <c r="D8" s="25"/>
      <c r="E8" s="25"/>
      <c r="F8" s="25"/>
      <c r="G8" s="25"/>
      <c r="H8" s="25"/>
      <c r="I8" s="25"/>
      <c r="J8" s="25"/>
      <c r="K8" s="25"/>
      <c r="L8" s="25"/>
      <c r="M8" s="25"/>
      <c r="N8" s="25"/>
      <c r="O8" s="25"/>
    </row>
    <row r="9" spans="1:15" s="26" customFormat="1" ht="15" x14ac:dyDescent="0.2">
      <c r="A9" s="23"/>
      <c r="B9" s="136"/>
      <c r="C9" s="136"/>
      <c r="D9" s="136"/>
      <c r="E9" s="136"/>
    </row>
    <row r="10" spans="1:15" s="26" customFormat="1" ht="15" x14ac:dyDescent="0.2">
      <c r="A10" s="454" t="s">
        <v>32</v>
      </c>
      <c r="B10" s="136"/>
      <c r="C10" s="136"/>
      <c r="D10" s="136"/>
      <c r="E10" s="136"/>
    </row>
    <row r="11" spans="1:15" s="26" customFormat="1" ht="15" x14ac:dyDescent="0.2">
      <c r="A11" s="383"/>
      <c r="B11" s="136"/>
      <c r="C11" s="136"/>
      <c r="D11" s="136"/>
      <c r="E11" s="136"/>
    </row>
    <row r="12" spans="1:15" s="26" customFormat="1" ht="15" x14ac:dyDescent="0.2">
      <c r="A12" s="221" t="s">
        <v>286</v>
      </c>
      <c r="B12" s="136"/>
      <c r="C12" s="136"/>
      <c r="D12" s="136"/>
      <c r="E12" s="136"/>
    </row>
    <row r="13" spans="1:15" s="26" customFormat="1" ht="25.5" x14ac:dyDescent="0.2">
      <c r="A13" s="457" t="s">
        <v>256</v>
      </c>
      <c r="B13" s="136"/>
      <c r="C13" s="136"/>
      <c r="D13" s="136"/>
      <c r="E13" s="136"/>
    </row>
    <row r="14" spans="1:15" s="26" customFormat="1" ht="15" x14ac:dyDescent="0.2">
      <c r="A14" t="s">
        <v>222</v>
      </c>
      <c r="B14" s="136"/>
      <c r="C14" s="136"/>
      <c r="D14" s="136"/>
      <c r="E14" s="136"/>
    </row>
    <row r="15" spans="1:15" s="26" customFormat="1" ht="15" x14ac:dyDescent="0.2">
      <c r="A15"/>
      <c r="B15" s="136"/>
      <c r="C15" s="136"/>
      <c r="D15" s="136"/>
      <c r="E15" s="136"/>
    </row>
    <row r="16" spans="1:15" s="26" customFormat="1" ht="15" x14ac:dyDescent="0.2">
      <c r="A16" s="384" t="s">
        <v>285</v>
      </c>
      <c r="B16" s="136"/>
      <c r="C16" s="136"/>
      <c r="D16" s="136"/>
      <c r="E16" s="136"/>
    </row>
    <row r="17" spans="1:5" s="26" customFormat="1" ht="25.5" x14ac:dyDescent="0.2">
      <c r="A17" s="458" t="s">
        <v>255</v>
      </c>
      <c r="B17" s="136"/>
      <c r="C17" s="136"/>
      <c r="D17" s="136"/>
      <c r="E17" s="136"/>
    </row>
    <row r="18" spans="1:5" s="26" customFormat="1" ht="15" x14ac:dyDescent="0.2">
      <c r="A18"/>
      <c r="B18" s="136"/>
      <c r="C18" s="136"/>
      <c r="D18" s="136"/>
      <c r="E18" s="136"/>
    </row>
    <row r="19" spans="1:5" s="26" customFormat="1" ht="15" x14ac:dyDescent="0.2">
      <c r="A19" s="453" t="s">
        <v>36</v>
      </c>
      <c r="B19" s="136"/>
      <c r="C19" s="136"/>
      <c r="D19" s="136"/>
      <c r="E19" s="136"/>
    </row>
    <row r="20" spans="1:5" s="26" customFormat="1" ht="15" x14ac:dyDescent="0.2">
      <c r="A20" t="s">
        <v>321</v>
      </c>
      <c r="B20" s="136"/>
      <c r="C20" s="136"/>
      <c r="D20" s="136"/>
      <c r="E20" s="136"/>
    </row>
    <row r="21" spans="1:5" s="26" customFormat="1" ht="15" x14ac:dyDescent="0.2">
      <c r="A21" t="s">
        <v>254</v>
      </c>
      <c r="B21" s="136"/>
      <c r="C21" s="136"/>
      <c r="D21" s="136"/>
      <c r="E21" s="136"/>
    </row>
    <row r="22" spans="1:5" s="26" customFormat="1" ht="15" x14ac:dyDescent="0.2">
      <c r="A22"/>
      <c r="B22" s="136"/>
      <c r="C22" s="136"/>
      <c r="D22" s="136"/>
      <c r="E22" s="136"/>
    </row>
    <row r="23" spans="1:5" s="26" customFormat="1" ht="15" x14ac:dyDescent="0.2">
      <c r="A23" s="384" t="s">
        <v>257</v>
      </c>
      <c r="B23" s="136"/>
      <c r="C23" s="136"/>
      <c r="D23" s="136"/>
      <c r="E23" s="136"/>
    </row>
    <row r="24" spans="1:5" s="26" customFormat="1" ht="15" x14ac:dyDescent="0.2">
      <c r="A24" t="s">
        <v>258</v>
      </c>
      <c r="B24" s="136"/>
      <c r="C24" s="136"/>
      <c r="D24" s="136"/>
      <c r="E24" s="136"/>
    </row>
    <row r="25" spans="1:5" s="26" customFormat="1" ht="15" x14ac:dyDescent="0.2">
      <c r="A25" s="23"/>
      <c r="B25" s="136"/>
      <c r="C25" s="136"/>
      <c r="D25" s="136"/>
      <c r="E25" s="136"/>
    </row>
    <row r="26" spans="1:5" s="26" customFormat="1" ht="15" x14ac:dyDescent="0.2">
      <c r="A26" s="384" t="s">
        <v>82</v>
      </c>
      <c r="B26" s="136"/>
      <c r="C26" s="136"/>
      <c r="D26" s="136"/>
      <c r="E26" s="136"/>
    </row>
    <row r="27" spans="1:5" s="26" customFormat="1" ht="25.5" x14ac:dyDescent="0.2">
      <c r="A27" s="75" t="s">
        <v>289</v>
      </c>
      <c r="B27" s="136"/>
      <c r="C27" s="136"/>
      <c r="D27" s="136"/>
      <c r="E27" s="136"/>
    </row>
    <row r="28" spans="1:5" s="26" customFormat="1" ht="15" x14ac:dyDescent="0.2">
      <c r="A28" s="384"/>
      <c r="B28" s="136"/>
      <c r="C28" s="136"/>
      <c r="D28" s="136"/>
      <c r="E28" s="136"/>
    </row>
    <row r="29" spans="1:5" s="26" customFormat="1" ht="15" x14ac:dyDescent="0.2">
      <c r="A29" s="384" t="s">
        <v>290</v>
      </c>
      <c r="B29" s="136"/>
      <c r="C29" s="136"/>
      <c r="D29" s="136"/>
      <c r="E29" s="136"/>
    </row>
    <row r="30" spans="1:5" s="26" customFormat="1" ht="15" x14ac:dyDescent="0.2">
      <c r="A30" t="s">
        <v>291</v>
      </c>
      <c r="B30" s="136"/>
      <c r="C30" s="136"/>
      <c r="D30" s="136"/>
      <c r="E30" s="136"/>
    </row>
    <row r="31" spans="1:5" s="26" customFormat="1" ht="15" x14ac:dyDescent="0.2">
      <c r="A31"/>
      <c r="B31" s="136"/>
      <c r="C31" s="136"/>
      <c r="D31" s="136"/>
      <c r="E31" s="136"/>
    </row>
    <row r="32" spans="1:5" s="26" customFormat="1" ht="15" x14ac:dyDescent="0.2">
      <c r="A32" s="75" t="s">
        <v>292</v>
      </c>
      <c r="B32" s="136"/>
      <c r="C32" s="136"/>
      <c r="D32" s="136"/>
      <c r="E32" s="136"/>
    </row>
    <row r="33" spans="1:5" s="26" customFormat="1" ht="15" x14ac:dyDescent="0.2">
      <c r="A33" s="75"/>
      <c r="B33" s="136"/>
      <c r="C33" s="136"/>
      <c r="D33" s="136"/>
      <c r="E33" s="136"/>
    </row>
    <row r="34" spans="1:5" s="26" customFormat="1" ht="38.25" x14ac:dyDescent="0.2">
      <c r="A34" s="75" t="s">
        <v>293</v>
      </c>
      <c r="B34" s="136"/>
      <c r="C34" s="136"/>
      <c r="D34" s="136"/>
      <c r="E34" s="136"/>
    </row>
    <row r="35" spans="1:5" s="26" customFormat="1" ht="15" x14ac:dyDescent="0.2">
      <c r="A35" s="75"/>
      <c r="B35" s="136"/>
      <c r="C35" s="136"/>
      <c r="D35" s="136"/>
      <c r="E35" s="136"/>
    </row>
    <row r="36" spans="1:5" s="26" customFormat="1" ht="15" x14ac:dyDescent="0.2">
      <c r="A36" t="s">
        <v>294</v>
      </c>
      <c r="B36" s="136"/>
      <c r="C36" s="136"/>
      <c r="D36" s="136"/>
      <c r="E36" s="136"/>
    </row>
    <row r="37" spans="1:5" s="26" customFormat="1" ht="15" x14ac:dyDescent="0.2">
      <c r="A37"/>
      <c r="B37" s="136"/>
      <c r="C37" s="136"/>
      <c r="D37" s="136"/>
      <c r="E37" s="136"/>
    </row>
    <row r="38" spans="1:5" s="26" customFormat="1" ht="25.5" x14ac:dyDescent="0.2">
      <c r="A38" s="75" t="s">
        <v>295</v>
      </c>
      <c r="B38" s="136"/>
      <c r="C38" s="136"/>
      <c r="D38" s="136"/>
      <c r="E38" s="136"/>
    </row>
    <row r="39" spans="1:5" s="26" customFormat="1" ht="15" customHeight="1" x14ac:dyDescent="0.2">
      <c r="A39" s="455"/>
      <c r="B39" s="136"/>
      <c r="C39" s="136"/>
      <c r="D39" s="136"/>
      <c r="E39" s="136"/>
    </row>
    <row r="40" spans="1:5" s="26" customFormat="1" ht="15" customHeight="1" x14ac:dyDescent="0.2">
      <c r="A40" s="221" t="s">
        <v>296</v>
      </c>
      <c r="B40" s="136"/>
      <c r="C40" s="136"/>
      <c r="D40" s="136"/>
      <c r="E40" s="136"/>
    </row>
    <row r="41" spans="1:5" s="26" customFormat="1" ht="15" x14ac:dyDescent="0.2">
      <c r="A41" s="23" t="s">
        <v>297</v>
      </c>
      <c r="B41" s="136"/>
      <c r="C41" s="136"/>
      <c r="D41" s="136"/>
      <c r="E41" s="136"/>
    </row>
    <row r="42" spans="1:5" s="26" customFormat="1" ht="15" x14ac:dyDescent="0.2">
      <c r="A42" s="23"/>
      <c r="B42" s="136"/>
      <c r="C42" s="136"/>
      <c r="D42" s="136"/>
      <c r="E42" s="136"/>
    </row>
    <row r="43" spans="1:5" s="26" customFormat="1" ht="15" x14ac:dyDescent="0.2">
      <c r="A43" s="23" t="s">
        <v>300</v>
      </c>
      <c r="B43" s="136"/>
      <c r="C43" s="136"/>
      <c r="D43" s="136"/>
      <c r="E43" s="136"/>
    </row>
    <row r="44" spans="1:5" s="26" customFormat="1" ht="15" x14ac:dyDescent="0.2">
      <c r="A44" s="23" t="s">
        <v>298</v>
      </c>
      <c r="B44" s="136"/>
      <c r="C44" s="136"/>
      <c r="D44" s="136"/>
      <c r="E44" s="136"/>
    </row>
    <row r="45" spans="1:5" s="26" customFormat="1" ht="15" x14ac:dyDescent="0.2">
      <c r="A45" s="23" t="s">
        <v>308</v>
      </c>
      <c r="B45" s="136"/>
      <c r="C45" s="136"/>
      <c r="D45" s="136"/>
      <c r="E45" s="136"/>
    </row>
    <row r="46" spans="1:5" s="26" customFormat="1" ht="15" x14ac:dyDescent="0.2">
      <c r="A46" s="23" t="s">
        <v>299</v>
      </c>
      <c r="B46" s="136"/>
      <c r="C46" s="136"/>
      <c r="D46" s="136"/>
      <c r="E46" s="136"/>
    </row>
    <row r="47" spans="1:5" s="26" customFormat="1" ht="15" x14ac:dyDescent="0.2">
      <c r="A47" s="218"/>
      <c r="B47" s="136"/>
      <c r="C47" s="136"/>
      <c r="D47" s="136"/>
      <c r="E47" s="136"/>
    </row>
    <row r="48" spans="1:5" s="26" customFormat="1" ht="15" x14ac:dyDescent="0.2">
      <c r="A48" s="218" t="s">
        <v>301</v>
      </c>
      <c r="B48" s="136"/>
      <c r="C48" s="136"/>
      <c r="D48" s="136"/>
      <c r="E48" s="136"/>
    </row>
    <row r="49" spans="1:5" s="26" customFormat="1" ht="15" x14ac:dyDescent="0.2">
      <c r="A49" s="218" t="s">
        <v>302</v>
      </c>
      <c r="B49" s="136"/>
      <c r="C49" s="136"/>
      <c r="D49" s="136"/>
      <c r="E49" s="136"/>
    </row>
    <row r="50" spans="1:5" s="26" customFormat="1" ht="15" x14ac:dyDescent="0.2">
      <c r="A50" s="218" t="s">
        <v>303</v>
      </c>
      <c r="B50" s="136"/>
      <c r="C50" s="136"/>
      <c r="D50" s="136"/>
      <c r="E50" s="136"/>
    </row>
    <row r="51" spans="1:5" s="26" customFormat="1" ht="15" x14ac:dyDescent="0.2">
      <c r="A51" s="218" t="s">
        <v>323</v>
      </c>
      <c r="B51" s="136"/>
      <c r="C51" s="136"/>
      <c r="D51" s="136"/>
      <c r="E51" s="136"/>
    </row>
    <row r="52" spans="1:5" s="26" customFormat="1" ht="15" x14ac:dyDescent="0.2">
      <c r="A52" s="218"/>
      <c r="B52" s="136"/>
      <c r="C52" s="136"/>
      <c r="D52" s="136"/>
      <c r="E52" s="136"/>
    </row>
    <row r="53" spans="1:5" s="26" customFormat="1" ht="15" x14ac:dyDescent="0.2">
      <c r="A53" s="221" t="s">
        <v>304</v>
      </c>
      <c r="B53" s="136"/>
      <c r="C53" s="136"/>
      <c r="D53" s="136"/>
      <c r="E53" s="136"/>
    </row>
    <row r="54" spans="1:5" s="26" customFormat="1" ht="15" x14ac:dyDescent="0.2">
      <c r="A54" s="218" t="s">
        <v>305</v>
      </c>
      <c r="B54" s="136"/>
      <c r="C54" s="136"/>
      <c r="D54" s="136"/>
      <c r="E54" s="136"/>
    </row>
    <row r="55" spans="1:5" s="26" customFormat="1" ht="15" x14ac:dyDescent="0.2">
      <c r="A55" s="218"/>
      <c r="B55" s="136"/>
      <c r="C55" s="136"/>
      <c r="D55" s="136"/>
      <c r="E55" s="136"/>
    </row>
    <row r="56" spans="1:5" s="26" customFormat="1" ht="25.5" x14ac:dyDescent="0.2">
      <c r="A56" s="456" t="s">
        <v>306</v>
      </c>
      <c r="B56" s="136"/>
      <c r="C56" s="136"/>
      <c r="D56" s="136"/>
      <c r="E56" s="136"/>
    </row>
    <row r="57" spans="1:5" s="26" customFormat="1" ht="15" x14ac:dyDescent="0.2">
      <c r="A57" s="456" t="s">
        <v>311</v>
      </c>
      <c r="B57" s="136"/>
      <c r="C57" s="136"/>
      <c r="D57" s="136"/>
      <c r="E57" s="136"/>
    </row>
    <row r="58" spans="1:5" s="26" customFormat="1" ht="15" x14ac:dyDescent="0.2">
      <c r="A58" s="218"/>
      <c r="B58" s="136"/>
      <c r="C58" s="136"/>
      <c r="D58" s="136"/>
      <c r="E58" s="136"/>
    </row>
    <row r="59" spans="1:5" s="26" customFormat="1" ht="25.5" x14ac:dyDescent="0.2">
      <c r="A59" s="456" t="s">
        <v>307</v>
      </c>
      <c r="B59" s="136"/>
      <c r="C59" s="136"/>
      <c r="D59" s="136"/>
      <c r="E59" s="136"/>
    </row>
    <row r="60" spans="1:5" s="26" customFormat="1" ht="15" x14ac:dyDescent="0.2">
      <c r="A60" s="459" t="s">
        <v>312</v>
      </c>
      <c r="B60" s="136"/>
      <c r="C60" s="136"/>
      <c r="D60" s="136"/>
      <c r="E60" s="136"/>
    </row>
    <row r="61" spans="1:5" s="26" customFormat="1" ht="15" x14ac:dyDescent="0.2">
      <c r="A61" s="218"/>
      <c r="B61" s="136"/>
      <c r="C61" s="136"/>
      <c r="D61" s="136"/>
      <c r="E61" s="136"/>
    </row>
    <row r="62" spans="1:5" s="26" customFormat="1" ht="15" x14ac:dyDescent="0.2">
      <c r="A62" s="221" t="s">
        <v>309</v>
      </c>
      <c r="B62" s="136"/>
      <c r="C62" s="136"/>
      <c r="D62" s="136"/>
      <c r="E62" s="136"/>
    </row>
    <row r="63" spans="1:5" s="26" customFormat="1" ht="15" x14ac:dyDescent="0.2">
      <c r="A63" s="459" t="s">
        <v>310</v>
      </c>
      <c r="B63" s="136"/>
      <c r="C63" s="136"/>
      <c r="D63" s="136"/>
      <c r="E63" s="136"/>
    </row>
    <row r="64" spans="1:5" s="26" customFormat="1" ht="15" x14ac:dyDescent="0.2">
      <c r="A64" s="218"/>
      <c r="B64" s="136"/>
      <c r="C64" s="136"/>
      <c r="D64" s="136"/>
      <c r="E64" s="136"/>
    </row>
    <row r="65" spans="1:5" s="26" customFormat="1" ht="25.5" x14ac:dyDescent="0.2">
      <c r="A65" s="456" t="s">
        <v>313</v>
      </c>
      <c r="B65" s="136"/>
      <c r="C65" s="136"/>
      <c r="D65" s="136"/>
      <c r="E65" s="136"/>
    </row>
    <row r="66" spans="1:5" s="26" customFormat="1" ht="15" x14ac:dyDescent="0.2">
      <c r="A66" s="218"/>
      <c r="B66" s="136"/>
      <c r="C66" s="136"/>
      <c r="D66" s="136"/>
      <c r="E66" s="136"/>
    </row>
    <row r="67" spans="1:5" s="26" customFormat="1" ht="15" x14ac:dyDescent="0.2">
      <c r="A67" s="221" t="s">
        <v>233</v>
      </c>
      <c r="B67" s="136"/>
      <c r="C67" s="136"/>
      <c r="D67" s="136"/>
      <c r="E67" s="136"/>
    </row>
    <row r="68" spans="1:5" s="26" customFormat="1" ht="15" x14ac:dyDescent="0.2">
      <c r="A68" s="221"/>
      <c r="B68" s="136"/>
      <c r="C68" s="136"/>
      <c r="D68" s="136"/>
      <c r="E68" s="136"/>
    </row>
    <row r="69" spans="1:5" s="26" customFormat="1" ht="38.25" x14ac:dyDescent="0.2">
      <c r="A69" s="456" t="s">
        <v>314</v>
      </c>
      <c r="B69" s="136"/>
      <c r="C69" s="136"/>
      <c r="D69" s="136"/>
      <c r="E69" s="136"/>
    </row>
    <row r="70" spans="1:5" s="26" customFormat="1" ht="15" x14ac:dyDescent="0.2">
      <c r="A70" s="456"/>
      <c r="B70" s="136"/>
      <c r="C70" s="136"/>
      <c r="D70" s="136"/>
      <c r="E70" s="136"/>
    </row>
    <row r="71" spans="1:5" s="26" customFormat="1" ht="25.5" x14ac:dyDescent="0.2">
      <c r="A71" s="456" t="s">
        <v>315</v>
      </c>
      <c r="B71" s="136"/>
      <c r="C71" s="136"/>
      <c r="D71" s="136"/>
      <c r="E71" s="136"/>
    </row>
    <row r="72" spans="1:5" s="26" customFormat="1" ht="15" x14ac:dyDescent="0.2">
      <c r="A72" s="218"/>
      <c r="B72" s="136"/>
      <c r="C72" s="136"/>
      <c r="D72" s="136"/>
      <c r="E72" s="136"/>
    </row>
    <row r="73" spans="1:5" s="26" customFormat="1" ht="15" x14ac:dyDescent="0.2">
      <c r="A73" s="221" t="s">
        <v>316</v>
      </c>
      <c r="B73" s="136"/>
      <c r="C73" s="136"/>
      <c r="D73" s="136"/>
      <c r="E73" s="136"/>
    </row>
    <row r="74" spans="1:5" s="26" customFormat="1" ht="15" x14ac:dyDescent="0.2">
      <c r="A74" s="221"/>
      <c r="B74" s="136"/>
      <c r="C74" s="136"/>
      <c r="D74" s="136"/>
      <c r="E74" s="136"/>
    </row>
    <row r="75" spans="1:5" s="26" customFormat="1" ht="25.5" x14ac:dyDescent="0.2">
      <c r="A75" s="456" t="s">
        <v>317</v>
      </c>
      <c r="B75" s="136"/>
      <c r="C75" s="136"/>
      <c r="D75" s="136"/>
      <c r="E75" s="136"/>
    </row>
    <row r="76" spans="1:5" s="26" customFormat="1" ht="15" x14ac:dyDescent="0.2">
      <c r="A76" s="456"/>
      <c r="B76" s="136"/>
      <c r="C76" s="136"/>
      <c r="D76" s="136"/>
      <c r="E76" s="136"/>
    </row>
    <row r="77" spans="1:5" s="26" customFormat="1" ht="25.5" x14ac:dyDescent="0.2">
      <c r="A77" s="456" t="s">
        <v>318</v>
      </c>
      <c r="B77" s="136"/>
      <c r="C77" s="136"/>
      <c r="D77" s="136"/>
      <c r="E77" s="136"/>
    </row>
    <row r="78" spans="1:5" s="26" customFormat="1" ht="15" x14ac:dyDescent="0.2">
      <c r="A78" s="218"/>
      <c r="B78" s="136"/>
      <c r="C78" s="136"/>
      <c r="D78" s="136"/>
      <c r="E78" s="136"/>
    </row>
    <row r="79" spans="1:5" s="26" customFormat="1" ht="15" x14ac:dyDescent="0.2">
      <c r="A79" s="221" t="s">
        <v>232</v>
      </c>
      <c r="B79" s="136"/>
      <c r="C79" s="136"/>
      <c r="D79" s="136"/>
      <c r="E79" s="136"/>
    </row>
    <row r="80" spans="1:5" s="26" customFormat="1" ht="15" x14ac:dyDescent="0.2">
      <c r="A80" s="221"/>
      <c r="B80" s="136"/>
      <c r="C80" s="136"/>
      <c r="D80" s="136"/>
      <c r="E80" s="136"/>
    </row>
    <row r="81" spans="1:5" s="26" customFormat="1" ht="38.25" x14ac:dyDescent="0.2">
      <c r="A81" s="457" t="s">
        <v>319</v>
      </c>
      <c r="B81" s="136"/>
      <c r="C81" s="136"/>
      <c r="D81" s="136"/>
      <c r="E81" s="136"/>
    </row>
    <row r="82" spans="1:5" s="26" customFormat="1" ht="15" x14ac:dyDescent="0.2">
      <c r="A82" s="457"/>
      <c r="B82" s="136"/>
      <c r="C82" s="136"/>
      <c r="D82" s="136"/>
      <c r="E82" s="136"/>
    </row>
    <row r="83" spans="1:5" s="26" customFormat="1" ht="25.5" x14ac:dyDescent="0.2">
      <c r="A83" s="456" t="s">
        <v>320</v>
      </c>
      <c r="B83" s="136"/>
      <c r="C83" s="136"/>
      <c r="D83" s="136"/>
      <c r="E83" s="136"/>
    </row>
    <row r="84" spans="1:5" s="26" customFormat="1" ht="15" x14ac:dyDescent="0.2">
      <c r="A84" s="218"/>
      <c r="B84" s="136"/>
      <c r="C84" s="136"/>
      <c r="D84" s="136"/>
      <c r="E84" s="136"/>
    </row>
    <row r="85" spans="1:5" s="26" customFormat="1" ht="15" x14ac:dyDescent="0.2">
      <c r="A85" s="221" t="s">
        <v>83</v>
      </c>
      <c r="B85" s="136"/>
      <c r="C85" s="136"/>
      <c r="D85" s="136"/>
      <c r="E85" s="136"/>
    </row>
    <row r="86" spans="1:5" s="26" customFormat="1" ht="15" x14ac:dyDescent="0.2">
      <c r="A86" s="381" t="s">
        <v>223</v>
      </c>
      <c r="B86" s="136"/>
      <c r="C86" s="136"/>
      <c r="D86" s="136"/>
      <c r="E86" s="136"/>
    </row>
    <row r="87" spans="1:5" s="26" customFormat="1" ht="15" x14ac:dyDescent="0.2">
      <c r="B87" s="136"/>
      <c r="C87" s="136"/>
      <c r="D87" s="136"/>
      <c r="E87" s="136"/>
    </row>
    <row r="88" spans="1:5" s="26" customFormat="1" ht="15" x14ac:dyDescent="0.2">
      <c r="A88" s="218" t="s">
        <v>212</v>
      </c>
      <c r="B88" s="136"/>
      <c r="C88" s="136"/>
      <c r="D88" s="136"/>
      <c r="E88" s="136"/>
    </row>
    <row r="89" spans="1:5" s="26" customFormat="1" ht="15" x14ac:dyDescent="0.2">
      <c r="A89" s="23" t="s">
        <v>271</v>
      </c>
      <c r="B89" s="136"/>
      <c r="C89" s="136"/>
      <c r="D89" s="136"/>
      <c r="E89" s="136"/>
    </row>
    <row r="90" spans="1:5" s="26" customFormat="1" ht="15" x14ac:dyDescent="0.2">
      <c r="A90" s="23"/>
      <c r="B90" s="136"/>
      <c r="C90" s="136"/>
      <c r="D90" s="136"/>
      <c r="E90" s="136"/>
    </row>
    <row r="91" spans="1:5" s="26" customFormat="1" ht="15" x14ac:dyDescent="0.2">
      <c r="A91" s="221" t="s">
        <v>225</v>
      </c>
      <c r="B91" s="136"/>
      <c r="C91" s="136"/>
      <c r="D91" s="136"/>
      <c r="E91" s="136"/>
    </row>
    <row r="92" spans="1:5" s="26" customFormat="1" ht="15" x14ac:dyDescent="0.2">
      <c r="A92" s="23" t="s">
        <v>272</v>
      </c>
      <c r="B92" s="136"/>
      <c r="C92" s="136"/>
      <c r="D92" s="136"/>
      <c r="E92" s="136"/>
    </row>
    <row r="93" spans="1:5" ht="12.75" x14ac:dyDescent="0.2"/>
    <row r="94" spans="1:5" ht="15" x14ac:dyDescent="0.2">
      <c r="A94" s="13" t="s">
        <v>260</v>
      </c>
    </row>
    <row r="95" spans="1:5" ht="12.75" x14ac:dyDescent="0.2"/>
    <row r="96" spans="1:5" ht="12.75" x14ac:dyDescent="0.2">
      <c r="A96" s="4" t="s">
        <v>262</v>
      </c>
    </row>
    <row r="97" spans="1:15" ht="12.75" x14ac:dyDescent="0.2">
      <c r="A97" s="4" t="s">
        <v>261</v>
      </c>
    </row>
    <row r="98" spans="1:15" ht="12.75" x14ac:dyDescent="0.2"/>
    <row r="99" spans="1:15" s="12" customFormat="1" ht="18" x14ac:dyDescent="0.25">
      <c r="A99" s="13" t="s">
        <v>12</v>
      </c>
      <c r="B99" s="17"/>
      <c r="C99" s="17"/>
      <c r="D99" s="17"/>
      <c r="E99" s="17"/>
      <c r="F99" s="17"/>
      <c r="G99" s="17"/>
      <c r="H99" s="17"/>
      <c r="I99" s="17"/>
      <c r="J99" s="17"/>
      <c r="K99" s="17"/>
      <c r="L99" s="17"/>
      <c r="M99" s="17"/>
      <c r="N99" s="17"/>
      <c r="O99" s="17"/>
    </row>
    <row r="100" spans="1:15" s="12" customFormat="1" ht="12.75" customHeight="1" x14ac:dyDescent="0.25">
      <c r="A100" s="4"/>
    </row>
    <row r="101" spans="1:15" s="12" customFormat="1" ht="18" x14ac:dyDescent="0.25">
      <c r="A101" s="148" t="s">
        <v>13</v>
      </c>
    </row>
    <row r="102" spans="1:15" s="12" customFormat="1" ht="18" x14ac:dyDescent="0.25">
      <c r="A102" s="4" t="s">
        <v>14</v>
      </c>
      <c r="C102" s="147"/>
      <c r="D102" s="4"/>
    </row>
    <row r="103" spans="1:15" s="12" customFormat="1" ht="18" x14ac:dyDescent="0.25">
      <c r="A103" s="4" t="s">
        <v>15</v>
      </c>
      <c r="C103" s="147"/>
      <c r="D103" s="4"/>
    </row>
    <row r="104" spans="1:15" s="12" customFormat="1" ht="18" x14ac:dyDescent="0.25">
      <c r="A104" s="4" t="s">
        <v>16</v>
      </c>
      <c r="C104" s="147"/>
      <c r="D104" s="4"/>
    </row>
    <row r="105" spans="1:15" s="12" customFormat="1" ht="17.45" customHeight="1" x14ac:dyDescent="0.25">
      <c r="A105" s="4" t="s">
        <v>17</v>
      </c>
      <c r="B105" s="229"/>
      <c r="C105" s="147"/>
      <c r="D105" s="4"/>
    </row>
    <row r="106" spans="1:15" s="12" customFormat="1" ht="17.45" customHeight="1" x14ac:dyDescent="0.25">
      <c r="A106" s="4" t="s">
        <v>18</v>
      </c>
      <c r="C106" s="147"/>
      <c r="D106" s="4"/>
    </row>
    <row r="107" spans="1:15" s="12" customFormat="1" ht="17.45" customHeight="1" x14ac:dyDescent="0.25">
      <c r="A107" s="4"/>
      <c r="C107" s="147"/>
      <c r="D107" s="4"/>
    </row>
    <row r="108" spans="1:15" s="14" customFormat="1" ht="15" x14ac:dyDescent="0.2">
      <c r="A108" s="13" t="s">
        <v>277</v>
      </c>
      <c r="B108" s="13"/>
      <c r="C108" s="13"/>
      <c r="D108" s="13"/>
      <c r="E108" s="13"/>
      <c r="F108" s="13"/>
      <c r="G108" s="13"/>
      <c r="H108" s="13"/>
      <c r="I108" s="13"/>
      <c r="J108" s="13"/>
      <c r="K108" s="13"/>
      <c r="L108" s="13"/>
      <c r="M108" s="13"/>
      <c r="N108" s="13"/>
      <c r="O108" s="13"/>
    </row>
    <row r="109" spans="1:15" ht="12.75" x14ac:dyDescent="0.2"/>
    <row r="110" spans="1:15" ht="15" x14ac:dyDescent="0.2">
      <c r="A110" s="15" t="s">
        <v>210</v>
      </c>
    </row>
    <row r="111" spans="1:15" ht="12.75" x14ac:dyDescent="0.2"/>
    <row r="112" spans="1:15" ht="12.75" x14ac:dyDescent="0.2">
      <c r="A112" s="4" t="s">
        <v>1</v>
      </c>
    </row>
    <row r="113" spans="1:3" ht="12.75" x14ac:dyDescent="0.2">
      <c r="A113" s="4" t="s">
        <v>2</v>
      </c>
    </row>
    <row r="114" spans="1:3" ht="12.75" x14ac:dyDescent="0.2">
      <c r="A114" s="4" t="s">
        <v>209</v>
      </c>
    </row>
    <row r="115" spans="1:3" ht="12.75" x14ac:dyDescent="0.2">
      <c r="A115" s="4" t="s">
        <v>3</v>
      </c>
    </row>
    <row r="116" spans="1:3" ht="12.75" x14ac:dyDescent="0.2">
      <c r="A116" s="4" t="s">
        <v>284</v>
      </c>
    </row>
    <row r="117" spans="1:3" ht="12.75" x14ac:dyDescent="0.2"/>
    <row r="118" spans="1:3" ht="12.75" x14ac:dyDescent="0.2">
      <c r="A118" s="4" t="s">
        <v>4</v>
      </c>
    </row>
    <row r="119" spans="1:3" ht="12.75" x14ac:dyDescent="0.2">
      <c r="A119" s="23" t="s">
        <v>215</v>
      </c>
      <c r="B119" s="136"/>
      <c r="C119" s="136"/>
    </row>
    <row r="120" spans="1:3" ht="12.75" x14ac:dyDescent="0.2">
      <c r="A120" s="23" t="s">
        <v>216</v>
      </c>
      <c r="B120" s="136"/>
      <c r="C120" s="136"/>
    </row>
    <row r="121" spans="1:3" ht="12.75" x14ac:dyDescent="0.2">
      <c r="A121" s="23" t="s">
        <v>217</v>
      </c>
      <c r="B121" s="136"/>
      <c r="C121" s="136"/>
    </row>
    <row r="122" spans="1:3" ht="12.75" x14ac:dyDescent="0.2"/>
    <row r="123" spans="1:3" ht="12.75" x14ac:dyDescent="0.2">
      <c r="A123" s="4" t="s">
        <v>5</v>
      </c>
    </row>
    <row r="124" spans="1:3" ht="12.75" x14ac:dyDescent="0.2">
      <c r="A124" s="4" t="s">
        <v>6</v>
      </c>
    </row>
    <row r="125" spans="1:3" ht="12.75" x14ac:dyDescent="0.2"/>
    <row r="126" spans="1:3" ht="12.75" x14ac:dyDescent="0.2">
      <c r="A126" s="4" t="s">
        <v>197</v>
      </c>
    </row>
    <row r="127" spans="1:3" ht="12.75" x14ac:dyDescent="0.2">
      <c r="A127" s="4" t="s">
        <v>198</v>
      </c>
    </row>
    <row r="128" spans="1:3" ht="12.75" x14ac:dyDescent="0.2"/>
    <row r="129" spans="1:15" ht="12.75" x14ac:dyDescent="0.2"/>
    <row r="130" spans="1:15" ht="15" x14ac:dyDescent="0.2">
      <c r="A130" s="15" t="s">
        <v>283</v>
      </c>
    </row>
    <row r="131" spans="1:15" ht="12.75" x14ac:dyDescent="0.2"/>
    <row r="132" spans="1:15" ht="25.5" x14ac:dyDescent="0.2">
      <c r="A132" s="451" t="s">
        <v>281</v>
      </c>
    </row>
    <row r="133" spans="1:15" ht="12.75" x14ac:dyDescent="0.2">
      <c r="A133" s="451" t="s">
        <v>282</v>
      </c>
    </row>
    <row r="134" spans="1:15" ht="12.75" x14ac:dyDescent="0.2">
      <c r="A134" s="451"/>
    </row>
    <row r="135" spans="1:15" ht="12.75" x14ac:dyDescent="0.2">
      <c r="A135" s="451"/>
    </row>
    <row r="136" spans="1:15" ht="12.75" x14ac:dyDescent="0.2">
      <c r="A136" s="4" t="s">
        <v>8</v>
      </c>
    </row>
    <row r="137" spans="1:15" ht="12.75" x14ac:dyDescent="0.2">
      <c r="A137" s="4" t="s">
        <v>9</v>
      </c>
    </row>
    <row r="138" spans="1:15" ht="12.75" x14ac:dyDescent="0.2">
      <c r="A138" s="4" t="s">
        <v>10</v>
      </c>
    </row>
    <row r="139" spans="1:15" ht="12.75" x14ac:dyDescent="0.2">
      <c r="A139" s="4" t="s">
        <v>11</v>
      </c>
    </row>
    <row r="140" spans="1:15" ht="12.75" x14ac:dyDescent="0.2">
      <c r="A140" s="16" t="s">
        <v>7</v>
      </c>
    </row>
    <row r="141" spans="1:15" s="12" customFormat="1" ht="12.75" customHeight="1" x14ac:dyDescent="0.25"/>
    <row r="143" spans="1:15" s="12" customFormat="1" ht="18" x14ac:dyDescent="0.25">
      <c r="A143" s="17" t="s">
        <v>108</v>
      </c>
      <c r="B143" s="17"/>
      <c r="C143" s="17"/>
      <c r="D143" s="17"/>
      <c r="E143" s="17"/>
      <c r="F143" s="17"/>
      <c r="G143" s="17"/>
      <c r="H143" s="17"/>
      <c r="I143" s="17"/>
      <c r="J143" s="17"/>
      <c r="K143" s="17"/>
      <c r="L143" s="17"/>
      <c r="M143" s="17"/>
      <c r="N143" s="17"/>
      <c r="O143" s="17"/>
    </row>
    <row r="144" spans="1:15" s="12" customFormat="1" ht="18" x14ac:dyDescent="0.25"/>
    <row r="145" spans="1:15" ht="51" x14ac:dyDescent="0.2">
      <c r="A145" s="452" t="s">
        <v>278</v>
      </c>
    </row>
    <row r="146" spans="1:15" ht="12.75" x14ac:dyDescent="0.2">
      <c r="A146" s="452"/>
    </row>
    <row r="147" spans="1:15" ht="12.75" x14ac:dyDescent="0.2">
      <c r="A147" s="222"/>
      <c r="B147" s="222"/>
      <c r="C147" s="222"/>
      <c r="D147" s="222"/>
      <c r="E147" s="222"/>
      <c r="F147" s="222"/>
      <c r="G147" s="222"/>
      <c r="H147" s="222"/>
      <c r="I147" s="222"/>
      <c r="J147" s="222"/>
      <c r="K147" s="222"/>
      <c r="L147" s="222"/>
    </row>
    <row r="148" spans="1:15" s="12" customFormat="1" ht="18" x14ac:dyDescent="0.25">
      <c r="A148" s="17" t="s">
        <v>244</v>
      </c>
      <c r="B148" s="17"/>
      <c r="C148" s="17"/>
      <c r="D148" s="17"/>
      <c r="E148" s="17"/>
      <c r="F148" s="17"/>
      <c r="G148" s="17"/>
      <c r="H148" s="17"/>
      <c r="I148" s="17"/>
      <c r="J148" s="17"/>
      <c r="K148" s="17"/>
      <c r="L148" s="17"/>
      <c r="M148" s="17"/>
      <c r="N148" s="17"/>
      <c r="O148" s="17"/>
    </row>
    <row r="149" spans="1:15" ht="12.75" x14ac:dyDescent="0.2">
      <c r="A149" s="149"/>
    </row>
    <row r="150" spans="1:15" ht="12.75" customHeight="1" x14ac:dyDescent="0.2">
      <c r="A150" s="464" t="s">
        <v>276</v>
      </c>
      <c r="B150" s="450"/>
      <c r="C150" s="450"/>
      <c r="D150" s="450"/>
      <c r="E150" s="450"/>
      <c r="F150" s="450"/>
      <c r="G150" s="450"/>
      <c r="H150" s="450"/>
      <c r="I150" s="450"/>
      <c r="J150" s="450"/>
      <c r="K150" s="450"/>
      <c r="L150" s="450"/>
    </row>
    <row r="151" spans="1:15" ht="12.75" x14ac:dyDescent="0.2">
      <c r="A151" s="464"/>
      <c r="B151" s="450"/>
      <c r="C151" s="450"/>
      <c r="D151" s="450"/>
      <c r="E151" s="450"/>
      <c r="F151" s="450"/>
      <c r="G151" s="450"/>
      <c r="H151" s="450"/>
      <c r="I151" s="450"/>
      <c r="J151" s="450"/>
      <c r="K151" s="450"/>
      <c r="L151" s="450"/>
    </row>
    <row r="152" spans="1:15" ht="12.75" x14ac:dyDescent="0.2">
      <c r="A152" s="464"/>
      <c r="B152" s="450"/>
      <c r="C152" s="450"/>
      <c r="D152" s="450"/>
      <c r="E152" s="450"/>
      <c r="F152" s="450"/>
      <c r="G152" s="450"/>
      <c r="H152" s="450"/>
      <c r="I152" s="450"/>
      <c r="J152" s="450"/>
      <c r="K152" s="450"/>
      <c r="L152" s="450"/>
    </row>
    <row r="153" spans="1:15" ht="12.75" x14ac:dyDescent="0.2">
      <c r="A153" s="222"/>
      <c r="B153" s="222"/>
      <c r="C153" s="222"/>
      <c r="D153" s="222"/>
      <c r="E153" s="222"/>
      <c r="F153" s="222"/>
      <c r="G153" s="222"/>
      <c r="H153" s="222"/>
      <c r="I153" s="222"/>
      <c r="J153" s="222"/>
      <c r="K153" s="222"/>
      <c r="L153" s="222"/>
    </row>
    <row r="154" spans="1:15" ht="12.75" x14ac:dyDescent="0.2">
      <c r="A154" s="223" t="s">
        <v>19</v>
      </c>
      <c r="B154" s="222"/>
      <c r="C154" s="222"/>
      <c r="D154" s="222"/>
      <c r="E154" s="222"/>
      <c r="F154" s="222"/>
      <c r="G154" s="222"/>
      <c r="H154" s="222"/>
      <c r="I154" s="222"/>
      <c r="J154" s="222"/>
      <c r="K154" s="222"/>
      <c r="L154" s="222"/>
    </row>
    <row r="155" spans="1:15" ht="12.75" x14ac:dyDescent="0.2">
      <c r="A155" s="223"/>
      <c r="B155" s="223"/>
      <c r="C155" s="223"/>
      <c r="D155" s="223"/>
      <c r="E155" s="223"/>
      <c r="F155" s="223"/>
      <c r="G155" s="223"/>
      <c r="H155" s="223"/>
      <c r="I155" s="223"/>
      <c r="J155" s="223"/>
      <c r="K155" s="223"/>
      <c r="L155" s="223"/>
    </row>
    <row r="156" spans="1:15" ht="14.25" customHeight="1" x14ac:dyDescent="0.2">
      <c r="A156" s="223" t="s">
        <v>20</v>
      </c>
      <c r="B156" s="223"/>
      <c r="C156" s="223"/>
      <c r="D156" s="223"/>
      <c r="E156" s="223"/>
      <c r="F156" s="223"/>
      <c r="G156" s="223"/>
      <c r="H156" s="223"/>
      <c r="I156" s="223"/>
      <c r="J156" s="223"/>
      <c r="K156" s="223"/>
      <c r="L156" s="223"/>
    </row>
    <row r="157" spans="1:15" ht="12.75" x14ac:dyDescent="0.2">
      <c r="A157" s="382" t="s">
        <v>21</v>
      </c>
    </row>
    <row r="158" spans="1:15" ht="12.75" customHeight="1" x14ac:dyDescent="0.2">
      <c r="A158" s="382" t="s">
        <v>218</v>
      </c>
    </row>
    <row r="159" spans="1:15" ht="14.25" x14ac:dyDescent="0.2">
      <c r="A159" s="382" t="s">
        <v>219</v>
      </c>
    </row>
    <row r="160" spans="1:15" ht="14.25" x14ac:dyDescent="0.2">
      <c r="A160" s="382" t="s">
        <v>220</v>
      </c>
    </row>
    <row r="161" spans="1:15" ht="12.75" customHeight="1" x14ac:dyDescent="0.2">
      <c r="A161" s="382" t="s">
        <v>221</v>
      </c>
    </row>
    <row r="162" spans="1:15" ht="12.75" x14ac:dyDescent="0.2">
      <c r="A162" s="223"/>
    </row>
    <row r="163" spans="1:15" ht="12.75" x14ac:dyDescent="0.2">
      <c r="A163" s="382" t="s">
        <v>22</v>
      </c>
    </row>
    <row r="164" spans="1:15" ht="12.75" x14ac:dyDescent="0.2">
      <c r="A164" s="382" t="s">
        <v>23</v>
      </c>
    </row>
    <row r="165" spans="1:15" ht="12.75" x14ac:dyDescent="0.2">
      <c r="A165" s="223"/>
    </row>
    <row r="166" spans="1:15" ht="12.75" x14ac:dyDescent="0.2">
      <c r="A166" s="4" t="s">
        <v>24</v>
      </c>
    </row>
    <row r="167" spans="1:15" ht="12.75" x14ac:dyDescent="0.2"/>
    <row r="168" spans="1:15" ht="12.75" x14ac:dyDescent="0.2"/>
    <row r="169" spans="1:15" s="12" customFormat="1" ht="18" x14ac:dyDescent="0.25">
      <c r="A169" s="17" t="s">
        <v>122</v>
      </c>
      <c r="B169" s="17"/>
      <c r="C169" s="17"/>
      <c r="D169" s="17"/>
      <c r="E169" s="17"/>
      <c r="F169" s="17"/>
      <c r="G169" s="17"/>
      <c r="H169" s="17"/>
      <c r="I169" s="17"/>
      <c r="J169" s="17"/>
      <c r="K169" s="17"/>
      <c r="L169" s="17"/>
      <c r="M169" s="17"/>
      <c r="N169" s="17"/>
      <c r="O169" s="17"/>
    </row>
    <row r="170" spans="1:15" s="12" customFormat="1" ht="12.75" customHeight="1" x14ac:dyDescent="0.25"/>
    <row r="171" spans="1:15" ht="25.5" customHeight="1" x14ac:dyDescent="0.2">
      <c r="A171" s="465" t="s">
        <v>280</v>
      </c>
    </row>
    <row r="172" spans="1:15" ht="12.75" x14ac:dyDescent="0.2">
      <c r="A172" s="465"/>
      <c r="B172" s="146"/>
      <c r="C172" s="146"/>
      <c r="D172" s="146"/>
      <c r="E172" s="146"/>
      <c r="F172" s="146"/>
      <c r="G172" s="146"/>
      <c r="H172" s="146"/>
      <c r="I172" s="146"/>
    </row>
    <row r="173" spans="1:15" ht="12.75" customHeight="1" x14ac:dyDescent="0.2">
      <c r="A173" s="146"/>
      <c r="B173" s="146"/>
      <c r="C173" s="146"/>
      <c r="D173" s="146"/>
      <c r="E173" s="146"/>
      <c r="F173" s="146"/>
      <c r="G173" s="146"/>
      <c r="H173" s="146"/>
    </row>
    <row r="174" spans="1:15" s="12" customFormat="1" ht="18" x14ac:dyDescent="0.25">
      <c r="A174" s="17" t="s">
        <v>124</v>
      </c>
      <c r="B174" s="17"/>
      <c r="C174" s="17"/>
      <c r="D174" s="17"/>
      <c r="E174" s="17"/>
      <c r="F174" s="17"/>
      <c r="G174" s="17"/>
      <c r="H174" s="17"/>
      <c r="I174" s="17"/>
      <c r="J174" s="17"/>
      <c r="K174" s="17"/>
      <c r="L174" s="17"/>
      <c r="M174" s="17"/>
      <c r="N174" s="17"/>
      <c r="O174" s="17"/>
    </row>
    <row r="175" spans="1:15" ht="12.75" x14ac:dyDescent="0.2"/>
    <row r="176" spans="1:15" ht="25.5" x14ac:dyDescent="0.2">
      <c r="A176" s="449" t="s">
        <v>279</v>
      </c>
    </row>
    <row r="177" spans="1:15" ht="12.75" x14ac:dyDescent="0.2"/>
    <row r="178" spans="1:15" ht="18" x14ac:dyDescent="0.25">
      <c r="A178" s="17" t="s">
        <v>126</v>
      </c>
    </row>
    <row r="179" spans="1:15" ht="12.75" x14ac:dyDescent="0.2"/>
    <row r="180" spans="1:15" ht="12.75" x14ac:dyDescent="0.2">
      <c r="A180" s="4" t="s">
        <v>273</v>
      </c>
    </row>
    <row r="181" spans="1:15" ht="12.75" x14ac:dyDescent="0.2">
      <c r="A181" s="4" t="s">
        <v>274</v>
      </c>
    </row>
    <row r="182" spans="1:15" ht="12.75" x14ac:dyDescent="0.2"/>
    <row r="183" spans="1:15" s="12" customFormat="1" ht="18" x14ac:dyDescent="0.25">
      <c r="A183" s="17" t="s">
        <v>136</v>
      </c>
      <c r="B183" s="17"/>
      <c r="C183" s="17"/>
      <c r="D183" s="17"/>
      <c r="E183" s="17"/>
      <c r="F183" s="17"/>
      <c r="G183" s="17"/>
      <c r="H183" s="17"/>
      <c r="I183" s="17"/>
      <c r="J183" s="17"/>
      <c r="K183" s="17"/>
      <c r="L183" s="17"/>
      <c r="M183" s="17"/>
      <c r="N183" s="17"/>
      <c r="O183" s="17"/>
    </row>
    <row r="184" spans="1:15" ht="12.75" x14ac:dyDescent="0.2"/>
    <row r="185" spans="1:15" ht="12.75" x14ac:dyDescent="0.2">
      <c r="A185" s="4" t="s">
        <v>25</v>
      </c>
    </row>
    <row r="186" spans="1:15" ht="12.75" x14ac:dyDescent="0.2"/>
    <row r="187" spans="1:15" ht="18" x14ac:dyDescent="0.25">
      <c r="A187" s="17" t="s">
        <v>26</v>
      </c>
      <c r="B187" s="17"/>
      <c r="C187" s="17"/>
      <c r="D187" s="17"/>
      <c r="E187" s="17"/>
      <c r="F187" s="17"/>
      <c r="G187" s="17"/>
      <c r="H187" s="17"/>
      <c r="I187" s="17"/>
      <c r="J187" s="17"/>
      <c r="K187" s="17"/>
      <c r="L187" s="17"/>
      <c r="M187" s="17"/>
      <c r="N187" s="17"/>
      <c r="O187" s="17"/>
    </row>
    <row r="188" spans="1:15" ht="12.75" x14ac:dyDescent="0.2"/>
    <row r="189" spans="1:15" ht="12.75" x14ac:dyDescent="0.2">
      <c r="A189" s="4" t="s">
        <v>202</v>
      </c>
    </row>
    <row r="190" spans="1:15" ht="12.75" x14ac:dyDescent="0.2">
      <c r="A190" s="4" t="s">
        <v>27</v>
      </c>
    </row>
    <row r="191" spans="1:15" ht="12.75" x14ac:dyDescent="0.2"/>
    <row r="192" spans="1:15" ht="18" x14ac:dyDescent="0.25">
      <c r="A192" s="17" t="s">
        <v>28</v>
      </c>
      <c r="B192" s="17"/>
      <c r="C192" s="17"/>
      <c r="D192" s="17"/>
      <c r="E192" s="17"/>
      <c r="F192" s="17"/>
      <c r="G192" s="17"/>
      <c r="H192" s="17"/>
      <c r="I192" s="17"/>
      <c r="J192" s="17"/>
      <c r="K192" s="17"/>
      <c r="L192" s="17"/>
      <c r="M192" s="17"/>
      <c r="N192" s="17"/>
      <c r="O192" s="17"/>
    </row>
    <row r="193" spans="1:15" ht="12.75" x14ac:dyDescent="0.2"/>
    <row r="194" spans="1:15" ht="12.75" x14ac:dyDescent="0.2">
      <c r="A194" s="4" t="s">
        <v>287</v>
      </c>
    </row>
    <row r="195" spans="1:15" ht="12.75" x14ac:dyDescent="0.2"/>
    <row r="196" spans="1:15" ht="15.75" x14ac:dyDescent="0.25">
      <c r="A196" s="4" t="s">
        <v>259</v>
      </c>
      <c r="B196" s="36"/>
      <c r="C196" s="36"/>
      <c r="D196" s="36"/>
      <c r="E196" s="36"/>
      <c r="F196" s="36"/>
      <c r="G196" s="36"/>
      <c r="H196" s="36"/>
      <c r="I196" s="36"/>
      <c r="J196" s="36"/>
    </row>
    <row r="197" spans="1:15" ht="12.75" x14ac:dyDescent="0.2">
      <c r="A197" s="381" t="s">
        <v>288</v>
      </c>
      <c r="C197" s="18"/>
    </row>
    <row r="198" spans="1:15" ht="13.15" customHeight="1" x14ac:dyDescent="0.2"/>
    <row r="199" spans="1:15" ht="18" x14ac:dyDescent="0.25">
      <c r="A199" s="17" t="s">
        <v>29</v>
      </c>
      <c r="B199" s="17"/>
      <c r="C199" s="17"/>
      <c r="D199" s="17"/>
      <c r="E199" s="17"/>
      <c r="F199" s="17"/>
      <c r="G199" s="17"/>
      <c r="H199" s="17"/>
      <c r="I199" s="17"/>
      <c r="J199" s="17"/>
      <c r="K199" s="17"/>
      <c r="L199" s="17"/>
      <c r="M199" s="17"/>
      <c r="N199" s="17"/>
      <c r="O199" s="17"/>
    </row>
    <row r="200" spans="1:15" ht="13.15" customHeight="1" x14ac:dyDescent="0.2">
      <c r="A200" t="s">
        <v>30</v>
      </c>
    </row>
    <row r="201" spans="1:15" ht="13.15" customHeight="1" x14ac:dyDescent="0.2">
      <c r="A201" s="37" t="s">
        <v>31</v>
      </c>
    </row>
    <row r="202" spans="1:15" ht="13.15" customHeight="1" x14ac:dyDescent="0.2">
      <c r="A202" s="37"/>
    </row>
    <row r="203" spans="1:15" ht="13.15" customHeight="1" x14ac:dyDescent="0.2">
      <c r="A203" s="4" t="s">
        <v>275</v>
      </c>
    </row>
    <row r="204" spans="1:15" ht="13.15" customHeight="1" x14ac:dyDescent="0.2"/>
    <row r="205" spans="1:15" ht="13.15" customHeight="1" x14ac:dyDescent="0.2"/>
    <row r="206" spans="1:15" ht="13.15" customHeight="1" x14ac:dyDescent="0.2"/>
    <row r="207" spans="1:15" ht="13.15" customHeight="1" x14ac:dyDescent="0.2"/>
    <row r="208" spans="1:15" ht="13.15" customHeight="1" x14ac:dyDescent="0.2"/>
    <row r="209" ht="13.15" customHeight="1" x14ac:dyDescent="0.2"/>
    <row r="210" ht="13.15" customHeight="1" x14ac:dyDescent="0.2"/>
    <row r="211" ht="13.15" customHeight="1" x14ac:dyDescent="0.2"/>
    <row r="212" ht="13.15" customHeight="1" x14ac:dyDescent="0.2"/>
    <row r="213" ht="13.15" customHeight="1" x14ac:dyDescent="0.2"/>
    <row r="214" ht="13.15" customHeight="1" x14ac:dyDescent="0.2"/>
    <row r="215" ht="13.15" customHeight="1" x14ac:dyDescent="0.2"/>
    <row r="216" ht="13.15" customHeight="1" x14ac:dyDescent="0.2"/>
    <row r="217" ht="13.15" customHeight="1" x14ac:dyDescent="0.2"/>
    <row r="218" ht="13.15" customHeight="1" x14ac:dyDescent="0.2"/>
    <row r="219" ht="13.15" customHeight="1" x14ac:dyDescent="0.2"/>
    <row r="220" ht="13.15" customHeight="1" x14ac:dyDescent="0.2"/>
    <row r="221" ht="13.15" customHeight="1" x14ac:dyDescent="0.2"/>
    <row r="222" ht="13.15" customHeight="1" x14ac:dyDescent="0.2"/>
    <row r="223" ht="13.15" customHeight="1" x14ac:dyDescent="0.2"/>
    <row r="224" ht="13.15" customHeight="1" x14ac:dyDescent="0.2"/>
    <row r="225" ht="13.15" customHeight="1" x14ac:dyDescent="0.2"/>
    <row r="226" ht="13.15" customHeight="1" x14ac:dyDescent="0.2"/>
    <row r="227" ht="13.15" customHeight="1" x14ac:dyDescent="0.2"/>
    <row r="228" ht="13.15" customHeight="1" x14ac:dyDescent="0.2"/>
    <row r="229" ht="13.15" customHeight="1" x14ac:dyDescent="0.2"/>
    <row r="230" ht="13.15" customHeight="1" x14ac:dyDescent="0.2"/>
    <row r="231" ht="13.15" customHeight="1" x14ac:dyDescent="0.2"/>
    <row r="232" ht="13.15" customHeight="1" x14ac:dyDescent="0.2"/>
    <row r="233" ht="13.15" customHeight="1" x14ac:dyDescent="0.2"/>
    <row r="234" ht="13.15" customHeight="1" x14ac:dyDescent="0.2"/>
    <row r="235" ht="13.15" customHeight="1" x14ac:dyDescent="0.2"/>
    <row r="236" ht="13.15" customHeight="1" x14ac:dyDescent="0.2"/>
    <row r="237" ht="13.15" customHeight="1" x14ac:dyDescent="0.2"/>
    <row r="238" ht="13.15" customHeight="1" x14ac:dyDescent="0.2"/>
    <row r="239" ht="13.15" customHeight="1" x14ac:dyDescent="0.2"/>
    <row r="240" ht="13.15" customHeight="1" x14ac:dyDescent="0.2"/>
    <row r="241" ht="13.15" customHeight="1" x14ac:dyDescent="0.2"/>
    <row r="242" ht="13.15" customHeight="1" x14ac:dyDescent="0.2"/>
    <row r="243" ht="13.15" customHeight="1" x14ac:dyDescent="0.2"/>
    <row r="244" ht="13.15" customHeight="1" x14ac:dyDescent="0.2"/>
    <row r="245" ht="13.15" customHeight="1" x14ac:dyDescent="0.2"/>
    <row r="246" ht="13.15" customHeight="1" x14ac:dyDescent="0.2"/>
    <row r="247" ht="13.15" customHeight="1" x14ac:dyDescent="0.2"/>
    <row r="248" ht="13.15" customHeight="1" x14ac:dyDescent="0.2"/>
    <row r="249" ht="13.15" customHeight="1" x14ac:dyDescent="0.2"/>
    <row r="250" ht="13.15" customHeight="1" x14ac:dyDescent="0.2"/>
    <row r="251" ht="13.15" customHeight="1" x14ac:dyDescent="0.2"/>
    <row r="252" ht="13.15" customHeight="1" x14ac:dyDescent="0.2"/>
    <row r="253" ht="13.15" customHeight="1" x14ac:dyDescent="0.2"/>
    <row r="254" ht="13.15" customHeight="1" x14ac:dyDescent="0.2"/>
    <row r="255" ht="13.15" customHeight="1" x14ac:dyDescent="0.2"/>
    <row r="256" ht="13.15" customHeight="1" x14ac:dyDescent="0.2"/>
    <row r="257" ht="13.15" customHeight="1" x14ac:dyDescent="0.2"/>
    <row r="258" ht="13.15" customHeight="1" x14ac:dyDescent="0.2"/>
    <row r="259" ht="13.15" customHeight="1" x14ac:dyDescent="0.2"/>
    <row r="260" ht="13.15" customHeight="1" x14ac:dyDescent="0.2"/>
    <row r="261" ht="13.15" customHeight="1" x14ac:dyDescent="0.2"/>
    <row r="262" ht="13.15" customHeight="1" x14ac:dyDescent="0.2"/>
    <row r="263" ht="13.15" customHeight="1" x14ac:dyDescent="0.2"/>
    <row r="264" ht="13.15" customHeight="1" x14ac:dyDescent="0.2"/>
    <row r="265" ht="13.15" customHeight="1" x14ac:dyDescent="0.2"/>
    <row r="266" ht="13.15" customHeight="1" x14ac:dyDescent="0.2"/>
    <row r="267" ht="13.15" customHeight="1" x14ac:dyDescent="0.2"/>
    <row r="268" ht="13.15" customHeight="1" x14ac:dyDescent="0.2"/>
    <row r="269" ht="13.15" customHeight="1" x14ac:dyDescent="0.2"/>
    <row r="270" ht="13.15" customHeight="1" x14ac:dyDescent="0.2"/>
    <row r="271" ht="13.15" customHeight="1" x14ac:dyDescent="0.2"/>
    <row r="272" ht="13.15" customHeight="1" x14ac:dyDescent="0.2"/>
    <row r="273" ht="13.15" customHeight="1" x14ac:dyDescent="0.2"/>
    <row r="274" ht="13.15" customHeight="1" x14ac:dyDescent="0.2"/>
    <row r="275" ht="13.15" customHeight="1" x14ac:dyDescent="0.2"/>
    <row r="276" ht="13.15" customHeight="1" x14ac:dyDescent="0.2"/>
    <row r="277" ht="13.15" customHeight="1" x14ac:dyDescent="0.2"/>
    <row r="278" ht="13.15" customHeight="1" x14ac:dyDescent="0.2"/>
    <row r="279" ht="13.15" customHeight="1" x14ac:dyDescent="0.2"/>
    <row r="280" ht="13.15" customHeight="1" x14ac:dyDescent="0.2"/>
    <row r="281" ht="13.15" customHeight="1" x14ac:dyDescent="0.2"/>
    <row r="282" ht="13.15" customHeight="1" x14ac:dyDescent="0.2"/>
    <row r="283" ht="13.15" customHeight="1" x14ac:dyDescent="0.2"/>
    <row r="284" ht="13.15" customHeight="1" x14ac:dyDescent="0.2"/>
    <row r="285" ht="13.15" customHeight="1" x14ac:dyDescent="0.2"/>
    <row r="286" ht="13.15" customHeight="1" x14ac:dyDescent="0.2"/>
    <row r="287" ht="13.15" customHeight="1" x14ac:dyDescent="0.2"/>
    <row r="288" ht="13.15" customHeight="1" x14ac:dyDescent="0.2"/>
    <row r="289" ht="13.15" customHeight="1" x14ac:dyDescent="0.2"/>
    <row r="290" ht="13.15" customHeight="1" x14ac:dyDescent="0.2"/>
    <row r="291" ht="13.15" customHeight="1" x14ac:dyDescent="0.2"/>
    <row r="292" ht="13.15" customHeight="1" x14ac:dyDescent="0.2"/>
    <row r="293" ht="13.15" customHeight="1" x14ac:dyDescent="0.2"/>
    <row r="294" ht="13.15" customHeight="1" x14ac:dyDescent="0.2"/>
    <row r="295" ht="13.15" customHeight="1" x14ac:dyDescent="0.2"/>
    <row r="296" ht="13.15" customHeight="1" x14ac:dyDescent="0.2"/>
    <row r="297" ht="13.15" customHeight="1" x14ac:dyDescent="0.2"/>
    <row r="298" ht="13.15" customHeight="1" x14ac:dyDescent="0.2"/>
    <row r="299" ht="13.15" customHeight="1" x14ac:dyDescent="0.2"/>
    <row r="300" ht="13.15" customHeight="1" x14ac:dyDescent="0.2"/>
    <row r="301" ht="13.15" customHeight="1" x14ac:dyDescent="0.2"/>
    <row r="302" ht="13.15" customHeight="1" x14ac:dyDescent="0.2"/>
    <row r="303" ht="13.15" customHeight="1" x14ac:dyDescent="0.2"/>
    <row r="304" ht="13.15" customHeight="1" x14ac:dyDescent="0.2"/>
    <row r="305" ht="13.15" customHeight="1" x14ac:dyDescent="0.2"/>
    <row r="306" ht="13.15" customHeight="1" x14ac:dyDescent="0.2"/>
    <row r="307" ht="13.15" customHeight="1" x14ac:dyDescent="0.2"/>
    <row r="308" ht="13.15" customHeight="1" x14ac:dyDescent="0.2"/>
    <row r="309" ht="13.15" customHeight="1" x14ac:dyDescent="0.2"/>
    <row r="310" ht="13.15" customHeight="1" x14ac:dyDescent="0.2"/>
    <row r="311" ht="13.15" customHeight="1" x14ac:dyDescent="0.2"/>
  </sheetData>
  <sheetProtection selectLockedCells="1"/>
  <mergeCells count="2">
    <mergeCell ref="A150:A152"/>
    <mergeCell ref="A171:A172"/>
  </mergeCells>
  <hyperlinks>
    <hyperlink ref="A88" r:id="rId1" display="Voor MKB: Bent een kleine of middelgrote onderneming? Dan moet u bij de indiening van de subsidieaanvraag de EU SME Self Assessment Wizard invullen. Het formulier mag maximaal 14 dagen vóór indiening van de aanvraag zijn gegenereerd." xr:uid="{CF0A460E-1E28-4A22-935A-9A863BE5EAAF}"/>
    <hyperlink ref="A197" r:id="rId2" display="Upload de complete Excel-begroting en het getekende pdf in het aanvraagportaal als uw aanvraag loopt via: https://mijn.zonmw.nl/" xr:uid="{5AFF081D-6EB7-4C9E-AF47-4BE66AFF4300}"/>
    <hyperlink ref="A86" r:id="rId3" xr:uid="{13EF167D-7AB6-4993-9E70-2951FA0D813C}"/>
  </hyperlinks>
  <pageMargins left="0.7" right="0.7" top="0.75" bottom="0.75" header="0.3" footer="0.3"/>
  <pageSetup paperSize="9" orientation="portrait"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8C9B2-0662-490D-8B92-A281B1878885}">
  <sheetPr codeName="Blad3">
    <pageSetUpPr fitToPage="1"/>
  </sheetPr>
  <dimension ref="A1:L51"/>
  <sheetViews>
    <sheetView zoomScale="80" zoomScaleNormal="80" workbookViewId="0">
      <selection activeCell="C4" sqref="C4"/>
    </sheetView>
  </sheetViews>
  <sheetFormatPr defaultColWidth="0" defaultRowHeight="12.75" zeroHeight="1" outlineLevelRow="1" x14ac:dyDescent="0.2"/>
  <cols>
    <col min="1" max="1" width="2.85546875" style="28" customWidth="1"/>
    <col min="2" max="2" width="39" style="28" customWidth="1"/>
    <col min="3" max="4" width="46.7109375" style="28" customWidth="1"/>
    <col min="5" max="5" width="25.7109375" style="28" customWidth="1"/>
    <col min="6" max="6" width="24.5703125" style="28" customWidth="1"/>
    <col min="7" max="7" width="40.7109375" style="28" customWidth="1"/>
    <col min="8" max="8" width="16.42578125" style="28" customWidth="1"/>
    <col min="9" max="10" width="9.140625" style="28" customWidth="1"/>
    <col min="11" max="12" width="0" style="28" hidden="1" customWidth="1"/>
    <col min="13" max="16384" width="9.140625" style="28" hidden="1"/>
  </cols>
  <sheetData>
    <row r="1" spans="2:8" ht="38.25" customHeight="1" x14ac:dyDescent="0.2"/>
    <row r="2" spans="2:8" x14ac:dyDescent="0.2">
      <c r="B2" s="47" t="s">
        <v>32</v>
      </c>
    </row>
    <row r="3" spans="2:8" ht="13.5" thickBot="1" x14ac:dyDescent="0.25">
      <c r="B3" s="47"/>
    </row>
    <row r="4" spans="2:8" x14ac:dyDescent="0.2">
      <c r="B4" s="54" t="s">
        <v>33</v>
      </c>
      <c r="C4" s="443"/>
    </row>
    <row r="5" spans="2:8" ht="25.5" x14ac:dyDescent="0.2">
      <c r="B5" s="379" t="s">
        <v>247</v>
      </c>
      <c r="C5" s="442"/>
      <c r="D5" s="380" t="s">
        <v>213</v>
      </c>
    </row>
    <row r="6" spans="2:8" ht="13.5" thickBot="1" x14ac:dyDescent="0.25">
      <c r="B6" s="55" t="s">
        <v>84</v>
      </c>
      <c r="C6" s="444"/>
    </row>
    <row r="7" spans="2:8" x14ac:dyDescent="0.2"/>
    <row r="8" spans="2:8" x14ac:dyDescent="0.2"/>
    <row r="9" spans="2:8" x14ac:dyDescent="0.2">
      <c r="B9" s="47" t="s">
        <v>36</v>
      </c>
    </row>
    <row r="10" spans="2:8" ht="13.5" thickBot="1" x14ac:dyDescent="0.25">
      <c r="F10" s="380" t="s">
        <v>249</v>
      </c>
    </row>
    <row r="11" spans="2:8" ht="27.75" customHeight="1" thickBot="1" x14ac:dyDescent="0.25">
      <c r="B11" s="233" t="s">
        <v>37</v>
      </c>
      <c r="C11" s="233" t="s">
        <v>265</v>
      </c>
      <c r="D11" s="233" t="s">
        <v>266</v>
      </c>
      <c r="E11" s="234" t="s">
        <v>267</v>
      </c>
      <c r="F11" s="234" t="s">
        <v>225</v>
      </c>
      <c r="G11" s="234" t="s">
        <v>239</v>
      </c>
    </row>
    <row r="12" spans="2:8" x14ac:dyDescent="0.2">
      <c r="B12" s="232" t="s">
        <v>200</v>
      </c>
      <c r="C12" s="307"/>
      <c r="D12" s="307"/>
      <c r="E12" s="307"/>
      <c r="F12" s="426"/>
      <c r="G12" s="361"/>
      <c r="H12" s="380" t="s">
        <v>213</v>
      </c>
    </row>
    <row r="13" spans="2:8" x14ac:dyDescent="0.2">
      <c r="B13" s="56" t="s">
        <v>40</v>
      </c>
      <c r="C13" s="308"/>
      <c r="D13" s="307"/>
      <c r="E13" s="307"/>
      <c r="F13" s="426"/>
      <c r="G13" s="361"/>
      <c r="H13" s="380" t="s">
        <v>213</v>
      </c>
    </row>
    <row r="14" spans="2:8" x14ac:dyDescent="0.2">
      <c r="B14" s="56" t="s">
        <v>41</v>
      </c>
      <c r="C14" s="308"/>
      <c r="D14" s="307"/>
      <c r="E14" s="307"/>
      <c r="F14" s="426"/>
      <c r="G14" s="361"/>
      <c r="H14" s="380" t="s">
        <v>213</v>
      </c>
    </row>
    <row r="15" spans="2:8" x14ac:dyDescent="0.2">
      <c r="B15" s="56" t="s">
        <v>42</v>
      </c>
      <c r="C15" s="308"/>
      <c r="D15" s="307"/>
      <c r="E15" s="307"/>
      <c r="F15" s="426"/>
      <c r="G15" s="361"/>
      <c r="H15" s="380" t="s">
        <v>213</v>
      </c>
    </row>
    <row r="16" spans="2:8" x14ac:dyDescent="0.2">
      <c r="B16" s="56" t="s">
        <v>43</v>
      </c>
      <c r="C16" s="308"/>
      <c r="D16" s="307"/>
      <c r="E16" s="307"/>
      <c r="F16" s="426"/>
      <c r="G16" s="361"/>
      <c r="H16" s="380" t="s">
        <v>213</v>
      </c>
    </row>
    <row r="17" spans="2:8" x14ac:dyDescent="0.2">
      <c r="B17" s="56" t="s">
        <v>44</v>
      </c>
      <c r="C17" s="308"/>
      <c r="D17" s="307"/>
      <c r="E17" s="307"/>
      <c r="F17" s="426"/>
      <c r="G17" s="361"/>
      <c r="H17" s="380" t="s">
        <v>213</v>
      </c>
    </row>
    <row r="18" spans="2:8" x14ac:dyDescent="0.2">
      <c r="B18" s="56" t="s">
        <v>45</v>
      </c>
      <c r="C18" s="308"/>
      <c r="D18" s="307"/>
      <c r="E18" s="307"/>
      <c r="F18" s="426"/>
      <c r="G18" s="361"/>
      <c r="H18" s="380" t="s">
        <v>213</v>
      </c>
    </row>
    <row r="19" spans="2:8" x14ac:dyDescent="0.2">
      <c r="B19" s="56" t="s">
        <v>46</v>
      </c>
      <c r="C19" s="308"/>
      <c r="D19" s="307"/>
      <c r="E19" s="307"/>
      <c r="F19" s="426"/>
      <c r="G19" s="361"/>
      <c r="H19" s="380" t="s">
        <v>213</v>
      </c>
    </row>
    <row r="20" spans="2:8" x14ac:dyDescent="0.2">
      <c r="B20" s="56" t="s">
        <v>47</v>
      </c>
      <c r="C20" s="308"/>
      <c r="D20" s="307"/>
      <c r="E20" s="307"/>
      <c r="F20" s="426"/>
      <c r="G20" s="361"/>
      <c r="H20" s="380" t="s">
        <v>213</v>
      </c>
    </row>
    <row r="21" spans="2:8" x14ac:dyDescent="0.2">
      <c r="B21" s="56" t="s">
        <v>48</v>
      </c>
      <c r="C21" s="308"/>
      <c r="D21" s="307"/>
      <c r="E21" s="307"/>
      <c r="F21" s="426"/>
      <c r="G21" s="361"/>
      <c r="H21" s="380" t="s">
        <v>213</v>
      </c>
    </row>
    <row r="22" spans="2:8" hidden="1" outlineLevel="1" x14ac:dyDescent="0.2">
      <c r="B22" s="56" t="s">
        <v>49</v>
      </c>
      <c r="C22" s="308"/>
      <c r="D22" s="307"/>
      <c r="E22" s="307"/>
      <c r="F22" s="426"/>
      <c r="G22" s="361"/>
      <c r="H22" s="380" t="s">
        <v>213</v>
      </c>
    </row>
    <row r="23" spans="2:8" hidden="1" outlineLevel="1" x14ac:dyDescent="0.2">
      <c r="B23" s="56" t="s">
        <v>50</v>
      </c>
      <c r="C23" s="308"/>
      <c r="D23" s="307"/>
      <c r="E23" s="307"/>
      <c r="F23" s="426"/>
      <c r="G23" s="361"/>
      <c r="H23" s="380" t="s">
        <v>213</v>
      </c>
    </row>
    <row r="24" spans="2:8" hidden="1" outlineLevel="1" x14ac:dyDescent="0.2">
      <c r="B24" s="56" t="s">
        <v>51</v>
      </c>
      <c r="C24" s="308"/>
      <c r="D24" s="307"/>
      <c r="E24" s="307"/>
      <c r="F24" s="426"/>
      <c r="G24" s="361"/>
      <c r="H24" s="380" t="s">
        <v>213</v>
      </c>
    </row>
    <row r="25" spans="2:8" hidden="1" outlineLevel="1" x14ac:dyDescent="0.2">
      <c r="B25" s="56" t="s">
        <v>52</v>
      </c>
      <c r="C25" s="308"/>
      <c r="D25" s="307"/>
      <c r="E25" s="307"/>
      <c r="F25" s="426"/>
      <c r="G25" s="361"/>
      <c r="H25" s="380" t="s">
        <v>213</v>
      </c>
    </row>
    <row r="26" spans="2:8" hidden="1" outlineLevel="1" x14ac:dyDescent="0.2">
      <c r="B26" s="56" t="s">
        <v>53</v>
      </c>
      <c r="C26" s="308"/>
      <c r="D26" s="307"/>
      <c r="E26" s="307"/>
      <c r="F26" s="426"/>
      <c r="G26" s="361"/>
      <c r="H26" s="380" t="s">
        <v>213</v>
      </c>
    </row>
    <row r="27" spans="2:8" hidden="1" outlineLevel="1" x14ac:dyDescent="0.2">
      <c r="B27" s="56" t="s">
        <v>54</v>
      </c>
      <c r="C27" s="308"/>
      <c r="D27" s="307"/>
      <c r="E27" s="307"/>
      <c r="F27" s="426"/>
      <c r="G27" s="361"/>
      <c r="H27" s="380" t="s">
        <v>213</v>
      </c>
    </row>
    <row r="28" spans="2:8" hidden="1" outlineLevel="1" x14ac:dyDescent="0.2">
      <c r="B28" s="56" t="s">
        <v>55</v>
      </c>
      <c r="C28" s="308"/>
      <c r="D28" s="307"/>
      <c r="E28" s="307"/>
      <c r="F28" s="426"/>
      <c r="G28" s="361"/>
      <c r="H28" s="380" t="s">
        <v>213</v>
      </c>
    </row>
    <row r="29" spans="2:8" hidden="1" outlineLevel="1" x14ac:dyDescent="0.2">
      <c r="B29" s="56" t="s">
        <v>56</v>
      </c>
      <c r="C29" s="308"/>
      <c r="D29" s="307"/>
      <c r="E29" s="307"/>
      <c r="F29" s="426"/>
      <c r="G29" s="361"/>
      <c r="H29" s="380" t="s">
        <v>213</v>
      </c>
    </row>
    <row r="30" spans="2:8" hidden="1" outlineLevel="1" x14ac:dyDescent="0.2">
      <c r="B30" s="56" t="s">
        <v>57</v>
      </c>
      <c r="C30" s="308"/>
      <c r="D30" s="307"/>
      <c r="E30" s="307"/>
      <c r="F30" s="426"/>
      <c r="G30" s="361"/>
      <c r="H30" s="380" t="s">
        <v>213</v>
      </c>
    </row>
    <row r="31" spans="2:8" ht="13.5" hidden="1" outlineLevel="1" thickBot="1" x14ac:dyDescent="0.25">
      <c r="B31" s="57" t="s">
        <v>58</v>
      </c>
      <c r="C31" s="309"/>
      <c r="D31" s="309"/>
      <c r="E31" s="309"/>
      <c r="F31" s="309"/>
      <c r="G31" s="431"/>
      <c r="H31" s="380" t="s">
        <v>213</v>
      </c>
    </row>
    <row r="32" spans="2:8" collapsed="1" x14ac:dyDescent="0.2"/>
    <row r="33" spans="2:3" x14ac:dyDescent="0.2">
      <c r="B33" s="135" t="s">
        <v>264</v>
      </c>
    </row>
    <row r="34" spans="2:3" x14ac:dyDescent="0.2">
      <c r="B34" s="135" t="s">
        <v>270</v>
      </c>
      <c r="C34" s="135"/>
    </row>
    <row r="35" spans="2:3" x14ac:dyDescent="0.2">
      <c r="B35" s="135" t="s">
        <v>269</v>
      </c>
      <c r="C35" s="135"/>
    </row>
    <row r="36" spans="2:3" x14ac:dyDescent="0.2">
      <c r="B36" s="135" t="s">
        <v>268</v>
      </c>
      <c r="C36" s="135"/>
    </row>
    <row r="37" spans="2:3" x14ac:dyDescent="0.2"/>
    <row r="38" spans="2:3" x14ac:dyDescent="0.2"/>
    <row r="39" spans="2:3" x14ac:dyDescent="0.2"/>
    <row r="40" spans="2:3" x14ac:dyDescent="0.2"/>
    <row r="41" spans="2:3" x14ac:dyDescent="0.2"/>
    <row r="42" spans="2:3" x14ac:dyDescent="0.2"/>
    <row r="43" spans="2:3" x14ac:dyDescent="0.2"/>
    <row r="44" spans="2:3" ht="9.75" hidden="1" customHeight="1" x14ac:dyDescent="0.2"/>
    <row r="45" spans="2:3" x14ac:dyDescent="0.2"/>
    <row r="46" spans="2:3" x14ac:dyDescent="0.2"/>
    <row r="47" spans="2:3" x14ac:dyDescent="0.2"/>
    <row r="48" spans="2:3" x14ac:dyDescent="0.2"/>
    <row r="49" x14ac:dyDescent="0.2"/>
    <row r="50" x14ac:dyDescent="0.2"/>
    <row r="51" x14ac:dyDescent="0.2"/>
  </sheetData>
  <sheetProtection algorithmName="SHA-512" hashValue="UTQbdVsNkk/U+uuzXe0bjcvHi8kZQ0XG0rncCuZR7xP/SJRzPIBTUbwsHh+Grofx/QEmDKL2dTWJ4vGWKIL/CA==" saltValue="+Maws5dxUYF/h6B66jT6Vg==" spinCount="100000" sheet="1" formatRows="0" insertColumns="0" selectLockedCells="1"/>
  <phoneticPr fontId="26" type="noConversion"/>
  <conditionalFormatting sqref="D5">
    <cfRule type="expression" dxfId="350" priority="6">
      <formula>AND(C5&lt;&gt;"",C6&lt;&gt;"")</formula>
    </cfRule>
    <cfRule type="expression" dxfId="349" priority="64">
      <formula>AND($C12&lt;&gt;"",COUNTBLANK($D12:$E12)+COUNTBLANK($C$5)+COUNTBLANK($C$6)&gt;0)</formula>
    </cfRule>
  </conditionalFormatting>
  <conditionalFormatting sqref="F10">
    <cfRule type="expression" dxfId="348" priority="1">
      <formula>COUNTIFS($D$12:$D$31,"Overige (zorg-)instellingen",$F$12:$F$31,"Geen staatssteun")&gt;0</formula>
    </cfRule>
  </conditionalFormatting>
  <conditionalFormatting sqref="F12:F31">
    <cfRule type="expression" dxfId="347" priority="2">
      <formula>AND($D12="Overige (zorg-)instellingen",$F12="Geen staatssteun")</formula>
    </cfRule>
  </conditionalFormatting>
  <conditionalFormatting sqref="G12:G31">
    <cfRule type="expression" dxfId="346" priority="5">
      <formula>OR($F12="Geen staatssteun",$F12="DAEB",$F12="Deminimis",$F12="")</formula>
    </cfRule>
  </conditionalFormatting>
  <conditionalFormatting sqref="H12:H31">
    <cfRule type="expression" dxfId="345" priority="65">
      <formula>AND($C12&lt;&gt;"",IF($F12="AGVV",COUNTBLANK($D12:$G12)&gt;0,COUNTBLANK($D12:$F12)&gt;0))</formula>
    </cfRule>
  </conditionalFormatting>
  <dataValidations count="3">
    <dataValidation operator="greaterThanOrEqual" allowBlank="1" showErrorMessage="1" sqref="C6" xr:uid="{3E9A73F1-5C1F-4D29-AF25-E387F95E49C2}"/>
    <dataValidation type="list" allowBlank="1" showInputMessage="1" showErrorMessage="1" error="U dient een keuze te maken in het keuzemenu " sqref="G12:G31" xr:uid="{6F13002B-F1DB-44A0-A40F-298ACF84D134}">
      <formula1>INDIRECT($F12)</formula1>
    </dataValidation>
    <dataValidation type="list" allowBlank="1" showInputMessage="1" showErrorMessage="1" error="U dient een keuze te maken in het keuzemenu " sqref="F12:F31" xr:uid="{E97D9047-B45B-4753-BA10-89D3D80E2934}">
      <formula1>INDIRECT(IF($D12="","",IF(OR($D12="Overige (zorg-)instellingen",$D12="Onderneming"),"ondernemingen","onderzoeksorganisaties")))</formula1>
    </dataValidation>
  </dataValidations>
  <printOptions horizontalCentered="1" verticalCentered="1"/>
  <pageMargins left="0.19685039370078741" right="0.19685039370078741" top="0.19685039370078741" bottom="0.19685039370078741" header="0" footer="0"/>
  <pageSetup paperSize="9" scale="55" orientation="landscape" horizontalDpi="1200" verticalDpi="1200" r:id="rId1"/>
  <colBreaks count="1" manualBreakCount="1">
    <brk id="9" max="38" man="1"/>
  </col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error="U dient een keuze te maken in het keuzemenu " xr:uid="{6AA834DC-C94A-4A4D-B8E4-58176ABBA7EF}">
          <x14:formula1>
            <xm:f>Hulpsheets!$H$4:$H$6</xm:f>
          </x14:formula1>
          <xm:sqref>E12:E31</xm:sqref>
        </x14:dataValidation>
        <x14:dataValidation type="list" allowBlank="1" showInputMessage="1" showErrorMessage="1" xr:uid="{487FEF51-2548-46FC-AE27-554ED4274CA9}">
          <x14:formula1>
            <xm:f>Hulpsheets!$B$4:$B$5</xm:f>
          </x14:formula1>
          <xm:sqref>C5</xm:sqref>
        </x14:dataValidation>
        <x14:dataValidation type="list" operator="lessThan" allowBlank="1" showErrorMessage="1" error="U dient een keuze te maken in het keuzemenu " xr:uid="{DCECE3A5-EC22-4817-8215-1CC6EE253D55}">
          <x14:formula1>
            <xm:f>Hulpsheets!$F$4:$F$9</xm:f>
          </x14:formula1>
          <xm:sqref>D12:D31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708A5-17AD-468B-A33D-5044FD90A767}">
  <sheetPr codeName="Blad2"/>
  <dimension ref="A1:AB44"/>
  <sheetViews>
    <sheetView showZeros="0" zoomScale="85" zoomScaleNormal="85" workbookViewId="0">
      <selection activeCell="B30" sqref="B30:G30"/>
    </sheetView>
  </sheetViews>
  <sheetFormatPr defaultColWidth="0" defaultRowHeight="15" customHeight="1" zeroHeight="1" outlineLevelRow="1" outlineLevelCol="2" x14ac:dyDescent="0.2"/>
  <cols>
    <col min="1" max="1" width="4.5703125" style="4" customWidth="1"/>
    <col min="2" max="2" width="20.42578125" style="4" customWidth="1"/>
    <col min="3" max="3" width="26" style="4" customWidth="1"/>
    <col min="4" max="4" width="3.42578125" style="4" customWidth="1"/>
    <col min="5" max="6" width="21.140625" style="4" customWidth="1"/>
    <col min="7" max="8" width="23.5703125" style="4" customWidth="1"/>
    <col min="9" max="9" width="19.85546875" style="4" customWidth="1"/>
    <col min="10" max="10" width="4.28515625" style="4" customWidth="1"/>
    <col min="11" max="11" width="18.28515625" style="4" customWidth="1"/>
    <col min="12" max="12" width="24.7109375" style="4" customWidth="1"/>
    <col min="13" max="13" width="20.7109375" style="4" customWidth="1"/>
    <col min="14" max="14" width="3.7109375" style="4" customWidth="1"/>
    <col min="15" max="15" width="23.28515625" style="4" hidden="1" customWidth="1" outlineLevel="1"/>
    <col min="16" max="16" width="28.28515625" style="4" hidden="1" customWidth="1" outlineLevel="1"/>
    <col min="17" max="17" width="30.28515625" style="4" hidden="1" customWidth="1" outlineLevel="1"/>
    <col min="18" max="18" width="3.7109375" style="4" hidden="1" customWidth="1" outlineLevel="1"/>
    <col min="19" max="19" width="23.28515625" style="4" hidden="1" customWidth="1" outlineLevel="2"/>
    <col min="20" max="20" width="28.28515625" style="4" hidden="1" customWidth="1" outlineLevel="2"/>
    <col min="21" max="21" width="30.28515625" style="4" hidden="1" customWidth="1" outlineLevel="2"/>
    <col min="22" max="22" width="3.7109375" style="4" hidden="1" customWidth="1" outlineLevel="2"/>
    <col min="23" max="23" width="23.28515625" style="4" hidden="1" customWidth="1" outlineLevel="2"/>
    <col min="24" max="24" width="28.28515625" style="4" hidden="1" customWidth="1" outlineLevel="2"/>
    <col min="25" max="25" width="30.28515625" style="4" hidden="1" customWidth="1" outlineLevel="2"/>
    <col min="26" max="26" width="3.85546875" style="4" hidden="1" customWidth="1" outlineLevel="1" collapsed="1"/>
    <col min="27" max="27" width="4.28515625" style="4" customWidth="1" collapsed="1"/>
    <col min="28" max="16383" width="8.85546875" style="4" hidden="1"/>
    <col min="16384" max="16384" width="8.85546875" style="4" hidden="1" customWidth="1"/>
  </cols>
  <sheetData>
    <row r="1" spans="1:28" s="310" customFormat="1" ht="30" customHeight="1" x14ac:dyDescent="0.2">
      <c r="A1" s="24"/>
      <c r="B1" s="2"/>
      <c r="C1" s="3"/>
      <c r="D1" s="3"/>
      <c r="E1" s="24"/>
      <c r="F1" s="24"/>
      <c r="G1" s="320"/>
      <c r="H1" s="320"/>
      <c r="I1" s="320"/>
      <c r="J1" s="320"/>
      <c r="K1" s="320"/>
      <c r="L1" s="320"/>
      <c r="M1" s="3"/>
      <c r="N1" s="3"/>
      <c r="O1" s="3"/>
      <c r="P1" s="24"/>
      <c r="Q1" s="24"/>
      <c r="R1" s="24"/>
      <c r="S1" s="3"/>
      <c r="T1" s="24"/>
      <c r="U1" s="24"/>
      <c r="V1" s="24"/>
      <c r="W1" s="3"/>
      <c r="X1" s="24"/>
      <c r="Y1" s="24"/>
      <c r="Z1" s="24"/>
      <c r="AA1" s="24"/>
      <c r="AB1" s="24"/>
    </row>
    <row r="2" spans="1:28" s="310" customFormat="1" ht="30" customHeight="1" x14ac:dyDescent="0.2">
      <c r="A2" s="24"/>
      <c r="B2" s="320" t="s">
        <v>59</v>
      </c>
      <c r="C2" s="24"/>
      <c r="D2" s="24"/>
      <c r="E2" s="321"/>
      <c r="F2" s="321"/>
      <c r="G2" s="321"/>
      <c r="H2" s="321"/>
      <c r="I2" s="321"/>
      <c r="J2" s="321"/>
      <c r="K2" s="321"/>
      <c r="L2" s="321"/>
      <c r="M2" s="3"/>
      <c r="N2" s="3"/>
      <c r="O2" s="320" t="s">
        <v>60</v>
      </c>
      <c r="P2" s="24"/>
      <c r="Q2" s="24"/>
      <c r="R2" s="24"/>
      <c r="S2" s="158"/>
      <c r="T2" s="311"/>
      <c r="U2" s="312"/>
      <c r="V2" s="24"/>
      <c r="W2" s="158"/>
      <c r="X2" s="311"/>
      <c r="Y2" s="312"/>
      <c r="Z2" s="24"/>
      <c r="AA2" s="24"/>
      <c r="AB2" s="24"/>
    </row>
    <row r="3" spans="1:28" s="310" customFormat="1" ht="11.25" customHeight="1" x14ac:dyDescent="0.2">
      <c r="A3" s="24"/>
      <c r="B3" s="2"/>
      <c r="C3" s="3"/>
      <c r="D3" s="3"/>
      <c r="E3" s="322"/>
      <c r="F3" s="322"/>
      <c r="G3" s="322"/>
      <c r="H3" s="322"/>
      <c r="I3" s="322"/>
      <c r="J3" s="322"/>
      <c r="K3" s="322"/>
      <c r="L3" s="322"/>
      <c r="M3" s="322"/>
      <c r="N3" s="3"/>
      <c r="O3" s="24"/>
      <c r="P3" s="84"/>
      <c r="Q3" s="84"/>
      <c r="R3" s="24"/>
      <c r="S3" s="469" t="s">
        <v>61</v>
      </c>
      <c r="T3" s="470"/>
      <c r="U3" s="471"/>
      <c r="V3" s="24"/>
      <c r="W3" s="469" t="s">
        <v>62</v>
      </c>
      <c r="X3" s="470"/>
      <c r="Y3" s="471"/>
      <c r="Z3" s="440"/>
      <c r="AA3" s="24"/>
      <c r="AB3" s="24"/>
    </row>
    <row r="4" spans="1:28" s="310" customFormat="1" thickBot="1" x14ac:dyDescent="0.25">
      <c r="A4" s="24"/>
      <c r="B4" s="5"/>
      <c r="C4" s="6"/>
      <c r="D4" s="6"/>
      <c r="E4" s="6"/>
      <c r="F4" s="6"/>
      <c r="G4" s="6"/>
      <c r="H4" s="6"/>
      <c r="I4" s="6"/>
      <c r="J4" s="6"/>
      <c r="K4" s="6"/>
      <c r="L4" s="6"/>
      <c r="M4" s="6"/>
      <c r="N4" s="3"/>
      <c r="O4" s="6"/>
      <c r="P4" s="24"/>
      <c r="Q4" s="24"/>
      <c r="R4" s="24"/>
      <c r="S4" s="369"/>
      <c r="T4" s="24"/>
      <c r="U4" s="370"/>
      <c r="V4" s="24"/>
      <c r="W4" s="369"/>
      <c r="X4" s="24"/>
      <c r="Y4" s="370"/>
      <c r="Z4" s="24"/>
      <c r="AA4" s="24"/>
      <c r="AB4" s="24"/>
    </row>
    <row r="5" spans="1:28" s="310" customFormat="1" ht="39" thickBot="1" x14ac:dyDescent="0.25">
      <c r="A5" s="24"/>
      <c r="B5" s="155" t="s">
        <v>37</v>
      </c>
      <c r="C5" s="155" t="s">
        <v>63</v>
      </c>
      <c r="D5" s="9"/>
      <c r="E5" s="155" t="s">
        <v>64</v>
      </c>
      <c r="F5" s="156" t="s">
        <v>15</v>
      </c>
      <c r="G5" s="155" t="s">
        <v>246</v>
      </c>
      <c r="H5" s="157" t="s">
        <v>17</v>
      </c>
      <c r="I5" s="155" t="s">
        <v>65</v>
      </c>
      <c r="J5" s="58"/>
      <c r="K5" s="157" t="s">
        <v>66</v>
      </c>
      <c r="L5" s="163" t="s">
        <v>190</v>
      </c>
      <c r="M5" s="164" t="s">
        <v>67</v>
      </c>
      <c r="N5" s="3"/>
      <c r="O5" s="373" t="s">
        <v>68</v>
      </c>
      <c r="P5" s="374" t="s">
        <v>231</v>
      </c>
      <c r="Q5" s="375" t="s">
        <v>196</v>
      </c>
      <c r="R5" s="24"/>
      <c r="S5" s="373" t="s">
        <v>68</v>
      </c>
      <c r="T5" s="374" t="s">
        <v>69</v>
      </c>
      <c r="U5" s="375" t="s">
        <v>196</v>
      </c>
      <c r="V5" s="24"/>
      <c r="W5" s="373" t="s">
        <v>68</v>
      </c>
      <c r="X5" s="374" t="s">
        <v>69</v>
      </c>
      <c r="Y5" s="375" t="s">
        <v>196</v>
      </c>
      <c r="Z5" s="24"/>
      <c r="AA5" s="24"/>
      <c r="AB5" s="24"/>
    </row>
    <row r="6" spans="1:28" s="310" customFormat="1" ht="14.25" x14ac:dyDescent="0.2">
      <c r="A6" s="24"/>
      <c r="B6" s="21" t="s">
        <v>200</v>
      </c>
      <c r="C6" s="313">
        <f>Basisgegevens!C12</f>
        <v>0</v>
      </c>
      <c r="D6" s="314"/>
      <c r="E6" s="169">
        <f>SUM('Dln 1'!$K$222:$K$223)</f>
        <v>0</v>
      </c>
      <c r="F6" s="170">
        <f>'Dln 1'!$K$224</f>
        <v>0</v>
      </c>
      <c r="G6" s="169">
        <f>'Dln 1'!$K$225</f>
        <v>0</v>
      </c>
      <c r="H6" s="169">
        <f>'Dln 1'!$K$226</f>
        <v>0</v>
      </c>
      <c r="I6" s="171">
        <f>'Dln 1'!$K$227</f>
        <v>0</v>
      </c>
      <c r="J6" s="172"/>
      <c r="K6" s="173">
        <f>SUM($E6:$I6)</f>
        <v>0</v>
      </c>
      <c r="L6" s="174">
        <f>'Dln 1'!$K$232</f>
        <v>0</v>
      </c>
      <c r="M6" s="175">
        <f>'Dln 1'!$K$230</f>
        <v>0</v>
      </c>
      <c r="N6" s="3"/>
      <c r="O6" s="447">
        <f>'Dln 1'!$K$236</f>
        <v>0</v>
      </c>
      <c r="P6" s="371">
        <f>'Dln 1'!$K$238</f>
        <v>0</v>
      </c>
      <c r="Q6" s="372">
        <f>'Dln 1'!$K$239</f>
        <v>0</v>
      </c>
      <c r="R6" s="24"/>
      <c r="S6" s="447">
        <f>'Dln 1'!$V$236</f>
        <v>0</v>
      </c>
      <c r="T6" s="371">
        <f>'Dln 1'!$V$238</f>
        <v>0</v>
      </c>
      <c r="U6" s="372">
        <f>'Dln 1'!$V$239</f>
        <v>0</v>
      </c>
      <c r="V6" s="24"/>
      <c r="W6" s="447">
        <f>'Dln 1'!$X$236</f>
        <v>0</v>
      </c>
      <c r="X6" s="371">
        <f>'Dln 1'!$X$238</f>
        <v>0</v>
      </c>
      <c r="Y6" s="372">
        <f>'Dln 1'!$X$239</f>
        <v>0</v>
      </c>
      <c r="Z6" s="445"/>
      <c r="AA6" s="24"/>
      <c r="AB6" s="24"/>
    </row>
    <row r="7" spans="1:28" s="310" customFormat="1" ht="13.5" customHeight="1" x14ac:dyDescent="0.2">
      <c r="A7" s="24"/>
      <c r="B7" s="22" t="s">
        <v>40</v>
      </c>
      <c r="C7" s="313">
        <f>Basisgegevens!C13</f>
        <v>0</v>
      </c>
      <c r="D7" s="314"/>
      <c r="E7" s="169">
        <f>SUM('Dln 2'!$K$222:$K$223)</f>
        <v>0</v>
      </c>
      <c r="F7" s="170">
        <f>'Dln 2'!$K$224</f>
        <v>0</v>
      </c>
      <c r="G7" s="169">
        <f>'Dln 2'!$K$225</f>
        <v>0</v>
      </c>
      <c r="H7" s="169">
        <f>'Dln 2'!$K$226</f>
        <v>0</v>
      </c>
      <c r="I7" s="171">
        <f>'Dln 2'!$K$227</f>
        <v>0</v>
      </c>
      <c r="J7" s="172"/>
      <c r="K7" s="176">
        <f>SUM($E7:$I7)</f>
        <v>0</v>
      </c>
      <c r="L7" s="177">
        <f>'Dln 2'!$K$232</f>
        <v>0</v>
      </c>
      <c r="M7" s="178">
        <f>'Dln 2'!$K$230</f>
        <v>0</v>
      </c>
      <c r="N7" s="38"/>
      <c r="O7" s="448">
        <f>'Dln 2'!$K$236</f>
        <v>0</v>
      </c>
      <c r="P7" s="332">
        <f>'Dln 2'!$K$238</f>
        <v>0</v>
      </c>
      <c r="Q7" s="333">
        <f>'Dln 2'!$K$239</f>
        <v>0</v>
      </c>
      <c r="R7" s="24"/>
      <c r="S7" s="448">
        <f>'Dln 2'!$V$236</f>
        <v>0</v>
      </c>
      <c r="T7" s="332">
        <f>'Dln 2'!$V$238</f>
        <v>0</v>
      </c>
      <c r="U7" s="333">
        <f>'Dln 2'!$V$239</f>
        <v>0</v>
      </c>
      <c r="V7" s="24"/>
      <c r="W7" s="448">
        <f>'Dln 2'!$X$236</f>
        <v>0</v>
      </c>
      <c r="X7" s="332">
        <f>'Dln 2'!$X$238</f>
        <v>0</v>
      </c>
      <c r="Y7" s="333">
        <f>'Dln 2'!$X$239</f>
        <v>0</v>
      </c>
      <c r="Z7" s="445"/>
      <c r="AA7" s="24"/>
      <c r="AB7" s="24"/>
    </row>
    <row r="8" spans="1:28" s="310" customFormat="1" ht="13.5" customHeight="1" x14ac:dyDescent="0.2">
      <c r="A8" s="24"/>
      <c r="B8" s="22" t="s">
        <v>41</v>
      </c>
      <c r="C8" s="313">
        <f>Basisgegevens!C14</f>
        <v>0</v>
      </c>
      <c r="D8" s="314"/>
      <c r="E8" s="169">
        <f>SUM('Dln 3'!$K$222:$K$223)</f>
        <v>0</v>
      </c>
      <c r="F8" s="170">
        <f>'Dln 3'!$K$224</f>
        <v>0</v>
      </c>
      <c r="G8" s="169">
        <f>'Dln 3'!$K$225</f>
        <v>0</v>
      </c>
      <c r="H8" s="169">
        <f>'Dln 3'!$K$226</f>
        <v>0</v>
      </c>
      <c r="I8" s="171">
        <f>'Dln 3'!$K$227</f>
        <v>0</v>
      </c>
      <c r="J8" s="172"/>
      <c r="K8" s="176">
        <f t="shared" ref="K8:K25" si="0">SUM($E8:$I8)</f>
        <v>0</v>
      </c>
      <c r="L8" s="177">
        <f>'Dln 3'!$K$232</f>
        <v>0</v>
      </c>
      <c r="M8" s="178">
        <f>'Dln 3'!$K$230</f>
        <v>0</v>
      </c>
      <c r="N8" s="38"/>
      <c r="O8" s="448">
        <f>'Dln 3'!$K$236</f>
        <v>0</v>
      </c>
      <c r="P8" s="332">
        <f>'Dln 3'!$K$238</f>
        <v>0</v>
      </c>
      <c r="Q8" s="333">
        <f>'Dln 3'!$K$239</f>
        <v>0</v>
      </c>
      <c r="R8" s="24"/>
      <c r="S8" s="448">
        <f>'Dln 3'!$V$236</f>
        <v>0</v>
      </c>
      <c r="T8" s="332">
        <f>'Dln 3'!$V$238</f>
        <v>0</v>
      </c>
      <c r="U8" s="333">
        <f>'Dln 3'!$V$239</f>
        <v>0</v>
      </c>
      <c r="V8" s="24"/>
      <c r="W8" s="448">
        <f>'Dln 3'!$X$236</f>
        <v>0</v>
      </c>
      <c r="X8" s="332">
        <f>'Dln 3'!$X$238</f>
        <v>0</v>
      </c>
      <c r="Y8" s="333">
        <f>'Dln 3'!$X$239</f>
        <v>0</v>
      </c>
      <c r="Z8" s="445"/>
      <c r="AA8" s="24"/>
      <c r="AB8" s="24"/>
    </row>
    <row r="9" spans="1:28" s="310" customFormat="1" ht="13.5" customHeight="1" x14ac:dyDescent="0.2">
      <c r="A9" s="24"/>
      <c r="B9" s="22" t="s">
        <v>42</v>
      </c>
      <c r="C9" s="313">
        <f>Basisgegevens!C15</f>
        <v>0</v>
      </c>
      <c r="D9" s="314"/>
      <c r="E9" s="169">
        <f>SUM('Dln 4'!$K$222:$K$223)</f>
        <v>0</v>
      </c>
      <c r="F9" s="170">
        <f>'Dln 4'!$K$224</f>
        <v>0</v>
      </c>
      <c r="G9" s="169">
        <f>'Dln 4'!$K$225</f>
        <v>0</v>
      </c>
      <c r="H9" s="169">
        <f>'Dln 4'!$K$226</f>
        <v>0</v>
      </c>
      <c r="I9" s="171">
        <f>'Dln 4'!$K$227</f>
        <v>0</v>
      </c>
      <c r="J9" s="172"/>
      <c r="K9" s="176">
        <f t="shared" si="0"/>
        <v>0</v>
      </c>
      <c r="L9" s="177">
        <f>'Dln 4'!$K$232</f>
        <v>0</v>
      </c>
      <c r="M9" s="178">
        <f>'Dln 4'!$K$230</f>
        <v>0</v>
      </c>
      <c r="N9" s="38"/>
      <c r="O9" s="448">
        <f>'Dln 4'!$K$236</f>
        <v>0</v>
      </c>
      <c r="P9" s="332">
        <f>'Dln 4'!$K$238</f>
        <v>0</v>
      </c>
      <c r="Q9" s="333">
        <f>'Dln 4'!$K$239</f>
        <v>0</v>
      </c>
      <c r="R9" s="24"/>
      <c r="S9" s="448">
        <f>'Dln 4'!$V$236</f>
        <v>0</v>
      </c>
      <c r="T9" s="332">
        <f>'Dln 4'!$V$238</f>
        <v>0</v>
      </c>
      <c r="U9" s="333">
        <f>'Dln 4'!$V$239</f>
        <v>0</v>
      </c>
      <c r="V9" s="24"/>
      <c r="W9" s="448">
        <f>'Dln 4'!$X$236</f>
        <v>0</v>
      </c>
      <c r="X9" s="332">
        <f>'Dln 4'!$X$238</f>
        <v>0</v>
      </c>
      <c r="Y9" s="333">
        <f>'Dln 4'!$X$239</f>
        <v>0</v>
      </c>
      <c r="Z9" s="445"/>
      <c r="AA9" s="24"/>
      <c r="AB9" s="24"/>
    </row>
    <row r="10" spans="1:28" s="310" customFormat="1" ht="13.5" customHeight="1" x14ac:dyDescent="0.2">
      <c r="A10" s="24"/>
      <c r="B10" s="22" t="s">
        <v>43</v>
      </c>
      <c r="C10" s="313">
        <f>Basisgegevens!C16</f>
        <v>0</v>
      </c>
      <c r="D10" s="314"/>
      <c r="E10" s="169">
        <f>SUM('Dln 5'!$K$222:$K$223)</f>
        <v>0</v>
      </c>
      <c r="F10" s="170">
        <f>'Dln 5'!$K$224</f>
        <v>0</v>
      </c>
      <c r="G10" s="169">
        <f>'Dln 5'!$K$225</f>
        <v>0</v>
      </c>
      <c r="H10" s="169">
        <f>'Dln 5'!$K$226</f>
        <v>0</v>
      </c>
      <c r="I10" s="171">
        <f>'Dln 5'!$K$227</f>
        <v>0</v>
      </c>
      <c r="J10" s="172"/>
      <c r="K10" s="176">
        <f t="shared" si="0"/>
        <v>0</v>
      </c>
      <c r="L10" s="177">
        <f>'Dln 5'!$K$232</f>
        <v>0</v>
      </c>
      <c r="M10" s="178">
        <f>'Dln 5'!$K$230</f>
        <v>0</v>
      </c>
      <c r="N10" s="38"/>
      <c r="O10" s="448">
        <f>'Dln 5'!$K$236</f>
        <v>0</v>
      </c>
      <c r="P10" s="332">
        <f>'Dln 5'!$K$238</f>
        <v>0</v>
      </c>
      <c r="Q10" s="333">
        <f>'Dln 5'!$K$239</f>
        <v>0</v>
      </c>
      <c r="R10" s="24"/>
      <c r="S10" s="448">
        <f>'Dln 5'!$V$236</f>
        <v>0</v>
      </c>
      <c r="T10" s="332">
        <f>'Dln 5'!$V$238</f>
        <v>0</v>
      </c>
      <c r="U10" s="333">
        <f>'Dln 5'!$V$239</f>
        <v>0</v>
      </c>
      <c r="V10" s="24"/>
      <c r="W10" s="448">
        <f>'Dln 5'!$X$236</f>
        <v>0</v>
      </c>
      <c r="X10" s="332">
        <f>'Dln 5'!$X$238</f>
        <v>0</v>
      </c>
      <c r="Y10" s="333">
        <f>'Dln 5'!$X$239</f>
        <v>0</v>
      </c>
      <c r="Z10" s="445"/>
      <c r="AA10" s="24"/>
      <c r="AB10" s="24"/>
    </row>
    <row r="11" spans="1:28" s="310" customFormat="1" ht="13.5" customHeight="1" x14ac:dyDescent="0.2">
      <c r="A11" s="24"/>
      <c r="B11" s="22" t="s">
        <v>44</v>
      </c>
      <c r="C11" s="313">
        <f>Basisgegevens!C17</f>
        <v>0</v>
      </c>
      <c r="D11" s="314"/>
      <c r="E11" s="169">
        <f>SUM('Dln 6'!$K$222:$K$223)</f>
        <v>0</v>
      </c>
      <c r="F11" s="170">
        <f>'Dln 6'!$K$224</f>
        <v>0</v>
      </c>
      <c r="G11" s="169">
        <f>'Dln 6'!$K$225</f>
        <v>0</v>
      </c>
      <c r="H11" s="169">
        <f>'Dln 6'!$K$226</f>
        <v>0</v>
      </c>
      <c r="I11" s="171">
        <f>'Dln 6'!$K$227</f>
        <v>0</v>
      </c>
      <c r="J11" s="172"/>
      <c r="K11" s="176">
        <f t="shared" si="0"/>
        <v>0</v>
      </c>
      <c r="L11" s="177">
        <f>'Dln 6'!$K$232</f>
        <v>0</v>
      </c>
      <c r="M11" s="178">
        <f>'Dln 6'!$K$230</f>
        <v>0</v>
      </c>
      <c r="N11" s="38"/>
      <c r="O11" s="448">
        <f>'Dln 6'!$K$236</f>
        <v>0</v>
      </c>
      <c r="P11" s="332">
        <f>'Dln 6'!$K$238</f>
        <v>0</v>
      </c>
      <c r="Q11" s="333">
        <f>'Dln 6'!$K$239</f>
        <v>0</v>
      </c>
      <c r="R11" s="24"/>
      <c r="S11" s="448">
        <f>'Dln 6'!$V$236</f>
        <v>0</v>
      </c>
      <c r="T11" s="332">
        <f>'Dln 6'!$V$238</f>
        <v>0</v>
      </c>
      <c r="U11" s="333">
        <f>'Dln 6'!$V$239</f>
        <v>0</v>
      </c>
      <c r="V11" s="24"/>
      <c r="W11" s="448">
        <f>'Dln 6'!$X$236</f>
        <v>0</v>
      </c>
      <c r="X11" s="332">
        <f>'Dln 6'!$X$238</f>
        <v>0</v>
      </c>
      <c r="Y11" s="333">
        <f>'Dln 6'!$X$239</f>
        <v>0</v>
      </c>
      <c r="Z11" s="445"/>
      <c r="AA11" s="24"/>
      <c r="AB11" s="24"/>
    </row>
    <row r="12" spans="1:28" s="310" customFormat="1" ht="13.5" customHeight="1" x14ac:dyDescent="0.2">
      <c r="A12" s="24"/>
      <c r="B12" s="22" t="s">
        <v>45</v>
      </c>
      <c r="C12" s="313">
        <f>Basisgegevens!C18</f>
        <v>0</v>
      </c>
      <c r="D12" s="314"/>
      <c r="E12" s="169">
        <f>SUM('Dln 7'!$K$222:$K$223)</f>
        <v>0</v>
      </c>
      <c r="F12" s="170">
        <f>'Dln 7'!$K$224</f>
        <v>0</v>
      </c>
      <c r="G12" s="169">
        <f>'Dln 7'!$K$225</f>
        <v>0</v>
      </c>
      <c r="H12" s="169">
        <f>'Dln 7'!$K$226</f>
        <v>0</v>
      </c>
      <c r="I12" s="171">
        <f>'Dln 7'!$K$227</f>
        <v>0</v>
      </c>
      <c r="J12" s="172"/>
      <c r="K12" s="176">
        <f t="shared" si="0"/>
        <v>0</v>
      </c>
      <c r="L12" s="177">
        <f>'Dln 7'!$K$232</f>
        <v>0</v>
      </c>
      <c r="M12" s="178">
        <f>'Dln 7'!$K$230</f>
        <v>0</v>
      </c>
      <c r="N12" s="38"/>
      <c r="O12" s="448">
        <f>'Dln 7'!$K$236</f>
        <v>0</v>
      </c>
      <c r="P12" s="332">
        <f>'Dln 7'!$K$238</f>
        <v>0</v>
      </c>
      <c r="Q12" s="333">
        <f>'Dln 7'!$K$239</f>
        <v>0</v>
      </c>
      <c r="R12" s="24"/>
      <c r="S12" s="448">
        <f>'Dln 7'!$V$236</f>
        <v>0</v>
      </c>
      <c r="T12" s="332">
        <f>'Dln 7'!$V$238</f>
        <v>0</v>
      </c>
      <c r="U12" s="333">
        <f>'Dln 7'!$V$239</f>
        <v>0</v>
      </c>
      <c r="V12" s="24"/>
      <c r="W12" s="448">
        <f>'Dln 7'!$X$236</f>
        <v>0</v>
      </c>
      <c r="X12" s="332">
        <f>'Dln 7'!$X$238</f>
        <v>0</v>
      </c>
      <c r="Y12" s="333">
        <f>'Dln 7'!$X$239</f>
        <v>0</v>
      </c>
      <c r="Z12" s="445"/>
      <c r="AA12" s="24"/>
      <c r="AB12" s="24"/>
    </row>
    <row r="13" spans="1:28" s="310" customFormat="1" ht="13.5" customHeight="1" x14ac:dyDescent="0.2">
      <c r="A13" s="24"/>
      <c r="B13" s="22" t="s">
        <v>46</v>
      </c>
      <c r="C13" s="313">
        <f>Basisgegevens!C19</f>
        <v>0</v>
      </c>
      <c r="D13" s="314"/>
      <c r="E13" s="169">
        <f>SUM('Dln 8'!$K$222:$K$223)</f>
        <v>0</v>
      </c>
      <c r="F13" s="170">
        <f>'Dln 8'!$K$224</f>
        <v>0</v>
      </c>
      <c r="G13" s="169">
        <f>'Dln 8'!$K$225</f>
        <v>0</v>
      </c>
      <c r="H13" s="169">
        <f>'Dln 8'!$K$226</f>
        <v>0</v>
      </c>
      <c r="I13" s="171">
        <f>'Dln 8'!$K$227</f>
        <v>0</v>
      </c>
      <c r="J13" s="172"/>
      <c r="K13" s="176">
        <f t="shared" si="0"/>
        <v>0</v>
      </c>
      <c r="L13" s="177">
        <f>'Dln 8'!$K$232</f>
        <v>0</v>
      </c>
      <c r="M13" s="178">
        <f>'Dln 8'!$K$230</f>
        <v>0</v>
      </c>
      <c r="N13" s="38"/>
      <c r="O13" s="448">
        <f>'Dln 8'!$K$236</f>
        <v>0</v>
      </c>
      <c r="P13" s="332">
        <f>'Dln 8'!$K$238</f>
        <v>0</v>
      </c>
      <c r="Q13" s="333">
        <f>'Dln 8'!$K$239</f>
        <v>0</v>
      </c>
      <c r="R13" s="24"/>
      <c r="S13" s="448">
        <f>'Dln 8'!$V$236</f>
        <v>0</v>
      </c>
      <c r="T13" s="332">
        <f>'Dln 8'!$V$238</f>
        <v>0</v>
      </c>
      <c r="U13" s="333">
        <f>'Dln 8'!$V$239</f>
        <v>0</v>
      </c>
      <c r="V13" s="24"/>
      <c r="W13" s="448">
        <f>'Dln 8'!$X$236</f>
        <v>0</v>
      </c>
      <c r="X13" s="332">
        <f>'Dln 8'!$X$238</f>
        <v>0</v>
      </c>
      <c r="Y13" s="333">
        <f>'Dln 8'!$X$239</f>
        <v>0</v>
      </c>
      <c r="Z13" s="445"/>
      <c r="AA13" s="24"/>
      <c r="AB13" s="24"/>
    </row>
    <row r="14" spans="1:28" s="310" customFormat="1" ht="13.5" customHeight="1" x14ac:dyDescent="0.2">
      <c r="A14" s="24"/>
      <c r="B14" s="22" t="s">
        <v>47</v>
      </c>
      <c r="C14" s="313">
        <f>Basisgegevens!C20</f>
        <v>0</v>
      </c>
      <c r="D14" s="314"/>
      <c r="E14" s="169">
        <f>SUM('Dln 9'!$K$222:$K$223)</f>
        <v>0</v>
      </c>
      <c r="F14" s="170">
        <f>'Dln 9'!$K$224</f>
        <v>0</v>
      </c>
      <c r="G14" s="169">
        <f>'Dln 9'!$K$225</f>
        <v>0</v>
      </c>
      <c r="H14" s="169">
        <f>'Dln 9'!$K$226</f>
        <v>0</v>
      </c>
      <c r="I14" s="171">
        <f>'Dln 9'!$K$227</f>
        <v>0</v>
      </c>
      <c r="J14" s="172"/>
      <c r="K14" s="176">
        <f t="shared" si="0"/>
        <v>0</v>
      </c>
      <c r="L14" s="177">
        <f>'Dln 9'!$K$232</f>
        <v>0</v>
      </c>
      <c r="M14" s="178">
        <f>'Dln 9'!$K$230</f>
        <v>0</v>
      </c>
      <c r="N14" s="38"/>
      <c r="O14" s="448">
        <f>'Dln 9'!$K$236</f>
        <v>0</v>
      </c>
      <c r="P14" s="332">
        <f>'Dln 9'!$K$238</f>
        <v>0</v>
      </c>
      <c r="Q14" s="333">
        <f>'Dln 9'!$K$239</f>
        <v>0</v>
      </c>
      <c r="R14" s="24"/>
      <c r="S14" s="448">
        <f>'Dln 9'!$V$236</f>
        <v>0</v>
      </c>
      <c r="T14" s="332">
        <f>'Dln 9'!$V$238</f>
        <v>0</v>
      </c>
      <c r="U14" s="333">
        <f>'Dln 9'!$V$239</f>
        <v>0</v>
      </c>
      <c r="V14" s="24"/>
      <c r="W14" s="448">
        <f>'Dln 9'!$X$236</f>
        <v>0</v>
      </c>
      <c r="X14" s="332">
        <f>'Dln 9'!$X$238</f>
        <v>0</v>
      </c>
      <c r="Y14" s="333">
        <f>'Dln 9'!$X$239</f>
        <v>0</v>
      </c>
      <c r="Z14" s="445"/>
      <c r="AA14" s="24"/>
      <c r="AB14" s="24"/>
    </row>
    <row r="15" spans="1:28" s="310" customFormat="1" ht="13.5" thickBot="1" x14ac:dyDescent="0.25">
      <c r="A15" s="24"/>
      <c r="B15" s="22" t="s">
        <v>48</v>
      </c>
      <c r="C15" s="313">
        <f>Basisgegevens!C21</f>
        <v>0</v>
      </c>
      <c r="D15" s="314"/>
      <c r="E15" s="169">
        <f>SUM('Dln 10'!$K$222:$K$223)</f>
        <v>0</v>
      </c>
      <c r="F15" s="170">
        <f>'Dln 10'!$K$224</f>
        <v>0</v>
      </c>
      <c r="G15" s="169">
        <f>'Dln 10'!$K$225</f>
        <v>0</v>
      </c>
      <c r="H15" s="169">
        <f>'Dln 10'!$K$226</f>
        <v>0</v>
      </c>
      <c r="I15" s="171">
        <f>'Dln 10'!$K$227</f>
        <v>0</v>
      </c>
      <c r="J15" s="172"/>
      <c r="K15" s="176">
        <f t="shared" si="0"/>
        <v>0</v>
      </c>
      <c r="L15" s="177">
        <f>'Dln 10'!$K$232</f>
        <v>0</v>
      </c>
      <c r="M15" s="178">
        <f>'Dln 10'!$K$230</f>
        <v>0</v>
      </c>
      <c r="N15" s="38"/>
      <c r="O15" s="448">
        <f>'Dln 10'!$K$236</f>
        <v>0</v>
      </c>
      <c r="P15" s="332">
        <f>'Dln 10'!$K$238</f>
        <v>0</v>
      </c>
      <c r="Q15" s="333">
        <f>'Dln 10'!$K$239</f>
        <v>0</v>
      </c>
      <c r="R15" s="24"/>
      <c r="S15" s="448">
        <f>'Dln 10'!$V$236</f>
        <v>0</v>
      </c>
      <c r="T15" s="332">
        <f>'Dln 10'!$V$238</f>
        <v>0</v>
      </c>
      <c r="U15" s="333">
        <f>'Dln 10'!$V$239</f>
        <v>0</v>
      </c>
      <c r="V15" s="24"/>
      <c r="W15" s="448">
        <f>'Dln 10'!$X$236</f>
        <v>0</v>
      </c>
      <c r="X15" s="332">
        <f>'Dln 10'!$X$238</f>
        <v>0</v>
      </c>
      <c r="Y15" s="333">
        <f>'Dln 10'!$X$239</f>
        <v>0</v>
      </c>
      <c r="Z15" s="445"/>
      <c r="AA15" s="24"/>
      <c r="AB15" s="24"/>
    </row>
    <row r="16" spans="1:28" s="310" customFormat="1" ht="12.75" hidden="1" outlineLevel="1" x14ac:dyDescent="0.2">
      <c r="A16" s="24"/>
      <c r="B16" s="22" t="s">
        <v>49</v>
      </c>
      <c r="C16" s="313">
        <f>Basisgegevens!C22</f>
        <v>0</v>
      </c>
      <c r="D16" s="314"/>
      <c r="E16" s="169">
        <f>SUM('Dln 11'!$K$222:$K$223)</f>
        <v>0</v>
      </c>
      <c r="F16" s="170">
        <f>'Dln 11'!$K$224</f>
        <v>0</v>
      </c>
      <c r="G16" s="169">
        <f>'Dln 11'!$K$225</f>
        <v>0</v>
      </c>
      <c r="H16" s="169">
        <f>'Dln 11'!$K$226</f>
        <v>0</v>
      </c>
      <c r="I16" s="171">
        <f>'Dln 11'!$K$227</f>
        <v>0</v>
      </c>
      <c r="J16" s="172"/>
      <c r="K16" s="176">
        <f t="shared" si="0"/>
        <v>0</v>
      </c>
      <c r="L16" s="177">
        <f>'Dln 11'!$K$232</f>
        <v>0</v>
      </c>
      <c r="M16" s="178">
        <f>'Dln 11'!$K$230</f>
        <v>0</v>
      </c>
      <c r="N16" s="38"/>
      <c r="O16" s="448">
        <f>'Dln 11'!$K$236</f>
        <v>0</v>
      </c>
      <c r="P16" s="332">
        <f>'Dln 11'!$K$238</f>
        <v>0</v>
      </c>
      <c r="Q16" s="333">
        <f>'Dln 11'!$K$239</f>
        <v>0</v>
      </c>
      <c r="R16" s="24"/>
      <c r="S16" s="448">
        <f>'Dln 11'!$V$236</f>
        <v>0</v>
      </c>
      <c r="T16" s="332">
        <f>'Dln 11'!$V$238</f>
        <v>0</v>
      </c>
      <c r="U16" s="333">
        <f>'Dln 11'!$V$239</f>
        <v>0</v>
      </c>
      <c r="V16" s="24"/>
      <c r="W16" s="448">
        <f>'Dln 11'!$X$236</f>
        <v>0</v>
      </c>
      <c r="X16" s="332">
        <f>'Dln 11'!$X$238</f>
        <v>0</v>
      </c>
      <c r="Y16" s="333">
        <f>'Dln 11'!$X$239</f>
        <v>0</v>
      </c>
      <c r="Z16" s="445"/>
      <c r="AA16" s="24"/>
      <c r="AB16" s="24"/>
    </row>
    <row r="17" spans="1:28" s="310" customFormat="1" ht="12.75" hidden="1" outlineLevel="1" x14ac:dyDescent="0.2">
      <c r="A17" s="24"/>
      <c r="B17" s="22" t="s">
        <v>50</v>
      </c>
      <c r="C17" s="313">
        <f>Basisgegevens!C23</f>
        <v>0</v>
      </c>
      <c r="D17" s="314"/>
      <c r="E17" s="169">
        <f>SUM('Dln 12'!$K$222:$K$223)</f>
        <v>0</v>
      </c>
      <c r="F17" s="170">
        <f>'Dln 12'!$K$224</f>
        <v>0</v>
      </c>
      <c r="G17" s="169">
        <f>'Dln 12'!$K$225</f>
        <v>0</v>
      </c>
      <c r="H17" s="169">
        <f>'Dln 12'!$K$226</f>
        <v>0</v>
      </c>
      <c r="I17" s="171">
        <f>'Dln 12'!$K$227</f>
        <v>0</v>
      </c>
      <c r="J17" s="172"/>
      <c r="K17" s="176">
        <f t="shared" si="0"/>
        <v>0</v>
      </c>
      <c r="L17" s="177">
        <f>'Dln 12'!$K$232</f>
        <v>0</v>
      </c>
      <c r="M17" s="178">
        <f>'Dln 12'!$K$230</f>
        <v>0</v>
      </c>
      <c r="N17" s="38"/>
      <c r="O17" s="448">
        <f>'Dln 12'!$K$236</f>
        <v>0</v>
      </c>
      <c r="P17" s="332">
        <f>'Dln 12'!$K$238</f>
        <v>0</v>
      </c>
      <c r="Q17" s="333">
        <f>'Dln 12'!$K$239</f>
        <v>0</v>
      </c>
      <c r="R17" s="24"/>
      <c r="S17" s="448">
        <f>'Dln 12'!$V$236</f>
        <v>0</v>
      </c>
      <c r="T17" s="332">
        <f>'Dln 12'!$V$238</f>
        <v>0</v>
      </c>
      <c r="U17" s="333">
        <f>'Dln 12'!$V$239</f>
        <v>0</v>
      </c>
      <c r="V17" s="24"/>
      <c r="W17" s="448">
        <f>'Dln 12'!$X$236</f>
        <v>0</v>
      </c>
      <c r="X17" s="332">
        <f>'Dln 12'!$X$238</f>
        <v>0</v>
      </c>
      <c r="Y17" s="333">
        <f>'Dln 12'!$X$239</f>
        <v>0</v>
      </c>
      <c r="Z17" s="445"/>
      <c r="AA17" s="24"/>
      <c r="AB17" s="24"/>
    </row>
    <row r="18" spans="1:28" s="310" customFormat="1" ht="12.75" hidden="1" outlineLevel="1" x14ac:dyDescent="0.2">
      <c r="A18" s="24"/>
      <c r="B18" s="22" t="s">
        <v>51</v>
      </c>
      <c r="C18" s="313">
        <f>Basisgegevens!C24</f>
        <v>0</v>
      </c>
      <c r="D18" s="314"/>
      <c r="E18" s="169">
        <f>SUM('Dln 13'!$K$222:$K$223)</f>
        <v>0</v>
      </c>
      <c r="F18" s="170">
        <f>'Dln 13'!$K$224</f>
        <v>0</v>
      </c>
      <c r="G18" s="169">
        <f>'Dln 13'!$K$225</f>
        <v>0</v>
      </c>
      <c r="H18" s="169">
        <f>'Dln 13'!$K$226</f>
        <v>0</v>
      </c>
      <c r="I18" s="171">
        <f>'Dln 13'!$K$227</f>
        <v>0</v>
      </c>
      <c r="J18" s="172"/>
      <c r="K18" s="176">
        <f t="shared" si="0"/>
        <v>0</v>
      </c>
      <c r="L18" s="177">
        <f>'Dln 13'!$K$232</f>
        <v>0</v>
      </c>
      <c r="M18" s="178">
        <f>'Dln 13'!$K$230</f>
        <v>0</v>
      </c>
      <c r="N18" s="38"/>
      <c r="O18" s="448">
        <f>'Dln 13'!$K$236</f>
        <v>0</v>
      </c>
      <c r="P18" s="332">
        <f>'Dln 13'!$K$238</f>
        <v>0</v>
      </c>
      <c r="Q18" s="333">
        <f>'Dln 13'!$K$239</f>
        <v>0</v>
      </c>
      <c r="R18" s="24"/>
      <c r="S18" s="448">
        <f>'Dln 13'!$V$236</f>
        <v>0</v>
      </c>
      <c r="T18" s="332">
        <f>'Dln 13'!$V$238</f>
        <v>0</v>
      </c>
      <c r="U18" s="333">
        <f>'Dln 13'!$V$239</f>
        <v>0</v>
      </c>
      <c r="V18" s="24"/>
      <c r="W18" s="448">
        <f>'Dln 13'!$X$236</f>
        <v>0</v>
      </c>
      <c r="X18" s="332">
        <f>'Dln 13'!$X$238</f>
        <v>0</v>
      </c>
      <c r="Y18" s="333">
        <f>'Dln 13'!$X$239</f>
        <v>0</v>
      </c>
      <c r="Z18" s="445"/>
      <c r="AA18" s="24"/>
      <c r="AB18" s="24"/>
    </row>
    <row r="19" spans="1:28" s="310" customFormat="1" ht="12.75" hidden="1" outlineLevel="1" x14ac:dyDescent="0.2">
      <c r="A19" s="24"/>
      <c r="B19" s="22" t="s">
        <v>52</v>
      </c>
      <c r="C19" s="313">
        <f>Basisgegevens!C25</f>
        <v>0</v>
      </c>
      <c r="D19" s="314"/>
      <c r="E19" s="169">
        <f>SUM('Dln 14'!$K$222:$K$223)</f>
        <v>0</v>
      </c>
      <c r="F19" s="170">
        <f>'Dln 14'!$K$224</f>
        <v>0</v>
      </c>
      <c r="G19" s="169">
        <f>'Dln 14'!$K$225</f>
        <v>0</v>
      </c>
      <c r="H19" s="169">
        <f>'Dln 14'!$K$226</f>
        <v>0</v>
      </c>
      <c r="I19" s="171">
        <f>'Dln 14'!$K$227</f>
        <v>0</v>
      </c>
      <c r="J19" s="172"/>
      <c r="K19" s="176">
        <f t="shared" si="0"/>
        <v>0</v>
      </c>
      <c r="L19" s="177">
        <f>'Dln 14'!$K$232</f>
        <v>0</v>
      </c>
      <c r="M19" s="178">
        <f>'Dln 14'!$K$230</f>
        <v>0</v>
      </c>
      <c r="N19" s="38"/>
      <c r="O19" s="448">
        <f>'Dln 14'!$K$236</f>
        <v>0</v>
      </c>
      <c r="P19" s="332">
        <f>'Dln 14'!$K$238</f>
        <v>0</v>
      </c>
      <c r="Q19" s="333">
        <f>'Dln 14'!$K$239</f>
        <v>0</v>
      </c>
      <c r="R19" s="24"/>
      <c r="S19" s="448">
        <f>'Dln 14'!$V$236</f>
        <v>0</v>
      </c>
      <c r="T19" s="332">
        <f>'Dln 14'!$V$238</f>
        <v>0</v>
      </c>
      <c r="U19" s="333">
        <f>'Dln 14'!$V$239</f>
        <v>0</v>
      </c>
      <c r="V19" s="24"/>
      <c r="W19" s="448">
        <f>'Dln 14'!$X$236</f>
        <v>0</v>
      </c>
      <c r="X19" s="332">
        <f>'Dln 14'!$X$238</f>
        <v>0</v>
      </c>
      <c r="Y19" s="333">
        <f>'Dln 14'!$X$239</f>
        <v>0</v>
      </c>
      <c r="Z19" s="445"/>
      <c r="AA19" s="24"/>
      <c r="AB19" s="24"/>
    </row>
    <row r="20" spans="1:28" s="310" customFormat="1" ht="12.75" hidden="1" outlineLevel="1" x14ac:dyDescent="0.2">
      <c r="A20" s="24"/>
      <c r="B20" s="22" t="s">
        <v>53</v>
      </c>
      <c r="C20" s="313">
        <f>Basisgegevens!C26</f>
        <v>0</v>
      </c>
      <c r="D20" s="314"/>
      <c r="E20" s="169">
        <f>SUM('Dln 15'!$K$222:$K$223)</f>
        <v>0</v>
      </c>
      <c r="F20" s="170">
        <f>'Dln 15'!$K$224</f>
        <v>0</v>
      </c>
      <c r="G20" s="169">
        <f>'Dln 15'!$K$225</f>
        <v>0</v>
      </c>
      <c r="H20" s="169">
        <f>'Dln 15'!$K$226</f>
        <v>0</v>
      </c>
      <c r="I20" s="171">
        <f>'Dln 15'!$K$227</f>
        <v>0</v>
      </c>
      <c r="J20" s="172"/>
      <c r="K20" s="176">
        <f t="shared" si="0"/>
        <v>0</v>
      </c>
      <c r="L20" s="177">
        <f>'Dln 15'!$K$232</f>
        <v>0</v>
      </c>
      <c r="M20" s="178">
        <f>'Dln 15'!$K$230</f>
        <v>0</v>
      </c>
      <c r="N20" s="38"/>
      <c r="O20" s="448">
        <f>'Dln 15'!$K$236</f>
        <v>0</v>
      </c>
      <c r="P20" s="332">
        <f>'Dln 15'!$K$238</f>
        <v>0</v>
      </c>
      <c r="Q20" s="333">
        <f>'Dln 15'!$K$239</f>
        <v>0</v>
      </c>
      <c r="R20" s="24"/>
      <c r="S20" s="448">
        <f>'Dln 15'!$V$236</f>
        <v>0</v>
      </c>
      <c r="T20" s="332">
        <f>'Dln 15'!$V$238</f>
        <v>0</v>
      </c>
      <c r="U20" s="333">
        <f>'Dln 15'!$V$239</f>
        <v>0</v>
      </c>
      <c r="V20" s="24"/>
      <c r="W20" s="448">
        <f>'Dln 15'!$X$236</f>
        <v>0</v>
      </c>
      <c r="X20" s="332">
        <f>'Dln 15'!$X$238</f>
        <v>0</v>
      </c>
      <c r="Y20" s="333">
        <f>'Dln 15'!$X$239</f>
        <v>0</v>
      </c>
      <c r="Z20" s="445"/>
      <c r="AA20" s="24"/>
      <c r="AB20" s="24"/>
    </row>
    <row r="21" spans="1:28" s="310" customFormat="1" ht="12.75" hidden="1" outlineLevel="1" x14ac:dyDescent="0.2">
      <c r="A21" s="24"/>
      <c r="B21" s="22" t="s">
        <v>54</v>
      </c>
      <c r="C21" s="313">
        <f>Basisgegevens!C27</f>
        <v>0</v>
      </c>
      <c r="D21" s="314"/>
      <c r="E21" s="169">
        <f>SUM('Dln 16'!$K$222:$K$223)</f>
        <v>0</v>
      </c>
      <c r="F21" s="170">
        <f>'Dln 16'!$K$224</f>
        <v>0</v>
      </c>
      <c r="G21" s="169">
        <f>'Dln 16'!$K$225</f>
        <v>0</v>
      </c>
      <c r="H21" s="169">
        <f>'Dln 16'!$K$226</f>
        <v>0</v>
      </c>
      <c r="I21" s="171">
        <f>'Dln 16'!$K$227</f>
        <v>0</v>
      </c>
      <c r="J21" s="172"/>
      <c r="K21" s="176">
        <f t="shared" si="0"/>
        <v>0</v>
      </c>
      <c r="L21" s="177">
        <f>'Dln 16'!$K$232</f>
        <v>0</v>
      </c>
      <c r="M21" s="178">
        <f>'Dln 16'!$K$230</f>
        <v>0</v>
      </c>
      <c r="N21" s="38"/>
      <c r="O21" s="448">
        <f>'Dln 16'!$K$236</f>
        <v>0</v>
      </c>
      <c r="P21" s="332">
        <f>'Dln 16'!$K$238</f>
        <v>0</v>
      </c>
      <c r="Q21" s="333">
        <f>'Dln 16'!$K$239</f>
        <v>0</v>
      </c>
      <c r="R21" s="24"/>
      <c r="S21" s="448">
        <f>'Dln 16'!$V$236</f>
        <v>0</v>
      </c>
      <c r="T21" s="332">
        <f>'Dln 16'!$V$238</f>
        <v>0</v>
      </c>
      <c r="U21" s="333">
        <f>'Dln 16'!$V$239</f>
        <v>0</v>
      </c>
      <c r="V21" s="24"/>
      <c r="W21" s="448">
        <f>'Dln 16'!$X$236</f>
        <v>0</v>
      </c>
      <c r="X21" s="332">
        <f>'Dln 16'!$X$238</f>
        <v>0</v>
      </c>
      <c r="Y21" s="333">
        <f>'Dln 16'!$X$239</f>
        <v>0</v>
      </c>
      <c r="Z21" s="445"/>
      <c r="AA21" s="24"/>
      <c r="AB21" s="24"/>
    </row>
    <row r="22" spans="1:28" s="310" customFormat="1" ht="12.75" hidden="1" outlineLevel="1" x14ac:dyDescent="0.2">
      <c r="A22" s="24"/>
      <c r="B22" s="22" t="s">
        <v>55</v>
      </c>
      <c r="C22" s="313">
        <f>Basisgegevens!C28</f>
        <v>0</v>
      </c>
      <c r="D22" s="314"/>
      <c r="E22" s="169">
        <f>SUM('Dln 17'!$K$222:$K$223)</f>
        <v>0</v>
      </c>
      <c r="F22" s="170">
        <f>'Dln 17'!$K$224</f>
        <v>0</v>
      </c>
      <c r="G22" s="169">
        <f>'Dln 17'!$K$225</f>
        <v>0</v>
      </c>
      <c r="H22" s="169">
        <f>'Dln 17'!$K$226</f>
        <v>0</v>
      </c>
      <c r="I22" s="171">
        <f>'Dln 17'!$K$227</f>
        <v>0</v>
      </c>
      <c r="J22" s="172"/>
      <c r="K22" s="176">
        <f t="shared" si="0"/>
        <v>0</v>
      </c>
      <c r="L22" s="177">
        <f>'Dln 17'!$K$232</f>
        <v>0</v>
      </c>
      <c r="M22" s="178">
        <f>'Dln 17'!$K$230</f>
        <v>0</v>
      </c>
      <c r="N22" s="38"/>
      <c r="O22" s="448">
        <f>'Dln 17'!$K$236</f>
        <v>0</v>
      </c>
      <c r="P22" s="332">
        <f>'Dln 17'!$K$238</f>
        <v>0</v>
      </c>
      <c r="Q22" s="333">
        <f>'Dln 17'!$K$239</f>
        <v>0</v>
      </c>
      <c r="R22" s="24"/>
      <c r="S22" s="448">
        <f>'Dln 17'!$V$236</f>
        <v>0</v>
      </c>
      <c r="T22" s="332">
        <f>'Dln 17'!$V$238</f>
        <v>0</v>
      </c>
      <c r="U22" s="333">
        <f>'Dln 17'!$V$239</f>
        <v>0</v>
      </c>
      <c r="V22" s="24"/>
      <c r="W22" s="448">
        <f>'Dln 17'!$X$236</f>
        <v>0</v>
      </c>
      <c r="X22" s="332">
        <f>'Dln 17'!$X$238</f>
        <v>0</v>
      </c>
      <c r="Y22" s="333">
        <f>'Dln 17'!$X$239</f>
        <v>0</v>
      </c>
      <c r="Z22" s="445"/>
      <c r="AA22" s="24"/>
      <c r="AB22" s="24"/>
    </row>
    <row r="23" spans="1:28" s="310" customFormat="1" ht="12.75" hidden="1" outlineLevel="1" x14ac:dyDescent="0.2">
      <c r="A23" s="24"/>
      <c r="B23" s="22" t="s">
        <v>56</v>
      </c>
      <c r="C23" s="313">
        <f>Basisgegevens!C29</f>
        <v>0</v>
      </c>
      <c r="D23" s="314"/>
      <c r="E23" s="169">
        <f>SUM('Dln 18'!$K$222:$K$223)</f>
        <v>0</v>
      </c>
      <c r="F23" s="170">
        <f>'Dln 18'!$K$224</f>
        <v>0</v>
      </c>
      <c r="G23" s="169">
        <f>'Dln 18'!$K$225</f>
        <v>0</v>
      </c>
      <c r="H23" s="169">
        <f>'Dln 18'!$K$226</f>
        <v>0</v>
      </c>
      <c r="I23" s="171">
        <f>'Dln 18'!$K$227</f>
        <v>0</v>
      </c>
      <c r="J23" s="172"/>
      <c r="K23" s="176">
        <f t="shared" si="0"/>
        <v>0</v>
      </c>
      <c r="L23" s="177">
        <f>'Dln 18'!$K$232</f>
        <v>0</v>
      </c>
      <c r="M23" s="178">
        <f>'Dln 18'!$K$230</f>
        <v>0</v>
      </c>
      <c r="N23" s="38"/>
      <c r="O23" s="448">
        <f>'Dln 18'!$K$236</f>
        <v>0</v>
      </c>
      <c r="P23" s="332">
        <f>'Dln 18'!$K$238</f>
        <v>0</v>
      </c>
      <c r="Q23" s="333">
        <f>'Dln 18'!$K$239</f>
        <v>0</v>
      </c>
      <c r="R23" s="24"/>
      <c r="S23" s="448">
        <f>'Dln 18'!$V$236</f>
        <v>0</v>
      </c>
      <c r="T23" s="332">
        <f>'Dln 18'!$V$238</f>
        <v>0</v>
      </c>
      <c r="U23" s="333">
        <f>'Dln 18'!$V$239</f>
        <v>0</v>
      </c>
      <c r="V23" s="24"/>
      <c r="W23" s="448">
        <f>'Dln 18'!$X$236</f>
        <v>0</v>
      </c>
      <c r="X23" s="332">
        <f>'Dln 18'!$X$238</f>
        <v>0</v>
      </c>
      <c r="Y23" s="333">
        <f>'Dln 18'!$X$239</f>
        <v>0</v>
      </c>
      <c r="Z23" s="445"/>
      <c r="AA23" s="24"/>
      <c r="AB23" s="24"/>
    </row>
    <row r="24" spans="1:28" s="310" customFormat="1" ht="12.75" hidden="1" outlineLevel="1" x14ac:dyDescent="0.2">
      <c r="A24" s="24"/>
      <c r="B24" s="22" t="s">
        <v>57</v>
      </c>
      <c r="C24" s="313">
        <f>Basisgegevens!C30</f>
        <v>0</v>
      </c>
      <c r="D24" s="314"/>
      <c r="E24" s="169">
        <f>SUM('Dln 19'!$K$222:$K$223)</f>
        <v>0</v>
      </c>
      <c r="F24" s="170">
        <f>'Dln 19'!$K$224</f>
        <v>0</v>
      </c>
      <c r="G24" s="169">
        <f>'Dln 19'!$K$225</f>
        <v>0</v>
      </c>
      <c r="H24" s="169">
        <f>'Dln 19'!$K$226</f>
        <v>0</v>
      </c>
      <c r="I24" s="171">
        <f>'Dln 19'!$K$227</f>
        <v>0</v>
      </c>
      <c r="J24" s="172"/>
      <c r="K24" s="176">
        <f t="shared" si="0"/>
        <v>0</v>
      </c>
      <c r="L24" s="177">
        <f>'Dln 19'!$K$232</f>
        <v>0</v>
      </c>
      <c r="M24" s="178">
        <f>'Dln 19'!$K$230</f>
        <v>0</v>
      </c>
      <c r="N24" s="38"/>
      <c r="O24" s="448">
        <f>'Dln 19'!$K$236</f>
        <v>0</v>
      </c>
      <c r="P24" s="332">
        <f>'Dln 19'!$K$238</f>
        <v>0</v>
      </c>
      <c r="Q24" s="333">
        <f>'Dln 19'!$K$239</f>
        <v>0</v>
      </c>
      <c r="R24" s="24"/>
      <c r="S24" s="448">
        <f>'Dln 19'!$V$236</f>
        <v>0</v>
      </c>
      <c r="T24" s="332">
        <f>'Dln 19'!$V$238</f>
        <v>0</v>
      </c>
      <c r="U24" s="333">
        <f>'Dln 19'!$V$239</f>
        <v>0</v>
      </c>
      <c r="V24" s="24"/>
      <c r="W24" s="448">
        <f>'Dln 19'!$X$236</f>
        <v>0</v>
      </c>
      <c r="X24" s="332">
        <f>'Dln 19'!$X$238</f>
        <v>0</v>
      </c>
      <c r="Y24" s="333">
        <f>'Dln 19'!$X$239</f>
        <v>0</v>
      </c>
      <c r="Z24" s="445"/>
      <c r="AA24" s="24"/>
      <c r="AB24" s="24"/>
    </row>
    <row r="25" spans="1:28" s="310" customFormat="1" ht="13.5" hidden="1" outlineLevel="1" thickBot="1" x14ac:dyDescent="0.25">
      <c r="A25" s="24"/>
      <c r="B25" s="64" t="s">
        <v>58</v>
      </c>
      <c r="C25" s="315">
        <f>Basisgegevens!C31</f>
        <v>0</v>
      </c>
      <c r="D25" s="314"/>
      <c r="E25" s="169">
        <f>SUM('Dln 20'!$K$222:$K$223)</f>
        <v>0</v>
      </c>
      <c r="F25" s="170">
        <f>'Dln 20'!$K$224</f>
        <v>0</v>
      </c>
      <c r="G25" s="169">
        <f>'Dln 20'!$K$225</f>
        <v>0</v>
      </c>
      <c r="H25" s="169">
        <f>'Dln 20'!$K$226</f>
        <v>0</v>
      </c>
      <c r="I25" s="171">
        <f>'Dln 20'!$K$227</f>
        <v>0</v>
      </c>
      <c r="J25" s="172"/>
      <c r="K25" s="176">
        <f t="shared" si="0"/>
        <v>0</v>
      </c>
      <c r="L25" s="177">
        <f>'Dln 20'!$K$232</f>
        <v>0</v>
      </c>
      <c r="M25" s="178">
        <f>'Dln 20'!$K$230</f>
        <v>0</v>
      </c>
      <c r="N25" s="38"/>
      <c r="O25" s="448">
        <f>'Dln 20'!$K$236</f>
        <v>0</v>
      </c>
      <c r="P25" s="332">
        <f>'Dln 20'!$K$238</f>
        <v>0</v>
      </c>
      <c r="Q25" s="333">
        <f>'Dln 20'!$K$239</f>
        <v>0</v>
      </c>
      <c r="R25" s="24"/>
      <c r="S25" s="448">
        <f>'Dln 20'!$V$236</f>
        <v>0</v>
      </c>
      <c r="T25" s="332">
        <f>'Dln 20'!$V$238</f>
        <v>0</v>
      </c>
      <c r="U25" s="333">
        <f>'Dln 20'!$V$239</f>
        <v>0</v>
      </c>
      <c r="V25" s="24"/>
      <c r="W25" s="448">
        <f>'Dln 20'!$X$236</f>
        <v>0</v>
      </c>
      <c r="X25" s="332">
        <f>'Dln 20'!$X$238</f>
        <v>0</v>
      </c>
      <c r="Y25" s="333">
        <f>'Dln 20'!$X$239</f>
        <v>0</v>
      </c>
      <c r="Z25" s="445"/>
      <c r="AA25" s="24"/>
      <c r="AB25" s="24"/>
    </row>
    <row r="26" spans="1:28" s="317" customFormat="1" ht="15.75" collapsed="1" thickBot="1" x14ac:dyDescent="0.25">
      <c r="A26" s="316"/>
      <c r="B26" s="165"/>
      <c r="C26" s="166" t="s">
        <v>71</v>
      </c>
      <c r="D26" s="167"/>
      <c r="E26" s="179">
        <f>SUM(E6:E25)</f>
        <v>0</v>
      </c>
      <c r="F26" s="179">
        <f>SUM(F6:F25)</f>
        <v>0</v>
      </c>
      <c r="G26" s="179">
        <f>SUM(G6:G25)</f>
        <v>0</v>
      </c>
      <c r="H26" s="179">
        <f>SUM(H6:H25)</f>
        <v>0</v>
      </c>
      <c r="I26" s="179">
        <f>SUM(I6:I25)</f>
        <v>0</v>
      </c>
      <c r="J26" s="180"/>
      <c r="K26" s="179">
        <f>SUM(K6:K25)</f>
        <v>0</v>
      </c>
      <c r="L26" s="179">
        <f>SUM(L6:L25)</f>
        <v>0</v>
      </c>
      <c r="M26" s="179">
        <f>SUM(M6:M25)</f>
        <v>0</v>
      </c>
      <c r="N26" s="168"/>
      <c r="O26" s="179">
        <f>SUM(O6:O25)</f>
        <v>0</v>
      </c>
      <c r="P26" s="179">
        <f>SUM(P6:P25)</f>
        <v>0</v>
      </c>
      <c r="Q26" s="179">
        <f>SUM(Q6:Q25)</f>
        <v>0</v>
      </c>
      <c r="R26" s="316"/>
      <c r="S26" s="179">
        <f>SUM(S6:S25)</f>
        <v>0</v>
      </c>
      <c r="T26" s="179">
        <f>SUM(T6:T25)</f>
        <v>0</v>
      </c>
      <c r="U26" s="179">
        <f>SUM(U6:U25)</f>
        <v>0</v>
      </c>
      <c r="V26" s="316"/>
      <c r="W26" s="179">
        <f>SUM(W6:W25)</f>
        <v>0</v>
      </c>
      <c r="X26" s="179">
        <f>SUM(X6:X25)</f>
        <v>0</v>
      </c>
      <c r="Y26" s="179">
        <f>SUM(Y6:Y25)</f>
        <v>0</v>
      </c>
      <c r="Z26" s="446"/>
      <c r="AA26" s="316"/>
      <c r="AB26" s="316"/>
    </row>
    <row r="27" spans="1:28" s="310" customFormat="1" ht="14.25" x14ac:dyDescent="0.2">
      <c r="A27" s="24"/>
      <c r="B27" s="3"/>
      <c r="C27" s="3"/>
      <c r="D27" s="3"/>
      <c r="E27" s="3"/>
      <c r="F27" s="3"/>
      <c r="G27" s="3"/>
      <c r="H27" s="3"/>
      <c r="I27" s="3"/>
      <c r="J27" s="3"/>
      <c r="K27" s="3"/>
      <c r="L27" s="3"/>
      <c r="M27" s="3"/>
      <c r="N27" s="3"/>
      <c r="O27" s="3"/>
      <c r="P27" s="24"/>
      <c r="Q27" s="24"/>
      <c r="R27" s="24"/>
      <c r="S27" s="3"/>
      <c r="T27" s="24"/>
      <c r="U27" s="24"/>
      <c r="V27" s="24"/>
      <c r="W27" s="3"/>
      <c r="X27" s="24"/>
      <c r="Y27" s="24"/>
      <c r="Z27" s="24"/>
      <c r="AA27" s="24"/>
      <c r="AB27" s="24"/>
    </row>
    <row r="28" spans="1:28" s="310" customFormat="1" ht="14.25" x14ac:dyDescent="0.2">
      <c r="A28" s="24"/>
      <c r="B28" s="3"/>
      <c r="C28" s="3"/>
      <c r="D28" s="3"/>
      <c r="E28" s="3"/>
      <c r="F28" s="3"/>
      <c r="G28" s="3"/>
      <c r="H28" s="3"/>
      <c r="I28" s="3"/>
      <c r="J28" s="3"/>
      <c r="K28" s="231" t="s">
        <v>230</v>
      </c>
      <c r="L28" s="3"/>
      <c r="M28" s="3"/>
      <c r="N28" s="3"/>
      <c r="O28" s="3"/>
      <c r="P28" s="24"/>
      <c r="Q28" s="24"/>
      <c r="R28" s="24"/>
      <c r="S28" s="3"/>
      <c r="T28" s="24"/>
      <c r="U28" s="24"/>
      <c r="V28" s="24"/>
      <c r="W28" s="3"/>
      <c r="X28" s="24"/>
      <c r="Y28" s="24"/>
      <c r="Z28" s="24"/>
      <c r="AA28" s="24"/>
      <c r="AB28" s="24"/>
    </row>
    <row r="29" spans="1:28" s="310" customFormat="1" ht="25.15" customHeight="1" x14ac:dyDescent="0.2">
      <c r="A29" s="24"/>
      <c r="B29" s="319" t="s">
        <v>201</v>
      </c>
      <c r="C29" s="318"/>
      <c r="D29" s="318"/>
      <c r="E29" s="318"/>
      <c r="F29" s="318"/>
      <c r="G29" s="318"/>
      <c r="H29" s="318"/>
      <c r="I29" s="318"/>
      <c r="J29" s="318"/>
      <c r="K29" s="231"/>
      <c r="L29" s="318"/>
      <c r="M29" s="318"/>
      <c r="N29" s="3"/>
      <c r="O29" s="3"/>
      <c r="P29" s="24"/>
      <c r="Q29" s="24"/>
      <c r="R29" s="24"/>
      <c r="S29" s="3"/>
      <c r="T29" s="24"/>
      <c r="U29" s="24"/>
      <c r="V29" s="24"/>
      <c r="W29" s="3"/>
      <c r="X29" s="24"/>
      <c r="Y29" s="24"/>
      <c r="Z29" s="24"/>
      <c r="AA29" s="24"/>
      <c r="AB29" s="24"/>
    </row>
    <row r="30" spans="1:28" s="310" customFormat="1" ht="25.15" customHeight="1" x14ac:dyDescent="0.2">
      <c r="A30" s="24"/>
      <c r="B30" s="479" t="s">
        <v>74</v>
      </c>
      <c r="C30" s="472"/>
      <c r="D30" s="472"/>
      <c r="E30" s="472"/>
      <c r="F30" s="472"/>
      <c r="G30" s="472"/>
      <c r="H30" s="472" t="s">
        <v>245</v>
      </c>
      <c r="I30" s="472"/>
      <c r="J30" s="472"/>
      <c r="K30" s="472"/>
      <c r="L30" s="472"/>
      <c r="M30" s="473"/>
      <c r="N30" s="3"/>
      <c r="O30" s="3"/>
      <c r="P30" s="24"/>
      <c r="Q30" s="24"/>
      <c r="R30" s="24"/>
      <c r="S30" s="3"/>
      <c r="T30" s="24"/>
      <c r="U30" s="24"/>
      <c r="V30" s="24"/>
      <c r="W30" s="3"/>
      <c r="X30" s="24"/>
      <c r="Y30" s="24"/>
      <c r="Z30" s="24"/>
      <c r="AA30" s="24"/>
      <c r="AB30" s="24"/>
    </row>
    <row r="31" spans="1:28" s="310" customFormat="1" ht="25.15" customHeight="1" x14ac:dyDescent="0.2">
      <c r="A31" s="24"/>
      <c r="B31" s="478" t="s">
        <v>75</v>
      </c>
      <c r="C31" s="474"/>
      <c r="D31" s="474"/>
      <c r="E31" s="474"/>
      <c r="F31" s="474"/>
      <c r="G31" s="474"/>
      <c r="H31" s="474"/>
      <c r="I31" s="474"/>
      <c r="J31" s="474"/>
      <c r="K31" s="474"/>
      <c r="L31" s="474"/>
      <c r="M31" s="475"/>
      <c r="N31" s="3"/>
      <c r="O31" s="3"/>
      <c r="P31" s="24"/>
      <c r="Q31" s="24"/>
      <c r="R31" s="24"/>
      <c r="S31" s="3"/>
      <c r="T31" s="24"/>
      <c r="U31" s="24"/>
      <c r="V31" s="24"/>
      <c r="W31" s="3"/>
      <c r="X31" s="24"/>
      <c r="Y31" s="24"/>
      <c r="Z31" s="24"/>
      <c r="AA31" s="24"/>
      <c r="AB31" s="24"/>
    </row>
    <row r="32" spans="1:28" s="310" customFormat="1" ht="14.25" x14ac:dyDescent="0.2">
      <c r="A32" s="24"/>
      <c r="B32" s="480" t="s">
        <v>76</v>
      </c>
      <c r="C32" s="481"/>
      <c r="D32" s="481"/>
      <c r="E32" s="481"/>
      <c r="F32" s="481"/>
      <c r="G32" s="481"/>
      <c r="H32" s="474"/>
      <c r="I32" s="474"/>
      <c r="J32" s="474"/>
      <c r="K32" s="474"/>
      <c r="L32" s="474"/>
      <c r="M32" s="475"/>
      <c r="N32" s="3"/>
      <c r="O32" s="3"/>
      <c r="P32" s="24"/>
      <c r="Q32" s="24"/>
      <c r="R32" s="24"/>
      <c r="S32" s="3"/>
      <c r="T32" s="24"/>
      <c r="U32" s="24"/>
      <c r="V32" s="24"/>
      <c r="W32" s="3"/>
      <c r="X32" s="24"/>
      <c r="Y32" s="24"/>
      <c r="Z32" s="24"/>
      <c r="AA32" s="24"/>
      <c r="AB32" s="24"/>
    </row>
    <row r="33" spans="1:28" s="310" customFormat="1" ht="14.25" x14ac:dyDescent="0.2">
      <c r="A33" s="24"/>
      <c r="B33" s="480" t="s">
        <v>77</v>
      </c>
      <c r="C33" s="481"/>
      <c r="D33" s="481"/>
      <c r="E33" s="481"/>
      <c r="F33" s="481"/>
      <c r="G33" s="481"/>
      <c r="H33" s="474"/>
      <c r="I33" s="474"/>
      <c r="J33" s="474"/>
      <c r="K33" s="474"/>
      <c r="L33" s="474"/>
      <c r="M33" s="475"/>
      <c r="N33" s="3"/>
      <c r="O33" s="3"/>
      <c r="P33" s="24"/>
      <c r="Q33" s="24"/>
      <c r="R33" s="24"/>
      <c r="S33" s="3"/>
      <c r="T33" s="24"/>
      <c r="U33" s="24"/>
      <c r="V33" s="24"/>
      <c r="W33" s="3"/>
      <c r="X33" s="24"/>
      <c r="Y33" s="24"/>
      <c r="Z33" s="24"/>
      <c r="AA33" s="24"/>
      <c r="AB33" s="24"/>
    </row>
    <row r="34" spans="1:28" s="310" customFormat="1" ht="14.25" x14ac:dyDescent="0.2">
      <c r="A34" s="24"/>
      <c r="B34" s="480" t="s">
        <v>78</v>
      </c>
      <c r="C34" s="481"/>
      <c r="D34" s="481"/>
      <c r="E34" s="481"/>
      <c r="F34" s="481"/>
      <c r="G34" s="481"/>
      <c r="H34" s="474"/>
      <c r="I34" s="474"/>
      <c r="J34" s="474"/>
      <c r="K34" s="474"/>
      <c r="L34" s="474"/>
      <c r="M34" s="475"/>
      <c r="N34" s="3"/>
      <c r="O34" s="3"/>
      <c r="P34" s="24"/>
      <c r="Q34" s="24"/>
      <c r="R34" s="24"/>
      <c r="S34" s="3"/>
      <c r="T34" s="24"/>
      <c r="U34" s="24"/>
      <c r="V34" s="24"/>
      <c r="W34" s="3"/>
      <c r="X34" s="24"/>
      <c r="Y34" s="24"/>
      <c r="Z34" s="24"/>
      <c r="AA34" s="24"/>
      <c r="AB34" s="24"/>
    </row>
    <row r="35" spans="1:28" s="310" customFormat="1" ht="14.25" x14ac:dyDescent="0.2">
      <c r="A35" s="24"/>
      <c r="B35" s="482" t="s">
        <v>79</v>
      </c>
      <c r="C35" s="483"/>
      <c r="D35" s="483"/>
      <c r="E35" s="483"/>
      <c r="F35" s="483"/>
      <c r="G35" s="483"/>
      <c r="H35" s="476"/>
      <c r="I35" s="476"/>
      <c r="J35" s="476"/>
      <c r="K35" s="476"/>
      <c r="L35" s="476"/>
      <c r="M35" s="477"/>
      <c r="N35" s="3"/>
      <c r="O35" s="3"/>
      <c r="P35" s="24"/>
      <c r="Q35" s="24"/>
      <c r="R35" s="24"/>
      <c r="S35" s="3"/>
      <c r="T35" s="24"/>
      <c r="U35" s="24"/>
      <c r="V35" s="24"/>
      <c r="W35" s="3"/>
      <c r="X35" s="24"/>
      <c r="Y35" s="24"/>
      <c r="Z35" s="24"/>
      <c r="AA35" s="24"/>
      <c r="AB35" s="24"/>
    </row>
    <row r="36" spans="1:28" s="310" customFormat="1" ht="14.25" x14ac:dyDescent="0.2">
      <c r="A36" s="24"/>
      <c r="B36" s="3"/>
      <c r="C36" s="3"/>
      <c r="D36" s="3"/>
      <c r="E36" s="3"/>
      <c r="F36" s="3"/>
      <c r="G36" s="3"/>
      <c r="H36" s="3"/>
      <c r="I36" s="3"/>
      <c r="J36" s="3"/>
      <c r="K36" s="3"/>
      <c r="L36" s="3"/>
      <c r="M36" s="3"/>
      <c r="N36" s="3"/>
      <c r="O36" s="3"/>
      <c r="P36" s="24"/>
      <c r="Q36" s="24"/>
      <c r="R36" s="24"/>
      <c r="S36" s="3"/>
      <c r="T36" s="24"/>
      <c r="U36" s="24"/>
      <c r="V36" s="24"/>
      <c r="W36" s="3"/>
      <c r="X36" s="24"/>
      <c r="Y36" s="24"/>
      <c r="Z36" s="24"/>
      <c r="AA36" s="24"/>
      <c r="AB36" s="24"/>
    </row>
    <row r="37" spans="1:28" ht="12.75" hidden="1" x14ac:dyDescent="0.2"/>
    <row r="38" spans="1:28" ht="12.75" hidden="1" x14ac:dyDescent="0.2"/>
    <row r="39" spans="1:28" ht="12.75" hidden="1" x14ac:dyDescent="0.2"/>
    <row r="40" spans="1:28" ht="12.75" hidden="1" x14ac:dyDescent="0.2"/>
    <row r="41" spans="1:28" ht="12.75" hidden="1" x14ac:dyDescent="0.2"/>
    <row r="42" spans="1:28" ht="12.75" hidden="1" x14ac:dyDescent="0.2"/>
    <row r="43" spans="1:28" ht="12.75" hidden="1" x14ac:dyDescent="0.2"/>
    <row r="44" spans="1:28" ht="12.75" hidden="1" x14ac:dyDescent="0.2"/>
  </sheetData>
  <sheetProtection algorithmName="SHA-512" hashValue="LiYzMDTElVqYryWLpyhaymly9qQOnOd0rfxHssM/s3s/jb5Gif0r1mOw/DjkUWfeZ2oxX4NB54ipBBzjoFSCCQ==" saltValue="qhs0f1ffFTEdPIuvrbPSUw==" spinCount="100000" sheet="1" formatColumns="0" formatRows="0" selectLockedCells="1"/>
  <mergeCells count="9">
    <mergeCell ref="S3:U3"/>
    <mergeCell ref="W3:Y3"/>
    <mergeCell ref="H30:M35"/>
    <mergeCell ref="B31:G31"/>
    <mergeCell ref="B30:G30"/>
    <mergeCell ref="B32:G32"/>
    <mergeCell ref="B33:G33"/>
    <mergeCell ref="B34:G34"/>
    <mergeCell ref="B35:G35"/>
  </mergeCells>
  <phoneticPr fontId="26" type="noConversion"/>
  <conditionalFormatting sqref="K28">
    <cfRule type="expression" dxfId="344" priority="1">
      <formula>$M$26&lt;0</formula>
    </cfRule>
  </conditionalFormatting>
  <conditionalFormatting sqref="K29">
    <cfRule type="expression" dxfId="343" priority="2">
      <formula>ROUND($K$26-$L$26-$M$26,2)&gt;0</formula>
    </cfRule>
  </conditionalFormatting>
  <conditionalFormatting sqref="L6:L25">
    <cfRule type="expression" dxfId="342" priority="3">
      <formula>AND(ROUND($K6-$L6-$M6,2)&lt;&gt;0,$L6&lt;&gt;"")</formula>
    </cfRule>
  </conditionalFormatting>
  <printOptions horizontalCentered="1" verticalCentered="1"/>
  <pageMargins left="0.19685039370078741" right="0.19685039370078741" top="0.19685039370078741" bottom="0.19685039370078741" header="0.31496062992125984" footer="0.31496062992125984"/>
  <pageSetup paperSize="9" scale="55" fitToWidth="2"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5E5FC-42DB-439F-A865-EC7532DF9DCE}">
  <sheetPr codeName="Blad25"/>
  <dimension ref="B2:AG27"/>
  <sheetViews>
    <sheetView zoomScaleNormal="100" workbookViewId="0">
      <pane xSplit="2" ySplit="3" topLeftCell="C4" activePane="bottomRight" state="frozen"/>
      <selection pane="topRight" activeCell="C1" sqref="C1"/>
      <selection pane="bottomLeft" activeCell="A4" sqref="A4"/>
      <selection pane="bottomRight" activeCell="F8" sqref="F8"/>
    </sheetView>
  </sheetViews>
  <sheetFormatPr defaultColWidth="9.140625" defaultRowHeight="12.75" outlineLevelRow="1" x14ac:dyDescent="0.2"/>
  <cols>
    <col min="1" max="1" width="5.140625" style="28" customWidth="1"/>
    <col min="2" max="2" width="23.85546875" style="28" customWidth="1"/>
    <col min="3" max="3" width="16.5703125" style="28" customWidth="1"/>
    <col min="4" max="4" width="8" style="28" customWidth="1"/>
    <col min="5" max="5" width="18.140625" style="28" customWidth="1"/>
    <col min="6" max="6" width="10.28515625" style="28" customWidth="1"/>
    <col min="7" max="7" width="16.42578125" style="28" customWidth="1"/>
    <col min="8" max="8" width="8" style="28" customWidth="1"/>
    <col min="9" max="9" width="15.5703125" style="28" customWidth="1"/>
    <col min="10" max="10" width="10.7109375" style="28" customWidth="1"/>
    <col min="11" max="11" width="19.140625" style="28" customWidth="1"/>
    <col min="12" max="12" width="10" style="28" customWidth="1"/>
    <col min="13" max="13" width="19" style="28" customWidth="1"/>
    <col min="14" max="14" width="8.85546875" style="28" customWidth="1"/>
    <col min="15" max="15" width="19.140625" style="28" customWidth="1"/>
    <col min="16" max="16" width="9.85546875" style="28" customWidth="1"/>
    <col min="17" max="17" width="16" style="28" customWidth="1"/>
    <col min="18" max="18" width="10.5703125" style="28" customWidth="1"/>
    <col min="19" max="19" width="15.85546875" style="28" customWidth="1"/>
    <col min="20" max="20" width="9.85546875" style="28" customWidth="1"/>
    <col min="21" max="21" width="14" style="28" customWidth="1"/>
    <col min="22" max="22" width="9.85546875" style="28" customWidth="1"/>
    <col min="23" max="23" width="17" style="28" customWidth="1"/>
    <col min="24" max="24" width="9.85546875" style="28" customWidth="1"/>
    <col min="25" max="25" width="16.28515625" style="28" customWidth="1"/>
    <col min="26" max="26" width="9.85546875" style="28" customWidth="1"/>
    <col min="27" max="27" width="18.140625" style="28" customWidth="1"/>
    <col min="28" max="28" width="9.85546875" style="28" customWidth="1"/>
    <col min="29" max="29" width="12.42578125" style="28" customWidth="1"/>
    <col min="30" max="30" width="9.85546875" style="28" customWidth="1"/>
    <col min="31" max="31" width="2.85546875" style="28" customWidth="1"/>
    <col min="32" max="32" width="16.140625" style="28" customWidth="1"/>
    <col min="33" max="16384" width="9.140625" style="28"/>
  </cols>
  <sheetData>
    <row r="2" spans="2:33" ht="18" x14ac:dyDescent="0.2">
      <c r="B2" s="378" t="s">
        <v>137</v>
      </c>
    </row>
    <row r="3" spans="2:33" ht="13.5" thickBot="1" x14ac:dyDescent="0.25"/>
    <row r="4" spans="2:33" s="152" customFormat="1" ht="32.1" customHeight="1" thickBot="1" x14ac:dyDescent="0.25">
      <c r="C4" s="486" t="s">
        <v>138</v>
      </c>
      <c r="D4" s="487"/>
      <c r="E4" s="488" t="s">
        <v>139</v>
      </c>
      <c r="F4" s="489"/>
      <c r="G4" s="490" t="s">
        <v>125</v>
      </c>
      <c r="H4" s="491"/>
      <c r="I4" s="490" t="s">
        <v>101</v>
      </c>
      <c r="J4" s="491"/>
      <c r="K4" s="490" t="s">
        <v>189</v>
      </c>
      <c r="L4" s="491"/>
      <c r="M4" s="490" t="s">
        <v>123</v>
      </c>
      <c r="N4" s="491"/>
      <c r="O4" s="490" t="s">
        <v>99</v>
      </c>
      <c r="P4" s="491"/>
      <c r="Q4" s="484" t="s">
        <v>140</v>
      </c>
      <c r="R4" s="485"/>
      <c r="S4" s="484" t="s">
        <v>141</v>
      </c>
      <c r="T4" s="485"/>
      <c r="U4" s="484" t="s">
        <v>142</v>
      </c>
      <c r="V4" s="485"/>
      <c r="W4" s="484" t="s">
        <v>143</v>
      </c>
      <c r="X4" s="485"/>
      <c r="Y4" s="484" t="s">
        <v>144</v>
      </c>
      <c r="Z4" s="485"/>
      <c r="AA4" s="484" t="s">
        <v>107</v>
      </c>
      <c r="AB4" s="485"/>
      <c r="AC4" s="484" t="s">
        <v>120</v>
      </c>
      <c r="AD4" s="485"/>
    </row>
    <row r="5" spans="2:33" s="46" customFormat="1" ht="29.1" customHeight="1" thickBot="1" x14ac:dyDescent="0.25">
      <c r="B5" s="152"/>
      <c r="C5" s="160" t="s">
        <v>145</v>
      </c>
      <c r="D5" s="161" t="s">
        <v>146</v>
      </c>
      <c r="E5" s="160" t="s">
        <v>145</v>
      </c>
      <c r="F5" s="162" t="s">
        <v>146</v>
      </c>
      <c r="G5" s="160" t="s">
        <v>145</v>
      </c>
      <c r="H5" s="161" t="s">
        <v>146</v>
      </c>
      <c r="I5" s="160" t="s">
        <v>145</v>
      </c>
      <c r="J5" s="162" t="s">
        <v>146</v>
      </c>
      <c r="K5" s="160" t="s">
        <v>145</v>
      </c>
      <c r="L5" s="161" t="s">
        <v>146</v>
      </c>
      <c r="M5" s="160" t="s">
        <v>145</v>
      </c>
      <c r="N5" s="161" t="s">
        <v>146</v>
      </c>
      <c r="O5" s="160" t="s">
        <v>145</v>
      </c>
      <c r="P5" s="162" t="s">
        <v>146</v>
      </c>
      <c r="Q5" s="160" t="s">
        <v>145</v>
      </c>
      <c r="R5" s="161" t="s">
        <v>146</v>
      </c>
      <c r="S5" s="160" t="s">
        <v>145</v>
      </c>
      <c r="T5" s="161" t="s">
        <v>146</v>
      </c>
      <c r="U5" s="160" t="s">
        <v>145</v>
      </c>
      <c r="V5" s="161" t="s">
        <v>146</v>
      </c>
      <c r="W5" s="160" t="s">
        <v>145</v>
      </c>
      <c r="X5" s="161" t="s">
        <v>146</v>
      </c>
      <c r="Y5" s="160" t="s">
        <v>145</v>
      </c>
      <c r="Z5" s="161" t="s">
        <v>146</v>
      </c>
      <c r="AA5" s="160" t="s">
        <v>145</v>
      </c>
      <c r="AB5" s="161" t="s">
        <v>146</v>
      </c>
      <c r="AC5" s="160" t="s">
        <v>145</v>
      </c>
      <c r="AD5" s="161" t="s">
        <v>146</v>
      </c>
      <c r="AE5" s="133"/>
      <c r="AF5" s="134" t="s">
        <v>147</v>
      </c>
    </row>
    <row r="6" spans="2:33" x14ac:dyDescent="0.2">
      <c r="B6" s="224" t="s">
        <v>200</v>
      </c>
      <c r="C6" s="203">
        <f>SUMIF('Dln 1'!$C$9,$C$4,'Dln 1'!$K$230)</f>
        <v>0</v>
      </c>
      <c r="D6" s="204">
        <f>IFERROR(INDEX('Dln 1'!$M:$M,MATCH($C$4,'Dln 1'!#REF!,0),1),0)</f>
        <v>0</v>
      </c>
      <c r="E6" s="203">
        <f>SUMIF('Dln 1'!$C$9,$E$4,'Dln 1'!$K$230)</f>
        <v>0</v>
      </c>
      <c r="F6" s="204">
        <f>IFERROR(INDEX('Dln 1'!$M:$M,MATCH($E$4,'Dln 1'!#REF!,0),1),0)</f>
        <v>0</v>
      </c>
      <c r="G6" s="203">
        <f>SUMIF('Dln 1'!$C$9,$G$4,'Dln 1'!$K$230)</f>
        <v>0</v>
      </c>
      <c r="H6" s="204">
        <f>IFERROR(INDEX('Dln 1'!$M:$M,MATCH($G$4,'Dln 1'!#REF!,0),1),0)</f>
        <v>0</v>
      </c>
      <c r="I6" s="203">
        <f>SUMIF('Dln 1'!$C$9,$I$4,'Dln 1'!$K$230)</f>
        <v>0</v>
      </c>
      <c r="J6" s="204">
        <f>IFERROR(INDEX('Dln 1'!$M:$M,MATCH($I$4,'Dln 1'!#REF!,0),1),0)</f>
        <v>0</v>
      </c>
      <c r="K6" s="203">
        <f>SUMIF('Dln 1'!$C$9,$K$4,'Dln 1'!$K$230)</f>
        <v>0</v>
      </c>
      <c r="L6" s="204">
        <f>IFERROR(INDEX('Dln 1'!$M:$M,MATCH($K$4,'Dln 1'!#REF!,0),1),0)</f>
        <v>0</v>
      </c>
      <c r="M6" s="203">
        <f>SUMIF('Dln 1'!$C$9,$M$4,'Dln 1'!$K$230)</f>
        <v>0</v>
      </c>
      <c r="N6" s="204">
        <f>IFERROR(INDEX('Dln 1'!$M:$M,MATCH($M$4,'Dln 1'!#REF!,0),1),0)</f>
        <v>0</v>
      </c>
      <c r="O6" s="203">
        <f>SUMIF('Dln 1'!$C$9,$O$4,'Dln 1'!$K$230)</f>
        <v>0</v>
      </c>
      <c r="P6" s="204">
        <f>IFERROR(INDEX('Dln 1'!$M:$M,MATCH($O$4,'Dln 1'!#REF!,0),1),0)</f>
        <v>0</v>
      </c>
      <c r="Q6" s="203">
        <f>SUMIF('Dln 1'!$C$9,$Q$4,'Dln 1'!$K$230)</f>
        <v>0</v>
      </c>
      <c r="R6" s="204">
        <f>IFERROR(INDEX('Dln 1'!$M:$M,MATCH($Q$4,'Dln 1'!#REF!,0),1),0)</f>
        <v>0</v>
      </c>
      <c r="S6" s="203">
        <f>SUMIF('Dln 1'!$C$9,$S$4,'Dln 1'!$K$230)</f>
        <v>0</v>
      </c>
      <c r="T6" s="204">
        <f>IFERROR(INDEX('Dln 1'!$M:$M,MATCH($S$4,'Dln 1'!#REF!,0),1),0)</f>
        <v>0</v>
      </c>
      <c r="U6" s="203">
        <f>SUMIF('Dln 1'!$C$9,$U$4,'Dln 1'!$K$230)</f>
        <v>0</v>
      </c>
      <c r="V6" s="204">
        <f>IFERROR(INDEX('Dln 1'!$M:$M,MATCH($U$4,'Dln 1'!#REF!,0),1),0)</f>
        <v>0</v>
      </c>
      <c r="W6" s="203">
        <f>SUMIF('Dln 1'!$C$9,$W$4,'Dln 1'!$K$230)</f>
        <v>0</v>
      </c>
      <c r="X6" s="204">
        <f>IFERROR(INDEX('Dln 1'!$M:$M,MATCH($W$4,'Dln 1'!#REF!,0),1),0)</f>
        <v>0</v>
      </c>
      <c r="Y6" s="203">
        <f>SUMIF('Dln 1'!$C$9,$Y$4,'Dln 1'!$K$230)</f>
        <v>0</v>
      </c>
      <c r="Z6" s="204">
        <f>IFERROR(INDEX('Dln 1'!$M:$M,MATCH($Y$4,'Dln 1'!#REF!,0),1),0)</f>
        <v>0</v>
      </c>
      <c r="AA6" s="203">
        <f>SUMIF('Dln 1'!$C$9,$AA$4,'Dln 1'!$K$230)</f>
        <v>0</v>
      </c>
      <c r="AB6" s="204">
        <f>IFERROR(INDEX('Dln 1'!$M:$M,MATCH($AA$4,'Dln 1'!#REF!,0),1),0)</f>
        <v>0</v>
      </c>
      <c r="AC6" s="203">
        <f>SUMIF('Dln 1'!$C$9,$AC$4,'Dln 1'!$K$230)</f>
        <v>0</v>
      </c>
      <c r="AD6" s="227">
        <f>IFERROR(INDEX('Dln 1'!$M:$M,MATCH($AC$4,'Dln 1'!#REF!,0),1),0)</f>
        <v>0</v>
      </c>
      <c r="AE6" s="205"/>
      <c r="AF6" s="206">
        <f>SUM(C6,E6,G6,I6,K6,M6,O6,Q6,S6,U6,W6,Y6,AA6,AC6)</f>
        <v>0</v>
      </c>
      <c r="AG6" s="241" t="b">
        <f>AF6='Dln 1'!K230</f>
        <v>1</v>
      </c>
    </row>
    <row r="7" spans="2:33" x14ac:dyDescent="0.2">
      <c r="B7" s="225" t="s">
        <v>40</v>
      </c>
      <c r="C7" s="207">
        <f>SUMIF('Dln 2'!$C$9,$C$4,'Dln 2'!$K$230)</f>
        <v>0</v>
      </c>
      <c r="D7" s="208">
        <f>IFERROR(INDEX('Dln 2'!$M:$M,MATCH($C$4,'Dln 2'!#REF!,0),1),0)</f>
        <v>0</v>
      </c>
      <c r="E7" s="207" t="e">
        <f>SUMIF('Dln 2'!#REF!,$E$4,'Dln 2'!$O:$O)</f>
        <v>#REF!</v>
      </c>
      <c r="F7" s="208">
        <f>IFERROR(INDEX('Dln 2'!$M:$M,MATCH($E$4,'Dln 2'!#REF!,0),1),0)</f>
        <v>0</v>
      </c>
      <c r="G7" s="207" t="e">
        <f>SUMIF('Dln 2'!#REF!,$G$4,'Dln 2'!$O:$O)</f>
        <v>#REF!</v>
      </c>
      <c r="H7" s="208">
        <f>IFERROR(INDEX('Dln 2'!$M:$M,MATCH($G$4,'Dln 2'!#REF!,0),1),0)</f>
        <v>0</v>
      </c>
      <c r="I7" s="207" t="e">
        <f>SUMIF('Dln 2'!#REF!,$I$4,'Dln 2'!$O:$O)</f>
        <v>#REF!</v>
      </c>
      <c r="J7" s="208">
        <f>IFERROR(INDEX('Dln 2'!$M:$M,MATCH($I$4,'Dln 2'!#REF!,0),1),0)</f>
        <v>0</v>
      </c>
      <c r="K7" s="207" t="e">
        <f>SUMIF('Dln 2'!#REF!,$K$4,'Dln 2'!$O:$O)</f>
        <v>#REF!</v>
      </c>
      <c r="L7" s="208">
        <f>IFERROR(INDEX('Dln 2'!$M:$M,MATCH($K$4,'Dln 2'!#REF!,0),1),0)</f>
        <v>0</v>
      </c>
      <c r="M7" s="207" t="e">
        <f>SUMIF('Dln 2'!#REF!,$M$4,'Dln 2'!$O:$O)</f>
        <v>#REF!</v>
      </c>
      <c r="N7" s="208">
        <f>IFERROR(INDEX('Dln 2'!$M:$M,MATCH($M$4,'Dln 2'!#REF!,0),1),0)</f>
        <v>0</v>
      </c>
      <c r="O7" s="207" t="e">
        <f>SUMIF('Dln 2'!#REF!,$O$4,'Dln 2'!$O:$O)</f>
        <v>#REF!</v>
      </c>
      <c r="P7" s="208">
        <f>IFERROR(INDEX('Dln 2'!$M:$M,MATCH($O$4,'Dln 2'!#REF!,0),1),0)</f>
        <v>0</v>
      </c>
      <c r="Q7" s="207" t="e">
        <f>SUMIF('Dln 2'!#REF!,$Q$4,'Dln 2'!$O:$O)</f>
        <v>#REF!</v>
      </c>
      <c r="R7" s="208">
        <f>IFERROR(INDEX('Dln 2'!$M:$M,MATCH($Q$4,'Dln 2'!#REF!,0),1),0)</f>
        <v>0</v>
      </c>
      <c r="S7" s="207" t="e">
        <f>SUMIF('Dln 2'!#REF!,$S$4,'Dln 2'!$O:$O)</f>
        <v>#REF!</v>
      </c>
      <c r="T7" s="208">
        <f>IFERROR(INDEX('Dln 2'!$M:$M,MATCH($S$4,'Dln 2'!#REF!,0),1),0)</f>
        <v>0</v>
      </c>
      <c r="U7" s="207" t="e">
        <f>SUMIF('Dln 2'!#REF!,$U$4,'Dln 2'!$O:$O)</f>
        <v>#REF!</v>
      </c>
      <c r="V7" s="208">
        <f>IFERROR(INDEX('Dln 2'!$M:$M,MATCH($U$4,'Dln 2'!#REF!,0),1),0)</f>
        <v>0</v>
      </c>
      <c r="W7" s="207" t="e">
        <f>SUMIF('Dln 2'!#REF!,$W$4,'Dln 2'!$O:$O)</f>
        <v>#REF!</v>
      </c>
      <c r="X7" s="208">
        <f>IFERROR(INDEX('Dln 2'!$M:$M,MATCH($W$4,'Dln 2'!#REF!,0),1),0)</f>
        <v>0</v>
      </c>
      <c r="Y7" s="207" t="e">
        <f>SUMIF('Dln 2'!#REF!,$Y$4,'Dln 2'!$O:$O)</f>
        <v>#REF!</v>
      </c>
      <c r="Z7" s="208">
        <f>IFERROR(INDEX('Dln 2'!$M:$M,MATCH($Y$4,'Dln 2'!#REF!,0),1),0)</f>
        <v>0</v>
      </c>
      <c r="AA7" s="207" t="e">
        <f>SUMIF('Dln 2'!#REF!,$AA$4,'Dln 2'!$O:$O)</f>
        <v>#REF!</v>
      </c>
      <c r="AB7" s="208">
        <f>IFERROR(INDEX('Dln 2'!$M:$M,MATCH($AA$4,'Dln 2'!#REF!,0),1),0)</f>
        <v>0</v>
      </c>
      <c r="AC7" s="207" t="e">
        <f>SUMIF('Dln 2'!#REF!,$AC$4,'Dln 2'!$O:$O)</f>
        <v>#REF!</v>
      </c>
      <c r="AD7" s="362">
        <f>IFERROR(INDEX('Dln 2'!$M:$M,MATCH($AC$4,'Dln 2'!#REF!,0),1),0)</f>
        <v>0</v>
      </c>
      <c r="AE7" s="205"/>
      <c r="AF7" s="206" t="e">
        <f t="shared" ref="AF7:AF24" si="0">SUM(C7,E7,G7,I7,K7,M7,O7,Q7,S7,U7,W7,Y7,AA7,AC7)</f>
        <v>#REF!</v>
      </c>
      <c r="AG7" s="241" t="b">
        <f>AF6='Dln 2'!K230</f>
        <v>1</v>
      </c>
    </row>
    <row r="8" spans="2:33" x14ac:dyDescent="0.2">
      <c r="B8" s="225" t="s">
        <v>41</v>
      </c>
      <c r="C8" s="207">
        <f>SUMIF('Dln 3'!$C$9,$C$4,'Dln 3'!$K$230)</f>
        <v>0</v>
      </c>
      <c r="D8" s="208">
        <f>IFERROR(INDEX('Dln 3'!$M:$M,MATCH($C$4,'Dln 3'!#REF!,0),1),0)</f>
        <v>0</v>
      </c>
      <c r="E8" s="207" t="e">
        <f>SUMIF('Dln 3'!#REF!,$E$4,'Dln 3'!$O:$O)</f>
        <v>#REF!</v>
      </c>
      <c r="F8" s="208">
        <f>IFERROR(INDEX('Dln 3'!$M:$M,MATCH($E$4,'Dln 3'!#REF!,0),1),0)</f>
        <v>0</v>
      </c>
      <c r="G8" s="207" t="e">
        <f>SUMIF('Dln 3'!#REF!,$G$4,'Dln 3'!$O:$O)</f>
        <v>#REF!</v>
      </c>
      <c r="H8" s="208">
        <f>IFERROR(INDEX('Dln 3'!$M:$M,MATCH($G$4,'Dln 3'!#REF!,0),1),0)</f>
        <v>0</v>
      </c>
      <c r="I8" s="207" t="e">
        <f>SUMIF('Dln 3'!#REF!,$I$4,'Dln 3'!$O:$O)</f>
        <v>#REF!</v>
      </c>
      <c r="J8" s="208">
        <f>IFERROR(INDEX('Dln 3'!$M:$M,MATCH($I$4,'Dln 3'!#REF!,0),1),0)</f>
        <v>0</v>
      </c>
      <c r="K8" s="207" t="e">
        <f>SUMIF('Dln 3'!#REF!,$K$4,'Dln 3'!$O:$O)</f>
        <v>#REF!</v>
      </c>
      <c r="L8" s="208">
        <f>IFERROR(INDEX('Dln 3'!$M:$M,MATCH($K$4,'Dln 3'!#REF!,0),1),0)</f>
        <v>0</v>
      </c>
      <c r="M8" s="207" t="e">
        <f>SUMIF('Dln 3'!#REF!,$M$4,'Dln 3'!$O:$O)</f>
        <v>#REF!</v>
      </c>
      <c r="N8" s="208">
        <f>IFERROR(INDEX('Dln 3'!$M:$M,MATCH($M$4,'Dln 3'!#REF!,0),1),0)</f>
        <v>0</v>
      </c>
      <c r="O8" s="207" t="e">
        <f>SUMIF('Dln 3'!#REF!,$O$4,'Dln 3'!$O:$O)</f>
        <v>#REF!</v>
      </c>
      <c r="P8" s="208">
        <f>IFERROR(INDEX('Dln 3'!$M:$M,MATCH($O$4,'Dln 3'!#REF!,0),1),0)</f>
        <v>0</v>
      </c>
      <c r="Q8" s="207" t="e">
        <f>SUMIF('Dln 3'!#REF!,$Q$4,'Dln 3'!$O:$O)</f>
        <v>#REF!</v>
      </c>
      <c r="R8" s="208">
        <f>IFERROR(INDEX('Dln 3'!$M:$M,MATCH($Q$4,'Dln 3'!#REF!,0),1),0)</f>
        <v>0</v>
      </c>
      <c r="S8" s="207" t="e">
        <f>SUMIF('Dln 3'!#REF!,$S$4,'Dln 3'!$O:$O)</f>
        <v>#REF!</v>
      </c>
      <c r="T8" s="208">
        <f>IFERROR(INDEX('Dln 3'!$M:$M,MATCH($S$4,'Dln 3'!#REF!,0),1),0)</f>
        <v>0</v>
      </c>
      <c r="U8" s="207" t="e">
        <f>SUMIF('Dln 3'!#REF!,$U$4,'Dln 3'!$O:$O)</f>
        <v>#REF!</v>
      </c>
      <c r="V8" s="208">
        <f>IFERROR(INDEX('Dln 3'!$M:$M,MATCH($U$4,'Dln 3'!#REF!,0),1),0)</f>
        <v>0</v>
      </c>
      <c r="W8" s="207" t="e">
        <f>SUMIF('Dln 3'!#REF!,$W$4,'Dln 3'!$O:$O)</f>
        <v>#REF!</v>
      </c>
      <c r="X8" s="208">
        <f>IFERROR(INDEX('Dln 3'!$M:$M,MATCH($W$4,'Dln 3'!#REF!,0),1),0)</f>
        <v>0</v>
      </c>
      <c r="Y8" s="207" t="e">
        <f>SUMIF('Dln 3'!#REF!,$Y$4,'Dln 3'!$O:$O)</f>
        <v>#REF!</v>
      </c>
      <c r="Z8" s="208">
        <f>IFERROR(INDEX('Dln 3'!$M:$M,MATCH($Y$4,'Dln 3'!#REF!,0),1),0)</f>
        <v>0</v>
      </c>
      <c r="AA8" s="207" t="e">
        <f>SUMIF('Dln 3'!#REF!,$AA$4,'Dln 3'!$O:$O)</f>
        <v>#REF!</v>
      </c>
      <c r="AB8" s="208">
        <f>IFERROR(INDEX('Dln 3'!$M:$M,MATCH($AA$4,'Dln 3'!#REF!,0),1),0)</f>
        <v>0</v>
      </c>
      <c r="AC8" s="207" t="e">
        <f>SUMIF('Dln 3'!#REF!,$AC$4,'Dln 3'!$O:$O)</f>
        <v>#REF!</v>
      </c>
      <c r="AD8" s="362">
        <f>IFERROR(INDEX('Dln 3'!$M:$M,MATCH($AC$4,'Dln 3'!#REF!,0),1),0)</f>
        <v>0</v>
      </c>
      <c r="AE8" s="205"/>
      <c r="AF8" s="206" t="e">
        <f t="shared" si="0"/>
        <v>#REF!</v>
      </c>
      <c r="AG8" s="241" t="b">
        <f>AF6='Dln 3'!K230</f>
        <v>1</v>
      </c>
    </row>
    <row r="9" spans="2:33" x14ac:dyDescent="0.2">
      <c r="B9" s="225" t="s">
        <v>42</v>
      </c>
      <c r="C9" s="207">
        <f>SUMIF('Dln 4'!$C$9,$C$4,'Dln 4'!$K$230)</f>
        <v>0</v>
      </c>
      <c r="D9" s="208">
        <f>IFERROR(INDEX('Dln 4'!$M:$M,MATCH($C$4,'Dln 4'!#REF!,0),1),0)</f>
        <v>0</v>
      </c>
      <c r="E9" s="207" t="e">
        <f>SUMIF('Dln 4'!#REF!,$E$4,'Dln 4'!$O:$O)</f>
        <v>#REF!</v>
      </c>
      <c r="F9" s="208">
        <f>IFERROR(INDEX('Dln 4'!$M:$M,MATCH($E$4,'Dln 4'!#REF!,0),1),0)</f>
        <v>0</v>
      </c>
      <c r="G9" s="207" t="e">
        <f>SUMIF('Dln 4'!#REF!,$G$4,'Dln 4'!$O:$O)</f>
        <v>#REF!</v>
      </c>
      <c r="H9" s="208">
        <f>IFERROR(INDEX('Dln 4'!$M:$M,MATCH($G$4,'Dln 4'!#REF!,0),1),0)</f>
        <v>0</v>
      </c>
      <c r="I9" s="207" t="e">
        <f>SUMIF('Dln 4'!#REF!,$I$4,'Dln 4'!$O:$O)</f>
        <v>#REF!</v>
      </c>
      <c r="J9" s="208">
        <f>IFERROR(INDEX('Dln 4'!$M:$M,MATCH($I$4,'Dln 4'!#REF!,0),1),0)</f>
        <v>0</v>
      </c>
      <c r="K9" s="207" t="e">
        <f>SUMIF('Dln 4'!#REF!,$K$4,'Dln 4'!$O:$O)</f>
        <v>#REF!</v>
      </c>
      <c r="L9" s="208">
        <f>IFERROR(INDEX('Dln 4'!$M:$M,MATCH($K$4,'Dln 4'!#REF!,0),1),0)</f>
        <v>0</v>
      </c>
      <c r="M9" s="207" t="e">
        <f>SUMIF('Dln 4'!#REF!,$M$4,'Dln 4'!$O:$O)</f>
        <v>#REF!</v>
      </c>
      <c r="N9" s="208">
        <f>IFERROR(INDEX('Dln 4'!$M:$M,MATCH($M$4,'Dln 4'!#REF!,0),1),0)</f>
        <v>0</v>
      </c>
      <c r="O9" s="207" t="e">
        <f>SUMIF('Dln 4'!#REF!,$O$4,'Dln 4'!$O:$O)</f>
        <v>#REF!</v>
      </c>
      <c r="P9" s="208">
        <f>IFERROR(INDEX('Dln 4'!$M:$M,MATCH($O$4,'Dln 4'!#REF!,0),1),0)</f>
        <v>0</v>
      </c>
      <c r="Q9" s="207" t="e">
        <f>SUMIF('Dln 4'!#REF!,$Q$4,'Dln 4'!$O:$O)</f>
        <v>#REF!</v>
      </c>
      <c r="R9" s="208">
        <f>IFERROR(INDEX('Dln 4'!$M:$M,MATCH($Q$4,'Dln 4'!#REF!,0),1),0)</f>
        <v>0</v>
      </c>
      <c r="S9" s="207" t="e">
        <f>SUMIF('Dln 4'!#REF!,$S$4,'Dln 4'!$O:$O)</f>
        <v>#REF!</v>
      </c>
      <c r="T9" s="208">
        <f>IFERROR(INDEX('Dln 4'!$M:$M,MATCH($S$4,'Dln 4'!#REF!,0),1),0)</f>
        <v>0</v>
      </c>
      <c r="U9" s="207" t="e">
        <f>SUMIF('Dln 4'!#REF!,$U$4,'Dln 4'!$O:$O)</f>
        <v>#REF!</v>
      </c>
      <c r="V9" s="208">
        <f>IFERROR(INDEX('Dln 4'!$M:$M,MATCH($U$4,'Dln 4'!#REF!,0),1),0)</f>
        <v>0</v>
      </c>
      <c r="W9" s="207" t="e">
        <f>SUMIF('Dln 4'!#REF!,$W$4,'Dln 4'!$O:$O)</f>
        <v>#REF!</v>
      </c>
      <c r="X9" s="208">
        <f>IFERROR(INDEX('Dln 4'!$M:$M,MATCH($W$4,'Dln 4'!#REF!,0),1),0)</f>
        <v>0</v>
      </c>
      <c r="Y9" s="207" t="e">
        <f>SUMIF('Dln 4'!#REF!,$Y$4,'Dln 4'!$O:$O)</f>
        <v>#REF!</v>
      </c>
      <c r="Z9" s="208">
        <f>IFERROR(INDEX('Dln 4'!$M:$M,MATCH($Y$4,'Dln 4'!#REF!,0),1),0)</f>
        <v>0</v>
      </c>
      <c r="AA9" s="207" t="e">
        <f>SUMIF('Dln 4'!#REF!,$AA$4,'Dln 4'!$O:$O)</f>
        <v>#REF!</v>
      </c>
      <c r="AB9" s="208">
        <f>IFERROR(INDEX('Dln 4'!$M:$M,MATCH($AA$4,'Dln 4'!#REF!,0),1),0)</f>
        <v>0</v>
      </c>
      <c r="AC9" s="207" t="e">
        <f>SUMIF('Dln 4'!#REF!,$AC$4,'Dln 4'!$O:$O)</f>
        <v>#REF!</v>
      </c>
      <c r="AD9" s="362">
        <f>IFERROR(INDEX('Dln 4'!$M:$M,MATCH($AC$4,'Dln 4'!#REF!,0),1),0)</f>
        <v>0</v>
      </c>
      <c r="AE9" s="205"/>
      <c r="AF9" s="206" t="e">
        <f t="shared" si="0"/>
        <v>#REF!</v>
      </c>
      <c r="AG9" s="241" t="b">
        <f>AF6='Dln 4'!K230</f>
        <v>1</v>
      </c>
    </row>
    <row r="10" spans="2:33" x14ac:dyDescent="0.2">
      <c r="B10" s="225" t="s">
        <v>43</v>
      </c>
      <c r="C10" s="207">
        <f>SUMIF('Dln 2'!$C$9,$C$4,'Dln 2'!$K$230)</f>
        <v>0</v>
      </c>
      <c r="D10" s="208">
        <f>IFERROR(INDEX('Dln 5'!$M:$M,MATCH($C$4,'Dln 5'!#REF!,0),1),0)</f>
        <v>0</v>
      </c>
      <c r="E10" s="207" t="e">
        <f>SUMIF('Dln 5'!#REF!,$E$4,'Dln 5'!$O:$O)</f>
        <v>#REF!</v>
      </c>
      <c r="F10" s="208">
        <f>IFERROR(INDEX('Dln 5'!$M:$M,MATCH($E$4,'Dln 5'!#REF!,0),1),0)</f>
        <v>0</v>
      </c>
      <c r="G10" s="207" t="e">
        <f>SUMIF('Dln 5'!#REF!,$G$4,'Dln 5'!$O:$O)</f>
        <v>#REF!</v>
      </c>
      <c r="H10" s="208">
        <f>IFERROR(INDEX('Dln 5'!$M:$M,MATCH($G$4,'Dln 5'!#REF!,0),1),0)</f>
        <v>0</v>
      </c>
      <c r="I10" s="207" t="e">
        <f>SUMIF('Dln 5'!#REF!,$I$4,'Dln 5'!$O:$O)</f>
        <v>#REF!</v>
      </c>
      <c r="J10" s="208">
        <f>IFERROR(INDEX('Dln 5'!$M:$M,MATCH($I$4,'Dln 5'!#REF!,0),1),0)</f>
        <v>0</v>
      </c>
      <c r="K10" s="207" t="e">
        <f>SUMIF('Dln 5'!#REF!,$K$4,'Dln 5'!$O:$O)</f>
        <v>#REF!</v>
      </c>
      <c r="L10" s="208">
        <f>IFERROR(INDEX('Dln 5'!$M:$M,MATCH($K$4,'Dln 5'!#REF!,0),1),0)</f>
        <v>0</v>
      </c>
      <c r="M10" s="207" t="e">
        <f>SUMIF('Dln 5'!#REF!,$M$4,'Dln 5'!$O:$O)</f>
        <v>#REF!</v>
      </c>
      <c r="N10" s="208">
        <f>IFERROR(INDEX('Dln 5'!$M:$M,MATCH($M$4,'Dln 5'!#REF!,0),1),0)</f>
        <v>0</v>
      </c>
      <c r="O10" s="207" t="e">
        <f>SUMIF('Dln 5'!#REF!,$O$4,'Dln 5'!$O:$O)</f>
        <v>#REF!</v>
      </c>
      <c r="P10" s="208">
        <f>IFERROR(INDEX('Dln 5'!$M:$M,MATCH($O$4,'Dln 5'!#REF!,0),1),0)</f>
        <v>0</v>
      </c>
      <c r="Q10" s="207" t="e">
        <f>SUMIF('Dln 5'!#REF!,$Q$4,'Dln 5'!$O:$O)</f>
        <v>#REF!</v>
      </c>
      <c r="R10" s="208">
        <f>IFERROR(INDEX('Dln 5'!$M:$M,MATCH($Q$4,'Dln 5'!#REF!,0),1),0)</f>
        <v>0</v>
      </c>
      <c r="S10" s="207" t="e">
        <f>SUMIF('Dln 5'!#REF!,$S$4,'Dln 5'!$O:$O)</f>
        <v>#REF!</v>
      </c>
      <c r="T10" s="208">
        <f>IFERROR(INDEX('Dln 5'!$M:$M,MATCH($S$4,'Dln 5'!#REF!,0),1),0)</f>
        <v>0</v>
      </c>
      <c r="U10" s="207" t="e">
        <f>SUMIF('Dln 5'!#REF!,$U$4,'Dln 5'!$O:$O)</f>
        <v>#REF!</v>
      </c>
      <c r="V10" s="208">
        <f>IFERROR(INDEX('Dln 5'!$M:$M,MATCH($U$4,'Dln 5'!#REF!,0),1),0)</f>
        <v>0</v>
      </c>
      <c r="W10" s="207" t="e">
        <f>SUMIF('Dln 5'!#REF!,$W$4,'Dln 5'!$O:$O)</f>
        <v>#REF!</v>
      </c>
      <c r="X10" s="208">
        <f>IFERROR(INDEX('Dln 5'!$M:$M,MATCH($W$4,'Dln 5'!#REF!,0),1),0)</f>
        <v>0</v>
      </c>
      <c r="Y10" s="207" t="e">
        <f>SUMIF('Dln 5'!#REF!,$Y$4,'Dln 5'!$O:$O)</f>
        <v>#REF!</v>
      </c>
      <c r="Z10" s="208">
        <f>IFERROR(INDEX('Dln 5'!$M:$M,MATCH($Y$4,'Dln 5'!#REF!,0),1),0)</f>
        <v>0</v>
      </c>
      <c r="AA10" s="207" t="e">
        <f>SUMIF('Dln 5'!#REF!,$AA$4,'Dln 5'!$O:$O)</f>
        <v>#REF!</v>
      </c>
      <c r="AB10" s="208">
        <f>IFERROR(INDEX('Dln 5'!$M:$M,MATCH($AA$4,'Dln 5'!#REF!,0),1),0)</f>
        <v>0</v>
      </c>
      <c r="AC10" s="207" t="e">
        <f>SUMIF('Dln 5'!#REF!,$AC$4,'Dln 5'!$O:$O)</f>
        <v>#REF!</v>
      </c>
      <c r="AD10" s="362">
        <f>IFERROR(INDEX('Dln 5'!$M:$M,MATCH($AC$4,'Dln 5'!#REF!,0),1),0)</f>
        <v>0</v>
      </c>
      <c r="AE10" s="205"/>
      <c r="AF10" s="206" t="e">
        <f t="shared" si="0"/>
        <v>#REF!</v>
      </c>
      <c r="AG10" s="241" t="b">
        <f>AF6='Dln 5'!K230</f>
        <v>1</v>
      </c>
    </row>
    <row r="11" spans="2:33" x14ac:dyDescent="0.2">
      <c r="B11" s="225" t="s">
        <v>44</v>
      </c>
      <c r="C11" s="207">
        <f>SUMIF('Dln 2'!$C$9,$C$4,'Dln 2'!$K$230)</f>
        <v>0</v>
      </c>
      <c r="D11" s="208">
        <f>IFERROR(INDEX('Dln 6'!$M:$M,MATCH($C$4,'Dln 6'!#REF!,0),1),0)</f>
        <v>0</v>
      </c>
      <c r="E11" s="207" t="e">
        <f>SUMIF('Dln 6'!#REF!,$E$4,'Dln 6'!$O:$O)</f>
        <v>#REF!</v>
      </c>
      <c r="F11" s="208">
        <f>IFERROR(INDEX('Dln 6'!$M:$M,MATCH($E$4,'Dln 6'!#REF!,0),1),0)</f>
        <v>0</v>
      </c>
      <c r="G11" s="207" t="e">
        <f>SUMIF('Dln 6'!#REF!,$G$4,'Dln 6'!$O:$O)</f>
        <v>#REF!</v>
      </c>
      <c r="H11" s="208">
        <f>IFERROR(INDEX('Dln 6'!$M:$M,MATCH($G$4,'Dln 6'!#REF!,0),1),0)</f>
        <v>0</v>
      </c>
      <c r="I11" s="207" t="e">
        <f>SUMIF('Dln 6'!#REF!,$I$4,'Dln 6'!$O:$O)</f>
        <v>#REF!</v>
      </c>
      <c r="J11" s="208">
        <f>IFERROR(INDEX('Dln 6'!$M:$M,MATCH($I$4,'Dln 6'!#REF!,0),1),0)</f>
        <v>0</v>
      </c>
      <c r="K11" s="207" t="e">
        <f>SUMIF('Dln 6'!#REF!,$K$4,'Dln 6'!$O:$O)</f>
        <v>#REF!</v>
      </c>
      <c r="L11" s="208">
        <f>IFERROR(INDEX('Dln 6'!$M:$M,MATCH($K$4,'Dln 6'!#REF!,0),1),0)</f>
        <v>0</v>
      </c>
      <c r="M11" s="207" t="e">
        <f>SUMIF('Dln 6'!#REF!,$M$4,'Dln 6'!$O:$O)</f>
        <v>#REF!</v>
      </c>
      <c r="N11" s="208">
        <f>IFERROR(INDEX('Dln 6'!$M:$M,MATCH($M$4,'Dln 6'!#REF!,0),1),0)</f>
        <v>0</v>
      </c>
      <c r="O11" s="207" t="e">
        <f>SUMIF('Dln 6'!#REF!,$O$4,'Dln 6'!$O:$O)</f>
        <v>#REF!</v>
      </c>
      <c r="P11" s="208">
        <f>IFERROR(INDEX('Dln 6'!$M:$M,MATCH($O$4,'Dln 6'!#REF!,0),1),0)</f>
        <v>0</v>
      </c>
      <c r="Q11" s="207" t="e">
        <f>SUMIF('Dln 6'!#REF!,$Q$4,'Dln 6'!$O:$O)</f>
        <v>#REF!</v>
      </c>
      <c r="R11" s="208">
        <f>IFERROR(INDEX('Dln 6'!$M:$M,MATCH($Q$4,'Dln 6'!#REF!,0),1),0)</f>
        <v>0</v>
      </c>
      <c r="S11" s="207" t="e">
        <f>SUMIF('Dln 6'!#REF!,$S$4,'Dln 6'!$O:$O)</f>
        <v>#REF!</v>
      </c>
      <c r="T11" s="208">
        <f>IFERROR(INDEX('Dln 6'!$M:$M,MATCH($S$4,'Dln 6'!#REF!,0),1),0)</f>
        <v>0</v>
      </c>
      <c r="U11" s="207" t="e">
        <f>SUMIF('Dln 6'!#REF!,$U$4,'Dln 6'!$O:$O)</f>
        <v>#REF!</v>
      </c>
      <c r="V11" s="208">
        <f>IFERROR(INDEX('Dln 6'!$M:$M,MATCH($U$4,'Dln 6'!#REF!,0),1),0)</f>
        <v>0</v>
      </c>
      <c r="W11" s="207" t="e">
        <f>SUMIF('Dln 6'!#REF!,$W$4,'Dln 6'!$O:$O)</f>
        <v>#REF!</v>
      </c>
      <c r="X11" s="208">
        <f>IFERROR(INDEX('Dln 6'!$M:$M,MATCH($W$4,'Dln 6'!#REF!,0),1),0)</f>
        <v>0</v>
      </c>
      <c r="Y11" s="207" t="e">
        <f>SUMIF('Dln 6'!#REF!,$Y$4,'Dln 6'!$O:$O)</f>
        <v>#REF!</v>
      </c>
      <c r="Z11" s="208">
        <f>IFERROR(INDEX('Dln 6'!$M:$M,MATCH($Y$4,'Dln 6'!#REF!,0),1),0)</f>
        <v>0</v>
      </c>
      <c r="AA11" s="207" t="e">
        <f>SUMIF('Dln 6'!#REF!,$AA$4,'Dln 6'!$O:$O)</f>
        <v>#REF!</v>
      </c>
      <c r="AB11" s="208">
        <f>IFERROR(INDEX('Dln 6'!$M:$M,MATCH($AA$4,'Dln 6'!#REF!,0),1),0)</f>
        <v>0</v>
      </c>
      <c r="AC11" s="207" t="e">
        <f>SUMIF('Dln 6'!#REF!,$AC$4,'Dln 6'!$O:$O)</f>
        <v>#REF!</v>
      </c>
      <c r="AD11" s="362">
        <f>IFERROR(INDEX('Dln 6'!$M:$M,MATCH($AC$4,'Dln 6'!#REF!,0),1),0)</f>
        <v>0</v>
      </c>
      <c r="AE11" s="205"/>
      <c r="AF11" s="206" t="e">
        <f t="shared" si="0"/>
        <v>#REF!</v>
      </c>
      <c r="AG11" s="241" t="b">
        <f>AF6='Dln 6'!K230</f>
        <v>1</v>
      </c>
    </row>
    <row r="12" spans="2:33" x14ac:dyDescent="0.2">
      <c r="B12" s="225" t="s">
        <v>45</v>
      </c>
      <c r="C12" s="207">
        <f>SUMIF('Dln 2'!$C$9,$C$4,'Dln 2'!$K$230)</f>
        <v>0</v>
      </c>
      <c r="D12" s="208">
        <f>IFERROR(INDEX('Dln 7'!$M:$M,MATCH($C$4,'Dln 7'!#REF!,0),1),0)</f>
        <v>0</v>
      </c>
      <c r="E12" s="207" t="e">
        <f>SUMIF('Dln 7'!#REF!,$E$4,'Dln 7'!$O:$O)</f>
        <v>#REF!</v>
      </c>
      <c r="F12" s="208">
        <f>IFERROR(INDEX('Dln 7'!$M:$M,MATCH($E$4,'Dln 7'!#REF!,0),1),0)</f>
        <v>0</v>
      </c>
      <c r="G12" s="207" t="e">
        <f>SUMIF('Dln 7'!#REF!,$G$4,'Dln 7'!$O:$O)</f>
        <v>#REF!</v>
      </c>
      <c r="H12" s="208">
        <f>IFERROR(INDEX('Dln 7'!$M:$M,MATCH($G$4,'Dln 7'!#REF!,0),1),0)</f>
        <v>0</v>
      </c>
      <c r="I12" s="207" t="e">
        <f>SUMIF('Dln 7'!#REF!,$I$4,'Dln 7'!$O:$O)</f>
        <v>#REF!</v>
      </c>
      <c r="J12" s="208">
        <f>IFERROR(INDEX('Dln 7'!$M:$M,MATCH($I$4,'Dln 7'!#REF!,0),1),0)</f>
        <v>0</v>
      </c>
      <c r="K12" s="207" t="e">
        <f>SUMIF('Dln 7'!#REF!,$K$4,'Dln 7'!$O:$O)</f>
        <v>#REF!</v>
      </c>
      <c r="L12" s="208">
        <f>IFERROR(INDEX('Dln 7'!$M:$M,MATCH($K$4,'Dln 7'!#REF!,0),1),0)</f>
        <v>0</v>
      </c>
      <c r="M12" s="207" t="e">
        <f>SUMIF('Dln 7'!#REF!,$M$4,'Dln 7'!$O:$O)</f>
        <v>#REF!</v>
      </c>
      <c r="N12" s="208">
        <f>IFERROR(INDEX('Dln 7'!$M:$M,MATCH($M$4,'Dln 7'!#REF!,0),1),0)</f>
        <v>0</v>
      </c>
      <c r="O12" s="207" t="e">
        <f>SUMIF('Dln 7'!#REF!,$O$4,'Dln 7'!$O:$O)</f>
        <v>#REF!</v>
      </c>
      <c r="P12" s="208">
        <f>IFERROR(INDEX('Dln 7'!$M:$M,MATCH($O$4,'Dln 7'!#REF!,0),1),0)</f>
        <v>0</v>
      </c>
      <c r="Q12" s="207" t="e">
        <f>SUMIF('Dln 7'!#REF!,$Q$4,'Dln 7'!$O:$O)</f>
        <v>#REF!</v>
      </c>
      <c r="R12" s="208">
        <f>IFERROR(INDEX('Dln 7'!$M:$M,MATCH($Q$4,'Dln 7'!#REF!,0),1),0)</f>
        <v>0</v>
      </c>
      <c r="S12" s="207" t="e">
        <f>SUMIF('Dln 7'!#REF!,$S$4,'Dln 7'!$O:$O)</f>
        <v>#REF!</v>
      </c>
      <c r="T12" s="208">
        <f>IFERROR(INDEX('Dln 7'!$M:$M,MATCH($S$4,'Dln 7'!#REF!,0),1),0)</f>
        <v>0</v>
      </c>
      <c r="U12" s="207" t="e">
        <f>SUMIF('Dln 7'!#REF!,$U$4,'Dln 7'!$O:$O)</f>
        <v>#REF!</v>
      </c>
      <c r="V12" s="208">
        <f>IFERROR(INDEX('Dln 7'!$M:$M,MATCH($U$4,'Dln 7'!#REF!,0),1),0)</f>
        <v>0</v>
      </c>
      <c r="W12" s="207" t="e">
        <f>SUMIF('Dln 7'!#REF!,$W$4,'Dln 7'!$O:$O)</f>
        <v>#REF!</v>
      </c>
      <c r="X12" s="208">
        <f>IFERROR(INDEX('Dln 7'!$M:$M,MATCH($W$4,'Dln 7'!#REF!,0),1),0)</f>
        <v>0</v>
      </c>
      <c r="Y12" s="207" t="e">
        <f>SUMIF('Dln 7'!#REF!,$Y$4,'Dln 7'!$O:$O)</f>
        <v>#REF!</v>
      </c>
      <c r="Z12" s="208">
        <f>IFERROR(INDEX('Dln 7'!$M:$M,MATCH($Y$4,'Dln 7'!#REF!,0),1),0)</f>
        <v>0</v>
      </c>
      <c r="AA12" s="207" t="e">
        <f>SUMIF('Dln 7'!#REF!,$AA$4,'Dln 7'!$O:$O)</f>
        <v>#REF!</v>
      </c>
      <c r="AB12" s="208">
        <f>IFERROR(INDEX('Dln 7'!$M:$M,MATCH($AA$4,'Dln 7'!#REF!,0),1),0)</f>
        <v>0</v>
      </c>
      <c r="AC12" s="207" t="e">
        <f>SUMIF('Dln 7'!#REF!,$AC$4,'Dln 7'!$O:$O)</f>
        <v>#REF!</v>
      </c>
      <c r="AD12" s="362">
        <f>IFERROR(INDEX('Dln 7'!$M:$M,MATCH($AC$4,'Dln 7'!#REF!,0),1),0)</f>
        <v>0</v>
      </c>
      <c r="AE12" s="205"/>
      <c r="AF12" s="206" t="e">
        <f t="shared" si="0"/>
        <v>#REF!</v>
      </c>
      <c r="AG12" s="241" t="b">
        <f>AF6='Dln 7'!K230</f>
        <v>1</v>
      </c>
    </row>
    <row r="13" spans="2:33" x14ac:dyDescent="0.2">
      <c r="B13" s="225" t="s">
        <v>46</v>
      </c>
      <c r="C13" s="207">
        <f>SUMIF('Dln 2'!$C$9,$C$4,'Dln 2'!$K$230)</f>
        <v>0</v>
      </c>
      <c r="D13" s="208">
        <f>IFERROR(INDEX('Dln 8'!$M:$M,MATCH($C$4,'Dln 8'!#REF!,0),1),0)</f>
        <v>0</v>
      </c>
      <c r="E13" s="207" t="e">
        <f>SUMIF('Dln 8'!#REF!,$E$4,'Dln 8'!$O:$O)</f>
        <v>#REF!</v>
      </c>
      <c r="F13" s="208">
        <f>IFERROR(INDEX('Dln 8'!$M:$M,MATCH($E$4,'Dln 8'!#REF!,0),1),0)</f>
        <v>0</v>
      </c>
      <c r="G13" s="207" t="e">
        <f>SUMIF('Dln 8'!#REF!,$G$4,'Dln 8'!$O:$O)</f>
        <v>#REF!</v>
      </c>
      <c r="H13" s="208">
        <f>IFERROR(INDEX('Dln 8'!$M:$M,MATCH($G$4,'Dln 8'!#REF!,0),1),0)</f>
        <v>0</v>
      </c>
      <c r="I13" s="207" t="e">
        <f>SUMIF('Dln 8'!#REF!,$I$4,'Dln 8'!$O:$O)</f>
        <v>#REF!</v>
      </c>
      <c r="J13" s="208">
        <f>IFERROR(INDEX('Dln 8'!$M:$M,MATCH($I$4,'Dln 8'!#REF!,0),1),0)</f>
        <v>0</v>
      </c>
      <c r="K13" s="207" t="e">
        <f>SUMIF('Dln 8'!#REF!,$K$4,'Dln 8'!$O:$O)</f>
        <v>#REF!</v>
      </c>
      <c r="L13" s="208">
        <f>IFERROR(INDEX('Dln 8'!$M:$M,MATCH($K$4,'Dln 8'!#REF!,0),1),0)</f>
        <v>0</v>
      </c>
      <c r="M13" s="207" t="e">
        <f>SUMIF('Dln 8'!#REF!,$M$4,'Dln 8'!$O:$O)</f>
        <v>#REF!</v>
      </c>
      <c r="N13" s="208">
        <f>IFERROR(INDEX('Dln 8'!$M:$M,MATCH($M$4,'Dln 8'!#REF!,0),1),0)</f>
        <v>0</v>
      </c>
      <c r="O13" s="207" t="e">
        <f>SUMIF('Dln 8'!#REF!,$O$4,'Dln 8'!$O:$O)</f>
        <v>#REF!</v>
      </c>
      <c r="P13" s="208">
        <f>IFERROR(INDEX('Dln 8'!$M:$M,MATCH($O$4,'Dln 8'!#REF!,0),1),0)</f>
        <v>0</v>
      </c>
      <c r="Q13" s="207" t="e">
        <f>SUMIF('Dln 8'!#REF!,$Q$4,'Dln 8'!$O:$O)</f>
        <v>#REF!</v>
      </c>
      <c r="R13" s="208">
        <f>IFERROR(INDEX('Dln 8'!$M:$M,MATCH($Q$4,'Dln 8'!#REF!,0),1),0)</f>
        <v>0</v>
      </c>
      <c r="S13" s="207" t="e">
        <f>SUMIF('Dln 8'!#REF!,$S$4,'Dln 8'!$O:$O)</f>
        <v>#REF!</v>
      </c>
      <c r="T13" s="208">
        <f>IFERROR(INDEX('Dln 8'!$M:$M,MATCH($S$4,'Dln 8'!#REF!,0),1),0)</f>
        <v>0</v>
      </c>
      <c r="U13" s="207" t="e">
        <f>SUMIF('Dln 8'!#REF!,$U$4,'Dln 8'!$O:$O)</f>
        <v>#REF!</v>
      </c>
      <c r="V13" s="208">
        <f>IFERROR(INDEX('Dln 8'!$M:$M,MATCH($U$4,'Dln 8'!#REF!,0),1),0)</f>
        <v>0</v>
      </c>
      <c r="W13" s="207" t="e">
        <f>SUMIF('Dln 8'!#REF!,$W$4,'Dln 8'!$O:$O)</f>
        <v>#REF!</v>
      </c>
      <c r="X13" s="208">
        <f>IFERROR(INDEX('Dln 8'!$M:$M,MATCH($W$4,'Dln 8'!#REF!,0),1),0)</f>
        <v>0</v>
      </c>
      <c r="Y13" s="207" t="e">
        <f>SUMIF('Dln 8'!#REF!,$Y$4,'Dln 8'!$O:$O)</f>
        <v>#REF!</v>
      </c>
      <c r="Z13" s="208">
        <f>IFERROR(INDEX('Dln 8'!$M:$M,MATCH($Y$4,'Dln 8'!#REF!,0),1),0)</f>
        <v>0</v>
      </c>
      <c r="AA13" s="207" t="e">
        <f>SUMIF('Dln 8'!#REF!,$AA$4,'Dln 8'!$O:$O)</f>
        <v>#REF!</v>
      </c>
      <c r="AB13" s="208">
        <f>IFERROR(INDEX('Dln 8'!$M:$M,MATCH($AA$4,'Dln 8'!#REF!,0),1),0)</f>
        <v>0</v>
      </c>
      <c r="AC13" s="207" t="e">
        <f>SUMIF('Dln 8'!#REF!,$AC$4,'Dln 8'!$O:$O)</f>
        <v>#REF!</v>
      </c>
      <c r="AD13" s="362">
        <f>IFERROR(INDEX('Dln 8'!$M:$M,MATCH($AC$4,'Dln 8'!#REF!,0),1),0)</f>
        <v>0</v>
      </c>
      <c r="AE13" s="205"/>
      <c r="AF13" s="206" t="e">
        <f t="shared" si="0"/>
        <v>#REF!</v>
      </c>
      <c r="AG13" s="241" t="b">
        <f>AF6='Dln 8'!K230</f>
        <v>1</v>
      </c>
    </row>
    <row r="14" spans="2:33" x14ac:dyDescent="0.2">
      <c r="B14" s="225" t="s">
        <v>47</v>
      </c>
      <c r="C14" s="207">
        <f>SUMIF('Dln 2'!$C$9,$C$4,'Dln 2'!$K$230)</f>
        <v>0</v>
      </c>
      <c r="D14" s="208">
        <f>IFERROR(INDEX('Dln 9'!$M:$M,MATCH($C$4,'Dln 9'!#REF!,0),1),0)</f>
        <v>0</v>
      </c>
      <c r="E14" s="207" t="e">
        <f>SUMIF('Dln 9'!#REF!,$E$4,'Dln 9'!$O:$O)</f>
        <v>#REF!</v>
      </c>
      <c r="F14" s="208">
        <f>IFERROR(INDEX('Dln 9'!$M:$M,MATCH($E$4,'Dln 9'!#REF!,0),1),0)</f>
        <v>0</v>
      </c>
      <c r="G14" s="207" t="e">
        <f>SUMIF('Dln 9'!#REF!,$G$4,'Dln 9'!$O:$O)</f>
        <v>#REF!</v>
      </c>
      <c r="H14" s="208">
        <f>IFERROR(INDEX('Dln 9'!$M:$M,MATCH($G$4,'Dln 9'!#REF!,0),1),0)</f>
        <v>0</v>
      </c>
      <c r="I14" s="207" t="e">
        <f>SUMIF('Dln 9'!#REF!,$I$4,'Dln 9'!$O:$O)</f>
        <v>#REF!</v>
      </c>
      <c r="J14" s="208">
        <f>IFERROR(INDEX('Dln 9'!$M:$M,MATCH($I$4,'Dln 9'!#REF!,0),1),0)</f>
        <v>0</v>
      </c>
      <c r="K14" s="207" t="e">
        <f>SUMIF('Dln 9'!#REF!,$K$4,'Dln 9'!$O:$O)</f>
        <v>#REF!</v>
      </c>
      <c r="L14" s="208">
        <f>IFERROR(INDEX('Dln 9'!$M:$M,MATCH($K$4,'Dln 9'!#REF!,0),1),0)</f>
        <v>0</v>
      </c>
      <c r="M14" s="207" t="e">
        <f>SUMIF('Dln 9'!#REF!,$M$4,'Dln 9'!$O:$O)</f>
        <v>#REF!</v>
      </c>
      <c r="N14" s="208">
        <f>IFERROR(INDEX('Dln 9'!$M:$M,MATCH($M$4,'Dln 9'!#REF!,0),1),0)</f>
        <v>0</v>
      </c>
      <c r="O14" s="207" t="e">
        <f>SUMIF('Dln 9'!#REF!,$O$4,'Dln 9'!$O:$O)</f>
        <v>#REF!</v>
      </c>
      <c r="P14" s="208">
        <f>IFERROR(INDEX('Dln 9'!$M:$M,MATCH($O$4,'Dln 9'!#REF!,0),1),0)</f>
        <v>0</v>
      </c>
      <c r="Q14" s="207" t="e">
        <f>SUMIF('Dln 9'!#REF!,$Q$4,'Dln 9'!$O:$O)</f>
        <v>#REF!</v>
      </c>
      <c r="R14" s="208">
        <f>IFERROR(INDEX('Dln 9'!$M:$M,MATCH($Q$4,'Dln 9'!#REF!,0),1),0)</f>
        <v>0</v>
      </c>
      <c r="S14" s="207" t="e">
        <f>SUMIF('Dln 9'!#REF!,$S$4,'Dln 9'!$O:$O)</f>
        <v>#REF!</v>
      </c>
      <c r="T14" s="208">
        <f>IFERROR(INDEX('Dln 9'!$M:$M,MATCH($S$4,'Dln 9'!#REF!,0),1),0)</f>
        <v>0</v>
      </c>
      <c r="U14" s="207" t="e">
        <f>SUMIF('Dln 9'!#REF!,$U$4,'Dln 9'!$O:$O)</f>
        <v>#REF!</v>
      </c>
      <c r="V14" s="208">
        <f>IFERROR(INDEX('Dln 9'!$M:$M,MATCH($U$4,'Dln 9'!#REF!,0),1),0)</f>
        <v>0</v>
      </c>
      <c r="W14" s="207" t="e">
        <f>SUMIF('Dln 9'!#REF!,$W$4,'Dln 9'!$O:$O)</f>
        <v>#REF!</v>
      </c>
      <c r="X14" s="208">
        <f>IFERROR(INDEX('Dln 9'!$M:$M,MATCH($W$4,'Dln 9'!#REF!,0),1),0)</f>
        <v>0</v>
      </c>
      <c r="Y14" s="207" t="e">
        <f>SUMIF('Dln 9'!#REF!,$Y$4,'Dln 9'!$O:$O)</f>
        <v>#REF!</v>
      </c>
      <c r="Z14" s="208">
        <f>IFERROR(INDEX('Dln 9'!$M:$M,MATCH($Y$4,'Dln 9'!#REF!,0),1),0)</f>
        <v>0</v>
      </c>
      <c r="AA14" s="207" t="e">
        <f>SUMIF('Dln 9'!#REF!,$AA$4,'Dln 9'!$O:$O)</f>
        <v>#REF!</v>
      </c>
      <c r="AB14" s="208">
        <f>IFERROR(INDEX('Dln 9'!$M:$M,MATCH($AA$4,'Dln 9'!#REF!,0),1),0)</f>
        <v>0</v>
      </c>
      <c r="AC14" s="207" t="e">
        <f>SUMIF('Dln 9'!#REF!,$AC$4,'Dln 9'!$O:$O)</f>
        <v>#REF!</v>
      </c>
      <c r="AD14" s="362">
        <f>IFERROR(INDEX('Dln 9'!$M:$M,MATCH($AC$4,'Dln 9'!#REF!,0),1),0)</f>
        <v>0</v>
      </c>
      <c r="AE14" s="205"/>
      <c r="AF14" s="206" t="e">
        <f t="shared" si="0"/>
        <v>#REF!</v>
      </c>
      <c r="AG14" s="241" t="b">
        <f>AF6='Dln 9'!K230</f>
        <v>1</v>
      </c>
    </row>
    <row r="15" spans="2:33" x14ac:dyDescent="0.2">
      <c r="B15" s="225" t="s">
        <v>48</v>
      </c>
      <c r="C15" s="207">
        <f>SUMIF('Dln 2'!$C$9,$C$4,'Dln 2'!$K$230)</f>
        <v>0</v>
      </c>
      <c r="D15" s="208">
        <f>IFERROR(INDEX('Dln 10'!$M:$M,MATCH($C$4,'Dln 10'!#REF!,0),1),0)</f>
        <v>0</v>
      </c>
      <c r="E15" s="207" t="e">
        <f>SUMIF('Dln 10'!#REF!,$E$4,'Dln 10'!$O:$O)</f>
        <v>#REF!</v>
      </c>
      <c r="F15" s="208">
        <f>IFERROR(INDEX('Dln 10'!$M:$M,MATCH($E$4,'Dln 10'!#REF!,0),1),0)</f>
        <v>0</v>
      </c>
      <c r="G15" s="207" t="e">
        <f>SUMIF('Dln 10'!#REF!,$G$4,'Dln 10'!$O:$O)</f>
        <v>#REF!</v>
      </c>
      <c r="H15" s="208">
        <f>IFERROR(INDEX('Dln 10'!$M:$M,MATCH($G$4,'Dln 10'!#REF!,0),1),0)</f>
        <v>0</v>
      </c>
      <c r="I15" s="207" t="e">
        <f>SUMIF('Dln 10'!#REF!,$I$4,'Dln 10'!$O:$O)</f>
        <v>#REF!</v>
      </c>
      <c r="J15" s="208">
        <f>IFERROR(INDEX('Dln 10'!$M:$M,MATCH($I$4,'Dln 10'!#REF!,0),1),0)</f>
        <v>0</v>
      </c>
      <c r="K15" s="207" t="e">
        <f>SUMIF('Dln 10'!#REF!,$K$4,'Dln 10'!$O:$O)</f>
        <v>#REF!</v>
      </c>
      <c r="L15" s="208">
        <f>IFERROR(INDEX('Dln 10'!$M:$M,MATCH($K$4,'Dln 10'!#REF!,0),1),0)</f>
        <v>0</v>
      </c>
      <c r="M15" s="207" t="e">
        <f>SUMIF('Dln 10'!#REF!,$M$4,'Dln 10'!$O:$O)</f>
        <v>#REF!</v>
      </c>
      <c r="N15" s="208">
        <f>IFERROR(INDEX('Dln 10'!$M:$M,MATCH($M$4,'Dln 10'!#REF!,0),1),0)</f>
        <v>0</v>
      </c>
      <c r="O15" s="207" t="e">
        <f>SUMIF('Dln 10'!#REF!,$O$4,'Dln 10'!$O:$O)</f>
        <v>#REF!</v>
      </c>
      <c r="P15" s="208">
        <f>IFERROR(INDEX('Dln 10'!$M:$M,MATCH($O$4,'Dln 10'!#REF!,0),1),0)</f>
        <v>0</v>
      </c>
      <c r="Q15" s="207" t="e">
        <f>SUMIF('Dln 10'!#REF!,$Q$4,'Dln 10'!$O:$O)</f>
        <v>#REF!</v>
      </c>
      <c r="R15" s="208">
        <f>IFERROR(INDEX('Dln 10'!$M:$M,MATCH($Q$4,'Dln 10'!#REF!,0),1),0)</f>
        <v>0</v>
      </c>
      <c r="S15" s="207" t="e">
        <f>SUMIF('Dln 10'!#REF!,$S$4,'Dln 10'!$O:$O)</f>
        <v>#REF!</v>
      </c>
      <c r="T15" s="208">
        <f>IFERROR(INDEX('Dln 10'!$M:$M,MATCH($S$4,'Dln 10'!#REF!,0),1),0)</f>
        <v>0</v>
      </c>
      <c r="U15" s="207" t="e">
        <f>SUMIF('Dln 10'!#REF!,$U$4,'Dln 10'!$O:$O)</f>
        <v>#REF!</v>
      </c>
      <c r="V15" s="208">
        <f>IFERROR(INDEX('Dln 10'!$M:$M,MATCH($U$4,'Dln 10'!#REF!,0),1),0)</f>
        <v>0</v>
      </c>
      <c r="W15" s="207" t="e">
        <f>SUMIF('Dln 10'!#REF!,$W$4,'Dln 10'!$O:$O)</f>
        <v>#REF!</v>
      </c>
      <c r="X15" s="208">
        <f>IFERROR(INDEX('Dln 10'!$M:$M,MATCH($W$4,'Dln 10'!#REF!,0),1),0)</f>
        <v>0</v>
      </c>
      <c r="Y15" s="207" t="e">
        <f>SUMIF('Dln 10'!#REF!,$Y$4,'Dln 10'!$O:$O)</f>
        <v>#REF!</v>
      </c>
      <c r="Z15" s="208">
        <f>IFERROR(INDEX('Dln 10'!$M:$M,MATCH($Y$4,'Dln 10'!#REF!,0),1),0)</f>
        <v>0</v>
      </c>
      <c r="AA15" s="207" t="e">
        <f>SUMIF('Dln 10'!#REF!,$AA$4,'Dln 10'!$O:$O)</f>
        <v>#REF!</v>
      </c>
      <c r="AB15" s="208">
        <f>IFERROR(INDEX('Dln 10'!$M:$M,MATCH($AA$4,'Dln 10'!#REF!,0),1),0)</f>
        <v>0</v>
      </c>
      <c r="AC15" s="207" t="e">
        <f>SUMIF('Dln 10'!#REF!,$AC$4,'Dln 10'!$O:$O)</f>
        <v>#REF!</v>
      </c>
      <c r="AD15" s="362">
        <f>IFERROR(INDEX('Dln 10'!$M:$M,MATCH($AC$4,'Dln 10'!#REF!,0),1),0)</f>
        <v>0</v>
      </c>
      <c r="AE15" s="205"/>
      <c r="AF15" s="206" t="e">
        <f t="shared" si="0"/>
        <v>#REF!</v>
      </c>
      <c r="AG15" s="241" t="b">
        <f>AF6='Dln 10'!K230</f>
        <v>1</v>
      </c>
    </row>
    <row r="16" spans="2:33" outlineLevel="1" x14ac:dyDescent="0.2">
      <c r="B16" s="225" t="s">
        <v>49</v>
      </c>
      <c r="C16" s="207">
        <f>SUMIF('Dln 2'!$C$9,$C$4,'Dln 2'!$K$230)</f>
        <v>0</v>
      </c>
      <c r="D16" s="208">
        <f>IFERROR(INDEX('Dln 11'!$M:$M,MATCH($C$4,'Dln 11'!#REF!,0),1),0)</f>
        <v>0</v>
      </c>
      <c r="E16" s="207" t="e">
        <f>SUMIF('Dln 11'!#REF!,$E$4,'Dln 11'!$O:$O)</f>
        <v>#REF!</v>
      </c>
      <c r="F16" s="208">
        <f>IFERROR(INDEX('Dln 11'!$M:$M,MATCH($E$4,'Dln 11'!#REF!,0),1),0)</f>
        <v>0</v>
      </c>
      <c r="G16" s="207" t="e">
        <f>SUMIF('Dln 11'!#REF!,$G$4,'Dln 11'!$O:$O)</f>
        <v>#REF!</v>
      </c>
      <c r="H16" s="208">
        <f>IFERROR(INDEX('Dln 11'!$M:$M,MATCH($G$4,'Dln 11'!#REF!,0),1),0)</f>
        <v>0</v>
      </c>
      <c r="I16" s="207" t="e">
        <f>SUMIF('Dln 11'!#REF!,$I$4,'Dln 11'!$O:$O)</f>
        <v>#REF!</v>
      </c>
      <c r="J16" s="208">
        <f>IFERROR(INDEX('Dln 11'!$M:$M,MATCH($I$4,'Dln 11'!#REF!,0),1),0)</f>
        <v>0</v>
      </c>
      <c r="K16" s="207" t="e">
        <f>SUMIF('Dln 11'!#REF!,$K$4,'Dln 11'!$O:$O)</f>
        <v>#REF!</v>
      </c>
      <c r="L16" s="208">
        <f>IFERROR(INDEX('Dln 11'!$M:$M,MATCH($K$4,'Dln 11'!#REF!,0),1),0)</f>
        <v>0</v>
      </c>
      <c r="M16" s="207" t="e">
        <f>SUMIF('Dln 11'!#REF!,$M$4,'Dln 11'!$O:$O)</f>
        <v>#REF!</v>
      </c>
      <c r="N16" s="208">
        <f>IFERROR(INDEX('Dln 11'!$M:$M,MATCH($M$4,'Dln 11'!#REF!,0),1),0)</f>
        <v>0</v>
      </c>
      <c r="O16" s="207" t="e">
        <f>SUMIF('Dln 11'!#REF!,$O$4,'Dln 11'!$O:$O)</f>
        <v>#REF!</v>
      </c>
      <c r="P16" s="208">
        <f>IFERROR(INDEX('Dln 11'!$M:$M,MATCH($O$4,'Dln 11'!#REF!,0),1),0)</f>
        <v>0</v>
      </c>
      <c r="Q16" s="207" t="e">
        <f>SUMIF('Dln 11'!#REF!,$Q$4,'Dln 11'!$O:$O)</f>
        <v>#REF!</v>
      </c>
      <c r="R16" s="208">
        <f>IFERROR(INDEX('Dln 11'!$M:$M,MATCH($Q$4,'Dln 11'!#REF!,0),1),0)</f>
        <v>0</v>
      </c>
      <c r="S16" s="207" t="e">
        <f>SUMIF('Dln 11'!#REF!,$S$4,'Dln 11'!$O:$O)</f>
        <v>#REF!</v>
      </c>
      <c r="T16" s="208">
        <f>IFERROR(INDEX('Dln 11'!$M:$M,MATCH($S$4,'Dln 11'!#REF!,0),1),0)</f>
        <v>0</v>
      </c>
      <c r="U16" s="207" t="e">
        <f>SUMIF('Dln 11'!#REF!,$U$4,'Dln 11'!$O:$O)</f>
        <v>#REF!</v>
      </c>
      <c r="V16" s="208">
        <f>IFERROR(INDEX('Dln 11'!$M:$M,MATCH($U$4,'Dln 11'!#REF!,0),1),0)</f>
        <v>0</v>
      </c>
      <c r="W16" s="207" t="e">
        <f>SUMIF('Dln 11'!#REF!,$W$4,'Dln 11'!$O:$O)</f>
        <v>#REF!</v>
      </c>
      <c r="X16" s="208">
        <f>IFERROR(INDEX('Dln 11'!$M:$M,MATCH($W$4,'Dln 11'!#REF!,0),1),0)</f>
        <v>0</v>
      </c>
      <c r="Y16" s="207" t="e">
        <f>SUMIF('Dln 11'!#REF!,$Y$4,'Dln 11'!$O:$O)</f>
        <v>#REF!</v>
      </c>
      <c r="Z16" s="208">
        <f>IFERROR(INDEX('Dln 11'!$M:$M,MATCH($Y$4,'Dln 11'!#REF!,0),1),0)</f>
        <v>0</v>
      </c>
      <c r="AA16" s="207" t="e">
        <f>SUMIF('Dln 11'!#REF!,$AA$4,'Dln 11'!$O:$O)</f>
        <v>#REF!</v>
      </c>
      <c r="AB16" s="208">
        <f>IFERROR(INDEX('Dln 11'!$M:$M,MATCH($AA$4,'Dln 11'!#REF!,0),1),0)</f>
        <v>0</v>
      </c>
      <c r="AC16" s="207" t="e">
        <f>SUMIF('Dln 11'!#REF!,$AC$4,'Dln 11'!$O:$O)</f>
        <v>#REF!</v>
      </c>
      <c r="AD16" s="362">
        <f>IFERROR(INDEX('Dln 11'!$M:$M,MATCH($AC$4,'Dln 11'!#REF!,0),1),0)</f>
        <v>0</v>
      </c>
      <c r="AE16" s="205"/>
      <c r="AF16" s="206" t="e">
        <f t="shared" si="0"/>
        <v>#REF!</v>
      </c>
      <c r="AG16" s="241" t="b">
        <f>AF6='Dln 11'!K230</f>
        <v>1</v>
      </c>
    </row>
    <row r="17" spans="2:33" outlineLevel="1" x14ac:dyDescent="0.2">
      <c r="B17" s="225" t="s">
        <v>50</v>
      </c>
      <c r="C17" s="207">
        <f>SUMIF('Dln 2'!$C$9,$C$4,'Dln 2'!$K$230)</f>
        <v>0</v>
      </c>
      <c r="D17" s="208">
        <f>IFERROR(INDEX('Dln 12'!$M:$M,MATCH($C$4,'Dln 12'!#REF!,0),1),0)</f>
        <v>0</v>
      </c>
      <c r="E17" s="207" t="e">
        <f>SUMIF('Dln 12'!#REF!,$E$4,'Dln 12'!$O:$O)</f>
        <v>#REF!</v>
      </c>
      <c r="F17" s="208">
        <f>IFERROR(INDEX('Dln 12'!$M:$M,MATCH($E$4,'Dln 12'!#REF!,0),1),0)</f>
        <v>0</v>
      </c>
      <c r="G17" s="207" t="e">
        <f>SUMIF('Dln 12'!#REF!,$G$4,'Dln 12'!$O:$O)</f>
        <v>#REF!</v>
      </c>
      <c r="H17" s="208">
        <f>IFERROR(INDEX('Dln 12'!$M:$M,MATCH($G$4,'Dln 12'!#REF!,0),1),0)</f>
        <v>0</v>
      </c>
      <c r="I17" s="207" t="e">
        <f>SUMIF('Dln 12'!#REF!,$I$4,'Dln 12'!$O:$O)</f>
        <v>#REF!</v>
      </c>
      <c r="J17" s="208">
        <f>IFERROR(INDEX('Dln 12'!$M:$M,MATCH($I$4,'Dln 12'!#REF!,0),1),0)</f>
        <v>0</v>
      </c>
      <c r="K17" s="207" t="e">
        <f>SUMIF('Dln 12'!#REF!,$K$4,'Dln 12'!$O:$O)</f>
        <v>#REF!</v>
      </c>
      <c r="L17" s="208">
        <f>IFERROR(INDEX('Dln 12'!$M:$M,MATCH($K$4,'Dln 12'!#REF!,0),1),0)</f>
        <v>0</v>
      </c>
      <c r="M17" s="207" t="e">
        <f>SUMIF('Dln 12'!#REF!,$M$4,'Dln 12'!$O:$O)</f>
        <v>#REF!</v>
      </c>
      <c r="N17" s="208">
        <f>IFERROR(INDEX('Dln 12'!$M:$M,MATCH($M$4,'Dln 12'!#REF!,0),1),0)</f>
        <v>0</v>
      </c>
      <c r="O17" s="207" t="e">
        <f>SUMIF('Dln 12'!#REF!,$O$4,'Dln 12'!$O:$O)</f>
        <v>#REF!</v>
      </c>
      <c r="P17" s="208">
        <f>IFERROR(INDEX('Dln 12'!$M:$M,MATCH($O$4,'Dln 12'!#REF!,0),1),0)</f>
        <v>0</v>
      </c>
      <c r="Q17" s="207" t="e">
        <f>SUMIF('Dln 12'!#REF!,$Q$4,'Dln 12'!$O:$O)</f>
        <v>#REF!</v>
      </c>
      <c r="R17" s="208">
        <f>IFERROR(INDEX('Dln 12'!$M:$M,MATCH($Q$4,'Dln 12'!#REF!,0),1),0)</f>
        <v>0</v>
      </c>
      <c r="S17" s="207" t="e">
        <f>SUMIF('Dln 12'!#REF!,$S$4,'Dln 12'!$O:$O)</f>
        <v>#REF!</v>
      </c>
      <c r="T17" s="208">
        <f>IFERROR(INDEX('Dln 12'!$M:$M,MATCH($S$4,'Dln 12'!#REF!,0),1),0)</f>
        <v>0</v>
      </c>
      <c r="U17" s="207" t="e">
        <f>SUMIF('Dln 12'!#REF!,$U$4,'Dln 12'!$O:$O)</f>
        <v>#REF!</v>
      </c>
      <c r="V17" s="208">
        <f>IFERROR(INDEX('Dln 12'!$M:$M,MATCH($U$4,'Dln 12'!#REF!,0),1),0)</f>
        <v>0</v>
      </c>
      <c r="W17" s="207" t="e">
        <f>SUMIF('Dln 12'!#REF!,$W$4,'Dln 12'!$O:$O)</f>
        <v>#REF!</v>
      </c>
      <c r="X17" s="208">
        <f>IFERROR(INDEX('Dln 12'!$M:$M,MATCH($W$4,'Dln 12'!#REF!,0),1),0)</f>
        <v>0</v>
      </c>
      <c r="Y17" s="207" t="e">
        <f>SUMIF('Dln 12'!#REF!,$Y$4,'Dln 12'!$O:$O)</f>
        <v>#REF!</v>
      </c>
      <c r="Z17" s="208">
        <f>IFERROR(INDEX('Dln 12'!$M:$M,MATCH($Y$4,'Dln 12'!#REF!,0),1),0)</f>
        <v>0</v>
      </c>
      <c r="AA17" s="207" t="e">
        <f>SUMIF('Dln 12'!#REF!,$AA$4,'Dln 12'!$O:$O)</f>
        <v>#REF!</v>
      </c>
      <c r="AB17" s="208">
        <f>IFERROR(INDEX('Dln 12'!$M:$M,MATCH($AA$4,'Dln 12'!#REF!,0),1),0)</f>
        <v>0</v>
      </c>
      <c r="AC17" s="207" t="e">
        <f>SUMIF('Dln 12'!#REF!,$AC$4,'Dln 12'!$O:$O)</f>
        <v>#REF!</v>
      </c>
      <c r="AD17" s="362">
        <f>IFERROR(INDEX('Dln 12'!$M:$M,MATCH($AC$4,'Dln 12'!#REF!,0),1),0)</f>
        <v>0</v>
      </c>
      <c r="AE17" s="205"/>
      <c r="AF17" s="206" t="e">
        <f t="shared" si="0"/>
        <v>#REF!</v>
      </c>
      <c r="AG17" s="241" t="b">
        <f>AF6='Dln 12'!K230</f>
        <v>1</v>
      </c>
    </row>
    <row r="18" spans="2:33" outlineLevel="1" x14ac:dyDescent="0.2">
      <c r="B18" s="225" t="s">
        <v>51</v>
      </c>
      <c r="C18" s="207">
        <f>SUMIF('Dln 2'!$C$9,$C$4,'Dln 2'!$K$230)</f>
        <v>0</v>
      </c>
      <c r="D18" s="208">
        <f>IFERROR(INDEX('Dln 13'!$M:$M,MATCH($C$4,'Dln 13'!#REF!,0),1),0)</f>
        <v>0</v>
      </c>
      <c r="E18" s="207" t="e">
        <f>SUMIF('Dln 13'!#REF!,$E$4,'Dln 13'!$O:$O)</f>
        <v>#REF!</v>
      </c>
      <c r="F18" s="208">
        <f>IFERROR(INDEX('Dln 13'!$M:$M,MATCH($E$4,'Dln 13'!#REF!,0),1),0)</f>
        <v>0</v>
      </c>
      <c r="G18" s="207" t="e">
        <f>SUMIF('Dln 13'!#REF!,$G$4,'Dln 13'!$O:$O)</f>
        <v>#REF!</v>
      </c>
      <c r="H18" s="208">
        <f>IFERROR(INDEX('Dln 13'!$M:$M,MATCH($G$4,'Dln 13'!#REF!,0),1),0)</f>
        <v>0</v>
      </c>
      <c r="I18" s="207" t="e">
        <f>SUMIF('Dln 13'!#REF!,$I$4,'Dln 13'!$O:$O)</f>
        <v>#REF!</v>
      </c>
      <c r="J18" s="208">
        <f>IFERROR(INDEX('Dln 13'!$M:$M,MATCH($I$4,'Dln 13'!#REF!,0),1),0)</f>
        <v>0</v>
      </c>
      <c r="K18" s="207" t="e">
        <f>SUMIF('Dln 13'!#REF!,$K$4,'Dln 13'!$O:$O)</f>
        <v>#REF!</v>
      </c>
      <c r="L18" s="208">
        <f>IFERROR(INDEX('Dln 13'!$M:$M,MATCH($K$4,'Dln 13'!#REF!,0),1),0)</f>
        <v>0</v>
      </c>
      <c r="M18" s="207" t="e">
        <f>SUMIF('Dln 13'!#REF!,$M$4,'Dln 13'!$O:$O)</f>
        <v>#REF!</v>
      </c>
      <c r="N18" s="208">
        <f>IFERROR(INDEX('Dln 13'!$M:$M,MATCH($M$4,'Dln 13'!#REF!,0),1),0)</f>
        <v>0</v>
      </c>
      <c r="O18" s="207" t="e">
        <f>SUMIF('Dln 13'!#REF!,$O$4,'Dln 13'!$O:$O)</f>
        <v>#REF!</v>
      </c>
      <c r="P18" s="208">
        <f>IFERROR(INDEX('Dln 13'!$M:$M,MATCH($O$4,'Dln 13'!#REF!,0),1),0)</f>
        <v>0</v>
      </c>
      <c r="Q18" s="207" t="e">
        <f>SUMIF('Dln 13'!#REF!,$Q$4,'Dln 13'!$O:$O)</f>
        <v>#REF!</v>
      </c>
      <c r="R18" s="208">
        <f>IFERROR(INDEX('Dln 13'!$M:$M,MATCH($Q$4,'Dln 13'!#REF!,0),1),0)</f>
        <v>0</v>
      </c>
      <c r="S18" s="207" t="e">
        <f>SUMIF('Dln 13'!#REF!,$S$4,'Dln 13'!$O:$O)</f>
        <v>#REF!</v>
      </c>
      <c r="T18" s="208">
        <f>IFERROR(INDEX('Dln 13'!$M:$M,MATCH($S$4,'Dln 13'!#REF!,0),1),0)</f>
        <v>0</v>
      </c>
      <c r="U18" s="207" t="e">
        <f>SUMIF('Dln 13'!#REF!,$U$4,'Dln 13'!$O:$O)</f>
        <v>#REF!</v>
      </c>
      <c r="V18" s="208">
        <f>IFERROR(INDEX('Dln 13'!$M:$M,MATCH($U$4,'Dln 13'!#REF!,0),1),0)</f>
        <v>0</v>
      </c>
      <c r="W18" s="207" t="e">
        <f>SUMIF('Dln 13'!#REF!,$W$4,'Dln 13'!$O:$O)</f>
        <v>#REF!</v>
      </c>
      <c r="X18" s="208">
        <f>IFERROR(INDEX('Dln 13'!$M:$M,MATCH($W$4,'Dln 13'!#REF!,0),1),0)</f>
        <v>0</v>
      </c>
      <c r="Y18" s="207" t="e">
        <f>SUMIF('Dln 13'!#REF!,$Y$4,'Dln 13'!$O:$O)</f>
        <v>#REF!</v>
      </c>
      <c r="Z18" s="208">
        <f>IFERROR(INDEX('Dln 13'!$M:$M,MATCH($Y$4,'Dln 13'!#REF!,0),1),0)</f>
        <v>0</v>
      </c>
      <c r="AA18" s="207" t="e">
        <f>SUMIF('Dln 13'!#REF!,$AA$4,'Dln 13'!$O:$O)</f>
        <v>#REF!</v>
      </c>
      <c r="AB18" s="208">
        <f>IFERROR(INDEX('Dln 13'!$M:$M,MATCH($AA$4,'Dln 13'!#REF!,0),1),0)</f>
        <v>0</v>
      </c>
      <c r="AC18" s="207" t="e">
        <f>SUMIF('Dln 13'!#REF!,$AC$4,'Dln 13'!$O:$O)</f>
        <v>#REF!</v>
      </c>
      <c r="AD18" s="362">
        <f>IFERROR(INDEX('Dln 13'!$M:$M,MATCH($AC$4,'Dln 13'!#REF!,0),1),0)</f>
        <v>0</v>
      </c>
      <c r="AE18" s="205"/>
      <c r="AF18" s="206" t="e">
        <f t="shared" si="0"/>
        <v>#REF!</v>
      </c>
      <c r="AG18" s="241" t="b">
        <f>AF6='Dln 13'!K230</f>
        <v>1</v>
      </c>
    </row>
    <row r="19" spans="2:33" outlineLevel="1" x14ac:dyDescent="0.2">
      <c r="B19" s="225" t="s">
        <v>52</v>
      </c>
      <c r="C19" s="207">
        <f>SUMIF('Dln 2'!$C$9,$C$4,'Dln 2'!$K$230)</f>
        <v>0</v>
      </c>
      <c r="D19" s="208">
        <f>IFERROR(INDEX('Dln 14'!$M:$M,MATCH($C$4,'Dln 14'!#REF!,0),1),0)</f>
        <v>0</v>
      </c>
      <c r="E19" s="207" t="e">
        <f>SUMIF('Dln 14'!#REF!,$E$4,'Dln 14'!$O:$O)</f>
        <v>#REF!</v>
      </c>
      <c r="F19" s="208">
        <f>IFERROR(INDEX('Dln 14'!$M:$M,MATCH($E$4,'Dln 14'!#REF!,0),1),0)</f>
        <v>0</v>
      </c>
      <c r="G19" s="207" t="e">
        <f>SUMIF('Dln 14'!#REF!,$G$4,'Dln 14'!$O:$O)</f>
        <v>#REF!</v>
      </c>
      <c r="H19" s="208">
        <f>IFERROR(INDEX('Dln 14'!$M:$M,MATCH($G$4,'Dln 14'!#REF!,0),1),0)</f>
        <v>0</v>
      </c>
      <c r="I19" s="207" t="e">
        <f>SUMIF('Dln 14'!#REF!,$I$4,'Dln 14'!$O:$O)</f>
        <v>#REF!</v>
      </c>
      <c r="J19" s="208">
        <f>IFERROR(INDEX('Dln 14'!$M:$M,MATCH($I$4,'Dln 14'!#REF!,0),1),0)</f>
        <v>0</v>
      </c>
      <c r="K19" s="207" t="e">
        <f>SUMIF('Dln 14'!#REF!,$K$4,'Dln 14'!$O:$O)</f>
        <v>#REF!</v>
      </c>
      <c r="L19" s="208">
        <f>IFERROR(INDEX('Dln 14'!$M:$M,MATCH($K$4,'Dln 14'!#REF!,0),1),0)</f>
        <v>0</v>
      </c>
      <c r="M19" s="207" t="e">
        <f>SUMIF('Dln 14'!#REF!,$M$4,'Dln 14'!$O:$O)</f>
        <v>#REF!</v>
      </c>
      <c r="N19" s="208">
        <f>IFERROR(INDEX('Dln 14'!$M:$M,MATCH($M$4,'Dln 14'!#REF!,0),1),0)</f>
        <v>0</v>
      </c>
      <c r="O19" s="207" t="e">
        <f>SUMIF('Dln 14'!#REF!,$O$4,'Dln 14'!$O:$O)</f>
        <v>#REF!</v>
      </c>
      <c r="P19" s="208">
        <f>IFERROR(INDEX('Dln 14'!$M:$M,MATCH($O$4,'Dln 14'!#REF!,0),1),0)</f>
        <v>0</v>
      </c>
      <c r="Q19" s="207" t="e">
        <f>SUMIF('Dln 14'!#REF!,$Q$4,'Dln 14'!$O:$O)</f>
        <v>#REF!</v>
      </c>
      <c r="R19" s="208">
        <f>IFERROR(INDEX('Dln 14'!$M:$M,MATCH($Q$4,'Dln 14'!#REF!,0),1),0)</f>
        <v>0</v>
      </c>
      <c r="S19" s="207" t="e">
        <f>SUMIF('Dln 14'!#REF!,$S$4,'Dln 14'!$O:$O)</f>
        <v>#REF!</v>
      </c>
      <c r="T19" s="208">
        <f>IFERROR(INDEX('Dln 14'!$M:$M,MATCH($S$4,'Dln 14'!#REF!,0),1),0)</f>
        <v>0</v>
      </c>
      <c r="U19" s="207" t="e">
        <f>SUMIF('Dln 14'!#REF!,$U$4,'Dln 14'!$O:$O)</f>
        <v>#REF!</v>
      </c>
      <c r="V19" s="208">
        <f>IFERROR(INDEX('Dln 14'!$M:$M,MATCH($U$4,'Dln 14'!#REF!,0),1),0)</f>
        <v>0</v>
      </c>
      <c r="W19" s="207" t="e">
        <f>SUMIF('Dln 14'!#REF!,$W$4,'Dln 14'!$O:$O)</f>
        <v>#REF!</v>
      </c>
      <c r="X19" s="208">
        <f>IFERROR(INDEX('Dln 14'!$M:$M,MATCH($W$4,'Dln 14'!#REF!,0),1),0)</f>
        <v>0</v>
      </c>
      <c r="Y19" s="207" t="e">
        <f>SUMIF('Dln 14'!#REF!,$Y$4,'Dln 14'!$O:$O)</f>
        <v>#REF!</v>
      </c>
      <c r="Z19" s="208">
        <f>IFERROR(INDEX('Dln 14'!$M:$M,MATCH($Y$4,'Dln 14'!#REF!,0),1),0)</f>
        <v>0</v>
      </c>
      <c r="AA19" s="207" t="e">
        <f>SUMIF('Dln 14'!#REF!,$AA$4,'Dln 14'!$O:$O)</f>
        <v>#REF!</v>
      </c>
      <c r="AB19" s="208">
        <f>IFERROR(INDEX('Dln 14'!$M:$M,MATCH($AA$4,'Dln 14'!#REF!,0),1),0)</f>
        <v>0</v>
      </c>
      <c r="AC19" s="207" t="e">
        <f>SUMIF('Dln 14'!#REF!,$AC$4,'Dln 14'!$O:$O)</f>
        <v>#REF!</v>
      </c>
      <c r="AD19" s="362">
        <f>IFERROR(INDEX('Dln 14'!$M:$M,MATCH($AC$4,'Dln 14'!#REF!,0),1),0)</f>
        <v>0</v>
      </c>
      <c r="AE19" s="205"/>
      <c r="AF19" s="206" t="e">
        <f t="shared" si="0"/>
        <v>#REF!</v>
      </c>
      <c r="AG19" s="241" t="b">
        <f>AF6='Dln 14'!K230</f>
        <v>1</v>
      </c>
    </row>
    <row r="20" spans="2:33" outlineLevel="1" x14ac:dyDescent="0.2">
      <c r="B20" s="225" t="s">
        <v>53</v>
      </c>
      <c r="C20" s="207">
        <f>SUMIF('Dln 2'!$C$9,$C$4,'Dln 2'!$K$230)</f>
        <v>0</v>
      </c>
      <c r="D20" s="208">
        <f>IFERROR(INDEX('Dln 15'!$M:$M,MATCH($C$4,'Dln 15'!#REF!,0),1),0)</f>
        <v>0</v>
      </c>
      <c r="E20" s="207" t="e">
        <f>SUMIF('Dln 15'!#REF!,$E$4,'Dln 15'!$O:$O)</f>
        <v>#REF!</v>
      </c>
      <c r="F20" s="208">
        <f>IFERROR(INDEX('Dln 15'!$M:$M,MATCH($E$4,'Dln 15'!#REF!,0),1),0)</f>
        <v>0</v>
      </c>
      <c r="G20" s="207" t="e">
        <f>SUMIF('Dln 15'!#REF!,$G$4,'Dln 15'!$O:$O)</f>
        <v>#REF!</v>
      </c>
      <c r="H20" s="208">
        <f>IFERROR(INDEX('Dln 15'!$M:$M,MATCH($G$4,'Dln 15'!#REF!,0),1),0)</f>
        <v>0</v>
      </c>
      <c r="I20" s="207" t="e">
        <f>SUMIF('Dln 15'!#REF!,$I$4,'Dln 15'!$O:$O)</f>
        <v>#REF!</v>
      </c>
      <c r="J20" s="208">
        <f>IFERROR(INDEX('Dln 15'!$M:$M,MATCH($I$4,'Dln 15'!#REF!,0),1),0)</f>
        <v>0</v>
      </c>
      <c r="K20" s="207" t="e">
        <f>SUMIF('Dln 15'!#REF!,$K$4,'Dln 15'!$O:$O)</f>
        <v>#REF!</v>
      </c>
      <c r="L20" s="208">
        <f>IFERROR(INDEX('Dln 15'!$M:$M,MATCH($K$4,'Dln 15'!#REF!,0),1),0)</f>
        <v>0</v>
      </c>
      <c r="M20" s="207" t="e">
        <f>SUMIF('Dln 15'!#REF!,$M$4,'Dln 15'!$O:$O)</f>
        <v>#REF!</v>
      </c>
      <c r="N20" s="208">
        <f>IFERROR(INDEX('Dln 15'!$M:$M,MATCH($M$4,'Dln 15'!#REF!,0),1),0)</f>
        <v>0</v>
      </c>
      <c r="O20" s="207" t="e">
        <f>SUMIF('Dln 15'!#REF!,$O$4,'Dln 15'!$O:$O)</f>
        <v>#REF!</v>
      </c>
      <c r="P20" s="208">
        <f>IFERROR(INDEX('Dln 15'!$M:$M,MATCH($O$4,'Dln 15'!#REF!,0),1),0)</f>
        <v>0</v>
      </c>
      <c r="Q20" s="207" t="e">
        <f>SUMIF('Dln 15'!#REF!,$Q$4,'Dln 15'!$O:$O)</f>
        <v>#REF!</v>
      </c>
      <c r="R20" s="208">
        <f>IFERROR(INDEX('Dln 15'!$M:$M,MATCH($Q$4,'Dln 15'!#REF!,0),1),0)</f>
        <v>0</v>
      </c>
      <c r="S20" s="207" t="e">
        <f>SUMIF('Dln 15'!#REF!,$S$4,'Dln 15'!$O:$O)</f>
        <v>#REF!</v>
      </c>
      <c r="T20" s="208">
        <f>IFERROR(INDEX('Dln 15'!$M:$M,MATCH($S$4,'Dln 15'!#REF!,0),1),0)</f>
        <v>0</v>
      </c>
      <c r="U20" s="207" t="e">
        <f>SUMIF('Dln 15'!#REF!,$U$4,'Dln 15'!$O:$O)</f>
        <v>#REF!</v>
      </c>
      <c r="V20" s="208">
        <f>IFERROR(INDEX('Dln 15'!$M:$M,MATCH($U$4,'Dln 15'!#REF!,0),1),0)</f>
        <v>0</v>
      </c>
      <c r="W20" s="207" t="e">
        <f>SUMIF('Dln 15'!#REF!,$W$4,'Dln 15'!$O:$O)</f>
        <v>#REF!</v>
      </c>
      <c r="X20" s="208">
        <f>IFERROR(INDEX('Dln 15'!$M:$M,MATCH($W$4,'Dln 15'!#REF!,0),1),0)</f>
        <v>0</v>
      </c>
      <c r="Y20" s="207" t="e">
        <f>SUMIF('Dln 15'!#REF!,$Y$4,'Dln 15'!$O:$O)</f>
        <v>#REF!</v>
      </c>
      <c r="Z20" s="208">
        <f>IFERROR(INDEX('Dln 15'!$M:$M,MATCH($Y$4,'Dln 15'!#REF!,0),1),0)</f>
        <v>0</v>
      </c>
      <c r="AA20" s="207" t="e">
        <f>SUMIF('Dln 15'!#REF!,$AA$4,'Dln 15'!$O:$O)</f>
        <v>#REF!</v>
      </c>
      <c r="AB20" s="208">
        <f>IFERROR(INDEX('Dln 15'!$M:$M,MATCH($AA$4,'Dln 15'!#REF!,0),1),0)</f>
        <v>0</v>
      </c>
      <c r="AC20" s="207" t="e">
        <f>SUMIF('Dln 15'!#REF!,$AC$4,'Dln 15'!$O:$O)</f>
        <v>#REF!</v>
      </c>
      <c r="AD20" s="362">
        <f>IFERROR(INDEX('Dln 15'!$M:$M,MATCH($AC$4,'Dln 15'!#REF!,0),1),0)</f>
        <v>0</v>
      </c>
      <c r="AE20" s="205"/>
      <c r="AF20" s="206" t="e">
        <f t="shared" si="0"/>
        <v>#REF!</v>
      </c>
      <c r="AG20" s="241" t="b">
        <f>AF6='Dln 15'!K230</f>
        <v>1</v>
      </c>
    </row>
    <row r="21" spans="2:33" outlineLevel="1" x14ac:dyDescent="0.2">
      <c r="B21" s="225" t="s">
        <v>54</v>
      </c>
      <c r="C21" s="207">
        <f>SUMIF('Dln 2'!$C$9,$C$4,'Dln 2'!$K$230)</f>
        <v>0</v>
      </c>
      <c r="D21" s="208">
        <f>IFERROR(INDEX('Dln 16'!$M:$M,MATCH($C$4,'Dln 16'!#REF!,0),1),0)</f>
        <v>0</v>
      </c>
      <c r="E21" s="207" t="e">
        <f>SUMIF('Dln 16'!#REF!,$E$4,'Dln 16'!$O:$O)</f>
        <v>#REF!</v>
      </c>
      <c r="F21" s="208">
        <f>IFERROR(INDEX('Dln 16'!$M:$M,MATCH($E$4,'Dln 16'!#REF!,0),1),0)</f>
        <v>0</v>
      </c>
      <c r="G21" s="207" t="e">
        <f>SUMIF('Dln 16'!#REF!,$G$4,'Dln 16'!$O:$O)</f>
        <v>#REF!</v>
      </c>
      <c r="H21" s="208">
        <f>IFERROR(INDEX('Dln 16'!$M:$M,MATCH($G$4,'Dln 16'!#REF!,0),1),0)</f>
        <v>0</v>
      </c>
      <c r="I21" s="207" t="e">
        <f>SUMIF('Dln 16'!#REF!,$I$4,'Dln 16'!$O:$O)</f>
        <v>#REF!</v>
      </c>
      <c r="J21" s="208">
        <f>IFERROR(INDEX('Dln 16'!$M:$M,MATCH($I$4,'Dln 16'!#REF!,0),1),0)</f>
        <v>0</v>
      </c>
      <c r="K21" s="207" t="e">
        <f>SUMIF('Dln 16'!#REF!,$K$4,'Dln 16'!$O:$O)</f>
        <v>#REF!</v>
      </c>
      <c r="L21" s="208">
        <f>IFERROR(INDEX('Dln 16'!$M:$M,MATCH($K$4,'Dln 16'!#REF!,0),1),0)</f>
        <v>0</v>
      </c>
      <c r="M21" s="207" t="e">
        <f>SUMIF('Dln 16'!#REF!,$M$4,'Dln 16'!$O:$O)</f>
        <v>#REF!</v>
      </c>
      <c r="N21" s="208">
        <f>IFERROR(INDEX('Dln 16'!$M:$M,MATCH($M$4,'Dln 16'!#REF!,0),1),0)</f>
        <v>0</v>
      </c>
      <c r="O21" s="207" t="e">
        <f>SUMIF('Dln 16'!#REF!,$O$4,'Dln 16'!$O:$O)</f>
        <v>#REF!</v>
      </c>
      <c r="P21" s="208">
        <f>IFERROR(INDEX('Dln 16'!$M:$M,MATCH($O$4,'Dln 16'!#REF!,0),1),0)</f>
        <v>0</v>
      </c>
      <c r="Q21" s="207" t="e">
        <f>SUMIF('Dln 16'!#REF!,$Q$4,'Dln 16'!$O:$O)</f>
        <v>#REF!</v>
      </c>
      <c r="R21" s="208">
        <f>IFERROR(INDEX('Dln 16'!$M:$M,MATCH($Q$4,'Dln 16'!#REF!,0),1),0)</f>
        <v>0</v>
      </c>
      <c r="S21" s="207" t="e">
        <f>SUMIF('Dln 16'!#REF!,$S$4,'Dln 16'!$O:$O)</f>
        <v>#REF!</v>
      </c>
      <c r="T21" s="208">
        <f>IFERROR(INDEX('Dln 16'!$M:$M,MATCH($S$4,'Dln 16'!#REF!,0),1),0)</f>
        <v>0</v>
      </c>
      <c r="U21" s="207" t="e">
        <f>SUMIF('Dln 16'!#REF!,$U$4,'Dln 16'!$O:$O)</f>
        <v>#REF!</v>
      </c>
      <c r="V21" s="208">
        <f>IFERROR(INDEX('Dln 16'!$M:$M,MATCH($U$4,'Dln 16'!#REF!,0),1),0)</f>
        <v>0</v>
      </c>
      <c r="W21" s="207" t="e">
        <f>SUMIF('Dln 16'!#REF!,$W$4,'Dln 16'!$O:$O)</f>
        <v>#REF!</v>
      </c>
      <c r="X21" s="208">
        <f>IFERROR(INDEX('Dln 16'!$M:$M,MATCH($W$4,'Dln 16'!#REF!,0),1),0)</f>
        <v>0</v>
      </c>
      <c r="Y21" s="207" t="e">
        <f>SUMIF('Dln 16'!#REF!,$Y$4,'Dln 16'!$O:$O)</f>
        <v>#REF!</v>
      </c>
      <c r="Z21" s="208">
        <f>IFERROR(INDEX('Dln 16'!$M:$M,MATCH($Y$4,'Dln 16'!#REF!,0),1),0)</f>
        <v>0</v>
      </c>
      <c r="AA21" s="207" t="e">
        <f>SUMIF('Dln 16'!#REF!,$AA$4,'Dln 16'!$O:$O)</f>
        <v>#REF!</v>
      </c>
      <c r="AB21" s="208">
        <f>IFERROR(INDEX('Dln 16'!$M:$M,MATCH($AA$4,'Dln 16'!#REF!,0),1),0)</f>
        <v>0</v>
      </c>
      <c r="AC21" s="207" t="e">
        <f>SUMIF('Dln 16'!#REF!,$AC$4,'Dln 16'!$O:$O)</f>
        <v>#REF!</v>
      </c>
      <c r="AD21" s="362">
        <f>IFERROR(INDEX('Dln 16'!$M:$M,MATCH($AC$4,'Dln 16'!#REF!,0),1),0)</f>
        <v>0</v>
      </c>
      <c r="AE21" s="205"/>
      <c r="AF21" s="206" t="e">
        <f t="shared" si="0"/>
        <v>#REF!</v>
      </c>
      <c r="AG21" s="241" t="b">
        <f>AF6='Dln 16'!K230</f>
        <v>1</v>
      </c>
    </row>
    <row r="22" spans="2:33" outlineLevel="1" x14ac:dyDescent="0.2">
      <c r="B22" s="225" t="s">
        <v>55</v>
      </c>
      <c r="C22" s="207">
        <f>SUMIF('Dln 2'!$C$9,$C$4,'Dln 2'!$K$230)</f>
        <v>0</v>
      </c>
      <c r="D22" s="208">
        <f>IFERROR(INDEX('Dln 17'!$M:$M,MATCH($C$4,'Dln 17'!#REF!,0),1),0)</f>
        <v>0</v>
      </c>
      <c r="E22" s="207" t="e">
        <f>SUMIF('Dln 17'!#REF!,$E$4,'Dln 17'!$O:$O)</f>
        <v>#REF!</v>
      </c>
      <c r="F22" s="208">
        <f>IFERROR(INDEX('Dln 17'!$M:$M,MATCH($E$4,'Dln 17'!#REF!,0),1),0)</f>
        <v>0</v>
      </c>
      <c r="G22" s="207" t="e">
        <f>SUMIF('Dln 17'!#REF!,$G$4,'Dln 17'!$O:$O)</f>
        <v>#REF!</v>
      </c>
      <c r="H22" s="208">
        <f>IFERROR(INDEX('Dln 17'!$M:$M,MATCH($G$4,'Dln 17'!#REF!,0),1),0)</f>
        <v>0</v>
      </c>
      <c r="I22" s="207" t="e">
        <f>SUMIF('Dln 17'!#REF!,$I$4,'Dln 17'!$O:$O)</f>
        <v>#REF!</v>
      </c>
      <c r="J22" s="208">
        <f>IFERROR(INDEX('Dln 17'!$M:$M,MATCH($I$4,'Dln 17'!#REF!,0),1),0)</f>
        <v>0</v>
      </c>
      <c r="K22" s="207" t="e">
        <f>SUMIF('Dln 17'!#REF!,$K$4,'Dln 17'!$O:$O)</f>
        <v>#REF!</v>
      </c>
      <c r="L22" s="208">
        <f>IFERROR(INDEX('Dln 17'!$M:$M,MATCH($K$4,'Dln 17'!#REF!,0),1),0)</f>
        <v>0</v>
      </c>
      <c r="M22" s="207" t="e">
        <f>SUMIF('Dln 17'!#REF!,$M$4,'Dln 17'!$O:$O)</f>
        <v>#REF!</v>
      </c>
      <c r="N22" s="208">
        <f>IFERROR(INDEX('Dln 17'!$M:$M,MATCH($M$4,'Dln 17'!#REF!,0),1),0)</f>
        <v>0</v>
      </c>
      <c r="O22" s="207" t="e">
        <f>SUMIF('Dln 17'!#REF!,$O$4,'Dln 17'!$O:$O)</f>
        <v>#REF!</v>
      </c>
      <c r="P22" s="208">
        <f>IFERROR(INDEX('Dln 17'!$M:$M,MATCH($O$4,'Dln 17'!#REF!,0),1),0)</f>
        <v>0</v>
      </c>
      <c r="Q22" s="207" t="e">
        <f>SUMIF('Dln 17'!#REF!,$Q$4,'Dln 17'!$O:$O)</f>
        <v>#REF!</v>
      </c>
      <c r="R22" s="208">
        <f>IFERROR(INDEX('Dln 17'!$M:$M,MATCH($Q$4,'Dln 17'!#REF!,0),1),0)</f>
        <v>0</v>
      </c>
      <c r="S22" s="207" t="e">
        <f>SUMIF('Dln 17'!#REF!,$S$4,'Dln 17'!$O:$O)</f>
        <v>#REF!</v>
      </c>
      <c r="T22" s="208">
        <f>IFERROR(INDEX('Dln 17'!$M:$M,MATCH($S$4,'Dln 17'!#REF!,0),1),0)</f>
        <v>0</v>
      </c>
      <c r="U22" s="207" t="e">
        <f>SUMIF('Dln 17'!#REF!,$U$4,'Dln 17'!$O:$O)</f>
        <v>#REF!</v>
      </c>
      <c r="V22" s="208">
        <f>IFERROR(INDEX('Dln 17'!$M:$M,MATCH($U$4,'Dln 17'!#REF!,0),1),0)</f>
        <v>0</v>
      </c>
      <c r="W22" s="207" t="e">
        <f>SUMIF('Dln 17'!#REF!,$W$4,'Dln 17'!$O:$O)</f>
        <v>#REF!</v>
      </c>
      <c r="X22" s="208">
        <f>IFERROR(INDEX('Dln 17'!$M:$M,MATCH($W$4,'Dln 17'!#REF!,0),1),0)</f>
        <v>0</v>
      </c>
      <c r="Y22" s="207" t="e">
        <f>SUMIF('Dln 17'!#REF!,$Y$4,'Dln 17'!$O:$O)</f>
        <v>#REF!</v>
      </c>
      <c r="Z22" s="208">
        <f>IFERROR(INDEX('Dln 17'!$M:$M,MATCH($Y$4,'Dln 17'!#REF!,0),1),0)</f>
        <v>0</v>
      </c>
      <c r="AA22" s="207" t="e">
        <f>SUMIF('Dln 17'!#REF!,$AA$4,'Dln 17'!$O:$O)</f>
        <v>#REF!</v>
      </c>
      <c r="AB22" s="208">
        <f>IFERROR(INDEX('Dln 17'!$M:$M,MATCH($AA$4,'Dln 17'!#REF!,0),1),0)</f>
        <v>0</v>
      </c>
      <c r="AC22" s="207" t="e">
        <f>SUMIF('Dln 17'!#REF!,$AC$4,'Dln 17'!$O:$O)</f>
        <v>#REF!</v>
      </c>
      <c r="AD22" s="362">
        <f>IFERROR(INDEX('Dln 17'!$M:$M,MATCH($AC$4,'Dln 17'!#REF!,0),1),0)</f>
        <v>0</v>
      </c>
      <c r="AE22" s="205"/>
      <c r="AF22" s="206" t="e">
        <f t="shared" si="0"/>
        <v>#REF!</v>
      </c>
      <c r="AG22" s="241" t="b">
        <f>AF6='Dln 17'!K230</f>
        <v>1</v>
      </c>
    </row>
    <row r="23" spans="2:33" outlineLevel="1" x14ac:dyDescent="0.2">
      <c r="B23" s="225" t="s">
        <v>56</v>
      </c>
      <c r="C23" s="207">
        <f>SUMIF('Dln 2'!$C$9,$C$4,'Dln 2'!$K$230)</f>
        <v>0</v>
      </c>
      <c r="D23" s="208">
        <f>IFERROR(INDEX('Dln 18'!$M:$M,MATCH($C$4,'Dln 18'!#REF!,0),1),0)</f>
        <v>0</v>
      </c>
      <c r="E23" s="207" t="e">
        <f>SUMIF('Dln 18'!#REF!,$E$4,'Dln 18'!$O:$O)</f>
        <v>#REF!</v>
      </c>
      <c r="F23" s="208">
        <f>IFERROR(INDEX('Dln 18'!$M:$M,MATCH($E$4,'Dln 18'!#REF!,0),1),0)</f>
        <v>0</v>
      </c>
      <c r="G23" s="207" t="e">
        <f>SUMIF('Dln 18'!#REF!,$G$4,'Dln 18'!$O:$O)</f>
        <v>#REF!</v>
      </c>
      <c r="H23" s="208">
        <f>IFERROR(INDEX('Dln 18'!$M:$M,MATCH($G$4,'Dln 18'!#REF!,0),1),0)</f>
        <v>0</v>
      </c>
      <c r="I23" s="207" t="e">
        <f>SUMIF('Dln 18'!#REF!,$I$4,'Dln 18'!$O:$O)</f>
        <v>#REF!</v>
      </c>
      <c r="J23" s="208">
        <f>IFERROR(INDEX('Dln 18'!$M:$M,MATCH($I$4,'Dln 18'!#REF!,0),1),0)</f>
        <v>0</v>
      </c>
      <c r="K23" s="207" t="e">
        <f>SUMIF('Dln 18'!#REF!,$K$4,'Dln 18'!$O:$O)</f>
        <v>#REF!</v>
      </c>
      <c r="L23" s="208">
        <f>IFERROR(INDEX('Dln 18'!$M:$M,MATCH($K$4,'Dln 18'!#REF!,0),1),0)</f>
        <v>0</v>
      </c>
      <c r="M23" s="207" t="e">
        <f>SUMIF('Dln 18'!#REF!,$M$4,'Dln 18'!$O:$O)</f>
        <v>#REF!</v>
      </c>
      <c r="N23" s="208">
        <f>IFERROR(INDEX('Dln 18'!$M:$M,MATCH($M$4,'Dln 18'!#REF!,0),1),0)</f>
        <v>0</v>
      </c>
      <c r="O23" s="207" t="e">
        <f>SUMIF('Dln 18'!#REF!,$O$4,'Dln 18'!$O:$O)</f>
        <v>#REF!</v>
      </c>
      <c r="P23" s="208">
        <f>IFERROR(INDEX('Dln 18'!$M:$M,MATCH($O$4,'Dln 18'!#REF!,0),1),0)</f>
        <v>0</v>
      </c>
      <c r="Q23" s="207" t="e">
        <f>SUMIF('Dln 18'!#REF!,$Q$4,'Dln 18'!$O:$O)</f>
        <v>#REF!</v>
      </c>
      <c r="R23" s="208">
        <f>IFERROR(INDEX('Dln 18'!$M:$M,MATCH($Q$4,'Dln 18'!#REF!,0),1),0)</f>
        <v>0</v>
      </c>
      <c r="S23" s="207" t="e">
        <f>SUMIF('Dln 18'!#REF!,$S$4,'Dln 18'!$O:$O)</f>
        <v>#REF!</v>
      </c>
      <c r="T23" s="208">
        <f>IFERROR(INDEX('Dln 18'!$M:$M,MATCH($S$4,'Dln 18'!#REF!,0),1),0)</f>
        <v>0</v>
      </c>
      <c r="U23" s="207" t="e">
        <f>SUMIF('Dln 18'!#REF!,$U$4,'Dln 18'!$O:$O)</f>
        <v>#REF!</v>
      </c>
      <c r="V23" s="208">
        <f>IFERROR(INDEX('Dln 18'!$M:$M,MATCH($U$4,'Dln 18'!#REF!,0),1),0)</f>
        <v>0</v>
      </c>
      <c r="W23" s="207" t="e">
        <f>SUMIF('Dln 18'!#REF!,$W$4,'Dln 18'!$O:$O)</f>
        <v>#REF!</v>
      </c>
      <c r="X23" s="208">
        <f>IFERROR(INDEX('Dln 18'!$M:$M,MATCH($W$4,'Dln 18'!#REF!,0),1),0)</f>
        <v>0</v>
      </c>
      <c r="Y23" s="207" t="e">
        <f>SUMIF('Dln 18'!#REF!,$Y$4,'Dln 18'!$O:$O)</f>
        <v>#REF!</v>
      </c>
      <c r="Z23" s="208">
        <f>IFERROR(INDEX('Dln 18'!$M:$M,MATCH($Y$4,'Dln 18'!#REF!,0),1),0)</f>
        <v>0</v>
      </c>
      <c r="AA23" s="207" t="e">
        <f>SUMIF('Dln 18'!#REF!,$AA$4,'Dln 18'!$O:$O)</f>
        <v>#REF!</v>
      </c>
      <c r="AB23" s="208">
        <f>IFERROR(INDEX('Dln 18'!$M:$M,MATCH($AA$4,'Dln 18'!#REF!,0),1),0)</f>
        <v>0</v>
      </c>
      <c r="AC23" s="207" t="e">
        <f>SUMIF('Dln 18'!#REF!,$AC$4,'Dln 18'!$O:$O)</f>
        <v>#REF!</v>
      </c>
      <c r="AD23" s="362">
        <f>IFERROR(INDEX('Dln 18'!$M:$M,MATCH($AC$4,'Dln 18'!#REF!,0),1),0)</f>
        <v>0</v>
      </c>
      <c r="AE23" s="205"/>
      <c r="AF23" s="206" t="e">
        <f t="shared" si="0"/>
        <v>#REF!</v>
      </c>
      <c r="AG23" s="241" t="b">
        <f>AF6='Dln 18'!K230</f>
        <v>1</v>
      </c>
    </row>
    <row r="24" spans="2:33" outlineLevel="1" x14ac:dyDescent="0.2">
      <c r="B24" s="225" t="s">
        <v>57</v>
      </c>
      <c r="C24" s="207">
        <f>SUMIF('Dln 2'!$C$9,$C$4,'Dln 2'!$K$230)</f>
        <v>0</v>
      </c>
      <c r="D24" s="208">
        <f>IFERROR(INDEX('Dln 19'!$M:$M,MATCH($C$4,'Dln 19'!#REF!,0),1),0)</f>
        <v>0</v>
      </c>
      <c r="E24" s="207" t="e">
        <f>SUMIF('Dln 19'!#REF!,$E$4,'Dln 19'!$O:$O)</f>
        <v>#REF!</v>
      </c>
      <c r="F24" s="208">
        <f>IFERROR(INDEX('Dln 19'!$M:$M,MATCH($E$4,'Dln 19'!#REF!,0),1),0)</f>
        <v>0</v>
      </c>
      <c r="G24" s="207" t="e">
        <f>SUMIF('Dln 19'!#REF!,$G$4,'Dln 19'!$O:$O)</f>
        <v>#REF!</v>
      </c>
      <c r="H24" s="208">
        <f>IFERROR(INDEX('Dln 19'!$M:$M,MATCH($G$4,'Dln 19'!#REF!,0),1),0)</f>
        <v>0</v>
      </c>
      <c r="I24" s="207" t="e">
        <f>SUMIF('Dln 19'!#REF!,$I$4,'Dln 19'!$O:$O)</f>
        <v>#REF!</v>
      </c>
      <c r="J24" s="208">
        <f>IFERROR(INDEX('Dln 19'!$M:$M,MATCH($I$4,'Dln 19'!#REF!,0),1),0)</f>
        <v>0</v>
      </c>
      <c r="K24" s="207" t="e">
        <f>SUMIF('Dln 19'!#REF!,$K$4,'Dln 19'!$O:$O)</f>
        <v>#REF!</v>
      </c>
      <c r="L24" s="208">
        <f>IFERROR(INDEX('Dln 19'!$M:$M,MATCH($K$4,'Dln 19'!#REF!,0),1),0)</f>
        <v>0</v>
      </c>
      <c r="M24" s="207" t="e">
        <f>SUMIF('Dln 19'!#REF!,$M$4,'Dln 19'!$O:$O)</f>
        <v>#REF!</v>
      </c>
      <c r="N24" s="208">
        <f>IFERROR(INDEX('Dln 19'!$M:$M,MATCH($M$4,'Dln 19'!#REF!,0),1),0)</f>
        <v>0</v>
      </c>
      <c r="O24" s="207" t="e">
        <f>SUMIF('Dln 19'!#REF!,$O$4,'Dln 19'!$O:$O)</f>
        <v>#REF!</v>
      </c>
      <c r="P24" s="208">
        <f>IFERROR(INDEX('Dln 19'!$M:$M,MATCH($O$4,'Dln 19'!#REF!,0),1),0)</f>
        <v>0</v>
      </c>
      <c r="Q24" s="207" t="e">
        <f>SUMIF('Dln 19'!#REF!,$Q$4,'Dln 19'!$O:$O)</f>
        <v>#REF!</v>
      </c>
      <c r="R24" s="208">
        <f>IFERROR(INDEX('Dln 19'!$M:$M,MATCH($Q$4,'Dln 19'!#REF!,0),1),0)</f>
        <v>0</v>
      </c>
      <c r="S24" s="207" t="e">
        <f>SUMIF('Dln 19'!#REF!,$S$4,'Dln 19'!$O:$O)</f>
        <v>#REF!</v>
      </c>
      <c r="T24" s="208">
        <f>IFERROR(INDEX('Dln 19'!$M:$M,MATCH($S$4,'Dln 19'!#REF!,0),1),0)</f>
        <v>0</v>
      </c>
      <c r="U24" s="207" t="e">
        <f>SUMIF('Dln 19'!#REF!,$U$4,'Dln 19'!$O:$O)</f>
        <v>#REF!</v>
      </c>
      <c r="V24" s="208">
        <f>IFERROR(INDEX('Dln 19'!$M:$M,MATCH($U$4,'Dln 19'!#REF!,0),1),0)</f>
        <v>0</v>
      </c>
      <c r="W24" s="207" t="e">
        <f>SUMIF('Dln 19'!#REF!,$W$4,'Dln 19'!$O:$O)</f>
        <v>#REF!</v>
      </c>
      <c r="X24" s="208">
        <f>IFERROR(INDEX('Dln 19'!$M:$M,MATCH($W$4,'Dln 19'!#REF!,0),1),0)</f>
        <v>0</v>
      </c>
      <c r="Y24" s="207" t="e">
        <f>SUMIF('Dln 19'!#REF!,$Y$4,'Dln 19'!$O:$O)</f>
        <v>#REF!</v>
      </c>
      <c r="Z24" s="208">
        <f>IFERROR(INDEX('Dln 19'!$M:$M,MATCH($Y$4,'Dln 19'!#REF!,0),1),0)</f>
        <v>0</v>
      </c>
      <c r="AA24" s="207" t="e">
        <f>SUMIF('Dln 19'!#REF!,$AA$4,'Dln 19'!$O:$O)</f>
        <v>#REF!</v>
      </c>
      <c r="AB24" s="208">
        <f>IFERROR(INDEX('Dln 19'!$M:$M,MATCH($AA$4,'Dln 19'!#REF!,0),1),0)</f>
        <v>0</v>
      </c>
      <c r="AC24" s="207" t="e">
        <f>SUMIF('Dln 19'!#REF!,$AC$4,'Dln 19'!$O:$O)</f>
        <v>#REF!</v>
      </c>
      <c r="AD24" s="362">
        <f>IFERROR(INDEX('Dln 19'!$M:$M,MATCH($AC$4,'Dln 19'!#REF!,0),1),0)</f>
        <v>0</v>
      </c>
      <c r="AE24" s="205"/>
      <c r="AF24" s="206" t="e">
        <f t="shared" si="0"/>
        <v>#REF!</v>
      </c>
      <c r="AG24" s="241" t="b">
        <f>AF6='Dln 19'!K230</f>
        <v>1</v>
      </c>
    </row>
    <row r="25" spans="2:33" ht="13.5" outlineLevel="1" thickBot="1" x14ac:dyDescent="0.25">
      <c r="B25" s="226" t="s">
        <v>58</v>
      </c>
      <c r="C25" s="207">
        <f>SUMIF('Dln 2'!$C$9,$C$4,'Dln 2'!$K$230)</f>
        <v>0</v>
      </c>
      <c r="D25" s="210">
        <f>IFERROR(INDEX('Dln 20'!$M:$M,MATCH($C$4,'Dln 20'!#REF!,0),1),0)</f>
        <v>0</v>
      </c>
      <c r="E25" s="209" t="e">
        <f>SUMIF('Dln 20'!#REF!,$E$4,'Dln 20'!$O:$O)</f>
        <v>#REF!</v>
      </c>
      <c r="F25" s="210">
        <f>IFERROR(INDEX('Dln 20'!$M:$M,MATCH($E$4,'Dln 20'!#REF!,0),1),0)</f>
        <v>0</v>
      </c>
      <c r="G25" s="209" t="e">
        <f>SUMIF('Dln 20'!#REF!,$G$4,'Dln 20'!$O:$O)</f>
        <v>#REF!</v>
      </c>
      <c r="H25" s="210">
        <f>IFERROR(INDEX('Dln 20'!$M:$M,MATCH($G$4,'Dln 20'!#REF!,0),1),0)</f>
        <v>0</v>
      </c>
      <c r="I25" s="209" t="e">
        <f>SUMIF('Dln 20'!#REF!,$I$4,'Dln 20'!$O:$O)</f>
        <v>#REF!</v>
      </c>
      <c r="J25" s="210">
        <f>IFERROR(INDEX('Dln 20'!$M:$M,MATCH($I$4,'Dln 20'!#REF!,0),1),0)</f>
        <v>0</v>
      </c>
      <c r="K25" s="209" t="e">
        <f>SUMIF('Dln 20'!#REF!,$K$4,'Dln 20'!$O:$O)</f>
        <v>#REF!</v>
      </c>
      <c r="L25" s="210">
        <f>IFERROR(INDEX('Dln 20'!$M:$M,MATCH($K$4,'Dln 20'!#REF!,0),1),0)</f>
        <v>0</v>
      </c>
      <c r="M25" s="209" t="e">
        <f>SUMIF('Dln 20'!#REF!,$M$4,'Dln 20'!$O:$O)</f>
        <v>#REF!</v>
      </c>
      <c r="N25" s="210">
        <f>IFERROR(INDEX('Dln 20'!$M:$M,MATCH($M$4,'Dln 20'!#REF!,0),1),0)</f>
        <v>0</v>
      </c>
      <c r="O25" s="209" t="e">
        <f>SUMIF('Dln 20'!#REF!,$O$4,'Dln 20'!$O:$O)</f>
        <v>#REF!</v>
      </c>
      <c r="P25" s="210">
        <f>IFERROR(INDEX('Dln 20'!$M:$M,MATCH($O$4,'Dln 20'!#REF!,0),1),0)</f>
        <v>0</v>
      </c>
      <c r="Q25" s="209" t="e">
        <f>SUMIF('Dln 20'!#REF!,$Q$4,'Dln 20'!$O:$O)</f>
        <v>#REF!</v>
      </c>
      <c r="R25" s="210">
        <f>IFERROR(INDEX('Dln 20'!$M:$M,MATCH($Q$4,'Dln 20'!#REF!,0),1),0)</f>
        <v>0</v>
      </c>
      <c r="S25" s="209" t="e">
        <f>SUMIF('Dln 20'!#REF!,$S$4,'Dln 20'!$O:$O)</f>
        <v>#REF!</v>
      </c>
      <c r="T25" s="210">
        <f>IFERROR(INDEX('Dln 20'!$M:$M,MATCH($S$4,'Dln 20'!#REF!,0),1),0)</f>
        <v>0</v>
      </c>
      <c r="U25" s="209" t="e">
        <f>SUMIF('Dln 20'!#REF!,$U$4,'Dln 20'!$O:$O)</f>
        <v>#REF!</v>
      </c>
      <c r="V25" s="210">
        <f>IFERROR(INDEX('Dln 20'!$M:$M,MATCH($U$4,'Dln 20'!#REF!,0),1),0)</f>
        <v>0</v>
      </c>
      <c r="W25" s="209" t="e">
        <f>SUMIF('Dln 20'!#REF!,$W$4,'Dln 20'!$O:$O)</f>
        <v>#REF!</v>
      </c>
      <c r="X25" s="210">
        <f>IFERROR(INDEX('Dln 20'!$M:$M,MATCH($W$4,'Dln 20'!#REF!,0),1),0)</f>
        <v>0</v>
      </c>
      <c r="Y25" s="209" t="e">
        <f>SUMIF('Dln 20'!#REF!,$Y$4,'Dln 20'!$O:$O)</f>
        <v>#REF!</v>
      </c>
      <c r="Z25" s="210">
        <f>IFERROR(INDEX('Dln 20'!$M:$M,MATCH($Y$4,'Dln 20'!#REF!,0),1),0)</f>
        <v>0</v>
      </c>
      <c r="AA25" s="209" t="e">
        <f>SUMIF('Dln 20'!#REF!,$AA$4,'Dln 20'!$O:$O)</f>
        <v>#REF!</v>
      </c>
      <c r="AB25" s="210">
        <f>IFERROR(INDEX('Dln 20'!$M:$M,MATCH($AA$4,'Dln 20'!#REF!,0),1),0)</f>
        <v>0</v>
      </c>
      <c r="AC25" s="209" t="e">
        <f>SUMIF('Dln 20'!#REF!,$AC$4,'Dln 20'!$O:$O)</f>
        <v>#REF!</v>
      </c>
      <c r="AD25" s="363">
        <f>IFERROR(INDEX('Dln 20'!$M:$M,MATCH($AC$4,'Dln 20'!#REF!,0),1),0)</f>
        <v>0</v>
      </c>
      <c r="AE25" s="205"/>
      <c r="AF25" s="206" t="e">
        <f>SUM(C25,E25,G25,I25,K25,M25,O25,Q25,S25,U25,W25,Y25,AA25)</f>
        <v>#REF!</v>
      </c>
      <c r="AG25" s="241" t="b">
        <f>AF6='Dln 20'!K230</f>
        <v>1</v>
      </c>
    </row>
    <row r="26" spans="2:33" ht="13.5" thickBot="1" x14ac:dyDescent="0.25">
      <c r="B26" s="132"/>
      <c r="C26" s="131"/>
      <c r="D26" s="131"/>
      <c r="E26" s="131"/>
      <c r="F26" s="131"/>
      <c r="G26" s="131"/>
      <c r="H26" s="131"/>
      <c r="I26" s="131"/>
      <c r="J26" s="131"/>
      <c r="K26" s="131"/>
      <c r="L26" s="131"/>
      <c r="M26" s="131"/>
      <c r="N26" s="131"/>
      <c r="O26" s="131"/>
      <c r="P26" s="131"/>
      <c r="Q26" s="131"/>
      <c r="R26" s="131"/>
      <c r="S26" s="131"/>
      <c r="T26" s="131"/>
      <c r="U26" s="131"/>
      <c r="V26" s="131"/>
      <c r="W26" s="131"/>
      <c r="X26" s="131"/>
      <c r="Y26" s="131"/>
      <c r="Z26" s="131"/>
      <c r="AA26" s="131"/>
      <c r="AB26" s="131"/>
      <c r="AC26" s="131"/>
      <c r="AD26" s="131"/>
      <c r="AE26" s="131"/>
    </row>
    <row r="27" spans="2:33" ht="13.5" thickBot="1" x14ac:dyDescent="0.25">
      <c r="AD27" s="336" t="s">
        <v>127</v>
      </c>
      <c r="AF27" s="337" t="e">
        <f>SUM(AF6:AF25)</f>
        <v>#REF!</v>
      </c>
    </row>
  </sheetData>
  <sheetProtection formatColumns="0" formatRows="0" selectLockedCells="1"/>
  <mergeCells count="14">
    <mergeCell ref="AC4:AD4"/>
    <mergeCell ref="C4:D4"/>
    <mergeCell ref="E4:F4"/>
    <mergeCell ref="G4:H4"/>
    <mergeCell ref="I4:J4"/>
    <mergeCell ref="K4:L4"/>
    <mergeCell ref="W4:X4"/>
    <mergeCell ref="Y4:Z4"/>
    <mergeCell ref="AA4:AB4"/>
    <mergeCell ref="M4:N4"/>
    <mergeCell ref="O4:P4"/>
    <mergeCell ref="Q4:R4"/>
    <mergeCell ref="S4:T4"/>
    <mergeCell ref="U4:V4"/>
  </mergeCells>
  <phoneticPr fontId="26" type="noConversion"/>
  <conditionalFormatting sqref="AF6:AF25">
    <cfRule type="expression" dxfId="341" priority="1">
      <formula>$AG$6=FALSE</formula>
    </cfRule>
  </conditionalFormatting>
  <pageMargins left="0.7" right="0.7" top="0.75" bottom="0.75" header="0.3" footer="0.3"/>
  <pageSetup paperSize="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D5A03-C7D1-4EC8-AEBD-5C87D256B586}">
  <sheetPr codeName="Blad26">
    <pageSetUpPr fitToPage="1"/>
  </sheetPr>
  <dimension ref="B2:I26"/>
  <sheetViews>
    <sheetView zoomScale="115" zoomScaleNormal="115" workbookViewId="0">
      <pane xSplit="2" ySplit="3" topLeftCell="C4" activePane="bottomRight" state="frozen"/>
      <selection pane="topRight" activeCell="C1" sqref="C1"/>
      <selection pane="bottomLeft" activeCell="A4" sqref="A4"/>
      <selection pane="bottomRight" activeCell="E26" sqref="E26"/>
    </sheetView>
  </sheetViews>
  <sheetFormatPr defaultColWidth="9.140625" defaultRowHeight="12.75" outlineLevelRow="1" x14ac:dyDescent="0.2"/>
  <cols>
    <col min="1" max="1" width="5.140625" style="28" customWidth="1"/>
    <col min="2" max="2" width="23.85546875" style="28" customWidth="1"/>
    <col min="3" max="4" width="46.7109375" style="28" customWidth="1"/>
    <col min="5" max="5" width="24" style="28" customWidth="1"/>
    <col min="6" max="6" width="8" style="28" customWidth="1"/>
    <col min="7" max="16384" width="9.140625" style="28"/>
  </cols>
  <sheetData>
    <row r="2" spans="2:7" ht="18" x14ac:dyDescent="0.2">
      <c r="B2" s="378" t="s">
        <v>137</v>
      </c>
      <c r="C2" s="378"/>
      <c r="D2" s="378"/>
    </row>
    <row r="4" spans="2:7" s="152" customFormat="1" ht="32.1" customHeight="1" thickBot="1" x14ac:dyDescent="0.25"/>
    <row r="5" spans="2:7" s="46" customFormat="1" ht="29.1" customHeight="1" thickBot="1" x14ac:dyDescent="0.25">
      <c r="B5" s="441" t="s">
        <v>37</v>
      </c>
      <c r="C5" s="441" t="s">
        <v>38</v>
      </c>
      <c r="D5" s="441" t="s">
        <v>228</v>
      </c>
      <c r="E5" s="441" t="s">
        <v>145</v>
      </c>
      <c r="F5" s="161" t="s">
        <v>146</v>
      </c>
    </row>
    <row r="6" spans="2:7" x14ac:dyDescent="0.2">
      <c r="B6" s="224" t="s">
        <v>200</v>
      </c>
      <c r="C6" s="423" t="str">
        <f>IF(Basisgegevens!C12=0, "", Basisgegevens!C12)</f>
        <v/>
      </c>
      <c r="D6" s="420" t="str">
        <f>IF('Dln 1'!$C$9=0,"",'Dln 1'!$C$9)</f>
        <v/>
      </c>
      <c r="E6" s="435">
        <f>MAX(0,IF(D6="Geen staatssteun",
    0,
    IF(Basisgegevens!D12="Overige (zorg-)instellingen",
        SUMIF('Dln 1'!$C$9,D6,'Dln 1'!$K$230),
        (SUMIF('Dln 1'!$L$13:$L$187,"Economische activiteit",'Dln 1'!$N$13:$N$187)-'Dln 1'!$N$218)
    )
))</f>
        <v>0</v>
      </c>
      <c r="F6" s="432" t="str" cm="1">
        <f t="array" ref="F6:G6">IF(D6="Geen staatssteun"," ",IF(Basisgegevens!$C$5="Ja",
IFERROR(
INDEX(Hulpsheets!$AO$3:$AR$18,
MATCH('Dln 1'!$C$9:$D$9,Hulpsheets!$AN$3:$AN$18,0),
MATCH('Dln 1'!$C$6:$D$6,Hulpsheets!$AO$3:$AR$3,0)
),
""
),
IFERROR(
INDEX(Hulpsheets!$AH$3:$AK$18,
MATCH('Dln 1'!$C$9:$D$9,Hulpsheets!$AG$3:$AG$18,0),
MATCH('Dln 1'!$C$6:$D$6,Hulpsheets!$AH$3:$AK$3,0)
),
""
)
))</f>
        <v/>
      </c>
      <c r="G6" s="241" t="str">
        <v/>
      </c>
    </row>
    <row r="7" spans="2:7" x14ac:dyDescent="0.2">
      <c r="B7" s="225" t="s">
        <v>40</v>
      </c>
      <c r="C7" s="424" t="str">
        <f>IF(Basisgegevens!C13=0, "", Basisgegevens!C13)</f>
        <v/>
      </c>
      <c r="D7" s="421" t="str">
        <f>IF('Dln 2'!$C$9=0,"",'Dln 2'!$C$9)</f>
        <v/>
      </c>
      <c r="E7" s="436">
        <f>MAX(0,IF(D7="Geen staatssteun",
    0,
    IF(Basisgegevens!D13="Overige (zorg-)instellingen",
        SUMIF('Dln 2'!$C$9,D7,'Dln 2'!$K$230),
        (SUMIF('Dln 2'!$L$13:$L$187,"Economische activiteit",'Dln 2'!$N$13:$N$187)-'Dln 2'!$N$218)
    )
))</f>
        <v>0</v>
      </c>
      <c r="F7" s="433" t="str" cm="1">
        <f t="array" ref="F7:G7">IF(D7="Geen staatssteun"," ",IF(Basisgegevens!$C$5="Ja",
IFERROR(
INDEX(Hulpsheets!$AO$3:$AR$18,
MATCH('Dln 2'!$C$9:$D$9,Hulpsheets!$AN$3:$AN$18,0),
MATCH('Dln 2'!$C$6:$D$6,Hulpsheets!$AO$3:$AR$3,0)
),
""
),
IFERROR(
INDEX(Hulpsheets!$AH$3:$AK$18,
MATCH('Dln 2'!$C$9:$D$9,Hulpsheets!$AG$3:$AG$18,0),
MATCH('Dln 2'!$C$6:$D$6,Hulpsheets!$AH$3:$AK$3,0)
),
""
)
))</f>
        <v/>
      </c>
      <c r="G7" s="241" t="str">
        <v/>
      </c>
    </row>
    <row r="8" spans="2:7" x14ac:dyDescent="0.2">
      <c r="B8" s="225" t="s">
        <v>41</v>
      </c>
      <c r="C8" s="424" t="str">
        <f>IF(Basisgegevens!C14=0, "", Basisgegevens!C14)</f>
        <v/>
      </c>
      <c r="D8" s="421" t="str">
        <f>IF('Dln 3'!$C$9=0,"",'Dln 3'!$C$9)</f>
        <v/>
      </c>
      <c r="E8" s="436">
        <f>MAX(0,IF(D8="Geen staatssteun",
    0,
    IF(Basisgegevens!D14="Overige (zorg-)instellingen",
        SUMIF('Dln 3'!$C$9,D8,'Dln 3'!$K$230),
        (SUMIF('Dln 3'!$L$13:$L$187,"Economische activiteit",'Dln 3'!$N$13:$N$187)-'Dln 3'!$N$218)
    )
))</f>
        <v>0</v>
      </c>
      <c r="F8" s="433" t="str" cm="1">
        <f t="array" ref="F8:G8">IF(D8="Geen staatssteun"," ",IF(Basisgegevens!$C$5="Ja",
IFERROR(
INDEX(Hulpsheets!$AO$3:$AR$18,
MATCH('Dln 3'!$C$9:$D$9,Hulpsheets!$AN$3:$AN$18,0),
MATCH('Dln 3'!$C$6:$D$6,Hulpsheets!$AO$3:$AR$3,0)
),
""
),
IFERROR(
INDEX(Hulpsheets!$AH$3:$AK$18,
MATCH('Dln 3'!$C$9:$D$9,Hulpsheets!$AG$3:$AG$18,0),
MATCH('Dln 3'!$C$6:$D$6,Hulpsheets!$AH$3:$AK$3,0)
),
""
)
))</f>
        <v/>
      </c>
      <c r="G8" s="241" t="str">
        <v/>
      </c>
    </row>
    <row r="9" spans="2:7" x14ac:dyDescent="0.2">
      <c r="B9" s="225" t="s">
        <v>42</v>
      </c>
      <c r="C9" s="424" t="str">
        <f>IF(Basisgegevens!C15=0, "", Basisgegevens!C15)</f>
        <v/>
      </c>
      <c r="D9" s="421" t="str">
        <f>IF('Dln 4'!$C$9=0,"",'Dln 4'!$C$9)</f>
        <v/>
      </c>
      <c r="E9" s="436">
        <f>MAX(0,IF(D9="Geen staatssteun",
    0,
    IF(Basisgegevens!D15="Overige (zorg-)instellingen",
        SUMIF('Dln 4'!$C$9,D9,'Dln 4'!$K$230),
        (SUMIF('Dln 4'!$L$13:$L$187,"Economische activiteit",'Dln 4'!$N$13:$N$187)-'Dln 4'!$N$218)
    )
))</f>
        <v>0</v>
      </c>
      <c r="F9" s="433" t="str" cm="1">
        <f t="array" ref="F9:G9">IF(D9="Geen staatssteun"," ",IF(Basisgegevens!$C$5="Ja",
IFERROR(
INDEX(Hulpsheets!$AO$3:$AR$18,
MATCH('Dln 4'!$C$9:$D$9,Hulpsheets!$AN$3:$AN$18,0),
MATCH('Dln 4'!$C$6:$D$6,Hulpsheets!$AO$3:$AR$3,0)
),
""
),
IFERROR(
INDEX(Hulpsheets!$AH$3:$AK$18,
MATCH('Dln 4'!$C$9:$D$9,Hulpsheets!$AG$3:$AG$18,0),
MATCH('Dln 4'!$C$6:$D$6,Hulpsheets!$AH$3:$AK$3,0)
),
""
)
))</f>
        <v/>
      </c>
      <c r="G9" s="241" t="str">
        <v/>
      </c>
    </row>
    <row r="10" spans="2:7" x14ac:dyDescent="0.2">
      <c r="B10" s="225" t="s">
        <v>43</v>
      </c>
      <c r="C10" s="424" t="str">
        <f>IF(Basisgegevens!C16=0, "", Basisgegevens!C16)</f>
        <v/>
      </c>
      <c r="D10" s="421" t="str">
        <f>IF('Dln 5'!$C$9=0,"",'Dln 5'!$C$9)</f>
        <v/>
      </c>
      <c r="E10" s="436">
        <f>MAX(0,IF(D10="Geen staatssteun",
    0,
    IF(Basisgegevens!D16="Overige (zorg-)instellingen",
        SUMIF('Dln 5'!$C$9,D10,'Dln 5'!$K$230),
        (SUMIF('Dln 5'!$L$13:$L$187,"Economische activiteit",'Dln 5'!$N$13:$N$187)-'Dln 5'!$N$218)
    )
))</f>
        <v>0</v>
      </c>
      <c r="F10" s="433" t="str" cm="1">
        <f t="array" ref="F10:G10">IF(D10="Geen staatssteun"," ",IF(Basisgegevens!$C$5="Ja",
IFERROR(
INDEX(Hulpsheets!$AO$3:$AR$18,
MATCH('Dln 5'!$C$9:$D$9,Hulpsheets!$AN$3:$AN$18,0),
MATCH('Dln 5'!$C$6:$D$6,Hulpsheets!$AO$3:$AR$3,0)
),
""
),
IFERROR(
INDEX(Hulpsheets!$AH$3:$AK$18,
MATCH('Dln 5'!$C$9:$D$9,Hulpsheets!$AG$3:$AG$18,0),
MATCH('Dln 5'!$C$6:$D$6,Hulpsheets!$AH$3:$AK$3,0)
),
""
)
))</f>
        <v/>
      </c>
      <c r="G10" s="241" t="str">
        <v/>
      </c>
    </row>
    <row r="11" spans="2:7" x14ac:dyDescent="0.2">
      <c r="B11" s="225" t="s">
        <v>44</v>
      </c>
      <c r="C11" s="424" t="str">
        <f>IF(Basisgegevens!C17=0, "", Basisgegevens!C17)</f>
        <v/>
      </c>
      <c r="D11" s="421" t="str">
        <f>IF('Dln 6'!$C$9=0,"",'Dln 6'!$C$9)</f>
        <v/>
      </c>
      <c r="E11" s="436">
        <f>MAX(0,IF(D11="Geen staatssteun",
    0,
    IF(Basisgegevens!D17="Overige (zorg-)instellingen",
        SUMIF('Dln 6'!$C$9,D11,'Dln 6'!$K$230),
        (SUMIF('Dln 6'!$L$13:$L$187,"Economische activiteit",'Dln 6'!$N$13:$N$187)-'Dln 6'!$N$218)
    )
))</f>
        <v>0</v>
      </c>
      <c r="F11" s="433" t="str" cm="1">
        <f t="array" ref="F11:G11">IF(D11="Geen staatssteun"," ",IF(Basisgegevens!$C$5="Ja",
IFERROR(
INDEX(Hulpsheets!$AO$3:$AR$18,
MATCH('Dln 6'!$C$9:$D$9,Hulpsheets!$AN$3:$AN$18,0),
MATCH('Dln 6'!$C$6:$D$6,Hulpsheets!$AO$3:$AR$3,0)
),
""
),
IFERROR(
INDEX(Hulpsheets!$AH$3:$AK$18,
MATCH('Dln 6'!$C$9:$D$9,Hulpsheets!$AG$3:$AG$18,0),
MATCH('Dln 6'!$C$6:$D$6,Hulpsheets!$AH$3:$AK$3,0)
),
""
)
))</f>
        <v/>
      </c>
      <c r="G11" s="241" t="str">
        <v/>
      </c>
    </row>
    <row r="12" spans="2:7" x14ac:dyDescent="0.2">
      <c r="B12" s="225" t="s">
        <v>45</v>
      </c>
      <c r="C12" s="424" t="str">
        <f>IF(Basisgegevens!C18=0, "", Basisgegevens!C18)</f>
        <v/>
      </c>
      <c r="D12" s="421" t="str">
        <f>IF('Dln 7'!$C$9=0,"",'Dln 7'!$C$9)</f>
        <v/>
      </c>
      <c r="E12" s="436">
        <f>MAX(0,IF(D12="Geen staatssteun",
    0,
    IF(Basisgegevens!D18="Overige (zorg-)instellingen",
        SUMIF('Dln 7'!$C$9,D12,'Dln 7'!$K$230),
        (SUMIF('Dln 7'!$L$13:$L$187,"Economische activiteit",'Dln 7'!$N$13:$N$187)-'Dln 7'!$N$218)
    )
))</f>
        <v>0</v>
      </c>
      <c r="F12" s="433" t="str" cm="1">
        <f t="array" ref="F12:G12">IF(D12="Geen staatssteun"," ",IF(Basisgegevens!$C$5="Ja",
IFERROR(
INDEX(Hulpsheets!$AO$3:$AR$18,
MATCH('Dln 7'!$C$9:$D$9,Hulpsheets!$AN$3:$AN$18,0),
MATCH('Dln 7'!$C$6:$D$6,Hulpsheets!$AO$3:$AR$3,0)
),
""
),
IFERROR(
INDEX(Hulpsheets!$AH$3:$AK$18,
MATCH('Dln 7'!$C$9:$D$9,Hulpsheets!$AG$3:$AG$18,0),
MATCH('Dln 7'!$C$6:$D$6,Hulpsheets!$AH$3:$AK$3,0)
),
""
)
))</f>
        <v/>
      </c>
      <c r="G12" s="241" t="str">
        <v/>
      </c>
    </row>
    <row r="13" spans="2:7" x14ac:dyDescent="0.2">
      <c r="B13" s="225" t="s">
        <v>46</v>
      </c>
      <c r="C13" s="424" t="str">
        <f>IF(Basisgegevens!C19=0, "", Basisgegevens!C19)</f>
        <v/>
      </c>
      <c r="D13" s="421" t="str">
        <f>IF('Dln 8'!$C$9=0,"",'Dln 8'!$C$9)</f>
        <v/>
      </c>
      <c r="E13" s="436">
        <f>MAX(0,IF(D13="Geen staatssteun",
    0,
    IF(Basisgegevens!D19="Overige (zorg-)instellingen",
        SUMIF('Dln 8'!$C$9,D13,'Dln 8'!$K$230),
        (SUMIF('Dln 8'!$L$13:$L$187,"Economische activiteit",'Dln 8'!$N$13:$N$187)-'Dln 8'!$N$218)
    )
))</f>
        <v>0</v>
      </c>
      <c r="F13" s="433" t="str" cm="1">
        <f t="array" ref="F13:G13">IF(D13="Geen staatssteun"," ",IF(Basisgegevens!$C$5="Ja",
IFERROR(
INDEX(Hulpsheets!$AO$3:$AR$18,
MATCH('Dln 8'!$C$9:$D$9,Hulpsheets!$AN$3:$AN$18,0),
MATCH('Dln 8'!$C$6:$D$6,Hulpsheets!$AO$3:$AR$3,0)
),
""
),
IFERROR(
INDEX(Hulpsheets!$AH$3:$AK$18,
MATCH('Dln 8'!$C$9:$D$9,Hulpsheets!$AG$3:$AG$18,0),
MATCH('Dln 8'!$C$6:$D$6,Hulpsheets!$AH$3:$AK$3,0)
),
""
)
))</f>
        <v/>
      </c>
      <c r="G13" s="241" t="str">
        <v/>
      </c>
    </row>
    <row r="14" spans="2:7" x14ac:dyDescent="0.2">
      <c r="B14" s="225" t="s">
        <v>47</v>
      </c>
      <c r="C14" s="424" t="str">
        <f>IF(Basisgegevens!C20=0, "", Basisgegevens!C20)</f>
        <v/>
      </c>
      <c r="D14" s="421" t="str">
        <f>IF('Dln 9'!$C$9=0,"",'Dln 9'!$C$9)</f>
        <v/>
      </c>
      <c r="E14" s="436">
        <f>MAX(0,IF(D14="Geen staatssteun",
    0,
    IF(Basisgegevens!D20="Overige (zorg-)instellingen",
        SUMIF('Dln 9'!$C$9,D14,'Dln 9'!$K$230),
        (SUMIF('Dln 9'!$L$13:$L$187,"Economische activiteit",'Dln 9'!$N$13:$N$187)-'Dln 9'!$N$218)
    )
))</f>
        <v>0</v>
      </c>
      <c r="F14" s="433" t="str" cm="1">
        <f t="array" ref="F14:G14">IF(D14="Geen staatssteun"," ",IF(Basisgegevens!$C$5="Ja",
IFERROR(
INDEX(Hulpsheets!$AO$3:$AR$18,
MATCH('Dln 9'!$C$9:$D$9,Hulpsheets!$AN$3:$AN$18,0),
MATCH('Dln 9'!$C$6:$D$6,Hulpsheets!$AO$3:$AR$3,0)
),
""
),
IFERROR(
INDEX(Hulpsheets!$AH$3:$AK$18,
MATCH('Dln 9'!$C$9:$D$9,Hulpsheets!$AG$3:$AG$18,0),
MATCH('Dln 9'!$C$6:$D$6,Hulpsheets!$AH$3:$AK$3,0)
),
""
)
))</f>
        <v/>
      </c>
      <c r="G14" s="241" t="str">
        <v/>
      </c>
    </row>
    <row r="15" spans="2:7" x14ac:dyDescent="0.2">
      <c r="B15" s="225" t="s">
        <v>48</v>
      </c>
      <c r="C15" s="424" t="str">
        <f>IF(Basisgegevens!C21=0, "", Basisgegevens!C21)</f>
        <v/>
      </c>
      <c r="D15" s="421" t="str">
        <f>IF('Dln 10'!$C$9=0,"",'Dln 10'!$C$9)</f>
        <v/>
      </c>
      <c r="E15" s="436">
        <f>MAX(0,IF(D15="Geen staatssteun",
    0,
    IF(Basisgegevens!D21="Overige (zorg-)instellingen",
        SUMIF('Dln 10'!$C$9,D15,'Dln 10'!$K$230),
        (SUMIF('Dln 10'!$L$13:$L$187,"Economische activiteit",'Dln 10'!$N$13:$N$187)-'Dln 10'!$N$218)
    )
))</f>
        <v>0</v>
      </c>
      <c r="F15" s="433" t="str" cm="1">
        <f t="array" ref="F15:G15">IF(D15="Geen staatssteun"," ",IF(Basisgegevens!$C$5="Ja",
IFERROR(
INDEX(Hulpsheets!$AO$3:$AR$18,
MATCH('Dln 10'!$C$9:$D$9,Hulpsheets!$AN$3:$AN$18,0),
MATCH('Dln 10'!$C$6:$D$6,Hulpsheets!$AO$3:$AR$3,0)
),
""
),
IFERROR(
INDEX(Hulpsheets!$AH$3:$AK$18,
MATCH('Dln 10'!$C$9:$D$9,Hulpsheets!$AG$3:$AG$18,0),
MATCH('Dln 10'!$C$6:$D$6,Hulpsheets!$AH$3:$AK$3,0)
),
""
)
))</f>
        <v/>
      </c>
      <c r="G15" s="241" t="str">
        <v/>
      </c>
    </row>
    <row r="16" spans="2:7" hidden="1" outlineLevel="1" x14ac:dyDescent="0.2">
      <c r="B16" s="225" t="s">
        <v>49</v>
      </c>
      <c r="C16" s="424" t="str">
        <f>IF(Basisgegevens!C22=0, "", Basisgegevens!C22)</f>
        <v/>
      </c>
      <c r="D16" s="421" t="str">
        <f>IF('Dln 11'!$C$9=0,"",'Dln 11'!$C$9)</f>
        <v/>
      </c>
      <c r="E16" s="436">
        <f>MAX(0,IF(D16="Geen staatssteun",
    0,
    IF(Basisgegevens!D22="Overige (zorg-)instellingen",
        SUMIF('Dln 11'!$C$9,D16,'Dln 11'!$K$230),
        (SUMIF('Dln 11'!$L$13:$L$187,"Economische activiteit",'Dln 11'!$N$13:$N$187)-'Dln 11'!$N$218)
    )
))</f>
        <v>0</v>
      </c>
      <c r="F16" s="433" t="str" cm="1">
        <f t="array" ref="F16:G16">IF(D16="Geen staatssteun"," ",IF(Basisgegevens!$C$5="Ja",
IFERROR(
INDEX(Hulpsheets!$AO$3:$AR$18,
MATCH('Dln 11'!$C$9:$D$9,Hulpsheets!$AN$3:$AN$18,0),
MATCH('Dln 11'!$C$6:$D$6,Hulpsheets!$AO$3:$AR$3,0)
),
""
),
IFERROR(
INDEX(Hulpsheets!$AH$3:$AK$18,
MATCH('Dln 11'!$C$9:$D$9,Hulpsheets!$AG$3:$AG$18,0),
MATCH('Dln 11'!$C$6:$D$6,Hulpsheets!$AH$3:$AK$3,0)
),
""
)
))</f>
        <v/>
      </c>
      <c r="G16" s="241" t="str">
        <v/>
      </c>
    </row>
    <row r="17" spans="2:9" hidden="1" outlineLevel="1" x14ac:dyDescent="0.2">
      <c r="B17" s="225" t="s">
        <v>50</v>
      </c>
      <c r="C17" s="424" t="str">
        <f>IF(Basisgegevens!C23=0, "", Basisgegevens!C23)</f>
        <v/>
      </c>
      <c r="D17" s="421" t="str">
        <f>IF('Dln 12'!$C$9=0,"",'Dln 12'!$C$9)</f>
        <v/>
      </c>
      <c r="E17" s="436">
        <f>MAX(0,IF(D17="Geen staatssteun",
    0,
    IF(Basisgegevens!D23="Overige (zorg-)instellingen",
        SUMIF('Dln 12'!$C$9,D17,'Dln 12'!$K$230),
        (SUMIF('Dln 12'!$L$13:$L$187,"Economische activiteit",'Dln 12'!$N$13:$N$187)-'Dln 12'!$N$218)
    )
))</f>
        <v>0</v>
      </c>
      <c r="F17" s="433" t="str" cm="1">
        <f t="array" ref="F17:G17">IF(D17="Geen staatssteun"," ",IF(Basisgegevens!$C$5="Ja",
IFERROR(
INDEX(Hulpsheets!$AO$3:$AR$18,
MATCH('Dln 12'!$C$9:$D$9,Hulpsheets!$AN$3:$AN$18,0),
MATCH('Dln 12'!$C$6:$D$6,Hulpsheets!$AO$3:$AR$3,0)
),
""
),
IFERROR(
INDEX(Hulpsheets!$AH$3:$AK$18,
MATCH('Dln 12'!$C$9:$D$9,Hulpsheets!$AG$3:$AG$18,0),
MATCH('Dln 12'!$C$6:$D$6,Hulpsheets!$AH$3:$AK$3,0)
),
""
)
))</f>
        <v/>
      </c>
      <c r="G17" s="241" t="str">
        <v/>
      </c>
    </row>
    <row r="18" spans="2:9" hidden="1" outlineLevel="1" x14ac:dyDescent="0.2">
      <c r="B18" s="225" t="s">
        <v>51</v>
      </c>
      <c r="C18" s="424" t="str">
        <f>IF(Basisgegevens!C24=0, "", Basisgegevens!C24)</f>
        <v/>
      </c>
      <c r="D18" s="421" t="str">
        <f>IF('Dln 13'!$C$9=0,"",'Dln 13'!$C$9)</f>
        <v/>
      </c>
      <c r="E18" s="436">
        <f>MAX(0,IF(D18="Geen staatssteun",
    0,
    IF(Basisgegevens!D24="Overige (zorg-)instellingen",
        SUMIF('Dln 13'!$C$9,D18,'Dln 13'!$K$230),
        (SUMIF('Dln 13'!$L$13:$L$187,"Economische activiteit",'Dln 13'!$N$13:$N$187)-'Dln 13'!$N$218)
    )
))</f>
        <v>0</v>
      </c>
      <c r="F18" s="433" t="str" cm="1">
        <f t="array" ref="F18:G18">IF(D18="Geen staatssteun"," ",IF(Basisgegevens!$C$5="Ja",
IFERROR(
INDEX(Hulpsheets!$AO$3:$AR$18,
MATCH('Dln 13'!$C$9:$D$9,Hulpsheets!$AN$3:$AN$18,0),
MATCH('Dln 13'!$C$6:$D$6,Hulpsheets!$AO$3:$AR$3,0)
),
""
),
IFERROR(
INDEX(Hulpsheets!$AH$3:$AK$18,
MATCH('Dln 13'!$C$9:$D$9,Hulpsheets!$AG$3:$AG$18,0),
MATCH('Dln 13'!$C$6:$D$6,Hulpsheets!$AH$3:$AK$3,0)
),
""
)
))</f>
        <v/>
      </c>
      <c r="G18" s="241" t="str">
        <v/>
      </c>
    </row>
    <row r="19" spans="2:9" hidden="1" outlineLevel="1" x14ac:dyDescent="0.2">
      <c r="B19" s="225" t="s">
        <v>52</v>
      </c>
      <c r="C19" s="424" t="str">
        <f>IF(Basisgegevens!C25=0, "", Basisgegevens!C25)</f>
        <v/>
      </c>
      <c r="D19" s="421" t="str">
        <f>IF('Dln 14'!$C$9=0,"",'Dln 14'!$C$9)</f>
        <v/>
      </c>
      <c r="E19" s="436">
        <f>MAX(0,IF(D19="Geen staatssteun",
    0,
    IF(Basisgegevens!D25="Overige (zorg-)instellingen",
        SUMIF('Dln 14'!$C$9,D19,'Dln 14'!$K$230),
        (SUMIF('Dln 14'!$L$13:$L$187,"Economische activiteit",'Dln 14'!$N$13:$N$187)-'Dln 14'!$N$218)
    )
))</f>
        <v>0</v>
      </c>
      <c r="F19" s="433" t="str" cm="1">
        <f t="array" ref="F19:G19">IF(D19="Geen staatssteun"," ",IF(Basisgegevens!$C$5="Ja",
IFERROR(
INDEX(Hulpsheets!$AO$3:$AR$18,
MATCH('Dln 14'!$C$9:$D$9,Hulpsheets!$AN$3:$AN$18,0),
MATCH('Dln 14'!$C$6:$D$6,Hulpsheets!$AO$3:$AR$3,0)
),
""
),
IFERROR(
INDEX(Hulpsheets!$AH$3:$AK$18,
MATCH('Dln 14'!$C$9:$D$9,Hulpsheets!$AG$3:$AG$18,0),
MATCH('Dln 14'!$C$6:$D$6,Hulpsheets!$AH$3:$AK$3,0)
),
""
)
))</f>
        <v/>
      </c>
      <c r="G19" s="241" t="str">
        <v/>
      </c>
    </row>
    <row r="20" spans="2:9" hidden="1" outlineLevel="1" x14ac:dyDescent="0.2">
      <c r="B20" s="225" t="s">
        <v>53</v>
      </c>
      <c r="C20" s="424" t="str">
        <f>IF(Basisgegevens!C26=0, "", Basisgegevens!C26)</f>
        <v/>
      </c>
      <c r="D20" s="421" t="str">
        <f>IF('Dln 15'!$C$9=0,"",'Dln 15'!$C$9)</f>
        <v/>
      </c>
      <c r="E20" s="436">
        <f>MAX(0,IF(D20="Geen staatssteun",
    0,
    IF(Basisgegevens!D26="Overige (zorg-)instellingen",
        SUMIF('Dln 15'!$C$9,D20,'Dln 15'!$K$230),
        (SUMIF('Dln 15'!$L$13:$L$187,"Economische activiteit",'Dln 15'!$N$13:$N$187)-'Dln 15'!$N$218)
    )
))</f>
        <v>0</v>
      </c>
      <c r="F20" s="433" t="str" cm="1">
        <f t="array" ref="F20:G20">IF(D20="Geen staatssteun"," ",IF(Basisgegevens!$C$5="Ja",
IFERROR(
INDEX(Hulpsheets!$AO$3:$AR$18,
MATCH('Dln 15'!$C$9:$D$9,Hulpsheets!$AN$3:$AN$18,0),
MATCH('Dln 15'!$C$6:$D$6,Hulpsheets!$AO$3:$AR$3,0)
),
""
),
IFERROR(
INDEX(Hulpsheets!$AH$3:$AK$18,
MATCH('Dln 15'!$C$9:$D$9,Hulpsheets!$AG$3:$AG$18,0),
MATCH('Dln 15'!$C$6:$D$6,Hulpsheets!$AH$3:$AK$3,0)
),
""
)
))</f>
        <v/>
      </c>
      <c r="G20" s="241" t="str">
        <v/>
      </c>
    </row>
    <row r="21" spans="2:9" hidden="1" outlineLevel="1" x14ac:dyDescent="0.2">
      <c r="B21" s="225" t="s">
        <v>54</v>
      </c>
      <c r="C21" s="424" t="str">
        <f>IF(Basisgegevens!C27=0, "", Basisgegevens!C27)</f>
        <v/>
      </c>
      <c r="D21" s="421" t="str">
        <f>IF('Dln 16'!$C$9=0,"",'Dln 16'!$C$9)</f>
        <v/>
      </c>
      <c r="E21" s="436">
        <f>MAX(0,IF(D21="Geen staatssteun",
    0,
    IF(Basisgegevens!D27="Overige (zorg-)instellingen",
        SUMIF('Dln 16'!$C$9,D21,'Dln 16'!$K$230),
        (SUMIF('Dln 16'!$L$13:$L$187,"Economische activiteit",'Dln 16'!$N$13:$N$187)-'Dln 16'!$N$218)
    )
))</f>
        <v>0</v>
      </c>
      <c r="F21" s="433" t="str" cm="1">
        <f t="array" ref="F21:G21">IF(D21="Geen staatssteun"," ",IF(Basisgegevens!$C$5="Ja",
IFERROR(
INDEX(Hulpsheets!$AO$3:$AR$18,
MATCH('Dln 16'!$C$9:$D$9,Hulpsheets!$AN$3:$AN$18,0),
MATCH('Dln 16'!$C$6:$D$6,Hulpsheets!$AO$3:$AR$3,0)
),
""
),
IFERROR(
INDEX(Hulpsheets!$AH$3:$AK$18,
MATCH('Dln 16'!$C$9:$D$9,Hulpsheets!$AG$3:$AG$18,0),
MATCH('Dln 16'!$C$6:$D$6,Hulpsheets!$AH$3:$AK$3,0)
),
""
)
))</f>
        <v/>
      </c>
      <c r="G21" s="241" t="str">
        <v/>
      </c>
    </row>
    <row r="22" spans="2:9" hidden="1" outlineLevel="1" x14ac:dyDescent="0.2">
      <c r="B22" s="225" t="s">
        <v>55</v>
      </c>
      <c r="C22" s="424" t="str">
        <f>IF(Basisgegevens!C28=0, "", Basisgegevens!C28)</f>
        <v/>
      </c>
      <c r="D22" s="421" t="str">
        <f>IF('Dln 17'!$C$9=0,"",'Dln 17'!$C$9)</f>
        <v/>
      </c>
      <c r="E22" s="436">
        <f>MAX(0,IF(D22="Geen staatssteun",
    0,
    IF(Basisgegevens!D28="Overige (zorg-)instellingen",
        SUMIF('Dln 17'!$C$9,D22,'Dln 17'!$K$230),
        (SUMIF('Dln 17'!$L$13:$L$187,"Economische activiteit",'Dln 17'!$N$13:$N$187)-'Dln 17'!$N$218)
    )
))</f>
        <v>0</v>
      </c>
      <c r="F22" s="433" t="str" cm="1">
        <f t="array" ref="F22:G22">IF(D22="Geen staatssteun"," ",IF(Basisgegevens!$C$5="Ja",
IFERROR(
INDEX(Hulpsheets!$AO$3:$AR$18,
MATCH('Dln 17'!$C$9:$D$9,Hulpsheets!$AN$3:$AN$18,0),
MATCH('Dln 17'!$C$6:$D$6,Hulpsheets!$AO$3:$AR$3,0)
),
""
),
IFERROR(
INDEX(Hulpsheets!$AH$3:$AK$18,
MATCH('Dln 17'!$C$9:$D$9,Hulpsheets!$AG$3:$AG$18,0),
MATCH('Dln 17'!$C$6:$D$6,Hulpsheets!$AH$3:$AK$3,0)
),
""
)
))</f>
        <v/>
      </c>
      <c r="G22" s="241" t="str">
        <v/>
      </c>
    </row>
    <row r="23" spans="2:9" hidden="1" outlineLevel="1" x14ac:dyDescent="0.2">
      <c r="B23" s="225" t="s">
        <v>56</v>
      </c>
      <c r="C23" s="424" t="str">
        <f>IF(Basisgegevens!C29=0, "", Basisgegevens!C29)</f>
        <v/>
      </c>
      <c r="D23" s="421" t="str">
        <f>IF('Dln 18'!$C$9=0,"",'Dln 18'!$C$9)</f>
        <v/>
      </c>
      <c r="E23" s="436">
        <f>MAX(0,IF(D23="Geen staatssteun",
    0,
    IF(Basisgegevens!D29="Overige (zorg-)instellingen",
        SUMIF('Dln 18'!$C$9,D23,'Dln 18'!$K$230),
        (SUMIF('Dln 18'!$L$13:$L$187,"Economische activiteit",'Dln 18'!$N$13:$N$187)-'Dln 18'!$N$218)
    )
))</f>
        <v>0</v>
      </c>
      <c r="F23" s="433" t="str" cm="1">
        <f t="array" ref="F23:G23">IF(D23="Geen staatssteun"," ",IF(Basisgegevens!$C$5="Ja",
IFERROR(
INDEX(Hulpsheets!$AO$3:$AR$18,
MATCH('Dln 18'!$C$9:$D$9,Hulpsheets!$AN$3:$AN$18,0),
MATCH('Dln 18'!$C$6:$D$6,Hulpsheets!$AO$3:$AR$3,0)
),
""
),
IFERROR(
INDEX(Hulpsheets!$AH$3:$AK$18,
MATCH('Dln 18'!$C$9:$D$9,Hulpsheets!$AG$3:$AG$18,0),
MATCH('Dln 18'!$C$6:$D$6,Hulpsheets!$AH$3:$AK$3,0)
),
""
)
))</f>
        <v/>
      </c>
      <c r="G23" s="241" t="str">
        <v/>
      </c>
    </row>
    <row r="24" spans="2:9" hidden="1" outlineLevel="1" x14ac:dyDescent="0.2">
      <c r="B24" s="225" t="s">
        <v>57</v>
      </c>
      <c r="C24" s="424" t="str">
        <f>IF(Basisgegevens!C30=0, "", Basisgegevens!C30)</f>
        <v/>
      </c>
      <c r="D24" s="421" t="str">
        <f>IF('Dln 19'!$C$9=0,"",'Dln 19'!$C$9)</f>
        <v/>
      </c>
      <c r="E24" s="436">
        <f>MAX(0,IF(D24="Geen staatssteun",
    0,
    IF(Basisgegevens!D30="Overige (zorg-)instellingen",
        SUMIF('Dln 19'!$C$9,D24,'Dln 19'!$K$230),
        (SUMIF('Dln 19'!$L$13:$L$187,"Economische activiteit",'Dln 19'!$N$13:$N$187)-'Dln 19'!$N$218)
    )
))</f>
        <v>0</v>
      </c>
      <c r="F24" s="433" t="str" cm="1">
        <f t="array" ref="F24:G24">IF(D24="Geen staatssteun"," ",IF(Basisgegevens!$C$5="Ja",
IFERROR(
INDEX(Hulpsheets!$AO$3:$AR$18,
MATCH('Dln 19'!$C$9:$D$9,Hulpsheets!$AN$3:$AN$18,0),
MATCH('Dln 19'!$C$6:$D$6,Hulpsheets!$AO$3:$AR$3,0)
),
""
),
IFERROR(
INDEX(Hulpsheets!$AH$3:$AK$18,
MATCH('Dln 19'!$C$9:$D$9,Hulpsheets!$AG$3:$AG$18,0),
MATCH('Dln 19'!$C$6:$D$6,Hulpsheets!$AH$3:$AK$3,0)
),
""
)
))</f>
        <v/>
      </c>
      <c r="G24" s="241" t="str">
        <v/>
      </c>
    </row>
    <row r="25" spans="2:9" ht="13.5" hidden="1" outlineLevel="1" thickBot="1" x14ac:dyDescent="0.25">
      <c r="B25" s="226" t="s">
        <v>58</v>
      </c>
      <c r="C25" s="425" t="str">
        <f>IF(Basisgegevens!C31=0, "", Basisgegevens!C31)</f>
        <v/>
      </c>
      <c r="D25" s="422" t="str">
        <f>IF('Dln 20'!$C$9=0,"",'Dln 20'!$C$9)</f>
        <v/>
      </c>
      <c r="E25" s="437">
        <f>MAX(0,IF(D25="Geen staatssteun",
    0,
    IF(Basisgegevens!D31="Overige (zorg-)instellingen",
        SUMIF('Dln 20'!$C$9,D25,'Dln 20'!$K$230),
        (SUMIF('Dln 20'!$L$13:$L$187,"Economische activiteit",'Dln 20'!$N$13:$N$187)-'Dln 20'!$N$218)
    )
))</f>
        <v>0</v>
      </c>
      <c r="F25" s="434" t="str" cm="1">
        <f t="array" ref="F25:G25">IF(D25="Geen staatssteun"," ",IF(Basisgegevens!$C$5="Ja",
IFERROR(
INDEX(Hulpsheets!$AO$3:$AR$18,
MATCH('Dln 20'!$C$9:$D$9,Hulpsheets!$AN$3:$AN$18,0),
MATCH('Dln 20'!$C$6:$D$6,Hulpsheets!$AO$3:$AR$3,0)
),
""
),
IFERROR(
INDEX(Hulpsheets!$AH$3:$AK$18,
MATCH('Dln 20'!$C$9:$D$9,Hulpsheets!$AG$3:$AG$18,0),
MATCH('Dln 20'!$C$6:$D$6,Hulpsheets!$AH$3:$AK$3,0)
),
""
)
))</f>
        <v/>
      </c>
      <c r="G25" s="241" t="str">
        <v/>
      </c>
      <c r="I25" s="131"/>
    </row>
    <row r="26" spans="2:9" collapsed="1" x14ac:dyDescent="0.2">
      <c r="B26" s="132"/>
      <c r="C26" s="132"/>
      <c r="D26" s="132"/>
      <c r="E26" s="131"/>
      <c r="F26" s="131"/>
    </row>
  </sheetData>
  <sheetProtection algorithmName="SHA-512" hashValue="hiLtp+3MVQzzrkylC2xhyHjsZV1LwDHdLD0ql7jocjIhdHbf8ChfpykMIec+L4dOI7nZ28SfOMMVC+IUtd8Fag==" saltValue="HIXVPmBmCM/iH6+Lth0FwA==" spinCount="100000" sheet="1" formatColumns="0" formatRows="0" selectLockedCells="1"/>
  <pageMargins left="0.70866141732283472" right="0.70866141732283472" top="0.74803149606299213" bottom="0.74803149606299213" header="0.31496062992125984" footer="0.31496062992125984"/>
  <pageSetup paperSize="9" scale="72" orientation="landscape" horizontalDpi="1200" verticalDpi="1200" r:id="rId1"/>
  <colBreaks count="1" manualBreakCount="1">
    <brk id="7" max="2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3C098-5438-46BA-8280-091D4C2C863F}">
  <sheetPr codeName="Blad4">
    <pageSetUpPr fitToPage="1"/>
  </sheetPr>
  <dimension ref="A1:XFC289"/>
  <sheetViews>
    <sheetView zoomScale="85" zoomScaleNormal="85" workbookViewId="0">
      <pane ySplit="9" topLeftCell="A10" activePane="bottomLeft" state="frozen"/>
      <selection activeCell="V280" sqref="V280:Z287"/>
      <selection pane="bottomLeft" activeCell="B13" sqref="B13"/>
    </sheetView>
  </sheetViews>
  <sheetFormatPr defaultColWidth="0" defaultRowHeight="12.75" zeroHeight="1" outlineLevelRow="1" outlineLevelCol="1" x14ac:dyDescent="0.2"/>
  <cols>
    <col min="1" max="1" width="4.7109375" style="30" customWidth="1"/>
    <col min="2" max="2" width="35.28515625" style="30" customWidth="1"/>
    <col min="3" max="3" width="20.85546875" style="30" customWidth="1"/>
    <col min="4" max="4" width="20.28515625" style="30" customWidth="1" outlineLevel="1"/>
    <col min="5" max="5" width="22.5703125" style="30" customWidth="1" outlineLevel="1"/>
    <col min="6" max="6" width="17.5703125" style="30" customWidth="1" outlineLevel="1"/>
    <col min="7" max="7" width="19.85546875" style="30" customWidth="1" outlineLevel="1"/>
    <col min="8" max="8" width="13.85546875" style="30" customWidth="1" outlineLevel="1"/>
    <col min="9" max="9" width="17.7109375" style="30" customWidth="1" outlineLevel="1"/>
    <col min="10" max="10" width="24.7109375" style="30" customWidth="1"/>
    <col min="11" max="11" width="19.140625" style="30" customWidth="1"/>
    <col min="12" max="12" width="23" style="30" customWidth="1"/>
    <col min="13" max="13" width="7.42578125" style="255" hidden="1" customWidth="1"/>
    <col min="14" max="14" width="15.5703125" style="30" customWidth="1"/>
    <col min="15" max="15" width="8.7109375" style="30" hidden="1" customWidth="1"/>
    <col min="16" max="16" width="6.5703125" style="30" hidden="1" customWidth="1"/>
    <col min="17" max="17" width="2.85546875" style="30" customWidth="1"/>
    <col min="18" max="18" width="24.5703125" style="30" customWidth="1"/>
    <col min="19" max="19" width="4" style="30" hidden="1" customWidth="1"/>
    <col min="20" max="20" width="3.7109375" style="30" hidden="1" customWidth="1"/>
    <col min="21" max="21" width="3.140625" style="30" customWidth="1"/>
    <col min="22" max="22" width="24.5703125" style="30" hidden="1" customWidth="1" outlineLevel="1"/>
    <col min="23" max="23" width="4.85546875" style="30" hidden="1" customWidth="1" outlineLevel="1"/>
    <col min="24" max="24" width="24.5703125" style="30" hidden="1" customWidth="1" outlineLevel="1"/>
    <col min="25" max="25" width="11.140625" style="30" customWidth="1" collapsed="1"/>
    <col min="26" max="30" width="24.5703125" style="30" hidden="1" customWidth="1"/>
    <col min="31" max="32" width="27" hidden="1" customWidth="1"/>
    <col min="33" max="16379" width="27" hidden="1"/>
    <col min="16380" max="16380" width="8" hidden="1"/>
    <col min="16381" max="16381" width="9.140625" hidden="1"/>
    <col min="16382" max="16382" width="10.28515625" hidden="1"/>
    <col min="16383" max="16383" width="9.140625" hidden="1"/>
    <col min="16384" max="16384" width="10.28515625" hidden="1"/>
  </cols>
  <sheetData>
    <row r="1" spans="1:30" x14ac:dyDescent="0.2">
      <c r="B1" s="10"/>
      <c r="C1" s="10"/>
      <c r="D1" s="10"/>
      <c r="E1" s="10"/>
      <c r="F1" s="10"/>
      <c r="G1" s="11"/>
      <c r="H1" s="11"/>
      <c r="I1" s="10"/>
      <c r="J1" s="11"/>
      <c r="K1" s="11"/>
      <c r="P1" s="29"/>
      <c r="Q1" s="29"/>
      <c r="R1" s="29"/>
      <c r="S1" s="29"/>
      <c r="T1" s="29"/>
      <c r="U1" s="29"/>
      <c r="V1" s="29"/>
      <c r="W1" s="29"/>
      <c r="X1" s="29"/>
      <c r="Z1" s="29"/>
      <c r="AA1" s="29"/>
      <c r="AB1" s="29"/>
    </row>
    <row r="2" spans="1:30" ht="18" x14ac:dyDescent="0.2">
      <c r="B2" s="31" t="s">
        <v>80</v>
      </c>
      <c r="C2" s="29"/>
      <c r="D2" s="29"/>
      <c r="E2" s="29"/>
      <c r="F2" s="29"/>
      <c r="I2" s="29"/>
      <c r="P2" s="29"/>
      <c r="Q2" s="29"/>
      <c r="R2" s="29"/>
      <c r="S2" s="29"/>
      <c r="T2" s="29"/>
      <c r="U2" s="29"/>
      <c r="V2" s="29"/>
      <c r="W2" s="29"/>
      <c r="X2" s="29"/>
      <c r="Z2" s="29"/>
      <c r="AA2" s="29"/>
      <c r="AB2" s="29"/>
    </row>
    <row r="3" spans="1:30" ht="13.5" thickBot="1" x14ac:dyDescent="0.25">
      <c r="B3" s="96"/>
      <c r="C3" s="29"/>
      <c r="D3" s="29"/>
      <c r="E3" s="29"/>
      <c r="F3" s="29"/>
      <c r="I3" s="29"/>
      <c r="Q3" s="29"/>
      <c r="R3" s="29"/>
      <c r="S3" s="29"/>
      <c r="T3" s="29"/>
      <c r="U3" s="29"/>
      <c r="V3" s="29"/>
      <c r="W3" s="29"/>
      <c r="X3" s="29"/>
      <c r="Z3" s="29"/>
      <c r="AA3" s="29"/>
      <c r="AB3" s="29"/>
    </row>
    <row r="4" spans="1:30" ht="13.5" thickBot="1" x14ac:dyDescent="0.25">
      <c r="B4" s="159" t="s">
        <v>81</v>
      </c>
      <c r="C4" s="510">
        <f>Basisgegevens!C12</f>
        <v>0</v>
      </c>
      <c r="D4" s="511"/>
      <c r="E4" s="29"/>
      <c r="F4" s="29"/>
      <c r="I4" s="29"/>
      <c r="Q4" s="29"/>
      <c r="R4" s="29"/>
      <c r="S4" s="29"/>
      <c r="T4" s="29"/>
      <c r="U4" s="29"/>
      <c r="V4" s="29"/>
      <c r="W4" s="29"/>
      <c r="X4" s="29"/>
      <c r="Z4" s="29"/>
      <c r="AA4" s="29"/>
      <c r="AB4" s="29"/>
    </row>
    <row r="5" spans="1:30" ht="13.5" thickBot="1" x14ac:dyDescent="0.25">
      <c r="B5" s="159" t="s">
        <v>82</v>
      </c>
      <c r="C5" s="510">
        <f>Basisgegevens!D12</f>
        <v>0</v>
      </c>
      <c r="D5" s="511"/>
      <c r="E5" s="29"/>
      <c r="F5" s="29"/>
      <c r="I5" s="29"/>
      <c r="Q5" s="29"/>
      <c r="R5" s="29"/>
      <c r="S5" s="29"/>
      <c r="T5" s="29"/>
      <c r="U5" s="29"/>
      <c r="V5" s="29"/>
      <c r="W5" s="29"/>
      <c r="X5" s="29"/>
      <c r="Z5" s="29"/>
      <c r="AA5" s="29"/>
      <c r="AB5" s="29"/>
    </row>
    <row r="6" spans="1:30" ht="13.5" thickBot="1" x14ac:dyDescent="0.25">
      <c r="B6" s="159" t="s">
        <v>83</v>
      </c>
      <c r="C6" s="510">
        <f>Basisgegevens!E12</f>
        <v>0</v>
      </c>
      <c r="D6" s="511"/>
      <c r="E6" s="29"/>
      <c r="F6" s="29"/>
      <c r="I6" s="29"/>
      <c r="P6" s="29"/>
      <c r="Q6" s="29"/>
      <c r="R6" s="29"/>
      <c r="S6" s="29"/>
      <c r="T6" s="29"/>
      <c r="U6" s="29"/>
      <c r="V6" s="29"/>
      <c r="W6" s="29"/>
      <c r="X6" s="29"/>
      <c r="Z6" s="29"/>
      <c r="AA6" s="29"/>
      <c r="AB6" s="29"/>
    </row>
    <row r="7" spans="1:30" ht="13.5" thickBot="1" x14ac:dyDescent="0.25">
      <c r="B7" s="159" t="s">
        <v>84</v>
      </c>
      <c r="C7" s="512" t="str">
        <f>IF(Basisgegevens!C6="","",Basisgegevens!C6)</f>
        <v/>
      </c>
      <c r="D7" s="513"/>
      <c r="E7" s="29"/>
      <c r="F7" s="29"/>
      <c r="I7" s="29"/>
      <c r="P7" s="29"/>
      <c r="Q7" s="29"/>
      <c r="R7" s="29"/>
      <c r="S7" s="29"/>
      <c r="T7" s="29"/>
      <c r="U7" s="29"/>
      <c r="V7" s="29"/>
      <c r="W7" s="29"/>
      <c r="X7" s="29"/>
      <c r="Z7" s="29"/>
      <c r="AA7" s="29"/>
      <c r="AB7" s="29"/>
    </row>
    <row r="8" spans="1:30" ht="13.5" thickBot="1" x14ac:dyDescent="0.25">
      <c r="B8" s="159" t="s">
        <v>225</v>
      </c>
      <c r="C8" s="510">
        <f>Basisgegevens!F12</f>
        <v>0</v>
      </c>
      <c r="D8" s="511"/>
      <c r="E8" s="29"/>
      <c r="F8" s="29"/>
      <c r="I8" s="29"/>
      <c r="P8" s="29"/>
      <c r="Q8" s="29"/>
      <c r="R8" s="29"/>
      <c r="S8" s="29"/>
      <c r="T8" s="29"/>
      <c r="U8" s="29"/>
      <c r="V8" s="29"/>
      <c r="W8" s="29"/>
      <c r="X8" s="29"/>
      <c r="Z8" s="29"/>
      <c r="AA8" s="29"/>
      <c r="AB8" s="29"/>
    </row>
    <row r="9" spans="1:30" ht="13.5" thickBot="1" x14ac:dyDescent="0.25">
      <c r="B9" s="159" t="s">
        <v>229</v>
      </c>
      <c r="C9" s="510">
        <f>IF($C$8="AGVV",Basisgegevens!G12,$C$8)</f>
        <v>0</v>
      </c>
      <c r="D9" s="511"/>
      <c r="E9" s="430"/>
      <c r="F9" s="29"/>
      <c r="I9" s="29"/>
      <c r="P9" s="29"/>
      <c r="Q9" s="29"/>
      <c r="R9" s="29"/>
      <c r="S9" s="29"/>
      <c r="T9" s="29"/>
      <c r="U9" s="29"/>
      <c r="V9" s="29"/>
      <c r="W9" s="29"/>
      <c r="X9" s="29"/>
      <c r="Z9" s="29"/>
      <c r="AA9" s="29"/>
      <c r="AB9" s="29"/>
    </row>
    <row r="10" spans="1:30" ht="26.25" thickBot="1" x14ac:dyDescent="0.25">
      <c r="B10" s="5" t="s">
        <v>85</v>
      </c>
      <c r="C10" s="6"/>
      <c r="D10" s="6"/>
      <c r="F10" s="6"/>
      <c r="G10" s="6"/>
      <c r="H10" s="6"/>
      <c r="I10" s="6"/>
      <c r="J10" s="6"/>
      <c r="K10" s="6"/>
      <c r="L10" s="6"/>
      <c r="M10" s="256"/>
      <c r="N10" s="51"/>
      <c r="O10" s="51"/>
      <c r="P10" s="51"/>
      <c r="Q10" s="6"/>
      <c r="R10" s="406" t="s">
        <v>87</v>
      </c>
      <c r="S10" s="401"/>
      <c r="T10" s="402"/>
      <c r="U10" s="6"/>
      <c r="V10" s="408" t="s">
        <v>61</v>
      </c>
      <c r="W10" s="6"/>
      <c r="X10" s="408" t="s">
        <v>62</v>
      </c>
      <c r="Z10" s="401"/>
      <c r="AA10" s="402"/>
      <c r="AB10" s="401"/>
      <c r="AC10" s="402"/>
      <c r="AD10" s="460"/>
    </row>
    <row r="11" spans="1:30" ht="13.5" thickBot="1" x14ac:dyDescent="0.25">
      <c r="A11" s="5"/>
      <c r="B11" s="6"/>
      <c r="C11" s="6"/>
      <c r="D11" s="6"/>
      <c r="E11" s="219" t="s">
        <v>86</v>
      </c>
      <c r="F11" s="6"/>
      <c r="G11" s="6"/>
      <c r="H11" s="6"/>
      <c r="I11" s="6"/>
      <c r="J11" s="6"/>
      <c r="K11" s="6"/>
      <c r="L11" s="6"/>
      <c r="M11" s="256"/>
      <c r="P11" s="6"/>
      <c r="Q11" s="6"/>
      <c r="R11" s="6"/>
      <c r="S11" s="6"/>
      <c r="T11" s="6"/>
      <c r="U11" s="6"/>
      <c r="V11" s="6"/>
      <c r="W11" s="6"/>
      <c r="X11" s="6"/>
      <c r="Z11" s="6"/>
      <c r="AA11" s="6"/>
      <c r="AB11" s="6"/>
      <c r="AC11" s="97"/>
      <c r="AD11" s="97"/>
    </row>
    <row r="12" spans="1:30" ht="68.25" customHeight="1" thickBot="1" x14ac:dyDescent="0.25">
      <c r="A12" s="116"/>
      <c r="B12" s="368" t="s">
        <v>88</v>
      </c>
      <c r="C12" s="236" t="s">
        <v>208</v>
      </c>
      <c r="D12" s="236" t="s">
        <v>89</v>
      </c>
      <c r="E12" s="236" t="s">
        <v>90</v>
      </c>
      <c r="F12" s="236" t="s">
        <v>91</v>
      </c>
      <c r="G12" s="236" t="s">
        <v>193</v>
      </c>
      <c r="H12" s="236" t="s">
        <v>92</v>
      </c>
      <c r="I12" s="236" t="s">
        <v>93</v>
      </c>
      <c r="J12" s="236" t="s">
        <v>194</v>
      </c>
      <c r="K12" s="236" t="s">
        <v>195</v>
      </c>
      <c r="L12" s="236" t="s">
        <v>235</v>
      </c>
      <c r="M12" s="143" t="s">
        <v>94</v>
      </c>
      <c r="N12" s="143" t="s">
        <v>66</v>
      </c>
      <c r="O12" s="237" t="s">
        <v>95</v>
      </c>
      <c r="P12" s="237" t="s">
        <v>96</v>
      </c>
      <c r="Q12" s="117"/>
      <c r="R12" s="239" t="s">
        <v>68</v>
      </c>
      <c r="S12" s="93" t="s">
        <v>97</v>
      </c>
      <c r="T12" s="93" t="s">
        <v>70</v>
      </c>
      <c r="U12" s="118"/>
      <c r="V12" s="239" t="s">
        <v>68</v>
      </c>
      <c r="W12" s="409"/>
      <c r="X12" s="239" t="s">
        <v>68</v>
      </c>
      <c r="Y12" s="117"/>
      <c r="Z12" s="238" t="s">
        <v>97</v>
      </c>
      <c r="AA12" s="93" t="s">
        <v>70</v>
      </c>
      <c r="AB12" s="238" t="s">
        <v>97</v>
      </c>
      <c r="AC12" s="238" t="s">
        <v>70</v>
      </c>
      <c r="AD12" s="118"/>
    </row>
    <row r="13" spans="1:30" x14ac:dyDescent="0.2">
      <c r="A13" s="6"/>
      <c r="B13" s="52"/>
      <c r="C13" s="323" t="str">
        <f>IF(B13="","",IF($C$5="Universiteit","UNL",IF($C$5="Universitair Medisch Centrum","NFU","Overig")))</f>
        <v/>
      </c>
      <c r="D13" s="20"/>
      <c r="E13" s="124"/>
      <c r="F13" s="34">
        <f>IFERROR(IF(C13="UNL",INDEX(Tabel_UNL,MATCH($E13,Hulpsheets!$P$3:$P$123,0),MATCH($D13,Hulpsheets!$P$3:$U$3,0)),IF(C13="NFU",INDEX(Tabel_NFU,MATCH($E13,Hulpsheets!$W$3:$W$99,0),MATCH($D13,Hulpsheets!$W$3:$AC$3,0)),IF(C13="Overig",0,0))),0)</f>
        <v>0</v>
      </c>
      <c r="G13" s="355"/>
      <c r="H13" s="127"/>
      <c r="I13" s="33">
        <f>IF(F13&gt;0,F13*H13,G13*E13*H13)</f>
        <v>0</v>
      </c>
      <c r="J13" s="1">
        <f>IF(OR(C13="Overig",D13="Medische Specialist"),I13*0.4,0)</f>
        <v>0</v>
      </c>
      <c r="K13" s="358"/>
      <c r="L13" s="429" t="s">
        <v>120</v>
      </c>
      <c r="M13" s="257" t="str">
        <f>IF(LEN($C$5)&lt;=1,
    "",
    IF(
        OR($C$5="Overige (zorg-)instellingen",$C$5="Onderneming"),
        IF(Basisgegevens!$C$5="Ja",
            IFERROR(
                INDEX(Hulpsheets!$AO$3:$AR$18,
                    MATCH($C$9,Hulpsheets!$AN$3:$AN$18,0),
                    MATCH($C$6,Hulpsheets!$AO$3:$AR$3,0)
                ),
                ""
            ),
            IFERROR(
                INDEX(Hulpsheets!$AH$3:$AK$18,
                    MATCH($C$9,Hulpsheets!$AG$3:$AG$18,0),
                    MATCH($C$6,Hulpsheets!$AH$3:$AK$3,0)
                ),
                ""
            )
        ),
        IF($L13="Niet-economische activiteit",
            100%,
            IF(Basisgegevens!$C$5="Ja",
                IFERROR(
                    INDEX(Hulpsheets!$AO$3:$AR$18,
                        MATCH($C$9,Hulpsheets!$AN$3:$AN$18,0),
                        MATCH($C$6,Hulpsheets!$AO$3:$AR$3,0)
                    ),
                    ""
                ),
                IFERROR(
                    INDEX(Hulpsheets!$AH$3:$AK$18,
                        MATCH($C$9,Hulpsheets!$AG$3:$AG$18,0),
                        MATCH($C$6,Hulpsheets!$AH$3:$AK$3,0)
                    ),
                    ""
                )
            )
        )
    )
)</f>
        <v/>
      </c>
      <c r="N13" s="396">
        <f t="shared" ref="N13:N37" si="0">IF(OR(C13="Overig",$D13="Medische Specialist"),((I13+J13)*(1+K13)),I13)</f>
        <v>0</v>
      </c>
      <c r="O13" s="394" t="str">
        <f>IFERROR(N13*M13,"")</f>
        <v/>
      </c>
      <c r="P13" s="81" t="str">
        <f t="shared" ref="P13:P37" si="1">IFERROR(N13-O13,"")</f>
        <v/>
      </c>
      <c r="R13" s="404"/>
      <c r="S13" s="403" t="str">
        <f t="shared" ref="S13:S37" si="2">IFERROR($R13*(1-$M13),"")</f>
        <v/>
      </c>
      <c r="T13" s="130" t="str">
        <f>IFERROR(R13-S13,"")</f>
        <v/>
      </c>
      <c r="U13" s="70"/>
      <c r="V13" s="404"/>
      <c r="W13" s="70"/>
      <c r="X13" s="404"/>
      <c r="Z13" s="407" t="str">
        <f t="shared" ref="Z13:Z37" si="3">IFERROR($V13*(1-$M13),"")</f>
        <v/>
      </c>
      <c r="AA13" s="130" t="str">
        <f t="shared" ref="AA13:AA37" si="4">IFERROR(V13-Z13,"")</f>
        <v/>
      </c>
      <c r="AB13" s="407" t="str">
        <f t="shared" ref="AB13:AB37" si="5">IFERROR($X13*(1-$M13),"")</f>
        <v/>
      </c>
      <c r="AC13" s="130" t="str">
        <f t="shared" ref="AC13:AC37" si="6">IFERROR(X13-AB13,"")</f>
        <v/>
      </c>
      <c r="AD13" s="461"/>
    </row>
    <row r="14" spans="1:30" x14ac:dyDescent="0.2">
      <c r="A14" s="6"/>
      <c r="B14" s="53"/>
      <c r="C14" s="323" t="str">
        <f t="shared" ref="C14:C37" si="7">IF(B14="","",IF($C$5="Universiteit","UNL",IF($C$5="Universitair Medisch Centrum","NFU","Overig")))</f>
        <v/>
      </c>
      <c r="D14" s="20"/>
      <c r="E14" s="125"/>
      <c r="F14" s="34">
        <f>IFERROR(IF(C14="UNL",INDEX(Tabel_UNL,MATCH($E14,Hulpsheets!$P$3:$P$123,0),MATCH($D14,Hulpsheets!$P$3:$U$3,0)),IF(C14="NFU",INDEX(Tabel_NFU,MATCH($E14,Hulpsheets!$W$3:$W$99,0),MATCH($D14,Hulpsheets!$W$3:$AC$3,0)),IF(C14="Overig",0,0))),0)</f>
        <v>0</v>
      </c>
      <c r="G14" s="356"/>
      <c r="H14" s="128"/>
      <c r="I14" s="1">
        <f t="shared" ref="I14:I37" si="8">IF(F14&gt;0,F14*H14,G14*E14*H14)</f>
        <v>0</v>
      </c>
      <c r="J14" s="1">
        <f t="shared" ref="J14" si="9">IF(OR(C14="Overig",D14="Medische Specialist"),I14*0.4,0)</f>
        <v>0</v>
      </c>
      <c r="K14" s="359"/>
      <c r="L14" s="429" t="s">
        <v>120</v>
      </c>
      <c r="M14" s="257" t="str">
        <f>IF(LEN($C$5)&lt;=1,
    "",
    IF(
        OR($C$5="Overige (zorg-)instellingen",$C$5="Onderneming"),
        IF(Basisgegevens!$C$5="Ja",
            IFERROR(
                INDEX(Hulpsheets!$AO$3:$AR$18,
                    MATCH($C$9,Hulpsheets!$AN$3:$AN$18,0),
                    MATCH($C$6,Hulpsheets!$AO$3:$AR$3,0)
                ),
                ""
            ),
            IFERROR(
                INDEX(Hulpsheets!$AH$3:$AK$18,
                    MATCH($C$9,Hulpsheets!$AG$3:$AG$18,0),
                    MATCH($C$6,Hulpsheets!$AH$3:$AK$3,0)
                ),
                ""
            )
        ),
        IF($L14="Niet-economische activiteit",
            100%,
            IF(Basisgegevens!$C$5="Ja",
                IFERROR(
                    INDEX(Hulpsheets!$AO$3:$AR$18,
                        MATCH($C$9,Hulpsheets!$AN$3:$AN$18,0),
                        MATCH($C$6,Hulpsheets!$AO$3:$AR$3,0)
                    ),
                    ""
                ),
                IFERROR(
                    INDEX(Hulpsheets!$AH$3:$AK$18,
                        MATCH($C$9,Hulpsheets!$AG$3:$AG$18,0),
                        MATCH($C$6,Hulpsheets!$AH$3:$AK$3,0)
                    ),
                    ""
                )
            )
        )
    )
)</f>
        <v/>
      </c>
      <c r="N14" s="397">
        <f t="shared" si="0"/>
        <v>0</v>
      </c>
      <c r="O14" s="394" t="str">
        <f t="shared" ref="O14:O37" si="10">IFERROR(N14*M14,"")</f>
        <v/>
      </c>
      <c r="P14" s="81" t="str">
        <f t="shared" si="1"/>
        <v/>
      </c>
      <c r="R14" s="404"/>
      <c r="S14" s="403" t="str">
        <f t="shared" si="2"/>
        <v/>
      </c>
      <c r="T14" s="130" t="str">
        <f t="shared" ref="T14:T36" si="11">IFERROR(R14-S14,"")</f>
        <v/>
      </c>
      <c r="U14" s="70"/>
      <c r="V14" s="404"/>
      <c r="W14" s="70"/>
      <c r="X14" s="404"/>
      <c r="Z14" s="407" t="str">
        <f t="shared" si="3"/>
        <v/>
      </c>
      <c r="AA14" s="130" t="str">
        <f t="shared" si="4"/>
        <v/>
      </c>
      <c r="AB14" s="407" t="str">
        <f t="shared" si="5"/>
        <v/>
      </c>
      <c r="AC14" s="130" t="str">
        <f t="shared" si="6"/>
        <v/>
      </c>
      <c r="AD14" s="461"/>
    </row>
    <row r="15" spans="1:30" x14ac:dyDescent="0.2">
      <c r="A15" s="6"/>
      <c r="B15" s="53"/>
      <c r="C15" s="323" t="str">
        <f t="shared" si="7"/>
        <v/>
      </c>
      <c r="D15" s="20"/>
      <c r="E15" s="125"/>
      <c r="F15" s="34">
        <f>IFERROR(IF(C15="UNL",INDEX(Tabel_UNL,MATCH($E15,Hulpsheets!$P$3:$P$123,0),MATCH($D15,Hulpsheets!$P$3:$U$3,0)),IF(C15="NFU",INDEX(Tabel_NFU,MATCH($E15,Hulpsheets!$W$3:$W$99,0),MATCH($D15,Hulpsheets!$W$3:$AC$3,0)),IF(C15="Overig",0,0))),0)</f>
        <v>0</v>
      </c>
      <c r="G15" s="356"/>
      <c r="H15" s="128"/>
      <c r="I15" s="1">
        <f>IF(F15&gt;0,F15*H15,G15*E15*H15)</f>
        <v>0</v>
      </c>
      <c r="J15" s="1">
        <f>IF(OR(C15="Overig",D15="Medische Specialist"),I15*0.4,0)</f>
        <v>0</v>
      </c>
      <c r="K15" s="359"/>
      <c r="L15" s="429" t="s">
        <v>120</v>
      </c>
      <c r="M15" s="257" t="str">
        <f>IF(LEN($C$5)&lt;=1,
    "",
    IF(
        OR($C$5="Overige (zorg-)instellingen",$C$5="Onderneming"),
        IF(Basisgegevens!$C$5="Ja",
            IFERROR(
                INDEX(Hulpsheets!$AO$3:$AR$18,
                    MATCH($C$9,Hulpsheets!$AN$3:$AN$18,0),
                    MATCH($C$6,Hulpsheets!$AO$3:$AR$3,0)
                ),
                ""
            ),
            IFERROR(
                INDEX(Hulpsheets!$AH$3:$AK$18,
                    MATCH($C$9,Hulpsheets!$AG$3:$AG$18,0),
                    MATCH($C$6,Hulpsheets!$AH$3:$AK$3,0)
                ),
                ""
            )
        ),
        IF($L15="Niet-economische activiteit",
            100%,
            IF(Basisgegevens!$C$5="Ja",
                IFERROR(
                    INDEX(Hulpsheets!$AO$3:$AR$18,
                        MATCH($C$9,Hulpsheets!$AN$3:$AN$18,0),
                        MATCH($C$6,Hulpsheets!$AO$3:$AR$3,0)
                    ),
                    ""
                ),
                IFERROR(
                    INDEX(Hulpsheets!$AH$3:$AK$18,
                        MATCH($C$9,Hulpsheets!$AG$3:$AG$18,0),
                        MATCH($C$6,Hulpsheets!$AH$3:$AK$3,0)
                    ),
                    ""
                )
            )
        )
    )
)</f>
        <v/>
      </c>
      <c r="N15" s="397">
        <f t="shared" si="0"/>
        <v>0</v>
      </c>
      <c r="O15" s="394" t="str">
        <f t="shared" si="10"/>
        <v/>
      </c>
      <c r="P15" s="81" t="str">
        <f t="shared" si="1"/>
        <v/>
      </c>
      <c r="R15" s="404"/>
      <c r="S15" s="403" t="str">
        <f t="shared" si="2"/>
        <v/>
      </c>
      <c r="T15" s="130" t="str">
        <f t="shared" si="11"/>
        <v/>
      </c>
      <c r="U15" s="70"/>
      <c r="V15" s="404"/>
      <c r="W15" s="70"/>
      <c r="X15" s="404"/>
      <c r="Z15" s="407" t="str">
        <f t="shared" si="3"/>
        <v/>
      </c>
      <c r="AA15" s="130" t="str">
        <f t="shared" si="4"/>
        <v/>
      </c>
      <c r="AB15" s="407" t="str">
        <f t="shared" si="5"/>
        <v/>
      </c>
      <c r="AC15" s="130" t="str">
        <f t="shared" si="6"/>
        <v/>
      </c>
      <c r="AD15" s="461"/>
    </row>
    <row r="16" spans="1:30" x14ac:dyDescent="0.2">
      <c r="A16" s="6"/>
      <c r="B16" s="53"/>
      <c r="C16" s="323" t="str">
        <f t="shared" si="7"/>
        <v/>
      </c>
      <c r="D16" s="20"/>
      <c r="E16" s="125"/>
      <c r="F16" s="34">
        <f>IFERROR(IF(C16="UNL",INDEX(Tabel_UNL,MATCH($E16,Hulpsheets!$P$3:$P$123,0),MATCH($D16,Hulpsheets!$P$3:$U$3,0)),IF(C16="NFU",INDEX(Tabel_NFU,MATCH($E16,Hulpsheets!$W$3:$W$99,0),MATCH($D16,Hulpsheets!$W$3:$AC$3,0)),IF(C16="Overig",0,0))),0)</f>
        <v>0</v>
      </c>
      <c r="G16" s="356"/>
      <c r="H16" s="128"/>
      <c r="I16" s="1">
        <f t="shared" si="8"/>
        <v>0</v>
      </c>
      <c r="J16" s="1">
        <f t="shared" ref="J16:J37" si="12">IF(OR(C16="Overig",D16="Medische Specialist"),I16*0.4,0)</f>
        <v>0</v>
      </c>
      <c r="K16" s="359"/>
      <c r="L16" s="429" t="s">
        <v>120</v>
      </c>
      <c r="M16" s="257" t="str">
        <f>IF(LEN($C$5)&lt;=1,
    "",
    IF(
        OR($C$5="Overige (zorg-)instellingen",$C$5="Onderneming"),
        IF(Basisgegevens!$C$5="Ja",
            IFERROR(
                INDEX(Hulpsheets!$AO$3:$AR$18,
                    MATCH($C$9,Hulpsheets!$AN$3:$AN$18,0),
                    MATCH($C$6,Hulpsheets!$AO$3:$AR$3,0)
                ),
                ""
            ),
            IFERROR(
                INDEX(Hulpsheets!$AH$3:$AK$18,
                    MATCH($C$9,Hulpsheets!$AG$3:$AG$18,0),
                    MATCH($C$6,Hulpsheets!$AH$3:$AK$3,0)
                ),
                ""
            )
        ),
        IF($L16="Niet-economische activiteit",
            100%,
            IF(Basisgegevens!$C$5="Ja",
                IFERROR(
                    INDEX(Hulpsheets!$AO$3:$AR$18,
                        MATCH($C$9,Hulpsheets!$AN$3:$AN$18,0),
                        MATCH($C$6,Hulpsheets!$AO$3:$AR$3,0)
                    ),
                    ""
                ),
                IFERROR(
                    INDEX(Hulpsheets!$AH$3:$AK$18,
                        MATCH($C$9,Hulpsheets!$AG$3:$AG$18,0),
                        MATCH($C$6,Hulpsheets!$AH$3:$AK$3,0)
                    ),
                    ""
                )
            )
        )
    )
)</f>
        <v/>
      </c>
      <c r="N16" s="397">
        <f t="shared" si="0"/>
        <v>0</v>
      </c>
      <c r="O16" s="394" t="str">
        <f t="shared" si="10"/>
        <v/>
      </c>
      <c r="P16" s="81" t="str">
        <f t="shared" si="1"/>
        <v/>
      </c>
      <c r="R16" s="404"/>
      <c r="S16" s="403" t="str">
        <f t="shared" si="2"/>
        <v/>
      </c>
      <c r="T16" s="130" t="str">
        <f t="shared" si="11"/>
        <v/>
      </c>
      <c r="U16" s="70"/>
      <c r="V16" s="404"/>
      <c r="W16" s="70"/>
      <c r="X16" s="404"/>
      <c r="Z16" s="407" t="str">
        <f t="shared" si="3"/>
        <v/>
      </c>
      <c r="AA16" s="130" t="str">
        <f t="shared" si="4"/>
        <v/>
      </c>
      <c r="AB16" s="407" t="str">
        <f t="shared" si="5"/>
        <v/>
      </c>
      <c r="AC16" s="130" t="str">
        <f t="shared" si="6"/>
        <v/>
      </c>
      <c r="AD16" s="461"/>
    </row>
    <row r="17" spans="1:30" x14ac:dyDescent="0.2">
      <c r="A17" s="6"/>
      <c r="B17" s="53"/>
      <c r="C17" s="323" t="str">
        <f t="shared" si="7"/>
        <v/>
      </c>
      <c r="D17" s="20"/>
      <c r="E17" s="125"/>
      <c r="F17" s="34">
        <f>IFERROR(IF(C17="UNL",INDEX(Tabel_UNL,MATCH($E17,Hulpsheets!$P$3:$P$123,0),MATCH($D17,Hulpsheets!$P$3:$U$3,0)),IF(C17="NFU",INDEX(Tabel_NFU,MATCH($E17,Hulpsheets!$W$3:$W$99,0),MATCH($D17,Hulpsheets!$W$3:$AC$3,0)),IF(C17="Overig",0,0))),0)</f>
        <v>0</v>
      </c>
      <c r="G17" s="356"/>
      <c r="H17" s="128"/>
      <c r="I17" s="1">
        <f t="shared" si="8"/>
        <v>0</v>
      </c>
      <c r="J17" s="1">
        <f t="shared" si="12"/>
        <v>0</v>
      </c>
      <c r="K17" s="359"/>
      <c r="L17" s="429" t="s">
        <v>120</v>
      </c>
      <c r="M17" s="257" t="str">
        <f>IF(LEN($C$5)&lt;=1,
    "",
    IF(
        OR($C$5="Overige (zorg-)instellingen",$C$5="Onderneming"),
        IF(Basisgegevens!$C$5="Ja",
            IFERROR(
                INDEX(Hulpsheets!$AO$3:$AR$18,
                    MATCH($C$9,Hulpsheets!$AN$3:$AN$18,0),
                    MATCH($C$6,Hulpsheets!$AO$3:$AR$3,0)
                ),
                ""
            ),
            IFERROR(
                INDEX(Hulpsheets!$AH$3:$AK$18,
                    MATCH($C$9,Hulpsheets!$AG$3:$AG$18,0),
                    MATCH($C$6,Hulpsheets!$AH$3:$AK$3,0)
                ),
                ""
            )
        ),
        IF($L17="Niet-economische activiteit",
            100%,
            IF(Basisgegevens!$C$5="Ja",
                IFERROR(
                    INDEX(Hulpsheets!$AO$3:$AR$18,
                        MATCH($C$9,Hulpsheets!$AN$3:$AN$18,0),
                        MATCH($C$6,Hulpsheets!$AO$3:$AR$3,0)
                    ),
                    ""
                ),
                IFERROR(
                    INDEX(Hulpsheets!$AH$3:$AK$18,
                        MATCH($C$9,Hulpsheets!$AG$3:$AG$18,0),
                        MATCH($C$6,Hulpsheets!$AH$3:$AK$3,0)
                    ),
                    ""
                )
            )
        )
    )
)</f>
        <v/>
      </c>
      <c r="N17" s="397">
        <f t="shared" si="0"/>
        <v>0</v>
      </c>
      <c r="O17" s="394" t="str">
        <f t="shared" si="10"/>
        <v/>
      </c>
      <c r="P17" s="81" t="str">
        <f t="shared" si="1"/>
        <v/>
      </c>
      <c r="R17" s="404"/>
      <c r="S17" s="403" t="str">
        <f t="shared" si="2"/>
        <v/>
      </c>
      <c r="T17" s="130" t="str">
        <f t="shared" si="11"/>
        <v/>
      </c>
      <c r="U17" s="70"/>
      <c r="V17" s="404"/>
      <c r="W17" s="70"/>
      <c r="X17" s="404"/>
      <c r="Z17" s="407" t="str">
        <f t="shared" si="3"/>
        <v/>
      </c>
      <c r="AA17" s="130" t="str">
        <f t="shared" si="4"/>
        <v/>
      </c>
      <c r="AB17" s="407" t="str">
        <f t="shared" si="5"/>
        <v/>
      </c>
      <c r="AC17" s="130" t="str">
        <f t="shared" si="6"/>
        <v/>
      </c>
      <c r="AD17" s="461"/>
    </row>
    <row r="18" spans="1:30" x14ac:dyDescent="0.2">
      <c r="A18" s="6"/>
      <c r="B18" s="53"/>
      <c r="C18" s="323" t="str">
        <f t="shared" si="7"/>
        <v/>
      </c>
      <c r="D18" s="20"/>
      <c r="E18" s="125"/>
      <c r="F18" s="34">
        <f>IFERROR(IF(C18="UNL",INDEX(Tabel_UNL,MATCH($E18,Hulpsheets!$P$3:$P$123,0),MATCH($D18,Hulpsheets!$P$3:$U$3,0)),IF(C18="NFU",INDEX(Tabel_NFU,MATCH($E18,Hulpsheets!$W$3:$W$99,0),MATCH($D18,Hulpsheets!$W$3:$AC$3,0)),IF(C18="Overig",0,0))),0)</f>
        <v>0</v>
      </c>
      <c r="G18" s="356"/>
      <c r="H18" s="128"/>
      <c r="I18" s="1">
        <f t="shared" si="8"/>
        <v>0</v>
      </c>
      <c r="J18" s="1">
        <f t="shared" si="12"/>
        <v>0</v>
      </c>
      <c r="K18" s="359"/>
      <c r="L18" s="429" t="s">
        <v>120</v>
      </c>
      <c r="M18" s="257" t="str">
        <f>IF(LEN($C$5)&lt;=1,
    "",
    IF(
        OR($C$5="Overige (zorg-)instellingen",$C$5="Onderneming"),
        IF(Basisgegevens!$C$5="Ja",
            IFERROR(
                INDEX(Hulpsheets!$AO$3:$AR$18,
                    MATCH($C$9,Hulpsheets!$AN$3:$AN$18,0),
                    MATCH($C$6,Hulpsheets!$AO$3:$AR$3,0)
                ),
                ""
            ),
            IFERROR(
                INDEX(Hulpsheets!$AH$3:$AK$18,
                    MATCH($C$9,Hulpsheets!$AG$3:$AG$18,0),
                    MATCH($C$6,Hulpsheets!$AH$3:$AK$3,0)
                ),
                ""
            )
        ),
        IF($L18="Niet-economische activiteit",
            100%,
            IF(Basisgegevens!$C$5="Ja",
                IFERROR(
                    INDEX(Hulpsheets!$AO$3:$AR$18,
                        MATCH($C$9,Hulpsheets!$AN$3:$AN$18,0),
                        MATCH($C$6,Hulpsheets!$AO$3:$AR$3,0)
                    ),
                    ""
                ),
                IFERROR(
                    INDEX(Hulpsheets!$AH$3:$AK$18,
                        MATCH($C$9,Hulpsheets!$AG$3:$AG$18,0),
                        MATCH($C$6,Hulpsheets!$AH$3:$AK$3,0)
                    ),
                    ""
                )
            )
        )
    )
)</f>
        <v/>
      </c>
      <c r="N18" s="397">
        <f t="shared" si="0"/>
        <v>0</v>
      </c>
      <c r="O18" s="394" t="str">
        <f t="shared" si="10"/>
        <v/>
      </c>
      <c r="P18" s="81" t="str">
        <f t="shared" si="1"/>
        <v/>
      </c>
      <c r="R18" s="404"/>
      <c r="S18" s="403" t="str">
        <f t="shared" si="2"/>
        <v/>
      </c>
      <c r="T18" s="130" t="str">
        <f>IFERROR(R18-S18,"")</f>
        <v/>
      </c>
      <c r="U18" s="70"/>
      <c r="V18" s="404"/>
      <c r="W18" s="70"/>
      <c r="X18" s="404"/>
      <c r="Z18" s="407" t="str">
        <f t="shared" si="3"/>
        <v/>
      </c>
      <c r="AA18" s="130" t="str">
        <f t="shared" si="4"/>
        <v/>
      </c>
      <c r="AB18" s="407" t="str">
        <f t="shared" si="5"/>
        <v/>
      </c>
      <c r="AC18" s="130" t="str">
        <f t="shared" si="6"/>
        <v/>
      </c>
      <c r="AD18" s="461"/>
    </row>
    <row r="19" spans="1:30" x14ac:dyDescent="0.2">
      <c r="A19" s="6"/>
      <c r="B19" s="98"/>
      <c r="C19" s="323" t="str">
        <f t="shared" si="7"/>
        <v/>
      </c>
      <c r="D19" s="20"/>
      <c r="E19" s="125"/>
      <c r="F19" s="34">
        <f>IFERROR(IF(C19="UNL",INDEX(Tabel_UNL,MATCH($E19,Hulpsheets!$P$3:$P$123,0),MATCH($D19,Hulpsheets!$P$3:$U$3,0)),IF(C19="NFU",INDEX(Tabel_NFU,MATCH($E19,Hulpsheets!$W$3:$W$99,0),MATCH($D19,Hulpsheets!$W$3:$AC$3,0)),IF(C19="Overig",0,0))),0)</f>
        <v>0</v>
      </c>
      <c r="G19" s="356"/>
      <c r="H19" s="128"/>
      <c r="I19" s="1">
        <f t="shared" si="8"/>
        <v>0</v>
      </c>
      <c r="J19" s="1">
        <f t="shared" si="12"/>
        <v>0</v>
      </c>
      <c r="K19" s="359"/>
      <c r="L19" s="429" t="s">
        <v>120</v>
      </c>
      <c r="M19" s="257" t="str">
        <f>IF(LEN($C$5)&lt;=1,
    "",
    IF(
        OR($C$5="Overige (zorg-)instellingen",$C$5="Onderneming"),
        IF(Basisgegevens!$C$5="Ja",
            IFERROR(
                INDEX(Hulpsheets!$AO$3:$AR$18,
                    MATCH($C$9,Hulpsheets!$AN$3:$AN$18,0),
                    MATCH($C$6,Hulpsheets!$AO$3:$AR$3,0)
                ),
                ""
            ),
            IFERROR(
                INDEX(Hulpsheets!$AH$3:$AK$18,
                    MATCH($C$9,Hulpsheets!$AG$3:$AG$18,0),
                    MATCH($C$6,Hulpsheets!$AH$3:$AK$3,0)
                ),
                ""
            )
        ),
        IF($L19="Niet-economische activiteit",
            100%,
            IF(Basisgegevens!$C$5="Ja",
                IFERROR(
                    INDEX(Hulpsheets!$AO$3:$AR$18,
                        MATCH($C$9,Hulpsheets!$AN$3:$AN$18,0),
                        MATCH($C$6,Hulpsheets!$AO$3:$AR$3,0)
                    ),
                    ""
                ),
                IFERROR(
                    INDEX(Hulpsheets!$AH$3:$AK$18,
                        MATCH($C$9,Hulpsheets!$AG$3:$AG$18,0),
                        MATCH($C$6,Hulpsheets!$AH$3:$AK$3,0)
                    ),
                    ""
                )
            )
        )
    )
)</f>
        <v/>
      </c>
      <c r="N19" s="397">
        <f t="shared" si="0"/>
        <v>0</v>
      </c>
      <c r="O19" s="395" t="str">
        <f t="shared" si="10"/>
        <v/>
      </c>
      <c r="P19" s="86" t="str">
        <f t="shared" si="1"/>
        <v/>
      </c>
      <c r="R19" s="404"/>
      <c r="S19" s="403" t="str">
        <f t="shared" si="2"/>
        <v/>
      </c>
      <c r="T19" s="130" t="str">
        <f t="shared" si="11"/>
        <v/>
      </c>
      <c r="U19" s="70"/>
      <c r="V19" s="404"/>
      <c r="W19" s="70"/>
      <c r="X19" s="404"/>
      <c r="Z19" s="407" t="str">
        <f t="shared" si="3"/>
        <v/>
      </c>
      <c r="AA19" s="130" t="str">
        <f t="shared" si="4"/>
        <v/>
      </c>
      <c r="AB19" s="407" t="str">
        <f t="shared" si="5"/>
        <v/>
      </c>
      <c r="AC19" s="130" t="str">
        <f t="shared" si="6"/>
        <v/>
      </c>
      <c r="AD19" s="461"/>
    </row>
    <row r="20" spans="1:30" x14ac:dyDescent="0.2">
      <c r="A20" s="6"/>
      <c r="B20" s="98"/>
      <c r="C20" s="323" t="str">
        <f t="shared" si="7"/>
        <v/>
      </c>
      <c r="D20" s="20"/>
      <c r="E20" s="125"/>
      <c r="F20" s="34">
        <f>IFERROR(IF(C20="UNL",INDEX(Tabel_UNL,MATCH($E20,Hulpsheets!$P$3:$P$123,0),MATCH($D20,Hulpsheets!$P$3:$U$3,0)),IF(C20="NFU",INDEX(Tabel_NFU,MATCH($E20,Hulpsheets!$W$3:$W$99,0),MATCH($D20,Hulpsheets!$W$3:$AC$3,0)),IF(C20="Overig",0,0))),0)</f>
        <v>0</v>
      </c>
      <c r="G20" s="356"/>
      <c r="H20" s="128"/>
      <c r="I20" s="1">
        <f t="shared" si="8"/>
        <v>0</v>
      </c>
      <c r="J20" s="1">
        <f t="shared" si="12"/>
        <v>0</v>
      </c>
      <c r="K20" s="359"/>
      <c r="L20" s="429" t="s">
        <v>120</v>
      </c>
      <c r="M20" s="257" t="str">
        <f>IF(LEN($C$5)&lt;=1,
    "",
    IF(
        OR($C$5="Overige (zorg-)instellingen",$C$5="Onderneming"),
        IF(Basisgegevens!$C$5="Ja",
            IFERROR(
                INDEX(Hulpsheets!$AO$3:$AR$18,
                    MATCH($C$9,Hulpsheets!$AN$3:$AN$18,0),
                    MATCH($C$6,Hulpsheets!$AO$3:$AR$3,0)
                ),
                ""
            ),
            IFERROR(
                INDEX(Hulpsheets!$AH$3:$AK$18,
                    MATCH($C$9,Hulpsheets!$AG$3:$AG$18,0),
                    MATCH($C$6,Hulpsheets!$AH$3:$AK$3,0)
                ),
                ""
            )
        ),
        IF($L20="Niet-economische activiteit",
            100%,
            IF(Basisgegevens!$C$5="Ja",
                IFERROR(
                    INDEX(Hulpsheets!$AO$3:$AR$18,
                        MATCH($C$9,Hulpsheets!$AN$3:$AN$18,0),
                        MATCH($C$6,Hulpsheets!$AO$3:$AR$3,0)
                    ),
                    ""
                ),
                IFERROR(
                    INDEX(Hulpsheets!$AH$3:$AK$18,
                        MATCH($C$9,Hulpsheets!$AG$3:$AG$18,0),
                        MATCH($C$6,Hulpsheets!$AH$3:$AK$3,0)
                    ),
                    ""
                )
            )
        )
    )
)</f>
        <v/>
      </c>
      <c r="N20" s="397">
        <f t="shared" si="0"/>
        <v>0</v>
      </c>
      <c r="O20" s="395" t="str">
        <f t="shared" si="10"/>
        <v/>
      </c>
      <c r="P20" s="86" t="str">
        <f t="shared" si="1"/>
        <v/>
      </c>
      <c r="R20" s="404"/>
      <c r="S20" s="403" t="str">
        <f t="shared" si="2"/>
        <v/>
      </c>
      <c r="T20" s="130" t="str">
        <f t="shared" si="11"/>
        <v/>
      </c>
      <c r="U20" s="70"/>
      <c r="V20" s="404"/>
      <c r="W20" s="70"/>
      <c r="X20" s="404"/>
      <c r="Z20" s="407" t="str">
        <f t="shared" si="3"/>
        <v/>
      </c>
      <c r="AA20" s="130" t="str">
        <f t="shared" si="4"/>
        <v/>
      </c>
      <c r="AB20" s="407" t="str">
        <f t="shared" si="5"/>
        <v/>
      </c>
      <c r="AC20" s="130" t="str">
        <f t="shared" si="6"/>
        <v/>
      </c>
      <c r="AD20" s="461"/>
    </row>
    <row r="21" spans="1:30" x14ac:dyDescent="0.2">
      <c r="A21" s="6"/>
      <c r="B21" s="98"/>
      <c r="C21" s="323" t="str">
        <f t="shared" si="7"/>
        <v/>
      </c>
      <c r="D21" s="20"/>
      <c r="E21" s="125"/>
      <c r="F21" s="34">
        <f>IFERROR(IF(C21="UNL",INDEX(Tabel_UNL,MATCH($E21,Hulpsheets!$P$3:$P$123,0),MATCH($D21,Hulpsheets!$P$3:$U$3,0)),IF(C21="NFU",INDEX(Tabel_NFU,MATCH($E21,Hulpsheets!$W$3:$W$99,0),MATCH($D21,Hulpsheets!$W$3:$AC$3,0)),IF(C21="Overig",0,0))),0)</f>
        <v>0</v>
      </c>
      <c r="G21" s="356"/>
      <c r="H21" s="128"/>
      <c r="I21" s="1">
        <f t="shared" si="8"/>
        <v>0</v>
      </c>
      <c r="J21" s="1">
        <f t="shared" si="12"/>
        <v>0</v>
      </c>
      <c r="K21" s="359"/>
      <c r="L21" s="429" t="s">
        <v>120</v>
      </c>
      <c r="M21" s="257" t="str">
        <f>IF(LEN($C$5)&lt;=1,
    "",
    IF(
        OR($C$5="Overige (zorg-)instellingen",$C$5="Onderneming"),
        IF(Basisgegevens!$C$5="Ja",
            IFERROR(
                INDEX(Hulpsheets!$AO$3:$AR$18,
                    MATCH($C$9,Hulpsheets!$AN$3:$AN$18,0),
                    MATCH($C$6,Hulpsheets!$AO$3:$AR$3,0)
                ),
                ""
            ),
            IFERROR(
                INDEX(Hulpsheets!$AH$3:$AK$18,
                    MATCH($C$9,Hulpsheets!$AG$3:$AG$18,0),
                    MATCH($C$6,Hulpsheets!$AH$3:$AK$3,0)
                ),
                ""
            )
        ),
        IF($L21="Niet-economische activiteit",
            100%,
            IF(Basisgegevens!$C$5="Ja",
                IFERROR(
                    INDEX(Hulpsheets!$AO$3:$AR$18,
                        MATCH($C$9,Hulpsheets!$AN$3:$AN$18,0),
                        MATCH($C$6,Hulpsheets!$AO$3:$AR$3,0)
                    ),
                    ""
                ),
                IFERROR(
                    INDEX(Hulpsheets!$AH$3:$AK$18,
                        MATCH($C$9,Hulpsheets!$AG$3:$AG$18,0),
                        MATCH($C$6,Hulpsheets!$AH$3:$AK$3,0)
                    ),
                    ""
                )
            )
        )
    )
)</f>
        <v/>
      </c>
      <c r="N21" s="397">
        <f t="shared" si="0"/>
        <v>0</v>
      </c>
      <c r="O21" s="395" t="str">
        <f t="shared" si="10"/>
        <v/>
      </c>
      <c r="P21" s="86" t="str">
        <f t="shared" si="1"/>
        <v/>
      </c>
      <c r="R21" s="404"/>
      <c r="S21" s="403" t="str">
        <f t="shared" si="2"/>
        <v/>
      </c>
      <c r="T21" s="130" t="str">
        <f t="shared" si="11"/>
        <v/>
      </c>
      <c r="U21" s="70"/>
      <c r="V21" s="404"/>
      <c r="W21" s="70"/>
      <c r="X21" s="404"/>
      <c r="Z21" s="407" t="str">
        <f t="shared" si="3"/>
        <v/>
      </c>
      <c r="AA21" s="130" t="str">
        <f t="shared" si="4"/>
        <v/>
      </c>
      <c r="AB21" s="407" t="str">
        <f t="shared" si="5"/>
        <v/>
      </c>
      <c r="AC21" s="130" t="str">
        <f t="shared" si="6"/>
        <v/>
      </c>
      <c r="AD21" s="461"/>
    </row>
    <row r="22" spans="1:30" x14ac:dyDescent="0.2">
      <c r="A22" s="6"/>
      <c r="B22" s="98"/>
      <c r="C22" s="323" t="str">
        <f t="shared" si="7"/>
        <v/>
      </c>
      <c r="D22" s="20"/>
      <c r="E22" s="125"/>
      <c r="F22" s="34">
        <f>IFERROR(IF(C22="UNL",INDEX(Tabel_UNL,MATCH($E22,Hulpsheets!$P$3:$P$123,0),MATCH($D22,Hulpsheets!$P$3:$U$3,0)),IF(C22="NFU",INDEX(Tabel_NFU,MATCH($E22,Hulpsheets!$W$3:$W$99,0),MATCH($D22,Hulpsheets!$W$3:$AC$3,0)),IF(C22="Overig",0,0))),0)</f>
        <v>0</v>
      </c>
      <c r="G22" s="356"/>
      <c r="H22" s="128"/>
      <c r="I22" s="1">
        <f t="shared" si="8"/>
        <v>0</v>
      </c>
      <c r="J22" s="1">
        <f t="shared" si="12"/>
        <v>0</v>
      </c>
      <c r="K22" s="359"/>
      <c r="L22" s="429" t="s">
        <v>120</v>
      </c>
      <c r="M22" s="257" t="str">
        <f>IF(LEN($C$5)&lt;=1,
    "",
    IF(
        OR($C$5="Overige (zorg-)instellingen",$C$5="Onderneming"),
        IF(Basisgegevens!$C$5="Ja",
            IFERROR(
                INDEX(Hulpsheets!$AO$3:$AR$18,
                    MATCH($C$9,Hulpsheets!$AN$3:$AN$18,0),
                    MATCH($C$6,Hulpsheets!$AO$3:$AR$3,0)
                ),
                ""
            ),
            IFERROR(
                INDEX(Hulpsheets!$AH$3:$AK$18,
                    MATCH($C$9,Hulpsheets!$AG$3:$AG$18,0),
                    MATCH($C$6,Hulpsheets!$AH$3:$AK$3,0)
                ),
                ""
            )
        ),
        IF($L22="Niet-economische activiteit",
            100%,
            IF(Basisgegevens!$C$5="Ja",
                IFERROR(
                    INDEX(Hulpsheets!$AO$3:$AR$18,
                        MATCH($C$9,Hulpsheets!$AN$3:$AN$18,0),
                        MATCH($C$6,Hulpsheets!$AO$3:$AR$3,0)
                    ),
                    ""
                ),
                IFERROR(
                    INDEX(Hulpsheets!$AH$3:$AK$18,
                        MATCH($C$9,Hulpsheets!$AG$3:$AG$18,0),
                        MATCH($C$6,Hulpsheets!$AH$3:$AK$3,0)
                    ),
                    ""
                )
            )
        )
    )
)</f>
        <v/>
      </c>
      <c r="N22" s="397">
        <f t="shared" si="0"/>
        <v>0</v>
      </c>
      <c r="O22" s="395" t="str">
        <f t="shared" si="10"/>
        <v/>
      </c>
      <c r="P22" s="86" t="str">
        <f t="shared" si="1"/>
        <v/>
      </c>
      <c r="R22" s="404"/>
      <c r="S22" s="403" t="str">
        <f t="shared" si="2"/>
        <v/>
      </c>
      <c r="T22" s="130" t="str">
        <f>IFERROR(R22-S22,"")</f>
        <v/>
      </c>
      <c r="U22" s="70"/>
      <c r="V22" s="404"/>
      <c r="W22" s="70"/>
      <c r="X22" s="404"/>
      <c r="Z22" s="407" t="str">
        <f t="shared" si="3"/>
        <v/>
      </c>
      <c r="AA22" s="130" t="str">
        <f t="shared" si="4"/>
        <v/>
      </c>
      <c r="AB22" s="407" t="str">
        <f t="shared" si="5"/>
        <v/>
      </c>
      <c r="AC22" s="130" t="str">
        <f t="shared" si="6"/>
        <v/>
      </c>
      <c r="AD22" s="461"/>
    </row>
    <row r="23" spans="1:30" x14ac:dyDescent="0.2">
      <c r="A23" s="6"/>
      <c r="B23" s="98"/>
      <c r="C23" s="323" t="str">
        <f t="shared" si="7"/>
        <v/>
      </c>
      <c r="D23" s="20"/>
      <c r="E23" s="125"/>
      <c r="F23" s="34">
        <f>IFERROR(IF(C23="UNL",INDEX(Tabel_UNL,MATCH($E23,Hulpsheets!$P$3:$P$123,0),MATCH($D23,Hulpsheets!$P$3:$U$3,0)),IF(C23="NFU",INDEX(Tabel_NFU,MATCH($E23,Hulpsheets!$W$3:$W$99,0),MATCH($D23,Hulpsheets!$W$3:$AC$3,0)),IF(C23="Overig",0,0))),0)</f>
        <v>0</v>
      </c>
      <c r="G23" s="356"/>
      <c r="H23" s="128"/>
      <c r="I23" s="1">
        <f t="shared" si="8"/>
        <v>0</v>
      </c>
      <c r="J23" s="1">
        <f t="shared" si="12"/>
        <v>0</v>
      </c>
      <c r="K23" s="359"/>
      <c r="L23" s="429" t="s">
        <v>120</v>
      </c>
      <c r="M23" s="257" t="str">
        <f>IF(LEN($C$5)&lt;=1,
    "",
    IF(
        OR($C$5="Overige (zorg-)instellingen",$C$5="Onderneming"),
        IF(Basisgegevens!$C$5="Ja",
            IFERROR(
                INDEX(Hulpsheets!$AO$3:$AR$18,
                    MATCH($C$9,Hulpsheets!$AN$3:$AN$18,0),
                    MATCH($C$6,Hulpsheets!$AO$3:$AR$3,0)
                ),
                ""
            ),
            IFERROR(
                INDEX(Hulpsheets!$AH$3:$AK$18,
                    MATCH($C$9,Hulpsheets!$AG$3:$AG$18,0),
                    MATCH($C$6,Hulpsheets!$AH$3:$AK$3,0)
                ),
                ""
            )
        ),
        IF($L23="Niet-economische activiteit",
            100%,
            IF(Basisgegevens!$C$5="Ja",
                IFERROR(
                    INDEX(Hulpsheets!$AO$3:$AR$18,
                        MATCH($C$9,Hulpsheets!$AN$3:$AN$18,0),
                        MATCH($C$6,Hulpsheets!$AO$3:$AR$3,0)
                    ),
                    ""
                ),
                IFERROR(
                    INDEX(Hulpsheets!$AH$3:$AK$18,
                        MATCH($C$9,Hulpsheets!$AG$3:$AG$18,0),
                        MATCH($C$6,Hulpsheets!$AH$3:$AK$3,0)
                    ),
                    ""
                )
            )
        )
    )
)</f>
        <v/>
      </c>
      <c r="N23" s="397">
        <f t="shared" si="0"/>
        <v>0</v>
      </c>
      <c r="O23" s="395" t="str">
        <f t="shared" si="10"/>
        <v/>
      </c>
      <c r="P23" s="86" t="str">
        <f t="shared" si="1"/>
        <v/>
      </c>
      <c r="R23" s="404"/>
      <c r="S23" s="403" t="str">
        <f t="shared" si="2"/>
        <v/>
      </c>
      <c r="T23" s="130" t="str">
        <f t="shared" si="11"/>
        <v/>
      </c>
      <c r="U23" s="70"/>
      <c r="V23" s="404"/>
      <c r="W23" s="70"/>
      <c r="X23" s="404"/>
      <c r="Z23" s="407" t="str">
        <f t="shared" si="3"/>
        <v/>
      </c>
      <c r="AA23" s="130" t="str">
        <f t="shared" si="4"/>
        <v/>
      </c>
      <c r="AB23" s="407" t="str">
        <f t="shared" si="5"/>
        <v/>
      </c>
      <c r="AC23" s="130" t="str">
        <f t="shared" si="6"/>
        <v/>
      </c>
      <c r="AD23" s="461"/>
    </row>
    <row r="24" spans="1:30" x14ac:dyDescent="0.2">
      <c r="A24" s="6"/>
      <c r="B24" s="98"/>
      <c r="C24" s="323" t="str">
        <f t="shared" si="7"/>
        <v/>
      </c>
      <c r="D24" s="20"/>
      <c r="E24" s="125"/>
      <c r="F24" s="34">
        <f>IFERROR(IF(C24="UNL",INDEX(Tabel_UNL,MATCH($E24,Hulpsheets!$P$3:$P$123,0),MATCH($D24,Hulpsheets!$P$3:$U$3,0)),IF(C24="NFU",INDEX(Tabel_NFU,MATCH($E24,Hulpsheets!$W$3:$W$99,0),MATCH($D24,Hulpsheets!$W$3:$AC$3,0)),IF(C24="Overig",0,0))),0)</f>
        <v>0</v>
      </c>
      <c r="G24" s="356"/>
      <c r="H24" s="128"/>
      <c r="I24" s="1">
        <f t="shared" si="8"/>
        <v>0</v>
      </c>
      <c r="J24" s="1">
        <f t="shared" si="12"/>
        <v>0</v>
      </c>
      <c r="K24" s="359"/>
      <c r="L24" s="429" t="s">
        <v>120</v>
      </c>
      <c r="M24" s="257" t="str">
        <f>IF(LEN($C$5)&lt;=1,
    "",
    IF(
        OR($C$5="Overige (zorg-)instellingen",$C$5="Onderneming"),
        IF(Basisgegevens!$C$5="Ja",
            IFERROR(
                INDEX(Hulpsheets!$AO$3:$AR$18,
                    MATCH($C$9,Hulpsheets!$AN$3:$AN$18,0),
                    MATCH($C$6,Hulpsheets!$AO$3:$AR$3,0)
                ),
                ""
            ),
            IFERROR(
                INDEX(Hulpsheets!$AH$3:$AK$18,
                    MATCH($C$9,Hulpsheets!$AG$3:$AG$18,0),
                    MATCH($C$6,Hulpsheets!$AH$3:$AK$3,0)
                ),
                ""
            )
        ),
        IF($L24="Niet-economische activiteit",
            100%,
            IF(Basisgegevens!$C$5="Ja",
                IFERROR(
                    INDEX(Hulpsheets!$AO$3:$AR$18,
                        MATCH($C$9,Hulpsheets!$AN$3:$AN$18,0),
                        MATCH($C$6,Hulpsheets!$AO$3:$AR$3,0)
                    ),
                    ""
                ),
                IFERROR(
                    INDEX(Hulpsheets!$AH$3:$AK$18,
                        MATCH($C$9,Hulpsheets!$AG$3:$AG$18,0),
                        MATCH($C$6,Hulpsheets!$AH$3:$AK$3,0)
                    ),
                    ""
                )
            )
        )
    )
)</f>
        <v/>
      </c>
      <c r="N24" s="397">
        <f t="shared" si="0"/>
        <v>0</v>
      </c>
      <c r="O24" s="395" t="str">
        <f t="shared" si="10"/>
        <v/>
      </c>
      <c r="P24" s="86" t="str">
        <f t="shared" si="1"/>
        <v/>
      </c>
      <c r="R24" s="404"/>
      <c r="S24" s="403" t="str">
        <f t="shared" si="2"/>
        <v/>
      </c>
      <c r="T24" s="130" t="str">
        <f t="shared" si="11"/>
        <v/>
      </c>
      <c r="U24" s="70"/>
      <c r="V24" s="404"/>
      <c r="W24" s="70"/>
      <c r="X24" s="404"/>
      <c r="Z24" s="407" t="str">
        <f t="shared" si="3"/>
        <v/>
      </c>
      <c r="AA24" s="130" t="str">
        <f t="shared" si="4"/>
        <v/>
      </c>
      <c r="AB24" s="407" t="str">
        <f t="shared" si="5"/>
        <v/>
      </c>
      <c r="AC24" s="130" t="str">
        <f t="shared" si="6"/>
        <v/>
      </c>
      <c r="AD24" s="461"/>
    </row>
    <row r="25" spans="1:30" x14ac:dyDescent="0.2">
      <c r="A25" s="6"/>
      <c r="B25" s="98"/>
      <c r="C25" s="323" t="str">
        <f t="shared" si="7"/>
        <v/>
      </c>
      <c r="D25" s="20"/>
      <c r="E25" s="125"/>
      <c r="F25" s="34">
        <f>IFERROR(IF(C25="UNL",INDEX(Tabel_UNL,MATCH($E25,Hulpsheets!$P$3:$P$123,0),MATCH($D25,Hulpsheets!$P$3:$U$3,0)),IF(C25="NFU",INDEX(Tabel_NFU,MATCH($E25,Hulpsheets!$W$3:$W$99,0),MATCH($D25,Hulpsheets!$W$3:$AC$3,0)),IF(C25="Overig",0,0))),0)</f>
        <v>0</v>
      </c>
      <c r="G25" s="356"/>
      <c r="H25" s="128"/>
      <c r="I25" s="1">
        <f t="shared" si="8"/>
        <v>0</v>
      </c>
      <c r="J25" s="1">
        <f t="shared" si="12"/>
        <v>0</v>
      </c>
      <c r="K25" s="359"/>
      <c r="L25" s="429" t="s">
        <v>120</v>
      </c>
      <c r="M25" s="257" t="str">
        <f>IF(LEN($C$5)&lt;=1,
    "",
    IF(
        OR($C$5="Overige (zorg-)instellingen",$C$5="Onderneming"),
        IF(Basisgegevens!$C$5="Ja",
            IFERROR(
                INDEX(Hulpsheets!$AO$3:$AR$18,
                    MATCH($C$9,Hulpsheets!$AN$3:$AN$18,0),
                    MATCH($C$6,Hulpsheets!$AO$3:$AR$3,0)
                ),
                ""
            ),
            IFERROR(
                INDEX(Hulpsheets!$AH$3:$AK$18,
                    MATCH($C$9,Hulpsheets!$AG$3:$AG$18,0),
                    MATCH($C$6,Hulpsheets!$AH$3:$AK$3,0)
                ),
                ""
            )
        ),
        IF($L25="Niet-economische activiteit",
            100%,
            IF(Basisgegevens!$C$5="Ja",
                IFERROR(
                    INDEX(Hulpsheets!$AO$3:$AR$18,
                        MATCH($C$9,Hulpsheets!$AN$3:$AN$18,0),
                        MATCH($C$6,Hulpsheets!$AO$3:$AR$3,0)
                    ),
                    ""
                ),
                IFERROR(
                    INDEX(Hulpsheets!$AH$3:$AK$18,
                        MATCH($C$9,Hulpsheets!$AG$3:$AG$18,0),
                        MATCH($C$6,Hulpsheets!$AH$3:$AK$3,0)
                    ),
                    ""
                )
            )
        )
    )
)</f>
        <v/>
      </c>
      <c r="N25" s="397">
        <f t="shared" si="0"/>
        <v>0</v>
      </c>
      <c r="O25" s="395" t="str">
        <f t="shared" si="10"/>
        <v/>
      </c>
      <c r="P25" s="86" t="str">
        <f t="shared" si="1"/>
        <v/>
      </c>
      <c r="R25" s="404"/>
      <c r="S25" s="403" t="str">
        <f t="shared" si="2"/>
        <v/>
      </c>
      <c r="T25" s="130" t="str">
        <f t="shared" si="11"/>
        <v/>
      </c>
      <c r="U25" s="70"/>
      <c r="V25" s="404"/>
      <c r="W25" s="70"/>
      <c r="X25" s="404"/>
      <c r="Z25" s="407" t="str">
        <f t="shared" si="3"/>
        <v/>
      </c>
      <c r="AA25" s="130" t="str">
        <f t="shared" si="4"/>
        <v/>
      </c>
      <c r="AB25" s="407" t="str">
        <f t="shared" si="5"/>
        <v/>
      </c>
      <c r="AC25" s="130" t="str">
        <f t="shared" si="6"/>
        <v/>
      </c>
      <c r="AD25" s="461"/>
    </row>
    <row r="26" spans="1:30" x14ac:dyDescent="0.2">
      <c r="A26" s="6"/>
      <c r="B26" s="98"/>
      <c r="C26" s="323" t="str">
        <f t="shared" si="7"/>
        <v/>
      </c>
      <c r="D26" s="20"/>
      <c r="E26" s="125"/>
      <c r="F26" s="34">
        <f>IFERROR(IF(C26="UNL",INDEX(Tabel_UNL,MATCH($E26,Hulpsheets!$P$3:$P$123,0),MATCH($D26,Hulpsheets!$P$3:$U$3,0)),IF(C26="NFU",INDEX(Tabel_NFU,MATCH($E26,Hulpsheets!$W$3:$W$99,0),MATCH($D26,Hulpsheets!$W$3:$AC$3,0)),IF(C26="Overig",0,0))),0)</f>
        <v>0</v>
      </c>
      <c r="G26" s="356"/>
      <c r="H26" s="128"/>
      <c r="I26" s="1">
        <f t="shared" si="8"/>
        <v>0</v>
      </c>
      <c r="J26" s="1">
        <f t="shared" si="12"/>
        <v>0</v>
      </c>
      <c r="K26" s="359"/>
      <c r="L26" s="429" t="s">
        <v>120</v>
      </c>
      <c r="M26" s="257" t="str">
        <f>IF(LEN($C$5)&lt;=1,
    "",
    IF(
        OR($C$5="Overige (zorg-)instellingen",$C$5="Onderneming"),
        IF(Basisgegevens!$C$5="Ja",
            IFERROR(
                INDEX(Hulpsheets!$AO$3:$AR$18,
                    MATCH($C$9,Hulpsheets!$AN$3:$AN$18,0),
                    MATCH($C$6,Hulpsheets!$AO$3:$AR$3,0)
                ),
                ""
            ),
            IFERROR(
                INDEX(Hulpsheets!$AH$3:$AK$18,
                    MATCH($C$9,Hulpsheets!$AG$3:$AG$18,0),
                    MATCH($C$6,Hulpsheets!$AH$3:$AK$3,0)
                ),
                ""
            )
        ),
        IF($L26="Niet-economische activiteit",
            100%,
            IF(Basisgegevens!$C$5="Ja",
                IFERROR(
                    INDEX(Hulpsheets!$AO$3:$AR$18,
                        MATCH($C$9,Hulpsheets!$AN$3:$AN$18,0),
                        MATCH($C$6,Hulpsheets!$AO$3:$AR$3,0)
                    ),
                    ""
                ),
                IFERROR(
                    INDEX(Hulpsheets!$AH$3:$AK$18,
                        MATCH($C$9,Hulpsheets!$AG$3:$AG$18,0),
                        MATCH($C$6,Hulpsheets!$AH$3:$AK$3,0)
                    ),
                    ""
                )
            )
        )
    )
)</f>
        <v/>
      </c>
      <c r="N26" s="397">
        <f t="shared" si="0"/>
        <v>0</v>
      </c>
      <c r="O26" s="395" t="str">
        <f t="shared" si="10"/>
        <v/>
      </c>
      <c r="P26" s="86" t="str">
        <f t="shared" si="1"/>
        <v/>
      </c>
      <c r="R26" s="404"/>
      <c r="S26" s="403" t="str">
        <f t="shared" si="2"/>
        <v/>
      </c>
      <c r="T26" s="130" t="str">
        <f t="shared" si="11"/>
        <v/>
      </c>
      <c r="U26" s="70"/>
      <c r="V26" s="404"/>
      <c r="W26" s="70"/>
      <c r="X26" s="404"/>
      <c r="Z26" s="407" t="str">
        <f t="shared" si="3"/>
        <v/>
      </c>
      <c r="AA26" s="130" t="str">
        <f t="shared" si="4"/>
        <v/>
      </c>
      <c r="AB26" s="407" t="str">
        <f t="shared" si="5"/>
        <v/>
      </c>
      <c r="AC26" s="130" t="str">
        <f t="shared" si="6"/>
        <v/>
      </c>
      <c r="AD26" s="461"/>
    </row>
    <row r="27" spans="1:30" ht="13.5" thickBot="1" x14ac:dyDescent="0.25">
      <c r="A27" s="6"/>
      <c r="B27" s="98"/>
      <c r="C27" s="323" t="str">
        <f t="shared" si="7"/>
        <v/>
      </c>
      <c r="D27" s="20"/>
      <c r="E27" s="125"/>
      <c r="F27" s="34">
        <f>IFERROR(IF(C27="UNL",INDEX(Tabel_UNL,MATCH($E27,Hulpsheets!$P$3:$P$123,0),MATCH($D27,Hulpsheets!$P$3:$U$3,0)),IF(C27="NFU",INDEX(Tabel_NFU,MATCH($E27,Hulpsheets!$W$3:$W$99,0),MATCH($D27,Hulpsheets!$W$3:$AC$3,0)),IF(C27="Overig",0,0))),0)</f>
        <v>0</v>
      </c>
      <c r="G27" s="356"/>
      <c r="H27" s="128"/>
      <c r="I27" s="1">
        <f t="shared" si="8"/>
        <v>0</v>
      </c>
      <c r="J27" s="1">
        <f t="shared" si="12"/>
        <v>0</v>
      </c>
      <c r="K27" s="359"/>
      <c r="L27" s="429" t="s">
        <v>120</v>
      </c>
      <c r="M27" s="257" t="str">
        <f>IF(LEN($C$5)&lt;=1,
    "",
    IF(
        OR($C$5="Overige (zorg-)instellingen",$C$5="Onderneming"),
        IF(Basisgegevens!$C$5="Ja",
            IFERROR(
                INDEX(Hulpsheets!$AO$3:$AR$18,
                    MATCH($C$9,Hulpsheets!$AN$3:$AN$18,0),
                    MATCH($C$6,Hulpsheets!$AO$3:$AR$3,0)
                ),
                ""
            ),
            IFERROR(
                INDEX(Hulpsheets!$AH$3:$AK$18,
                    MATCH($C$9,Hulpsheets!$AG$3:$AG$18,0),
                    MATCH($C$6,Hulpsheets!$AH$3:$AK$3,0)
                ),
                ""
            )
        ),
        IF($L27="Niet-economische activiteit",
            100%,
            IF(Basisgegevens!$C$5="Ja",
                IFERROR(
                    INDEX(Hulpsheets!$AO$3:$AR$18,
                        MATCH($C$9,Hulpsheets!$AN$3:$AN$18,0),
                        MATCH($C$6,Hulpsheets!$AO$3:$AR$3,0)
                    ),
                    ""
                ),
                IFERROR(
                    INDEX(Hulpsheets!$AH$3:$AK$18,
                        MATCH($C$9,Hulpsheets!$AG$3:$AG$18,0),
                        MATCH($C$6,Hulpsheets!$AH$3:$AK$3,0)
                    ),
                    ""
                )
            )
        )
    )
)</f>
        <v/>
      </c>
      <c r="N27" s="397">
        <f t="shared" si="0"/>
        <v>0</v>
      </c>
      <c r="O27" s="395" t="str">
        <f t="shared" si="10"/>
        <v/>
      </c>
      <c r="P27" s="86" t="str">
        <f t="shared" si="1"/>
        <v/>
      </c>
      <c r="R27" s="404"/>
      <c r="S27" s="403" t="str">
        <f t="shared" si="2"/>
        <v/>
      </c>
      <c r="T27" s="130" t="str">
        <f t="shared" si="11"/>
        <v/>
      </c>
      <c r="U27" s="70"/>
      <c r="V27" s="404"/>
      <c r="W27" s="70"/>
      <c r="X27" s="404"/>
      <c r="Z27" s="407" t="str">
        <f t="shared" si="3"/>
        <v/>
      </c>
      <c r="AA27" s="130" t="str">
        <f t="shared" si="4"/>
        <v/>
      </c>
      <c r="AB27" s="407" t="str">
        <f t="shared" si="5"/>
        <v/>
      </c>
      <c r="AC27" s="130" t="str">
        <f t="shared" si="6"/>
        <v/>
      </c>
      <c r="AD27" s="461"/>
    </row>
    <row r="28" spans="1:30" ht="13.5" hidden="1" outlineLevel="1" thickBot="1" x14ac:dyDescent="0.25">
      <c r="A28" s="6"/>
      <c r="B28" s="98"/>
      <c r="C28" s="323" t="str">
        <f t="shared" si="7"/>
        <v/>
      </c>
      <c r="D28" s="20"/>
      <c r="E28" s="125"/>
      <c r="F28" s="34">
        <f>IFERROR(IF(C28="UNL",INDEX(Tabel_UNL,MATCH($E28,Hulpsheets!$P$3:$P$123,0),MATCH($D28,Hulpsheets!$P$3:$U$3,0)),IF(C28="NFU",INDEX(Tabel_NFU,MATCH($E28,Hulpsheets!$W$3:$W$99,0),MATCH($D28,Hulpsheets!$W$3:$AC$3,0)),IF(C28="Overig",0,0))),0)</f>
        <v>0</v>
      </c>
      <c r="G28" s="356"/>
      <c r="H28" s="128"/>
      <c r="I28" s="1">
        <f t="shared" si="8"/>
        <v>0</v>
      </c>
      <c r="J28" s="1">
        <f t="shared" si="12"/>
        <v>0</v>
      </c>
      <c r="K28" s="359"/>
      <c r="L28" s="429" t="s">
        <v>120</v>
      </c>
      <c r="M28" s="257" t="str">
        <f>IF(LEN($C$5)&lt;=1,
    "",
    IF(
        OR($C$5="Overige (zorg-)instellingen",$C$5="Onderneming"),
        IF(Basisgegevens!$C$5="Ja",
            IFERROR(
                INDEX(Hulpsheets!$AO$3:$AR$18,
                    MATCH($C$9,Hulpsheets!$AN$3:$AN$18,0),
                    MATCH($C$6,Hulpsheets!$AO$3:$AR$3,0)
                ),
                ""
            ),
            IFERROR(
                INDEX(Hulpsheets!$AH$3:$AK$18,
                    MATCH($C$9,Hulpsheets!$AG$3:$AG$18,0),
                    MATCH($C$6,Hulpsheets!$AH$3:$AK$3,0)
                ),
                ""
            )
        ),
        IF($L28="Niet-economische activiteit",
            100%,
            IF(Basisgegevens!$C$5="Ja",
                IFERROR(
                    INDEX(Hulpsheets!$AO$3:$AR$18,
                        MATCH($C$9,Hulpsheets!$AN$3:$AN$18,0),
                        MATCH($C$6,Hulpsheets!$AO$3:$AR$3,0)
                    ),
                    ""
                ),
                IFERROR(
                    INDEX(Hulpsheets!$AH$3:$AK$18,
                        MATCH($C$9,Hulpsheets!$AG$3:$AG$18,0),
                        MATCH($C$6,Hulpsheets!$AH$3:$AK$3,0)
                    ),
                    ""
                )
            )
        )
    )
)</f>
        <v/>
      </c>
      <c r="N28" s="397">
        <f t="shared" si="0"/>
        <v>0</v>
      </c>
      <c r="O28" s="77" t="str">
        <f t="shared" si="10"/>
        <v/>
      </c>
      <c r="P28" s="86" t="str">
        <f t="shared" si="1"/>
        <v/>
      </c>
      <c r="R28" s="404"/>
      <c r="S28" s="403" t="str">
        <f t="shared" si="2"/>
        <v/>
      </c>
      <c r="T28" s="130" t="str">
        <f t="shared" si="11"/>
        <v/>
      </c>
      <c r="U28" s="70"/>
      <c r="V28" s="404"/>
      <c r="W28" s="70"/>
      <c r="X28" s="404"/>
      <c r="Z28" s="407" t="str">
        <f t="shared" si="3"/>
        <v/>
      </c>
      <c r="AA28" s="130" t="str">
        <f t="shared" si="4"/>
        <v/>
      </c>
      <c r="AB28" s="407" t="str">
        <f t="shared" si="5"/>
        <v/>
      </c>
      <c r="AC28" s="130" t="str">
        <f t="shared" si="6"/>
        <v/>
      </c>
      <c r="AD28" s="461"/>
    </row>
    <row r="29" spans="1:30" ht="13.5" hidden="1" outlineLevel="1" thickBot="1" x14ac:dyDescent="0.25">
      <c r="A29" s="6"/>
      <c r="B29" s="98"/>
      <c r="C29" s="323" t="str">
        <f t="shared" si="7"/>
        <v/>
      </c>
      <c r="D29" s="20"/>
      <c r="E29" s="125"/>
      <c r="F29" s="34">
        <f>IFERROR(IF(C29="UNL",INDEX(Tabel_UNL,MATCH($E29,Hulpsheets!$P$3:$P$123,0),MATCH($D29,Hulpsheets!$P$3:$U$3,0)),IF(C29="NFU",INDEX(Tabel_NFU,MATCH($E29,Hulpsheets!$W$3:$W$99,0),MATCH($D29,Hulpsheets!$W$3:$AC$3,0)),IF(C29="Overig",0,0))),0)</f>
        <v>0</v>
      </c>
      <c r="G29" s="356"/>
      <c r="H29" s="128"/>
      <c r="I29" s="1">
        <f t="shared" si="8"/>
        <v>0</v>
      </c>
      <c r="J29" s="1">
        <f t="shared" si="12"/>
        <v>0</v>
      </c>
      <c r="K29" s="359"/>
      <c r="L29" s="429" t="s">
        <v>120</v>
      </c>
      <c r="M29" s="257" t="str">
        <f>IF(LEN($C$5)&lt;=1,
    "",
    IF(
        OR($C$5="Overige (zorg-)instellingen",$C$5="Onderneming"),
        IF(Basisgegevens!$C$5="Ja",
            IFERROR(
                INDEX(Hulpsheets!$AO$3:$AR$18,
                    MATCH($C$9,Hulpsheets!$AN$3:$AN$18,0),
                    MATCH($C$6,Hulpsheets!$AO$3:$AR$3,0)
                ),
                ""
            ),
            IFERROR(
                INDEX(Hulpsheets!$AH$3:$AK$18,
                    MATCH($C$9,Hulpsheets!$AG$3:$AG$18,0),
                    MATCH($C$6,Hulpsheets!$AH$3:$AK$3,0)
                ),
                ""
            )
        ),
        IF($L29="Niet-economische activiteit",
            100%,
            IF(Basisgegevens!$C$5="Ja",
                IFERROR(
                    INDEX(Hulpsheets!$AO$3:$AR$18,
                        MATCH($C$9,Hulpsheets!$AN$3:$AN$18,0),
                        MATCH($C$6,Hulpsheets!$AO$3:$AR$3,0)
                    ),
                    ""
                ),
                IFERROR(
                    INDEX(Hulpsheets!$AH$3:$AK$18,
                        MATCH($C$9,Hulpsheets!$AG$3:$AG$18,0),
                        MATCH($C$6,Hulpsheets!$AH$3:$AK$3,0)
                    ),
                    ""
                )
            )
        )
    )
)</f>
        <v/>
      </c>
      <c r="N29" s="397">
        <f t="shared" si="0"/>
        <v>0</v>
      </c>
      <c r="O29" s="77" t="str">
        <f t="shared" si="10"/>
        <v/>
      </c>
      <c r="P29" s="86" t="str">
        <f t="shared" si="1"/>
        <v/>
      </c>
      <c r="R29" s="404"/>
      <c r="S29" s="403" t="str">
        <f t="shared" si="2"/>
        <v/>
      </c>
      <c r="T29" s="130" t="str">
        <f t="shared" si="11"/>
        <v/>
      </c>
      <c r="U29" s="70"/>
      <c r="V29" s="404"/>
      <c r="W29" s="70"/>
      <c r="X29" s="404"/>
      <c r="Z29" s="407" t="str">
        <f t="shared" si="3"/>
        <v/>
      </c>
      <c r="AA29" s="130" t="str">
        <f t="shared" si="4"/>
        <v/>
      </c>
      <c r="AB29" s="407" t="str">
        <f t="shared" si="5"/>
        <v/>
      </c>
      <c r="AC29" s="130" t="str">
        <f t="shared" si="6"/>
        <v/>
      </c>
      <c r="AD29" s="461"/>
    </row>
    <row r="30" spans="1:30" ht="13.5" hidden="1" outlineLevel="1" thickBot="1" x14ac:dyDescent="0.25">
      <c r="A30" s="6"/>
      <c r="B30" s="98"/>
      <c r="C30" s="323" t="str">
        <f t="shared" si="7"/>
        <v/>
      </c>
      <c r="D30" s="20"/>
      <c r="E30" s="125"/>
      <c r="F30" s="34">
        <f>IFERROR(IF(C30="UNL",INDEX(Tabel_UNL,MATCH($E30,Hulpsheets!$P$3:$P$123,0),MATCH($D30,Hulpsheets!$P$3:$U$3,0)),IF(C30="NFU",INDEX(Tabel_NFU,MATCH($E30,Hulpsheets!$W$3:$W$99,0),MATCH($D30,Hulpsheets!$W$3:$AC$3,0)),IF(C30="Overig",0,0))),0)</f>
        <v>0</v>
      </c>
      <c r="G30" s="356"/>
      <c r="H30" s="128"/>
      <c r="I30" s="1">
        <f t="shared" si="8"/>
        <v>0</v>
      </c>
      <c r="J30" s="1">
        <f t="shared" si="12"/>
        <v>0</v>
      </c>
      <c r="K30" s="359"/>
      <c r="L30" s="429" t="s">
        <v>120</v>
      </c>
      <c r="M30" s="257" t="str">
        <f>IF(LEN($C$5)&lt;=1,
    "",
    IF(
        OR($C$5="Overige (zorg-)instellingen",$C$5="Onderneming"),
        IF(Basisgegevens!$C$5="Ja",
            IFERROR(
                INDEX(Hulpsheets!$AO$3:$AR$18,
                    MATCH($C$9,Hulpsheets!$AN$3:$AN$18,0),
                    MATCH($C$6,Hulpsheets!$AO$3:$AR$3,0)
                ),
                ""
            ),
            IFERROR(
                INDEX(Hulpsheets!$AH$3:$AK$18,
                    MATCH($C$9,Hulpsheets!$AG$3:$AG$18,0),
                    MATCH($C$6,Hulpsheets!$AH$3:$AK$3,0)
                ),
                ""
            )
        ),
        IF($L30="Niet-economische activiteit",
            100%,
            IF(Basisgegevens!$C$5="Ja",
                IFERROR(
                    INDEX(Hulpsheets!$AO$3:$AR$18,
                        MATCH($C$9,Hulpsheets!$AN$3:$AN$18,0),
                        MATCH($C$6,Hulpsheets!$AO$3:$AR$3,0)
                    ),
                    ""
                ),
                IFERROR(
                    INDEX(Hulpsheets!$AH$3:$AK$18,
                        MATCH($C$9,Hulpsheets!$AG$3:$AG$18,0),
                        MATCH($C$6,Hulpsheets!$AH$3:$AK$3,0)
                    ),
                    ""
                )
            )
        )
    )
)</f>
        <v/>
      </c>
      <c r="N30" s="397">
        <f t="shared" si="0"/>
        <v>0</v>
      </c>
      <c r="O30" s="77" t="str">
        <f t="shared" si="10"/>
        <v/>
      </c>
      <c r="P30" s="86" t="str">
        <f t="shared" si="1"/>
        <v/>
      </c>
      <c r="R30" s="404"/>
      <c r="S30" s="403" t="str">
        <f t="shared" si="2"/>
        <v/>
      </c>
      <c r="T30" s="130" t="str">
        <f t="shared" si="11"/>
        <v/>
      </c>
      <c r="U30" s="70"/>
      <c r="V30" s="404"/>
      <c r="W30" s="70"/>
      <c r="X30" s="404"/>
      <c r="Z30" s="407" t="str">
        <f t="shared" si="3"/>
        <v/>
      </c>
      <c r="AA30" s="130" t="str">
        <f t="shared" si="4"/>
        <v/>
      </c>
      <c r="AB30" s="407" t="str">
        <f t="shared" si="5"/>
        <v/>
      </c>
      <c r="AC30" s="130" t="str">
        <f t="shared" si="6"/>
        <v/>
      </c>
      <c r="AD30" s="461"/>
    </row>
    <row r="31" spans="1:30" ht="13.5" hidden="1" outlineLevel="1" thickBot="1" x14ac:dyDescent="0.25">
      <c r="A31" s="6"/>
      <c r="B31" s="98"/>
      <c r="C31" s="323" t="str">
        <f t="shared" si="7"/>
        <v/>
      </c>
      <c r="D31" s="20"/>
      <c r="E31" s="125"/>
      <c r="F31" s="34">
        <f>IFERROR(IF(C31="UNL",INDEX(Tabel_UNL,MATCH($E31,Hulpsheets!$P$3:$P$123,0),MATCH($D31,Hulpsheets!$P$3:$U$3,0)),IF(C31="NFU",INDEX(Tabel_NFU,MATCH($E31,Hulpsheets!$W$3:$W$99,0),MATCH($D31,Hulpsheets!$W$3:$AC$3,0)),IF(C31="Overig",0,0))),0)</f>
        <v>0</v>
      </c>
      <c r="G31" s="356"/>
      <c r="H31" s="128"/>
      <c r="I31" s="1">
        <f t="shared" si="8"/>
        <v>0</v>
      </c>
      <c r="J31" s="1">
        <f t="shared" si="12"/>
        <v>0</v>
      </c>
      <c r="K31" s="359"/>
      <c r="L31" s="429" t="s">
        <v>120</v>
      </c>
      <c r="M31" s="257" t="str">
        <f>IF(LEN($C$5)&lt;=1,
    "",
    IF(
        OR($C$5="Overige (zorg-)instellingen",$C$5="Onderneming"),
        IF(Basisgegevens!$C$5="Ja",
            IFERROR(
                INDEX(Hulpsheets!$AO$3:$AR$18,
                    MATCH($C$9,Hulpsheets!$AN$3:$AN$18,0),
                    MATCH($C$6,Hulpsheets!$AO$3:$AR$3,0)
                ),
                ""
            ),
            IFERROR(
                INDEX(Hulpsheets!$AH$3:$AK$18,
                    MATCH($C$9,Hulpsheets!$AG$3:$AG$18,0),
                    MATCH($C$6,Hulpsheets!$AH$3:$AK$3,0)
                ),
                ""
            )
        ),
        IF($L31="Niet-economische activiteit",
            100%,
            IF(Basisgegevens!$C$5="Ja",
                IFERROR(
                    INDEX(Hulpsheets!$AO$3:$AR$18,
                        MATCH($C$9,Hulpsheets!$AN$3:$AN$18,0),
                        MATCH($C$6,Hulpsheets!$AO$3:$AR$3,0)
                    ),
                    ""
                ),
                IFERROR(
                    INDEX(Hulpsheets!$AH$3:$AK$18,
                        MATCH($C$9,Hulpsheets!$AG$3:$AG$18,0),
                        MATCH($C$6,Hulpsheets!$AH$3:$AK$3,0)
                    ),
                    ""
                )
            )
        )
    )
)</f>
        <v/>
      </c>
      <c r="N31" s="397">
        <f t="shared" si="0"/>
        <v>0</v>
      </c>
      <c r="O31" s="77" t="str">
        <f t="shared" si="10"/>
        <v/>
      </c>
      <c r="P31" s="86" t="str">
        <f t="shared" si="1"/>
        <v/>
      </c>
      <c r="R31" s="404"/>
      <c r="S31" s="403" t="str">
        <f t="shared" si="2"/>
        <v/>
      </c>
      <c r="T31" s="130" t="str">
        <f t="shared" si="11"/>
        <v/>
      </c>
      <c r="U31" s="70"/>
      <c r="V31" s="404"/>
      <c r="W31" s="70"/>
      <c r="X31" s="404"/>
      <c r="Z31" s="407" t="str">
        <f t="shared" si="3"/>
        <v/>
      </c>
      <c r="AA31" s="130" t="str">
        <f t="shared" si="4"/>
        <v/>
      </c>
      <c r="AB31" s="407" t="str">
        <f t="shared" si="5"/>
        <v/>
      </c>
      <c r="AC31" s="130" t="str">
        <f t="shared" si="6"/>
        <v/>
      </c>
      <c r="AD31" s="461"/>
    </row>
    <row r="32" spans="1:30" ht="13.5" hidden="1" outlineLevel="1" thickBot="1" x14ac:dyDescent="0.25">
      <c r="A32" s="6"/>
      <c r="B32" s="98"/>
      <c r="C32" s="323" t="str">
        <f t="shared" si="7"/>
        <v/>
      </c>
      <c r="D32" s="20"/>
      <c r="E32" s="125"/>
      <c r="F32" s="34">
        <f>IFERROR(IF(C32="UNL",INDEX(Tabel_UNL,MATCH($E32,Hulpsheets!$P$3:$P$123,0),MATCH($D32,Hulpsheets!$P$3:$U$3,0)),IF(C32="NFU",INDEX(Tabel_NFU,MATCH($E32,Hulpsheets!$W$3:$W$99,0),MATCH($D32,Hulpsheets!$W$3:$AC$3,0)),IF(C32="Overig",0,0))),0)</f>
        <v>0</v>
      </c>
      <c r="G32" s="356"/>
      <c r="H32" s="128"/>
      <c r="I32" s="1">
        <f t="shared" si="8"/>
        <v>0</v>
      </c>
      <c r="J32" s="1">
        <f t="shared" si="12"/>
        <v>0</v>
      </c>
      <c r="K32" s="359"/>
      <c r="L32" s="429" t="s">
        <v>120</v>
      </c>
      <c r="M32" s="257" t="str">
        <f>IF(LEN($C$5)&lt;=1,
    "",
    IF(
        OR($C$5="Overige (zorg-)instellingen",$C$5="Onderneming"),
        IF(Basisgegevens!$C$5="Ja",
            IFERROR(
                INDEX(Hulpsheets!$AO$3:$AR$18,
                    MATCH($C$9,Hulpsheets!$AN$3:$AN$18,0),
                    MATCH($C$6,Hulpsheets!$AO$3:$AR$3,0)
                ),
                ""
            ),
            IFERROR(
                INDEX(Hulpsheets!$AH$3:$AK$18,
                    MATCH($C$9,Hulpsheets!$AG$3:$AG$18,0),
                    MATCH($C$6,Hulpsheets!$AH$3:$AK$3,0)
                ),
                ""
            )
        ),
        IF($L32="Niet-economische activiteit",
            100%,
            IF(Basisgegevens!$C$5="Ja",
                IFERROR(
                    INDEX(Hulpsheets!$AO$3:$AR$18,
                        MATCH($C$9,Hulpsheets!$AN$3:$AN$18,0),
                        MATCH($C$6,Hulpsheets!$AO$3:$AR$3,0)
                    ),
                    ""
                ),
                IFERROR(
                    INDEX(Hulpsheets!$AH$3:$AK$18,
                        MATCH($C$9,Hulpsheets!$AG$3:$AG$18,0),
                        MATCH($C$6,Hulpsheets!$AH$3:$AK$3,0)
                    ),
                    ""
                )
            )
        )
    )
)</f>
        <v/>
      </c>
      <c r="N32" s="397">
        <f t="shared" si="0"/>
        <v>0</v>
      </c>
      <c r="O32" s="77" t="str">
        <f t="shared" si="10"/>
        <v/>
      </c>
      <c r="P32" s="86" t="str">
        <f t="shared" si="1"/>
        <v/>
      </c>
      <c r="R32" s="404"/>
      <c r="S32" s="403" t="str">
        <f t="shared" si="2"/>
        <v/>
      </c>
      <c r="T32" s="130" t="str">
        <f t="shared" si="11"/>
        <v/>
      </c>
      <c r="U32" s="70"/>
      <c r="V32" s="404"/>
      <c r="W32" s="70"/>
      <c r="X32" s="404"/>
      <c r="Z32" s="407" t="str">
        <f t="shared" si="3"/>
        <v/>
      </c>
      <c r="AA32" s="130" t="str">
        <f t="shared" si="4"/>
        <v/>
      </c>
      <c r="AB32" s="407" t="str">
        <f t="shared" si="5"/>
        <v/>
      </c>
      <c r="AC32" s="130" t="str">
        <f t="shared" si="6"/>
        <v/>
      </c>
      <c r="AD32" s="461"/>
    </row>
    <row r="33" spans="1:30" ht="13.5" hidden="1" outlineLevel="1" thickBot="1" x14ac:dyDescent="0.25">
      <c r="A33" s="6"/>
      <c r="B33" s="98"/>
      <c r="C33" s="323" t="str">
        <f t="shared" si="7"/>
        <v/>
      </c>
      <c r="D33" s="20"/>
      <c r="E33" s="125"/>
      <c r="F33" s="34">
        <f>IFERROR(IF(C33="UNL",INDEX(Tabel_UNL,MATCH($E33,Hulpsheets!$P$3:$P$123,0),MATCH($D33,Hulpsheets!$P$3:$U$3,0)),IF(C33="NFU",INDEX(Tabel_NFU,MATCH($E33,Hulpsheets!$W$3:$W$99,0),MATCH($D33,Hulpsheets!$W$3:$AC$3,0)),IF(C33="Overig",0,0))),0)</f>
        <v>0</v>
      </c>
      <c r="G33" s="356"/>
      <c r="H33" s="128"/>
      <c r="I33" s="1">
        <f t="shared" si="8"/>
        <v>0</v>
      </c>
      <c r="J33" s="1">
        <f t="shared" si="12"/>
        <v>0</v>
      </c>
      <c r="K33" s="359"/>
      <c r="L33" s="429" t="s">
        <v>120</v>
      </c>
      <c r="M33" s="257" t="str">
        <f>IF(LEN($C$5)&lt;=1,
    "",
    IF(
        OR($C$5="Overige (zorg-)instellingen",$C$5="Onderneming"),
        IF(Basisgegevens!$C$5="Ja",
            IFERROR(
                INDEX(Hulpsheets!$AO$3:$AR$18,
                    MATCH($C$9,Hulpsheets!$AN$3:$AN$18,0),
                    MATCH($C$6,Hulpsheets!$AO$3:$AR$3,0)
                ),
                ""
            ),
            IFERROR(
                INDEX(Hulpsheets!$AH$3:$AK$18,
                    MATCH($C$9,Hulpsheets!$AG$3:$AG$18,0),
                    MATCH($C$6,Hulpsheets!$AH$3:$AK$3,0)
                ),
                ""
            )
        ),
        IF($L33="Niet-economische activiteit",
            100%,
            IF(Basisgegevens!$C$5="Ja",
                IFERROR(
                    INDEX(Hulpsheets!$AO$3:$AR$18,
                        MATCH($C$9,Hulpsheets!$AN$3:$AN$18,0),
                        MATCH($C$6,Hulpsheets!$AO$3:$AR$3,0)
                    ),
                    ""
                ),
                IFERROR(
                    INDEX(Hulpsheets!$AH$3:$AK$18,
                        MATCH($C$9,Hulpsheets!$AG$3:$AG$18,0),
                        MATCH($C$6,Hulpsheets!$AH$3:$AK$3,0)
                    ),
                    ""
                )
            )
        )
    )
)</f>
        <v/>
      </c>
      <c r="N33" s="397">
        <f t="shared" si="0"/>
        <v>0</v>
      </c>
      <c r="O33" s="77" t="str">
        <f t="shared" si="10"/>
        <v/>
      </c>
      <c r="P33" s="86" t="str">
        <f t="shared" si="1"/>
        <v/>
      </c>
      <c r="R33" s="404"/>
      <c r="S33" s="403" t="str">
        <f t="shared" si="2"/>
        <v/>
      </c>
      <c r="T33" s="130" t="str">
        <f t="shared" si="11"/>
        <v/>
      </c>
      <c r="U33" s="70"/>
      <c r="V33" s="404"/>
      <c r="W33" s="70"/>
      <c r="X33" s="404"/>
      <c r="Z33" s="407" t="str">
        <f t="shared" si="3"/>
        <v/>
      </c>
      <c r="AA33" s="130" t="str">
        <f t="shared" si="4"/>
        <v/>
      </c>
      <c r="AB33" s="407" t="str">
        <f t="shared" si="5"/>
        <v/>
      </c>
      <c r="AC33" s="130" t="str">
        <f t="shared" si="6"/>
        <v/>
      </c>
      <c r="AD33" s="461"/>
    </row>
    <row r="34" spans="1:30" ht="13.5" hidden="1" outlineLevel="1" thickBot="1" x14ac:dyDescent="0.25">
      <c r="A34" s="6"/>
      <c r="B34" s="98"/>
      <c r="C34" s="323" t="str">
        <f t="shared" si="7"/>
        <v/>
      </c>
      <c r="D34" s="20"/>
      <c r="E34" s="125"/>
      <c r="F34" s="34">
        <f>IFERROR(IF(C34="UNL",INDEX(Tabel_UNL,MATCH($E34,Hulpsheets!$P$3:$P$123,0),MATCH($D34,Hulpsheets!$P$3:$U$3,0)),IF(C34="NFU",INDEX(Tabel_NFU,MATCH($E34,Hulpsheets!$W$3:$W$99,0),MATCH($D34,Hulpsheets!$W$3:$AC$3,0)),IF(C34="Overig",0,0))),0)</f>
        <v>0</v>
      </c>
      <c r="G34" s="356"/>
      <c r="H34" s="128"/>
      <c r="I34" s="1">
        <f t="shared" si="8"/>
        <v>0</v>
      </c>
      <c r="J34" s="1">
        <f t="shared" si="12"/>
        <v>0</v>
      </c>
      <c r="K34" s="359"/>
      <c r="L34" s="429" t="s">
        <v>120</v>
      </c>
      <c r="M34" s="257" t="str">
        <f>IF(LEN($C$5)&lt;=1,
    "",
    IF(
        OR($C$5="Overige (zorg-)instellingen",$C$5="Onderneming"),
        IF(Basisgegevens!$C$5="Ja",
            IFERROR(
                INDEX(Hulpsheets!$AO$3:$AR$18,
                    MATCH($C$9,Hulpsheets!$AN$3:$AN$18,0),
                    MATCH($C$6,Hulpsheets!$AO$3:$AR$3,0)
                ),
                ""
            ),
            IFERROR(
                INDEX(Hulpsheets!$AH$3:$AK$18,
                    MATCH($C$9,Hulpsheets!$AG$3:$AG$18,0),
                    MATCH($C$6,Hulpsheets!$AH$3:$AK$3,0)
                ),
                ""
            )
        ),
        IF($L34="Niet-economische activiteit",
            100%,
            IF(Basisgegevens!$C$5="Ja",
                IFERROR(
                    INDEX(Hulpsheets!$AO$3:$AR$18,
                        MATCH($C$9,Hulpsheets!$AN$3:$AN$18,0),
                        MATCH($C$6,Hulpsheets!$AO$3:$AR$3,0)
                    ),
                    ""
                ),
                IFERROR(
                    INDEX(Hulpsheets!$AH$3:$AK$18,
                        MATCH($C$9,Hulpsheets!$AG$3:$AG$18,0),
                        MATCH($C$6,Hulpsheets!$AH$3:$AK$3,0)
                    ),
                    ""
                )
            )
        )
    )
)</f>
        <v/>
      </c>
      <c r="N34" s="397">
        <f t="shared" si="0"/>
        <v>0</v>
      </c>
      <c r="O34" s="77" t="str">
        <f t="shared" si="10"/>
        <v/>
      </c>
      <c r="P34" s="86" t="str">
        <f t="shared" si="1"/>
        <v/>
      </c>
      <c r="R34" s="404"/>
      <c r="S34" s="403" t="str">
        <f t="shared" si="2"/>
        <v/>
      </c>
      <c r="T34" s="130" t="str">
        <f t="shared" si="11"/>
        <v/>
      </c>
      <c r="U34" s="70"/>
      <c r="V34" s="404"/>
      <c r="W34" s="70"/>
      <c r="X34" s="404"/>
      <c r="Z34" s="407" t="str">
        <f t="shared" si="3"/>
        <v/>
      </c>
      <c r="AA34" s="130" t="str">
        <f t="shared" si="4"/>
        <v/>
      </c>
      <c r="AB34" s="407" t="str">
        <f t="shared" si="5"/>
        <v/>
      </c>
      <c r="AC34" s="130" t="str">
        <f t="shared" si="6"/>
        <v/>
      </c>
      <c r="AD34" s="461"/>
    </row>
    <row r="35" spans="1:30" ht="13.5" hidden="1" outlineLevel="1" thickBot="1" x14ac:dyDescent="0.25">
      <c r="A35" s="6"/>
      <c r="B35" s="98"/>
      <c r="C35" s="323" t="str">
        <f t="shared" si="7"/>
        <v/>
      </c>
      <c r="D35" s="20"/>
      <c r="E35" s="125"/>
      <c r="F35" s="34">
        <f>IFERROR(IF(C35="UNL",INDEX(Tabel_UNL,MATCH($E35,Hulpsheets!$P$3:$P$123,0),MATCH($D35,Hulpsheets!$P$3:$U$3,0)),IF(C35="NFU",INDEX(Tabel_NFU,MATCH($E35,Hulpsheets!$W$3:$W$99,0),MATCH($D35,Hulpsheets!$W$3:$AC$3,0)),IF(C35="Overig",0,0))),0)</f>
        <v>0</v>
      </c>
      <c r="G35" s="356"/>
      <c r="H35" s="128"/>
      <c r="I35" s="1">
        <f t="shared" si="8"/>
        <v>0</v>
      </c>
      <c r="J35" s="1">
        <f t="shared" si="12"/>
        <v>0</v>
      </c>
      <c r="K35" s="359"/>
      <c r="L35" s="429" t="s">
        <v>120</v>
      </c>
      <c r="M35" s="257" t="str">
        <f>IF(LEN($C$5)&lt;=1,
    "",
    IF(
        OR($C$5="Overige (zorg-)instellingen",$C$5="Onderneming"),
        IF(Basisgegevens!$C$5="Ja",
            IFERROR(
                INDEX(Hulpsheets!$AO$3:$AR$18,
                    MATCH($C$9,Hulpsheets!$AN$3:$AN$18,0),
                    MATCH($C$6,Hulpsheets!$AO$3:$AR$3,0)
                ),
                ""
            ),
            IFERROR(
                INDEX(Hulpsheets!$AH$3:$AK$18,
                    MATCH($C$9,Hulpsheets!$AG$3:$AG$18,0),
                    MATCH($C$6,Hulpsheets!$AH$3:$AK$3,0)
                ),
                ""
            )
        ),
        IF($L35="Niet-economische activiteit",
            100%,
            IF(Basisgegevens!$C$5="Ja",
                IFERROR(
                    INDEX(Hulpsheets!$AO$3:$AR$18,
                        MATCH($C$9,Hulpsheets!$AN$3:$AN$18,0),
                        MATCH($C$6,Hulpsheets!$AO$3:$AR$3,0)
                    ),
                    ""
                ),
                IFERROR(
                    INDEX(Hulpsheets!$AH$3:$AK$18,
                        MATCH($C$9,Hulpsheets!$AG$3:$AG$18,0),
                        MATCH($C$6,Hulpsheets!$AH$3:$AK$3,0)
                    ),
                    ""
                )
            )
        )
    )
)</f>
        <v/>
      </c>
      <c r="N35" s="397">
        <f t="shared" si="0"/>
        <v>0</v>
      </c>
      <c r="O35" s="77" t="str">
        <f t="shared" si="10"/>
        <v/>
      </c>
      <c r="P35" s="86" t="str">
        <f t="shared" si="1"/>
        <v/>
      </c>
      <c r="R35" s="404"/>
      <c r="S35" s="403" t="str">
        <f t="shared" si="2"/>
        <v/>
      </c>
      <c r="T35" s="130" t="str">
        <f t="shared" si="11"/>
        <v/>
      </c>
      <c r="U35" s="70"/>
      <c r="V35" s="404"/>
      <c r="W35" s="70"/>
      <c r="X35" s="404"/>
      <c r="Z35" s="407" t="str">
        <f t="shared" si="3"/>
        <v/>
      </c>
      <c r="AA35" s="130" t="str">
        <f t="shared" si="4"/>
        <v/>
      </c>
      <c r="AB35" s="407" t="str">
        <f t="shared" si="5"/>
        <v/>
      </c>
      <c r="AC35" s="130" t="str">
        <f t="shared" si="6"/>
        <v/>
      </c>
      <c r="AD35" s="461"/>
    </row>
    <row r="36" spans="1:30" ht="13.5" hidden="1" outlineLevel="1" thickBot="1" x14ac:dyDescent="0.25">
      <c r="A36" s="6"/>
      <c r="B36" s="98"/>
      <c r="C36" s="323" t="str">
        <f t="shared" si="7"/>
        <v/>
      </c>
      <c r="D36" s="20"/>
      <c r="E36" s="125"/>
      <c r="F36" s="34">
        <f>IFERROR(IF(C36="UNL",INDEX(Tabel_UNL,MATCH($E36,Hulpsheets!$P$3:$P$123,0),MATCH($D36,Hulpsheets!$P$3:$U$3,0)),IF(C36="NFU",INDEX(Tabel_NFU,MATCH($E36,Hulpsheets!$W$3:$W$99,0),MATCH($D36,Hulpsheets!$W$3:$AC$3,0)),IF(C36="Overig",0,0))),0)</f>
        <v>0</v>
      </c>
      <c r="G36" s="356"/>
      <c r="H36" s="128"/>
      <c r="I36" s="1">
        <f t="shared" si="8"/>
        <v>0</v>
      </c>
      <c r="J36" s="1">
        <f t="shared" si="12"/>
        <v>0</v>
      </c>
      <c r="K36" s="359"/>
      <c r="L36" s="429" t="s">
        <v>120</v>
      </c>
      <c r="M36" s="257" t="str">
        <f>IF(LEN($C$5)&lt;=1,
    "",
    IF(
        OR($C$5="Overige (zorg-)instellingen",$C$5="Onderneming"),
        IF(Basisgegevens!$C$5="Ja",
            IFERROR(
                INDEX(Hulpsheets!$AO$3:$AR$18,
                    MATCH($C$9,Hulpsheets!$AN$3:$AN$18,0),
                    MATCH($C$6,Hulpsheets!$AO$3:$AR$3,0)
                ),
                ""
            ),
            IFERROR(
                INDEX(Hulpsheets!$AH$3:$AK$18,
                    MATCH($C$9,Hulpsheets!$AG$3:$AG$18,0),
                    MATCH($C$6,Hulpsheets!$AH$3:$AK$3,0)
                ),
                ""
            )
        ),
        IF($L36="Niet-economische activiteit",
            100%,
            IF(Basisgegevens!$C$5="Ja",
                IFERROR(
                    INDEX(Hulpsheets!$AO$3:$AR$18,
                        MATCH($C$9,Hulpsheets!$AN$3:$AN$18,0),
                        MATCH($C$6,Hulpsheets!$AO$3:$AR$3,0)
                    ),
                    ""
                ),
                IFERROR(
                    INDEX(Hulpsheets!$AH$3:$AK$18,
                        MATCH($C$9,Hulpsheets!$AG$3:$AG$18,0),
                        MATCH($C$6,Hulpsheets!$AH$3:$AK$3,0)
                    ),
                    ""
                )
            )
        )
    )
)</f>
        <v/>
      </c>
      <c r="N36" s="397">
        <f t="shared" si="0"/>
        <v>0</v>
      </c>
      <c r="O36" s="77" t="str">
        <f t="shared" si="10"/>
        <v/>
      </c>
      <c r="P36" s="86" t="str">
        <f t="shared" si="1"/>
        <v/>
      </c>
      <c r="R36" s="404"/>
      <c r="S36" s="403" t="str">
        <f t="shared" si="2"/>
        <v/>
      </c>
      <c r="T36" s="130" t="str">
        <f t="shared" si="11"/>
        <v/>
      </c>
      <c r="U36" s="70"/>
      <c r="V36" s="404"/>
      <c r="W36" s="70"/>
      <c r="X36" s="404"/>
      <c r="Z36" s="407" t="str">
        <f t="shared" si="3"/>
        <v/>
      </c>
      <c r="AA36" s="130" t="str">
        <f t="shared" si="4"/>
        <v/>
      </c>
      <c r="AB36" s="407" t="str">
        <f t="shared" si="5"/>
        <v/>
      </c>
      <c r="AC36" s="130" t="str">
        <f t="shared" si="6"/>
        <v/>
      </c>
      <c r="AD36" s="461"/>
    </row>
    <row r="37" spans="1:30" ht="13.5" hidden="1" outlineLevel="1" thickBot="1" x14ac:dyDescent="0.25">
      <c r="A37" s="6"/>
      <c r="B37" s="99"/>
      <c r="C37" s="324" t="str">
        <f t="shared" si="7"/>
        <v/>
      </c>
      <c r="D37" s="35"/>
      <c r="E37" s="126"/>
      <c r="F37" s="385">
        <f>IFERROR(IF(C37="UNL",INDEX(Tabel_UNL,MATCH($E37,Hulpsheets!$P$3:$P$123,0),MATCH($D37,Hulpsheets!$P$3:$U$3,0)),IF(C37="NFU",INDEX(Tabel_NFU,MATCH($E37,Hulpsheets!$W$3:$W$99,0),MATCH($D37,Hulpsheets!$W$3:$AC$3,0)),IF(C37="Overig",0,0))),0)</f>
        <v>0</v>
      </c>
      <c r="G37" s="357"/>
      <c r="H37" s="129"/>
      <c r="I37" s="79">
        <f t="shared" si="8"/>
        <v>0</v>
      </c>
      <c r="J37" s="79">
        <f t="shared" si="12"/>
        <v>0</v>
      </c>
      <c r="K37" s="360"/>
      <c r="L37" s="428" t="s">
        <v>120</v>
      </c>
      <c r="M37" s="427" t="str">
        <f>IF(LEN($C$5)&lt;=1,
    "",
    IF(
        OR($C$5="Overige (zorg-)instellingen",$C$5="Onderneming"),
        IF(Basisgegevens!$C$5="Ja",
            IFERROR(
                INDEX(Hulpsheets!$AO$3:$AR$18,
                    MATCH($C$9,Hulpsheets!$AN$3:$AN$18,0),
                    MATCH($C$6,Hulpsheets!$AO$3:$AR$3,0)
                ),
                ""
            ),
            IFERROR(
                INDEX(Hulpsheets!$AH$3:$AK$18,
                    MATCH($C$9,Hulpsheets!$AG$3:$AG$18,0),
                    MATCH($C$6,Hulpsheets!$AH$3:$AK$3,0)
                ),
                ""
            )
        ),
        IF($L37="Niet-economische activiteit",
            100%,
            IF(Basisgegevens!$C$5="Ja",
                IFERROR(
                    INDEX(Hulpsheets!$AO$3:$AR$18,
                        MATCH($C$9,Hulpsheets!$AN$3:$AN$18,0),
                        MATCH($C$6,Hulpsheets!$AO$3:$AR$3,0)
                    ),
                    ""
                ),
                IFERROR(
                    INDEX(Hulpsheets!$AH$3:$AK$18,
                        MATCH($C$9,Hulpsheets!$AG$3:$AG$18,0),
                        MATCH($C$6,Hulpsheets!$AH$3:$AK$3,0)
                    ),
                    ""
                )
            )
        )
    )
)</f>
        <v/>
      </c>
      <c r="N37" s="397">
        <f t="shared" si="0"/>
        <v>0</v>
      </c>
      <c r="O37" s="87" t="str">
        <f t="shared" si="10"/>
        <v/>
      </c>
      <c r="P37" s="88" t="str">
        <f t="shared" si="1"/>
        <v/>
      </c>
      <c r="R37" s="405"/>
      <c r="S37" s="403" t="str">
        <f t="shared" si="2"/>
        <v/>
      </c>
      <c r="T37" s="365" t="str">
        <f>IFERROR(R37-S37,"")</f>
        <v/>
      </c>
      <c r="U37" s="70"/>
      <c r="V37" s="411"/>
      <c r="W37" s="70"/>
      <c r="X37" s="411"/>
      <c r="Z37" s="407" t="str">
        <f t="shared" si="3"/>
        <v/>
      </c>
      <c r="AA37" s="365" t="str">
        <f t="shared" si="4"/>
        <v/>
      </c>
      <c r="AB37" s="407" t="str">
        <f t="shared" si="5"/>
        <v/>
      </c>
      <c r="AC37" s="365" t="str">
        <f t="shared" si="6"/>
        <v/>
      </c>
      <c r="AD37" s="461"/>
    </row>
    <row r="38" spans="1:30" ht="13.5" collapsed="1" thickBot="1" x14ac:dyDescent="0.25">
      <c r="A38" s="97"/>
      <c r="B38" s="9"/>
      <c r="C38" s="97"/>
      <c r="D38" s="97"/>
      <c r="E38" s="230" t="str">
        <f>"* Let op: aantal maanden is maximaal "&amp;C7</f>
        <v xml:space="preserve">* Let op: aantal maanden is maximaal </v>
      </c>
      <c r="F38" s="97"/>
      <c r="G38" s="97"/>
      <c r="H38" s="97"/>
      <c r="K38" s="418"/>
      <c r="L38" s="418" t="s">
        <v>102</v>
      </c>
      <c r="M38" s="78"/>
      <c r="N38" s="101">
        <f>SUM(N13:N37)</f>
        <v>0</v>
      </c>
      <c r="O38" s="101">
        <f>SUM(O13:O37)</f>
        <v>0</v>
      </c>
      <c r="P38" s="101">
        <f>SUM(P13:P37)</f>
        <v>0</v>
      </c>
      <c r="R38" s="366">
        <f>SUM(R13:R37)</f>
        <v>0</v>
      </c>
      <c r="S38" s="366">
        <f>SUM(S13:S37)</f>
        <v>0</v>
      </c>
      <c r="T38" s="366">
        <f>SUM(T13:T37)</f>
        <v>0</v>
      </c>
      <c r="U38" s="70"/>
      <c r="V38" s="364">
        <f>SUM(V13:V37)</f>
        <v>0</v>
      </c>
      <c r="W38" s="70"/>
      <c r="X38" s="364">
        <f>SUM(X13:X37)</f>
        <v>0</v>
      </c>
      <c r="Z38" s="410">
        <f>SUM(Z13:Z37)</f>
        <v>0</v>
      </c>
      <c r="AA38" s="364">
        <f>SUM(AA13:AA37)</f>
        <v>0</v>
      </c>
      <c r="AB38" s="410">
        <f>SUM(AB13:AB37)</f>
        <v>0</v>
      </c>
      <c r="AC38" s="364">
        <f>SUM(AC13:AC37)</f>
        <v>0</v>
      </c>
      <c r="AD38" s="462"/>
    </row>
    <row r="39" spans="1:30" ht="16.5" customHeight="1" thickBot="1" x14ac:dyDescent="0.25">
      <c r="B39" s="5" t="s">
        <v>103</v>
      </c>
      <c r="C39" s="7"/>
      <c r="D39" s="7"/>
      <c r="E39" s="6"/>
      <c r="F39" s="6"/>
      <c r="G39" s="6"/>
      <c r="H39" s="6"/>
      <c r="Q39" s="97"/>
      <c r="R39" s="97"/>
      <c r="S39" s="97"/>
      <c r="T39" s="97"/>
      <c r="U39" s="97"/>
      <c r="V39" s="97"/>
      <c r="W39" s="97"/>
      <c r="X39" s="97"/>
      <c r="Z39" s="97"/>
      <c r="AA39" s="97"/>
      <c r="AB39" s="97"/>
      <c r="AC39" s="97"/>
      <c r="AD39" s="97"/>
    </row>
    <row r="40" spans="1:30" ht="16.5" customHeight="1" thickBot="1" x14ac:dyDescent="0.25">
      <c r="B40" s="8" t="s">
        <v>104</v>
      </c>
      <c r="C40" s="7"/>
      <c r="D40" s="7"/>
      <c r="F40" s="6"/>
      <c r="G40" s="6"/>
      <c r="H40" s="6"/>
      <c r="Q40" s="97"/>
      <c r="R40" s="406" t="s">
        <v>87</v>
      </c>
      <c r="S40" s="401"/>
      <c r="T40" s="402"/>
      <c r="U40" s="6"/>
      <c r="V40" s="498" t="s">
        <v>61</v>
      </c>
      <c r="W40" s="6"/>
      <c r="X40" s="498" t="s">
        <v>62</v>
      </c>
      <c r="Z40" s="412"/>
      <c r="AA40" s="413"/>
      <c r="AB40" s="412"/>
      <c r="AC40" s="413"/>
      <c r="AD40" s="463"/>
    </row>
    <row r="41" spans="1:30" ht="13.5" thickBot="1" x14ac:dyDescent="0.25">
      <c r="A41" s="39"/>
      <c r="B41" s="39"/>
      <c r="C41" s="39"/>
      <c r="D41" s="39"/>
      <c r="F41" s="39"/>
      <c r="G41" s="39"/>
      <c r="H41" s="39"/>
      <c r="I41" s="39"/>
      <c r="J41" s="39"/>
      <c r="K41" s="39"/>
      <c r="L41" s="39"/>
      <c r="M41" s="258"/>
      <c r="N41" s="39"/>
      <c r="O41" s="39"/>
      <c r="P41" s="97"/>
      <c r="Q41" s="97"/>
      <c r="R41" s="6"/>
      <c r="S41" s="6"/>
      <c r="T41" s="6"/>
      <c r="U41" s="6"/>
      <c r="V41" s="499"/>
      <c r="W41" s="6"/>
      <c r="X41" s="499"/>
      <c r="Z41" s="6"/>
      <c r="AA41" s="6"/>
      <c r="AB41" s="6"/>
      <c r="AC41" s="97"/>
      <c r="AD41" s="97"/>
    </row>
    <row r="42" spans="1:30" ht="21" customHeight="1" thickBot="1" x14ac:dyDescent="0.25">
      <c r="A42" s="121"/>
      <c r="B42" s="521" t="s">
        <v>88</v>
      </c>
      <c r="C42" s="522"/>
      <c r="D42" s="522"/>
      <c r="E42" s="522"/>
      <c r="F42" s="522"/>
      <c r="G42" s="522"/>
      <c r="H42" s="522"/>
      <c r="I42" s="523"/>
      <c r="J42" s="236" t="s">
        <v>105</v>
      </c>
      <c r="K42" s="236" t="s">
        <v>106</v>
      </c>
      <c r="L42" s="236" t="s">
        <v>235</v>
      </c>
      <c r="M42" s="235" t="s">
        <v>94</v>
      </c>
      <c r="N42" s="143" t="s">
        <v>66</v>
      </c>
      <c r="O42" s="142" t="s">
        <v>95</v>
      </c>
      <c r="P42" s="122" t="s">
        <v>96</v>
      </c>
      <c r="Q42" s="120"/>
      <c r="R42" s="239" t="s">
        <v>68</v>
      </c>
      <c r="S42" s="93" t="s">
        <v>97</v>
      </c>
      <c r="T42" s="238" t="s">
        <v>70</v>
      </c>
      <c r="U42" s="119"/>
      <c r="V42" s="239" t="s">
        <v>68</v>
      </c>
      <c r="W42" s="414"/>
      <c r="X42" s="239" t="s">
        <v>68</v>
      </c>
      <c r="Y42" s="120"/>
      <c r="Z42" s="238" t="s">
        <v>97</v>
      </c>
      <c r="AA42" s="238" t="s">
        <v>70</v>
      </c>
      <c r="AB42" s="238" t="s">
        <v>97</v>
      </c>
      <c r="AC42" s="238" t="s">
        <v>70</v>
      </c>
      <c r="AD42" s="118"/>
    </row>
    <row r="43" spans="1:30" ht="14.25" customHeight="1" x14ac:dyDescent="0.2">
      <c r="A43" s="6"/>
      <c r="B43" s="524"/>
      <c r="C43" s="525"/>
      <c r="D43" s="525"/>
      <c r="E43" s="525"/>
      <c r="F43" s="525"/>
      <c r="G43" s="525"/>
      <c r="H43" s="525"/>
      <c r="I43" s="526"/>
      <c r="J43" s="138"/>
      <c r="K43" s="292"/>
      <c r="L43" s="429" t="s">
        <v>120</v>
      </c>
      <c r="M43" s="257" t="str">
        <f>IF(LEN($C$5)&lt;=1,
    "",
    IF(
        OR($C$5="Overige (zorg-)instellingen",$C$5="Onderneming"),
        IF(Basisgegevens!$C$5="Ja",
            IFERROR(
                INDEX(Hulpsheets!$AO$3:$AR$18,
                    MATCH($C$9,Hulpsheets!$AN$3:$AN$18,0),
                    MATCH($C$6,Hulpsheets!$AO$3:$AR$3,0)
                ),
                ""
            ),
            IFERROR(
                INDEX(Hulpsheets!$AH$3:$AK$18,
                    MATCH($C$9,Hulpsheets!$AG$3:$AG$18,0),
                    MATCH($C$6,Hulpsheets!$AH$3:$AK$3,0)
                ),
                ""
            )
        ),
        IF($L43="Niet-economische activiteit",
            100%,
            IF(Basisgegevens!$C$5="Ja",
                IFERROR(
                    INDEX(Hulpsheets!$AO$3:$AR$18,
                        MATCH($C$9,Hulpsheets!$AN$3:$AN$18,0),
                        MATCH($C$6,Hulpsheets!$AO$3:$AR$3,0)
                    ),
                    ""
                ),
                IFERROR(
                    INDEX(Hulpsheets!$AH$3:$AK$18,
                        MATCH($C$9,Hulpsheets!$AG$3:$AG$18,0),
                        MATCH($C$6,Hulpsheets!$AH$3:$AK$3,0)
                    ),
                    ""
                )
            )
        )
    )
)</f>
        <v/>
      </c>
      <c r="N43" s="397">
        <f t="shared" ref="N43:N67" si="13">IFERROR(J43*K43,"")</f>
        <v>0</v>
      </c>
      <c r="O43" s="82" t="str">
        <f>IFERROR(N43*M43,"")</f>
        <v/>
      </c>
      <c r="P43" s="81" t="str">
        <f t="shared" ref="P43:P67" si="14">IFERROR(N43-O43,"")</f>
        <v/>
      </c>
      <c r="R43" s="404"/>
      <c r="S43" s="403" t="str">
        <f t="shared" ref="S43:S67" si="15">IFERROR($R43*(1-$M43),"")</f>
        <v/>
      </c>
      <c r="T43" s="130" t="str">
        <f>IFERROR(R43-S43,"")</f>
        <v/>
      </c>
      <c r="U43" s="80"/>
      <c r="V43" s="404"/>
      <c r="W43" s="70"/>
      <c r="X43" s="404"/>
      <c r="Z43" s="407" t="str">
        <f t="shared" ref="Z43:Z67" si="16">IFERROR($V43*(1-$M43),"")</f>
        <v/>
      </c>
      <c r="AA43" s="130" t="str">
        <f t="shared" ref="AA43:AA67" si="17">IFERROR(V43-Z43,"")</f>
        <v/>
      </c>
      <c r="AB43" s="407" t="str">
        <f t="shared" ref="AB43:AB67" si="18">IFERROR($X43*(1-$M43),"")</f>
        <v/>
      </c>
      <c r="AC43" s="130" t="str">
        <f t="shared" ref="AC43:AC67" si="19">IFERROR(X43-AB43,"")</f>
        <v/>
      </c>
      <c r="AD43" s="461"/>
    </row>
    <row r="44" spans="1:30" x14ac:dyDescent="0.2">
      <c r="A44" s="6"/>
      <c r="B44" s="500"/>
      <c r="C44" s="501"/>
      <c r="D44" s="501"/>
      <c r="E44" s="501"/>
      <c r="F44" s="501"/>
      <c r="G44" s="501"/>
      <c r="H44" s="501"/>
      <c r="I44" s="502"/>
      <c r="J44" s="139"/>
      <c r="K44" s="254"/>
      <c r="L44" s="429" t="s">
        <v>120</v>
      </c>
      <c r="M44" s="257" t="str">
        <f>IF(LEN($C$5)&lt;=1,
    "",
    IF(
        OR($C$5="Overige (zorg-)instellingen",$C$5="Onderneming"),
        IF(Basisgegevens!$C$5="Ja",
            IFERROR(
                INDEX(Hulpsheets!$AO$3:$AR$18,
                    MATCH($C$9,Hulpsheets!$AN$3:$AN$18,0),
                    MATCH($C$6,Hulpsheets!$AO$3:$AR$3,0)
                ),
                ""
            ),
            IFERROR(
                INDEX(Hulpsheets!$AH$3:$AK$18,
                    MATCH($C$9,Hulpsheets!$AG$3:$AG$18,0),
                    MATCH($C$6,Hulpsheets!$AH$3:$AK$3,0)
                ),
                ""
            )
        ),
        IF($L44="Niet-economische activiteit",
            100%,
            IF(Basisgegevens!$C$5="Ja",
                IFERROR(
                    INDEX(Hulpsheets!$AO$3:$AR$18,
                        MATCH($C$9,Hulpsheets!$AN$3:$AN$18,0),
                        MATCH($C$6,Hulpsheets!$AO$3:$AR$3,0)
                    ),
                    ""
                ),
                IFERROR(
                    INDEX(Hulpsheets!$AH$3:$AK$18,
                        MATCH($C$9,Hulpsheets!$AG$3:$AG$18,0),
                        MATCH($C$6,Hulpsheets!$AH$3:$AK$3,0)
                    ),
                    ""
                )
            )
        )
    )
)</f>
        <v/>
      </c>
      <c r="N44" s="397">
        <f t="shared" si="13"/>
        <v>0</v>
      </c>
      <c r="O44" s="77" t="str">
        <f t="shared" ref="O44:O67" si="20">IFERROR(N44*M44,"")</f>
        <v/>
      </c>
      <c r="P44" s="81" t="str">
        <f t="shared" si="14"/>
        <v/>
      </c>
      <c r="R44" s="404"/>
      <c r="S44" s="403" t="str">
        <f t="shared" si="15"/>
        <v/>
      </c>
      <c r="T44" s="130" t="str">
        <f t="shared" ref="T44:T67" si="21">IFERROR(R44-S44,"")</f>
        <v/>
      </c>
      <c r="U44" s="70"/>
      <c r="V44" s="404"/>
      <c r="W44" s="70"/>
      <c r="X44" s="404"/>
      <c r="Z44" s="407" t="str">
        <f t="shared" si="16"/>
        <v/>
      </c>
      <c r="AA44" s="130" t="str">
        <f t="shared" si="17"/>
        <v/>
      </c>
      <c r="AB44" s="407" t="str">
        <f t="shared" si="18"/>
        <v/>
      </c>
      <c r="AC44" s="130" t="str">
        <f t="shared" si="19"/>
        <v/>
      </c>
      <c r="AD44" s="461"/>
    </row>
    <row r="45" spans="1:30" x14ac:dyDescent="0.2">
      <c r="A45" s="6"/>
      <c r="B45" s="500"/>
      <c r="C45" s="501"/>
      <c r="D45" s="501"/>
      <c r="E45" s="501"/>
      <c r="F45" s="501"/>
      <c r="G45" s="501"/>
      <c r="H45" s="501"/>
      <c r="I45" s="502"/>
      <c r="J45" s="139"/>
      <c r="K45" s="254"/>
      <c r="L45" s="429" t="s">
        <v>120</v>
      </c>
      <c r="M45" s="257" t="str">
        <f>IF(LEN($C$5)&lt;=1,
    "",
    IF(
        OR($C$5="Overige (zorg-)instellingen",$C$5="Onderneming"),
        IF(Basisgegevens!$C$5="Ja",
            IFERROR(
                INDEX(Hulpsheets!$AO$3:$AR$18,
                    MATCH($C$9,Hulpsheets!$AN$3:$AN$18,0),
                    MATCH($C$6,Hulpsheets!$AO$3:$AR$3,0)
                ),
                ""
            ),
            IFERROR(
                INDEX(Hulpsheets!$AH$3:$AK$18,
                    MATCH($C$9,Hulpsheets!$AG$3:$AG$18,0),
                    MATCH($C$6,Hulpsheets!$AH$3:$AK$3,0)
                ),
                ""
            )
        ),
        IF($L45="Niet-economische activiteit",
            100%,
            IF(Basisgegevens!$C$5="Ja",
                IFERROR(
                    INDEX(Hulpsheets!$AO$3:$AR$18,
                        MATCH($C$9,Hulpsheets!$AN$3:$AN$18,0),
                        MATCH($C$6,Hulpsheets!$AO$3:$AR$3,0)
                    ),
                    ""
                ),
                IFERROR(
                    INDEX(Hulpsheets!$AH$3:$AK$18,
                        MATCH($C$9,Hulpsheets!$AG$3:$AG$18,0),
                        MATCH($C$6,Hulpsheets!$AH$3:$AK$3,0)
                    ),
                    ""
                )
            )
        )
    )
)</f>
        <v/>
      </c>
      <c r="N45" s="397">
        <f t="shared" si="13"/>
        <v>0</v>
      </c>
      <c r="O45" s="77" t="str">
        <f t="shared" si="20"/>
        <v/>
      </c>
      <c r="P45" s="81" t="str">
        <f t="shared" si="14"/>
        <v/>
      </c>
      <c r="R45" s="404"/>
      <c r="S45" s="403" t="str">
        <f t="shared" si="15"/>
        <v/>
      </c>
      <c r="T45" s="130" t="str">
        <f t="shared" si="21"/>
        <v/>
      </c>
      <c r="U45" s="70"/>
      <c r="V45" s="404"/>
      <c r="W45" s="70"/>
      <c r="X45" s="404"/>
      <c r="Z45" s="407" t="str">
        <f t="shared" si="16"/>
        <v/>
      </c>
      <c r="AA45" s="130" t="str">
        <f t="shared" si="17"/>
        <v/>
      </c>
      <c r="AB45" s="407" t="str">
        <f t="shared" si="18"/>
        <v/>
      </c>
      <c r="AC45" s="130" t="str">
        <f t="shared" si="19"/>
        <v/>
      </c>
      <c r="AD45" s="461"/>
    </row>
    <row r="46" spans="1:30" x14ac:dyDescent="0.2">
      <c r="A46" s="6"/>
      <c r="B46" s="500"/>
      <c r="C46" s="501"/>
      <c r="D46" s="501"/>
      <c r="E46" s="501"/>
      <c r="F46" s="501"/>
      <c r="G46" s="501"/>
      <c r="H46" s="501"/>
      <c r="I46" s="502"/>
      <c r="J46" s="139"/>
      <c r="K46" s="254"/>
      <c r="L46" s="429" t="s">
        <v>120</v>
      </c>
      <c r="M46" s="257" t="str">
        <f>IF(LEN($C$5)&lt;=1,
    "",
    IF(
        OR($C$5="Overige (zorg-)instellingen",$C$5="Onderneming"),
        IF(Basisgegevens!$C$5="Ja",
            IFERROR(
                INDEX(Hulpsheets!$AO$3:$AR$18,
                    MATCH($C$9,Hulpsheets!$AN$3:$AN$18,0),
                    MATCH($C$6,Hulpsheets!$AO$3:$AR$3,0)
                ),
                ""
            ),
            IFERROR(
                INDEX(Hulpsheets!$AH$3:$AK$18,
                    MATCH($C$9,Hulpsheets!$AG$3:$AG$18,0),
                    MATCH($C$6,Hulpsheets!$AH$3:$AK$3,0)
                ),
                ""
            )
        ),
        IF($L46="Niet-economische activiteit",
            100%,
            IF(Basisgegevens!$C$5="Ja",
                IFERROR(
                    INDEX(Hulpsheets!$AO$3:$AR$18,
                        MATCH($C$9,Hulpsheets!$AN$3:$AN$18,0),
                        MATCH($C$6,Hulpsheets!$AO$3:$AR$3,0)
                    ),
                    ""
                ),
                IFERROR(
                    INDEX(Hulpsheets!$AH$3:$AK$18,
                        MATCH($C$9,Hulpsheets!$AG$3:$AG$18,0),
                        MATCH($C$6,Hulpsheets!$AH$3:$AK$3,0)
                    ),
                    ""
                )
            )
        )
    )
)</f>
        <v/>
      </c>
      <c r="N46" s="397">
        <f t="shared" si="13"/>
        <v>0</v>
      </c>
      <c r="O46" s="77" t="str">
        <f t="shared" si="20"/>
        <v/>
      </c>
      <c r="P46" s="81" t="str">
        <f t="shared" si="14"/>
        <v/>
      </c>
      <c r="R46" s="404"/>
      <c r="S46" s="403" t="str">
        <f t="shared" si="15"/>
        <v/>
      </c>
      <c r="T46" s="130" t="str">
        <f t="shared" si="21"/>
        <v/>
      </c>
      <c r="U46" s="70"/>
      <c r="V46" s="404"/>
      <c r="W46" s="70"/>
      <c r="X46" s="404"/>
      <c r="Z46" s="407" t="str">
        <f t="shared" si="16"/>
        <v/>
      </c>
      <c r="AA46" s="130" t="str">
        <f t="shared" si="17"/>
        <v/>
      </c>
      <c r="AB46" s="407" t="str">
        <f t="shared" si="18"/>
        <v/>
      </c>
      <c r="AC46" s="130" t="str">
        <f t="shared" si="19"/>
        <v/>
      </c>
      <c r="AD46" s="461"/>
    </row>
    <row r="47" spans="1:30" x14ac:dyDescent="0.2">
      <c r="A47" s="6"/>
      <c r="B47" s="500"/>
      <c r="C47" s="501"/>
      <c r="D47" s="501"/>
      <c r="E47" s="501"/>
      <c r="F47" s="501"/>
      <c r="G47" s="501"/>
      <c r="H47" s="501"/>
      <c r="I47" s="502"/>
      <c r="J47" s="139"/>
      <c r="K47" s="254"/>
      <c r="L47" s="429" t="s">
        <v>120</v>
      </c>
      <c r="M47" s="257" t="str">
        <f>IF(LEN($C$5)&lt;=1,
    "",
    IF(
        OR($C$5="Overige (zorg-)instellingen",$C$5="Onderneming"),
        IF(Basisgegevens!$C$5="Ja",
            IFERROR(
                INDEX(Hulpsheets!$AO$3:$AR$18,
                    MATCH($C$9,Hulpsheets!$AN$3:$AN$18,0),
                    MATCH($C$6,Hulpsheets!$AO$3:$AR$3,0)
                ),
                ""
            ),
            IFERROR(
                INDEX(Hulpsheets!$AH$3:$AK$18,
                    MATCH($C$9,Hulpsheets!$AG$3:$AG$18,0),
                    MATCH($C$6,Hulpsheets!$AH$3:$AK$3,0)
                ),
                ""
            )
        ),
        IF($L47="Niet-economische activiteit",
            100%,
            IF(Basisgegevens!$C$5="Ja",
                IFERROR(
                    INDEX(Hulpsheets!$AO$3:$AR$18,
                        MATCH($C$9,Hulpsheets!$AN$3:$AN$18,0),
                        MATCH($C$6,Hulpsheets!$AO$3:$AR$3,0)
                    ),
                    ""
                ),
                IFERROR(
                    INDEX(Hulpsheets!$AH$3:$AK$18,
                        MATCH($C$9,Hulpsheets!$AG$3:$AG$18,0),
                        MATCH($C$6,Hulpsheets!$AH$3:$AK$3,0)
                    ),
                    ""
                )
            )
        )
    )
)</f>
        <v/>
      </c>
      <c r="N47" s="397">
        <f t="shared" si="13"/>
        <v>0</v>
      </c>
      <c r="O47" s="77" t="str">
        <f t="shared" si="20"/>
        <v/>
      </c>
      <c r="P47" s="81" t="str">
        <f t="shared" si="14"/>
        <v/>
      </c>
      <c r="R47" s="404"/>
      <c r="S47" s="403" t="str">
        <f t="shared" si="15"/>
        <v/>
      </c>
      <c r="T47" s="130" t="str">
        <f t="shared" si="21"/>
        <v/>
      </c>
      <c r="U47" s="70"/>
      <c r="V47" s="404"/>
      <c r="W47" s="70"/>
      <c r="X47" s="404"/>
      <c r="Z47" s="407" t="str">
        <f t="shared" si="16"/>
        <v/>
      </c>
      <c r="AA47" s="130" t="str">
        <f t="shared" si="17"/>
        <v/>
      </c>
      <c r="AB47" s="407" t="str">
        <f t="shared" si="18"/>
        <v/>
      </c>
      <c r="AC47" s="130" t="str">
        <f t="shared" si="19"/>
        <v/>
      </c>
      <c r="AD47" s="461"/>
    </row>
    <row r="48" spans="1:30" x14ac:dyDescent="0.2">
      <c r="A48" s="6"/>
      <c r="B48" s="500"/>
      <c r="C48" s="501"/>
      <c r="D48" s="501"/>
      <c r="E48" s="501"/>
      <c r="F48" s="501"/>
      <c r="G48" s="501"/>
      <c r="H48" s="501"/>
      <c r="I48" s="502"/>
      <c r="J48" s="139"/>
      <c r="K48" s="254"/>
      <c r="L48" s="429" t="s">
        <v>120</v>
      </c>
      <c r="M48" s="257" t="str">
        <f>IF(LEN($C$5)&lt;=1,
    "",
    IF(
        OR($C$5="Overige (zorg-)instellingen",$C$5="Onderneming"),
        IF(Basisgegevens!$C$5="Ja",
            IFERROR(
                INDEX(Hulpsheets!$AO$3:$AR$18,
                    MATCH($C$9,Hulpsheets!$AN$3:$AN$18,0),
                    MATCH($C$6,Hulpsheets!$AO$3:$AR$3,0)
                ),
                ""
            ),
            IFERROR(
                INDEX(Hulpsheets!$AH$3:$AK$18,
                    MATCH($C$9,Hulpsheets!$AG$3:$AG$18,0),
                    MATCH($C$6,Hulpsheets!$AH$3:$AK$3,0)
                ),
                ""
            )
        ),
        IF($L48="Niet-economische activiteit",
            100%,
            IF(Basisgegevens!$C$5="Ja",
                IFERROR(
                    INDEX(Hulpsheets!$AO$3:$AR$18,
                        MATCH($C$9,Hulpsheets!$AN$3:$AN$18,0),
                        MATCH($C$6,Hulpsheets!$AO$3:$AR$3,0)
                    ),
                    ""
                ),
                IFERROR(
                    INDEX(Hulpsheets!$AH$3:$AK$18,
                        MATCH($C$9,Hulpsheets!$AG$3:$AG$18,0),
                        MATCH($C$6,Hulpsheets!$AH$3:$AK$3,0)
                    ),
                    ""
                )
            )
        )
    )
)</f>
        <v/>
      </c>
      <c r="N48" s="397">
        <f t="shared" si="13"/>
        <v>0</v>
      </c>
      <c r="O48" s="77" t="str">
        <f t="shared" si="20"/>
        <v/>
      </c>
      <c r="P48" s="81" t="str">
        <f t="shared" si="14"/>
        <v/>
      </c>
      <c r="R48" s="404"/>
      <c r="S48" s="403" t="str">
        <f t="shared" si="15"/>
        <v/>
      </c>
      <c r="T48" s="130" t="str">
        <f t="shared" si="21"/>
        <v/>
      </c>
      <c r="U48" s="70"/>
      <c r="V48" s="404"/>
      <c r="W48" s="70"/>
      <c r="X48" s="404"/>
      <c r="Z48" s="407" t="str">
        <f t="shared" si="16"/>
        <v/>
      </c>
      <c r="AA48" s="130" t="str">
        <f t="shared" si="17"/>
        <v/>
      </c>
      <c r="AB48" s="407" t="str">
        <f t="shared" si="18"/>
        <v/>
      </c>
      <c r="AC48" s="130" t="str">
        <f t="shared" si="19"/>
        <v/>
      </c>
      <c r="AD48" s="461"/>
    </row>
    <row r="49" spans="1:30" x14ac:dyDescent="0.2">
      <c r="A49" s="6"/>
      <c r="B49" s="500"/>
      <c r="C49" s="501"/>
      <c r="D49" s="501"/>
      <c r="E49" s="501"/>
      <c r="F49" s="501"/>
      <c r="G49" s="501"/>
      <c r="H49" s="501"/>
      <c r="I49" s="502"/>
      <c r="J49" s="139"/>
      <c r="K49" s="254"/>
      <c r="L49" s="429" t="s">
        <v>120</v>
      </c>
      <c r="M49" s="257" t="str">
        <f>IF(LEN($C$5)&lt;=1,
    "",
    IF(
        OR($C$5="Overige (zorg-)instellingen",$C$5="Onderneming"),
        IF(Basisgegevens!$C$5="Ja",
            IFERROR(
                INDEX(Hulpsheets!$AO$3:$AR$18,
                    MATCH($C$9,Hulpsheets!$AN$3:$AN$18,0),
                    MATCH($C$6,Hulpsheets!$AO$3:$AR$3,0)
                ),
                ""
            ),
            IFERROR(
                INDEX(Hulpsheets!$AH$3:$AK$18,
                    MATCH($C$9,Hulpsheets!$AG$3:$AG$18,0),
                    MATCH($C$6,Hulpsheets!$AH$3:$AK$3,0)
                ),
                ""
            )
        ),
        IF($L49="Niet-economische activiteit",
            100%,
            IF(Basisgegevens!$C$5="Ja",
                IFERROR(
                    INDEX(Hulpsheets!$AO$3:$AR$18,
                        MATCH($C$9,Hulpsheets!$AN$3:$AN$18,0),
                        MATCH($C$6,Hulpsheets!$AO$3:$AR$3,0)
                    ),
                    ""
                ),
                IFERROR(
                    INDEX(Hulpsheets!$AH$3:$AK$18,
                        MATCH($C$9,Hulpsheets!$AG$3:$AG$18,0),
                        MATCH($C$6,Hulpsheets!$AH$3:$AK$3,0)
                    ),
                    ""
                )
            )
        )
    )
)</f>
        <v/>
      </c>
      <c r="N49" s="397">
        <f t="shared" si="13"/>
        <v>0</v>
      </c>
      <c r="O49" s="77" t="str">
        <f t="shared" si="20"/>
        <v/>
      </c>
      <c r="P49" s="81" t="str">
        <f t="shared" si="14"/>
        <v/>
      </c>
      <c r="R49" s="404"/>
      <c r="S49" s="403" t="str">
        <f t="shared" si="15"/>
        <v/>
      </c>
      <c r="T49" s="130" t="str">
        <f t="shared" si="21"/>
        <v/>
      </c>
      <c r="U49" s="70"/>
      <c r="V49" s="404"/>
      <c r="W49" s="70"/>
      <c r="X49" s="404"/>
      <c r="Z49" s="407" t="str">
        <f t="shared" si="16"/>
        <v/>
      </c>
      <c r="AA49" s="130" t="str">
        <f t="shared" si="17"/>
        <v/>
      </c>
      <c r="AB49" s="407" t="str">
        <f t="shared" si="18"/>
        <v/>
      </c>
      <c r="AC49" s="130" t="str">
        <f t="shared" si="19"/>
        <v/>
      </c>
      <c r="AD49" s="461"/>
    </row>
    <row r="50" spans="1:30" x14ac:dyDescent="0.2">
      <c r="A50" s="6"/>
      <c r="B50" s="500"/>
      <c r="C50" s="501"/>
      <c r="D50" s="501"/>
      <c r="E50" s="501"/>
      <c r="F50" s="501"/>
      <c r="G50" s="501"/>
      <c r="H50" s="501"/>
      <c r="I50" s="502"/>
      <c r="J50" s="139"/>
      <c r="K50" s="254"/>
      <c r="L50" s="429" t="s">
        <v>120</v>
      </c>
      <c r="M50" s="257" t="str">
        <f>IF(LEN($C$5)&lt;=1,
    "",
    IF(
        OR($C$5="Overige (zorg-)instellingen",$C$5="Onderneming"),
        IF(Basisgegevens!$C$5="Ja",
            IFERROR(
                INDEX(Hulpsheets!$AO$3:$AR$18,
                    MATCH($C$9,Hulpsheets!$AN$3:$AN$18,0),
                    MATCH($C$6,Hulpsheets!$AO$3:$AR$3,0)
                ),
                ""
            ),
            IFERROR(
                INDEX(Hulpsheets!$AH$3:$AK$18,
                    MATCH($C$9,Hulpsheets!$AG$3:$AG$18,0),
                    MATCH($C$6,Hulpsheets!$AH$3:$AK$3,0)
                ),
                ""
            )
        ),
        IF($L50="Niet-economische activiteit",
            100%,
            IF(Basisgegevens!$C$5="Ja",
                IFERROR(
                    INDEX(Hulpsheets!$AO$3:$AR$18,
                        MATCH($C$9,Hulpsheets!$AN$3:$AN$18,0),
                        MATCH($C$6,Hulpsheets!$AO$3:$AR$3,0)
                    ),
                    ""
                ),
                IFERROR(
                    INDEX(Hulpsheets!$AH$3:$AK$18,
                        MATCH($C$9,Hulpsheets!$AG$3:$AG$18,0),
                        MATCH($C$6,Hulpsheets!$AH$3:$AK$3,0)
                    ),
                    ""
                )
            )
        )
    )
)</f>
        <v/>
      </c>
      <c r="N50" s="397">
        <f t="shared" si="13"/>
        <v>0</v>
      </c>
      <c r="O50" s="77" t="str">
        <f t="shared" si="20"/>
        <v/>
      </c>
      <c r="P50" s="81" t="str">
        <f t="shared" si="14"/>
        <v/>
      </c>
      <c r="R50" s="404"/>
      <c r="S50" s="403" t="str">
        <f t="shared" si="15"/>
        <v/>
      </c>
      <c r="T50" s="130" t="str">
        <f t="shared" si="21"/>
        <v/>
      </c>
      <c r="U50" s="70"/>
      <c r="V50" s="404"/>
      <c r="W50" s="70"/>
      <c r="X50" s="404"/>
      <c r="Z50" s="407" t="str">
        <f t="shared" si="16"/>
        <v/>
      </c>
      <c r="AA50" s="130" t="str">
        <f t="shared" si="17"/>
        <v/>
      </c>
      <c r="AB50" s="407" t="str">
        <f t="shared" si="18"/>
        <v/>
      </c>
      <c r="AC50" s="130" t="str">
        <f t="shared" si="19"/>
        <v/>
      </c>
      <c r="AD50" s="461"/>
    </row>
    <row r="51" spans="1:30" x14ac:dyDescent="0.2">
      <c r="A51" s="6"/>
      <c r="B51" s="500"/>
      <c r="C51" s="501"/>
      <c r="D51" s="501"/>
      <c r="E51" s="501"/>
      <c r="F51" s="501"/>
      <c r="G51" s="501"/>
      <c r="H51" s="501"/>
      <c r="I51" s="502"/>
      <c r="J51" s="139"/>
      <c r="K51" s="254"/>
      <c r="L51" s="429" t="s">
        <v>120</v>
      </c>
      <c r="M51" s="257" t="str">
        <f>IF(LEN($C$5)&lt;=1,
    "",
    IF(
        OR($C$5="Overige (zorg-)instellingen",$C$5="Onderneming"),
        IF(Basisgegevens!$C$5="Ja",
            IFERROR(
                INDEX(Hulpsheets!$AO$3:$AR$18,
                    MATCH($C$9,Hulpsheets!$AN$3:$AN$18,0),
                    MATCH($C$6,Hulpsheets!$AO$3:$AR$3,0)
                ),
                ""
            ),
            IFERROR(
                INDEX(Hulpsheets!$AH$3:$AK$18,
                    MATCH($C$9,Hulpsheets!$AG$3:$AG$18,0),
                    MATCH($C$6,Hulpsheets!$AH$3:$AK$3,0)
                ),
                ""
            )
        ),
        IF($L51="Niet-economische activiteit",
            100%,
            IF(Basisgegevens!$C$5="Ja",
                IFERROR(
                    INDEX(Hulpsheets!$AO$3:$AR$18,
                        MATCH($C$9,Hulpsheets!$AN$3:$AN$18,0),
                        MATCH($C$6,Hulpsheets!$AO$3:$AR$3,0)
                    ),
                    ""
                ),
                IFERROR(
                    INDEX(Hulpsheets!$AH$3:$AK$18,
                        MATCH($C$9,Hulpsheets!$AG$3:$AG$18,0),
                        MATCH($C$6,Hulpsheets!$AH$3:$AK$3,0)
                    ),
                    ""
                )
            )
        )
    )
)</f>
        <v/>
      </c>
      <c r="N51" s="397">
        <f t="shared" si="13"/>
        <v>0</v>
      </c>
      <c r="O51" s="77" t="str">
        <f t="shared" si="20"/>
        <v/>
      </c>
      <c r="P51" s="81" t="str">
        <f t="shared" si="14"/>
        <v/>
      </c>
      <c r="R51" s="404"/>
      <c r="S51" s="403" t="str">
        <f t="shared" si="15"/>
        <v/>
      </c>
      <c r="T51" s="130" t="str">
        <f t="shared" si="21"/>
        <v/>
      </c>
      <c r="U51" s="70"/>
      <c r="V51" s="404"/>
      <c r="W51" s="70"/>
      <c r="X51" s="404"/>
      <c r="Z51" s="407" t="str">
        <f t="shared" si="16"/>
        <v/>
      </c>
      <c r="AA51" s="130" t="str">
        <f t="shared" si="17"/>
        <v/>
      </c>
      <c r="AB51" s="407" t="str">
        <f t="shared" si="18"/>
        <v/>
      </c>
      <c r="AC51" s="130" t="str">
        <f t="shared" si="19"/>
        <v/>
      </c>
      <c r="AD51" s="461"/>
    </row>
    <row r="52" spans="1:30" x14ac:dyDescent="0.2">
      <c r="A52" s="6"/>
      <c r="B52" s="500"/>
      <c r="C52" s="501"/>
      <c r="D52" s="501"/>
      <c r="E52" s="501"/>
      <c r="F52" s="501"/>
      <c r="G52" s="501"/>
      <c r="H52" s="501"/>
      <c r="I52" s="502"/>
      <c r="J52" s="139"/>
      <c r="K52" s="254"/>
      <c r="L52" s="429" t="s">
        <v>120</v>
      </c>
      <c r="M52" s="257" t="str">
        <f>IF(LEN($C$5)&lt;=1,
    "",
    IF(
        OR($C$5="Overige (zorg-)instellingen",$C$5="Onderneming"),
        IF(Basisgegevens!$C$5="Ja",
            IFERROR(
                INDEX(Hulpsheets!$AO$3:$AR$18,
                    MATCH($C$9,Hulpsheets!$AN$3:$AN$18,0),
                    MATCH($C$6,Hulpsheets!$AO$3:$AR$3,0)
                ),
                ""
            ),
            IFERROR(
                INDEX(Hulpsheets!$AH$3:$AK$18,
                    MATCH($C$9,Hulpsheets!$AG$3:$AG$18,0),
                    MATCH($C$6,Hulpsheets!$AH$3:$AK$3,0)
                ),
                ""
            )
        ),
        IF($L52="Niet-economische activiteit",
            100%,
            IF(Basisgegevens!$C$5="Ja",
                IFERROR(
                    INDEX(Hulpsheets!$AO$3:$AR$18,
                        MATCH($C$9,Hulpsheets!$AN$3:$AN$18,0),
                        MATCH($C$6,Hulpsheets!$AO$3:$AR$3,0)
                    ),
                    ""
                ),
                IFERROR(
                    INDEX(Hulpsheets!$AH$3:$AK$18,
                        MATCH($C$9,Hulpsheets!$AG$3:$AG$18,0),
                        MATCH($C$6,Hulpsheets!$AH$3:$AK$3,0)
                    ),
                    ""
                )
            )
        )
    )
)</f>
        <v/>
      </c>
      <c r="N52" s="397">
        <f t="shared" si="13"/>
        <v>0</v>
      </c>
      <c r="O52" s="77" t="str">
        <f t="shared" si="20"/>
        <v/>
      </c>
      <c r="P52" s="81" t="str">
        <f t="shared" si="14"/>
        <v/>
      </c>
      <c r="R52" s="404"/>
      <c r="S52" s="403" t="str">
        <f t="shared" si="15"/>
        <v/>
      </c>
      <c r="T52" s="130" t="str">
        <f t="shared" si="21"/>
        <v/>
      </c>
      <c r="U52" s="70"/>
      <c r="V52" s="404"/>
      <c r="W52" s="70"/>
      <c r="X52" s="404"/>
      <c r="Z52" s="407" t="str">
        <f t="shared" si="16"/>
        <v/>
      </c>
      <c r="AA52" s="130" t="str">
        <f t="shared" si="17"/>
        <v/>
      </c>
      <c r="AB52" s="407" t="str">
        <f t="shared" si="18"/>
        <v/>
      </c>
      <c r="AC52" s="130" t="str">
        <f t="shared" si="19"/>
        <v/>
      </c>
      <c r="AD52" s="461"/>
    </row>
    <row r="53" spans="1:30" x14ac:dyDescent="0.2">
      <c r="A53" s="6"/>
      <c r="B53" s="500"/>
      <c r="C53" s="501"/>
      <c r="D53" s="501"/>
      <c r="E53" s="501"/>
      <c r="F53" s="501"/>
      <c r="G53" s="501"/>
      <c r="H53" s="501"/>
      <c r="I53" s="502"/>
      <c r="J53" s="139"/>
      <c r="K53" s="254"/>
      <c r="L53" s="429" t="s">
        <v>120</v>
      </c>
      <c r="M53" s="257" t="str">
        <f>IF(LEN($C$5)&lt;=1,
    "",
    IF(
        OR($C$5="Overige (zorg-)instellingen",$C$5="Onderneming"),
        IF(Basisgegevens!$C$5="Ja",
            IFERROR(
                INDEX(Hulpsheets!$AO$3:$AR$18,
                    MATCH($C$9,Hulpsheets!$AN$3:$AN$18,0),
                    MATCH($C$6,Hulpsheets!$AO$3:$AR$3,0)
                ),
                ""
            ),
            IFERROR(
                INDEX(Hulpsheets!$AH$3:$AK$18,
                    MATCH($C$9,Hulpsheets!$AG$3:$AG$18,0),
                    MATCH($C$6,Hulpsheets!$AH$3:$AK$3,0)
                ),
                ""
            )
        ),
        IF($L53="Niet-economische activiteit",
            100%,
            IF(Basisgegevens!$C$5="Ja",
                IFERROR(
                    INDEX(Hulpsheets!$AO$3:$AR$18,
                        MATCH($C$9,Hulpsheets!$AN$3:$AN$18,0),
                        MATCH($C$6,Hulpsheets!$AO$3:$AR$3,0)
                    ),
                    ""
                ),
                IFERROR(
                    INDEX(Hulpsheets!$AH$3:$AK$18,
                        MATCH($C$9,Hulpsheets!$AG$3:$AG$18,0),
                        MATCH($C$6,Hulpsheets!$AH$3:$AK$3,0)
                    ),
                    ""
                )
            )
        )
    )
)</f>
        <v/>
      </c>
      <c r="N53" s="397">
        <f t="shared" si="13"/>
        <v>0</v>
      </c>
      <c r="O53" s="77" t="str">
        <f t="shared" si="20"/>
        <v/>
      </c>
      <c r="P53" s="81" t="str">
        <f t="shared" si="14"/>
        <v/>
      </c>
      <c r="R53" s="404"/>
      <c r="S53" s="403" t="str">
        <f t="shared" si="15"/>
        <v/>
      </c>
      <c r="T53" s="130" t="str">
        <f t="shared" si="21"/>
        <v/>
      </c>
      <c r="U53" s="70"/>
      <c r="V53" s="404"/>
      <c r="W53" s="70"/>
      <c r="X53" s="404"/>
      <c r="Z53" s="407" t="str">
        <f t="shared" si="16"/>
        <v/>
      </c>
      <c r="AA53" s="130" t="str">
        <f t="shared" si="17"/>
        <v/>
      </c>
      <c r="AB53" s="407" t="str">
        <f t="shared" si="18"/>
        <v/>
      </c>
      <c r="AC53" s="130" t="str">
        <f t="shared" si="19"/>
        <v/>
      </c>
      <c r="AD53" s="461"/>
    </row>
    <row r="54" spans="1:30" x14ac:dyDescent="0.2">
      <c r="A54" s="6"/>
      <c r="B54" s="500"/>
      <c r="C54" s="501"/>
      <c r="D54" s="501"/>
      <c r="E54" s="501"/>
      <c r="F54" s="501"/>
      <c r="G54" s="501"/>
      <c r="H54" s="501"/>
      <c r="I54" s="502"/>
      <c r="J54" s="139"/>
      <c r="K54" s="254"/>
      <c r="L54" s="429" t="s">
        <v>120</v>
      </c>
      <c r="M54" s="257" t="str">
        <f>IF(LEN($C$5)&lt;=1,
    "",
    IF(
        OR($C$5="Overige (zorg-)instellingen",$C$5="Onderneming"),
        IF(Basisgegevens!$C$5="Ja",
            IFERROR(
                INDEX(Hulpsheets!$AO$3:$AR$18,
                    MATCH($C$9,Hulpsheets!$AN$3:$AN$18,0),
                    MATCH($C$6,Hulpsheets!$AO$3:$AR$3,0)
                ),
                ""
            ),
            IFERROR(
                INDEX(Hulpsheets!$AH$3:$AK$18,
                    MATCH($C$9,Hulpsheets!$AG$3:$AG$18,0),
                    MATCH($C$6,Hulpsheets!$AH$3:$AK$3,0)
                ),
                ""
            )
        ),
        IF($L54="Niet-economische activiteit",
            100%,
            IF(Basisgegevens!$C$5="Ja",
                IFERROR(
                    INDEX(Hulpsheets!$AO$3:$AR$18,
                        MATCH($C$9,Hulpsheets!$AN$3:$AN$18,0),
                        MATCH($C$6,Hulpsheets!$AO$3:$AR$3,0)
                    ),
                    ""
                ),
                IFERROR(
                    INDEX(Hulpsheets!$AH$3:$AK$18,
                        MATCH($C$9,Hulpsheets!$AG$3:$AG$18,0),
                        MATCH($C$6,Hulpsheets!$AH$3:$AK$3,0)
                    ),
                    ""
                )
            )
        )
    )
)</f>
        <v/>
      </c>
      <c r="N54" s="397">
        <f t="shared" si="13"/>
        <v>0</v>
      </c>
      <c r="O54" s="77" t="str">
        <f t="shared" si="20"/>
        <v/>
      </c>
      <c r="P54" s="81" t="str">
        <f t="shared" si="14"/>
        <v/>
      </c>
      <c r="R54" s="404"/>
      <c r="S54" s="403" t="str">
        <f t="shared" si="15"/>
        <v/>
      </c>
      <c r="T54" s="130" t="str">
        <f t="shared" si="21"/>
        <v/>
      </c>
      <c r="U54" s="70"/>
      <c r="V54" s="404"/>
      <c r="W54" s="70"/>
      <c r="X54" s="404"/>
      <c r="Z54" s="407" t="str">
        <f t="shared" si="16"/>
        <v/>
      </c>
      <c r="AA54" s="130" t="str">
        <f t="shared" si="17"/>
        <v/>
      </c>
      <c r="AB54" s="407" t="str">
        <f t="shared" si="18"/>
        <v/>
      </c>
      <c r="AC54" s="130" t="str">
        <f t="shared" si="19"/>
        <v/>
      </c>
      <c r="AD54" s="461"/>
    </row>
    <row r="55" spans="1:30" x14ac:dyDescent="0.2">
      <c r="A55" s="6"/>
      <c r="B55" s="500"/>
      <c r="C55" s="501"/>
      <c r="D55" s="501"/>
      <c r="E55" s="501"/>
      <c r="F55" s="501"/>
      <c r="G55" s="501"/>
      <c r="H55" s="501"/>
      <c r="I55" s="502"/>
      <c r="J55" s="139"/>
      <c r="K55" s="254"/>
      <c r="L55" s="429" t="s">
        <v>120</v>
      </c>
      <c r="M55" s="257" t="str">
        <f>IF(LEN($C$5)&lt;=1,
    "",
    IF(
        OR($C$5="Overige (zorg-)instellingen",$C$5="Onderneming"),
        IF(Basisgegevens!$C$5="Ja",
            IFERROR(
                INDEX(Hulpsheets!$AO$3:$AR$18,
                    MATCH($C$9,Hulpsheets!$AN$3:$AN$18,0),
                    MATCH($C$6,Hulpsheets!$AO$3:$AR$3,0)
                ),
                ""
            ),
            IFERROR(
                INDEX(Hulpsheets!$AH$3:$AK$18,
                    MATCH($C$9,Hulpsheets!$AG$3:$AG$18,0),
                    MATCH($C$6,Hulpsheets!$AH$3:$AK$3,0)
                ),
                ""
            )
        ),
        IF($L55="Niet-economische activiteit",
            100%,
            IF(Basisgegevens!$C$5="Ja",
                IFERROR(
                    INDEX(Hulpsheets!$AO$3:$AR$18,
                        MATCH($C$9,Hulpsheets!$AN$3:$AN$18,0),
                        MATCH($C$6,Hulpsheets!$AO$3:$AR$3,0)
                    ),
                    ""
                ),
                IFERROR(
                    INDEX(Hulpsheets!$AH$3:$AK$18,
                        MATCH($C$9,Hulpsheets!$AG$3:$AG$18,0),
                        MATCH($C$6,Hulpsheets!$AH$3:$AK$3,0)
                    ),
                    ""
                )
            )
        )
    )
)</f>
        <v/>
      </c>
      <c r="N55" s="397">
        <f t="shared" si="13"/>
        <v>0</v>
      </c>
      <c r="O55" s="77" t="str">
        <f t="shared" si="20"/>
        <v/>
      </c>
      <c r="P55" s="81" t="str">
        <f t="shared" si="14"/>
        <v/>
      </c>
      <c r="R55" s="404"/>
      <c r="S55" s="403" t="str">
        <f t="shared" si="15"/>
        <v/>
      </c>
      <c r="T55" s="130" t="str">
        <f t="shared" si="21"/>
        <v/>
      </c>
      <c r="U55" s="70"/>
      <c r="V55" s="404"/>
      <c r="W55" s="70"/>
      <c r="X55" s="404"/>
      <c r="Z55" s="407" t="str">
        <f t="shared" si="16"/>
        <v/>
      </c>
      <c r="AA55" s="130" t="str">
        <f t="shared" si="17"/>
        <v/>
      </c>
      <c r="AB55" s="407" t="str">
        <f t="shared" si="18"/>
        <v/>
      </c>
      <c r="AC55" s="130" t="str">
        <f t="shared" si="19"/>
        <v/>
      </c>
      <c r="AD55" s="461"/>
    </row>
    <row r="56" spans="1:30" x14ac:dyDescent="0.2">
      <c r="A56" s="6"/>
      <c r="B56" s="500"/>
      <c r="C56" s="501"/>
      <c r="D56" s="501"/>
      <c r="E56" s="501"/>
      <c r="F56" s="501"/>
      <c r="G56" s="501"/>
      <c r="H56" s="501"/>
      <c r="I56" s="502"/>
      <c r="J56" s="139"/>
      <c r="K56" s="254"/>
      <c r="L56" s="429" t="s">
        <v>120</v>
      </c>
      <c r="M56" s="257" t="str">
        <f>IF(LEN($C$5)&lt;=1,
    "",
    IF(
        OR($C$5="Overige (zorg-)instellingen",$C$5="Onderneming"),
        IF(Basisgegevens!$C$5="Ja",
            IFERROR(
                INDEX(Hulpsheets!$AO$3:$AR$18,
                    MATCH($C$9,Hulpsheets!$AN$3:$AN$18,0),
                    MATCH($C$6,Hulpsheets!$AO$3:$AR$3,0)
                ),
                ""
            ),
            IFERROR(
                INDEX(Hulpsheets!$AH$3:$AK$18,
                    MATCH($C$9,Hulpsheets!$AG$3:$AG$18,0),
                    MATCH($C$6,Hulpsheets!$AH$3:$AK$3,0)
                ),
                ""
            )
        ),
        IF($L56="Niet-economische activiteit",
            100%,
            IF(Basisgegevens!$C$5="Ja",
                IFERROR(
                    INDEX(Hulpsheets!$AO$3:$AR$18,
                        MATCH($C$9,Hulpsheets!$AN$3:$AN$18,0),
                        MATCH($C$6,Hulpsheets!$AO$3:$AR$3,0)
                    ),
                    ""
                ),
                IFERROR(
                    INDEX(Hulpsheets!$AH$3:$AK$18,
                        MATCH($C$9,Hulpsheets!$AG$3:$AG$18,0),
                        MATCH($C$6,Hulpsheets!$AH$3:$AK$3,0)
                    ),
                    ""
                )
            )
        )
    )
)</f>
        <v/>
      </c>
      <c r="N56" s="397">
        <f t="shared" si="13"/>
        <v>0</v>
      </c>
      <c r="O56" s="77" t="str">
        <f t="shared" si="20"/>
        <v/>
      </c>
      <c r="P56" s="81" t="str">
        <f t="shared" si="14"/>
        <v/>
      </c>
      <c r="R56" s="404"/>
      <c r="S56" s="403" t="str">
        <f t="shared" si="15"/>
        <v/>
      </c>
      <c r="T56" s="130" t="str">
        <f t="shared" si="21"/>
        <v/>
      </c>
      <c r="U56" s="70"/>
      <c r="V56" s="404"/>
      <c r="W56" s="70"/>
      <c r="X56" s="404"/>
      <c r="Z56" s="407" t="str">
        <f t="shared" si="16"/>
        <v/>
      </c>
      <c r="AA56" s="130" t="str">
        <f t="shared" si="17"/>
        <v/>
      </c>
      <c r="AB56" s="407" t="str">
        <f t="shared" si="18"/>
        <v/>
      </c>
      <c r="AC56" s="130" t="str">
        <f t="shared" si="19"/>
        <v/>
      </c>
      <c r="AD56" s="461"/>
    </row>
    <row r="57" spans="1:30" ht="13.5" thickBot="1" x14ac:dyDescent="0.25">
      <c r="A57" s="6"/>
      <c r="B57" s="500"/>
      <c r="C57" s="501"/>
      <c r="D57" s="501"/>
      <c r="E57" s="501"/>
      <c r="F57" s="501"/>
      <c r="G57" s="501"/>
      <c r="H57" s="501"/>
      <c r="I57" s="502"/>
      <c r="J57" s="139"/>
      <c r="K57" s="254"/>
      <c r="L57" s="429" t="s">
        <v>120</v>
      </c>
      <c r="M57" s="257" t="str">
        <f>IF(LEN($C$5)&lt;=1,
    "",
    IF(
        OR($C$5="Overige (zorg-)instellingen",$C$5="Onderneming"),
        IF(Basisgegevens!$C$5="Ja",
            IFERROR(
                INDEX(Hulpsheets!$AO$3:$AR$18,
                    MATCH($C$9,Hulpsheets!$AN$3:$AN$18,0),
                    MATCH($C$6,Hulpsheets!$AO$3:$AR$3,0)
                ),
                ""
            ),
            IFERROR(
                INDEX(Hulpsheets!$AH$3:$AK$18,
                    MATCH($C$9,Hulpsheets!$AG$3:$AG$18,0),
                    MATCH($C$6,Hulpsheets!$AH$3:$AK$3,0)
                ),
                ""
            )
        ),
        IF($L57="Niet-economische activiteit",
            100%,
            IF(Basisgegevens!$C$5="Ja",
                IFERROR(
                    INDEX(Hulpsheets!$AO$3:$AR$18,
                        MATCH($C$9,Hulpsheets!$AN$3:$AN$18,0),
                        MATCH($C$6,Hulpsheets!$AO$3:$AR$3,0)
                    ),
                    ""
                ),
                IFERROR(
                    INDEX(Hulpsheets!$AH$3:$AK$18,
                        MATCH($C$9,Hulpsheets!$AG$3:$AG$18,0),
                        MATCH($C$6,Hulpsheets!$AH$3:$AK$3,0)
                    ),
                    ""
                )
            )
        )
    )
)</f>
        <v/>
      </c>
      <c r="N57" s="397">
        <f t="shared" si="13"/>
        <v>0</v>
      </c>
      <c r="O57" s="77" t="str">
        <f t="shared" si="20"/>
        <v/>
      </c>
      <c r="P57" s="81" t="str">
        <f t="shared" si="14"/>
        <v/>
      </c>
      <c r="R57" s="404"/>
      <c r="S57" s="403" t="str">
        <f t="shared" si="15"/>
        <v/>
      </c>
      <c r="T57" s="130" t="str">
        <f t="shared" si="21"/>
        <v/>
      </c>
      <c r="U57" s="70"/>
      <c r="V57" s="404"/>
      <c r="W57" s="70"/>
      <c r="X57" s="404"/>
      <c r="Z57" s="407" t="str">
        <f t="shared" si="16"/>
        <v/>
      </c>
      <c r="AA57" s="130" t="str">
        <f t="shared" si="17"/>
        <v/>
      </c>
      <c r="AB57" s="407" t="str">
        <f t="shared" si="18"/>
        <v/>
      </c>
      <c r="AC57" s="130" t="str">
        <f t="shared" si="19"/>
        <v/>
      </c>
      <c r="AD57" s="461"/>
    </row>
    <row r="58" spans="1:30" ht="13.5" hidden="1" outlineLevel="1" thickBot="1" x14ac:dyDescent="0.25">
      <c r="A58" s="6"/>
      <c r="B58" s="500"/>
      <c r="C58" s="501"/>
      <c r="D58" s="501"/>
      <c r="E58" s="501"/>
      <c r="F58" s="501"/>
      <c r="G58" s="501"/>
      <c r="H58" s="501"/>
      <c r="I58" s="502"/>
      <c r="J58" s="139"/>
      <c r="K58" s="254"/>
      <c r="L58" s="429" t="s">
        <v>120</v>
      </c>
      <c r="M58" s="257" t="str">
        <f>IF(LEN($C$5)&lt;=1,
    "",
    IF(
        OR($C$5="Overige (zorg-)instellingen",$C$5="Onderneming"),
        IF(Basisgegevens!$C$5="Ja",
            IFERROR(
                INDEX(Hulpsheets!$AO$3:$AR$18,
                    MATCH($C$9,Hulpsheets!$AN$3:$AN$18,0),
                    MATCH($C$6,Hulpsheets!$AO$3:$AR$3,0)
                ),
                ""
            ),
            IFERROR(
                INDEX(Hulpsheets!$AH$3:$AK$18,
                    MATCH($C$9,Hulpsheets!$AG$3:$AG$18,0),
                    MATCH($C$6,Hulpsheets!$AH$3:$AK$3,0)
                ),
                ""
            )
        ),
        IF($L58="Niet-economische activiteit",
            100%,
            IF(Basisgegevens!$C$5="Ja",
                IFERROR(
                    INDEX(Hulpsheets!$AO$3:$AR$18,
                        MATCH($C$9,Hulpsheets!$AN$3:$AN$18,0),
                        MATCH($C$6,Hulpsheets!$AO$3:$AR$3,0)
                    ),
                    ""
                ),
                IFERROR(
                    INDEX(Hulpsheets!$AH$3:$AK$18,
                        MATCH($C$9,Hulpsheets!$AG$3:$AG$18,0),
                        MATCH($C$6,Hulpsheets!$AH$3:$AK$3,0)
                    ),
                    ""
                )
            )
        )
    )
)</f>
        <v/>
      </c>
      <c r="N58" s="397">
        <f t="shared" si="13"/>
        <v>0</v>
      </c>
      <c r="O58" s="77" t="str">
        <f t="shared" si="20"/>
        <v/>
      </c>
      <c r="P58" s="81" t="str">
        <f t="shared" si="14"/>
        <v/>
      </c>
      <c r="R58" s="404"/>
      <c r="S58" s="403" t="str">
        <f t="shared" si="15"/>
        <v/>
      </c>
      <c r="T58" s="130" t="str">
        <f t="shared" si="21"/>
        <v/>
      </c>
      <c r="U58" s="70"/>
      <c r="V58" s="404"/>
      <c r="W58" s="70"/>
      <c r="X58" s="404"/>
      <c r="Z58" s="407" t="str">
        <f t="shared" si="16"/>
        <v/>
      </c>
      <c r="AA58" s="130" t="str">
        <f t="shared" si="17"/>
        <v/>
      </c>
      <c r="AB58" s="407" t="str">
        <f t="shared" si="18"/>
        <v/>
      </c>
      <c r="AC58" s="130" t="str">
        <f t="shared" si="19"/>
        <v/>
      </c>
      <c r="AD58" s="461"/>
    </row>
    <row r="59" spans="1:30" ht="13.5" hidden="1" outlineLevel="1" thickBot="1" x14ac:dyDescent="0.25">
      <c r="A59" s="6"/>
      <c r="B59" s="500"/>
      <c r="C59" s="501"/>
      <c r="D59" s="501"/>
      <c r="E59" s="501"/>
      <c r="F59" s="501"/>
      <c r="G59" s="501"/>
      <c r="H59" s="501"/>
      <c r="I59" s="502"/>
      <c r="J59" s="139"/>
      <c r="K59" s="254"/>
      <c r="L59" s="429" t="s">
        <v>120</v>
      </c>
      <c r="M59" s="257" t="str">
        <f>IF(LEN($C$5)&lt;=1,
    "",
    IF(
        OR($C$5="Overige (zorg-)instellingen",$C$5="Onderneming"),
        IF(Basisgegevens!$C$5="Ja",
            IFERROR(
                INDEX(Hulpsheets!$AO$3:$AR$18,
                    MATCH($C$9,Hulpsheets!$AN$3:$AN$18,0),
                    MATCH($C$6,Hulpsheets!$AO$3:$AR$3,0)
                ),
                ""
            ),
            IFERROR(
                INDEX(Hulpsheets!$AH$3:$AK$18,
                    MATCH($C$9,Hulpsheets!$AG$3:$AG$18,0),
                    MATCH($C$6,Hulpsheets!$AH$3:$AK$3,0)
                ),
                ""
            )
        ),
        IF($L59="Niet-economische activiteit",
            100%,
            IF(Basisgegevens!$C$5="Ja",
                IFERROR(
                    INDEX(Hulpsheets!$AO$3:$AR$18,
                        MATCH($C$9,Hulpsheets!$AN$3:$AN$18,0),
                        MATCH($C$6,Hulpsheets!$AO$3:$AR$3,0)
                    ),
                    ""
                ),
                IFERROR(
                    INDEX(Hulpsheets!$AH$3:$AK$18,
                        MATCH($C$9,Hulpsheets!$AG$3:$AG$18,0),
                        MATCH($C$6,Hulpsheets!$AH$3:$AK$3,0)
                    ),
                    ""
                )
            )
        )
    )
)</f>
        <v/>
      </c>
      <c r="N59" s="397">
        <f t="shared" si="13"/>
        <v>0</v>
      </c>
      <c r="O59" s="77" t="str">
        <f t="shared" si="20"/>
        <v/>
      </c>
      <c r="P59" s="81" t="str">
        <f t="shared" si="14"/>
        <v/>
      </c>
      <c r="R59" s="404"/>
      <c r="S59" s="403" t="str">
        <f t="shared" si="15"/>
        <v/>
      </c>
      <c r="T59" s="130" t="str">
        <f t="shared" si="21"/>
        <v/>
      </c>
      <c r="U59" s="70"/>
      <c r="V59" s="404"/>
      <c r="W59" s="70"/>
      <c r="X59" s="404"/>
      <c r="Z59" s="407" t="str">
        <f t="shared" si="16"/>
        <v/>
      </c>
      <c r="AA59" s="130" t="str">
        <f t="shared" si="17"/>
        <v/>
      </c>
      <c r="AB59" s="407" t="str">
        <f t="shared" si="18"/>
        <v/>
      </c>
      <c r="AC59" s="130" t="str">
        <f t="shared" si="19"/>
        <v/>
      </c>
      <c r="AD59" s="461"/>
    </row>
    <row r="60" spans="1:30" ht="13.5" hidden="1" outlineLevel="1" thickBot="1" x14ac:dyDescent="0.25">
      <c r="A60" s="6"/>
      <c r="B60" s="500"/>
      <c r="C60" s="501"/>
      <c r="D60" s="501"/>
      <c r="E60" s="501"/>
      <c r="F60" s="501"/>
      <c r="G60" s="501"/>
      <c r="H60" s="501"/>
      <c r="I60" s="502"/>
      <c r="J60" s="139"/>
      <c r="K60" s="254"/>
      <c r="L60" s="429" t="s">
        <v>120</v>
      </c>
      <c r="M60" s="257" t="str">
        <f>IF(LEN($C$5)&lt;=1,
    "",
    IF(
        OR($C$5="Overige (zorg-)instellingen",$C$5="Onderneming"),
        IF(Basisgegevens!$C$5="Ja",
            IFERROR(
                INDEX(Hulpsheets!$AO$3:$AR$18,
                    MATCH($C$9,Hulpsheets!$AN$3:$AN$18,0),
                    MATCH($C$6,Hulpsheets!$AO$3:$AR$3,0)
                ),
                ""
            ),
            IFERROR(
                INDEX(Hulpsheets!$AH$3:$AK$18,
                    MATCH($C$9,Hulpsheets!$AG$3:$AG$18,0),
                    MATCH($C$6,Hulpsheets!$AH$3:$AK$3,0)
                ),
                ""
            )
        ),
        IF($L60="Niet-economische activiteit",
            100%,
            IF(Basisgegevens!$C$5="Ja",
                IFERROR(
                    INDEX(Hulpsheets!$AO$3:$AR$18,
                        MATCH($C$9,Hulpsheets!$AN$3:$AN$18,0),
                        MATCH($C$6,Hulpsheets!$AO$3:$AR$3,0)
                    ),
                    ""
                ),
                IFERROR(
                    INDEX(Hulpsheets!$AH$3:$AK$18,
                        MATCH($C$9,Hulpsheets!$AG$3:$AG$18,0),
                        MATCH($C$6,Hulpsheets!$AH$3:$AK$3,0)
                    ),
                    ""
                )
            )
        )
    )
)</f>
        <v/>
      </c>
      <c r="N60" s="397">
        <f t="shared" si="13"/>
        <v>0</v>
      </c>
      <c r="O60" s="77" t="str">
        <f t="shared" si="20"/>
        <v/>
      </c>
      <c r="P60" s="81" t="str">
        <f t="shared" si="14"/>
        <v/>
      </c>
      <c r="R60" s="404"/>
      <c r="S60" s="403" t="str">
        <f t="shared" si="15"/>
        <v/>
      </c>
      <c r="T60" s="130" t="str">
        <f t="shared" si="21"/>
        <v/>
      </c>
      <c r="U60" s="70"/>
      <c r="V60" s="404"/>
      <c r="W60" s="70"/>
      <c r="X60" s="404"/>
      <c r="Z60" s="407" t="str">
        <f t="shared" si="16"/>
        <v/>
      </c>
      <c r="AA60" s="130" t="str">
        <f t="shared" si="17"/>
        <v/>
      </c>
      <c r="AB60" s="407" t="str">
        <f t="shared" si="18"/>
        <v/>
      </c>
      <c r="AC60" s="130" t="str">
        <f t="shared" si="19"/>
        <v/>
      </c>
      <c r="AD60" s="461"/>
    </row>
    <row r="61" spans="1:30" ht="13.5" hidden="1" outlineLevel="1" thickBot="1" x14ac:dyDescent="0.25">
      <c r="A61" s="6"/>
      <c r="B61" s="500"/>
      <c r="C61" s="501"/>
      <c r="D61" s="501"/>
      <c r="E61" s="501"/>
      <c r="F61" s="501"/>
      <c r="G61" s="501"/>
      <c r="H61" s="501"/>
      <c r="I61" s="502"/>
      <c r="J61" s="139"/>
      <c r="K61" s="254"/>
      <c r="L61" s="429" t="s">
        <v>120</v>
      </c>
      <c r="M61" s="257" t="str">
        <f>IF(LEN($C$5)&lt;=1,
    "",
    IF(
        OR($C$5="Overige (zorg-)instellingen",$C$5="Onderneming"),
        IF(Basisgegevens!$C$5="Ja",
            IFERROR(
                INDEX(Hulpsheets!$AO$3:$AR$18,
                    MATCH($C$9,Hulpsheets!$AN$3:$AN$18,0),
                    MATCH($C$6,Hulpsheets!$AO$3:$AR$3,0)
                ),
                ""
            ),
            IFERROR(
                INDEX(Hulpsheets!$AH$3:$AK$18,
                    MATCH($C$9,Hulpsheets!$AG$3:$AG$18,0),
                    MATCH($C$6,Hulpsheets!$AH$3:$AK$3,0)
                ),
                ""
            )
        ),
        IF($L61="Niet-economische activiteit",
            100%,
            IF(Basisgegevens!$C$5="Ja",
                IFERROR(
                    INDEX(Hulpsheets!$AO$3:$AR$18,
                        MATCH($C$9,Hulpsheets!$AN$3:$AN$18,0),
                        MATCH($C$6,Hulpsheets!$AO$3:$AR$3,0)
                    ),
                    ""
                ),
                IFERROR(
                    INDEX(Hulpsheets!$AH$3:$AK$18,
                        MATCH($C$9,Hulpsheets!$AG$3:$AG$18,0),
                        MATCH($C$6,Hulpsheets!$AH$3:$AK$3,0)
                    ),
                    ""
                )
            )
        )
    )
)</f>
        <v/>
      </c>
      <c r="N61" s="397">
        <f t="shared" si="13"/>
        <v>0</v>
      </c>
      <c r="O61" s="77" t="str">
        <f t="shared" si="20"/>
        <v/>
      </c>
      <c r="P61" s="81" t="str">
        <f t="shared" si="14"/>
        <v/>
      </c>
      <c r="R61" s="404"/>
      <c r="S61" s="403" t="str">
        <f t="shared" si="15"/>
        <v/>
      </c>
      <c r="T61" s="130" t="str">
        <f t="shared" si="21"/>
        <v/>
      </c>
      <c r="U61" s="70"/>
      <c r="V61" s="404"/>
      <c r="W61" s="70"/>
      <c r="X61" s="404"/>
      <c r="Z61" s="407" t="str">
        <f t="shared" si="16"/>
        <v/>
      </c>
      <c r="AA61" s="130" t="str">
        <f t="shared" si="17"/>
        <v/>
      </c>
      <c r="AB61" s="407" t="str">
        <f t="shared" si="18"/>
        <v/>
      </c>
      <c r="AC61" s="130" t="str">
        <f t="shared" si="19"/>
        <v/>
      </c>
      <c r="AD61" s="461"/>
    </row>
    <row r="62" spans="1:30" ht="13.5" hidden="1" outlineLevel="1" thickBot="1" x14ac:dyDescent="0.25">
      <c r="A62" s="6"/>
      <c r="B62" s="500"/>
      <c r="C62" s="501"/>
      <c r="D62" s="501"/>
      <c r="E62" s="501"/>
      <c r="F62" s="501"/>
      <c r="G62" s="501"/>
      <c r="H62" s="501"/>
      <c r="I62" s="502"/>
      <c r="J62" s="139"/>
      <c r="K62" s="254"/>
      <c r="L62" s="429" t="s">
        <v>120</v>
      </c>
      <c r="M62" s="257" t="str">
        <f>IF(LEN($C$5)&lt;=1,
    "",
    IF(
        OR($C$5="Overige (zorg-)instellingen",$C$5="Onderneming"),
        IF(Basisgegevens!$C$5="Ja",
            IFERROR(
                INDEX(Hulpsheets!$AO$3:$AR$18,
                    MATCH($C$9,Hulpsheets!$AN$3:$AN$18,0),
                    MATCH($C$6,Hulpsheets!$AO$3:$AR$3,0)
                ),
                ""
            ),
            IFERROR(
                INDEX(Hulpsheets!$AH$3:$AK$18,
                    MATCH($C$9,Hulpsheets!$AG$3:$AG$18,0),
                    MATCH($C$6,Hulpsheets!$AH$3:$AK$3,0)
                ),
                ""
            )
        ),
        IF($L62="Niet-economische activiteit",
            100%,
            IF(Basisgegevens!$C$5="Ja",
                IFERROR(
                    INDEX(Hulpsheets!$AO$3:$AR$18,
                        MATCH($C$9,Hulpsheets!$AN$3:$AN$18,0),
                        MATCH($C$6,Hulpsheets!$AO$3:$AR$3,0)
                    ),
                    ""
                ),
                IFERROR(
                    INDEX(Hulpsheets!$AH$3:$AK$18,
                        MATCH($C$9,Hulpsheets!$AG$3:$AG$18,0),
                        MATCH($C$6,Hulpsheets!$AH$3:$AK$3,0)
                    ),
                    ""
                )
            )
        )
    )
)</f>
        <v/>
      </c>
      <c r="N62" s="397">
        <f t="shared" si="13"/>
        <v>0</v>
      </c>
      <c r="O62" s="77" t="str">
        <f t="shared" si="20"/>
        <v/>
      </c>
      <c r="P62" s="81" t="str">
        <f t="shared" si="14"/>
        <v/>
      </c>
      <c r="R62" s="404"/>
      <c r="S62" s="403" t="str">
        <f t="shared" si="15"/>
        <v/>
      </c>
      <c r="T62" s="130" t="str">
        <f t="shared" si="21"/>
        <v/>
      </c>
      <c r="U62" s="70"/>
      <c r="V62" s="404"/>
      <c r="W62" s="70"/>
      <c r="X62" s="404"/>
      <c r="Z62" s="407" t="str">
        <f t="shared" si="16"/>
        <v/>
      </c>
      <c r="AA62" s="130" t="str">
        <f t="shared" si="17"/>
        <v/>
      </c>
      <c r="AB62" s="407" t="str">
        <f t="shared" si="18"/>
        <v/>
      </c>
      <c r="AC62" s="130" t="str">
        <f t="shared" si="19"/>
        <v/>
      </c>
      <c r="AD62" s="461"/>
    </row>
    <row r="63" spans="1:30" ht="13.5" hidden="1" outlineLevel="1" thickBot="1" x14ac:dyDescent="0.25">
      <c r="A63" s="6"/>
      <c r="B63" s="500"/>
      <c r="C63" s="501"/>
      <c r="D63" s="501"/>
      <c r="E63" s="501"/>
      <c r="F63" s="501"/>
      <c r="G63" s="501"/>
      <c r="H63" s="501"/>
      <c r="I63" s="502"/>
      <c r="J63" s="139"/>
      <c r="K63" s="254"/>
      <c r="L63" s="429" t="s">
        <v>120</v>
      </c>
      <c r="M63" s="257" t="str">
        <f>IF(LEN($C$5)&lt;=1,
    "",
    IF(
        OR($C$5="Overige (zorg-)instellingen",$C$5="Onderneming"),
        IF(Basisgegevens!$C$5="Ja",
            IFERROR(
                INDEX(Hulpsheets!$AO$3:$AR$18,
                    MATCH($C$9,Hulpsheets!$AN$3:$AN$18,0),
                    MATCH($C$6,Hulpsheets!$AO$3:$AR$3,0)
                ),
                ""
            ),
            IFERROR(
                INDEX(Hulpsheets!$AH$3:$AK$18,
                    MATCH($C$9,Hulpsheets!$AG$3:$AG$18,0),
                    MATCH($C$6,Hulpsheets!$AH$3:$AK$3,0)
                ),
                ""
            )
        ),
        IF($L63="Niet-economische activiteit",
            100%,
            IF(Basisgegevens!$C$5="Ja",
                IFERROR(
                    INDEX(Hulpsheets!$AO$3:$AR$18,
                        MATCH($C$9,Hulpsheets!$AN$3:$AN$18,0),
                        MATCH($C$6,Hulpsheets!$AO$3:$AR$3,0)
                    ),
                    ""
                ),
                IFERROR(
                    INDEX(Hulpsheets!$AH$3:$AK$18,
                        MATCH($C$9,Hulpsheets!$AG$3:$AG$18,0),
                        MATCH($C$6,Hulpsheets!$AH$3:$AK$3,0)
                    ),
                    ""
                )
            )
        )
    )
)</f>
        <v/>
      </c>
      <c r="N63" s="397">
        <f t="shared" si="13"/>
        <v>0</v>
      </c>
      <c r="O63" s="77" t="str">
        <f t="shared" si="20"/>
        <v/>
      </c>
      <c r="P63" s="81" t="str">
        <f t="shared" si="14"/>
        <v/>
      </c>
      <c r="R63" s="404"/>
      <c r="S63" s="403" t="str">
        <f t="shared" si="15"/>
        <v/>
      </c>
      <c r="T63" s="130" t="str">
        <f t="shared" si="21"/>
        <v/>
      </c>
      <c r="U63" s="70"/>
      <c r="V63" s="404"/>
      <c r="W63" s="70"/>
      <c r="X63" s="404"/>
      <c r="Z63" s="407" t="str">
        <f t="shared" si="16"/>
        <v/>
      </c>
      <c r="AA63" s="130" t="str">
        <f t="shared" si="17"/>
        <v/>
      </c>
      <c r="AB63" s="407" t="str">
        <f t="shared" si="18"/>
        <v/>
      </c>
      <c r="AC63" s="130" t="str">
        <f t="shared" si="19"/>
        <v/>
      </c>
      <c r="AD63" s="461"/>
    </row>
    <row r="64" spans="1:30" ht="13.5" hidden="1" outlineLevel="1" thickBot="1" x14ac:dyDescent="0.25">
      <c r="A64" s="6"/>
      <c r="B64" s="500"/>
      <c r="C64" s="501"/>
      <c r="D64" s="501"/>
      <c r="E64" s="501"/>
      <c r="F64" s="501"/>
      <c r="G64" s="501"/>
      <c r="H64" s="501"/>
      <c r="I64" s="502"/>
      <c r="J64" s="139"/>
      <c r="K64" s="254"/>
      <c r="L64" s="429" t="s">
        <v>120</v>
      </c>
      <c r="M64" s="257" t="str">
        <f>IF(LEN($C$5)&lt;=1,
    "",
    IF(
        OR($C$5="Overige (zorg-)instellingen",$C$5="Onderneming"),
        IF(Basisgegevens!$C$5="Ja",
            IFERROR(
                INDEX(Hulpsheets!$AO$3:$AR$18,
                    MATCH($C$9,Hulpsheets!$AN$3:$AN$18,0),
                    MATCH($C$6,Hulpsheets!$AO$3:$AR$3,0)
                ),
                ""
            ),
            IFERROR(
                INDEX(Hulpsheets!$AH$3:$AK$18,
                    MATCH($C$9,Hulpsheets!$AG$3:$AG$18,0),
                    MATCH($C$6,Hulpsheets!$AH$3:$AK$3,0)
                ),
                ""
            )
        ),
        IF($L64="Niet-economische activiteit",
            100%,
            IF(Basisgegevens!$C$5="Ja",
                IFERROR(
                    INDEX(Hulpsheets!$AO$3:$AR$18,
                        MATCH($C$9,Hulpsheets!$AN$3:$AN$18,0),
                        MATCH($C$6,Hulpsheets!$AO$3:$AR$3,0)
                    ),
                    ""
                ),
                IFERROR(
                    INDEX(Hulpsheets!$AH$3:$AK$18,
                        MATCH($C$9,Hulpsheets!$AG$3:$AG$18,0),
                        MATCH($C$6,Hulpsheets!$AH$3:$AK$3,0)
                    ),
                    ""
                )
            )
        )
    )
)</f>
        <v/>
      </c>
      <c r="N64" s="397">
        <f t="shared" si="13"/>
        <v>0</v>
      </c>
      <c r="O64" s="77" t="str">
        <f t="shared" si="20"/>
        <v/>
      </c>
      <c r="P64" s="81" t="str">
        <f t="shared" si="14"/>
        <v/>
      </c>
      <c r="R64" s="404"/>
      <c r="S64" s="403" t="str">
        <f t="shared" si="15"/>
        <v/>
      </c>
      <c r="T64" s="130" t="str">
        <f t="shared" si="21"/>
        <v/>
      </c>
      <c r="U64" s="70"/>
      <c r="V64" s="404"/>
      <c r="W64" s="70"/>
      <c r="X64" s="404"/>
      <c r="Z64" s="407" t="str">
        <f t="shared" si="16"/>
        <v/>
      </c>
      <c r="AA64" s="130" t="str">
        <f t="shared" si="17"/>
        <v/>
      </c>
      <c r="AB64" s="407" t="str">
        <f t="shared" si="18"/>
        <v/>
      </c>
      <c r="AC64" s="130" t="str">
        <f t="shared" si="19"/>
        <v/>
      </c>
      <c r="AD64" s="461"/>
    </row>
    <row r="65" spans="1:30" ht="13.5" hidden="1" outlineLevel="1" thickBot="1" x14ac:dyDescent="0.25">
      <c r="A65" s="6"/>
      <c r="B65" s="500"/>
      <c r="C65" s="501"/>
      <c r="D65" s="501"/>
      <c r="E65" s="501"/>
      <c r="F65" s="501"/>
      <c r="G65" s="501"/>
      <c r="H65" s="501"/>
      <c r="I65" s="502"/>
      <c r="J65" s="139"/>
      <c r="K65" s="254"/>
      <c r="L65" s="429" t="s">
        <v>120</v>
      </c>
      <c r="M65" s="257" t="str">
        <f>IF(LEN($C$5)&lt;=1,
    "",
    IF(
        OR($C$5="Overige (zorg-)instellingen",$C$5="Onderneming"),
        IF(Basisgegevens!$C$5="Ja",
            IFERROR(
                INDEX(Hulpsheets!$AO$3:$AR$18,
                    MATCH($C$9,Hulpsheets!$AN$3:$AN$18,0),
                    MATCH($C$6,Hulpsheets!$AO$3:$AR$3,0)
                ),
                ""
            ),
            IFERROR(
                INDEX(Hulpsheets!$AH$3:$AK$18,
                    MATCH($C$9,Hulpsheets!$AG$3:$AG$18,0),
                    MATCH($C$6,Hulpsheets!$AH$3:$AK$3,0)
                ),
                ""
            )
        ),
        IF($L65="Niet-economische activiteit",
            100%,
            IF(Basisgegevens!$C$5="Ja",
                IFERROR(
                    INDEX(Hulpsheets!$AO$3:$AR$18,
                        MATCH($C$9,Hulpsheets!$AN$3:$AN$18,0),
                        MATCH($C$6,Hulpsheets!$AO$3:$AR$3,0)
                    ),
                    ""
                ),
                IFERROR(
                    INDEX(Hulpsheets!$AH$3:$AK$18,
                        MATCH($C$9,Hulpsheets!$AG$3:$AG$18,0),
                        MATCH($C$6,Hulpsheets!$AH$3:$AK$3,0)
                    ),
                    ""
                )
            )
        )
    )
)</f>
        <v/>
      </c>
      <c r="N65" s="397">
        <f t="shared" si="13"/>
        <v>0</v>
      </c>
      <c r="O65" s="77" t="str">
        <f t="shared" si="20"/>
        <v/>
      </c>
      <c r="P65" s="81" t="str">
        <f t="shared" si="14"/>
        <v/>
      </c>
      <c r="R65" s="404"/>
      <c r="S65" s="403" t="str">
        <f t="shared" si="15"/>
        <v/>
      </c>
      <c r="T65" s="130" t="str">
        <f t="shared" si="21"/>
        <v/>
      </c>
      <c r="U65" s="70"/>
      <c r="V65" s="404"/>
      <c r="W65" s="70"/>
      <c r="X65" s="404"/>
      <c r="Z65" s="407" t="str">
        <f t="shared" si="16"/>
        <v/>
      </c>
      <c r="AA65" s="130" t="str">
        <f t="shared" si="17"/>
        <v/>
      </c>
      <c r="AB65" s="407" t="str">
        <f t="shared" si="18"/>
        <v/>
      </c>
      <c r="AC65" s="130" t="str">
        <f t="shared" si="19"/>
        <v/>
      </c>
      <c r="AD65" s="461"/>
    </row>
    <row r="66" spans="1:30" ht="13.5" hidden="1" outlineLevel="1" thickBot="1" x14ac:dyDescent="0.25">
      <c r="A66" s="6"/>
      <c r="B66" s="500"/>
      <c r="C66" s="501"/>
      <c r="D66" s="501"/>
      <c r="E66" s="501"/>
      <c r="F66" s="501"/>
      <c r="G66" s="501"/>
      <c r="H66" s="501"/>
      <c r="I66" s="502"/>
      <c r="J66" s="139"/>
      <c r="K66" s="254"/>
      <c r="L66" s="429" t="s">
        <v>120</v>
      </c>
      <c r="M66" s="257" t="str">
        <f>IF(LEN($C$5)&lt;=1,
    "",
    IF(
        OR($C$5="Overige (zorg-)instellingen",$C$5="Onderneming"),
        IF(Basisgegevens!$C$5="Ja",
            IFERROR(
                INDEX(Hulpsheets!$AO$3:$AR$18,
                    MATCH($C$9,Hulpsheets!$AN$3:$AN$18,0),
                    MATCH($C$6,Hulpsheets!$AO$3:$AR$3,0)
                ),
                ""
            ),
            IFERROR(
                INDEX(Hulpsheets!$AH$3:$AK$18,
                    MATCH($C$9,Hulpsheets!$AG$3:$AG$18,0),
                    MATCH($C$6,Hulpsheets!$AH$3:$AK$3,0)
                ),
                ""
            )
        ),
        IF($L66="Niet-economische activiteit",
            100%,
            IF(Basisgegevens!$C$5="Ja",
                IFERROR(
                    INDEX(Hulpsheets!$AO$3:$AR$18,
                        MATCH($C$9,Hulpsheets!$AN$3:$AN$18,0),
                        MATCH($C$6,Hulpsheets!$AO$3:$AR$3,0)
                    ),
                    ""
                ),
                IFERROR(
                    INDEX(Hulpsheets!$AH$3:$AK$18,
                        MATCH($C$9,Hulpsheets!$AG$3:$AG$18,0),
                        MATCH($C$6,Hulpsheets!$AH$3:$AK$3,0)
                    ),
                    ""
                )
            )
        )
    )
)</f>
        <v/>
      </c>
      <c r="N66" s="397">
        <f t="shared" si="13"/>
        <v>0</v>
      </c>
      <c r="O66" s="77" t="str">
        <f t="shared" si="20"/>
        <v/>
      </c>
      <c r="P66" s="81" t="str">
        <f t="shared" si="14"/>
        <v/>
      </c>
      <c r="R66" s="404"/>
      <c r="S66" s="403" t="str">
        <f t="shared" si="15"/>
        <v/>
      </c>
      <c r="T66" s="130" t="str">
        <f t="shared" si="21"/>
        <v/>
      </c>
      <c r="U66" s="70"/>
      <c r="V66" s="404"/>
      <c r="W66" s="70"/>
      <c r="X66" s="404"/>
      <c r="Z66" s="407" t="str">
        <f t="shared" si="16"/>
        <v/>
      </c>
      <c r="AA66" s="130" t="str">
        <f t="shared" si="17"/>
        <v/>
      </c>
      <c r="AB66" s="407" t="str">
        <f t="shared" si="18"/>
        <v/>
      </c>
      <c r="AC66" s="130" t="str">
        <f t="shared" si="19"/>
        <v/>
      </c>
      <c r="AD66" s="461"/>
    </row>
    <row r="67" spans="1:30" ht="13.5" hidden="1" outlineLevel="1" thickBot="1" x14ac:dyDescent="0.25">
      <c r="A67" s="6"/>
      <c r="B67" s="518"/>
      <c r="C67" s="519"/>
      <c r="D67" s="519"/>
      <c r="E67" s="519"/>
      <c r="F67" s="519"/>
      <c r="G67" s="519"/>
      <c r="H67" s="519"/>
      <c r="I67" s="520"/>
      <c r="J67" s="140"/>
      <c r="K67" s="293"/>
      <c r="L67" s="428" t="s">
        <v>120</v>
      </c>
      <c r="M67" s="427" t="str">
        <f>IF(LEN($C$5)&lt;=1,
    "",
    IF(
        OR($C$5="Overige (zorg-)instellingen",$C$5="Onderneming"),
        IF(Basisgegevens!$C$5="Ja",
            IFERROR(
                INDEX(Hulpsheets!$AO$3:$AR$18,
                    MATCH($C$9,Hulpsheets!$AN$3:$AN$18,0),
                    MATCH($C$6,Hulpsheets!$AO$3:$AR$3,0)
                ),
                ""
            ),
            IFERROR(
                INDEX(Hulpsheets!$AH$3:$AK$18,
                    MATCH($C$9,Hulpsheets!$AG$3:$AG$18,0),
                    MATCH($C$6,Hulpsheets!$AH$3:$AK$3,0)
                ),
                ""
            )
        ),
        IF($L67="Niet-economische activiteit",
            100%,
            IF(Basisgegevens!$C$5="Ja",
                IFERROR(
                    INDEX(Hulpsheets!$AO$3:$AR$18,
                        MATCH($C$9,Hulpsheets!$AN$3:$AN$18,0),
                        MATCH($C$6,Hulpsheets!$AO$3:$AR$3,0)
                    ),
                    ""
                ),
                IFERROR(
                    INDEX(Hulpsheets!$AH$3:$AK$18,
                        MATCH($C$9,Hulpsheets!$AG$3:$AG$18,0),
                        MATCH($C$6,Hulpsheets!$AH$3:$AK$3,0)
                    ),
                    ""
                )
            )
        )
    )
)</f>
        <v/>
      </c>
      <c r="N67" s="397">
        <f t="shared" si="13"/>
        <v>0</v>
      </c>
      <c r="O67" s="87" t="str">
        <f t="shared" si="20"/>
        <v/>
      </c>
      <c r="P67" s="83" t="str">
        <f t="shared" si="14"/>
        <v/>
      </c>
      <c r="R67" s="405"/>
      <c r="S67" s="403" t="str">
        <f t="shared" si="15"/>
        <v/>
      </c>
      <c r="T67" s="365" t="str">
        <f t="shared" si="21"/>
        <v/>
      </c>
      <c r="U67" s="70"/>
      <c r="V67" s="411"/>
      <c r="W67" s="70"/>
      <c r="X67" s="411"/>
      <c r="Z67" s="407" t="str">
        <f t="shared" si="16"/>
        <v/>
      </c>
      <c r="AA67" s="365" t="str">
        <f t="shared" si="17"/>
        <v/>
      </c>
      <c r="AB67" s="407" t="str">
        <f t="shared" si="18"/>
        <v/>
      </c>
      <c r="AC67" s="365" t="str">
        <f t="shared" si="19"/>
        <v/>
      </c>
      <c r="AD67" s="461"/>
    </row>
    <row r="68" spans="1:30" ht="13.5" collapsed="1" thickBot="1" x14ac:dyDescent="0.25">
      <c r="A68" s="5"/>
      <c r="B68" s="40"/>
      <c r="C68" s="40"/>
      <c r="D68" s="7"/>
      <c r="E68" s="6"/>
      <c r="F68" s="6"/>
      <c r="G68" s="6"/>
      <c r="H68" s="6"/>
      <c r="I68" s="9"/>
      <c r="J68" s="97"/>
      <c r="L68" s="418" t="s">
        <v>102</v>
      </c>
      <c r="M68" s="78"/>
      <c r="N68" s="101">
        <f>SUM(N43:N67)</f>
        <v>0</v>
      </c>
      <c r="O68" s="101">
        <f>SUM(O43:O67)</f>
        <v>0</v>
      </c>
      <c r="P68" s="101">
        <f>SUM(P43:P67)</f>
        <v>0</v>
      </c>
      <c r="R68" s="439">
        <f>SUM(R43:R67)</f>
        <v>0</v>
      </c>
      <c r="S68" s="102">
        <f>SUM(S43:S67)</f>
        <v>0</v>
      </c>
      <c r="T68" s="102">
        <f>SUM(T43:T67)</f>
        <v>0</v>
      </c>
      <c r="U68" s="100"/>
      <c r="V68" s="364">
        <f>SUM(V43:V67)</f>
        <v>0</v>
      </c>
      <c r="W68" s="70"/>
      <c r="X68" s="364">
        <f>SUM(X43:X67)</f>
        <v>0</v>
      </c>
      <c r="Z68" s="410">
        <f>SUM(Z43:Z67)</f>
        <v>0</v>
      </c>
      <c r="AA68" s="364">
        <f>SUM(AA43:AA67)</f>
        <v>0</v>
      </c>
      <c r="AB68" s="410">
        <f>SUM(AB43:AB67)</f>
        <v>0</v>
      </c>
      <c r="AC68" s="364">
        <f>SUM(AC43:AC67)</f>
        <v>0</v>
      </c>
      <c r="AD68" s="462"/>
    </row>
    <row r="69" spans="1:30" ht="13.5" thickBot="1" x14ac:dyDescent="0.25">
      <c r="B69" s="32"/>
      <c r="C69" s="32"/>
      <c r="D69" s="103"/>
      <c r="E69" s="104"/>
      <c r="F69" s="104"/>
      <c r="G69" s="105"/>
      <c r="H69" s="105"/>
      <c r="I69" s="29"/>
      <c r="J69" s="105"/>
      <c r="K69" s="105"/>
      <c r="L69" s="105"/>
      <c r="M69" s="259"/>
      <c r="N69" s="105"/>
      <c r="O69" s="105"/>
      <c r="P69" s="29"/>
      <c r="Q69" s="29"/>
      <c r="R69" s="29"/>
      <c r="S69" s="29"/>
      <c r="T69" s="29"/>
      <c r="U69" s="29"/>
      <c r="V69" s="29"/>
      <c r="W69" s="29"/>
      <c r="X69" s="29"/>
      <c r="Z69" s="29"/>
      <c r="AA69" s="29"/>
      <c r="AB69" s="29"/>
    </row>
    <row r="70" spans="1:30" ht="15.75" customHeight="1" thickBot="1" x14ac:dyDescent="0.25">
      <c r="B70" s="503" t="s">
        <v>108</v>
      </c>
      <c r="C70" s="503"/>
      <c r="D70" s="503"/>
      <c r="E70" s="503"/>
      <c r="F70" s="29"/>
      <c r="I70" s="29"/>
      <c r="P70" s="29"/>
      <c r="Q70" s="29"/>
      <c r="R70" s="406" t="s">
        <v>87</v>
      </c>
      <c r="S70" s="401"/>
      <c r="T70" s="402"/>
      <c r="U70" s="6"/>
      <c r="V70" s="498" t="s">
        <v>61</v>
      </c>
      <c r="W70" s="6"/>
      <c r="X70" s="498" t="s">
        <v>62</v>
      </c>
      <c r="Z70" s="401"/>
      <c r="AA70" s="402"/>
      <c r="AB70" s="401"/>
      <c r="AC70" s="402"/>
      <c r="AD70" s="460"/>
    </row>
    <row r="71" spans="1:30" ht="13.5" thickBot="1" x14ac:dyDescent="0.25">
      <c r="B71" s="106"/>
      <c r="C71" s="106"/>
      <c r="D71" s="107"/>
      <c r="E71" s="107"/>
      <c r="G71" s="107"/>
      <c r="H71" s="108"/>
      <c r="I71" s="95"/>
      <c r="J71" s="107"/>
      <c r="K71" s="107"/>
      <c r="L71" s="107"/>
      <c r="P71" s="29"/>
      <c r="Q71" s="29"/>
      <c r="R71" s="6"/>
      <c r="S71" s="6"/>
      <c r="T71" s="6"/>
      <c r="U71" s="6"/>
      <c r="V71" s="499"/>
      <c r="W71" s="415"/>
      <c r="X71" s="499"/>
      <c r="Z71" s="6"/>
      <c r="AA71" s="6"/>
      <c r="AB71" s="6"/>
      <c r="AC71" s="97"/>
      <c r="AD71" s="97"/>
    </row>
    <row r="72" spans="1:30" ht="21" customHeight="1" thickBot="1" x14ac:dyDescent="0.25">
      <c r="A72" s="120"/>
      <c r="B72" s="529" t="s">
        <v>109</v>
      </c>
      <c r="C72" s="530"/>
      <c r="D72" s="530"/>
      <c r="E72" s="530"/>
      <c r="F72" s="530"/>
      <c r="G72" s="530"/>
      <c r="H72" s="530"/>
      <c r="I72" s="531"/>
      <c r="J72" s="236" t="s">
        <v>110</v>
      </c>
      <c r="K72" s="236" t="s">
        <v>111</v>
      </c>
      <c r="L72" s="236" t="s">
        <v>235</v>
      </c>
      <c r="M72" s="143" t="s">
        <v>94</v>
      </c>
      <c r="N72" s="237" t="s">
        <v>66</v>
      </c>
      <c r="O72" s="237" t="s">
        <v>95</v>
      </c>
      <c r="P72" s="237" t="s">
        <v>96</v>
      </c>
      <c r="Q72" s="120"/>
      <c r="R72" s="239" t="s">
        <v>68</v>
      </c>
      <c r="S72" s="238" t="s">
        <v>97</v>
      </c>
      <c r="T72" s="238" t="s">
        <v>70</v>
      </c>
      <c r="U72" s="119"/>
      <c r="V72" s="239" t="s">
        <v>68</v>
      </c>
      <c r="W72" s="414"/>
      <c r="X72" s="239" t="s">
        <v>68</v>
      </c>
      <c r="Y72" s="120"/>
      <c r="Z72" s="238" t="s">
        <v>97</v>
      </c>
      <c r="AA72" s="238" t="s">
        <v>70</v>
      </c>
      <c r="AB72" s="238" t="s">
        <v>97</v>
      </c>
      <c r="AC72" s="238" t="s">
        <v>70</v>
      </c>
      <c r="AD72" s="118"/>
    </row>
    <row r="73" spans="1:30" x14ac:dyDescent="0.2">
      <c r="B73" s="516"/>
      <c r="C73" s="517"/>
      <c r="D73" s="517"/>
      <c r="E73" s="517"/>
      <c r="F73" s="517"/>
      <c r="G73" s="517"/>
      <c r="H73" s="517"/>
      <c r="I73" s="517"/>
      <c r="J73" s="71"/>
      <c r="K73" s="253"/>
      <c r="L73" s="429" t="s">
        <v>120</v>
      </c>
      <c r="M73" s="257" t="str">
        <f>IF(LEN($C$5)&lt;=1,
    "",
    IF(
        OR($C$5="Overige (zorg-)instellingen",$C$5="Onderneming"),
        IF(Basisgegevens!$C$5="Ja",
            IFERROR(
                INDEX(Hulpsheets!$AO$3:$AR$18,
                    MATCH($C$9,Hulpsheets!$AN$3:$AN$18,0),
                    MATCH($C$6,Hulpsheets!$AO$3:$AR$3,0)
                ),
                ""
            ),
            IFERROR(
                INDEX(Hulpsheets!$AH$3:$AK$18,
                    MATCH($C$9,Hulpsheets!$AG$3:$AG$18,0),
                    MATCH($C$6,Hulpsheets!$AH$3:$AK$3,0)
                ),
                ""
            )
        ),
        IF($L73="Niet-economische activiteit",
            100%,
            IF(Basisgegevens!$C$5="Ja",
                IFERROR(
                    INDEX(Hulpsheets!$AO$3:$AR$18,
                        MATCH($C$9,Hulpsheets!$AN$3:$AN$18,0),
                        MATCH($C$6,Hulpsheets!$AO$3:$AR$3,0)
                    ),
                    ""
                ),
                IFERROR(
                    INDEX(Hulpsheets!$AH$3:$AK$18,
                        MATCH($C$9,Hulpsheets!$AG$3:$AG$18,0),
                        MATCH($C$6,Hulpsheets!$AH$3:$AK$3,0)
                    ),
                    ""
                )
            )
        )
    )
)</f>
        <v/>
      </c>
      <c r="N73" s="397">
        <f t="shared" ref="N73:N97" si="22">IFERROR(J73*K73,"")</f>
        <v>0</v>
      </c>
      <c r="O73" s="82" t="str">
        <f t="shared" ref="O73:O97" si="23">IFERROR(N73*M73,"")</f>
        <v/>
      </c>
      <c r="P73" s="85" t="str">
        <f t="shared" ref="P73:P97" si="24">IFERROR(N73-O73,"")</f>
        <v/>
      </c>
      <c r="R73" s="404"/>
      <c r="S73" s="403" t="str">
        <f t="shared" ref="S73:S97" si="25">IFERROR($R73*(1-$M73),"")</f>
        <v/>
      </c>
      <c r="T73" s="130" t="str">
        <f t="shared" ref="T73:T97" si="26">IFERROR(R73-S73,"")</f>
        <v/>
      </c>
      <c r="U73" s="80"/>
      <c r="V73" s="404"/>
      <c r="W73" s="70"/>
      <c r="X73" s="404"/>
      <c r="Z73" s="407" t="str">
        <f t="shared" ref="Z73:Z97" si="27">IFERROR($V73*(1-$M73),"")</f>
        <v/>
      </c>
      <c r="AA73" s="130" t="str">
        <f t="shared" ref="AA73:AA97" si="28">IFERROR(V73-Z73,"")</f>
        <v/>
      </c>
      <c r="AB73" s="407" t="str">
        <f t="shared" ref="AB73:AB97" si="29">IFERROR($X73*(1-$M73),"")</f>
        <v/>
      </c>
      <c r="AC73" s="130" t="str">
        <f t="shared" ref="AC73:AC97" si="30">IFERROR(X73-AB73,"")</f>
        <v/>
      </c>
      <c r="AD73" s="461"/>
    </row>
    <row r="74" spans="1:30" x14ac:dyDescent="0.2">
      <c r="B74" s="514"/>
      <c r="C74" s="515"/>
      <c r="D74" s="515"/>
      <c r="E74" s="515"/>
      <c r="F74" s="515"/>
      <c r="G74" s="515"/>
      <c r="H74" s="515"/>
      <c r="I74" s="515"/>
      <c r="J74" s="48"/>
      <c r="K74" s="254"/>
      <c r="L74" s="429" t="s">
        <v>120</v>
      </c>
      <c r="M74" s="257" t="str">
        <f>IF(LEN($C$5)&lt;=1,
    "",
    IF(
        OR($C$5="Overige (zorg-)instellingen",$C$5="Onderneming"),
        IF(Basisgegevens!$C$5="Ja",
            IFERROR(
                INDEX(Hulpsheets!$AO$3:$AR$18,
                    MATCH($C$9,Hulpsheets!$AN$3:$AN$18,0),
                    MATCH($C$6,Hulpsheets!$AO$3:$AR$3,0)
                ),
                ""
            ),
            IFERROR(
                INDEX(Hulpsheets!$AH$3:$AK$18,
                    MATCH($C$9,Hulpsheets!$AG$3:$AG$18,0),
                    MATCH($C$6,Hulpsheets!$AH$3:$AK$3,0)
                ),
                ""
            )
        ),
        IF($L74="Niet-economische activiteit",
            100%,
            IF(Basisgegevens!$C$5="Ja",
                IFERROR(
                    INDEX(Hulpsheets!$AO$3:$AR$18,
                        MATCH($C$9,Hulpsheets!$AN$3:$AN$18,0),
                        MATCH($C$6,Hulpsheets!$AO$3:$AR$3,0)
                    ),
                    ""
                ),
                IFERROR(
                    INDEX(Hulpsheets!$AH$3:$AK$18,
                        MATCH($C$9,Hulpsheets!$AG$3:$AG$18,0),
                        MATCH($C$6,Hulpsheets!$AH$3:$AK$3,0)
                    ),
                    ""
                )
            )
        )
    )
)</f>
        <v/>
      </c>
      <c r="N74" s="397">
        <f t="shared" si="22"/>
        <v>0</v>
      </c>
      <c r="O74" s="77" t="str">
        <f t="shared" si="23"/>
        <v/>
      </c>
      <c r="P74" s="86" t="str">
        <f t="shared" si="24"/>
        <v/>
      </c>
      <c r="R74" s="404"/>
      <c r="S74" s="403" t="str">
        <f t="shared" si="25"/>
        <v/>
      </c>
      <c r="T74" s="130" t="str">
        <f t="shared" si="26"/>
        <v/>
      </c>
      <c r="U74" s="70"/>
      <c r="V74" s="404"/>
      <c r="W74" s="70"/>
      <c r="X74" s="404"/>
      <c r="Z74" s="407" t="str">
        <f t="shared" si="27"/>
        <v/>
      </c>
      <c r="AA74" s="130" t="str">
        <f t="shared" si="28"/>
        <v/>
      </c>
      <c r="AB74" s="407" t="str">
        <f t="shared" si="29"/>
        <v/>
      </c>
      <c r="AC74" s="130" t="str">
        <f t="shared" si="30"/>
        <v/>
      </c>
      <c r="AD74" s="461"/>
    </row>
    <row r="75" spans="1:30" x14ac:dyDescent="0.2">
      <c r="B75" s="514"/>
      <c r="C75" s="515"/>
      <c r="D75" s="515"/>
      <c r="E75" s="515"/>
      <c r="F75" s="515"/>
      <c r="G75" s="515"/>
      <c r="H75" s="515"/>
      <c r="I75" s="515"/>
      <c r="J75" s="48"/>
      <c r="K75" s="254"/>
      <c r="L75" s="429" t="s">
        <v>120</v>
      </c>
      <c r="M75" s="257" t="str">
        <f>IF(LEN($C$5)&lt;=1,
    "",
    IF(
        OR($C$5="Overige (zorg-)instellingen",$C$5="Onderneming"),
        IF(Basisgegevens!$C$5="Ja",
            IFERROR(
                INDEX(Hulpsheets!$AO$3:$AR$18,
                    MATCH($C$9,Hulpsheets!$AN$3:$AN$18,0),
                    MATCH($C$6,Hulpsheets!$AO$3:$AR$3,0)
                ),
                ""
            ),
            IFERROR(
                INDEX(Hulpsheets!$AH$3:$AK$18,
                    MATCH($C$9,Hulpsheets!$AG$3:$AG$18,0),
                    MATCH($C$6,Hulpsheets!$AH$3:$AK$3,0)
                ),
                ""
            )
        ),
        IF($L75="Niet-economische activiteit",
            100%,
            IF(Basisgegevens!$C$5="Ja",
                IFERROR(
                    INDEX(Hulpsheets!$AO$3:$AR$18,
                        MATCH($C$9,Hulpsheets!$AN$3:$AN$18,0),
                        MATCH($C$6,Hulpsheets!$AO$3:$AR$3,0)
                    ),
                    ""
                ),
                IFERROR(
                    INDEX(Hulpsheets!$AH$3:$AK$18,
                        MATCH($C$9,Hulpsheets!$AG$3:$AG$18,0),
                        MATCH($C$6,Hulpsheets!$AH$3:$AK$3,0)
                    ),
                    ""
                )
            )
        )
    )
)</f>
        <v/>
      </c>
      <c r="N75" s="397">
        <f t="shared" si="22"/>
        <v>0</v>
      </c>
      <c r="O75" s="77" t="str">
        <f t="shared" si="23"/>
        <v/>
      </c>
      <c r="P75" s="86" t="str">
        <f t="shared" si="24"/>
        <v/>
      </c>
      <c r="R75" s="404"/>
      <c r="S75" s="403" t="str">
        <f t="shared" si="25"/>
        <v/>
      </c>
      <c r="T75" s="130" t="str">
        <f t="shared" si="26"/>
        <v/>
      </c>
      <c r="U75" s="70"/>
      <c r="V75" s="404"/>
      <c r="W75" s="70"/>
      <c r="X75" s="404"/>
      <c r="Z75" s="407" t="str">
        <f t="shared" si="27"/>
        <v/>
      </c>
      <c r="AA75" s="130" t="str">
        <f t="shared" si="28"/>
        <v/>
      </c>
      <c r="AB75" s="407" t="str">
        <f t="shared" si="29"/>
        <v/>
      </c>
      <c r="AC75" s="130" t="str">
        <f t="shared" si="30"/>
        <v/>
      </c>
      <c r="AD75" s="461"/>
    </row>
    <row r="76" spans="1:30" x14ac:dyDescent="0.2">
      <c r="B76" s="514"/>
      <c r="C76" s="515"/>
      <c r="D76" s="515"/>
      <c r="E76" s="515"/>
      <c r="F76" s="515"/>
      <c r="G76" s="515"/>
      <c r="H76" s="515"/>
      <c r="I76" s="515"/>
      <c r="J76" s="48"/>
      <c r="K76" s="254"/>
      <c r="L76" s="429" t="s">
        <v>120</v>
      </c>
      <c r="M76" s="257" t="str">
        <f>IF(LEN($C$5)&lt;=1,
    "",
    IF(
        OR($C$5="Overige (zorg-)instellingen",$C$5="Onderneming"),
        IF(Basisgegevens!$C$5="Ja",
            IFERROR(
                INDEX(Hulpsheets!$AO$3:$AR$18,
                    MATCH($C$9,Hulpsheets!$AN$3:$AN$18,0),
                    MATCH($C$6,Hulpsheets!$AO$3:$AR$3,0)
                ),
                ""
            ),
            IFERROR(
                INDEX(Hulpsheets!$AH$3:$AK$18,
                    MATCH($C$9,Hulpsheets!$AG$3:$AG$18,0),
                    MATCH($C$6,Hulpsheets!$AH$3:$AK$3,0)
                ),
                ""
            )
        ),
        IF($L76="Niet-economische activiteit",
            100%,
            IF(Basisgegevens!$C$5="Ja",
                IFERROR(
                    INDEX(Hulpsheets!$AO$3:$AR$18,
                        MATCH($C$9,Hulpsheets!$AN$3:$AN$18,0),
                        MATCH($C$6,Hulpsheets!$AO$3:$AR$3,0)
                    ),
                    ""
                ),
                IFERROR(
                    INDEX(Hulpsheets!$AH$3:$AK$18,
                        MATCH($C$9,Hulpsheets!$AG$3:$AG$18,0),
                        MATCH($C$6,Hulpsheets!$AH$3:$AK$3,0)
                    ),
                    ""
                )
            )
        )
    )
)</f>
        <v/>
      </c>
      <c r="N76" s="397">
        <f t="shared" si="22"/>
        <v>0</v>
      </c>
      <c r="O76" s="77" t="str">
        <f t="shared" si="23"/>
        <v/>
      </c>
      <c r="P76" s="86" t="str">
        <f t="shared" si="24"/>
        <v/>
      </c>
      <c r="R76" s="404"/>
      <c r="S76" s="403" t="str">
        <f t="shared" si="25"/>
        <v/>
      </c>
      <c r="T76" s="130" t="str">
        <f t="shared" si="26"/>
        <v/>
      </c>
      <c r="U76" s="70"/>
      <c r="V76" s="404"/>
      <c r="W76" s="70"/>
      <c r="X76" s="404"/>
      <c r="Z76" s="407" t="str">
        <f t="shared" si="27"/>
        <v/>
      </c>
      <c r="AA76" s="130" t="str">
        <f t="shared" si="28"/>
        <v/>
      </c>
      <c r="AB76" s="407" t="str">
        <f t="shared" si="29"/>
        <v/>
      </c>
      <c r="AC76" s="130" t="str">
        <f t="shared" si="30"/>
        <v/>
      </c>
      <c r="AD76" s="461"/>
    </row>
    <row r="77" spans="1:30" x14ac:dyDescent="0.2">
      <c r="B77" s="500"/>
      <c r="C77" s="501"/>
      <c r="D77" s="501"/>
      <c r="E77" s="501"/>
      <c r="F77" s="501"/>
      <c r="G77" s="501"/>
      <c r="H77" s="501"/>
      <c r="I77" s="502"/>
      <c r="J77" s="48"/>
      <c r="K77" s="254"/>
      <c r="L77" s="429" t="s">
        <v>120</v>
      </c>
      <c r="M77" s="257" t="str">
        <f>IF(LEN($C$5)&lt;=1,
    "",
    IF(
        OR($C$5="Overige (zorg-)instellingen",$C$5="Onderneming"),
        IF(Basisgegevens!$C$5="Ja",
            IFERROR(
                INDEX(Hulpsheets!$AO$3:$AR$18,
                    MATCH($C$9,Hulpsheets!$AN$3:$AN$18,0),
                    MATCH($C$6,Hulpsheets!$AO$3:$AR$3,0)
                ),
                ""
            ),
            IFERROR(
                INDEX(Hulpsheets!$AH$3:$AK$18,
                    MATCH($C$9,Hulpsheets!$AG$3:$AG$18,0),
                    MATCH($C$6,Hulpsheets!$AH$3:$AK$3,0)
                ),
                ""
            )
        ),
        IF($L77="Niet-economische activiteit",
            100%,
            IF(Basisgegevens!$C$5="Ja",
                IFERROR(
                    INDEX(Hulpsheets!$AO$3:$AR$18,
                        MATCH($C$9,Hulpsheets!$AN$3:$AN$18,0),
                        MATCH($C$6,Hulpsheets!$AO$3:$AR$3,0)
                    ),
                    ""
                ),
                IFERROR(
                    INDEX(Hulpsheets!$AH$3:$AK$18,
                        MATCH($C$9,Hulpsheets!$AG$3:$AG$18,0),
                        MATCH($C$6,Hulpsheets!$AH$3:$AK$3,0)
                    ),
                    ""
                )
            )
        )
    )
)</f>
        <v/>
      </c>
      <c r="N77" s="397">
        <f t="shared" si="22"/>
        <v>0</v>
      </c>
      <c r="O77" s="77" t="str">
        <f t="shared" si="23"/>
        <v/>
      </c>
      <c r="P77" s="86" t="str">
        <f t="shared" si="24"/>
        <v/>
      </c>
      <c r="R77" s="404"/>
      <c r="S77" s="403" t="str">
        <f t="shared" si="25"/>
        <v/>
      </c>
      <c r="T77" s="130" t="str">
        <f t="shared" si="26"/>
        <v/>
      </c>
      <c r="U77" s="70"/>
      <c r="V77" s="404"/>
      <c r="W77" s="70"/>
      <c r="X77" s="404"/>
      <c r="Z77" s="407" t="str">
        <f t="shared" si="27"/>
        <v/>
      </c>
      <c r="AA77" s="130" t="str">
        <f t="shared" si="28"/>
        <v/>
      </c>
      <c r="AB77" s="407" t="str">
        <f t="shared" si="29"/>
        <v/>
      </c>
      <c r="AC77" s="130" t="str">
        <f t="shared" si="30"/>
        <v/>
      </c>
      <c r="AD77" s="461"/>
    </row>
    <row r="78" spans="1:30" x14ac:dyDescent="0.2">
      <c r="B78" s="514"/>
      <c r="C78" s="515"/>
      <c r="D78" s="515"/>
      <c r="E78" s="515"/>
      <c r="F78" s="515"/>
      <c r="G78" s="515"/>
      <c r="H78" s="515"/>
      <c r="I78" s="515"/>
      <c r="J78" s="48"/>
      <c r="K78" s="254"/>
      <c r="L78" s="429" t="s">
        <v>120</v>
      </c>
      <c r="M78" s="257" t="str">
        <f>IF(LEN($C$5)&lt;=1,
    "",
    IF(
        OR($C$5="Overige (zorg-)instellingen",$C$5="Onderneming"),
        IF(Basisgegevens!$C$5="Ja",
            IFERROR(
                INDEX(Hulpsheets!$AO$3:$AR$18,
                    MATCH($C$9,Hulpsheets!$AN$3:$AN$18,0),
                    MATCH($C$6,Hulpsheets!$AO$3:$AR$3,0)
                ),
                ""
            ),
            IFERROR(
                INDEX(Hulpsheets!$AH$3:$AK$18,
                    MATCH($C$9,Hulpsheets!$AG$3:$AG$18,0),
                    MATCH($C$6,Hulpsheets!$AH$3:$AK$3,0)
                ),
                ""
            )
        ),
        IF($L78="Niet-economische activiteit",
            100%,
            IF(Basisgegevens!$C$5="Ja",
                IFERROR(
                    INDEX(Hulpsheets!$AO$3:$AR$18,
                        MATCH($C$9,Hulpsheets!$AN$3:$AN$18,0),
                        MATCH($C$6,Hulpsheets!$AO$3:$AR$3,0)
                    ),
                    ""
                ),
                IFERROR(
                    INDEX(Hulpsheets!$AH$3:$AK$18,
                        MATCH($C$9,Hulpsheets!$AG$3:$AG$18,0),
                        MATCH($C$6,Hulpsheets!$AH$3:$AK$3,0)
                    ),
                    ""
                )
            )
        )
    )
)</f>
        <v/>
      </c>
      <c r="N78" s="397">
        <f t="shared" si="22"/>
        <v>0</v>
      </c>
      <c r="O78" s="77" t="str">
        <f t="shared" si="23"/>
        <v/>
      </c>
      <c r="P78" s="86" t="str">
        <f t="shared" si="24"/>
        <v/>
      </c>
      <c r="R78" s="404"/>
      <c r="S78" s="403" t="str">
        <f t="shared" si="25"/>
        <v/>
      </c>
      <c r="T78" s="377" t="str">
        <f t="shared" si="26"/>
        <v/>
      </c>
      <c r="U78" s="70"/>
      <c r="V78" s="404"/>
      <c r="W78" s="70"/>
      <c r="X78" s="404"/>
      <c r="Z78" s="407" t="str">
        <f t="shared" si="27"/>
        <v/>
      </c>
      <c r="AA78" s="130" t="str">
        <f t="shared" si="28"/>
        <v/>
      </c>
      <c r="AB78" s="407" t="str">
        <f t="shared" si="29"/>
        <v/>
      </c>
      <c r="AC78" s="130" t="str">
        <f t="shared" si="30"/>
        <v/>
      </c>
      <c r="AD78" s="461"/>
    </row>
    <row r="79" spans="1:30" x14ac:dyDescent="0.2">
      <c r="B79" s="514"/>
      <c r="C79" s="515"/>
      <c r="D79" s="515"/>
      <c r="E79" s="515"/>
      <c r="F79" s="515"/>
      <c r="G79" s="515"/>
      <c r="H79" s="515"/>
      <c r="I79" s="515"/>
      <c r="J79" s="48"/>
      <c r="K79" s="254"/>
      <c r="L79" s="429" t="s">
        <v>120</v>
      </c>
      <c r="M79" s="257" t="str">
        <f>IF(LEN($C$5)&lt;=1,
    "",
    IF(
        OR($C$5="Overige (zorg-)instellingen",$C$5="Onderneming"),
        IF(Basisgegevens!$C$5="Ja",
            IFERROR(
                INDEX(Hulpsheets!$AO$3:$AR$18,
                    MATCH($C$9,Hulpsheets!$AN$3:$AN$18,0),
                    MATCH($C$6,Hulpsheets!$AO$3:$AR$3,0)
                ),
                ""
            ),
            IFERROR(
                INDEX(Hulpsheets!$AH$3:$AK$18,
                    MATCH($C$9,Hulpsheets!$AG$3:$AG$18,0),
                    MATCH($C$6,Hulpsheets!$AH$3:$AK$3,0)
                ),
                ""
            )
        ),
        IF($L79="Niet-economische activiteit",
            100%,
            IF(Basisgegevens!$C$5="Ja",
                IFERROR(
                    INDEX(Hulpsheets!$AO$3:$AR$18,
                        MATCH($C$9,Hulpsheets!$AN$3:$AN$18,0),
                        MATCH($C$6,Hulpsheets!$AO$3:$AR$3,0)
                    ),
                    ""
                ),
                IFERROR(
                    INDEX(Hulpsheets!$AH$3:$AK$18,
                        MATCH($C$9,Hulpsheets!$AG$3:$AG$18,0),
                        MATCH($C$6,Hulpsheets!$AH$3:$AK$3,0)
                    ),
                    ""
                )
            )
        )
    )
)</f>
        <v/>
      </c>
      <c r="N79" s="397">
        <f t="shared" si="22"/>
        <v>0</v>
      </c>
      <c r="O79" s="77" t="str">
        <f t="shared" si="23"/>
        <v/>
      </c>
      <c r="P79" s="86" t="str">
        <f t="shared" si="24"/>
        <v/>
      </c>
      <c r="R79" s="404"/>
      <c r="S79" s="403" t="str">
        <f t="shared" si="25"/>
        <v/>
      </c>
      <c r="T79" s="377" t="str">
        <f t="shared" si="26"/>
        <v/>
      </c>
      <c r="U79" s="70"/>
      <c r="V79" s="404"/>
      <c r="W79" s="70"/>
      <c r="X79" s="404"/>
      <c r="Z79" s="407" t="str">
        <f t="shared" si="27"/>
        <v/>
      </c>
      <c r="AA79" s="130" t="str">
        <f t="shared" si="28"/>
        <v/>
      </c>
      <c r="AB79" s="407" t="str">
        <f t="shared" si="29"/>
        <v/>
      </c>
      <c r="AC79" s="130" t="str">
        <f t="shared" si="30"/>
        <v/>
      </c>
      <c r="AD79" s="461"/>
    </row>
    <row r="80" spans="1:30" x14ac:dyDescent="0.2">
      <c r="B80" s="500"/>
      <c r="C80" s="501"/>
      <c r="D80" s="501"/>
      <c r="E80" s="501"/>
      <c r="F80" s="501"/>
      <c r="G80" s="501"/>
      <c r="H80" s="501"/>
      <c r="I80" s="502"/>
      <c r="J80" s="48"/>
      <c r="K80" s="254"/>
      <c r="L80" s="429" t="s">
        <v>120</v>
      </c>
      <c r="M80" s="257" t="str">
        <f>IF(LEN($C$5)&lt;=1,
    "",
    IF(
        OR($C$5="Overige (zorg-)instellingen",$C$5="Onderneming"),
        IF(Basisgegevens!$C$5="Ja",
            IFERROR(
                INDEX(Hulpsheets!$AO$3:$AR$18,
                    MATCH($C$9,Hulpsheets!$AN$3:$AN$18,0),
                    MATCH($C$6,Hulpsheets!$AO$3:$AR$3,0)
                ),
                ""
            ),
            IFERROR(
                INDEX(Hulpsheets!$AH$3:$AK$18,
                    MATCH($C$9,Hulpsheets!$AG$3:$AG$18,0),
                    MATCH($C$6,Hulpsheets!$AH$3:$AK$3,0)
                ),
                ""
            )
        ),
        IF($L80="Niet-economische activiteit",
            100%,
            IF(Basisgegevens!$C$5="Ja",
                IFERROR(
                    INDEX(Hulpsheets!$AO$3:$AR$18,
                        MATCH($C$9,Hulpsheets!$AN$3:$AN$18,0),
                        MATCH($C$6,Hulpsheets!$AO$3:$AR$3,0)
                    ),
                    ""
                ),
                IFERROR(
                    INDEX(Hulpsheets!$AH$3:$AK$18,
                        MATCH($C$9,Hulpsheets!$AG$3:$AG$18,0),
                        MATCH($C$6,Hulpsheets!$AH$3:$AK$3,0)
                    ),
                    ""
                )
            )
        )
    )
)</f>
        <v/>
      </c>
      <c r="N80" s="397">
        <f t="shared" si="22"/>
        <v>0</v>
      </c>
      <c r="O80" s="77" t="str">
        <f t="shared" si="23"/>
        <v/>
      </c>
      <c r="P80" s="86" t="str">
        <f t="shared" si="24"/>
        <v/>
      </c>
      <c r="R80" s="404"/>
      <c r="S80" s="403" t="str">
        <f t="shared" si="25"/>
        <v/>
      </c>
      <c r="T80" s="130" t="str">
        <f t="shared" si="26"/>
        <v/>
      </c>
      <c r="U80" s="70"/>
      <c r="V80" s="404"/>
      <c r="W80" s="70"/>
      <c r="X80" s="404"/>
      <c r="Z80" s="407" t="str">
        <f t="shared" si="27"/>
        <v/>
      </c>
      <c r="AA80" s="130" t="str">
        <f t="shared" si="28"/>
        <v/>
      </c>
      <c r="AB80" s="407" t="str">
        <f t="shared" si="29"/>
        <v/>
      </c>
      <c r="AC80" s="130" t="str">
        <f t="shared" si="30"/>
        <v/>
      </c>
      <c r="AD80" s="461"/>
    </row>
    <row r="81" spans="2:30" x14ac:dyDescent="0.2">
      <c r="B81" s="500"/>
      <c r="C81" s="501"/>
      <c r="D81" s="501"/>
      <c r="E81" s="501"/>
      <c r="F81" s="501"/>
      <c r="G81" s="501"/>
      <c r="H81" s="501"/>
      <c r="I81" s="502"/>
      <c r="J81" s="48"/>
      <c r="K81" s="254"/>
      <c r="L81" s="429" t="s">
        <v>120</v>
      </c>
      <c r="M81" s="257" t="str">
        <f>IF(LEN($C$5)&lt;=1,
    "",
    IF(
        OR($C$5="Overige (zorg-)instellingen",$C$5="Onderneming"),
        IF(Basisgegevens!$C$5="Ja",
            IFERROR(
                INDEX(Hulpsheets!$AO$3:$AR$18,
                    MATCH($C$9,Hulpsheets!$AN$3:$AN$18,0),
                    MATCH($C$6,Hulpsheets!$AO$3:$AR$3,0)
                ),
                ""
            ),
            IFERROR(
                INDEX(Hulpsheets!$AH$3:$AK$18,
                    MATCH($C$9,Hulpsheets!$AG$3:$AG$18,0),
                    MATCH($C$6,Hulpsheets!$AH$3:$AK$3,0)
                ),
                ""
            )
        ),
        IF($L81="Niet-economische activiteit",
            100%,
            IF(Basisgegevens!$C$5="Ja",
                IFERROR(
                    INDEX(Hulpsheets!$AO$3:$AR$18,
                        MATCH($C$9,Hulpsheets!$AN$3:$AN$18,0),
                        MATCH($C$6,Hulpsheets!$AO$3:$AR$3,0)
                    ),
                    ""
                ),
                IFERROR(
                    INDEX(Hulpsheets!$AH$3:$AK$18,
                        MATCH($C$9,Hulpsheets!$AG$3:$AG$18,0),
                        MATCH($C$6,Hulpsheets!$AH$3:$AK$3,0)
                    ),
                    ""
                )
            )
        )
    )
)</f>
        <v/>
      </c>
      <c r="N81" s="397">
        <f t="shared" si="22"/>
        <v>0</v>
      </c>
      <c r="O81" s="77" t="str">
        <f t="shared" si="23"/>
        <v/>
      </c>
      <c r="P81" s="86" t="str">
        <f t="shared" si="24"/>
        <v/>
      </c>
      <c r="R81" s="404"/>
      <c r="S81" s="403" t="str">
        <f t="shared" si="25"/>
        <v/>
      </c>
      <c r="T81" s="130" t="str">
        <f t="shared" si="26"/>
        <v/>
      </c>
      <c r="U81" s="70"/>
      <c r="V81" s="404"/>
      <c r="W81" s="70"/>
      <c r="X81" s="404"/>
      <c r="Z81" s="407" t="str">
        <f t="shared" si="27"/>
        <v/>
      </c>
      <c r="AA81" s="130" t="str">
        <f t="shared" si="28"/>
        <v/>
      </c>
      <c r="AB81" s="407" t="str">
        <f t="shared" si="29"/>
        <v/>
      </c>
      <c r="AC81" s="130" t="str">
        <f t="shared" si="30"/>
        <v/>
      </c>
      <c r="AD81" s="461"/>
    </row>
    <row r="82" spans="2:30" x14ac:dyDescent="0.2">
      <c r="B82" s="500"/>
      <c r="C82" s="501"/>
      <c r="D82" s="501"/>
      <c r="E82" s="501"/>
      <c r="F82" s="501"/>
      <c r="G82" s="501"/>
      <c r="H82" s="501"/>
      <c r="I82" s="502"/>
      <c r="J82" s="48"/>
      <c r="K82" s="254"/>
      <c r="L82" s="429" t="s">
        <v>120</v>
      </c>
      <c r="M82" s="257" t="str">
        <f>IF(LEN($C$5)&lt;=1,
    "",
    IF(
        OR($C$5="Overige (zorg-)instellingen",$C$5="Onderneming"),
        IF(Basisgegevens!$C$5="Ja",
            IFERROR(
                INDEX(Hulpsheets!$AO$3:$AR$18,
                    MATCH($C$9,Hulpsheets!$AN$3:$AN$18,0),
                    MATCH($C$6,Hulpsheets!$AO$3:$AR$3,0)
                ),
                ""
            ),
            IFERROR(
                INDEX(Hulpsheets!$AH$3:$AK$18,
                    MATCH($C$9,Hulpsheets!$AG$3:$AG$18,0),
                    MATCH($C$6,Hulpsheets!$AH$3:$AK$3,0)
                ),
                ""
            )
        ),
        IF($L82="Niet-economische activiteit",
            100%,
            IF(Basisgegevens!$C$5="Ja",
                IFERROR(
                    INDEX(Hulpsheets!$AO$3:$AR$18,
                        MATCH($C$9,Hulpsheets!$AN$3:$AN$18,0),
                        MATCH($C$6,Hulpsheets!$AO$3:$AR$3,0)
                    ),
                    ""
                ),
                IFERROR(
                    INDEX(Hulpsheets!$AH$3:$AK$18,
                        MATCH($C$9,Hulpsheets!$AG$3:$AG$18,0),
                        MATCH($C$6,Hulpsheets!$AH$3:$AK$3,0)
                    ),
                    ""
                )
            )
        )
    )
)</f>
        <v/>
      </c>
      <c r="N82" s="397">
        <f t="shared" si="22"/>
        <v>0</v>
      </c>
      <c r="O82" s="77" t="str">
        <f t="shared" si="23"/>
        <v/>
      </c>
      <c r="P82" s="86" t="str">
        <f t="shared" si="24"/>
        <v/>
      </c>
      <c r="R82" s="404"/>
      <c r="S82" s="403" t="str">
        <f t="shared" si="25"/>
        <v/>
      </c>
      <c r="T82" s="130" t="str">
        <f t="shared" si="26"/>
        <v/>
      </c>
      <c r="U82" s="70"/>
      <c r="V82" s="404"/>
      <c r="W82" s="70"/>
      <c r="X82" s="404"/>
      <c r="Z82" s="407" t="str">
        <f t="shared" si="27"/>
        <v/>
      </c>
      <c r="AA82" s="130" t="str">
        <f t="shared" si="28"/>
        <v/>
      </c>
      <c r="AB82" s="407" t="str">
        <f t="shared" si="29"/>
        <v/>
      </c>
      <c r="AC82" s="130" t="str">
        <f t="shared" si="30"/>
        <v/>
      </c>
      <c r="AD82" s="461"/>
    </row>
    <row r="83" spans="2:30" x14ac:dyDescent="0.2">
      <c r="B83" s="500"/>
      <c r="C83" s="501"/>
      <c r="D83" s="501"/>
      <c r="E83" s="501"/>
      <c r="F83" s="501"/>
      <c r="G83" s="501"/>
      <c r="H83" s="501"/>
      <c r="I83" s="502"/>
      <c r="J83" s="48"/>
      <c r="K83" s="254"/>
      <c r="L83" s="429" t="s">
        <v>120</v>
      </c>
      <c r="M83" s="257" t="str">
        <f>IF(LEN($C$5)&lt;=1,
    "",
    IF(
        OR($C$5="Overige (zorg-)instellingen",$C$5="Onderneming"),
        IF(Basisgegevens!$C$5="Ja",
            IFERROR(
                INDEX(Hulpsheets!$AO$3:$AR$18,
                    MATCH($C$9,Hulpsheets!$AN$3:$AN$18,0),
                    MATCH($C$6,Hulpsheets!$AO$3:$AR$3,0)
                ),
                ""
            ),
            IFERROR(
                INDEX(Hulpsheets!$AH$3:$AK$18,
                    MATCH($C$9,Hulpsheets!$AG$3:$AG$18,0),
                    MATCH($C$6,Hulpsheets!$AH$3:$AK$3,0)
                ),
                ""
            )
        ),
        IF($L83="Niet-economische activiteit",
            100%,
            IF(Basisgegevens!$C$5="Ja",
                IFERROR(
                    INDEX(Hulpsheets!$AO$3:$AR$18,
                        MATCH($C$9,Hulpsheets!$AN$3:$AN$18,0),
                        MATCH($C$6,Hulpsheets!$AO$3:$AR$3,0)
                    ),
                    ""
                ),
                IFERROR(
                    INDEX(Hulpsheets!$AH$3:$AK$18,
                        MATCH($C$9,Hulpsheets!$AG$3:$AG$18,0),
                        MATCH($C$6,Hulpsheets!$AH$3:$AK$3,0)
                    ),
                    ""
                )
            )
        )
    )
)</f>
        <v/>
      </c>
      <c r="N83" s="397">
        <f t="shared" si="22"/>
        <v>0</v>
      </c>
      <c r="O83" s="77" t="str">
        <f t="shared" si="23"/>
        <v/>
      </c>
      <c r="P83" s="86" t="str">
        <f t="shared" si="24"/>
        <v/>
      </c>
      <c r="R83" s="404"/>
      <c r="S83" s="403" t="str">
        <f t="shared" si="25"/>
        <v/>
      </c>
      <c r="T83" s="130" t="str">
        <f t="shared" si="26"/>
        <v/>
      </c>
      <c r="U83" s="70"/>
      <c r="V83" s="404"/>
      <c r="W83" s="70"/>
      <c r="X83" s="404"/>
      <c r="Z83" s="407" t="str">
        <f t="shared" si="27"/>
        <v/>
      </c>
      <c r="AA83" s="130" t="str">
        <f t="shared" si="28"/>
        <v/>
      </c>
      <c r="AB83" s="407" t="str">
        <f t="shared" si="29"/>
        <v/>
      </c>
      <c r="AC83" s="130" t="str">
        <f t="shared" si="30"/>
        <v/>
      </c>
      <c r="AD83" s="461"/>
    </row>
    <row r="84" spans="2:30" x14ac:dyDescent="0.2">
      <c r="B84" s="500"/>
      <c r="C84" s="501"/>
      <c r="D84" s="501"/>
      <c r="E84" s="501"/>
      <c r="F84" s="501"/>
      <c r="G84" s="501"/>
      <c r="H84" s="501"/>
      <c r="I84" s="502"/>
      <c r="J84" s="48"/>
      <c r="K84" s="254"/>
      <c r="L84" s="429" t="s">
        <v>120</v>
      </c>
      <c r="M84" s="257" t="str">
        <f>IF(LEN($C$5)&lt;=1,
    "",
    IF(
        OR($C$5="Overige (zorg-)instellingen",$C$5="Onderneming"),
        IF(Basisgegevens!$C$5="Ja",
            IFERROR(
                INDEX(Hulpsheets!$AO$3:$AR$18,
                    MATCH($C$9,Hulpsheets!$AN$3:$AN$18,0),
                    MATCH($C$6,Hulpsheets!$AO$3:$AR$3,0)
                ),
                ""
            ),
            IFERROR(
                INDEX(Hulpsheets!$AH$3:$AK$18,
                    MATCH($C$9,Hulpsheets!$AG$3:$AG$18,0),
                    MATCH($C$6,Hulpsheets!$AH$3:$AK$3,0)
                ),
                ""
            )
        ),
        IF($L84="Niet-economische activiteit",
            100%,
            IF(Basisgegevens!$C$5="Ja",
                IFERROR(
                    INDEX(Hulpsheets!$AO$3:$AR$18,
                        MATCH($C$9,Hulpsheets!$AN$3:$AN$18,0),
                        MATCH($C$6,Hulpsheets!$AO$3:$AR$3,0)
                    ),
                    ""
                ),
                IFERROR(
                    INDEX(Hulpsheets!$AH$3:$AK$18,
                        MATCH($C$9,Hulpsheets!$AG$3:$AG$18,0),
                        MATCH($C$6,Hulpsheets!$AH$3:$AK$3,0)
                    ),
                    ""
                )
            )
        )
    )
)</f>
        <v/>
      </c>
      <c r="N84" s="397">
        <f t="shared" si="22"/>
        <v>0</v>
      </c>
      <c r="O84" s="77" t="str">
        <f t="shared" si="23"/>
        <v/>
      </c>
      <c r="P84" s="86" t="str">
        <f t="shared" si="24"/>
        <v/>
      </c>
      <c r="R84" s="404"/>
      <c r="S84" s="403" t="str">
        <f t="shared" si="25"/>
        <v/>
      </c>
      <c r="T84" s="130" t="str">
        <f t="shared" si="26"/>
        <v/>
      </c>
      <c r="U84" s="70"/>
      <c r="V84" s="404"/>
      <c r="W84" s="70"/>
      <c r="X84" s="404"/>
      <c r="Z84" s="407" t="str">
        <f t="shared" si="27"/>
        <v/>
      </c>
      <c r="AA84" s="130" t="str">
        <f t="shared" si="28"/>
        <v/>
      </c>
      <c r="AB84" s="407" t="str">
        <f t="shared" si="29"/>
        <v/>
      </c>
      <c r="AC84" s="130" t="str">
        <f t="shared" si="30"/>
        <v/>
      </c>
      <c r="AD84" s="461"/>
    </row>
    <row r="85" spans="2:30" x14ac:dyDescent="0.2">
      <c r="B85" s="500"/>
      <c r="C85" s="501"/>
      <c r="D85" s="501"/>
      <c r="E85" s="501"/>
      <c r="F85" s="501"/>
      <c r="G85" s="501"/>
      <c r="H85" s="501"/>
      <c r="I85" s="502"/>
      <c r="J85" s="48"/>
      <c r="K85" s="254"/>
      <c r="L85" s="429" t="s">
        <v>120</v>
      </c>
      <c r="M85" s="257" t="str">
        <f>IF(LEN($C$5)&lt;=1,
    "",
    IF(
        OR($C$5="Overige (zorg-)instellingen",$C$5="Onderneming"),
        IF(Basisgegevens!$C$5="Ja",
            IFERROR(
                INDEX(Hulpsheets!$AO$3:$AR$18,
                    MATCH($C$9,Hulpsheets!$AN$3:$AN$18,0),
                    MATCH($C$6,Hulpsheets!$AO$3:$AR$3,0)
                ),
                ""
            ),
            IFERROR(
                INDEX(Hulpsheets!$AH$3:$AK$18,
                    MATCH($C$9,Hulpsheets!$AG$3:$AG$18,0),
                    MATCH($C$6,Hulpsheets!$AH$3:$AK$3,0)
                ),
                ""
            )
        ),
        IF($L85="Niet-economische activiteit",
            100%,
            IF(Basisgegevens!$C$5="Ja",
                IFERROR(
                    INDEX(Hulpsheets!$AO$3:$AR$18,
                        MATCH($C$9,Hulpsheets!$AN$3:$AN$18,0),
                        MATCH($C$6,Hulpsheets!$AO$3:$AR$3,0)
                    ),
                    ""
                ),
                IFERROR(
                    INDEX(Hulpsheets!$AH$3:$AK$18,
                        MATCH($C$9,Hulpsheets!$AG$3:$AG$18,0),
                        MATCH($C$6,Hulpsheets!$AH$3:$AK$3,0)
                    ),
                    ""
                )
            )
        )
    )
)</f>
        <v/>
      </c>
      <c r="N85" s="397">
        <f t="shared" si="22"/>
        <v>0</v>
      </c>
      <c r="O85" s="77" t="str">
        <f t="shared" si="23"/>
        <v/>
      </c>
      <c r="P85" s="86" t="str">
        <f t="shared" si="24"/>
        <v/>
      </c>
      <c r="R85" s="404"/>
      <c r="S85" s="403" t="str">
        <f t="shared" si="25"/>
        <v/>
      </c>
      <c r="T85" s="130" t="str">
        <f t="shared" si="26"/>
        <v/>
      </c>
      <c r="U85" s="70"/>
      <c r="V85" s="404"/>
      <c r="W85" s="70"/>
      <c r="X85" s="404"/>
      <c r="Z85" s="407" t="str">
        <f t="shared" si="27"/>
        <v/>
      </c>
      <c r="AA85" s="130" t="str">
        <f t="shared" si="28"/>
        <v/>
      </c>
      <c r="AB85" s="407" t="str">
        <f t="shared" si="29"/>
        <v/>
      </c>
      <c r="AC85" s="130" t="str">
        <f t="shared" si="30"/>
        <v/>
      </c>
      <c r="AD85" s="461"/>
    </row>
    <row r="86" spans="2:30" x14ac:dyDescent="0.2">
      <c r="B86" s="500"/>
      <c r="C86" s="501"/>
      <c r="D86" s="501"/>
      <c r="E86" s="501"/>
      <c r="F86" s="501"/>
      <c r="G86" s="501"/>
      <c r="H86" s="501"/>
      <c r="I86" s="502"/>
      <c r="J86" s="48"/>
      <c r="K86" s="254"/>
      <c r="L86" s="429" t="s">
        <v>120</v>
      </c>
      <c r="M86" s="257" t="str">
        <f>IF(LEN($C$5)&lt;=1,
    "",
    IF(
        OR($C$5="Overige (zorg-)instellingen",$C$5="Onderneming"),
        IF(Basisgegevens!$C$5="Ja",
            IFERROR(
                INDEX(Hulpsheets!$AO$3:$AR$18,
                    MATCH($C$9,Hulpsheets!$AN$3:$AN$18,0),
                    MATCH($C$6,Hulpsheets!$AO$3:$AR$3,0)
                ),
                ""
            ),
            IFERROR(
                INDEX(Hulpsheets!$AH$3:$AK$18,
                    MATCH($C$9,Hulpsheets!$AG$3:$AG$18,0),
                    MATCH($C$6,Hulpsheets!$AH$3:$AK$3,0)
                ),
                ""
            )
        ),
        IF($L86="Niet-economische activiteit",
            100%,
            IF(Basisgegevens!$C$5="Ja",
                IFERROR(
                    INDEX(Hulpsheets!$AO$3:$AR$18,
                        MATCH($C$9,Hulpsheets!$AN$3:$AN$18,0),
                        MATCH($C$6,Hulpsheets!$AO$3:$AR$3,0)
                    ),
                    ""
                ),
                IFERROR(
                    INDEX(Hulpsheets!$AH$3:$AK$18,
                        MATCH($C$9,Hulpsheets!$AG$3:$AG$18,0),
                        MATCH($C$6,Hulpsheets!$AH$3:$AK$3,0)
                    ),
                    ""
                )
            )
        )
    )
)</f>
        <v/>
      </c>
      <c r="N86" s="397">
        <f t="shared" si="22"/>
        <v>0</v>
      </c>
      <c r="O86" s="77" t="str">
        <f t="shared" si="23"/>
        <v/>
      </c>
      <c r="P86" s="86" t="str">
        <f t="shared" si="24"/>
        <v/>
      </c>
      <c r="R86" s="404"/>
      <c r="S86" s="403" t="str">
        <f t="shared" si="25"/>
        <v/>
      </c>
      <c r="T86" s="130" t="str">
        <f t="shared" si="26"/>
        <v/>
      </c>
      <c r="U86" s="70"/>
      <c r="V86" s="404"/>
      <c r="W86" s="70"/>
      <c r="X86" s="404"/>
      <c r="Z86" s="407" t="str">
        <f t="shared" si="27"/>
        <v/>
      </c>
      <c r="AA86" s="130" t="str">
        <f t="shared" si="28"/>
        <v/>
      </c>
      <c r="AB86" s="407" t="str">
        <f t="shared" si="29"/>
        <v/>
      </c>
      <c r="AC86" s="130" t="str">
        <f t="shared" si="30"/>
        <v/>
      </c>
      <c r="AD86" s="461"/>
    </row>
    <row r="87" spans="2:30" ht="13.5" thickBot="1" x14ac:dyDescent="0.25">
      <c r="B87" s="500"/>
      <c r="C87" s="501"/>
      <c r="D87" s="501"/>
      <c r="E87" s="501"/>
      <c r="F87" s="501"/>
      <c r="G87" s="501"/>
      <c r="H87" s="501"/>
      <c r="I87" s="502"/>
      <c r="J87" s="48"/>
      <c r="K87" s="254"/>
      <c r="L87" s="429" t="s">
        <v>120</v>
      </c>
      <c r="M87" s="257" t="str">
        <f>IF(LEN($C$5)&lt;=1,
    "",
    IF(
        OR($C$5="Overige (zorg-)instellingen",$C$5="Onderneming"),
        IF(Basisgegevens!$C$5="Ja",
            IFERROR(
                INDEX(Hulpsheets!$AO$3:$AR$18,
                    MATCH($C$9,Hulpsheets!$AN$3:$AN$18,0),
                    MATCH($C$6,Hulpsheets!$AO$3:$AR$3,0)
                ),
                ""
            ),
            IFERROR(
                INDEX(Hulpsheets!$AH$3:$AK$18,
                    MATCH($C$9,Hulpsheets!$AG$3:$AG$18,0),
                    MATCH($C$6,Hulpsheets!$AH$3:$AK$3,0)
                ),
                ""
            )
        ),
        IF($L87="Niet-economische activiteit",
            100%,
            IF(Basisgegevens!$C$5="Ja",
                IFERROR(
                    INDEX(Hulpsheets!$AO$3:$AR$18,
                        MATCH($C$9,Hulpsheets!$AN$3:$AN$18,0),
                        MATCH($C$6,Hulpsheets!$AO$3:$AR$3,0)
                    ),
                    ""
                ),
                IFERROR(
                    INDEX(Hulpsheets!$AH$3:$AK$18,
                        MATCH($C$9,Hulpsheets!$AG$3:$AG$18,0),
                        MATCH($C$6,Hulpsheets!$AH$3:$AK$3,0)
                    ),
                    ""
                )
            )
        )
    )
)</f>
        <v/>
      </c>
      <c r="N87" s="397">
        <f t="shared" si="22"/>
        <v>0</v>
      </c>
      <c r="O87" s="77" t="str">
        <f t="shared" si="23"/>
        <v/>
      </c>
      <c r="P87" s="86" t="str">
        <f t="shared" si="24"/>
        <v/>
      </c>
      <c r="R87" s="404"/>
      <c r="S87" s="403" t="str">
        <f t="shared" si="25"/>
        <v/>
      </c>
      <c r="T87" s="130" t="str">
        <f t="shared" si="26"/>
        <v/>
      </c>
      <c r="U87" s="70"/>
      <c r="V87" s="404"/>
      <c r="W87" s="70"/>
      <c r="X87" s="404"/>
      <c r="Z87" s="407" t="str">
        <f t="shared" si="27"/>
        <v/>
      </c>
      <c r="AA87" s="130" t="str">
        <f t="shared" si="28"/>
        <v/>
      </c>
      <c r="AB87" s="407" t="str">
        <f t="shared" si="29"/>
        <v/>
      </c>
      <c r="AC87" s="130" t="str">
        <f t="shared" si="30"/>
        <v/>
      </c>
      <c r="AD87" s="461"/>
    </row>
    <row r="88" spans="2:30" ht="13.5" hidden="1" outlineLevel="1" thickBot="1" x14ac:dyDescent="0.25">
      <c r="B88" s="514"/>
      <c r="C88" s="515"/>
      <c r="D88" s="515"/>
      <c r="E88" s="515"/>
      <c r="F88" s="515"/>
      <c r="G88" s="515"/>
      <c r="H88" s="515"/>
      <c r="I88" s="515"/>
      <c r="J88" s="48"/>
      <c r="K88" s="254"/>
      <c r="L88" s="429" t="s">
        <v>120</v>
      </c>
      <c r="M88" s="257" t="str">
        <f>IF(LEN($C$5)&lt;=1,
    "",
    IF(
        OR($C$5="Overige (zorg-)instellingen",$C$5="Onderneming"),
        IF(Basisgegevens!$C$5="Ja",
            IFERROR(
                INDEX(Hulpsheets!$AO$3:$AR$18,
                    MATCH($C$9,Hulpsheets!$AN$3:$AN$18,0),
                    MATCH($C$6,Hulpsheets!$AO$3:$AR$3,0)
                ),
                ""
            ),
            IFERROR(
                INDEX(Hulpsheets!$AH$3:$AK$18,
                    MATCH($C$9,Hulpsheets!$AG$3:$AG$18,0),
                    MATCH($C$6,Hulpsheets!$AH$3:$AK$3,0)
                ),
                ""
            )
        ),
        IF($L88="Niet-economische activiteit",
            100%,
            IF(Basisgegevens!$C$5="Ja",
                IFERROR(
                    INDEX(Hulpsheets!$AO$3:$AR$18,
                        MATCH($C$9,Hulpsheets!$AN$3:$AN$18,0),
                        MATCH($C$6,Hulpsheets!$AO$3:$AR$3,0)
                    ),
                    ""
                ),
                IFERROR(
                    INDEX(Hulpsheets!$AH$3:$AK$18,
                        MATCH($C$9,Hulpsheets!$AG$3:$AG$18,0),
                        MATCH($C$6,Hulpsheets!$AH$3:$AK$3,0)
                    ),
                    ""
                )
            )
        )
    )
)</f>
        <v/>
      </c>
      <c r="N88" s="397">
        <f t="shared" si="22"/>
        <v>0</v>
      </c>
      <c r="O88" s="77" t="str">
        <f t="shared" si="23"/>
        <v/>
      </c>
      <c r="P88" s="86" t="str">
        <f t="shared" si="24"/>
        <v/>
      </c>
      <c r="R88" s="404"/>
      <c r="S88" s="403" t="str">
        <f t="shared" si="25"/>
        <v/>
      </c>
      <c r="T88" s="130" t="str">
        <f t="shared" si="26"/>
        <v/>
      </c>
      <c r="U88" s="70"/>
      <c r="V88" s="404"/>
      <c r="W88" s="70"/>
      <c r="X88" s="404"/>
      <c r="Z88" s="407" t="str">
        <f t="shared" si="27"/>
        <v/>
      </c>
      <c r="AA88" s="130" t="str">
        <f t="shared" si="28"/>
        <v/>
      </c>
      <c r="AB88" s="407" t="str">
        <f t="shared" si="29"/>
        <v/>
      </c>
      <c r="AC88" s="130" t="str">
        <f t="shared" si="30"/>
        <v/>
      </c>
      <c r="AD88" s="461"/>
    </row>
    <row r="89" spans="2:30" ht="13.5" hidden="1" outlineLevel="1" thickBot="1" x14ac:dyDescent="0.25">
      <c r="B89" s="514"/>
      <c r="C89" s="515"/>
      <c r="D89" s="515"/>
      <c r="E89" s="515"/>
      <c r="F89" s="515"/>
      <c r="G89" s="515"/>
      <c r="H89" s="515"/>
      <c r="I89" s="515"/>
      <c r="J89" s="48"/>
      <c r="K89" s="254"/>
      <c r="L89" s="429" t="s">
        <v>120</v>
      </c>
      <c r="M89" s="257" t="str">
        <f>IF(LEN($C$5)&lt;=1,
    "",
    IF(
        OR($C$5="Overige (zorg-)instellingen",$C$5="Onderneming"),
        IF(Basisgegevens!$C$5="Ja",
            IFERROR(
                INDEX(Hulpsheets!$AO$3:$AR$18,
                    MATCH($C$9,Hulpsheets!$AN$3:$AN$18,0),
                    MATCH($C$6,Hulpsheets!$AO$3:$AR$3,0)
                ),
                ""
            ),
            IFERROR(
                INDEX(Hulpsheets!$AH$3:$AK$18,
                    MATCH($C$9,Hulpsheets!$AG$3:$AG$18,0),
                    MATCH($C$6,Hulpsheets!$AH$3:$AK$3,0)
                ),
                ""
            )
        ),
        IF($L89="Niet-economische activiteit",
            100%,
            IF(Basisgegevens!$C$5="Ja",
                IFERROR(
                    INDEX(Hulpsheets!$AO$3:$AR$18,
                        MATCH($C$9,Hulpsheets!$AN$3:$AN$18,0),
                        MATCH($C$6,Hulpsheets!$AO$3:$AR$3,0)
                    ),
                    ""
                ),
                IFERROR(
                    INDEX(Hulpsheets!$AH$3:$AK$18,
                        MATCH($C$9,Hulpsheets!$AG$3:$AG$18,0),
                        MATCH($C$6,Hulpsheets!$AH$3:$AK$3,0)
                    ),
                    ""
                )
            )
        )
    )
)</f>
        <v/>
      </c>
      <c r="N89" s="397">
        <f t="shared" si="22"/>
        <v>0</v>
      </c>
      <c r="O89" s="77" t="str">
        <f t="shared" si="23"/>
        <v/>
      </c>
      <c r="P89" s="86" t="str">
        <f t="shared" si="24"/>
        <v/>
      </c>
      <c r="R89" s="404"/>
      <c r="S89" s="403" t="str">
        <f t="shared" si="25"/>
        <v/>
      </c>
      <c r="T89" s="130" t="str">
        <f t="shared" si="26"/>
        <v/>
      </c>
      <c r="U89" s="70"/>
      <c r="V89" s="404"/>
      <c r="W89" s="70"/>
      <c r="X89" s="404"/>
      <c r="Z89" s="407" t="str">
        <f t="shared" si="27"/>
        <v/>
      </c>
      <c r="AA89" s="130" t="str">
        <f t="shared" si="28"/>
        <v/>
      </c>
      <c r="AB89" s="407" t="str">
        <f t="shared" si="29"/>
        <v/>
      </c>
      <c r="AC89" s="130" t="str">
        <f t="shared" si="30"/>
        <v/>
      </c>
      <c r="AD89" s="461"/>
    </row>
    <row r="90" spans="2:30" ht="13.5" hidden="1" outlineLevel="1" thickBot="1" x14ac:dyDescent="0.25">
      <c r="B90" s="514"/>
      <c r="C90" s="515"/>
      <c r="D90" s="515"/>
      <c r="E90" s="515"/>
      <c r="F90" s="515"/>
      <c r="G90" s="515"/>
      <c r="H90" s="515"/>
      <c r="I90" s="515"/>
      <c r="J90" s="48"/>
      <c r="K90" s="254"/>
      <c r="L90" s="429" t="s">
        <v>120</v>
      </c>
      <c r="M90" s="257" t="str">
        <f>IF(LEN($C$5)&lt;=1,
    "",
    IF(
        OR($C$5="Overige (zorg-)instellingen",$C$5="Onderneming"),
        IF(Basisgegevens!$C$5="Ja",
            IFERROR(
                INDEX(Hulpsheets!$AO$3:$AR$18,
                    MATCH($C$9,Hulpsheets!$AN$3:$AN$18,0),
                    MATCH($C$6,Hulpsheets!$AO$3:$AR$3,0)
                ),
                ""
            ),
            IFERROR(
                INDEX(Hulpsheets!$AH$3:$AK$18,
                    MATCH($C$9,Hulpsheets!$AG$3:$AG$18,0),
                    MATCH($C$6,Hulpsheets!$AH$3:$AK$3,0)
                ),
                ""
            )
        ),
        IF($L90="Niet-economische activiteit",
            100%,
            IF(Basisgegevens!$C$5="Ja",
                IFERROR(
                    INDEX(Hulpsheets!$AO$3:$AR$18,
                        MATCH($C$9,Hulpsheets!$AN$3:$AN$18,0),
                        MATCH($C$6,Hulpsheets!$AO$3:$AR$3,0)
                    ),
                    ""
                ),
                IFERROR(
                    INDEX(Hulpsheets!$AH$3:$AK$18,
                        MATCH($C$9,Hulpsheets!$AG$3:$AG$18,0),
                        MATCH($C$6,Hulpsheets!$AH$3:$AK$3,0)
                    ),
                    ""
                )
            )
        )
    )
)</f>
        <v/>
      </c>
      <c r="N90" s="397">
        <f t="shared" si="22"/>
        <v>0</v>
      </c>
      <c r="O90" s="77" t="str">
        <f t="shared" si="23"/>
        <v/>
      </c>
      <c r="P90" s="86" t="str">
        <f t="shared" si="24"/>
        <v/>
      </c>
      <c r="R90" s="404"/>
      <c r="S90" s="403" t="str">
        <f t="shared" si="25"/>
        <v/>
      </c>
      <c r="T90" s="130" t="str">
        <f t="shared" si="26"/>
        <v/>
      </c>
      <c r="U90" s="70"/>
      <c r="V90" s="404"/>
      <c r="W90" s="70"/>
      <c r="X90" s="404"/>
      <c r="Z90" s="407" t="str">
        <f t="shared" si="27"/>
        <v/>
      </c>
      <c r="AA90" s="130" t="str">
        <f t="shared" si="28"/>
        <v/>
      </c>
      <c r="AB90" s="407" t="str">
        <f t="shared" si="29"/>
        <v/>
      </c>
      <c r="AC90" s="130" t="str">
        <f t="shared" si="30"/>
        <v/>
      </c>
      <c r="AD90" s="461"/>
    </row>
    <row r="91" spans="2:30" ht="13.5" hidden="1" outlineLevel="1" thickBot="1" x14ac:dyDescent="0.25">
      <c r="B91" s="514"/>
      <c r="C91" s="515"/>
      <c r="D91" s="515"/>
      <c r="E91" s="515"/>
      <c r="F91" s="515"/>
      <c r="G91" s="515"/>
      <c r="H91" s="515"/>
      <c r="I91" s="515"/>
      <c r="J91" s="48"/>
      <c r="K91" s="254"/>
      <c r="L91" s="429" t="s">
        <v>120</v>
      </c>
      <c r="M91" s="257" t="str">
        <f>IF(LEN($C$5)&lt;=1,
    "",
    IF(
        OR($C$5="Overige (zorg-)instellingen",$C$5="Onderneming"),
        IF(Basisgegevens!$C$5="Ja",
            IFERROR(
                INDEX(Hulpsheets!$AO$3:$AR$18,
                    MATCH($C$9,Hulpsheets!$AN$3:$AN$18,0),
                    MATCH($C$6,Hulpsheets!$AO$3:$AR$3,0)
                ),
                ""
            ),
            IFERROR(
                INDEX(Hulpsheets!$AH$3:$AK$18,
                    MATCH($C$9,Hulpsheets!$AG$3:$AG$18,0),
                    MATCH($C$6,Hulpsheets!$AH$3:$AK$3,0)
                ),
                ""
            )
        ),
        IF($L91="Niet-economische activiteit",
            100%,
            IF(Basisgegevens!$C$5="Ja",
                IFERROR(
                    INDEX(Hulpsheets!$AO$3:$AR$18,
                        MATCH($C$9,Hulpsheets!$AN$3:$AN$18,0),
                        MATCH($C$6,Hulpsheets!$AO$3:$AR$3,0)
                    ),
                    ""
                ),
                IFERROR(
                    INDEX(Hulpsheets!$AH$3:$AK$18,
                        MATCH($C$9,Hulpsheets!$AG$3:$AG$18,0),
                        MATCH($C$6,Hulpsheets!$AH$3:$AK$3,0)
                    ),
                    ""
                )
            )
        )
    )
)</f>
        <v/>
      </c>
      <c r="N91" s="397">
        <f t="shared" si="22"/>
        <v>0</v>
      </c>
      <c r="O91" s="77" t="str">
        <f t="shared" si="23"/>
        <v/>
      </c>
      <c r="P91" s="86" t="str">
        <f t="shared" si="24"/>
        <v/>
      </c>
      <c r="R91" s="404"/>
      <c r="S91" s="403" t="str">
        <f t="shared" si="25"/>
        <v/>
      </c>
      <c r="T91" s="130" t="str">
        <f t="shared" si="26"/>
        <v/>
      </c>
      <c r="U91" s="70"/>
      <c r="V91" s="404"/>
      <c r="W91" s="70"/>
      <c r="X91" s="404"/>
      <c r="Z91" s="407" t="str">
        <f t="shared" si="27"/>
        <v/>
      </c>
      <c r="AA91" s="130" t="str">
        <f t="shared" si="28"/>
        <v/>
      </c>
      <c r="AB91" s="407" t="str">
        <f t="shared" si="29"/>
        <v/>
      </c>
      <c r="AC91" s="130" t="str">
        <f t="shared" si="30"/>
        <v/>
      </c>
      <c r="AD91" s="461"/>
    </row>
    <row r="92" spans="2:30" ht="13.5" hidden="1" outlineLevel="1" thickBot="1" x14ac:dyDescent="0.25">
      <c r="B92" s="514"/>
      <c r="C92" s="515"/>
      <c r="D92" s="515"/>
      <c r="E92" s="515"/>
      <c r="F92" s="515"/>
      <c r="G92" s="515"/>
      <c r="H92" s="515"/>
      <c r="I92" s="515"/>
      <c r="J92" s="48"/>
      <c r="K92" s="254"/>
      <c r="L92" s="429" t="s">
        <v>120</v>
      </c>
      <c r="M92" s="257" t="str">
        <f>IF(LEN($C$5)&lt;=1,
    "",
    IF(
        OR($C$5="Overige (zorg-)instellingen",$C$5="Onderneming"),
        IF(Basisgegevens!$C$5="Ja",
            IFERROR(
                INDEX(Hulpsheets!$AO$3:$AR$18,
                    MATCH($C$9,Hulpsheets!$AN$3:$AN$18,0),
                    MATCH($C$6,Hulpsheets!$AO$3:$AR$3,0)
                ),
                ""
            ),
            IFERROR(
                INDEX(Hulpsheets!$AH$3:$AK$18,
                    MATCH($C$9,Hulpsheets!$AG$3:$AG$18,0),
                    MATCH($C$6,Hulpsheets!$AH$3:$AK$3,0)
                ),
                ""
            )
        ),
        IF($L92="Niet-economische activiteit",
            100%,
            IF(Basisgegevens!$C$5="Ja",
                IFERROR(
                    INDEX(Hulpsheets!$AO$3:$AR$18,
                        MATCH($C$9,Hulpsheets!$AN$3:$AN$18,0),
                        MATCH($C$6,Hulpsheets!$AO$3:$AR$3,0)
                    ),
                    ""
                ),
                IFERROR(
                    INDEX(Hulpsheets!$AH$3:$AK$18,
                        MATCH($C$9,Hulpsheets!$AG$3:$AG$18,0),
                        MATCH($C$6,Hulpsheets!$AH$3:$AK$3,0)
                    ),
                    ""
                )
            )
        )
    )
)</f>
        <v/>
      </c>
      <c r="N92" s="397">
        <f t="shared" si="22"/>
        <v>0</v>
      </c>
      <c r="O92" s="77" t="str">
        <f t="shared" si="23"/>
        <v/>
      </c>
      <c r="P92" s="86" t="str">
        <f t="shared" si="24"/>
        <v/>
      </c>
      <c r="R92" s="404"/>
      <c r="S92" s="403" t="str">
        <f t="shared" si="25"/>
        <v/>
      </c>
      <c r="T92" s="130" t="str">
        <f t="shared" si="26"/>
        <v/>
      </c>
      <c r="U92" s="70"/>
      <c r="V92" s="404"/>
      <c r="W92" s="70"/>
      <c r="X92" s="404"/>
      <c r="Z92" s="407" t="str">
        <f t="shared" si="27"/>
        <v/>
      </c>
      <c r="AA92" s="130" t="str">
        <f t="shared" si="28"/>
        <v/>
      </c>
      <c r="AB92" s="407" t="str">
        <f t="shared" si="29"/>
        <v/>
      </c>
      <c r="AC92" s="130" t="str">
        <f t="shared" si="30"/>
        <v/>
      </c>
      <c r="AD92" s="461"/>
    </row>
    <row r="93" spans="2:30" ht="13.5" hidden="1" outlineLevel="1" thickBot="1" x14ac:dyDescent="0.25">
      <c r="B93" s="514"/>
      <c r="C93" s="515"/>
      <c r="D93" s="515"/>
      <c r="E93" s="515"/>
      <c r="F93" s="515"/>
      <c r="G93" s="515"/>
      <c r="H93" s="515"/>
      <c r="I93" s="515"/>
      <c r="J93" s="48"/>
      <c r="K93" s="254"/>
      <c r="L93" s="429" t="s">
        <v>120</v>
      </c>
      <c r="M93" s="257" t="str">
        <f>IF(LEN($C$5)&lt;=1,
    "",
    IF(
        OR($C$5="Overige (zorg-)instellingen",$C$5="Onderneming"),
        IF(Basisgegevens!$C$5="Ja",
            IFERROR(
                INDEX(Hulpsheets!$AO$3:$AR$18,
                    MATCH($C$9,Hulpsheets!$AN$3:$AN$18,0),
                    MATCH($C$6,Hulpsheets!$AO$3:$AR$3,0)
                ),
                ""
            ),
            IFERROR(
                INDEX(Hulpsheets!$AH$3:$AK$18,
                    MATCH($C$9,Hulpsheets!$AG$3:$AG$18,0),
                    MATCH($C$6,Hulpsheets!$AH$3:$AK$3,0)
                ),
                ""
            )
        ),
        IF($L93="Niet-economische activiteit",
            100%,
            IF(Basisgegevens!$C$5="Ja",
                IFERROR(
                    INDEX(Hulpsheets!$AO$3:$AR$18,
                        MATCH($C$9,Hulpsheets!$AN$3:$AN$18,0),
                        MATCH($C$6,Hulpsheets!$AO$3:$AR$3,0)
                    ),
                    ""
                ),
                IFERROR(
                    INDEX(Hulpsheets!$AH$3:$AK$18,
                        MATCH($C$9,Hulpsheets!$AG$3:$AG$18,0),
                        MATCH($C$6,Hulpsheets!$AH$3:$AK$3,0)
                    ),
                    ""
                )
            )
        )
    )
)</f>
        <v/>
      </c>
      <c r="N93" s="397">
        <f t="shared" si="22"/>
        <v>0</v>
      </c>
      <c r="O93" s="77" t="str">
        <f t="shared" si="23"/>
        <v/>
      </c>
      <c r="P93" s="86" t="str">
        <f t="shared" si="24"/>
        <v/>
      </c>
      <c r="R93" s="404"/>
      <c r="S93" s="403" t="str">
        <f t="shared" si="25"/>
        <v/>
      </c>
      <c r="T93" s="130" t="str">
        <f t="shared" si="26"/>
        <v/>
      </c>
      <c r="U93" s="70"/>
      <c r="V93" s="404"/>
      <c r="W93" s="70"/>
      <c r="X93" s="404"/>
      <c r="Z93" s="407" t="str">
        <f t="shared" si="27"/>
        <v/>
      </c>
      <c r="AA93" s="130" t="str">
        <f t="shared" si="28"/>
        <v/>
      </c>
      <c r="AB93" s="407" t="str">
        <f t="shared" si="29"/>
        <v/>
      </c>
      <c r="AC93" s="130" t="str">
        <f t="shared" si="30"/>
        <v/>
      </c>
      <c r="AD93" s="461"/>
    </row>
    <row r="94" spans="2:30" ht="13.5" hidden="1" outlineLevel="1" thickBot="1" x14ac:dyDescent="0.25">
      <c r="B94" s="514"/>
      <c r="C94" s="515"/>
      <c r="D94" s="515"/>
      <c r="E94" s="515"/>
      <c r="F94" s="515"/>
      <c r="G94" s="515"/>
      <c r="H94" s="515"/>
      <c r="I94" s="515"/>
      <c r="J94" s="48"/>
      <c r="K94" s="254"/>
      <c r="L94" s="429" t="s">
        <v>120</v>
      </c>
      <c r="M94" s="257" t="str">
        <f>IF(LEN($C$5)&lt;=1,
    "",
    IF(
        OR($C$5="Overige (zorg-)instellingen",$C$5="Onderneming"),
        IF(Basisgegevens!$C$5="Ja",
            IFERROR(
                INDEX(Hulpsheets!$AO$3:$AR$18,
                    MATCH($C$9,Hulpsheets!$AN$3:$AN$18,0),
                    MATCH($C$6,Hulpsheets!$AO$3:$AR$3,0)
                ),
                ""
            ),
            IFERROR(
                INDEX(Hulpsheets!$AH$3:$AK$18,
                    MATCH($C$9,Hulpsheets!$AG$3:$AG$18,0),
                    MATCH($C$6,Hulpsheets!$AH$3:$AK$3,0)
                ),
                ""
            )
        ),
        IF($L94="Niet-economische activiteit",
            100%,
            IF(Basisgegevens!$C$5="Ja",
                IFERROR(
                    INDEX(Hulpsheets!$AO$3:$AR$18,
                        MATCH($C$9,Hulpsheets!$AN$3:$AN$18,0),
                        MATCH($C$6,Hulpsheets!$AO$3:$AR$3,0)
                    ),
                    ""
                ),
                IFERROR(
                    INDEX(Hulpsheets!$AH$3:$AK$18,
                        MATCH($C$9,Hulpsheets!$AG$3:$AG$18,0),
                        MATCH($C$6,Hulpsheets!$AH$3:$AK$3,0)
                    ),
                    ""
                )
            )
        )
    )
)</f>
        <v/>
      </c>
      <c r="N94" s="397">
        <f t="shared" si="22"/>
        <v>0</v>
      </c>
      <c r="O94" s="77" t="str">
        <f t="shared" si="23"/>
        <v/>
      </c>
      <c r="P94" s="86" t="str">
        <f t="shared" si="24"/>
        <v/>
      </c>
      <c r="R94" s="404"/>
      <c r="S94" s="403" t="str">
        <f t="shared" si="25"/>
        <v/>
      </c>
      <c r="T94" s="130" t="str">
        <f t="shared" si="26"/>
        <v/>
      </c>
      <c r="U94" s="70"/>
      <c r="V94" s="404"/>
      <c r="W94" s="70"/>
      <c r="X94" s="404"/>
      <c r="Z94" s="407" t="str">
        <f t="shared" si="27"/>
        <v/>
      </c>
      <c r="AA94" s="130" t="str">
        <f t="shared" si="28"/>
        <v/>
      </c>
      <c r="AB94" s="407" t="str">
        <f t="shared" si="29"/>
        <v/>
      </c>
      <c r="AC94" s="130" t="str">
        <f t="shared" si="30"/>
        <v/>
      </c>
      <c r="AD94" s="461"/>
    </row>
    <row r="95" spans="2:30" ht="13.5" hidden="1" outlineLevel="1" thickBot="1" x14ac:dyDescent="0.25">
      <c r="B95" s="514"/>
      <c r="C95" s="515"/>
      <c r="D95" s="515"/>
      <c r="E95" s="515"/>
      <c r="F95" s="515"/>
      <c r="G95" s="515"/>
      <c r="H95" s="515"/>
      <c r="I95" s="515"/>
      <c r="J95" s="48"/>
      <c r="K95" s="254"/>
      <c r="L95" s="429" t="s">
        <v>120</v>
      </c>
      <c r="M95" s="257" t="str">
        <f>IF(LEN($C$5)&lt;=1,
    "",
    IF(
        OR($C$5="Overige (zorg-)instellingen",$C$5="Onderneming"),
        IF(Basisgegevens!$C$5="Ja",
            IFERROR(
                INDEX(Hulpsheets!$AO$3:$AR$18,
                    MATCH($C$9,Hulpsheets!$AN$3:$AN$18,0),
                    MATCH($C$6,Hulpsheets!$AO$3:$AR$3,0)
                ),
                ""
            ),
            IFERROR(
                INDEX(Hulpsheets!$AH$3:$AK$18,
                    MATCH($C$9,Hulpsheets!$AG$3:$AG$18,0),
                    MATCH($C$6,Hulpsheets!$AH$3:$AK$3,0)
                ),
                ""
            )
        ),
        IF($L95="Niet-economische activiteit",
            100%,
            IF(Basisgegevens!$C$5="Ja",
                IFERROR(
                    INDEX(Hulpsheets!$AO$3:$AR$18,
                        MATCH($C$9,Hulpsheets!$AN$3:$AN$18,0),
                        MATCH($C$6,Hulpsheets!$AO$3:$AR$3,0)
                    ),
                    ""
                ),
                IFERROR(
                    INDEX(Hulpsheets!$AH$3:$AK$18,
                        MATCH($C$9,Hulpsheets!$AG$3:$AG$18,0),
                        MATCH($C$6,Hulpsheets!$AH$3:$AK$3,0)
                    ),
                    ""
                )
            )
        )
    )
)</f>
        <v/>
      </c>
      <c r="N95" s="397">
        <f t="shared" si="22"/>
        <v>0</v>
      </c>
      <c r="O95" s="77" t="str">
        <f t="shared" si="23"/>
        <v/>
      </c>
      <c r="P95" s="86" t="str">
        <f t="shared" si="24"/>
        <v/>
      </c>
      <c r="R95" s="404"/>
      <c r="S95" s="403" t="str">
        <f t="shared" si="25"/>
        <v/>
      </c>
      <c r="T95" s="130" t="str">
        <f t="shared" si="26"/>
        <v/>
      </c>
      <c r="U95" s="70"/>
      <c r="V95" s="404"/>
      <c r="W95" s="70"/>
      <c r="X95" s="404"/>
      <c r="Z95" s="407" t="str">
        <f t="shared" si="27"/>
        <v/>
      </c>
      <c r="AA95" s="130" t="str">
        <f t="shared" si="28"/>
        <v/>
      </c>
      <c r="AB95" s="407" t="str">
        <f t="shared" si="29"/>
        <v/>
      </c>
      <c r="AC95" s="130" t="str">
        <f t="shared" si="30"/>
        <v/>
      </c>
      <c r="AD95" s="461"/>
    </row>
    <row r="96" spans="2:30" ht="13.5" hidden="1" outlineLevel="1" thickBot="1" x14ac:dyDescent="0.25">
      <c r="B96" s="514"/>
      <c r="C96" s="515"/>
      <c r="D96" s="515"/>
      <c r="E96" s="515"/>
      <c r="F96" s="515"/>
      <c r="G96" s="515"/>
      <c r="H96" s="515"/>
      <c r="I96" s="515"/>
      <c r="J96" s="48"/>
      <c r="K96" s="254"/>
      <c r="L96" s="429" t="s">
        <v>120</v>
      </c>
      <c r="M96" s="257" t="str">
        <f>IF(LEN($C$5)&lt;=1,
    "",
    IF(
        OR($C$5="Overige (zorg-)instellingen",$C$5="Onderneming"),
        IF(Basisgegevens!$C$5="Ja",
            IFERROR(
                INDEX(Hulpsheets!$AO$3:$AR$18,
                    MATCH($C$9,Hulpsheets!$AN$3:$AN$18,0),
                    MATCH($C$6,Hulpsheets!$AO$3:$AR$3,0)
                ),
                ""
            ),
            IFERROR(
                INDEX(Hulpsheets!$AH$3:$AK$18,
                    MATCH($C$9,Hulpsheets!$AG$3:$AG$18,0),
                    MATCH($C$6,Hulpsheets!$AH$3:$AK$3,0)
                ),
                ""
            )
        ),
        IF($L96="Niet-economische activiteit",
            100%,
            IF(Basisgegevens!$C$5="Ja",
                IFERROR(
                    INDEX(Hulpsheets!$AO$3:$AR$18,
                        MATCH($C$9,Hulpsheets!$AN$3:$AN$18,0),
                        MATCH($C$6,Hulpsheets!$AO$3:$AR$3,0)
                    ),
                    ""
                ),
                IFERROR(
                    INDEX(Hulpsheets!$AH$3:$AK$18,
                        MATCH($C$9,Hulpsheets!$AG$3:$AG$18,0),
                        MATCH($C$6,Hulpsheets!$AH$3:$AK$3,0)
                    ),
                    ""
                )
            )
        )
    )
)</f>
        <v/>
      </c>
      <c r="N96" s="397">
        <f t="shared" si="22"/>
        <v>0</v>
      </c>
      <c r="O96" s="77" t="str">
        <f t="shared" si="23"/>
        <v/>
      </c>
      <c r="P96" s="86" t="str">
        <f t="shared" si="24"/>
        <v/>
      </c>
      <c r="R96" s="404"/>
      <c r="S96" s="403" t="str">
        <f t="shared" si="25"/>
        <v/>
      </c>
      <c r="T96" s="130" t="str">
        <f t="shared" si="26"/>
        <v/>
      </c>
      <c r="U96" s="70"/>
      <c r="V96" s="404"/>
      <c r="W96" s="70"/>
      <c r="X96" s="404"/>
      <c r="Z96" s="407" t="str">
        <f t="shared" si="27"/>
        <v/>
      </c>
      <c r="AA96" s="130" t="str">
        <f t="shared" si="28"/>
        <v/>
      </c>
      <c r="AB96" s="407" t="str">
        <f t="shared" si="29"/>
        <v/>
      </c>
      <c r="AC96" s="130" t="str">
        <f t="shared" si="30"/>
        <v/>
      </c>
      <c r="AD96" s="461"/>
    </row>
    <row r="97" spans="1:30" ht="13.5" hidden="1" outlineLevel="1" collapsed="1" thickBot="1" x14ac:dyDescent="0.25">
      <c r="B97" s="527"/>
      <c r="C97" s="528"/>
      <c r="D97" s="528"/>
      <c r="E97" s="528"/>
      <c r="F97" s="528"/>
      <c r="G97" s="528"/>
      <c r="H97" s="528"/>
      <c r="I97" s="528"/>
      <c r="J97" s="109"/>
      <c r="K97" s="438"/>
      <c r="L97" s="428" t="s">
        <v>120</v>
      </c>
      <c r="M97" s="427" t="str">
        <f>IF(LEN($C$5)&lt;=1,
    "",
    IF(
        OR($C$5="Overige (zorg-)instellingen",$C$5="Onderneming"),
        IF(Basisgegevens!$C$5="Ja",
            IFERROR(
                INDEX(Hulpsheets!$AO$3:$AR$18,
                    MATCH($C$9,Hulpsheets!$AN$3:$AN$18,0),
                    MATCH($C$6,Hulpsheets!$AO$3:$AR$3,0)
                ),
                ""
            ),
            IFERROR(
                INDEX(Hulpsheets!$AH$3:$AK$18,
                    MATCH($C$9,Hulpsheets!$AG$3:$AG$18,0),
                    MATCH($C$6,Hulpsheets!$AH$3:$AK$3,0)
                ),
                ""
            )
        ),
        IF($L97="Niet-economische activiteit",
            100%,
            IF(Basisgegevens!$C$5="Ja",
                IFERROR(
                    INDEX(Hulpsheets!$AO$3:$AR$18,
                        MATCH($C$9,Hulpsheets!$AN$3:$AN$18,0),
                        MATCH($C$6,Hulpsheets!$AO$3:$AR$3,0)
                    ),
                    ""
                ),
                IFERROR(
                    INDEX(Hulpsheets!$AH$3:$AK$18,
                        MATCH($C$9,Hulpsheets!$AG$3:$AG$18,0),
                        MATCH($C$6,Hulpsheets!$AH$3:$AK$3,0)
                    ),
                    ""
                )
            )
        )
    )
)</f>
        <v/>
      </c>
      <c r="N97" s="397">
        <f t="shared" si="22"/>
        <v>0</v>
      </c>
      <c r="O97" s="87" t="str">
        <f t="shared" si="23"/>
        <v/>
      </c>
      <c r="P97" s="88" t="str">
        <f t="shared" si="24"/>
        <v/>
      </c>
      <c r="R97" s="405"/>
      <c r="S97" s="403" t="str">
        <f t="shared" si="25"/>
        <v/>
      </c>
      <c r="T97" s="365" t="str">
        <f t="shared" si="26"/>
        <v/>
      </c>
      <c r="U97" s="70"/>
      <c r="V97" s="405"/>
      <c r="W97" s="70"/>
      <c r="X97" s="405"/>
      <c r="Z97" s="407" t="str">
        <f t="shared" si="27"/>
        <v/>
      </c>
      <c r="AA97" s="130" t="str">
        <f t="shared" si="28"/>
        <v/>
      </c>
      <c r="AB97" s="407" t="str">
        <f t="shared" si="29"/>
        <v/>
      </c>
      <c r="AC97" s="365" t="str">
        <f t="shared" si="30"/>
        <v/>
      </c>
      <c r="AD97" s="461"/>
    </row>
    <row r="98" spans="1:30" ht="13.5" collapsed="1" thickBot="1" x14ac:dyDescent="0.25">
      <c r="B98" s="32"/>
      <c r="C98" s="32"/>
      <c r="D98" s="103"/>
      <c r="E98" s="110"/>
      <c r="F98" s="110"/>
      <c r="G98" s="111"/>
      <c r="H98" s="112"/>
      <c r="I98" s="29"/>
      <c r="J98" s="111"/>
      <c r="L98" s="418" t="s">
        <v>102</v>
      </c>
      <c r="M98" s="78"/>
      <c r="N98" s="101">
        <f>SUM(N73:N97)</f>
        <v>0</v>
      </c>
      <c r="O98" s="101">
        <f>SUM(O73:O97)</f>
        <v>0</v>
      </c>
      <c r="P98" s="101">
        <f>SUM(P73:P97)</f>
        <v>0</v>
      </c>
      <c r="Q98" s="29"/>
      <c r="R98" s="439">
        <f>SUM(R73:R97)</f>
        <v>0</v>
      </c>
      <c r="S98" s="102">
        <f>SUM(S73:S97)</f>
        <v>0</v>
      </c>
      <c r="T98" s="102">
        <f>SUM(T73:T97)</f>
        <v>0</v>
      </c>
      <c r="V98" s="364">
        <f>SUM(V73:V97)</f>
        <v>0</v>
      </c>
      <c r="W98" s="70"/>
      <c r="X98" s="364">
        <f>SUM(X73:X97)</f>
        <v>0</v>
      </c>
      <c r="Z98" s="364">
        <f>SUM(Z73:Z97)</f>
        <v>0</v>
      </c>
      <c r="AA98" s="364">
        <f>SUM(AA73:AA97)</f>
        <v>0</v>
      </c>
      <c r="AB98" s="364">
        <f>SUM(AB73:AB97)</f>
        <v>0</v>
      </c>
      <c r="AC98" s="364">
        <f>SUM(AC73:AC97)</f>
        <v>0</v>
      </c>
      <c r="AD98" s="462"/>
    </row>
    <row r="99" spans="1:30" ht="13.5" thickBot="1" x14ac:dyDescent="0.25">
      <c r="B99" s="32"/>
      <c r="C99" s="32"/>
      <c r="D99" s="103"/>
      <c r="E99" s="110"/>
      <c r="F99" s="110"/>
      <c r="G99" s="111"/>
      <c r="H99" s="112"/>
      <c r="I99" s="29"/>
      <c r="J99" s="111"/>
      <c r="U99" s="100"/>
      <c r="V99" s="100"/>
      <c r="W99" s="100"/>
      <c r="X99" s="100"/>
      <c r="Z99" s="100"/>
      <c r="AA99" s="100"/>
      <c r="AB99" s="100"/>
    </row>
    <row r="100" spans="1:30" ht="15" customHeight="1" thickBot="1" x14ac:dyDescent="0.25">
      <c r="B100" s="503" t="s">
        <v>244</v>
      </c>
      <c r="C100" s="503"/>
      <c r="D100" s="503"/>
      <c r="E100" s="503"/>
      <c r="F100" s="29"/>
      <c r="I100" s="29"/>
      <c r="P100" s="29"/>
      <c r="Q100" s="29"/>
      <c r="R100" s="406" t="s">
        <v>87</v>
      </c>
      <c r="S100" s="401"/>
      <c r="T100" s="402"/>
      <c r="U100" s="6"/>
      <c r="V100" s="498" t="s">
        <v>61</v>
      </c>
      <c r="W100" s="6"/>
      <c r="X100" s="498" t="s">
        <v>62</v>
      </c>
      <c r="Z100" s="401"/>
      <c r="AA100" s="402"/>
      <c r="AB100" s="412"/>
      <c r="AC100" s="413"/>
      <c r="AD100" s="463"/>
    </row>
    <row r="101" spans="1:30" ht="13.5" thickBot="1" x14ac:dyDescent="0.25">
      <c r="B101" s="106"/>
      <c r="C101" s="106"/>
      <c r="D101" s="107"/>
      <c r="E101" s="107"/>
      <c r="G101" s="107"/>
      <c r="H101" s="108"/>
      <c r="I101" s="95"/>
      <c r="J101" s="107"/>
      <c r="K101" s="107"/>
      <c r="L101" s="107"/>
      <c r="P101" s="29"/>
      <c r="Q101" s="29"/>
      <c r="R101" s="6"/>
      <c r="S101" s="6"/>
      <c r="T101" s="6"/>
      <c r="U101" s="6"/>
      <c r="V101" s="499"/>
      <c r="W101" s="6"/>
      <c r="X101" s="499"/>
      <c r="Z101" s="6"/>
      <c r="AA101" s="6"/>
      <c r="AB101" s="6"/>
      <c r="AC101" s="97"/>
      <c r="AD101" s="97"/>
    </row>
    <row r="102" spans="1:30" ht="39" customHeight="1" thickBot="1" x14ac:dyDescent="0.25">
      <c r="A102" s="117"/>
      <c r="B102" s="504" t="s">
        <v>109</v>
      </c>
      <c r="C102" s="505"/>
      <c r="D102" s="505"/>
      <c r="E102" s="240" t="s">
        <v>112</v>
      </c>
      <c r="F102" s="237" t="s">
        <v>113</v>
      </c>
      <c r="G102" s="240" t="s">
        <v>114</v>
      </c>
      <c r="H102" s="240" t="s">
        <v>115</v>
      </c>
      <c r="I102" s="240" t="s">
        <v>116</v>
      </c>
      <c r="J102" s="240" t="s">
        <v>117</v>
      </c>
      <c r="K102" s="240" t="s">
        <v>118</v>
      </c>
      <c r="L102" s="236" t="s">
        <v>235</v>
      </c>
      <c r="M102" s="143" t="s">
        <v>94</v>
      </c>
      <c r="N102" s="237" t="s">
        <v>119</v>
      </c>
      <c r="O102" s="237" t="s">
        <v>95</v>
      </c>
      <c r="P102" s="237" t="s">
        <v>96</v>
      </c>
      <c r="Q102" s="117"/>
      <c r="R102" s="239" t="s">
        <v>68</v>
      </c>
      <c r="S102" s="238" t="s">
        <v>97</v>
      </c>
      <c r="T102" s="238" t="s">
        <v>70</v>
      </c>
      <c r="U102" s="119"/>
      <c r="V102" s="239" t="s">
        <v>68</v>
      </c>
      <c r="W102" s="6"/>
      <c r="X102" s="239" t="s">
        <v>68</v>
      </c>
      <c r="Y102" s="117"/>
      <c r="Z102" s="238" t="s">
        <v>97</v>
      </c>
      <c r="AA102" s="238" t="s">
        <v>70</v>
      </c>
      <c r="AB102" s="238" t="s">
        <v>97</v>
      </c>
      <c r="AC102" s="238" t="s">
        <v>70</v>
      </c>
      <c r="AD102" s="118"/>
    </row>
    <row r="103" spans="1:30" x14ac:dyDescent="0.2">
      <c r="B103" s="516"/>
      <c r="C103" s="517"/>
      <c r="D103" s="517"/>
      <c r="E103" s="20"/>
      <c r="F103" s="141"/>
      <c r="G103" s="151" t="str">
        <f>IF(E103="","",IF($C$7&gt;12,IF(E103="computer",F103*Hulpsheets!$AX$4,F103*Hulpsheets!$AX$5),(IF(E103="computer",F103*Hulpsheets!$AX$4,F103*Hulpsheets!$AX$5)*$C$7/12)))</f>
        <v/>
      </c>
      <c r="H103" s="151" t="str">
        <f>IF(E103="","",IF($C$7&lt;13,0,IF($C$7&gt;24,IF(E103="computer",F103*Hulpsheets!$AY$4,F103*Hulpsheets!$AY$5),IF(E103="computer",F103*Hulpsheets!$AY$4,F103*Hulpsheets!$AY$5)*($C$7-12)/12)))</f>
        <v/>
      </c>
      <c r="I103" s="151" t="str">
        <f>IF(E103="","",IF($C$7&lt;24,0,IF($C$7&gt;36,IF(E103="computer",F103*Hulpsheets!$AZ$4,F103*Hulpsheets!$AZ$5),IF(E103="computer",F103*Hulpsheets!$AZ$4,F103*Hulpsheets!$AZ$5)*($C$7-24)/12)))</f>
        <v/>
      </c>
      <c r="J103" s="151" t="str">
        <f>IF(E103="","",IF($C$7&lt;36,0,IF($C$7&gt;48,IF(E103="computer",F103*Hulpsheets!$BA$4,F103*Hulpsheets!$BA$5),IF(E103="computer",F103*Hulpsheets!$BA$4,F103*Hulpsheets!$BA$5)*($C$7-36)/12)))</f>
        <v/>
      </c>
      <c r="K103" s="151" t="str">
        <f>IF(E103="","",IF($C$7&lt;48,0,IF($C$7&gt;48,IF(E103="computer",F103*Hulpsheets!$BB$4,F103*Hulpsheets!$BB$5),IF(E103="computer",F103*Hulpsheets!$BB$4,F103*Hulpsheets!$BB$5)*($C$7-48)/12)))</f>
        <v/>
      </c>
      <c r="L103" s="429" t="s">
        <v>120</v>
      </c>
      <c r="M103" s="257" t="str">
        <f>IF(LEN($C$5)&lt;=1,
    "",
    IF(
        OR($C$5="Overige (zorg-)instellingen",$C$5="Onderneming"),
        IF(Basisgegevens!$C$5="Ja",
            IFERROR(
                INDEX(Hulpsheets!$AO$3:$AR$18,
                    MATCH($C$9,Hulpsheets!$AN$3:$AN$18,0),
                    MATCH($C$6,Hulpsheets!$AO$3:$AR$3,0)
                ),
                ""
            ),
            IFERROR(
                INDEX(Hulpsheets!$AH$3:$AK$18,
                    MATCH($C$9,Hulpsheets!$AG$3:$AG$18,0),
                    MATCH($C$6,Hulpsheets!$AH$3:$AK$3,0)
                ),
                ""
            )
        ),
        IF($L103="Niet-economische activiteit",
            100%,
            IF(Basisgegevens!$C$5="Ja",
                IFERROR(
                    INDEX(Hulpsheets!$AO$3:$AR$18,
                        MATCH($C$9,Hulpsheets!$AN$3:$AN$18,0),
                        MATCH($C$6,Hulpsheets!$AO$3:$AR$3,0)
                    ),
                    ""
                ),
                IFERROR(
                    INDEX(Hulpsheets!$AH$3:$AK$18,
                        MATCH($C$9,Hulpsheets!$AG$3:$AG$18,0),
                        MATCH($C$6,Hulpsheets!$AH$3:$AK$3,0)
                    ),
                    ""
                )
            )
        )
    )
)</f>
        <v/>
      </c>
      <c r="N103" s="397">
        <f t="shared" ref="N103:N127" si="31">SUM(G103:K103)</f>
        <v>0</v>
      </c>
      <c r="O103" s="82" t="str">
        <f t="shared" ref="O103:O127" si="32">IFERROR(N103*M103,"")</f>
        <v/>
      </c>
      <c r="P103" s="85" t="str">
        <f t="shared" ref="P103:P127" si="33">IFERROR(N103-O103,"")</f>
        <v/>
      </c>
      <c r="R103" s="404"/>
      <c r="S103" s="407" t="str">
        <f t="shared" ref="S103:S127" si="34">IFERROR($R103*(1-$M103),"")</f>
        <v/>
      </c>
      <c r="T103" s="130" t="str">
        <f t="shared" ref="T103:T127" si="35">IFERROR(R103-S103,"")</f>
        <v/>
      </c>
      <c r="U103" s="80"/>
      <c r="V103" s="404"/>
      <c r="W103" s="70"/>
      <c r="X103" s="404"/>
      <c r="Z103" s="407" t="str">
        <f t="shared" ref="Z103:Z127" si="36">IFERROR($V103*(1-$M103),"")</f>
        <v/>
      </c>
      <c r="AA103" s="130" t="str">
        <f t="shared" ref="AA103:AA127" si="37">IFERROR(V103-Z103,"")</f>
        <v/>
      </c>
      <c r="AB103" s="407" t="str">
        <f t="shared" ref="AB103:AB127" si="38">IFERROR($X103*(1-$M103),"")</f>
        <v/>
      </c>
      <c r="AC103" s="130" t="str">
        <f t="shared" ref="AC103:AC127" si="39">IFERROR(X103-AB103,"")</f>
        <v/>
      </c>
      <c r="AD103" s="461"/>
    </row>
    <row r="104" spans="1:30" x14ac:dyDescent="0.2">
      <c r="B104" s="514"/>
      <c r="C104" s="515"/>
      <c r="D104" s="515"/>
      <c r="E104" s="19"/>
      <c r="F104" s="141"/>
      <c r="G104" s="151" t="str">
        <f>IF(E104="","",IF($C$7&gt;12,IF(E104="computer",F104*Hulpsheets!$AX$4,F104*Hulpsheets!$AX$5),(IF(E104="computer",F104*Hulpsheets!$AX$4,F104*Hulpsheets!$AX$5)*$C$7/12)))</f>
        <v/>
      </c>
      <c r="H104" s="151" t="str">
        <f>IF(E104="","",IF($C$7&lt;13,0,IF($C$7&gt;24,IF(E104="computer",F104*Hulpsheets!$AY$4,F104*Hulpsheets!$AY$5),IF(E104="computer",F104*Hulpsheets!$AY$4,F104*Hulpsheets!$AY$5)*($C$7-12)/12)))</f>
        <v/>
      </c>
      <c r="I104" s="151" t="str">
        <f>IF(E104="","",IF($C$7&lt;24,0,IF($C$7&gt;36,IF(E104="computer",F104*Hulpsheets!$AZ$4,F104*Hulpsheets!$AZ$5),IF(E104="computer",F104*Hulpsheets!$AZ$4,F104*Hulpsheets!$AZ$5)*($C$7-24)/12)))</f>
        <v/>
      </c>
      <c r="J104" s="151" t="str">
        <f>IF(E104="","",IF($C$7&lt;36,0,IF($C$7&gt;48,IF(E104="computer",F104*Hulpsheets!$BA$4,F104*Hulpsheets!$BA$5),IF(E104="computer",F104*Hulpsheets!$BA$4,F104*Hulpsheets!$BA$5)*($C$7-36)/12)))</f>
        <v/>
      </c>
      <c r="K104" s="151" t="str">
        <f>IF(E104="","",IF($C$7&lt;48,0,IF($C$7&gt;48,IF(E104="computer",F104*Hulpsheets!$BB$4,F104*Hulpsheets!$BB$5),IF(E104="computer",F104*Hulpsheets!$BB$4,F104*Hulpsheets!$BB$5)*($C$7-48)/12)))</f>
        <v/>
      </c>
      <c r="L104" s="429" t="s">
        <v>120</v>
      </c>
      <c r="M104" s="257" t="str">
        <f>IF(LEN($C$5)&lt;=1,
    "",
    IF(
        OR($C$5="Overige (zorg-)instellingen",$C$5="Onderneming"),
        IF(Basisgegevens!$C$5="Ja",
            IFERROR(
                INDEX(Hulpsheets!$AO$3:$AR$18,
                    MATCH($C$9,Hulpsheets!$AN$3:$AN$18,0),
                    MATCH($C$6,Hulpsheets!$AO$3:$AR$3,0)
                ),
                ""
            ),
            IFERROR(
                INDEX(Hulpsheets!$AH$3:$AK$18,
                    MATCH($C$9,Hulpsheets!$AG$3:$AG$18,0),
                    MATCH($C$6,Hulpsheets!$AH$3:$AK$3,0)
                ),
                ""
            )
        ),
        IF($L104="Niet-economische activiteit",
            100%,
            IF(Basisgegevens!$C$5="Ja",
                IFERROR(
                    INDEX(Hulpsheets!$AO$3:$AR$18,
                        MATCH($C$9,Hulpsheets!$AN$3:$AN$18,0),
                        MATCH($C$6,Hulpsheets!$AO$3:$AR$3,0)
                    ),
                    ""
                ),
                IFERROR(
                    INDEX(Hulpsheets!$AH$3:$AK$18,
                        MATCH($C$9,Hulpsheets!$AG$3:$AG$18,0),
                        MATCH($C$6,Hulpsheets!$AH$3:$AK$3,0)
                    ),
                    ""
                )
            )
        )
    )
)</f>
        <v/>
      </c>
      <c r="N104" s="397">
        <f t="shared" si="31"/>
        <v>0</v>
      </c>
      <c r="O104" s="77" t="str">
        <f t="shared" si="32"/>
        <v/>
      </c>
      <c r="P104" s="86" t="str">
        <f t="shared" si="33"/>
        <v/>
      </c>
      <c r="R104" s="404"/>
      <c r="S104" s="407" t="str">
        <f t="shared" si="34"/>
        <v/>
      </c>
      <c r="T104" s="130" t="str">
        <f t="shared" si="35"/>
        <v/>
      </c>
      <c r="U104" s="70"/>
      <c r="V104" s="404"/>
      <c r="W104" s="70"/>
      <c r="X104" s="404"/>
      <c r="Z104" s="407" t="str">
        <f t="shared" si="36"/>
        <v/>
      </c>
      <c r="AA104" s="130" t="str">
        <f t="shared" si="37"/>
        <v/>
      </c>
      <c r="AB104" s="407" t="str">
        <f t="shared" si="38"/>
        <v/>
      </c>
      <c r="AC104" s="130" t="str">
        <f t="shared" si="39"/>
        <v/>
      </c>
      <c r="AD104" s="461"/>
    </row>
    <row r="105" spans="1:30" x14ac:dyDescent="0.2">
      <c r="B105" s="514"/>
      <c r="C105" s="515"/>
      <c r="D105" s="515"/>
      <c r="E105" s="19"/>
      <c r="F105" s="141"/>
      <c r="G105" s="151" t="str">
        <f>IF(E105="","",IF($C$7&gt;12,IF(E105="computer",F105*Hulpsheets!$AX$4,F105*Hulpsheets!$AX$5),(IF(E105="computer",F105*Hulpsheets!$AX$4,F105*Hulpsheets!$AX$5)*$C$7/12)))</f>
        <v/>
      </c>
      <c r="H105" s="151" t="str">
        <f>IF(E105="","",IF($C$7&lt;13,0,IF($C$7&gt;24,IF(E105="computer",F105*Hulpsheets!$AY$4,F105*Hulpsheets!$AY$5),IF(E105="computer",F105*Hulpsheets!$AY$4,F105*Hulpsheets!$AY$5)*($C$7-12)/12)))</f>
        <v/>
      </c>
      <c r="I105" s="151" t="str">
        <f>IF(E105="","",IF($C$7&lt;24,0,IF($C$7&gt;36,IF(E105="computer",F105*Hulpsheets!$AZ$4,F105*Hulpsheets!$AZ$5),IF(E105="computer",F105*Hulpsheets!$AZ$4,F105*Hulpsheets!$AZ$5)*($C$7-24)/12)))</f>
        <v/>
      </c>
      <c r="J105" s="151" t="str">
        <f>IF(E105="","",IF($C$7&lt;36,0,IF($C$7&gt;48,IF(E105="computer",F105*Hulpsheets!$BA$4,F105*Hulpsheets!$BA$5),IF(E105="computer",F105*Hulpsheets!$BA$4,F105*Hulpsheets!$BA$5)*($C$7-36)/12)))</f>
        <v/>
      </c>
      <c r="K105" s="151" t="str">
        <f>IF(E105="","",IF($C$7&lt;48,0,IF($C$7&gt;48,IF(E105="computer",F105*Hulpsheets!$BB$4,F105*Hulpsheets!$BB$5),IF(E105="computer",F105*Hulpsheets!$BB$4,F105*Hulpsheets!$BB$5)*($C$7-48)/12)))</f>
        <v/>
      </c>
      <c r="L105" s="429" t="s">
        <v>120</v>
      </c>
      <c r="M105" s="257" t="str">
        <f>IF(LEN($C$5)&lt;=1,
    "",
    IF(
        OR($C$5="Overige (zorg-)instellingen",$C$5="Onderneming"),
        IF(Basisgegevens!$C$5="Ja",
            IFERROR(
                INDEX(Hulpsheets!$AO$3:$AR$18,
                    MATCH($C$9,Hulpsheets!$AN$3:$AN$18,0),
                    MATCH($C$6,Hulpsheets!$AO$3:$AR$3,0)
                ),
                ""
            ),
            IFERROR(
                INDEX(Hulpsheets!$AH$3:$AK$18,
                    MATCH($C$9,Hulpsheets!$AG$3:$AG$18,0),
                    MATCH($C$6,Hulpsheets!$AH$3:$AK$3,0)
                ),
                ""
            )
        ),
        IF($L105="Niet-economische activiteit",
            100%,
            IF(Basisgegevens!$C$5="Ja",
                IFERROR(
                    INDEX(Hulpsheets!$AO$3:$AR$18,
                        MATCH($C$9,Hulpsheets!$AN$3:$AN$18,0),
                        MATCH($C$6,Hulpsheets!$AO$3:$AR$3,0)
                    ),
                    ""
                ),
                IFERROR(
                    INDEX(Hulpsheets!$AH$3:$AK$18,
                        MATCH($C$9,Hulpsheets!$AG$3:$AG$18,0),
                        MATCH($C$6,Hulpsheets!$AH$3:$AK$3,0)
                    ),
                    ""
                )
            )
        )
    )
)</f>
        <v/>
      </c>
      <c r="N105" s="397">
        <f t="shared" si="31"/>
        <v>0</v>
      </c>
      <c r="O105" s="77" t="str">
        <f t="shared" si="32"/>
        <v/>
      </c>
      <c r="P105" s="86" t="str">
        <f t="shared" si="33"/>
        <v/>
      </c>
      <c r="R105" s="404"/>
      <c r="S105" s="407" t="str">
        <f t="shared" si="34"/>
        <v/>
      </c>
      <c r="T105" s="130" t="str">
        <f t="shared" si="35"/>
        <v/>
      </c>
      <c r="U105" s="70"/>
      <c r="V105" s="404"/>
      <c r="W105" s="70"/>
      <c r="X105" s="404"/>
      <c r="Z105" s="407" t="str">
        <f t="shared" si="36"/>
        <v/>
      </c>
      <c r="AA105" s="130" t="str">
        <f t="shared" si="37"/>
        <v/>
      </c>
      <c r="AB105" s="407" t="str">
        <f t="shared" si="38"/>
        <v/>
      </c>
      <c r="AC105" s="130" t="str">
        <f t="shared" si="39"/>
        <v/>
      </c>
      <c r="AD105" s="461"/>
    </row>
    <row r="106" spans="1:30" x14ac:dyDescent="0.2">
      <c r="B106" s="514"/>
      <c r="C106" s="515"/>
      <c r="D106" s="515"/>
      <c r="E106" s="19"/>
      <c r="F106" s="141"/>
      <c r="G106" s="151" t="str">
        <f>IF(E106="","",IF($C$7&gt;12,IF(E106="computer",F106*Hulpsheets!$AX$4,F106*Hulpsheets!$AX$5),(IF(E106="computer",F106*Hulpsheets!$AX$4,F106*Hulpsheets!$AX$5)*$C$7/12)))</f>
        <v/>
      </c>
      <c r="H106" s="151" t="str">
        <f>IF(E106="","",IF($C$7&lt;13,0,IF($C$7&gt;24,IF(E106="computer",F106*Hulpsheets!$AY$4,F106*Hulpsheets!$AY$5),IF(E106="computer",F106*Hulpsheets!$AY$4,F106*Hulpsheets!$AY$5)*($C$7-12)/12)))</f>
        <v/>
      </c>
      <c r="I106" s="151" t="str">
        <f>IF(E106="","",IF($C$7&lt;24,0,IF($C$7&gt;36,IF(E106="computer",F106*Hulpsheets!$AZ$4,F106*Hulpsheets!$AZ$5),IF(E106="computer",F106*Hulpsheets!$AZ$4,F106*Hulpsheets!$AZ$5)*($C$7-24)/12)))</f>
        <v/>
      </c>
      <c r="J106" s="151" t="str">
        <f>IF(E106="","",IF($C$7&lt;36,0,IF($C$7&gt;48,IF(E106="computer",F106*Hulpsheets!$BA$4,F106*Hulpsheets!$BA$5),IF(E106="computer",F106*Hulpsheets!$BA$4,F106*Hulpsheets!$BA$5)*($C$7-36)/12)))</f>
        <v/>
      </c>
      <c r="K106" s="151" t="str">
        <f>IF(E106="","",IF($C$7&lt;48,0,IF($C$7&gt;48,IF(E106="computer",F106*Hulpsheets!$BB$4,F106*Hulpsheets!$BB$5),IF(E106="computer",F106*Hulpsheets!$BB$4,F106*Hulpsheets!$BB$5)*($C$7-48)/12)))</f>
        <v/>
      </c>
      <c r="L106" s="429" t="s">
        <v>120</v>
      </c>
      <c r="M106" s="257" t="str">
        <f>IF(LEN($C$5)&lt;=1,
    "",
    IF(
        OR($C$5="Overige (zorg-)instellingen",$C$5="Onderneming"),
        IF(Basisgegevens!$C$5="Ja",
            IFERROR(
                INDEX(Hulpsheets!$AO$3:$AR$18,
                    MATCH($C$9,Hulpsheets!$AN$3:$AN$18,0),
                    MATCH($C$6,Hulpsheets!$AO$3:$AR$3,0)
                ),
                ""
            ),
            IFERROR(
                INDEX(Hulpsheets!$AH$3:$AK$18,
                    MATCH($C$9,Hulpsheets!$AG$3:$AG$18,0),
                    MATCH($C$6,Hulpsheets!$AH$3:$AK$3,0)
                ),
                ""
            )
        ),
        IF($L106="Niet-economische activiteit",
            100%,
            IF(Basisgegevens!$C$5="Ja",
                IFERROR(
                    INDEX(Hulpsheets!$AO$3:$AR$18,
                        MATCH($C$9,Hulpsheets!$AN$3:$AN$18,0),
                        MATCH($C$6,Hulpsheets!$AO$3:$AR$3,0)
                    ),
                    ""
                ),
                IFERROR(
                    INDEX(Hulpsheets!$AH$3:$AK$18,
                        MATCH($C$9,Hulpsheets!$AG$3:$AG$18,0),
                        MATCH($C$6,Hulpsheets!$AH$3:$AK$3,0)
                    ),
                    ""
                )
            )
        )
    )
)</f>
        <v/>
      </c>
      <c r="N106" s="397">
        <f t="shared" si="31"/>
        <v>0</v>
      </c>
      <c r="O106" s="77" t="str">
        <f t="shared" si="32"/>
        <v/>
      </c>
      <c r="P106" s="86" t="str">
        <f t="shared" si="33"/>
        <v/>
      </c>
      <c r="R106" s="404"/>
      <c r="S106" s="407" t="str">
        <f t="shared" si="34"/>
        <v/>
      </c>
      <c r="T106" s="130" t="str">
        <f t="shared" si="35"/>
        <v/>
      </c>
      <c r="U106" s="70"/>
      <c r="V106" s="404"/>
      <c r="W106" s="70"/>
      <c r="X106" s="404"/>
      <c r="Z106" s="407" t="str">
        <f t="shared" si="36"/>
        <v/>
      </c>
      <c r="AA106" s="130" t="str">
        <f t="shared" si="37"/>
        <v/>
      </c>
      <c r="AB106" s="407" t="str">
        <f t="shared" si="38"/>
        <v/>
      </c>
      <c r="AC106" s="130" t="str">
        <f t="shared" si="39"/>
        <v/>
      </c>
      <c r="AD106" s="461"/>
    </row>
    <row r="107" spans="1:30" x14ac:dyDescent="0.2">
      <c r="B107" s="514"/>
      <c r="C107" s="515"/>
      <c r="D107" s="515"/>
      <c r="E107" s="19"/>
      <c r="F107" s="141"/>
      <c r="G107" s="151" t="str">
        <f>IF(E107="","",IF($C$7&gt;12,IF(E107="computer",F107*Hulpsheets!$AX$4,F107*Hulpsheets!$AX$5),(IF(E107="computer",F107*Hulpsheets!$AX$4,F107*Hulpsheets!$AX$5)*$C$7/12)))</f>
        <v/>
      </c>
      <c r="H107" s="151" t="str">
        <f>IF(E107="","",IF($C$7&lt;13,0,IF($C$7&gt;24,IF(E107="computer",F107*Hulpsheets!$AY$4,F107*Hulpsheets!$AY$5),IF(E107="computer",F107*Hulpsheets!$AY$4,F107*Hulpsheets!$AY$5)*($C$7-12)/12)))</f>
        <v/>
      </c>
      <c r="I107" s="151" t="str">
        <f>IF(E107="","",IF($C$7&lt;24,0,IF($C$7&gt;36,IF(E107="computer",F107*Hulpsheets!$AZ$4,F107*Hulpsheets!$AZ$5),IF(E107="computer",F107*Hulpsheets!$AZ$4,F107*Hulpsheets!$AZ$5)*($C$7-24)/12)))</f>
        <v/>
      </c>
      <c r="J107" s="151" t="str">
        <f>IF(E107="","",IF($C$7&lt;36,0,IF($C$7&gt;48,IF(E107="computer",F107*Hulpsheets!$BA$4,F107*Hulpsheets!$BA$5),IF(E107="computer",F107*Hulpsheets!$BA$4,F107*Hulpsheets!$BA$5)*($C$7-36)/12)))</f>
        <v/>
      </c>
      <c r="K107" s="151" t="str">
        <f>IF(E107="","",IF($C$7&lt;48,0,IF($C$7&gt;48,IF(E107="computer",F107*Hulpsheets!$BB$4,F107*Hulpsheets!$BB$5),IF(E107="computer",F107*Hulpsheets!$BB$4,F107*Hulpsheets!$BB$5)*($C$7-48)/12)))</f>
        <v/>
      </c>
      <c r="L107" s="429" t="s">
        <v>120</v>
      </c>
      <c r="M107" s="257" t="str">
        <f>IF(LEN($C$5)&lt;=1,
    "",
    IF(
        OR($C$5="Overige (zorg-)instellingen",$C$5="Onderneming"),
        IF(Basisgegevens!$C$5="Ja",
            IFERROR(
                INDEX(Hulpsheets!$AO$3:$AR$18,
                    MATCH($C$9,Hulpsheets!$AN$3:$AN$18,0),
                    MATCH($C$6,Hulpsheets!$AO$3:$AR$3,0)
                ),
                ""
            ),
            IFERROR(
                INDEX(Hulpsheets!$AH$3:$AK$18,
                    MATCH($C$9,Hulpsheets!$AG$3:$AG$18,0),
                    MATCH($C$6,Hulpsheets!$AH$3:$AK$3,0)
                ),
                ""
            )
        ),
        IF($L107="Niet-economische activiteit",
            100%,
            IF(Basisgegevens!$C$5="Ja",
                IFERROR(
                    INDEX(Hulpsheets!$AO$3:$AR$18,
                        MATCH($C$9,Hulpsheets!$AN$3:$AN$18,0),
                        MATCH($C$6,Hulpsheets!$AO$3:$AR$3,0)
                    ),
                    ""
                ),
                IFERROR(
                    INDEX(Hulpsheets!$AH$3:$AK$18,
                        MATCH($C$9,Hulpsheets!$AG$3:$AG$18,0),
                        MATCH($C$6,Hulpsheets!$AH$3:$AK$3,0)
                    ),
                    ""
                )
            )
        )
    )
)</f>
        <v/>
      </c>
      <c r="N107" s="397">
        <f t="shared" si="31"/>
        <v>0</v>
      </c>
      <c r="O107" s="77" t="str">
        <f t="shared" si="32"/>
        <v/>
      </c>
      <c r="P107" s="86" t="str">
        <f t="shared" si="33"/>
        <v/>
      </c>
      <c r="R107" s="404"/>
      <c r="S107" s="407" t="str">
        <f t="shared" si="34"/>
        <v/>
      </c>
      <c r="T107" s="130" t="str">
        <f t="shared" si="35"/>
        <v/>
      </c>
      <c r="U107" s="70"/>
      <c r="V107" s="404"/>
      <c r="W107" s="70"/>
      <c r="X107" s="404"/>
      <c r="Z107" s="407" t="str">
        <f t="shared" si="36"/>
        <v/>
      </c>
      <c r="AA107" s="130" t="str">
        <f t="shared" si="37"/>
        <v/>
      </c>
      <c r="AB107" s="407" t="str">
        <f t="shared" si="38"/>
        <v/>
      </c>
      <c r="AC107" s="130" t="str">
        <f t="shared" si="39"/>
        <v/>
      </c>
      <c r="AD107" s="461"/>
    </row>
    <row r="108" spans="1:30" x14ac:dyDescent="0.2">
      <c r="B108" s="514"/>
      <c r="C108" s="515"/>
      <c r="D108" s="515"/>
      <c r="E108" s="19"/>
      <c r="F108" s="141"/>
      <c r="G108" s="151" t="str">
        <f>IF(E108="","",IF($C$7&gt;12,IF(E108="computer",F108*Hulpsheets!$AX$4,F108*Hulpsheets!$AX$5),(IF(E108="computer",F108*Hulpsheets!$AX$4,F108*Hulpsheets!$AX$5)*$C$7/12)))</f>
        <v/>
      </c>
      <c r="H108" s="151" t="str">
        <f>IF(E108="","",IF($C$7&lt;13,0,IF($C$7&gt;24,IF(E108="computer",F108*Hulpsheets!$AY$4,F108*Hulpsheets!$AY$5),IF(E108="computer",F108*Hulpsheets!$AY$4,F108*Hulpsheets!$AY$5)*($C$7-12)/12)))</f>
        <v/>
      </c>
      <c r="I108" s="151" t="str">
        <f>IF(E108="","",IF($C$7&lt;24,0,IF($C$7&gt;36,IF(E108="computer",F108*Hulpsheets!$AZ$4,F108*Hulpsheets!$AZ$5),IF(E108="computer",F108*Hulpsheets!$AZ$4,F108*Hulpsheets!$AZ$5)*($C$7-24)/12)))</f>
        <v/>
      </c>
      <c r="J108" s="151" t="str">
        <f>IF(E108="","",IF($C$7&lt;36,0,IF($C$7&gt;48,IF(E108="computer",F108*Hulpsheets!$BA$4,F108*Hulpsheets!$BA$5),IF(E108="computer",F108*Hulpsheets!$BA$4,F108*Hulpsheets!$BA$5)*($C$7-36)/12)))</f>
        <v/>
      </c>
      <c r="K108" s="151" t="str">
        <f>IF(E108="","",IF($C$7&lt;48,0,IF($C$7&gt;48,IF(E108="computer",F108*Hulpsheets!$BB$4,F108*Hulpsheets!$BB$5),IF(E108="computer",F108*Hulpsheets!$BB$4,F108*Hulpsheets!$BB$5)*($C$7-48)/12)))</f>
        <v/>
      </c>
      <c r="L108" s="429" t="s">
        <v>120</v>
      </c>
      <c r="M108" s="257" t="str">
        <f>IF(LEN($C$5)&lt;=1,
    "",
    IF(
        OR($C$5="Overige (zorg-)instellingen",$C$5="Onderneming"),
        IF(Basisgegevens!$C$5="Ja",
            IFERROR(
                INDEX(Hulpsheets!$AO$3:$AR$18,
                    MATCH($C$9,Hulpsheets!$AN$3:$AN$18,0),
                    MATCH($C$6,Hulpsheets!$AO$3:$AR$3,0)
                ),
                ""
            ),
            IFERROR(
                INDEX(Hulpsheets!$AH$3:$AK$18,
                    MATCH($C$9,Hulpsheets!$AG$3:$AG$18,0),
                    MATCH($C$6,Hulpsheets!$AH$3:$AK$3,0)
                ),
                ""
            )
        ),
        IF($L108="Niet-economische activiteit",
            100%,
            IF(Basisgegevens!$C$5="Ja",
                IFERROR(
                    INDEX(Hulpsheets!$AO$3:$AR$18,
                        MATCH($C$9,Hulpsheets!$AN$3:$AN$18,0),
                        MATCH($C$6,Hulpsheets!$AO$3:$AR$3,0)
                    ),
                    ""
                ),
                IFERROR(
                    INDEX(Hulpsheets!$AH$3:$AK$18,
                        MATCH($C$9,Hulpsheets!$AG$3:$AG$18,0),
                        MATCH($C$6,Hulpsheets!$AH$3:$AK$3,0)
                    ),
                    ""
                )
            )
        )
    )
)</f>
        <v/>
      </c>
      <c r="N108" s="397">
        <f t="shared" si="31"/>
        <v>0</v>
      </c>
      <c r="O108" s="77" t="str">
        <f t="shared" si="32"/>
        <v/>
      </c>
      <c r="P108" s="86" t="str">
        <f t="shared" si="33"/>
        <v/>
      </c>
      <c r="R108" s="404"/>
      <c r="S108" s="407" t="str">
        <f t="shared" si="34"/>
        <v/>
      </c>
      <c r="T108" s="130" t="str">
        <f t="shared" si="35"/>
        <v/>
      </c>
      <c r="U108" s="70"/>
      <c r="V108" s="404"/>
      <c r="W108" s="70"/>
      <c r="X108" s="404"/>
      <c r="Z108" s="407" t="str">
        <f t="shared" si="36"/>
        <v/>
      </c>
      <c r="AA108" s="130" t="str">
        <f t="shared" si="37"/>
        <v/>
      </c>
      <c r="AB108" s="407" t="str">
        <f t="shared" si="38"/>
        <v/>
      </c>
      <c r="AC108" s="130" t="str">
        <f t="shared" si="39"/>
        <v/>
      </c>
      <c r="AD108" s="461"/>
    </row>
    <row r="109" spans="1:30" x14ac:dyDescent="0.2">
      <c r="B109" s="514"/>
      <c r="C109" s="515"/>
      <c r="D109" s="515"/>
      <c r="E109" s="19"/>
      <c r="F109" s="141"/>
      <c r="G109" s="151" t="str">
        <f>IF(E109="","",IF($C$7&gt;12,IF(E109="computer",F109*Hulpsheets!$AX$4,F109*Hulpsheets!$AX$5),(IF(E109="computer",F109*Hulpsheets!$AX$4,F109*Hulpsheets!$AX$5)*$C$7/12)))</f>
        <v/>
      </c>
      <c r="H109" s="151" t="str">
        <f>IF(E109="","",IF($C$7&lt;13,0,IF($C$7&gt;24,IF(E109="computer",F109*Hulpsheets!$AY$4,F109*Hulpsheets!$AY$5),IF(E109="computer",F109*Hulpsheets!$AY$4,F109*Hulpsheets!$AY$5)*($C$7-12)/12)))</f>
        <v/>
      </c>
      <c r="I109" s="151" t="str">
        <f>IF(E109="","",IF($C$7&lt;24,0,IF($C$7&gt;36,IF(E109="computer",F109*Hulpsheets!$AZ$4,F109*Hulpsheets!$AZ$5),IF(E109="computer",F109*Hulpsheets!$AZ$4,F109*Hulpsheets!$AZ$5)*($C$7-24)/12)))</f>
        <v/>
      </c>
      <c r="J109" s="151" t="str">
        <f>IF(E109="","",IF($C$7&lt;36,0,IF($C$7&gt;48,IF(E109="computer",F109*Hulpsheets!$BA$4,F109*Hulpsheets!$BA$5),IF(E109="computer",F109*Hulpsheets!$BA$4,F109*Hulpsheets!$BA$5)*($C$7-36)/12)))</f>
        <v/>
      </c>
      <c r="K109" s="151" t="str">
        <f>IF(E109="","",IF($C$7&lt;48,0,IF($C$7&gt;48,IF(E109="computer",F109*Hulpsheets!$BB$4,F109*Hulpsheets!$BB$5),IF(E109="computer",F109*Hulpsheets!$BB$4,F109*Hulpsheets!$BB$5)*($C$7-48)/12)))</f>
        <v/>
      </c>
      <c r="L109" s="429" t="s">
        <v>120</v>
      </c>
      <c r="M109" s="257" t="str">
        <f>IF(LEN($C$5)&lt;=1,
    "",
    IF(
        OR($C$5="Overige (zorg-)instellingen",$C$5="Onderneming"),
        IF(Basisgegevens!$C$5="Ja",
            IFERROR(
                INDEX(Hulpsheets!$AO$3:$AR$18,
                    MATCH($C$9,Hulpsheets!$AN$3:$AN$18,0),
                    MATCH($C$6,Hulpsheets!$AO$3:$AR$3,0)
                ),
                ""
            ),
            IFERROR(
                INDEX(Hulpsheets!$AH$3:$AK$18,
                    MATCH($C$9,Hulpsheets!$AG$3:$AG$18,0),
                    MATCH($C$6,Hulpsheets!$AH$3:$AK$3,0)
                ),
                ""
            )
        ),
        IF($L109="Niet-economische activiteit",
            100%,
            IF(Basisgegevens!$C$5="Ja",
                IFERROR(
                    INDEX(Hulpsheets!$AO$3:$AR$18,
                        MATCH($C$9,Hulpsheets!$AN$3:$AN$18,0),
                        MATCH($C$6,Hulpsheets!$AO$3:$AR$3,0)
                    ),
                    ""
                ),
                IFERROR(
                    INDEX(Hulpsheets!$AH$3:$AK$18,
                        MATCH($C$9,Hulpsheets!$AG$3:$AG$18,0),
                        MATCH($C$6,Hulpsheets!$AH$3:$AK$3,0)
                    ),
                    ""
                )
            )
        )
    )
)</f>
        <v/>
      </c>
      <c r="N109" s="397">
        <f t="shared" si="31"/>
        <v>0</v>
      </c>
      <c r="O109" s="77" t="str">
        <f t="shared" si="32"/>
        <v/>
      </c>
      <c r="P109" s="86" t="str">
        <f t="shared" si="33"/>
        <v/>
      </c>
      <c r="R109" s="404"/>
      <c r="S109" s="407" t="str">
        <f t="shared" si="34"/>
        <v/>
      </c>
      <c r="T109" s="130" t="str">
        <f t="shared" si="35"/>
        <v/>
      </c>
      <c r="U109" s="70"/>
      <c r="V109" s="404"/>
      <c r="W109" s="70"/>
      <c r="X109" s="404"/>
      <c r="Z109" s="407" t="str">
        <f t="shared" si="36"/>
        <v/>
      </c>
      <c r="AA109" s="130" t="str">
        <f t="shared" si="37"/>
        <v/>
      </c>
      <c r="AB109" s="407" t="str">
        <f t="shared" si="38"/>
        <v/>
      </c>
      <c r="AC109" s="130" t="str">
        <f t="shared" si="39"/>
        <v/>
      </c>
      <c r="AD109" s="461"/>
    </row>
    <row r="110" spans="1:30" x14ac:dyDescent="0.2">
      <c r="B110" s="514"/>
      <c r="C110" s="515"/>
      <c r="D110" s="515"/>
      <c r="E110" s="19"/>
      <c r="F110" s="141"/>
      <c r="G110" s="151" t="str">
        <f>IF(E110="","",IF($C$7&gt;12,IF(E110="computer",F110*Hulpsheets!$AX$4,F110*Hulpsheets!$AX$5),(IF(E110="computer",F110*Hulpsheets!$AX$4,F110*Hulpsheets!$AX$5)*$C$7/12)))</f>
        <v/>
      </c>
      <c r="H110" s="151" t="str">
        <f>IF(E110="","",IF($C$7&lt;13,0,IF($C$7&gt;24,IF(E110="computer",F110*Hulpsheets!$AY$4,F110*Hulpsheets!$AY$5),IF(E110="computer",F110*Hulpsheets!$AY$4,F110*Hulpsheets!$AY$5)*($C$7-12)/12)))</f>
        <v/>
      </c>
      <c r="I110" s="151" t="str">
        <f>IF(E110="","",IF($C$7&lt;24,0,IF($C$7&gt;36,IF(E110="computer",F110*Hulpsheets!$AZ$4,F110*Hulpsheets!$AZ$5),IF(E110="computer",F110*Hulpsheets!$AZ$4,F110*Hulpsheets!$AZ$5)*($C$7-24)/12)))</f>
        <v/>
      </c>
      <c r="J110" s="151" t="str">
        <f>IF(E110="","",IF($C$7&lt;36,0,IF($C$7&gt;48,IF(E110="computer",F110*Hulpsheets!$BA$4,F110*Hulpsheets!$BA$5),IF(E110="computer",F110*Hulpsheets!$BA$4,F110*Hulpsheets!$BA$5)*($C$7-36)/12)))</f>
        <v/>
      </c>
      <c r="K110" s="151" t="str">
        <f>IF(E110="","",IF($C$7&lt;48,0,IF($C$7&gt;48,IF(E110="computer",F110*Hulpsheets!$BB$4,F110*Hulpsheets!$BB$5),IF(E110="computer",F110*Hulpsheets!$BB$4,F110*Hulpsheets!$BB$5)*($C$7-48)/12)))</f>
        <v/>
      </c>
      <c r="L110" s="429" t="s">
        <v>120</v>
      </c>
      <c r="M110" s="257" t="str">
        <f>IF(LEN($C$5)&lt;=1,
    "",
    IF(
        OR($C$5="Overige (zorg-)instellingen",$C$5="Onderneming"),
        IF(Basisgegevens!$C$5="Ja",
            IFERROR(
                INDEX(Hulpsheets!$AO$3:$AR$18,
                    MATCH($C$9,Hulpsheets!$AN$3:$AN$18,0),
                    MATCH($C$6,Hulpsheets!$AO$3:$AR$3,0)
                ),
                ""
            ),
            IFERROR(
                INDEX(Hulpsheets!$AH$3:$AK$18,
                    MATCH($C$9,Hulpsheets!$AG$3:$AG$18,0),
                    MATCH($C$6,Hulpsheets!$AH$3:$AK$3,0)
                ),
                ""
            )
        ),
        IF($L110="Niet-economische activiteit",
            100%,
            IF(Basisgegevens!$C$5="Ja",
                IFERROR(
                    INDEX(Hulpsheets!$AO$3:$AR$18,
                        MATCH($C$9,Hulpsheets!$AN$3:$AN$18,0),
                        MATCH($C$6,Hulpsheets!$AO$3:$AR$3,0)
                    ),
                    ""
                ),
                IFERROR(
                    INDEX(Hulpsheets!$AH$3:$AK$18,
                        MATCH($C$9,Hulpsheets!$AG$3:$AG$18,0),
                        MATCH($C$6,Hulpsheets!$AH$3:$AK$3,0)
                    ),
                    ""
                )
            )
        )
    )
)</f>
        <v/>
      </c>
      <c r="N110" s="397">
        <f t="shared" si="31"/>
        <v>0</v>
      </c>
      <c r="O110" s="77" t="str">
        <f t="shared" si="32"/>
        <v/>
      </c>
      <c r="P110" s="86" t="str">
        <f t="shared" si="33"/>
        <v/>
      </c>
      <c r="R110" s="404"/>
      <c r="S110" s="407" t="str">
        <f t="shared" si="34"/>
        <v/>
      </c>
      <c r="T110" s="130" t="str">
        <f t="shared" si="35"/>
        <v/>
      </c>
      <c r="U110" s="70"/>
      <c r="V110" s="404"/>
      <c r="W110" s="70"/>
      <c r="X110" s="404"/>
      <c r="Z110" s="407" t="str">
        <f t="shared" si="36"/>
        <v/>
      </c>
      <c r="AA110" s="130" t="str">
        <f t="shared" si="37"/>
        <v/>
      </c>
      <c r="AB110" s="407" t="str">
        <f t="shared" si="38"/>
        <v/>
      </c>
      <c r="AC110" s="130" t="str">
        <f t="shared" si="39"/>
        <v/>
      </c>
      <c r="AD110" s="461"/>
    </row>
    <row r="111" spans="1:30" x14ac:dyDescent="0.2">
      <c r="B111" s="514"/>
      <c r="C111" s="515"/>
      <c r="D111" s="515"/>
      <c r="E111" s="19"/>
      <c r="F111" s="141"/>
      <c r="G111" s="151" t="str">
        <f>IF(E111="","",IF($C$7&gt;12,IF(E111="computer",F111*Hulpsheets!$AX$4,F111*Hulpsheets!$AX$5),(IF(E111="computer",F111*Hulpsheets!$AX$4,F111*Hulpsheets!$AX$5)*$C$7/12)))</f>
        <v/>
      </c>
      <c r="H111" s="151" t="str">
        <f>IF(E111="","",IF($C$7&lt;13,0,IF($C$7&gt;24,IF(E111="computer",F111*Hulpsheets!$AY$4,F111*Hulpsheets!$AY$5),IF(E111="computer",F111*Hulpsheets!$AY$4,F111*Hulpsheets!$AY$5)*($C$7-12)/12)))</f>
        <v/>
      </c>
      <c r="I111" s="151" t="str">
        <f>IF(E111="","",IF($C$7&lt;24,0,IF($C$7&gt;36,IF(E111="computer",F111*Hulpsheets!$AZ$4,F111*Hulpsheets!$AZ$5),IF(E111="computer",F111*Hulpsheets!$AZ$4,F111*Hulpsheets!$AZ$5)*($C$7-24)/12)))</f>
        <v/>
      </c>
      <c r="J111" s="151" t="str">
        <f>IF(E111="","",IF($C$7&lt;36,0,IF($C$7&gt;48,IF(E111="computer",F111*Hulpsheets!$BA$4,F111*Hulpsheets!$BA$5),IF(E111="computer",F111*Hulpsheets!$BA$4,F111*Hulpsheets!$BA$5)*($C$7-36)/12)))</f>
        <v/>
      </c>
      <c r="K111" s="151" t="str">
        <f>IF(E111="","",IF($C$7&lt;48,0,IF($C$7&gt;48,IF(E111="computer",F111*Hulpsheets!$BB$4,F111*Hulpsheets!$BB$5),IF(E111="computer",F111*Hulpsheets!$BB$4,F111*Hulpsheets!$BB$5)*($C$7-48)/12)))</f>
        <v/>
      </c>
      <c r="L111" s="429" t="s">
        <v>120</v>
      </c>
      <c r="M111" s="257" t="str">
        <f>IF(LEN($C$5)&lt;=1,
    "",
    IF(
        OR($C$5="Overige (zorg-)instellingen",$C$5="Onderneming"),
        IF(Basisgegevens!$C$5="Ja",
            IFERROR(
                INDEX(Hulpsheets!$AO$3:$AR$18,
                    MATCH($C$9,Hulpsheets!$AN$3:$AN$18,0),
                    MATCH($C$6,Hulpsheets!$AO$3:$AR$3,0)
                ),
                ""
            ),
            IFERROR(
                INDEX(Hulpsheets!$AH$3:$AK$18,
                    MATCH($C$9,Hulpsheets!$AG$3:$AG$18,0),
                    MATCH($C$6,Hulpsheets!$AH$3:$AK$3,0)
                ),
                ""
            )
        ),
        IF($L111="Niet-economische activiteit",
            100%,
            IF(Basisgegevens!$C$5="Ja",
                IFERROR(
                    INDEX(Hulpsheets!$AO$3:$AR$18,
                        MATCH($C$9,Hulpsheets!$AN$3:$AN$18,0),
                        MATCH($C$6,Hulpsheets!$AO$3:$AR$3,0)
                    ),
                    ""
                ),
                IFERROR(
                    INDEX(Hulpsheets!$AH$3:$AK$18,
                        MATCH($C$9,Hulpsheets!$AG$3:$AG$18,0),
                        MATCH($C$6,Hulpsheets!$AH$3:$AK$3,0)
                    ),
                    ""
                )
            )
        )
    )
)</f>
        <v/>
      </c>
      <c r="N111" s="397">
        <f t="shared" si="31"/>
        <v>0</v>
      </c>
      <c r="O111" s="77" t="str">
        <f t="shared" si="32"/>
        <v/>
      </c>
      <c r="P111" s="86" t="str">
        <f t="shared" si="33"/>
        <v/>
      </c>
      <c r="R111" s="404"/>
      <c r="S111" s="407" t="str">
        <f t="shared" si="34"/>
        <v/>
      </c>
      <c r="T111" s="130" t="str">
        <f t="shared" si="35"/>
        <v/>
      </c>
      <c r="U111" s="70"/>
      <c r="V111" s="404"/>
      <c r="W111" s="70"/>
      <c r="X111" s="404"/>
      <c r="Z111" s="407" t="str">
        <f t="shared" si="36"/>
        <v/>
      </c>
      <c r="AA111" s="130" t="str">
        <f t="shared" si="37"/>
        <v/>
      </c>
      <c r="AB111" s="407" t="str">
        <f t="shared" si="38"/>
        <v/>
      </c>
      <c r="AC111" s="130" t="str">
        <f t="shared" si="39"/>
        <v/>
      </c>
      <c r="AD111" s="461"/>
    </row>
    <row r="112" spans="1:30" x14ac:dyDescent="0.2">
      <c r="B112" s="514"/>
      <c r="C112" s="515"/>
      <c r="D112" s="515"/>
      <c r="E112" s="19"/>
      <c r="F112" s="141"/>
      <c r="G112" s="151" t="str">
        <f>IF(E112="","",IF($C$7&gt;12,IF(E112="computer",F112*Hulpsheets!$AX$4,F112*Hulpsheets!$AX$5),(IF(E112="computer",F112*Hulpsheets!$AX$4,F112*Hulpsheets!$AX$5)*$C$7/12)))</f>
        <v/>
      </c>
      <c r="H112" s="151" t="str">
        <f>IF(E112="","",IF($C$7&lt;13,0,IF($C$7&gt;24,IF(E112="computer",F112*Hulpsheets!$AY$4,F112*Hulpsheets!$AY$5),IF(E112="computer",F112*Hulpsheets!$AY$4,F112*Hulpsheets!$AY$5)*($C$7-12)/12)))</f>
        <v/>
      </c>
      <c r="I112" s="151" t="str">
        <f>IF(E112="","",IF($C$7&lt;24,0,IF($C$7&gt;36,IF(E112="computer",F112*Hulpsheets!$AZ$4,F112*Hulpsheets!$AZ$5),IF(E112="computer",F112*Hulpsheets!$AZ$4,F112*Hulpsheets!$AZ$5)*($C$7-24)/12)))</f>
        <v/>
      </c>
      <c r="J112" s="151" t="str">
        <f>IF(E112="","",IF($C$7&lt;36,0,IF($C$7&gt;48,IF(E112="computer",F112*Hulpsheets!$BA$4,F112*Hulpsheets!$BA$5),IF(E112="computer",F112*Hulpsheets!$BA$4,F112*Hulpsheets!$BA$5)*($C$7-36)/12)))</f>
        <v/>
      </c>
      <c r="K112" s="151" t="str">
        <f>IF(E112="","",IF($C$7&lt;48,0,IF($C$7&gt;48,IF(E112="computer",F112*Hulpsheets!$BB$4,F112*Hulpsheets!$BB$5),IF(E112="computer",F112*Hulpsheets!$BB$4,F112*Hulpsheets!$BB$5)*($C$7-48)/12)))</f>
        <v/>
      </c>
      <c r="L112" s="429" t="s">
        <v>120</v>
      </c>
      <c r="M112" s="257" t="str">
        <f>IF(LEN($C$5)&lt;=1,
    "",
    IF(
        OR($C$5="Overige (zorg-)instellingen",$C$5="Onderneming"),
        IF(Basisgegevens!$C$5="Ja",
            IFERROR(
                INDEX(Hulpsheets!$AO$3:$AR$18,
                    MATCH($C$9,Hulpsheets!$AN$3:$AN$18,0),
                    MATCH($C$6,Hulpsheets!$AO$3:$AR$3,0)
                ),
                ""
            ),
            IFERROR(
                INDEX(Hulpsheets!$AH$3:$AK$18,
                    MATCH($C$9,Hulpsheets!$AG$3:$AG$18,0),
                    MATCH($C$6,Hulpsheets!$AH$3:$AK$3,0)
                ),
                ""
            )
        ),
        IF($L112="Niet-economische activiteit",
            100%,
            IF(Basisgegevens!$C$5="Ja",
                IFERROR(
                    INDEX(Hulpsheets!$AO$3:$AR$18,
                        MATCH($C$9,Hulpsheets!$AN$3:$AN$18,0),
                        MATCH($C$6,Hulpsheets!$AO$3:$AR$3,0)
                    ),
                    ""
                ),
                IFERROR(
                    INDEX(Hulpsheets!$AH$3:$AK$18,
                        MATCH($C$9,Hulpsheets!$AG$3:$AG$18,0),
                        MATCH($C$6,Hulpsheets!$AH$3:$AK$3,0)
                    ),
                    ""
                )
            )
        )
    )
)</f>
        <v/>
      </c>
      <c r="N112" s="397">
        <f t="shared" si="31"/>
        <v>0</v>
      </c>
      <c r="O112" s="77" t="str">
        <f t="shared" si="32"/>
        <v/>
      </c>
      <c r="P112" s="86" t="str">
        <f t="shared" si="33"/>
        <v/>
      </c>
      <c r="R112" s="404"/>
      <c r="S112" s="407" t="str">
        <f t="shared" si="34"/>
        <v/>
      </c>
      <c r="T112" s="130" t="str">
        <f t="shared" si="35"/>
        <v/>
      </c>
      <c r="U112" s="70"/>
      <c r="V112" s="404"/>
      <c r="W112" s="70"/>
      <c r="X112" s="404"/>
      <c r="Z112" s="407" t="str">
        <f t="shared" si="36"/>
        <v/>
      </c>
      <c r="AA112" s="130" t="str">
        <f t="shared" si="37"/>
        <v/>
      </c>
      <c r="AB112" s="407" t="str">
        <f t="shared" si="38"/>
        <v/>
      </c>
      <c r="AC112" s="130" t="str">
        <f t="shared" si="39"/>
        <v/>
      </c>
      <c r="AD112" s="461"/>
    </row>
    <row r="113" spans="2:30" x14ac:dyDescent="0.2">
      <c r="B113" s="514"/>
      <c r="C113" s="515"/>
      <c r="D113" s="515"/>
      <c r="E113" s="19"/>
      <c r="F113" s="141"/>
      <c r="G113" s="151" t="str">
        <f>IF(E113="","",IF($C$7&gt;12,IF(E113="computer",F113*Hulpsheets!$AX$4,F113*Hulpsheets!$AX$5),(IF(E113="computer",F113*Hulpsheets!$AX$4,F113*Hulpsheets!$AX$5)*$C$7/12)))</f>
        <v/>
      </c>
      <c r="H113" s="151" t="str">
        <f>IF(E113="","",IF($C$7&lt;13,0,IF($C$7&gt;24,IF(E113="computer",F113*Hulpsheets!$AY$4,F113*Hulpsheets!$AY$5),IF(E113="computer",F113*Hulpsheets!$AY$4,F113*Hulpsheets!$AY$5)*($C$7-12)/12)))</f>
        <v/>
      </c>
      <c r="I113" s="151" t="str">
        <f>IF(E113="","",IF($C$7&lt;24,0,IF($C$7&gt;36,IF(E113="computer",F113*Hulpsheets!$AZ$4,F113*Hulpsheets!$AZ$5),IF(E113="computer",F113*Hulpsheets!$AZ$4,F113*Hulpsheets!$AZ$5)*($C$7-24)/12)))</f>
        <v/>
      </c>
      <c r="J113" s="151" t="str">
        <f>IF(E113="","",IF($C$7&lt;36,0,IF($C$7&gt;48,IF(E113="computer",F113*Hulpsheets!$BA$4,F113*Hulpsheets!$BA$5),IF(E113="computer",F113*Hulpsheets!$BA$4,F113*Hulpsheets!$BA$5)*($C$7-36)/12)))</f>
        <v/>
      </c>
      <c r="K113" s="151" t="str">
        <f>IF(E113="","",IF($C$7&lt;48,0,IF($C$7&gt;48,IF(E113="computer",F113*Hulpsheets!$BB$4,F113*Hulpsheets!$BB$5),IF(E113="computer",F113*Hulpsheets!$BB$4,F113*Hulpsheets!$BB$5)*($C$7-48)/12)))</f>
        <v/>
      </c>
      <c r="L113" s="429" t="s">
        <v>120</v>
      </c>
      <c r="M113" s="257" t="str">
        <f>IF(LEN($C$5)&lt;=1,
    "",
    IF(
        OR($C$5="Overige (zorg-)instellingen",$C$5="Onderneming"),
        IF(Basisgegevens!$C$5="Ja",
            IFERROR(
                INDEX(Hulpsheets!$AO$3:$AR$18,
                    MATCH($C$9,Hulpsheets!$AN$3:$AN$18,0),
                    MATCH($C$6,Hulpsheets!$AO$3:$AR$3,0)
                ),
                ""
            ),
            IFERROR(
                INDEX(Hulpsheets!$AH$3:$AK$18,
                    MATCH($C$9,Hulpsheets!$AG$3:$AG$18,0),
                    MATCH($C$6,Hulpsheets!$AH$3:$AK$3,0)
                ),
                ""
            )
        ),
        IF($L113="Niet-economische activiteit",
            100%,
            IF(Basisgegevens!$C$5="Ja",
                IFERROR(
                    INDEX(Hulpsheets!$AO$3:$AR$18,
                        MATCH($C$9,Hulpsheets!$AN$3:$AN$18,0),
                        MATCH($C$6,Hulpsheets!$AO$3:$AR$3,0)
                    ),
                    ""
                ),
                IFERROR(
                    INDEX(Hulpsheets!$AH$3:$AK$18,
                        MATCH($C$9,Hulpsheets!$AG$3:$AG$18,0),
                        MATCH($C$6,Hulpsheets!$AH$3:$AK$3,0)
                    ),
                    ""
                )
            )
        )
    )
)</f>
        <v/>
      </c>
      <c r="N113" s="397">
        <f t="shared" si="31"/>
        <v>0</v>
      </c>
      <c r="O113" s="77" t="str">
        <f t="shared" si="32"/>
        <v/>
      </c>
      <c r="P113" s="86" t="str">
        <f t="shared" si="33"/>
        <v/>
      </c>
      <c r="R113" s="404"/>
      <c r="S113" s="407" t="str">
        <f t="shared" si="34"/>
        <v/>
      </c>
      <c r="T113" s="130" t="str">
        <f t="shared" si="35"/>
        <v/>
      </c>
      <c r="U113" s="70"/>
      <c r="V113" s="404"/>
      <c r="W113" s="70"/>
      <c r="X113" s="404"/>
      <c r="Z113" s="407" t="str">
        <f t="shared" si="36"/>
        <v/>
      </c>
      <c r="AA113" s="130" t="str">
        <f t="shared" si="37"/>
        <v/>
      </c>
      <c r="AB113" s="407" t="str">
        <f t="shared" si="38"/>
        <v/>
      </c>
      <c r="AC113" s="130" t="str">
        <f t="shared" si="39"/>
        <v/>
      </c>
      <c r="AD113" s="461"/>
    </row>
    <row r="114" spans="2:30" x14ac:dyDescent="0.2">
      <c r="B114" s="514"/>
      <c r="C114" s="515"/>
      <c r="D114" s="515"/>
      <c r="E114" s="19"/>
      <c r="F114" s="141"/>
      <c r="G114" s="151" t="str">
        <f>IF(E114="","",IF($C$7&gt;12,IF(E114="computer",F114*Hulpsheets!$AX$4,F114*Hulpsheets!$AX$5),(IF(E114="computer",F114*Hulpsheets!$AX$4,F114*Hulpsheets!$AX$5)*$C$7/12)))</f>
        <v/>
      </c>
      <c r="H114" s="151" t="str">
        <f>IF(E114="","",IF($C$7&lt;13,0,IF($C$7&gt;24,IF(E114="computer",F114*Hulpsheets!$AY$4,F114*Hulpsheets!$AY$5),IF(E114="computer",F114*Hulpsheets!$AY$4,F114*Hulpsheets!$AY$5)*($C$7-12)/12)))</f>
        <v/>
      </c>
      <c r="I114" s="151" t="str">
        <f>IF(E114="","",IF($C$7&lt;24,0,IF($C$7&gt;36,IF(E114="computer",F114*Hulpsheets!$AZ$4,F114*Hulpsheets!$AZ$5),IF(E114="computer",F114*Hulpsheets!$AZ$4,F114*Hulpsheets!$AZ$5)*($C$7-24)/12)))</f>
        <v/>
      </c>
      <c r="J114" s="151" t="str">
        <f>IF(E114="","",IF($C$7&lt;36,0,IF($C$7&gt;48,IF(E114="computer",F114*Hulpsheets!$BA$4,F114*Hulpsheets!$BA$5),IF(E114="computer",F114*Hulpsheets!$BA$4,F114*Hulpsheets!$BA$5)*($C$7-36)/12)))</f>
        <v/>
      </c>
      <c r="K114" s="151" t="str">
        <f>IF(E114="","",IF($C$7&lt;48,0,IF($C$7&gt;48,IF(E114="computer",F114*Hulpsheets!$BB$4,F114*Hulpsheets!$BB$5),IF(E114="computer",F114*Hulpsheets!$BB$4,F114*Hulpsheets!$BB$5)*($C$7-48)/12)))</f>
        <v/>
      </c>
      <c r="L114" s="429" t="s">
        <v>120</v>
      </c>
      <c r="M114" s="257" t="str">
        <f>IF(LEN($C$5)&lt;=1,
    "",
    IF(
        OR($C$5="Overige (zorg-)instellingen",$C$5="Onderneming"),
        IF(Basisgegevens!$C$5="Ja",
            IFERROR(
                INDEX(Hulpsheets!$AO$3:$AR$18,
                    MATCH($C$9,Hulpsheets!$AN$3:$AN$18,0),
                    MATCH($C$6,Hulpsheets!$AO$3:$AR$3,0)
                ),
                ""
            ),
            IFERROR(
                INDEX(Hulpsheets!$AH$3:$AK$18,
                    MATCH($C$9,Hulpsheets!$AG$3:$AG$18,0),
                    MATCH($C$6,Hulpsheets!$AH$3:$AK$3,0)
                ),
                ""
            )
        ),
        IF($L114="Niet-economische activiteit",
            100%,
            IF(Basisgegevens!$C$5="Ja",
                IFERROR(
                    INDEX(Hulpsheets!$AO$3:$AR$18,
                        MATCH($C$9,Hulpsheets!$AN$3:$AN$18,0),
                        MATCH($C$6,Hulpsheets!$AO$3:$AR$3,0)
                    ),
                    ""
                ),
                IFERROR(
                    INDEX(Hulpsheets!$AH$3:$AK$18,
                        MATCH($C$9,Hulpsheets!$AG$3:$AG$18,0),
                        MATCH($C$6,Hulpsheets!$AH$3:$AK$3,0)
                    ),
                    ""
                )
            )
        )
    )
)</f>
        <v/>
      </c>
      <c r="N114" s="397">
        <f t="shared" si="31"/>
        <v>0</v>
      </c>
      <c r="O114" s="77" t="str">
        <f t="shared" si="32"/>
        <v/>
      </c>
      <c r="P114" s="86" t="str">
        <f t="shared" si="33"/>
        <v/>
      </c>
      <c r="R114" s="404"/>
      <c r="S114" s="407" t="str">
        <f t="shared" si="34"/>
        <v/>
      </c>
      <c r="T114" s="130" t="str">
        <f t="shared" si="35"/>
        <v/>
      </c>
      <c r="U114" s="70"/>
      <c r="V114" s="404"/>
      <c r="W114" s="70"/>
      <c r="X114" s="404"/>
      <c r="Z114" s="407" t="str">
        <f t="shared" si="36"/>
        <v/>
      </c>
      <c r="AA114" s="130" t="str">
        <f t="shared" si="37"/>
        <v/>
      </c>
      <c r="AB114" s="407" t="str">
        <f t="shared" si="38"/>
        <v/>
      </c>
      <c r="AC114" s="130" t="str">
        <f t="shared" si="39"/>
        <v/>
      </c>
      <c r="AD114" s="461"/>
    </row>
    <row r="115" spans="2:30" x14ac:dyDescent="0.2">
      <c r="B115" s="514"/>
      <c r="C115" s="515"/>
      <c r="D115" s="515"/>
      <c r="E115" s="19"/>
      <c r="F115" s="141"/>
      <c r="G115" s="151" t="str">
        <f>IF(E115="","",IF($C$7&gt;12,IF(E115="computer",F115*Hulpsheets!$AX$4,F115*Hulpsheets!$AX$5),(IF(E115="computer",F115*Hulpsheets!$AX$4,F115*Hulpsheets!$AX$5)*$C$7/12)))</f>
        <v/>
      </c>
      <c r="H115" s="151" t="str">
        <f>IF(E115="","",IF($C$7&lt;13,0,IF($C$7&gt;24,IF(E115="computer",F115*Hulpsheets!$AY$4,F115*Hulpsheets!$AY$5),IF(E115="computer",F115*Hulpsheets!$AY$4,F115*Hulpsheets!$AY$5)*($C$7-12)/12)))</f>
        <v/>
      </c>
      <c r="I115" s="151" t="str">
        <f>IF(E115="","",IF($C$7&lt;24,0,IF($C$7&gt;36,IF(E115="computer",F115*Hulpsheets!$AZ$4,F115*Hulpsheets!$AZ$5),IF(E115="computer",F115*Hulpsheets!$AZ$4,F115*Hulpsheets!$AZ$5)*($C$7-24)/12)))</f>
        <v/>
      </c>
      <c r="J115" s="151" t="str">
        <f>IF(E115="","",IF($C$7&lt;36,0,IF($C$7&gt;48,IF(E115="computer",F115*Hulpsheets!$BA$4,F115*Hulpsheets!$BA$5),IF(E115="computer",F115*Hulpsheets!$BA$4,F115*Hulpsheets!$BA$5)*($C$7-36)/12)))</f>
        <v/>
      </c>
      <c r="K115" s="151" t="str">
        <f>IF(E115="","",IF($C$7&lt;48,0,IF($C$7&gt;48,IF(E115="computer",F115*Hulpsheets!$BB$4,F115*Hulpsheets!$BB$5),IF(E115="computer",F115*Hulpsheets!$BB$4,F115*Hulpsheets!$BB$5)*($C$7-48)/12)))</f>
        <v/>
      </c>
      <c r="L115" s="429" t="s">
        <v>120</v>
      </c>
      <c r="M115" s="257" t="str">
        <f>IF(LEN($C$5)&lt;=1,
    "",
    IF(
        OR($C$5="Overige (zorg-)instellingen",$C$5="Onderneming"),
        IF(Basisgegevens!$C$5="Ja",
            IFERROR(
                INDEX(Hulpsheets!$AO$3:$AR$18,
                    MATCH($C$9,Hulpsheets!$AN$3:$AN$18,0),
                    MATCH($C$6,Hulpsheets!$AO$3:$AR$3,0)
                ),
                ""
            ),
            IFERROR(
                INDEX(Hulpsheets!$AH$3:$AK$18,
                    MATCH($C$9,Hulpsheets!$AG$3:$AG$18,0),
                    MATCH($C$6,Hulpsheets!$AH$3:$AK$3,0)
                ),
                ""
            )
        ),
        IF($L115="Niet-economische activiteit",
            100%,
            IF(Basisgegevens!$C$5="Ja",
                IFERROR(
                    INDEX(Hulpsheets!$AO$3:$AR$18,
                        MATCH($C$9,Hulpsheets!$AN$3:$AN$18,0),
                        MATCH($C$6,Hulpsheets!$AO$3:$AR$3,0)
                    ),
                    ""
                ),
                IFERROR(
                    INDEX(Hulpsheets!$AH$3:$AK$18,
                        MATCH($C$9,Hulpsheets!$AG$3:$AG$18,0),
                        MATCH($C$6,Hulpsheets!$AH$3:$AK$3,0)
                    ),
                    ""
                )
            )
        )
    )
)</f>
        <v/>
      </c>
      <c r="N115" s="397">
        <f t="shared" si="31"/>
        <v>0</v>
      </c>
      <c r="O115" s="77" t="str">
        <f t="shared" si="32"/>
        <v/>
      </c>
      <c r="P115" s="86" t="str">
        <f t="shared" si="33"/>
        <v/>
      </c>
      <c r="R115" s="404"/>
      <c r="S115" s="407" t="str">
        <f t="shared" si="34"/>
        <v/>
      </c>
      <c r="T115" s="130" t="str">
        <f t="shared" si="35"/>
        <v/>
      </c>
      <c r="U115" s="70"/>
      <c r="V115" s="404"/>
      <c r="W115" s="70"/>
      <c r="X115" s="404"/>
      <c r="Z115" s="407" t="str">
        <f t="shared" si="36"/>
        <v/>
      </c>
      <c r="AA115" s="130" t="str">
        <f t="shared" si="37"/>
        <v/>
      </c>
      <c r="AB115" s="407" t="str">
        <f t="shared" si="38"/>
        <v/>
      </c>
      <c r="AC115" s="130" t="str">
        <f t="shared" si="39"/>
        <v/>
      </c>
      <c r="AD115" s="461"/>
    </row>
    <row r="116" spans="2:30" x14ac:dyDescent="0.2">
      <c r="B116" s="514"/>
      <c r="C116" s="515"/>
      <c r="D116" s="515"/>
      <c r="E116" s="19"/>
      <c r="F116" s="141"/>
      <c r="G116" s="151" t="str">
        <f>IF(E116="","",IF($C$7&gt;12,IF(E116="computer",F116*Hulpsheets!$AX$4,F116*Hulpsheets!$AX$5),(IF(E116="computer",F116*Hulpsheets!$AX$4,F116*Hulpsheets!$AX$5)*$C$7/12)))</f>
        <v/>
      </c>
      <c r="H116" s="151" t="str">
        <f>IF(E116="","",IF($C$7&lt;13,0,IF($C$7&gt;24,IF(E116="computer",F116*Hulpsheets!$AY$4,F116*Hulpsheets!$AY$5),IF(E116="computer",F116*Hulpsheets!$AY$4,F116*Hulpsheets!$AY$5)*($C$7-12)/12)))</f>
        <v/>
      </c>
      <c r="I116" s="151" t="str">
        <f>IF(E116="","",IF($C$7&lt;24,0,IF($C$7&gt;36,IF(E116="computer",F116*Hulpsheets!$AZ$4,F116*Hulpsheets!$AZ$5),IF(E116="computer",F116*Hulpsheets!$AZ$4,F116*Hulpsheets!$AZ$5)*($C$7-24)/12)))</f>
        <v/>
      </c>
      <c r="J116" s="151" t="str">
        <f>IF(E116="","",IF($C$7&lt;36,0,IF($C$7&gt;48,IF(E116="computer",F116*Hulpsheets!$BA$4,F116*Hulpsheets!$BA$5),IF(E116="computer",F116*Hulpsheets!$BA$4,F116*Hulpsheets!$BA$5)*($C$7-36)/12)))</f>
        <v/>
      </c>
      <c r="K116" s="151" t="str">
        <f>IF(E116="","",IF($C$7&lt;48,0,IF($C$7&gt;48,IF(E116="computer",F116*Hulpsheets!$BB$4,F116*Hulpsheets!$BB$5),IF(E116="computer",F116*Hulpsheets!$BB$4,F116*Hulpsheets!$BB$5)*($C$7-48)/12)))</f>
        <v/>
      </c>
      <c r="L116" s="429" t="s">
        <v>120</v>
      </c>
      <c r="M116" s="257" t="str">
        <f>IF(LEN($C$5)&lt;=1,
    "",
    IF(
        OR($C$5="Overige (zorg-)instellingen",$C$5="Onderneming"),
        IF(Basisgegevens!$C$5="Ja",
            IFERROR(
                INDEX(Hulpsheets!$AO$3:$AR$18,
                    MATCH($C$9,Hulpsheets!$AN$3:$AN$18,0),
                    MATCH($C$6,Hulpsheets!$AO$3:$AR$3,0)
                ),
                ""
            ),
            IFERROR(
                INDEX(Hulpsheets!$AH$3:$AK$18,
                    MATCH($C$9,Hulpsheets!$AG$3:$AG$18,0),
                    MATCH($C$6,Hulpsheets!$AH$3:$AK$3,0)
                ),
                ""
            )
        ),
        IF($L116="Niet-economische activiteit",
            100%,
            IF(Basisgegevens!$C$5="Ja",
                IFERROR(
                    INDEX(Hulpsheets!$AO$3:$AR$18,
                        MATCH($C$9,Hulpsheets!$AN$3:$AN$18,0),
                        MATCH($C$6,Hulpsheets!$AO$3:$AR$3,0)
                    ),
                    ""
                ),
                IFERROR(
                    INDEX(Hulpsheets!$AH$3:$AK$18,
                        MATCH($C$9,Hulpsheets!$AG$3:$AG$18,0),
                        MATCH($C$6,Hulpsheets!$AH$3:$AK$3,0)
                    ),
                    ""
                )
            )
        )
    )
)</f>
        <v/>
      </c>
      <c r="N116" s="397">
        <f t="shared" si="31"/>
        <v>0</v>
      </c>
      <c r="O116" s="77" t="str">
        <f t="shared" si="32"/>
        <v/>
      </c>
      <c r="P116" s="86" t="str">
        <f t="shared" si="33"/>
        <v/>
      </c>
      <c r="R116" s="404"/>
      <c r="S116" s="407" t="str">
        <f t="shared" si="34"/>
        <v/>
      </c>
      <c r="T116" s="130" t="str">
        <f t="shared" si="35"/>
        <v/>
      </c>
      <c r="U116" s="70"/>
      <c r="V116" s="404"/>
      <c r="W116" s="70"/>
      <c r="X116" s="404"/>
      <c r="Z116" s="407" t="str">
        <f t="shared" si="36"/>
        <v/>
      </c>
      <c r="AA116" s="130" t="str">
        <f t="shared" si="37"/>
        <v/>
      </c>
      <c r="AB116" s="407" t="str">
        <f t="shared" si="38"/>
        <v/>
      </c>
      <c r="AC116" s="130" t="str">
        <f t="shared" si="39"/>
        <v/>
      </c>
      <c r="AD116" s="461"/>
    </row>
    <row r="117" spans="2:30" ht="13.5" thickBot="1" x14ac:dyDescent="0.25">
      <c r="B117" s="514"/>
      <c r="C117" s="515"/>
      <c r="D117" s="515"/>
      <c r="E117" s="19"/>
      <c r="F117" s="141"/>
      <c r="G117" s="151" t="str">
        <f>IF(E117="","",IF($C$7&gt;12,IF(E117="computer",F117*Hulpsheets!$AX$4,F117*Hulpsheets!$AX$5),(IF(E117="computer",F117*Hulpsheets!$AX$4,F117*Hulpsheets!$AX$5)*$C$7/12)))</f>
        <v/>
      </c>
      <c r="H117" s="151" t="str">
        <f>IF(E117="","",IF($C$7&lt;13,0,IF($C$7&gt;24,IF(E117="computer",F117*Hulpsheets!$AY$4,F117*Hulpsheets!$AY$5),IF(E117="computer",F117*Hulpsheets!$AY$4,F117*Hulpsheets!$AY$5)*($C$7-12)/12)))</f>
        <v/>
      </c>
      <c r="I117" s="151" t="str">
        <f>IF(E117="","",IF($C$7&lt;24,0,IF($C$7&gt;36,IF(E117="computer",F117*Hulpsheets!$AZ$4,F117*Hulpsheets!$AZ$5),IF(E117="computer",F117*Hulpsheets!$AZ$4,F117*Hulpsheets!$AZ$5)*($C$7-24)/12)))</f>
        <v/>
      </c>
      <c r="J117" s="151" t="str">
        <f>IF(E117="","",IF($C$7&lt;36,0,IF($C$7&gt;48,IF(E117="computer",F117*Hulpsheets!$BA$4,F117*Hulpsheets!$BA$5),IF(E117="computer",F117*Hulpsheets!$BA$4,F117*Hulpsheets!$BA$5)*($C$7-36)/12)))</f>
        <v/>
      </c>
      <c r="K117" s="151" t="str">
        <f>IF(E117="","",IF($C$7&lt;48,0,IF($C$7&gt;48,IF(E117="computer",F117*Hulpsheets!$BB$4,F117*Hulpsheets!$BB$5),IF(E117="computer",F117*Hulpsheets!$BB$4,F117*Hulpsheets!$BB$5)*($C$7-48)/12)))</f>
        <v/>
      </c>
      <c r="L117" s="429" t="s">
        <v>120</v>
      </c>
      <c r="M117" s="257" t="str">
        <f>IF(LEN($C$5)&lt;=1,
    "",
    IF(
        OR($C$5="Overige (zorg-)instellingen",$C$5="Onderneming"),
        IF(Basisgegevens!$C$5="Ja",
            IFERROR(
                INDEX(Hulpsheets!$AO$3:$AR$18,
                    MATCH($C$9,Hulpsheets!$AN$3:$AN$18,0),
                    MATCH($C$6,Hulpsheets!$AO$3:$AR$3,0)
                ),
                ""
            ),
            IFERROR(
                INDEX(Hulpsheets!$AH$3:$AK$18,
                    MATCH($C$9,Hulpsheets!$AG$3:$AG$18,0),
                    MATCH($C$6,Hulpsheets!$AH$3:$AK$3,0)
                ),
                ""
            )
        ),
        IF($L117="Niet-economische activiteit",
            100%,
            IF(Basisgegevens!$C$5="Ja",
                IFERROR(
                    INDEX(Hulpsheets!$AO$3:$AR$18,
                        MATCH($C$9,Hulpsheets!$AN$3:$AN$18,0),
                        MATCH($C$6,Hulpsheets!$AO$3:$AR$3,0)
                    ),
                    ""
                ),
                IFERROR(
                    INDEX(Hulpsheets!$AH$3:$AK$18,
                        MATCH($C$9,Hulpsheets!$AG$3:$AG$18,0),
                        MATCH($C$6,Hulpsheets!$AH$3:$AK$3,0)
                    ),
                    ""
                )
            )
        )
    )
)</f>
        <v/>
      </c>
      <c r="N117" s="397">
        <f t="shared" si="31"/>
        <v>0</v>
      </c>
      <c r="O117" s="77" t="str">
        <f t="shared" si="32"/>
        <v/>
      </c>
      <c r="P117" s="86" t="str">
        <f t="shared" si="33"/>
        <v/>
      </c>
      <c r="R117" s="404"/>
      <c r="S117" s="407" t="str">
        <f t="shared" si="34"/>
        <v/>
      </c>
      <c r="T117" s="130" t="str">
        <f t="shared" si="35"/>
        <v/>
      </c>
      <c r="U117" s="70"/>
      <c r="V117" s="404"/>
      <c r="W117" s="70"/>
      <c r="X117" s="404"/>
      <c r="Z117" s="407" t="str">
        <f t="shared" si="36"/>
        <v/>
      </c>
      <c r="AA117" s="130" t="str">
        <f t="shared" si="37"/>
        <v/>
      </c>
      <c r="AB117" s="407" t="str">
        <f t="shared" si="38"/>
        <v/>
      </c>
      <c r="AC117" s="130" t="str">
        <f t="shared" si="39"/>
        <v/>
      </c>
      <c r="AD117" s="461"/>
    </row>
    <row r="118" spans="2:30" ht="13.5" hidden="1" outlineLevel="1" thickBot="1" x14ac:dyDescent="0.25">
      <c r="B118" s="514"/>
      <c r="C118" s="515"/>
      <c r="D118" s="515"/>
      <c r="E118" s="19"/>
      <c r="F118" s="141"/>
      <c r="G118" s="151" t="str">
        <f>IF(E118="","",IF($C$7&gt;12,IF(E118="computer",F118*Hulpsheets!$AX$4,F118*Hulpsheets!$AX$5),(IF(E118="computer",F118*Hulpsheets!$AX$4,F118*Hulpsheets!$AX$5)*$C$7/12)))</f>
        <v/>
      </c>
      <c r="H118" s="151" t="str">
        <f>IF(E118="","",IF($C$7&lt;13,0,IF($C$7&gt;24,IF(E118="computer",F118*Hulpsheets!$AY$4,F118*Hulpsheets!$AY$5),IF(E118="computer",F118*Hulpsheets!$AY$4,F118*Hulpsheets!$AY$5)*($C$7-12)/12)))</f>
        <v/>
      </c>
      <c r="I118" s="151" t="str">
        <f>IF(E118="","",IF($C$7&lt;24,0,IF($C$7&gt;36,IF(E118="computer",F118*Hulpsheets!$AZ$4,F118*Hulpsheets!$AZ$5),IF(E118="computer",F118*Hulpsheets!$AZ$4,F118*Hulpsheets!$AZ$5)*($C$7-24)/12)))</f>
        <v/>
      </c>
      <c r="J118" s="151" t="str">
        <f>IF(E118="","",IF($C$7&lt;36,0,IF($C$7&gt;48,IF(E118="computer",F118*Hulpsheets!$BA$4,F118*Hulpsheets!$BA$5),IF(E118="computer",F118*Hulpsheets!$BA$4,F118*Hulpsheets!$BA$5)*($C$7-36)/12)))</f>
        <v/>
      </c>
      <c r="K118" s="151" t="str">
        <f>IF(E118="","",IF($C$7&lt;48,0,IF($C$7&gt;48,IF(E118="computer",F118*Hulpsheets!$BB$4,F118*Hulpsheets!$BB$5),IF(E118="computer",F118*Hulpsheets!$BB$4,F118*Hulpsheets!$BB$5)*($C$7-48)/12)))</f>
        <v/>
      </c>
      <c r="L118" s="429" t="s">
        <v>120</v>
      </c>
      <c r="M118" s="257" t="str">
        <f>IF(LEN($C$5)&lt;=1,
    "",
    IF(
        OR($C$5="Overige (zorg-)instellingen",$C$5="Onderneming"),
        IF(Basisgegevens!$C$5="Ja",
            IFERROR(
                INDEX(Hulpsheets!$AO$3:$AR$18,
                    MATCH($C$9,Hulpsheets!$AN$3:$AN$18,0),
                    MATCH($C$6,Hulpsheets!$AO$3:$AR$3,0)
                ),
                ""
            ),
            IFERROR(
                INDEX(Hulpsheets!$AH$3:$AK$18,
                    MATCH($C$9,Hulpsheets!$AG$3:$AG$18,0),
                    MATCH($C$6,Hulpsheets!$AH$3:$AK$3,0)
                ),
                ""
            )
        ),
        IF($L118="Niet-economische activiteit",
            100%,
            IF(Basisgegevens!$C$5="Ja",
                IFERROR(
                    INDEX(Hulpsheets!$AO$3:$AR$18,
                        MATCH($C$9,Hulpsheets!$AN$3:$AN$18,0),
                        MATCH($C$6,Hulpsheets!$AO$3:$AR$3,0)
                    ),
                    ""
                ),
                IFERROR(
                    INDEX(Hulpsheets!$AH$3:$AK$18,
                        MATCH($C$9,Hulpsheets!$AG$3:$AG$18,0),
                        MATCH($C$6,Hulpsheets!$AH$3:$AK$3,0)
                    ),
                    ""
                )
            )
        )
    )
)</f>
        <v/>
      </c>
      <c r="N118" s="397">
        <f t="shared" si="31"/>
        <v>0</v>
      </c>
      <c r="O118" s="77" t="str">
        <f t="shared" si="32"/>
        <v/>
      </c>
      <c r="P118" s="86" t="str">
        <f t="shared" si="33"/>
        <v/>
      </c>
      <c r="R118" s="404"/>
      <c r="S118" s="407" t="str">
        <f t="shared" si="34"/>
        <v/>
      </c>
      <c r="T118" s="130" t="str">
        <f t="shared" si="35"/>
        <v/>
      </c>
      <c r="U118" s="70"/>
      <c r="V118" s="404"/>
      <c r="W118" s="70"/>
      <c r="X118" s="404"/>
      <c r="Z118" s="407" t="str">
        <f t="shared" si="36"/>
        <v/>
      </c>
      <c r="AA118" s="130" t="str">
        <f t="shared" si="37"/>
        <v/>
      </c>
      <c r="AB118" s="407" t="str">
        <f t="shared" si="38"/>
        <v/>
      </c>
      <c r="AC118" s="130" t="str">
        <f t="shared" si="39"/>
        <v/>
      </c>
      <c r="AD118" s="461"/>
    </row>
    <row r="119" spans="2:30" ht="13.5" hidden="1" outlineLevel="1" thickBot="1" x14ac:dyDescent="0.25">
      <c r="B119" s="514"/>
      <c r="C119" s="515"/>
      <c r="D119" s="515"/>
      <c r="E119" s="19"/>
      <c r="F119" s="141"/>
      <c r="G119" s="151" t="str">
        <f>IF(E119="","",IF($C$7&gt;12,IF(E119="computer",F119*Hulpsheets!$AX$4,F119*Hulpsheets!$AX$5),(IF(E119="computer",F119*Hulpsheets!$AX$4,F119*Hulpsheets!$AX$5)*$C$7/12)))</f>
        <v/>
      </c>
      <c r="H119" s="151" t="str">
        <f>IF(E119="","",IF($C$7&lt;13,0,IF($C$7&gt;24,IF(E119="computer",F119*Hulpsheets!$AY$4,F119*Hulpsheets!$AY$5),IF(E119="computer",F119*Hulpsheets!$AY$4,F119*Hulpsheets!$AY$5)*($C$7-12)/12)))</f>
        <v/>
      </c>
      <c r="I119" s="151" t="str">
        <f>IF(E119="","",IF($C$7&lt;24,0,IF($C$7&gt;36,IF(E119="computer",F119*Hulpsheets!$AZ$4,F119*Hulpsheets!$AZ$5),IF(E119="computer",F119*Hulpsheets!$AZ$4,F119*Hulpsheets!$AZ$5)*($C$7-24)/12)))</f>
        <v/>
      </c>
      <c r="J119" s="151" t="str">
        <f>IF(E119="","",IF($C$7&lt;36,0,IF($C$7&gt;48,IF(E119="computer",F119*Hulpsheets!$BA$4,F119*Hulpsheets!$BA$5),IF(E119="computer",F119*Hulpsheets!$BA$4,F119*Hulpsheets!$BA$5)*($C$7-36)/12)))</f>
        <v/>
      </c>
      <c r="K119" s="151" t="str">
        <f>IF(E119="","",IF($C$7&lt;48,0,IF($C$7&gt;48,IF(E119="computer",F119*Hulpsheets!$BB$4,F119*Hulpsheets!$BB$5),IF(E119="computer",F119*Hulpsheets!$BB$4,F119*Hulpsheets!$BB$5)*($C$7-48)/12)))</f>
        <v/>
      </c>
      <c r="L119" s="429" t="s">
        <v>120</v>
      </c>
      <c r="M119" s="257" t="str">
        <f>IF(LEN($C$5)&lt;=1,
    "",
    IF(
        OR($C$5="Overige (zorg-)instellingen",$C$5="Onderneming"),
        IF(Basisgegevens!$C$5="Ja",
            IFERROR(
                INDEX(Hulpsheets!$AO$3:$AR$18,
                    MATCH($C$9,Hulpsheets!$AN$3:$AN$18,0),
                    MATCH($C$6,Hulpsheets!$AO$3:$AR$3,0)
                ),
                ""
            ),
            IFERROR(
                INDEX(Hulpsheets!$AH$3:$AK$18,
                    MATCH($C$9,Hulpsheets!$AG$3:$AG$18,0),
                    MATCH($C$6,Hulpsheets!$AH$3:$AK$3,0)
                ),
                ""
            )
        ),
        IF($L119="Niet-economische activiteit",
            100%,
            IF(Basisgegevens!$C$5="Ja",
                IFERROR(
                    INDEX(Hulpsheets!$AO$3:$AR$18,
                        MATCH($C$9,Hulpsheets!$AN$3:$AN$18,0),
                        MATCH($C$6,Hulpsheets!$AO$3:$AR$3,0)
                    ),
                    ""
                ),
                IFERROR(
                    INDEX(Hulpsheets!$AH$3:$AK$18,
                        MATCH($C$9,Hulpsheets!$AG$3:$AG$18,0),
                        MATCH($C$6,Hulpsheets!$AH$3:$AK$3,0)
                    ),
                    ""
                )
            )
        )
    )
)</f>
        <v/>
      </c>
      <c r="N119" s="397">
        <f t="shared" si="31"/>
        <v>0</v>
      </c>
      <c r="O119" s="77" t="str">
        <f t="shared" si="32"/>
        <v/>
      </c>
      <c r="P119" s="86" t="str">
        <f t="shared" si="33"/>
        <v/>
      </c>
      <c r="R119" s="404"/>
      <c r="S119" s="407" t="str">
        <f t="shared" si="34"/>
        <v/>
      </c>
      <c r="T119" s="130" t="str">
        <f t="shared" si="35"/>
        <v/>
      </c>
      <c r="U119" s="70"/>
      <c r="V119" s="404"/>
      <c r="W119" s="70"/>
      <c r="X119" s="404"/>
      <c r="Z119" s="407" t="str">
        <f t="shared" si="36"/>
        <v/>
      </c>
      <c r="AA119" s="130" t="str">
        <f t="shared" si="37"/>
        <v/>
      </c>
      <c r="AB119" s="407" t="str">
        <f t="shared" si="38"/>
        <v/>
      </c>
      <c r="AC119" s="130" t="str">
        <f t="shared" si="39"/>
        <v/>
      </c>
      <c r="AD119" s="461"/>
    </row>
    <row r="120" spans="2:30" ht="13.5" hidden="1" outlineLevel="1" thickBot="1" x14ac:dyDescent="0.25">
      <c r="B120" s="514"/>
      <c r="C120" s="515"/>
      <c r="D120" s="515"/>
      <c r="E120" s="19"/>
      <c r="F120" s="141"/>
      <c r="G120" s="151" t="str">
        <f>IF(E120="","",IF($C$7&gt;12,IF(E120="computer",F120*Hulpsheets!$AX$4,F120*Hulpsheets!$AX$5),(IF(E120="computer",F120*Hulpsheets!$AX$4,F120*Hulpsheets!$AX$5)*$C$7/12)))</f>
        <v/>
      </c>
      <c r="H120" s="151" t="str">
        <f>IF(E120="","",IF($C$7&lt;13,0,IF($C$7&gt;24,IF(E120="computer",F120*Hulpsheets!$AY$4,F120*Hulpsheets!$AY$5),IF(E120="computer",F120*Hulpsheets!$AY$4,F120*Hulpsheets!$AY$5)*($C$7-12)/12)))</f>
        <v/>
      </c>
      <c r="I120" s="151" t="str">
        <f>IF(E120="","",IF($C$7&lt;24,0,IF($C$7&gt;36,IF(E120="computer",F120*Hulpsheets!$AZ$4,F120*Hulpsheets!$AZ$5),IF(E120="computer",F120*Hulpsheets!$AZ$4,F120*Hulpsheets!$AZ$5)*($C$7-24)/12)))</f>
        <v/>
      </c>
      <c r="J120" s="151" t="str">
        <f>IF(E120="","",IF($C$7&lt;36,0,IF($C$7&gt;48,IF(E120="computer",F120*Hulpsheets!$BA$4,F120*Hulpsheets!$BA$5),IF(E120="computer",F120*Hulpsheets!$BA$4,F120*Hulpsheets!$BA$5)*($C$7-36)/12)))</f>
        <v/>
      </c>
      <c r="K120" s="151" t="str">
        <f>IF(E120="","",IF($C$7&lt;48,0,IF($C$7&gt;48,IF(E120="computer",F120*Hulpsheets!$BB$4,F120*Hulpsheets!$BB$5),IF(E120="computer",F120*Hulpsheets!$BB$4,F120*Hulpsheets!$BB$5)*($C$7-48)/12)))</f>
        <v/>
      </c>
      <c r="L120" s="429" t="s">
        <v>120</v>
      </c>
      <c r="M120" s="257" t="str">
        <f>IF(LEN($C$5)&lt;=1,
    "",
    IF(
        OR($C$5="Overige (zorg-)instellingen",$C$5="Onderneming"),
        IF(Basisgegevens!$C$5="Ja",
            IFERROR(
                INDEX(Hulpsheets!$AO$3:$AR$18,
                    MATCH($C$9,Hulpsheets!$AN$3:$AN$18,0),
                    MATCH($C$6,Hulpsheets!$AO$3:$AR$3,0)
                ),
                ""
            ),
            IFERROR(
                INDEX(Hulpsheets!$AH$3:$AK$18,
                    MATCH($C$9,Hulpsheets!$AG$3:$AG$18,0),
                    MATCH($C$6,Hulpsheets!$AH$3:$AK$3,0)
                ),
                ""
            )
        ),
        IF($L120="Niet-economische activiteit",
            100%,
            IF(Basisgegevens!$C$5="Ja",
                IFERROR(
                    INDEX(Hulpsheets!$AO$3:$AR$18,
                        MATCH($C$9,Hulpsheets!$AN$3:$AN$18,0),
                        MATCH($C$6,Hulpsheets!$AO$3:$AR$3,0)
                    ),
                    ""
                ),
                IFERROR(
                    INDEX(Hulpsheets!$AH$3:$AK$18,
                        MATCH($C$9,Hulpsheets!$AG$3:$AG$18,0),
                        MATCH($C$6,Hulpsheets!$AH$3:$AK$3,0)
                    ),
                    ""
                )
            )
        )
    )
)</f>
        <v/>
      </c>
      <c r="N120" s="397">
        <f t="shared" si="31"/>
        <v>0</v>
      </c>
      <c r="O120" s="77" t="str">
        <f t="shared" si="32"/>
        <v/>
      </c>
      <c r="P120" s="86" t="str">
        <f t="shared" si="33"/>
        <v/>
      </c>
      <c r="R120" s="404"/>
      <c r="S120" s="407" t="str">
        <f t="shared" si="34"/>
        <v/>
      </c>
      <c r="T120" s="130" t="str">
        <f t="shared" si="35"/>
        <v/>
      </c>
      <c r="U120" s="70"/>
      <c r="V120" s="404"/>
      <c r="W120" s="70"/>
      <c r="X120" s="404"/>
      <c r="Z120" s="407" t="str">
        <f t="shared" si="36"/>
        <v/>
      </c>
      <c r="AA120" s="130" t="str">
        <f t="shared" si="37"/>
        <v/>
      </c>
      <c r="AB120" s="407" t="str">
        <f t="shared" si="38"/>
        <v/>
      </c>
      <c r="AC120" s="130" t="str">
        <f t="shared" si="39"/>
        <v/>
      </c>
      <c r="AD120" s="461"/>
    </row>
    <row r="121" spans="2:30" ht="13.5" hidden="1" outlineLevel="1" thickBot="1" x14ac:dyDescent="0.25">
      <c r="B121" s="514"/>
      <c r="C121" s="515"/>
      <c r="D121" s="515"/>
      <c r="E121" s="19"/>
      <c r="F121" s="141"/>
      <c r="G121" s="151" t="str">
        <f>IF(E121="","",IF($C$7&gt;12,IF(E121="computer",F121*Hulpsheets!$AX$4,F121*Hulpsheets!$AX$5),(IF(E121="computer",F121*Hulpsheets!$AX$4,F121*Hulpsheets!$AX$5)*$C$7/12)))</f>
        <v/>
      </c>
      <c r="H121" s="151" t="str">
        <f>IF(E121="","",IF($C$7&lt;13,0,IF($C$7&gt;24,IF(E121="computer",F121*Hulpsheets!$AY$4,F121*Hulpsheets!$AY$5),IF(E121="computer",F121*Hulpsheets!$AY$4,F121*Hulpsheets!$AY$5)*($C$7-12)/12)))</f>
        <v/>
      </c>
      <c r="I121" s="151" t="str">
        <f>IF(E121="","",IF($C$7&lt;24,0,IF($C$7&gt;36,IF(E121="computer",F121*Hulpsheets!$AZ$4,F121*Hulpsheets!$AZ$5),IF(E121="computer",F121*Hulpsheets!$AZ$4,F121*Hulpsheets!$AZ$5)*($C$7-24)/12)))</f>
        <v/>
      </c>
      <c r="J121" s="151" t="str">
        <f>IF(E121="","",IF($C$7&lt;36,0,IF($C$7&gt;48,IF(E121="computer",F121*Hulpsheets!$BA$4,F121*Hulpsheets!$BA$5),IF(E121="computer",F121*Hulpsheets!$BA$4,F121*Hulpsheets!$BA$5)*($C$7-36)/12)))</f>
        <v/>
      </c>
      <c r="K121" s="151" t="str">
        <f>IF(E121="","",IF($C$7&lt;48,0,IF($C$7&gt;48,IF(E121="computer",F121*Hulpsheets!$BB$4,F121*Hulpsheets!$BB$5),IF(E121="computer",F121*Hulpsheets!$BB$4,F121*Hulpsheets!$BB$5)*($C$7-48)/12)))</f>
        <v/>
      </c>
      <c r="L121" s="429" t="s">
        <v>120</v>
      </c>
      <c r="M121" s="257" t="str">
        <f>IF(LEN($C$5)&lt;=1,
    "",
    IF(
        OR($C$5="Overige (zorg-)instellingen",$C$5="Onderneming"),
        IF(Basisgegevens!$C$5="Ja",
            IFERROR(
                INDEX(Hulpsheets!$AO$3:$AR$18,
                    MATCH($C$9,Hulpsheets!$AN$3:$AN$18,0),
                    MATCH($C$6,Hulpsheets!$AO$3:$AR$3,0)
                ),
                ""
            ),
            IFERROR(
                INDEX(Hulpsheets!$AH$3:$AK$18,
                    MATCH($C$9,Hulpsheets!$AG$3:$AG$18,0),
                    MATCH($C$6,Hulpsheets!$AH$3:$AK$3,0)
                ),
                ""
            )
        ),
        IF($L121="Niet-economische activiteit",
            100%,
            IF(Basisgegevens!$C$5="Ja",
                IFERROR(
                    INDEX(Hulpsheets!$AO$3:$AR$18,
                        MATCH($C$9,Hulpsheets!$AN$3:$AN$18,0),
                        MATCH($C$6,Hulpsheets!$AO$3:$AR$3,0)
                    ),
                    ""
                ),
                IFERROR(
                    INDEX(Hulpsheets!$AH$3:$AK$18,
                        MATCH($C$9,Hulpsheets!$AG$3:$AG$18,0),
                        MATCH($C$6,Hulpsheets!$AH$3:$AK$3,0)
                    ),
                    ""
                )
            )
        )
    )
)</f>
        <v/>
      </c>
      <c r="N121" s="397">
        <f t="shared" si="31"/>
        <v>0</v>
      </c>
      <c r="O121" s="77" t="str">
        <f t="shared" si="32"/>
        <v/>
      </c>
      <c r="P121" s="86" t="str">
        <f t="shared" si="33"/>
        <v/>
      </c>
      <c r="R121" s="404"/>
      <c r="S121" s="407" t="str">
        <f t="shared" si="34"/>
        <v/>
      </c>
      <c r="T121" s="130" t="str">
        <f t="shared" si="35"/>
        <v/>
      </c>
      <c r="U121" s="70"/>
      <c r="V121" s="404"/>
      <c r="W121" s="70"/>
      <c r="X121" s="404"/>
      <c r="Z121" s="407" t="str">
        <f t="shared" si="36"/>
        <v/>
      </c>
      <c r="AA121" s="130" t="str">
        <f t="shared" si="37"/>
        <v/>
      </c>
      <c r="AB121" s="407" t="str">
        <f t="shared" si="38"/>
        <v/>
      </c>
      <c r="AC121" s="130" t="str">
        <f t="shared" si="39"/>
        <v/>
      </c>
      <c r="AD121" s="461"/>
    </row>
    <row r="122" spans="2:30" ht="13.5" hidden="1" outlineLevel="1" thickBot="1" x14ac:dyDescent="0.25">
      <c r="B122" s="514"/>
      <c r="C122" s="515"/>
      <c r="D122" s="515"/>
      <c r="E122" s="19"/>
      <c r="F122" s="141"/>
      <c r="G122" s="151" t="str">
        <f>IF(E122="","",IF($C$7&gt;12,IF(E122="computer",F122*Hulpsheets!$AX$4,F122*Hulpsheets!$AX$5),(IF(E122="computer",F122*Hulpsheets!$AX$4,F122*Hulpsheets!$AX$5)*$C$7/12)))</f>
        <v/>
      </c>
      <c r="H122" s="151" t="str">
        <f>IF(E122="","",IF($C$7&lt;13,0,IF($C$7&gt;24,IF(E122="computer",F122*Hulpsheets!$AY$4,F122*Hulpsheets!$AY$5),IF(E122="computer",F122*Hulpsheets!$AY$4,F122*Hulpsheets!$AY$5)*($C$7-12)/12)))</f>
        <v/>
      </c>
      <c r="I122" s="151" t="str">
        <f>IF(E122="","",IF($C$7&lt;24,0,IF($C$7&gt;36,IF(E122="computer",F122*Hulpsheets!$AZ$4,F122*Hulpsheets!$AZ$5),IF(E122="computer",F122*Hulpsheets!$AZ$4,F122*Hulpsheets!$AZ$5)*($C$7-24)/12)))</f>
        <v/>
      </c>
      <c r="J122" s="151" t="str">
        <f>IF(E122="","",IF($C$7&lt;36,0,IF($C$7&gt;48,IF(E122="computer",F122*Hulpsheets!$BA$4,F122*Hulpsheets!$BA$5),IF(E122="computer",F122*Hulpsheets!$BA$4,F122*Hulpsheets!$BA$5)*($C$7-36)/12)))</f>
        <v/>
      </c>
      <c r="K122" s="151" t="str">
        <f>IF(E122="","",IF($C$7&lt;48,0,IF($C$7&gt;48,IF(E122="computer",F122*Hulpsheets!$BB$4,F122*Hulpsheets!$BB$5),IF(E122="computer",F122*Hulpsheets!$BB$4,F122*Hulpsheets!$BB$5)*($C$7-48)/12)))</f>
        <v/>
      </c>
      <c r="L122" s="429" t="s">
        <v>120</v>
      </c>
      <c r="M122" s="257" t="str">
        <f>IF(LEN($C$5)&lt;=1,
    "",
    IF(
        OR($C$5="Overige (zorg-)instellingen",$C$5="Onderneming"),
        IF(Basisgegevens!$C$5="Ja",
            IFERROR(
                INDEX(Hulpsheets!$AO$3:$AR$18,
                    MATCH($C$9,Hulpsheets!$AN$3:$AN$18,0),
                    MATCH($C$6,Hulpsheets!$AO$3:$AR$3,0)
                ),
                ""
            ),
            IFERROR(
                INDEX(Hulpsheets!$AH$3:$AK$18,
                    MATCH($C$9,Hulpsheets!$AG$3:$AG$18,0),
                    MATCH($C$6,Hulpsheets!$AH$3:$AK$3,0)
                ),
                ""
            )
        ),
        IF($L122="Niet-economische activiteit",
            100%,
            IF(Basisgegevens!$C$5="Ja",
                IFERROR(
                    INDEX(Hulpsheets!$AO$3:$AR$18,
                        MATCH($C$9,Hulpsheets!$AN$3:$AN$18,0),
                        MATCH($C$6,Hulpsheets!$AO$3:$AR$3,0)
                    ),
                    ""
                ),
                IFERROR(
                    INDEX(Hulpsheets!$AH$3:$AK$18,
                        MATCH($C$9,Hulpsheets!$AG$3:$AG$18,0),
                        MATCH($C$6,Hulpsheets!$AH$3:$AK$3,0)
                    ),
                    ""
                )
            )
        )
    )
)</f>
        <v/>
      </c>
      <c r="N122" s="397">
        <f t="shared" si="31"/>
        <v>0</v>
      </c>
      <c r="O122" s="77" t="str">
        <f t="shared" si="32"/>
        <v/>
      </c>
      <c r="P122" s="86" t="str">
        <f t="shared" si="33"/>
        <v/>
      </c>
      <c r="R122" s="404"/>
      <c r="S122" s="407" t="str">
        <f t="shared" si="34"/>
        <v/>
      </c>
      <c r="T122" s="130" t="str">
        <f t="shared" si="35"/>
        <v/>
      </c>
      <c r="U122" s="70"/>
      <c r="V122" s="404"/>
      <c r="W122" s="70"/>
      <c r="X122" s="404"/>
      <c r="Z122" s="407" t="str">
        <f t="shared" si="36"/>
        <v/>
      </c>
      <c r="AA122" s="130" t="str">
        <f t="shared" si="37"/>
        <v/>
      </c>
      <c r="AB122" s="407" t="str">
        <f t="shared" si="38"/>
        <v/>
      </c>
      <c r="AC122" s="130" t="str">
        <f t="shared" si="39"/>
        <v/>
      </c>
      <c r="AD122" s="461"/>
    </row>
    <row r="123" spans="2:30" ht="13.5" hidden="1" outlineLevel="1" thickBot="1" x14ac:dyDescent="0.25">
      <c r="B123" s="514"/>
      <c r="C123" s="515"/>
      <c r="D123" s="515"/>
      <c r="E123" s="19"/>
      <c r="F123" s="141"/>
      <c r="G123" s="151" t="str">
        <f>IF(E123="","",IF($C$7&gt;12,IF(E123="computer",F123*Hulpsheets!$AX$4,F123*Hulpsheets!$AX$5),(IF(E123="computer",F123*Hulpsheets!$AX$4,F123*Hulpsheets!$AX$5)*$C$7/12)))</f>
        <v/>
      </c>
      <c r="H123" s="151" t="str">
        <f>IF(E123="","",IF($C$7&lt;13,0,IF($C$7&gt;24,IF(E123="computer",F123*Hulpsheets!$AY$4,F123*Hulpsheets!$AY$5),IF(E123="computer",F123*Hulpsheets!$AY$4,F123*Hulpsheets!$AY$5)*($C$7-12)/12)))</f>
        <v/>
      </c>
      <c r="I123" s="151" t="str">
        <f>IF(E123="","",IF($C$7&lt;24,0,IF($C$7&gt;36,IF(E123="computer",F123*Hulpsheets!$AZ$4,F123*Hulpsheets!$AZ$5),IF(E123="computer",F123*Hulpsheets!$AZ$4,F123*Hulpsheets!$AZ$5)*($C$7-24)/12)))</f>
        <v/>
      </c>
      <c r="J123" s="151" t="str">
        <f>IF(E123="","",IF($C$7&lt;36,0,IF($C$7&gt;48,IF(E123="computer",F123*Hulpsheets!$BA$4,F123*Hulpsheets!$BA$5),IF(E123="computer",F123*Hulpsheets!$BA$4,F123*Hulpsheets!$BA$5)*($C$7-36)/12)))</f>
        <v/>
      </c>
      <c r="K123" s="151" t="str">
        <f>IF(E123="","",IF($C$7&lt;48,0,IF($C$7&gt;48,IF(E123="computer",F123*Hulpsheets!$BB$4,F123*Hulpsheets!$BB$5),IF(E123="computer",F123*Hulpsheets!$BB$4,F123*Hulpsheets!$BB$5)*($C$7-48)/12)))</f>
        <v/>
      </c>
      <c r="L123" s="429" t="s">
        <v>120</v>
      </c>
      <c r="M123" s="257" t="str">
        <f>IF(LEN($C$5)&lt;=1,
    "",
    IF(
        OR($C$5="Overige (zorg-)instellingen",$C$5="Onderneming"),
        IF(Basisgegevens!$C$5="Ja",
            IFERROR(
                INDEX(Hulpsheets!$AO$3:$AR$18,
                    MATCH($C$9,Hulpsheets!$AN$3:$AN$18,0),
                    MATCH($C$6,Hulpsheets!$AO$3:$AR$3,0)
                ),
                ""
            ),
            IFERROR(
                INDEX(Hulpsheets!$AH$3:$AK$18,
                    MATCH($C$9,Hulpsheets!$AG$3:$AG$18,0),
                    MATCH($C$6,Hulpsheets!$AH$3:$AK$3,0)
                ),
                ""
            )
        ),
        IF($L123="Niet-economische activiteit",
            100%,
            IF(Basisgegevens!$C$5="Ja",
                IFERROR(
                    INDEX(Hulpsheets!$AO$3:$AR$18,
                        MATCH($C$9,Hulpsheets!$AN$3:$AN$18,0),
                        MATCH($C$6,Hulpsheets!$AO$3:$AR$3,0)
                    ),
                    ""
                ),
                IFERROR(
                    INDEX(Hulpsheets!$AH$3:$AK$18,
                        MATCH($C$9,Hulpsheets!$AG$3:$AG$18,0),
                        MATCH($C$6,Hulpsheets!$AH$3:$AK$3,0)
                    ),
                    ""
                )
            )
        )
    )
)</f>
        <v/>
      </c>
      <c r="N123" s="397">
        <f t="shared" si="31"/>
        <v>0</v>
      </c>
      <c r="O123" s="77" t="str">
        <f t="shared" si="32"/>
        <v/>
      </c>
      <c r="P123" s="86" t="str">
        <f t="shared" si="33"/>
        <v/>
      </c>
      <c r="R123" s="404"/>
      <c r="S123" s="407" t="str">
        <f t="shared" si="34"/>
        <v/>
      </c>
      <c r="T123" s="130" t="str">
        <f t="shared" si="35"/>
        <v/>
      </c>
      <c r="U123" s="70"/>
      <c r="V123" s="404"/>
      <c r="W123" s="70"/>
      <c r="X123" s="404"/>
      <c r="Z123" s="407" t="str">
        <f t="shared" si="36"/>
        <v/>
      </c>
      <c r="AA123" s="130" t="str">
        <f t="shared" si="37"/>
        <v/>
      </c>
      <c r="AB123" s="407" t="str">
        <f t="shared" si="38"/>
        <v/>
      </c>
      <c r="AC123" s="130" t="str">
        <f t="shared" si="39"/>
        <v/>
      </c>
      <c r="AD123" s="461"/>
    </row>
    <row r="124" spans="2:30" ht="13.5" hidden="1" outlineLevel="1" thickBot="1" x14ac:dyDescent="0.25">
      <c r="B124" s="514"/>
      <c r="C124" s="515"/>
      <c r="D124" s="515"/>
      <c r="E124" s="19"/>
      <c r="F124" s="141"/>
      <c r="G124" s="151" t="str">
        <f>IF(E124="","",IF($C$7&gt;12,IF(E124="computer",F124*Hulpsheets!$AX$4,F124*Hulpsheets!$AX$5),(IF(E124="computer",F124*Hulpsheets!$AX$4,F124*Hulpsheets!$AX$5)*$C$7/12)))</f>
        <v/>
      </c>
      <c r="H124" s="151" t="str">
        <f>IF(E124="","",IF($C$7&lt;13,0,IF($C$7&gt;24,IF(E124="computer",F124*Hulpsheets!$AY$4,F124*Hulpsheets!$AY$5),IF(E124="computer",F124*Hulpsheets!$AY$4,F124*Hulpsheets!$AY$5)*($C$7-12)/12)))</f>
        <v/>
      </c>
      <c r="I124" s="151" t="str">
        <f>IF(E124="","",IF($C$7&lt;24,0,IF($C$7&gt;36,IF(E124="computer",F124*Hulpsheets!$AZ$4,F124*Hulpsheets!$AZ$5),IF(E124="computer",F124*Hulpsheets!$AZ$4,F124*Hulpsheets!$AZ$5)*($C$7-24)/12)))</f>
        <v/>
      </c>
      <c r="J124" s="151" t="str">
        <f>IF(E124="","",IF($C$7&lt;36,0,IF($C$7&gt;48,IF(E124="computer",F124*Hulpsheets!$BA$4,F124*Hulpsheets!$BA$5),IF(E124="computer",F124*Hulpsheets!$BA$4,F124*Hulpsheets!$BA$5)*($C$7-36)/12)))</f>
        <v/>
      </c>
      <c r="K124" s="151" t="str">
        <f>IF(E124="","",IF($C$7&lt;48,0,IF($C$7&gt;48,IF(E124="computer",F124*Hulpsheets!$BB$4,F124*Hulpsheets!$BB$5),IF(E124="computer",F124*Hulpsheets!$BB$4,F124*Hulpsheets!$BB$5)*($C$7-48)/12)))</f>
        <v/>
      </c>
      <c r="L124" s="429" t="s">
        <v>120</v>
      </c>
      <c r="M124" s="257" t="str">
        <f>IF(LEN($C$5)&lt;=1,
    "",
    IF(
        OR($C$5="Overige (zorg-)instellingen",$C$5="Onderneming"),
        IF(Basisgegevens!$C$5="Ja",
            IFERROR(
                INDEX(Hulpsheets!$AO$3:$AR$18,
                    MATCH($C$9,Hulpsheets!$AN$3:$AN$18,0),
                    MATCH($C$6,Hulpsheets!$AO$3:$AR$3,0)
                ),
                ""
            ),
            IFERROR(
                INDEX(Hulpsheets!$AH$3:$AK$18,
                    MATCH($C$9,Hulpsheets!$AG$3:$AG$18,0),
                    MATCH($C$6,Hulpsheets!$AH$3:$AK$3,0)
                ),
                ""
            )
        ),
        IF($L124="Niet-economische activiteit",
            100%,
            IF(Basisgegevens!$C$5="Ja",
                IFERROR(
                    INDEX(Hulpsheets!$AO$3:$AR$18,
                        MATCH($C$9,Hulpsheets!$AN$3:$AN$18,0),
                        MATCH($C$6,Hulpsheets!$AO$3:$AR$3,0)
                    ),
                    ""
                ),
                IFERROR(
                    INDEX(Hulpsheets!$AH$3:$AK$18,
                        MATCH($C$9,Hulpsheets!$AG$3:$AG$18,0),
                        MATCH($C$6,Hulpsheets!$AH$3:$AK$3,0)
                    ),
                    ""
                )
            )
        )
    )
)</f>
        <v/>
      </c>
      <c r="N124" s="397">
        <f t="shared" si="31"/>
        <v>0</v>
      </c>
      <c r="O124" s="77" t="str">
        <f t="shared" si="32"/>
        <v/>
      </c>
      <c r="P124" s="86" t="str">
        <f t="shared" si="33"/>
        <v/>
      </c>
      <c r="R124" s="404"/>
      <c r="S124" s="407" t="str">
        <f t="shared" si="34"/>
        <v/>
      </c>
      <c r="T124" s="130" t="str">
        <f t="shared" si="35"/>
        <v/>
      </c>
      <c r="U124" s="70"/>
      <c r="V124" s="404"/>
      <c r="W124" s="70"/>
      <c r="X124" s="404"/>
      <c r="Z124" s="407" t="str">
        <f t="shared" si="36"/>
        <v/>
      </c>
      <c r="AA124" s="130" t="str">
        <f t="shared" si="37"/>
        <v/>
      </c>
      <c r="AB124" s="407" t="str">
        <f t="shared" si="38"/>
        <v/>
      </c>
      <c r="AC124" s="130" t="str">
        <f t="shared" si="39"/>
        <v/>
      </c>
      <c r="AD124" s="461"/>
    </row>
    <row r="125" spans="2:30" ht="13.5" hidden="1" outlineLevel="1" thickBot="1" x14ac:dyDescent="0.25">
      <c r="B125" s="514"/>
      <c r="C125" s="515"/>
      <c r="D125" s="515"/>
      <c r="E125" s="19"/>
      <c r="F125" s="141"/>
      <c r="G125" s="151" t="str">
        <f>IF(E125="","",IF($C$7&gt;12,IF(E125="computer",F125*Hulpsheets!$AX$4,F125*Hulpsheets!$AX$5),(IF(E125="computer",F125*Hulpsheets!$AX$4,F125*Hulpsheets!$AX$5)*$C$7/12)))</f>
        <v/>
      </c>
      <c r="H125" s="151" t="str">
        <f>IF(E125="","",IF($C$7&lt;13,0,IF($C$7&gt;24,IF(E125="computer",F125*Hulpsheets!$AY$4,F125*Hulpsheets!$AY$5),IF(E125="computer",F125*Hulpsheets!$AY$4,F125*Hulpsheets!$AY$5)*($C$7-12)/12)))</f>
        <v/>
      </c>
      <c r="I125" s="151" t="str">
        <f>IF(E125="","",IF($C$7&lt;24,0,IF($C$7&gt;36,IF(E125="computer",F125*Hulpsheets!$AZ$4,F125*Hulpsheets!$AZ$5),IF(E125="computer",F125*Hulpsheets!$AZ$4,F125*Hulpsheets!$AZ$5)*($C$7-24)/12)))</f>
        <v/>
      </c>
      <c r="J125" s="151" t="str">
        <f>IF(E125="","",IF($C$7&lt;36,0,IF($C$7&gt;48,IF(E125="computer",F125*Hulpsheets!$BA$4,F125*Hulpsheets!$BA$5),IF(E125="computer",F125*Hulpsheets!$BA$4,F125*Hulpsheets!$BA$5)*($C$7-36)/12)))</f>
        <v/>
      </c>
      <c r="K125" s="151" t="str">
        <f>IF(E125="","",IF($C$7&lt;48,0,IF($C$7&gt;48,IF(E125="computer",F125*Hulpsheets!$BB$4,F125*Hulpsheets!$BB$5),IF(E125="computer",F125*Hulpsheets!$BB$4,F125*Hulpsheets!$BB$5)*($C$7-48)/12)))</f>
        <v/>
      </c>
      <c r="L125" s="429" t="s">
        <v>120</v>
      </c>
      <c r="M125" s="257" t="str">
        <f>IF(LEN($C$5)&lt;=1,
    "",
    IF(
        OR($C$5="Overige (zorg-)instellingen",$C$5="Onderneming"),
        IF(Basisgegevens!$C$5="Ja",
            IFERROR(
                INDEX(Hulpsheets!$AO$3:$AR$18,
                    MATCH($C$9,Hulpsheets!$AN$3:$AN$18,0),
                    MATCH($C$6,Hulpsheets!$AO$3:$AR$3,0)
                ),
                ""
            ),
            IFERROR(
                INDEX(Hulpsheets!$AH$3:$AK$18,
                    MATCH($C$9,Hulpsheets!$AG$3:$AG$18,0),
                    MATCH($C$6,Hulpsheets!$AH$3:$AK$3,0)
                ),
                ""
            )
        ),
        IF($L125="Niet-economische activiteit",
            100%,
            IF(Basisgegevens!$C$5="Ja",
                IFERROR(
                    INDEX(Hulpsheets!$AO$3:$AR$18,
                        MATCH($C$9,Hulpsheets!$AN$3:$AN$18,0),
                        MATCH($C$6,Hulpsheets!$AO$3:$AR$3,0)
                    ),
                    ""
                ),
                IFERROR(
                    INDEX(Hulpsheets!$AH$3:$AK$18,
                        MATCH($C$9,Hulpsheets!$AG$3:$AG$18,0),
                        MATCH($C$6,Hulpsheets!$AH$3:$AK$3,0)
                    ),
                    ""
                )
            )
        )
    )
)</f>
        <v/>
      </c>
      <c r="N125" s="397">
        <f t="shared" si="31"/>
        <v>0</v>
      </c>
      <c r="O125" s="77" t="str">
        <f t="shared" si="32"/>
        <v/>
      </c>
      <c r="P125" s="86" t="str">
        <f t="shared" si="33"/>
        <v/>
      </c>
      <c r="R125" s="404"/>
      <c r="S125" s="407" t="str">
        <f t="shared" si="34"/>
        <v/>
      </c>
      <c r="T125" s="130" t="str">
        <f t="shared" si="35"/>
        <v/>
      </c>
      <c r="U125" s="70"/>
      <c r="V125" s="404"/>
      <c r="W125" s="70"/>
      <c r="X125" s="404"/>
      <c r="Z125" s="407" t="str">
        <f t="shared" si="36"/>
        <v/>
      </c>
      <c r="AA125" s="130" t="str">
        <f t="shared" si="37"/>
        <v/>
      </c>
      <c r="AB125" s="407" t="str">
        <f t="shared" si="38"/>
        <v/>
      </c>
      <c r="AC125" s="130" t="str">
        <f t="shared" si="39"/>
        <v/>
      </c>
      <c r="AD125" s="461"/>
    </row>
    <row r="126" spans="2:30" ht="13.5" hidden="1" outlineLevel="1" thickBot="1" x14ac:dyDescent="0.25">
      <c r="B126" s="514"/>
      <c r="C126" s="515"/>
      <c r="D126" s="515"/>
      <c r="E126" s="19"/>
      <c r="F126" s="141"/>
      <c r="G126" s="151" t="str">
        <f>IF(E126="","",IF($C$7&gt;12,IF(E126="computer",F126*Hulpsheets!$AX$4,F126*Hulpsheets!$AX$5),(IF(E126="computer",F126*Hulpsheets!$AX$4,F126*Hulpsheets!$AX$5)*$C$7/12)))</f>
        <v/>
      </c>
      <c r="H126" s="151" t="str">
        <f>IF(E126="","",IF($C$7&lt;13,0,IF($C$7&gt;24,IF(E126="computer",F126*Hulpsheets!$AY$4,F126*Hulpsheets!$AY$5),IF(E126="computer",F126*Hulpsheets!$AY$4,F126*Hulpsheets!$AY$5)*($C$7-12)/12)))</f>
        <v/>
      </c>
      <c r="I126" s="151" t="str">
        <f>IF(E126="","",IF($C$7&lt;24,0,IF($C$7&gt;36,IF(E126="computer",F126*Hulpsheets!$AZ$4,F126*Hulpsheets!$AZ$5),IF(E126="computer",F126*Hulpsheets!$AZ$4,F126*Hulpsheets!$AZ$5)*($C$7-24)/12)))</f>
        <v/>
      </c>
      <c r="J126" s="151" t="str">
        <f>IF(E126="","",IF($C$7&lt;36,0,IF($C$7&gt;48,IF(E126="computer",F126*Hulpsheets!$BA$4,F126*Hulpsheets!$BA$5),IF(E126="computer",F126*Hulpsheets!$BA$4,F126*Hulpsheets!$BA$5)*($C$7-36)/12)))</f>
        <v/>
      </c>
      <c r="K126" s="151" t="str">
        <f>IF(E126="","",IF($C$7&lt;48,0,IF($C$7&gt;48,IF(E126="computer",F126*Hulpsheets!$BB$4,F126*Hulpsheets!$BB$5),IF(E126="computer",F126*Hulpsheets!$BB$4,F126*Hulpsheets!$BB$5)*($C$7-48)/12)))</f>
        <v/>
      </c>
      <c r="L126" s="429" t="s">
        <v>120</v>
      </c>
      <c r="M126" s="257" t="str">
        <f>IF(LEN($C$5)&lt;=1,
    "",
    IF(
        OR($C$5="Overige (zorg-)instellingen",$C$5="Onderneming"),
        IF(Basisgegevens!$C$5="Ja",
            IFERROR(
                INDEX(Hulpsheets!$AO$3:$AR$18,
                    MATCH($C$9,Hulpsheets!$AN$3:$AN$18,0),
                    MATCH($C$6,Hulpsheets!$AO$3:$AR$3,0)
                ),
                ""
            ),
            IFERROR(
                INDEX(Hulpsheets!$AH$3:$AK$18,
                    MATCH($C$9,Hulpsheets!$AG$3:$AG$18,0),
                    MATCH($C$6,Hulpsheets!$AH$3:$AK$3,0)
                ),
                ""
            )
        ),
        IF($L126="Niet-economische activiteit",
            100%,
            IF(Basisgegevens!$C$5="Ja",
                IFERROR(
                    INDEX(Hulpsheets!$AO$3:$AR$18,
                        MATCH($C$9,Hulpsheets!$AN$3:$AN$18,0),
                        MATCH($C$6,Hulpsheets!$AO$3:$AR$3,0)
                    ),
                    ""
                ),
                IFERROR(
                    INDEX(Hulpsheets!$AH$3:$AK$18,
                        MATCH($C$9,Hulpsheets!$AG$3:$AG$18,0),
                        MATCH($C$6,Hulpsheets!$AH$3:$AK$3,0)
                    ),
                    ""
                )
            )
        )
    )
)</f>
        <v/>
      </c>
      <c r="N126" s="397">
        <f t="shared" si="31"/>
        <v>0</v>
      </c>
      <c r="O126" s="77" t="str">
        <f t="shared" si="32"/>
        <v/>
      </c>
      <c r="P126" s="86" t="str">
        <f t="shared" si="33"/>
        <v/>
      </c>
      <c r="R126" s="404"/>
      <c r="S126" s="407" t="str">
        <f t="shared" si="34"/>
        <v/>
      </c>
      <c r="T126" s="130" t="str">
        <f t="shared" si="35"/>
        <v/>
      </c>
      <c r="U126" s="70"/>
      <c r="V126" s="404"/>
      <c r="W126" s="70"/>
      <c r="X126" s="404"/>
      <c r="Z126" s="407" t="str">
        <f t="shared" si="36"/>
        <v/>
      </c>
      <c r="AA126" s="130" t="str">
        <f t="shared" si="37"/>
        <v/>
      </c>
      <c r="AB126" s="407" t="str">
        <f t="shared" si="38"/>
        <v/>
      </c>
      <c r="AC126" s="130" t="str">
        <f t="shared" si="39"/>
        <v/>
      </c>
      <c r="AD126" s="461"/>
    </row>
    <row r="127" spans="2:30" ht="13.5" hidden="1" outlineLevel="1" thickBot="1" x14ac:dyDescent="0.25">
      <c r="B127" s="527"/>
      <c r="C127" s="528"/>
      <c r="D127" s="528"/>
      <c r="E127" s="228"/>
      <c r="F127" s="150"/>
      <c r="G127" s="243" t="str">
        <f>IF(E127="","",IF($C$7&gt;12,IF(E127="computer",F127*Hulpsheets!$AX$4,F127*Hulpsheets!$AX$5),(IF(E127="computer",F127*Hulpsheets!$AX$4,F127*Hulpsheets!$AX$5)*$C$7/12)))</f>
        <v/>
      </c>
      <c r="H127" s="243" t="str">
        <f>IF(E127="","",IF($C$7&lt;13,0,IF($C$7&gt;24,IF(E127="computer",F127*Hulpsheets!$AY$4,F127*Hulpsheets!$AY$5),IF(E127="computer",F127*Hulpsheets!$AY$4,F127*Hulpsheets!$AY$5)*($C$7-12)/12)))</f>
        <v/>
      </c>
      <c r="I127" s="243" t="str">
        <f>IF(E127="","",IF($C$7&lt;24,0,IF($C$7&gt;36,IF(E127="computer",F127*Hulpsheets!$AZ$4,F127*Hulpsheets!$AZ$5),IF(E127="computer",F127*Hulpsheets!$AZ$4,F127*Hulpsheets!$AZ$5)*($C$7-24)/12)))</f>
        <v/>
      </c>
      <c r="J127" s="243" t="str">
        <f>IF(E127="","",IF($C$7&lt;36,0,IF($C$7&gt;48,IF(E127="computer",F127*Hulpsheets!$BA$4,F127*Hulpsheets!$BA$5),IF(E127="computer",F127*Hulpsheets!$BA$4,F127*Hulpsheets!$BA$5)*($C$7-36)/12)))</f>
        <v/>
      </c>
      <c r="K127" s="243" t="str">
        <f>IF(E127="","",IF($C$7&lt;48,0,IF($C$7&gt;48,IF(E127="computer",F127*Hulpsheets!$BB$4,F127*Hulpsheets!$BB$5),IF(E127="computer",F127*Hulpsheets!$BB$4,F127*Hulpsheets!$BB$5)*($C$7-48)/12)))</f>
        <v/>
      </c>
      <c r="L127" s="428" t="s">
        <v>120</v>
      </c>
      <c r="M127" s="427" t="str">
        <f>IF(LEN($C$5)&lt;=1,
    "",
    IF(
        OR($C$5="Overige (zorg-)instellingen",$C$5="Onderneming"),
        IF(Basisgegevens!$C$5="Ja",
            IFERROR(
                INDEX(Hulpsheets!$AO$3:$AR$18,
                    MATCH($C$9,Hulpsheets!$AN$3:$AN$18,0),
                    MATCH($C$6,Hulpsheets!$AO$3:$AR$3,0)
                ),
                ""
            ),
            IFERROR(
                INDEX(Hulpsheets!$AH$3:$AK$18,
                    MATCH($C$9,Hulpsheets!$AG$3:$AG$18,0),
                    MATCH($C$6,Hulpsheets!$AH$3:$AK$3,0)
                ),
                ""
            )
        ),
        IF($L127="Niet-economische activiteit",
            100%,
            IF(Basisgegevens!$C$5="Ja",
                IFERROR(
                    INDEX(Hulpsheets!$AO$3:$AR$18,
                        MATCH($C$9,Hulpsheets!$AN$3:$AN$18,0),
                        MATCH($C$6,Hulpsheets!$AO$3:$AR$3,0)
                    ),
                    ""
                ),
                IFERROR(
                    INDEX(Hulpsheets!$AH$3:$AK$18,
                        MATCH($C$9,Hulpsheets!$AG$3:$AG$18,0),
                        MATCH($C$6,Hulpsheets!$AH$3:$AK$3,0)
                    ),
                    ""
                )
            )
        )
    )
)</f>
        <v/>
      </c>
      <c r="N127" s="397">
        <f t="shared" si="31"/>
        <v>0</v>
      </c>
      <c r="O127" s="87" t="str">
        <f t="shared" si="32"/>
        <v/>
      </c>
      <c r="P127" s="88" t="str">
        <f t="shared" si="33"/>
        <v/>
      </c>
      <c r="R127" s="405"/>
      <c r="S127" s="407" t="str">
        <f t="shared" si="34"/>
        <v/>
      </c>
      <c r="T127" s="365" t="str">
        <f t="shared" si="35"/>
        <v/>
      </c>
      <c r="U127" s="70"/>
      <c r="V127" s="405"/>
      <c r="W127" s="70"/>
      <c r="X127" s="405"/>
      <c r="Z127" s="407" t="str">
        <f t="shared" si="36"/>
        <v/>
      </c>
      <c r="AA127" s="365" t="str">
        <f t="shared" si="37"/>
        <v/>
      </c>
      <c r="AB127" s="407" t="str">
        <f t="shared" si="38"/>
        <v/>
      </c>
      <c r="AC127" s="365" t="str">
        <f t="shared" si="39"/>
        <v/>
      </c>
      <c r="AD127" s="461"/>
    </row>
    <row r="128" spans="2:30" ht="13.5" collapsed="1" thickBot="1" x14ac:dyDescent="0.25">
      <c r="B128" s="32"/>
      <c r="C128" s="32"/>
      <c r="D128" s="103"/>
      <c r="E128" s="110"/>
      <c r="F128" s="110"/>
      <c r="G128" s="111"/>
      <c r="H128" s="112"/>
      <c r="I128" s="29"/>
      <c r="J128" s="111"/>
      <c r="L128" s="418" t="s">
        <v>102</v>
      </c>
      <c r="M128" s="78"/>
      <c r="N128" s="101">
        <f>SUM(N103:N127)</f>
        <v>0</v>
      </c>
      <c r="O128" s="101">
        <f>SUM(O103:O127)</f>
        <v>0</v>
      </c>
      <c r="P128" s="101">
        <f>SUM(P103:P127)</f>
        <v>0</v>
      </c>
      <c r="Q128" s="29"/>
      <c r="R128" s="364">
        <f>SUM(R103:R127)</f>
        <v>0</v>
      </c>
      <c r="S128" s="364">
        <f>SUM(S103:S127)</f>
        <v>0</v>
      </c>
      <c r="T128" s="364">
        <f>SUM(T103:T127)</f>
        <v>0</v>
      </c>
      <c r="V128" s="364">
        <f>SUM(V103:V127)</f>
        <v>0</v>
      </c>
      <c r="W128" s="70"/>
      <c r="X128" s="364">
        <f>SUM(X103:X127)</f>
        <v>0</v>
      </c>
      <c r="Z128" s="364">
        <f>SUM(Z103:Z127)</f>
        <v>0</v>
      </c>
      <c r="AA128" s="364">
        <f>SUM(AA103:AA127)</f>
        <v>0</v>
      </c>
      <c r="AB128" s="364">
        <f>SUM(AB103:AB127)</f>
        <v>0</v>
      </c>
      <c r="AC128" s="364">
        <f>SUM(AC103:AC127)</f>
        <v>0</v>
      </c>
      <c r="AD128" s="462"/>
    </row>
    <row r="129" spans="1:30" ht="13.5" thickBot="1" x14ac:dyDescent="0.25">
      <c r="B129" s="32"/>
      <c r="C129" s="32"/>
      <c r="D129" s="103"/>
      <c r="E129" s="110"/>
      <c r="F129" s="110"/>
      <c r="G129" s="111"/>
      <c r="H129" s="112"/>
      <c r="I129" s="29"/>
      <c r="J129" s="111"/>
      <c r="U129" s="100"/>
      <c r="V129" s="100"/>
      <c r="W129" s="100"/>
      <c r="X129" s="100"/>
      <c r="Z129" s="100"/>
      <c r="AA129" s="100"/>
      <c r="AB129" s="100"/>
    </row>
    <row r="130" spans="1:30" ht="15" customHeight="1" thickBot="1" x14ac:dyDescent="0.25">
      <c r="B130" s="503" t="s">
        <v>122</v>
      </c>
      <c r="C130" s="503"/>
      <c r="D130" s="503"/>
      <c r="E130" s="503"/>
      <c r="F130" s="29"/>
      <c r="I130" s="29"/>
      <c r="P130" s="29"/>
      <c r="Q130" s="29"/>
      <c r="R130" s="406" t="s">
        <v>87</v>
      </c>
      <c r="S130" s="401"/>
      <c r="T130" s="402"/>
      <c r="U130" s="29"/>
      <c r="V130" s="498" t="s">
        <v>61</v>
      </c>
      <c r="W130" s="6"/>
      <c r="X130" s="498" t="s">
        <v>62</v>
      </c>
      <c r="Z130" s="401"/>
      <c r="AA130" s="402"/>
      <c r="AB130" s="412"/>
      <c r="AC130" s="413"/>
      <c r="AD130" s="463"/>
    </row>
    <row r="131" spans="1:30" ht="13.5" thickBot="1" x14ac:dyDescent="0.25">
      <c r="B131" s="106"/>
      <c r="C131" s="106"/>
      <c r="D131" s="107"/>
      <c r="E131" s="107"/>
      <c r="G131" s="107"/>
      <c r="H131" s="108"/>
      <c r="I131" s="95"/>
      <c r="J131" s="107"/>
      <c r="K131" s="107"/>
      <c r="L131" s="107"/>
      <c r="P131" s="29"/>
      <c r="Q131" s="29"/>
      <c r="R131" s="6"/>
      <c r="S131" s="6"/>
      <c r="T131" s="6"/>
      <c r="U131" s="29"/>
      <c r="V131" s="499"/>
      <c r="W131" s="6"/>
      <c r="X131" s="499"/>
      <c r="Z131" s="6"/>
      <c r="AA131" s="6"/>
      <c r="AB131" s="6"/>
      <c r="AC131" s="97"/>
      <c r="AD131" s="97"/>
    </row>
    <row r="132" spans="1:30" ht="21" customHeight="1" thickBot="1" x14ac:dyDescent="0.25">
      <c r="A132" s="120"/>
      <c r="B132" s="504" t="s">
        <v>109</v>
      </c>
      <c r="C132" s="505"/>
      <c r="D132" s="505"/>
      <c r="E132" s="505"/>
      <c r="F132" s="505"/>
      <c r="G132" s="505"/>
      <c r="H132" s="505"/>
      <c r="I132" s="505"/>
      <c r="J132" s="505"/>
      <c r="K132" s="506"/>
      <c r="L132" s="236" t="s">
        <v>235</v>
      </c>
      <c r="M132" s="143" t="s">
        <v>94</v>
      </c>
      <c r="N132" s="237" t="s">
        <v>66</v>
      </c>
      <c r="O132" s="237" t="s">
        <v>95</v>
      </c>
      <c r="P132" s="237" t="s">
        <v>96</v>
      </c>
      <c r="Q132" s="120"/>
      <c r="R132" s="239" t="s">
        <v>68</v>
      </c>
      <c r="S132" s="238" t="s">
        <v>97</v>
      </c>
      <c r="T132" s="238" t="s">
        <v>70</v>
      </c>
      <c r="U132" s="119"/>
      <c r="V132" s="239" t="s">
        <v>68</v>
      </c>
      <c r="W132" s="409"/>
      <c r="X132" s="239" t="s">
        <v>68</v>
      </c>
      <c r="Y132" s="120"/>
      <c r="Z132" s="238" t="s">
        <v>97</v>
      </c>
      <c r="AA132" s="238" t="s">
        <v>70</v>
      </c>
      <c r="AB132" s="238" t="s">
        <v>97</v>
      </c>
      <c r="AC132" s="238" t="s">
        <v>70</v>
      </c>
      <c r="AD132" s="118"/>
    </row>
    <row r="133" spans="1:30" x14ac:dyDescent="0.2">
      <c r="B133" s="507"/>
      <c r="C133" s="508"/>
      <c r="D133" s="508"/>
      <c r="E133" s="508"/>
      <c r="F133" s="508"/>
      <c r="G133" s="508"/>
      <c r="H133" s="508"/>
      <c r="I133" s="508"/>
      <c r="J133" s="508"/>
      <c r="K133" s="509"/>
      <c r="L133" s="429" t="s">
        <v>120</v>
      </c>
      <c r="M133" s="257" t="str">
        <f>IF(LEN($C$5)&lt;=1,
    "",
    IF(
        OR($C$5="Overige (zorg-)instellingen",$C$5="Onderneming"),
        IF(Basisgegevens!$C$5="Ja",
            IFERROR(
                INDEX(Hulpsheets!$AO$3:$AR$18,
                    MATCH($C$9,Hulpsheets!$AN$3:$AN$18,0),
                    MATCH($C$6,Hulpsheets!$AO$3:$AR$3,0)
                ),
                ""
            ),
            IFERROR(
                INDEX(Hulpsheets!$AH$3:$AK$18,
                    MATCH($C$9,Hulpsheets!$AG$3:$AG$18,0),
                    MATCH($C$6,Hulpsheets!$AH$3:$AK$3,0)
                ),
                ""
            )
        ),
        IF($L133="Niet-economische activiteit",
            100%,
            IF(Basisgegevens!$C$5="Ja",
                IFERROR(
                    INDEX(Hulpsheets!$AO$3:$AR$18,
                        MATCH($C$9,Hulpsheets!$AN$3:$AN$18,0),
                        MATCH($C$6,Hulpsheets!$AO$3:$AR$3,0)
                    ),
                    ""
                ),
                IFERROR(
                    INDEX(Hulpsheets!$AH$3:$AK$18,
                        MATCH($C$9,Hulpsheets!$AG$3:$AG$18,0),
                        MATCH($C$6,Hulpsheets!$AH$3:$AK$3,0)
                    ),
                    ""
                )
            )
        )
    )
)</f>
        <v/>
      </c>
      <c r="N133" s="398"/>
      <c r="O133" s="394" t="str">
        <f t="shared" ref="O133:O157" si="40">IFERROR(N133*M133,"")</f>
        <v/>
      </c>
      <c r="P133" s="85" t="str">
        <f t="shared" ref="P133:P157" si="41">IFERROR(N133-O133,"")</f>
        <v/>
      </c>
      <c r="R133" s="404"/>
      <c r="S133" s="403" t="str">
        <f t="shared" ref="S133:S157" si="42">IFERROR($R133*(1-$M133),"")</f>
        <v/>
      </c>
      <c r="T133" s="130" t="str">
        <f t="shared" ref="T133:T157" si="43">IFERROR(R133-S133,"")</f>
        <v/>
      </c>
      <c r="U133" s="80"/>
      <c r="V133" s="404"/>
      <c r="W133" s="70"/>
      <c r="X133" s="404"/>
      <c r="Z133" s="403" t="str">
        <f t="shared" ref="Z133:Z157" si="44">IFERROR($V133*(1-$M133),"")</f>
        <v/>
      </c>
      <c r="AA133" s="130" t="str">
        <f t="shared" ref="AA133:AA157" si="45">IFERROR(V133-Z133,"")</f>
        <v/>
      </c>
      <c r="AB133" s="403" t="str">
        <f t="shared" ref="AB133:AB157" si="46">IFERROR($X133*(1-$M133),"")</f>
        <v/>
      </c>
      <c r="AC133" s="130" t="str">
        <f t="shared" ref="AC133:AC157" si="47">IFERROR(X133-AB133,"")</f>
        <v/>
      </c>
      <c r="AD133" s="461"/>
    </row>
    <row r="134" spans="1:30" x14ac:dyDescent="0.2">
      <c r="B134" s="500"/>
      <c r="C134" s="501"/>
      <c r="D134" s="501"/>
      <c r="E134" s="501"/>
      <c r="F134" s="501"/>
      <c r="G134" s="501"/>
      <c r="H134" s="501"/>
      <c r="I134" s="501"/>
      <c r="J134" s="501"/>
      <c r="K134" s="502"/>
      <c r="L134" s="429" t="s">
        <v>120</v>
      </c>
      <c r="M134" s="257" t="str">
        <f>IF(LEN($C$5)&lt;=1,
    "",
    IF(
        OR($C$5="Overige (zorg-)instellingen",$C$5="Onderneming"),
        IF(Basisgegevens!$C$5="Ja",
            IFERROR(
                INDEX(Hulpsheets!$AO$3:$AR$18,
                    MATCH($C$9,Hulpsheets!$AN$3:$AN$18,0),
                    MATCH($C$6,Hulpsheets!$AO$3:$AR$3,0)
                ),
                ""
            ),
            IFERROR(
                INDEX(Hulpsheets!$AH$3:$AK$18,
                    MATCH($C$9,Hulpsheets!$AG$3:$AG$18,0),
                    MATCH($C$6,Hulpsheets!$AH$3:$AK$3,0)
                ),
                ""
            )
        ),
        IF($L134="Niet-economische activiteit",
            100%,
            IF(Basisgegevens!$C$5="Ja",
                IFERROR(
                    INDEX(Hulpsheets!$AO$3:$AR$18,
                        MATCH($C$9,Hulpsheets!$AN$3:$AN$18,0),
                        MATCH($C$6,Hulpsheets!$AO$3:$AR$3,0)
                    ),
                    ""
                ),
                IFERROR(
                    INDEX(Hulpsheets!$AH$3:$AK$18,
                        MATCH($C$9,Hulpsheets!$AG$3:$AG$18,0),
                        MATCH($C$6,Hulpsheets!$AH$3:$AK$3,0)
                    ),
                    ""
                )
            )
        )
    )
)</f>
        <v/>
      </c>
      <c r="N134" s="399"/>
      <c r="O134" s="395" t="str">
        <f t="shared" si="40"/>
        <v/>
      </c>
      <c r="P134" s="86" t="str">
        <f t="shared" si="41"/>
        <v/>
      </c>
      <c r="R134" s="404"/>
      <c r="S134" s="403" t="str">
        <f t="shared" si="42"/>
        <v/>
      </c>
      <c r="T134" s="130" t="str">
        <f t="shared" si="43"/>
        <v/>
      </c>
      <c r="U134" s="70"/>
      <c r="V134" s="404"/>
      <c r="W134" s="70"/>
      <c r="X134" s="404"/>
      <c r="Z134" s="403" t="str">
        <f t="shared" si="44"/>
        <v/>
      </c>
      <c r="AA134" s="130" t="str">
        <f t="shared" si="45"/>
        <v/>
      </c>
      <c r="AB134" s="403" t="str">
        <f t="shared" si="46"/>
        <v/>
      </c>
      <c r="AC134" s="130" t="str">
        <f t="shared" si="47"/>
        <v/>
      </c>
      <c r="AD134" s="461"/>
    </row>
    <row r="135" spans="1:30" x14ac:dyDescent="0.2">
      <c r="B135" s="500"/>
      <c r="C135" s="501"/>
      <c r="D135" s="501"/>
      <c r="E135" s="501"/>
      <c r="F135" s="501"/>
      <c r="G135" s="501"/>
      <c r="H135" s="501"/>
      <c r="I135" s="501"/>
      <c r="J135" s="501"/>
      <c r="K135" s="502"/>
      <c r="L135" s="429" t="s">
        <v>120</v>
      </c>
      <c r="M135" s="257" t="str">
        <f>IF(LEN($C$5)&lt;=1,
    "",
    IF(
        OR($C$5="Overige (zorg-)instellingen",$C$5="Onderneming"),
        IF(Basisgegevens!$C$5="Ja",
            IFERROR(
                INDEX(Hulpsheets!$AO$3:$AR$18,
                    MATCH($C$9,Hulpsheets!$AN$3:$AN$18,0),
                    MATCH($C$6,Hulpsheets!$AO$3:$AR$3,0)
                ),
                ""
            ),
            IFERROR(
                INDEX(Hulpsheets!$AH$3:$AK$18,
                    MATCH($C$9,Hulpsheets!$AG$3:$AG$18,0),
                    MATCH($C$6,Hulpsheets!$AH$3:$AK$3,0)
                ),
                ""
            )
        ),
        IF($L135="Niet-economische activiteit",
            100%,
            IF(Basisgegevens!$C$5="Ja",
                IFERROR(
                    INDEX(Hulpsheets!$AO$3:$AR$18,
                        MATCH($C$9,Hulpsheets!$AN$3:$AN$18,0),
                        MATCH($C$6,Hulpsheets!$AO$3:$AR$3,0)
                    ),
                    ""
                ),
                IFERROR(
                    INDEX(Hulpsheets!$AH$3:$AK$18,
                        MATCH($C$9,Hulpsheets!$AG$3:$AG$18,0),
                        MATCH($C$6,Hulpsheets!$AH$3:$AK$3,0)
                    ),
                    ""
                )
            )
        )
    )
)</f>
        <v/>
      </c>
      <c r="N135" s="399"/>
      <c r="O135" s="395" t="str">
        <f t="shared" si="40"/>
        <v/>
      </c>
      <c r="P135" s="86" t="str">
        <f t="shared" si="41"/>
        <v/>
      </c>
      <c r="R135" s="404"/>
      <c r="S135" s="403" t="str">
        <f t="shared" si="42"/>
        <v/>
      </c>
      <c r="T135" s="130" t="str">
        <f t="shared" si="43"/>
        <v/>
      </c>
      <c r="U135" s="70"/>
      <c r="V135" s="404"/>
      <c r="W135" s="70"/>
      <c r="X135" s="404"/>
      <c r="Z135" s="403" t="str">
        <f t="shared" si="44"/>
        <v/>
      </c>
      <c r="AA135" s="130" t="str">
        <f t="shared" si="45"/>
        <v/>
      </c>
      <c r="AB135" s="403" t="str">
        <f t="shared" si="46"/>
        <v/>
      </c>
      <c r="AC135" s="130" t="str">
        <f t="shared" si="47"/>
        <v/>
      </c>
      <c r="AD135" s="461"/>
    </row>
    <row r="136" spans="1:30" x14ac:dyDescent="0.2">
      <c r="B136" s="500"/>
      <c r="C136" s="501"/>
      <c r="D136" s="501"/>
      <c r="E136" s="501"/>
      <c r="F136" s="501"/>
      <c r="G136" s="501"/>
      <c r="H136" s="501"/>
      <c r="I136" s="501"/>
      <c r="J136" s="501"/>
      <c r="K136" s="502"/>
      <c r="L136" s="429" t="s">
        <v>120</v>
      </c>
      <c r="M136" s="257" t="str">
        <f>IF(LEN($C$5)&lt;=1,
    "",
    IF(
        OR($C$5="Overige (zorg-)instellingen",$C$5="Onderneming"),
        IF(Basisgegevens!$C$5="Ja",
            IFERROR(
                INDEX(Hulpsheets!$AO$3:$AR$18,
                    MATCH($C$9,Hulpsheets!$AN$3:$AN$18,0),
                    MATCH($C$6,Hulpsheets!$AO$3:$AR$3,0)
                ),
                ""
            ),
            IFERROR(
                INDEX(Hulpsheets!$AH$3:$AK$18,
                    MATCH($C$9,Hulpsheets!$AG$3:$AG$18,0),
                    MATCH($C$6,Hulpsheets!$AH$3:$AK$3,0)
                ),
                ""
            )
        ),
        IF($L136="Niet-economische activiteit",
            100%,
            IF(Basisgegevens!$C$5="Ja",
                IFERROR(
                    INDEX(Hulpsheets!$AO$3:$AR$18,
                        MATCH($C$9,Hulpsheets!$AN$3:$AN$18,0),
                        MATCH($C$6,Hulpsheets!$AO$3:$AR$3,0)
                    ),
                    ""
                ),
                IFERROR(
                    INDEX(Hulpsheets!$AH$3:$AK$18,
                        MATCH($C$9,Hulpsheets!$AG$3:$AG$18,0),
                        MATCH($C$6,Hulpsheets!$AH$3:$AK$3,0)
                    ),
                    ""
                )
            )
        )
    )
)</f>
        <v/>
      </c>
      <c r="N136" s="399"/>
      <c r="O136" s="395" t="str">
        <f t="shared" si="40"/>
        <v/>
      </c>
      <c r="P136" s="86" t="str">
        <f t="shared" si="41"/>
        <v/>
      </c>
      <c r="R136" s="404"/>
      <c r="S136" s="403" t="str">
        <f t="shared" si="42"/>
        <v/>
      </c>
      <c r="T136" s="130" t="str">
        <f t="shared" si="43"/>
        <v/>
      </c>
      <c r="U136" s="70"/>
      <c r="V136" s="404"/>
      <c r="W136" s="70"/>
      <c r="X136" s="404"/>
      <c r="Z136" s="403" t="str">
        <f t="shared" si="44"/>
        <v/>
      </c>
      <c r="AA136" s="130" t="str">
        <f t="shared" si="45"/>
        <v/>
      </c>
      <c r="AB136" s="403" t="str">
        <f t="shared" si="46"/>
        <v/>
      </c>
      <c r="AC136" s="130" t="str">
        <f t="shared" si="47"/>
        <v/>
      </c>
      <c r="AD136" s="461"/>
    </row>
    <row r="137" spans="1:30" x14ac:dyDescent="0.2">
      <c r="B137" s="500"/>
      <c r="C137" s="501"/>
      <c r="D137" s="501"/>
      <c r="E137" s="501"/>
      <c r="F137" s="501"/>
      <c r="G137" s="501"/>
      <c r="H137" s="501"/>
      <c r="I137" s="501"/>
      <c r="J137" s="501"/>
      <c r="K137" s="502"/>
      <c r="L137" s="429" t="s">
        <v>120</v>
      </c>
      <c r="M137" s="257" t="str">
        <f>IF(LEN($C$5)&lt;=1,
    "",
    IF(
        OR($C$5="Overige (zorg-)instellingen",$C$5="Onderneming"),
        IF(Basisgegevens!$C$5="Ja",
            IFERROR(
                INDEX(Hulpsheets!$AO$3:$AR$18,
                    MATCH($C$9,Hulpsheets!$AN$3:$AN$18,0),
                    MATCH($C$6,Hulpsheets!$AO$3:$AR$3,0)
                ),
                ""
            ),
            IFERROR(
                INDEX(Hulpsheets!$AH$3:$AK$18,
                    MATCH($C$9,Hulpsheets!$AG$3:$AG$18,0),
                    MATCH($C$6,Hulpsheets!$AH$3:$AK$3,0)
                ),
                ""
            )
        ),
        IF($L137="Niet-economische activiteit",
            100%,
            IF(Basisgegevens!$C$5="Ja",
                IFERROR(
                    INDEX(Hulpsheets!$AO$3:$AR$18,
                        MATCH($C$9,Hulpsheets!$AN$3:$AN$18,0),
                        MATCH($C$6,Hulpsheets!$AO$3:$AR$3,0)
                    ),
                    ""
                ),
                IFERROR(
                    INDEX(Hulpsheets!$AH$3:$AK$18,
                        MATCH($C$9,Hulpsheets!$AG$3:$AG$18,0),
                        MATCH($C$6,Hulpsheets!$AH$3:$AK$3,0)
                    ),
                    ""
                )
            )
        )
    )
)</f>
        <v/>
      </c>
      <c r="N137" s="399"/>
      <c r="O137" s="395" t="str">
        <f t="shared" si="40"/>
        <v/>
      </c>
      <c r="P137" s="86" t="str">
        <f t="shared" si="41"/>
        <v/>
      </c>
      <c r="R137" s="404"/>
      <c r="S137" s="403" t="str">
        <f t="shared" si="42"/>
        <v/>
      </c>
      <c r="T137" s="130" t="str">
        <f t="shared" si="43"/>
        <v/>
      </c>
      <c r="U137" s="70"/>
      <c r="V137" s="404"/>
      <c r="W137" s="70"/>
      <c r="X137" s="404"/>
      <c r="Z137" s="403" t="str">
        <f t="shared" si="44"/>
        <v/>
      </c>
      <c r="AA137" s="130" t="str">
        <f t="shared" si="45"/>
        <v/>
      </c>
      <c r="AB137" s="403" t="str">
        <f t="shared" si="46"/>
        <v/>
      </c>
      <c r="AC137" s="130" t="str">
        <f t="shared" si="47"/>
        <v/>
      </c>
      <c r="AD137" s="461"/>
    </row>
    <row r="138" spans="1:30" x14ac:dyDescent="0.2">
      <c r="B138" s="500"/>
      <c r="C138" s="501"/>
      <c r="D138" s="501"/>
      <c r="E138" s="501"/>
      <c r="F138" s="501"/>
      <c r="G138" s="501"/>
      <c r="H138" s="501"/>
      <c r="I138" s="501"/>
      <c r="J138" s="501"/>
      <c r="K138" s="502"/>
      <c r="L138" s="429" t="s">
        <v>120</v>
      </c>
      <c r="M138" s="257" t="str">
        <f>IF(LEN($C$5)&lt;=1,
    "",
    IF(
        OR($C$5="Overige (zorg-)instellingen",$C$5="Onderneming"),
        IF(Basisgegevens!$C$5="Ja",
            IFERROR(
                INDEX(Hulpsheets!$AO$3:$AR$18,
                    MATCH($C$9,Hulpsheets!$AN$3:$AN$18,0),
                    MATCH($C$6,Hulpsheets!$AO$3:$AR$3,0)
                ),
                ""
            ),
            IFERROR(
                INDEX(Hulpsheets!$AH$3:$AK$18,
                    MATCH($C$9,Hulpsheets!$AG$3:$AG$18,0),
                    MATCH($C$6,Hulpsheets!$AH$3:$AK$3,0)
                ),
                ""
            )
        ),
        IF($L138="Niet-economische activiteit",
            100%,
            IF(Basisgegevens!$C$5="Ja",
                IFERROR(
                    INDEX(Hulpsheets!$AO$3:$AR$18,
                        MATCH($C$9,Hulpsheets!$AN$3:$AN$18,0),
                        MATCH($C$6,Hulpsheets!$AO$3:$AR$3,0)
                    ),
                    ""
                ),
                IFERROR(
                    INDEX(Hulpsheets!$AH$3:$AK$18,
                        MATCH($C$9,Hulpsheets!$AG$3:$AG$18,0),
                        MATCH($C$6,Hulpsheets!$AH$3:$AK$3,0)
                    ),
                    ""
                )
            )
        )
    )
)</f>
        <v/>
      </c>
      <c r="N138" s="399"/>
      <c r="O138" s="395" t="str">
        <f t="shared" si="40"/>
        <v/>
      </c>
      <c r="P138" s="86" t="str">
        <f t="shared" si="41"/>
        <v/>
      </c>
      <c r="R138" s="404"/>
      <c r="S138" s="403" t="str">
        <f t="shared" si="42"/>
        <v/>
      </c>
      <c r="T138" s="130" t="str">
        <f t="shared" si="43"/>
        <v/>
      </c>
      <c r="U138" s="70"/>
      <c r="V138" s="404"/>
      <c r="W138" s="70"/>
      <c r="X138" s="404"/>
      <c r="Z138" s="403" t="str">
        <f t="shared" si="44"/>
        <v/>
      </c>
      <c r="AA138" s="130" t="str">
        <f t="shared" si="45"/>
        <v/>
      </c>
      <c r="AB138" s="403" t="str">
        <f t="shared" si="46"/>
        <v/>
      </c>
      <c r="AC138" s="130" t="str">
        <f t="shared" si="47"/>
        <v/>
      </c>
      <c r="AD138" s="461"/>
    </row>
    <row r="139" spans="1:30" x14ac:dyDescent="0.2">
      <c r="B139" s="500"/>
      <c r="C139" s="501"/>
      <c r="D139" s="501"/>
      <c r="E139" s="501"/>
      <c r="F139" s="501"/>
      <c r="G139" s="501"/>
      <c r="H139" s="501"/>
      <c r="I139" s="501"/>
      <c r="J139" s="501"/>
      <c r="K139" s="502"/>
      <c r="L139" s="429" t="s">
        <v>120</v>
      </c>
      <c r="M139" s="257" t="str">
        <f>IF(LEN($C$5)&lt;=1,
    "",
    IF(
        OR($C$5="Overige (zorg-)instellingen",$C$5="Onderneming"),
        IF(Basisgegevens!$C$5="Ja",
            IFERROR(
                INDEX(Hulpsheets!$AO$3:$AR$18,
                    MATCH($C$9,Hulpsheets!$AN$3:$AN$18,0),
                    MATCH($C$6,Hulpsheets!$AO$3:$AR$3,0)
                ),
                ""
            ),
            IFERROR(
                INDEX(Hulpsheets!$AH$3:$AK$18,
                    MATCH($C$9,Hulpsheets!$AG$3:$AG$18,0),
                    MATCH($C$6,Hulpsheets!$AH$3:$AK$3,0)
                ),
                ""
            )
        ),
        IF($L139="Niet-economische activiteit",
            100%,
            IF(Basisgegevens!$C$5="Ja",
                IFERROR(
                    INDEX(Hulpsheets!$AO$3:$AR$18,
                        MATCH($C$9,Hulpsheets!$AN$3:$AN$18,0),
                        MATCH($C$6,Hulpsheets!$AO$3:$AR$3,0)
                    ),
                    ""
                ),
                IFERROR(
                    INDEX(Hulpsheets!$AH$3:$AK$18,
                        MATCH($C$9,Hulpsheets!$AG$3:$AG$18,0),
                        MATCH($C$6,Hulpsheets!$AH$3:$AK$3,0)
                    ),
                    ""
                )
            )
        )
    )
)</f>
        <v/>
      </c>
      <c r="N139" s="399"/>
      <c r="O139" s="395" t="str">
        <f t="shared" si="40"/>
        <v/>
      </c>
      <c r="P139" s="86" t="str">
        <f t="shared" si="41"/>
        <v/>
      </c>
      <c r="R139" s="404"/>
      <c r="S139" s="403" t="str">
        <f t="shared" si="42"/>
        <v/>
      </c>
      <c r="T139" s="130" t="str">
        <f t="shared" si="43"/>
        <v/>
      </c>
      <c r="U139" s="70"/>
      <c r="V139" s="404"/>
      <c r="W139" s="70"/>
      <c r="X139" s="404"/>
      <c r="Z139" s="403" t="str">
        <f t="shared" si="44"/>
        <v/>
      </c>
      <c r="AA139" s="130" t="str">
        <f t="shared" si="45"/>
        <v/>
      </c>
      <c r="AB139" s="403" t="str">
        <f t="shared" si="46"/>
        <v/>
      </c>
      <c r="AC139" s="130" t="str">
        <f t="shared" si="47"/>
        <v/>
      </c>
      <c r="AD139" s="461"/>
    </row>
    <row r="140" spans="1:30" x14ac:dyDescent="0.2">
      <c r="B140" s="500"/>
      <c r="C140" s="501"/>
      <c r="D140" s="501"/>
      <c r="E140" s="501"/>
      <c r="F140" s="501"/>
      <c r="G140" s="501"/>
      <c r="H140" s="501"/>
      <c r="I140" s="501"/>
      <c r="J140" s="501"/>
      <c r="K140" s="502"/>
      <c r="L140" s="429" t="s">
        <v>120</v>
      </c>
      <c r="M140" s="257" t="str">
        <f>IF(LEN($C$5)&lt;=1,
    "",
    IF(
        OR($C$5="Overige (zorg-)instellingen",$C$5="Onderneming"),
        IF(Basisgegevens!$C$5="Ja",
            IFERROR(
                INDEX(Hulpsheets!$AO$3:$AR$18,
                    MATCH($C$9,Hulpsheets!$AN$3:$AN$18,0),
                    MATCH($C$6,Hulpsheets!$AO$3:$AR$3,0)
                ),
                ""
            ),
            IFERROR(
                INDEX(Hulpsheets!$AH$3:$AK$18,
                    MATCH($C$9,Hulpsheets!$AG$3:$AG$18,0),
                    MATCH($C$6,Hulpsheets!$AH$3:$AK$3,0)
                ),
                ""
            )
        ),
        IF($L140="Niet-economische activiteit",
            100%,
            IF(Basisgegevens!$C$5="Ja",
                IFERROR(
                    INDEX(Hulpsheets!$AO$3:$AR$18,
                        MATCH($C$9,Hulpsheets!$AN$3:$AN$18,0),
                        MATCH($C$6,Hulpsheets!$AO$3:$AR$3,0)
                    ),
                    ""
                ),
                IFERROR(
                    INDEX(Hulpsheets!$AH$3:$AK$18,
                        MATCH($C$9,Hulpsheets!$AG$3:$AG$18,0),
                        MATCH($C$6,Hulpsheets!$AH$3:$AK$3,0)
                    ),
                    ""
                )
            )
        )
    )
)</f>
        <v/>
      </c>
      <c r="N140" s="399"/>
      <c r="O140" s="395" t="str">
        <f t="shared" si="40"/>
        <v/>
      </c>
      <c r="P140" s="86" t="str">
        <f t="shared" si="41"/>
        <v/>
      </c>
      <c r="R140" s="404"/>
      <c r="S140" s="403" t="str">
        <f t="shared" si="42"/>
        <v/>
      </c>
      <c r="T140" s="130" t="str">
        <f t="shared" si="43"/>
        <v/>
      </c>
      <c r="U140" s="70"/>
      <c r="V140" s="404"/>
      <c r="W140" s="70"/>
      <c r="X140" s="404"/>
      <c r="Z140" s="403" t="str">
        <f t="shared" si="44"/>
        <v/>
      </c>
      <c r="AA140" s="130" t="str">
        <f t="shared" si="45"/>
        <v/>
      </c>
      <c r="AB140" s="403" t="str">
        <f t="shared" si="46"/>
        <v/>
      </c>
      <c r="AC140" s="130" t="str">
        <f t="shared" si="47"/>
        <v/>
      </c>
      <c r="AD140" s="461"/>
    </row>
    <row r="141" spans="1:30" x14ac:dyDescent="0.2">
      <c r="B141" s="500"/>
      <c r="C141" s="501"/>
      <c r="D141" s="501"/>
      <c r="E141" s="501"/>
      <c r="F141" s="501"/>
      <c r="G141" s="501"/>
      <c r="H141" s="501"/>
      <c r="I141" s="501"/>
      <c r="J141" s="501"/>
      <c r="K141" s="502"/>
      <c r="L141" s="429" t="s">
        <v>120</v>
      </c>
      <c r="M141" s="257" t="str">
        <f>IF(LEN($C$5)&lt;=1,
    "",
    IF(
        OR($C$5="Overige (zorg-)instellingen",$C$5="Onderneming"),
        IF(Basisgegevens!$C$5="Ja",
            IFERROR(
                INDEX(Hulpsheets!$AO$3:$AR$18,
                    MATCH($C$9,Hulpsheets!$AN$3:$AN$18,0),
                    MATCH($C$6,Hulpsheets!$AO$3:$AR$3,0)
                ),
                ""
            ),
            IFERROR(
                INDEX(Hulpsheets!$AH$3:$AK$18,
                    MATCH($C$9,Hulpsheets!$AG$3:$AG$18,0),
                    MATCH($C$6,Hulpsheets!$AH$3:$AK$3,0)
                ),
                ""
            )
        ),
        IF($L141="Niet-economische activiteit",
            100%,
            IF(Basisgegevens!$C$5="Ja",
                IFERROR(
                    INDEX(Hulpsheets!$AO$3:$AR$18,
                        MATCH($C$9,Hulpsheets!$AN$3:$AN$18,0),
                        MATCH($C$6,Hulpsheets!$AO$3:$AR$3,0)
                    ),
                    ""
                ),
                IFERROR(
                    INDEX(Hulpsheets!$AH$3:$AK$18,
                        MATCH($C$9,Hulpsheets!$AG$3:$AG$18,0),
                        MATCH($C$6,Hulpsheets!$AH$3:$AK$3,0)
                    ),
                    ""
                )
            )
        )
    )
)</f>
        <v/>
      </c>
      <c r="N141" s="399"/>
      <c r="O141" s="395" t="str">
        <f t="shared" si="40"/>
        <v/>
      </c>
      <c r="P141" s="86" t="str">
        <f t="shared" si="41"/>
        <v/>
      </c>
      <c r="R141" s="404"/>
      <c r="S141" s="403" t="str">
        <f t="shared" si="42"/>
        <v/>
      </c>
      <c r="T141" s="130" t="str">
        <f t="shared" si="43"/>
        <v/>
      </c>
      <c r="U141" s="70"/>
      <c r="V141" s="404"/>
      <c r="W141" s="70"/>
      <c r="X141" s="404"/>
      <c r="Z141" s="403" t="str">
        <f t="shared" si="44"/>
        <v/>
      </c>
      <c r="AA141" s="130" t="str">
        <f t="shared" si="45"/>
        <v/>
      </c>
      <c r="AB141" s="403" t="str">
        <f t="shared" si="46"/>
        <v/>
      </c>
      <c r="AC141" s="130" t="str">
        <f t="shared" si="47"/>
        <v/>
      </c>
      <c r="AD141" s="461"/>
    </row>
    <row r="142" spans="1:30" x14ac:dyDescent="0.2">
      <c r="B142" s="500"/>
      <c r="C142" s="501"/>
      <c r="D142" s="501"/>
      <c r="E142" s="501"/>
      <c r="F142" s="501"/>
      <c r="G142" s="501"/>
      <c r="H142" s="501"/>
      <c r="I142" s="501"/>
      <c r="J142" s="501"/>
      <c r="K142" s="502"/>
      <c r="L142" s="429" t="s">
        <v>120</v>
      </c>
      <c r="M142" s="257" t="str">
        <f>IF(LEN($C$5)&lt;=1,
    "",
    IF(
        OR($C$5="Overige (zorg-)instellingen",$C$5="Onderneming"),
        IF(Basisgegevens!$C$5="Ja",
            IFERROR(
                INDEX(Hulpsheets!$AO$3:$AR$18,
                    MATCH($C$9,Hulpsheets!$AN$3:$AN$18,0),
                    MATCH($C$6,Hulpsheets!$AO$3:$AR$3,0)
                ),
                ""
            ),
            IFERROR(
                INDEX(Hulpsheets!$AH$3:$AK$18,
                    MATCH($C$9,Hulpsheets!$AG$3:$AG$18,0),
                    MATCH($C$6,Hulpsheets!$AH$3:$AK$3,0)
                ),
                ""
            )
        ),
        IF($L142="Niet-economische activiteit",
            100%,
            IF(Basisgegevens!$C$5="Ja",
                IFERROR(
                    INDEX(Hulpsheets!$AO$3:$AR$18,
                        MATCH($C$9,Hulpsheets!$AN$3:$AN$18,0),
                        MATCH($C$6,Hulpsheets!$AO$3:$AR$3,0)
                    ),
                    ""
                ),
                IFERROR(
                    INDEX(Hulpsheets!$AH$3:$AK$18,
                        MATCH($C$9,Hulpsheets!$AG$3:$AG$18,0),
                        MATCH($C$6,Hulpsheets!$AH$3:$AK$3,0)
                    ),
                    ""
                )
            )
        )
    )
)</f>
        <v/>
      </c>
      <c r="N142" s="399"/>
      <c r="O142" s="395" t="str">
        <f t="shared" si="40"/>
        <v/>
      </c>
      <c r="P142" s="86" t="str">
        <f t="shared" si="41"/>
        <v/>
      </c>
      <c r="R142" s="404"/>
      <c r="S142" s="403" t="str">
        <f t="shared" si="42"/>
        <v/>
      </c>
      <c r="T142" s="130" t="str">
        <f t="shared" si="43"/>
        <v/>
      </c>
      <c r="U142" s="70"/>
      <c r="V142" s="404"/>
      <c r="W142" s="70"/>
      <c r="X142" s="404"/>
      <c r="Z142" s="403" t="str">
        <f t="shared" si="44"/>
        <v/>
      </c>
      <c r="AA142" s="130" t="str">
        <f t="shared" si="45"/>
        <v/>
      </c>
      <c r="AB142" s="403" t="str">
        <f t="shared" si="46"/>
        <v/>
      </c>
      <c r="AC142" s="130" t="str">
        <f t="shared" si="47"/>
        <v/>
      </c>
      <c r="AD142" s="461"/>
    </row>
    <row r="143" spans="1:30" x14ac:dyDescent="0.2">
      <c r="B143" s="500"/>
      <c r="C143" s="501"/>
      <c r="D143" s="501"/>
      <c r="E143" s="501"/>
      <c r="F143" s="501"/>
      <c r="G143" s="501"/>
      <c r="H143" s="501"/>
      <c r="I143" s="501"/>
      <c r="J143" s="501"/>
      <c r="K143" s="502"/>
      <c r="L143" s="429" t="s">
        <v>120</v>
      </c>
      <c r="M143" s="257" t="str">
        <f>IF(LEN($C$5)&lt;=1,
    "",
    IF(
        OR($C$5="Overige (zorg-)instellingen",$C$5="Onderneming"),
        IF(Basisgegevens!$C$5="Ja",
            IFERROR(
                INDEX(Hulpsheets!$AO$3:$AR$18,
                    MATCH($C$9,Hulpsheets!$AN$3:$AN$18,0),
                    MATCH($C$6,Hulpsheets!$AO$3:$AR$3,0)
                ),
                ""
            ),
            IFERROR(
                INDEX(Hulpsheets!$AH$3:$AK$18,
                    MATCH($C$9,Hulpsheets!$AG$3:$AG$18,0),
                    MATCH($C$6,Hulpsheets!$AH$3:$AK$3,0)
                ),
                ""
            )
        ),
        IF($L143="Niet-economische activiteit",
            100%,
            IF(Basisgegevens!$C$5="Ja",
                IFERROR(
                    INDEX(Hulpsheets!$AO$3:$AR$18,
                        MATCH($C$9,Hulpsheets!$AN$3:$AN$18,0),
                        MATCH($C$6,Hulpsheets!$AO$3:$AR$3,0)
                    ),
                    ""
                ),
                IFERROR(
                    INDEX(Hulpsheets!$AH$3:$AK$18,
                        MATCH($C$9,Hulpsheets!$AG$3:$AG$18,0),
                        MATCH($C$6,Hulpsheets!$AH$3:$AK$3,0)
                    ),
                    ""
                )
            )
        )
    )
)</f>
        <v/>
      </c>
      <c r="N143" s="399"/>
      <c r="O143" s="395" t="str">
        <f t="shared" si="40"/>
        <v/>
      </c>
      <c r="P143" s="86" t="str">
        <f t="shared" si="41"/>
        <v/>
      </c>
      <c r="R143" s="404"/>
      <c r="S143" s="403" t="str">
        <f t="shared" si="42"/>
        <v/>
      </c>
      <c r="T143" s="130" t="str">
        <f t="shared" si="43"/>
        <v/>
      </c>
      <c r="U143" s="70"/>
      <c r="V143" s="404"/>
      <c r="W143" s="70"/>
      <c r="X143" s="404"/>
      <c r="Z143" s="403" t="str">
        <f t="shared" si="44"/>
        <v/>
      </c>
      <c r="AA143" s="130" t="str">
        <f t="shared" si="45"/>
        <v/>
      </c>
      <c r="AB143" s="403" t="str">
        <f t="shared" si="46"/>
        <v/>
      </c>
      <c r="AC143" s="130" t="str">
        <f t="shared" si="47"/>
        <v/>
      </c>
      <c r="AD143" s="461"/>
    </row>
    <row r="144" spans="1:30" x14ac:dyDescent="0.2">
      <c r="B144" s="500"/>
      <c r="C144" s="501"/>
      <c r="D144" s="501"/>
      <c r="E144" s="501"/>
      <c r="F144" s="501"/>
      <c r="G144" s="501"/>
      <c r="H144" s="501"/>
      <c r="I144" s="501"/>
      <c r="J144" s="501"/>
      <c r="K144" s="502"/>
      <c r="L144" s="429" t="s">
        <v>120</v>
      </c>
      <c r="M144" s="257" t="str">
        <f>IF(LEN($C$5)&lt;=1,
    "",
    IF(
        OR($C$5="Overige (zorg-)instellingen",$C$5="Onderneming"),
        IF(Basisgegevens!$C$5="Ja",
            IFERROR(
                INDEX(Hulpsheets!$AO$3:$AR$18,
                    MATCH($C$9,Hulpsheets!$AN$3:$AN$18,0),
                    MATCH($C$6,Hulpsheets!$AO$3:$AR$3,0)
                ),
                ""
            ),
            IFERROR(
                INDEX(Hulpsheets!$AH$3:$AK$18,
                    MATCH($C$9,Hulpsheets!$AG$3:$AG$18,0),
                    MATCH($C$6,Hulpsheets!$AH$3:$AK$3,0)
                ),
                ""
            )
        ),
        IF($L144="Niet-economische activiteit",
            100%,
            IF(Basisgegevens!$C$5="Ja",
                IFERROR(
                    INDEX(Hulpsheets!$AO$3:$AR$18,
                        MATCH($C$9,Hulpsheets!$AN$3:$AN$18,0),
                        MATCH($C$6,Hulpsheets!$AO$3:$AR$3,0)
                    ),
                    ""
                ),
                IFERROR(
                    INDEX(Hulpsheets!$AH$3:$AK$18,
                        MATCH($C$9,Hulpsheets!$AG$3:$AG$18,0),
                        MATCH($C$6,Hulpsheets!$AH$3:$AK$3,0)
                    ),
                    ""
                )
            )
        )
    )
)</f>
        <v/>
      </c>
      <c r="N144" s="399"/>
      <c r="O144" s="395" t="str">
        <f t="shared" si="40"/>
        <v/>
      </c>
      <c r="P144" s="86" t="str">
        <f t="shared" si="41"/>
        <v/>
      </c>
      <c r="R144" s="404"/>
      <c r="S144" s="403" t="str">
        <f t="shared" si="42"/>
        <v/>
      </c>
      <c r="T144" s="130" t="str">
        <f t="shared" si="43"/>
        <v/>
      </c>
      <c r="U144" s="70"/>
      <c r="V144" s="404"/>
      <c r="W144" s="70"/>
      <c r="X144" s="404"/>
      <c r="Z144" s="403" t="str">
        <f t="shared" si="44"/>
        <v/>
      </c>
      <c r="AA144" s="130" t="str">
        <f t="shared" si="45"/>
        <v/>
      </c>
      <c r="AB144" s="403" t="str">
        <f t="shared" si="46"/>
        <v/>
      </c>
      <c r="AC144" s="130" t="str">
        <f t="shared" si="47"/>
        <v/>
      </c>
      <c r="AD144" s="461"/>
    </row>
    <row r="145" spans="2:30" x14ac:dyDescent="0.2">
      <c r="B145" s="500"/>
      <c r="C145" s="501"/>
      <c r="D145" s="501"/>
      <c r="E145" s="501"/>
      <c r="F145" s="501"/>
      <c r="G145" s="501"/>
      <c r="H145" s="501"/>
      <c r="I145" s="501"/>
      <c r="J145" s="501"/>
      <c r="K145" s="502"/>
      <c r="L145" s="429" t="s">
        <v>120</v>
      </c>
      <c r="M145" s="257" t="str">
        <f>IF(LEN($C$5)&lt;=1,
    "",
    IF(
        OR($C$5="Overige (zorg-)instellingen",$C$5="Onderneming"),
        IF(Basisgegevens!$C$5="Ja",
            IFERROR(
                INDEX(Hulpsheets!$AO$3:$AR$18,
                    MATCH($C$9,Hulpsheets!$AN$3:$AN$18,0),
                    MATCH($C$6,Hulpsheets!$AO$3:$AR$3,0)
                ),
                ""
            ),
            IFERROR(
                INDEX(Hulpsheets!$AH$3:$AK$18,
                    MATCH($C$9,Hulpsheets!$AG$3:$AG$18,0),
                    MATCH($C$6,Hulpsheets!$AH$3:$AK$3,0)
                ),
                ""
            )
        ),
        IF($L145="Niet-economische activiteit",
            100%,
            IF(Basisgegevens!$C$5="Ja",
                IFERROR(
                    INDEX(Hulpsheets!$AO$3:$AR$18,
                        MATCH($C$9,Hulpsheets!$AN$3:$AN$18,0),
                        MATCH($C$6,Hulpsheets!$AO$3:$AR$3,0)
                    ),
                    ""
                ),
                IFERROR(
                    INDEX(Hulpsheets!$AH$3:$AK$18,
                        MATCH($C$9,Hulpsheets!$AG$3:$AG$18,0),
                        MATCH($C$6,Hulpsheets!$AH$3:$AK$3,0)
                    ),
                    ""
                )
            )
        )
    )
)</f>
        <v/>
      </c>
      <c r="N145" s="399"/>
      <c r="O145" s="395" t="str">
        <f t="shared" si="40"/>
        <v/>
      </c>
      <c r="P145" s="86" t="str">
        <f t="shared" si="41"/>
        <v/>
      </c>
      <c r="R145" s="404"/>
      <c r="S145" s="403" t="str">
        <f t="shared" si="42"/>
        <v/>
      </c>
      <c r="T145" s="130" t="str">
        <f t="shared" si="43"/>
        <v/>
      </c>
      <c r="U145" s="70"/>
      <c r="V145" s="404"/>
      <c r="W145" s="70"/>
      <c r="X145" s="404"/>
      <c r="Z145" s="403" t="str">
        <f t="shared" si="44"/>
        <v/>
      </c>
      <c r="AA145" s="130" t="str">
        <f t="shared" si="45"/>
        <v/>
      </c>
      <c r="AB145" s="403" t="str">
        <f t="shared" si="46"/>
        <v/>
      </c>
      <c r="AC145" s="130" t="str">
        <f t="shared" si="47"/>
        <v/>
      </c>
      <c r="AD145" s="461"/>
    </row>
    <row r="146" spans="2:30" x14ac:dyDescent="0.2">
      <c r="B146" s="500"/>
      <c r="C146" s="501"/>
      <c r="D146" s="501"/>
      <c r="E146" s="501"/>
      <c r="F146" s="501"/>
      <c r="G146" s="501"/>
      <c r="H146" s="501"/>
      <c r="I146" s="501"/>
      <c r="J146" s="501"/>
      <c r="K146" s="502"/>
      <c r="L146" s="429" t="s">
        <v>120</v>
      </c>
      <c r="M146" s="257" t="str">
        <f>IF(LEN($C$5)&lt;=1,
    "",
    IF(
        OR($C$5="Overige (zorg-)instellingen",$C$5="Onderneming"),
        IF(Basisgegevens!$C$5="Ja",
            IFERROR(
                INDEX(Hulpsheets!$AO$3:$AR$18,
                    MATCH($C$9,Hulpsheets!$AN$3:$AN$18,0),
                    MATCH($C$6,Hulpsheets!$AO$3:$AR$3,0)
                ),
                ""
            ),
            IFERROR(
                INDEX(Hulpsheets!$AH$3:$AK$18,
                    MATCH($C$9,Hulpsheets!$AG$3:$AG$18,0),
                    MATCH($C$6,Hulpsheets!$AH$3:$AK$3,0)
                ),
                ""
            )
        ),
        IF($L146="Niet-economische activiteit",
            100%,
            IF(Basisgegevens!$C$5="Ja",
                IFERROR(
                    INDEX(Hulpsheets!$AO$3:$AR$18,
                        MATCH($C$9,Hulpsheets!$AN$3:$AN$18,0),
                        MATCH($C$6,Hulpsheets!$AO$3:$AR$3,0)
                    ),
                    ""
                ),
                IFERROR(
                    INDEX(Hulpsheets!$AH$3:$AK$18,
                        MATCH($C$9,Hulpsheets!$AG$3:$AG$18,0),
                        MATCH($C$6,Hulpsheets!$AH$3:$AK$3,0)
                    ),
                    ""
                )
            )
        )
    )
)</f>
        <v/>
      </c>
      <c r="N146" s="399"/>
      <c r="O146" s="395" t="str">
        <f t="shared" si="40"/>
        <v/>
      </c>
      <c r="P146" s="86" t="str">
        <f t="shared" si="41"/>
        <v/>
      </c>
      <c r="R146" s="404"/>
      <c r="S146" s="403" t="str">
        <f t="shared" si="42"/>
        <v/>
      </c>
      <c r="T146" s="130" t="str">
        <f t="shared" si="43"/>
        <v/>
      </c>
      <c r="U146" s="70"/>
      <c r="V146" s="404"/>
      <c r="W146" s="70"/>
      <c r="X146" s="404"/>
      <c r="Z146" s="403" t="str">
        <f t="shared" si="44"/>
        <v/>
      </c>
      <c r="AA146" s="130" t="str">
        <f t="shared" si="45"/>
        <v/>
      </c>
      <c r="AB146" s="403" t="str">
        <f t="shared" si="46"/>
        <v/>
      </c>
      <c r="AC146" s="130" t="str">
        <f t="shared" si="47"/>
        <v/>
      </c>
      <c r="AD146" s="461"/>
    </row>
    <row r="147" spans="2:30" ht="13.5" thickBot="1" x14ac:dyDescent="0.25">
      <c r="B147" s="500"/>
      <c r="C147" s="501"/>
      <c r="D147" s="501"/>
      <c r="E147" s="501"/>
      <c r="F147" s="501"/>
      <c r="G147" s="501"/>
      <c r="H147" s="501"/>
      <c r="I147" s="501"/>
      <c r="J147" s="501"/>
      <c r="K147" s="502"/>
      <c r="L147" s="429" t="s">
        <v>120</v>
      </c>
      <c r="M147" s="257" t="str">
        <f>IF(LEN($C$5)&lt;=1,
    "",
    IF(
        OR($C$5="Overige (zorg-)instellingen",$C$5="Onderneming"),
        IF(Basisgegevens!$C$5="Ja",
            IFERROR(
                INDEX(Hulpsheets!$AO$3:$AR$18,
                    MATCH($C$9,Hulpsheets!$AN$3:$AN$18,0),
                    MATCH($C$6,Hulpsheets!$AO$3:$AR$3,0)
                ),
                ""
            ),
            IFERROR(
                INDEX(Hulpsheets!$AH$3:$AK$18,
                    MATCH($C$9,Hulpsheets!$AG$3:$AG$18,0),
                    MATCH($C$6,Hulpsheets!$AH$3:$AK$3,0)
                ),
                ""
            )
        ),
        IF($L147="Niet-economische activiteit",
            100%,
            IF(Basisgegevens!$C$5="Ja",
                IFERROR(
                    INDEX(Hulpsheets!$AO$3:$AR$18,
                        MATCH($C$9,Hulpsheets!$AN$3:$AN$18,0),
                        MATCH($C$6,Hulpsheets!$AO$3:$AR$3,0)
                    ),
                    ""
                ),
                IFERROR(
                    INDEX(Hulpsheets!$AH$3:$AK$18,
                        MATCH($C$9,Hulpsheets!$AG$3:$AG$18,0),
                        MATCH($C$6,Hulpsheets!$AH$3:$AK$3,0)
                    ),
                    ""
                )
            )
        )
    )
)</f>
        <v/>
      </c>
      <c r="N147" s="399"/>
      <c r="O147" s="395" t="str">
        <f t="shared" si="40"/>
        <v/>
      </c>
      <c r="P147" s="86" t="str">
        <f t="shared" si="41"/>
        <v/>
      </c>
      <c r="R147" s="404"/>
      <c r="S147" s="403" t="str">
        <f t="shared" si="42"/>
        <v/>
      </c>
      <c r="T147" s="130" t="str">
        <f t="shared" si="43"/>
        <v/>
      </c>
      <c r="U147" s="70"/>
      <c r="V147" s="404"/>
      <c r="W147" s="70"/>
      <c r="X147" s="404"/>
      <c r="Z147" s="403" t="str">
        <f t="shared" si="44"/>
        <v/>
      </c>
      <c r="AA147" s="130" t="str">
        <f t="shared" si="45"/>
        <v/>
      </c>
      <c r="AB147" s="403" t="str">
        <f t="shared" si="46"/>
        <v/>
      </c>
      <c r="AC147" s="130" t="str">
        <f t="shared" si="47"/>
        <v/>
      </c>
      <c r="AD147" s="461"/>
    </row>
    <row r="148" spans="2:30" ht="13.5" hidden="1" outlineLevel="1" thickBot="1" x14ac:dyDescent="0.25">
      <c r="B148" s="500"/>
      <c r="C148" s="501"/>
      <c r="D148" s="501"/>
      <c r="E148" s="501"/>
      <c r="F148" s="501"/>
      <c r="G148" s="501"/>
      <c r="H148" s="501"/>
      <c r="I148" s="501"/>
      <c r="J148" s="501"/>
      <c r="K148" s="502"/>
      <c r="L148" s="429" t="s">
        <v>120</v>
      </c>
      <c r="M148" s="257" t="str">
        <f>IF(LEN($C$5)&lt;=1,
    "",
    IF(
        OR($C$5="Overige (zorg-)instellingen",$C$5="Onderneming"),
        IF(Basisgegevens!$C$5="Ja",
            IFERROR(
                INDEX(Hulpsheets!$AO$3:$AR$18,
                    MATCH($C$9,Hulpsheets!$AN$3:$AN$18,0),
                    MATCH($C$6,Hulpsheets!$AO$3:$AR$3,0)
                ),
                ""
            ),
            IFERROR(
                INDEX(Hulpsheets!$AH$3:$AK$18,
                    MATCH($C$9,Hulpsheets!$AG$3:$AG$18,0),
                    MATCH($C$6,Hulpsheets!$AH$3:$AK$3,0)
                ),
                ""
            )
        ),
        IF($L148="Niet-economische activiteit",
            100%,
            IF(Basisgegevens!$C$5="Ja",
                IFERROR(
                    INDEX(Hulpsheets!$AO$3:$AR$18,
                        MATCH($C$9,Hulpsheets!$AN$3:$AN$18,0),
                        MATCH($C$6,Hulpsheets!$AO$3:$AR$3,0)
                    ),
                    ""
                ),
                IFERROR(
                    INDEX(Hulpsheets!$AH$3:$AK$18,
                        MATCH($C$9,Hulpsheets!$AG$3:$AG$18,0),
                        MATCH($C$6,Hulpsheets!$AH$3:$AK$3,0)
                    ),
                    ""
                )
            )
        )
    )
)</f>
        <v/>
      </c>
      <c r="N148" s="399"/>
      <c r="O148" s="77" t="str">
        <f t="shared" si="40"/>
        <v/>
      </c>
      <c r="P148" s="86" t="str">
        <f t="shared" si="41"/>
        <v/>
      </c>
      <c r="R148" s="404"/>
      <c r="S148" s="403" t="str">
        <f t="shared" si="42"/>
        <v/>
      </c>
      <c r="T148" s="130" t="str">
        <f t="shared" si="43"/>
        <v/>
      </c>
      <c r="U148" s="70"/>
      <c r="V148" s="404"/>
      <c r="W148" s="70"/>
      <c r="X148" s="404"/>
      <c r="Z148" s="403" t="str">
        <f t="shared" si="44"/>
        <v/>
      </c>
      <c r="AA148" s="130" t="str">
        <f t="shared" si="45"/>
        <v/>
      </c>
      <c r="AB148" s="403" t="str">
        <f t="shared" si="46"/>
        <v/>
      </c>
      <c r="AC148" s="130" t="str">
        <f t="shared" si="47"/>
        <v/>
      </c>
      <c r="AD148" s="461"/>
    </row>
    <row r="149" spans="2:30" ht="13.5" hidden="1" outlineLevel="1" thickBot="1" x14ac:dyDescent="0.25">
      <c r="B149" s="500"/>
      <c r="C149" s="501"/>
      <c r="D149" s="501"/>
      <c r="E149" s="501"/>
      <c r="F149" s="501"/>
      <c r="G149" s="501"/>
      <c r="H149" s="501"/>
      <c r="I149" s="501"/>
      <c r="J149" s="501"/>
      <c r="K149" s="502"/>
      <c r="L149" s="429" t="s">
        <v>120</v>
      </c>
      <c r="M149" s="257" t="str">
        <f>IF(LEN($C$5)&lt;=1,
    "",
    IF(
        OR($C$5="Overige (zorg-)instellingen",$C$5="Onderneming"),
        IF(Basisgegevens!$C$5="Ja",
            IFERROR(
                INDEX(Hulpsheets!$AO$3:$AR$18,
                    MATCH($C$9,Hulpsheets!$AN$3:$AN$18,0),
                    MATCH($C$6,Hulpsheets!$AO$3:$AR$3,0)
                ),
                ""
            ),
            IFERROR(
                INDEX(Hulpsheets!$AH$3:$AK$18,
                    MATCH($C$9,Hulpsheets!$AG$3:$AG$18,0),
                    MATCH($C$6,Hulpsheets!$AH$3:$AK$3,0)
                ),
                ""
            )
        ),
        IF($L149="Niet-economische activiteit",
            100%,
            IF(Basisgegevens!$C$5="Ja",
                IFERROR(
                    INDEX(Hulpsheets!$AO$3:$AR$18,
                        MATCH($C$9,Hulpsheets!$AN$3:$AN$18,0),
                        MATCH($C$6,Hulpsheets!$AO$3:$AR$3,0)
                    ),
                    ""
                ),
                IFERROR(
                    INDEX(Hulpsheets!$AH$3:$AK$18,
                        MATCH($C$9,Hulpsheets!$AG$3:$AG$18,0),
                        MATCH($C$6,Hulpsheets!$AH$3:$AK$3,0)
                    ),
                    ""
                )
            )
        )
    )
)</f>
        <v/>
      </c>
      <c r="N149" s="399"/>
      <c r="O149" s="77" t="str">
        <f t="shared" si="40"/>
        <v/>
      </c>
      <c r="P149" s="86" t="str">
        <f t="shared" si="41"/>
        <v/>
      </c>
      <c r="R149" s="404"/>
      <c r="S149" s="403" t="str">
        <f t="shared" si="42"/>
        <v/>
      </c>
      <c r="T149" s="130" t="str">
        <f t="shared" si="43"/>
        <v/>
      </c>
      <c r="U149" s="70"/>
      <c r="V149" s="404"/>
      <c r="W149" s="70"/>
      <c r="X149" s="404"/>
      <c r="Z149" s="403" t="str">
        <f t="shared" si="44"/>
        <v/>
      </c>
      <c r="AA149" s="130" t="str">
        <f t="shared" si="45"/>
        <v/>
      </c>
      <c r="AB149" s="403" t="str">
        <f t="shared" si="46"/>
        <v/>
      </c>
      <c r="AC149" s="130" t="str">
        <f t="shared" si="47"/>
        <v/>
      </c>
      <c r="AD149" s="461"/>
    </row>
    <row r="150" spans="2:30" ht="13.5" hidden="1" outlineLevel="1" thickBot="1" x14ac:dyDescent="0.25">
      <c r="B150" s="500"/>
      <c r="C150" s="501"/>
      <c r="D150" s="501"/>
      <c r="E150" s="501"/>
      <c r="F150" s="501"/>
      <c r="G150" s="501"/>
      <c r="H150" s="501"/>
      <c r="I150" s="501"/>
      <c r="J150" s="501"/>
      <c r="K150" s="502"/>
      <c r="L150" s="429" t="s">
        <v>120</v>
      </c>
      <c r="M150" s="257" t="str">
        <f>IF(LEN($C$5)&lt;=1,
    "",
    IF(
        OR($C$5="Overige (zorg-)instellingen",$C$5="Onderneming"),
        IF(Basisgegevens!$C$5="Ja",
            IFERROR(
                INDEX(Hulpsheets!$AO$3:$AR$18,
                    MATCH($C$9,Hulpsheets!$AN$3:$AN$18,0),
                    MATCH($C$6,Hulpsheets!$AO$3:$AR$3,0)
                ),
                ""
            ),
            IFERROR(
                INDEX(Hulpsheets!$AH$3:$AK$18,
                    MATCH($C$9,Hulpsheets!$AG$3:$AG$18,0),
                    MATCH($C$6,Hulpsheets!$AH$3:$AK$3,0)
                ),
                ""
            )
        ),
        IF($L150="Niet-economische activiteit",
            100%,
            IF(Basisgegevens!$C$5="Ja",
                IFERROR(
                    INDEX(Hulpsheets!$AO$3:$AR$18,
                        MATCH($C$9,Hulpsheets!$AN$3:$AN$18,0),
                        MATCH($C$6,Hulpsheets!$AO$3:$AR$3,0)
                    ),
                    ""
                ),
                IFERROR(
                    INDEX(Hulpsheets!$AH$3:$AK$18,
                        MATCH($C$9,Hulpsheets!$AG$3:$AG$18,0),
                        MATCH($C$6,Hulpsheets!$AH$3:$AK$3,0)
                    ),
                    ""
                )
            )
        )
    )
)</f>
        <v/>
      </c>
      <c r="N150" s="399"/>
      <c r="O150" s="77" t="str">
        <f t="shared" si="40"/>
        <v/>
      </c>
      <c r="P150" s="86" t="str">
        <f t="shared" si="41"/>
        <v/>
      </c>
      <c r="R150" s="404"/>
      <c r="S150" s="403" t="str">
        <f t="shared" si="42"/>
        <v/>
      </c>
      <c r="T150" s="130" t="str">
        <f t="shared" si="43"/>
        <v/>
      </c>
      <c r="U150" s="70"/>
      <c r="V150" s="404"/>
      <c r="W150" s="70"/>
      <c r="X150" s="404"/>
      <c r="Z150" s="403" t="str">
        <f t="shared" si="44"/>
        <v/>
      </c>
      <c r="AA150" s="130" t="str">
        <f t="shared" si="45"/>
        <v/>
      </c>
      <c r="AB150" s="403" t="str">
        <f t="shared" si="46"/>
        <v/>
      </c>
      <c r="AC150" s="130" t="str">
        <f t="shared" si="47"/>
        <v/>
      </c>
      <c r="AD150" s="461"/>
    </row>
    <row r="151" spans="2:30" ht="13.5" hidden="1" outlineLevel="1" thickBot="1" x14ac:dyDescent="0.25">
      <c r="B151" s="500"/>
      <c r="C151" s="501"/>
      <c r="D151" s="501"/>
      <c r="E151" s="501"/>
      <c r="F151" s="501"/>
      <c r="G151" s="501"/>
      <c r="H151" s="501"/>
      <c r="I151" s="501"/>
      <c r="J151" s="501"/>
      <c r="K151" s="502"/>
      <c r="L151" s="429" t="s">
        <v>120</v>
      </c>
      <c r="M151" s="257" t="str">
        <f>IF(LEN($C$5)&lt;=1,
    "",
    IF(
        OR($C$5="Overige (zorg-)instellingen",$C$5="Onderneming"),
        IF(Basisgegevens!$C$5="Ja",
            IFERROR(
                INDEX(Hulpsheets!$AO$3:$AR$18,
                    MATCH($C$9,Hulpsheets!$AN$3:$AN$18,0),
                    MATCH($C$6,Hulpsheets!$AO$3:$AR$3,0)
                ),
                ""
            ),
            IFERROR(
                INDEX(Hulpsheets!$AH$3:$AK$18,
                    MATCH($C$9,Hulpsheets!$AG$3:$AG$18,0),
                    MATCH($C$6,Hulpsheets!$AH$3:$AK$3,0)
                ),
                ""
            )
        ),
        IF($L151="Niet-economische activiteit",
            100%,
            IF(Basisgegevens!$C$5="Ja",
                IFERROR(
                    INDEX(Hulpsheets!$AO$3:$AR$18,
                        MATCH($C$9,Hulpsheets!$AN$3:$AN$18,0),
                        MATCH($C$6,Hulpsheets!$AO$3:$AR$3,0)
                    ),
                    ""
                ),
                IFERROR(
                    INDEX(Hulpsheets!$AH$3:$AK$18,
                        MATCH($C$9,Hulpsheets!$AG$3:$AG$18,0),
                        MATCH($C$6,Hulpsheets!$AH$3:$AK$3,0)
                    ),
                    ""
                )
            )
        )
    )
)</f>
        <v/>
      </c>
      <c r="N151" s="399"/>
      <c r="O151" s="77" t="str">
        <f t="shared" si="40"/>
        <v/>
      </c>
      <c r="P151" s="86" t="str">
        <f t="shared" si="41"/>
        <v/>
      </c>
      <c r="R151" s="404"/>
      <c r="S151" s="403" t="str">
        <f t="shared" si="42"/>
        <v/>
      </c>
      <c r="T151" s="130" t="str">
        <f t="shared" si="43"/>
        <v/>
      </c>
      <c r="U151" s="70"/>
      <c r="V151" s="404"/>
      <c r="W151" s="70"/>
      <c r="X151" s="404"/>
      <c r="Z151" s="403" t="str">
        <f t="shared" si="44"/>
        <v/>
      </c>
      <c r="AA151" s="130" t="str">
        <f t="shared" si="45"/>
        <v/>
      </c>
      <c r="AB151" s="403" t="str">
        <f t="shared" si="46"/>
        <v/>
      </c>
      <c r="AC151" s="130" t="str">
        <f t="shared" si="47"/>
        <v/>
      </c>
      <c r="AD151" s="461"/>
    </row>
    <row r="152" spans="2:30" ht="13.5" hidden="1" outlineLevel="1" thickBot="1" x14ac:dyDescent="0.25">
      <c r="B152" s="500"/>
      <c r="C152" s="501"/>
      <c r="D152" s="501"/>
      <c r="E152" s="501"/>
      <c r="F152" s="501"/>
      <c r="G152" s="501"/>
      <c r="H152" s="501"/>
      <c r="I152" s="501"/>
      <c r="J152" s="501"/>
      <c r="K152" s="502"/>
      <c r="L152" s="429" t="s">
        <v>120</v>
      </c>
      <c r="M152" s="257" t="str">
        <f>IF(LEN($C$5)&lt;=1,
    "",
    IF(
        OR($C$5="Overige (zorg-)instellingen",$C$5="Onderneming"),
        IF(Basisgegevens!$C$5="Ja",
            IFERROR(
                INDEX(Hulpsheets!$AO$3:$AR$18,
                    MATCH($C$9,Hulpsheets!$AN$3:$AN$18,0),
                    MATCH($C$6,Hulpsheets!$AO$3:$AR$3,0)
                ),
                ""
            ),
            IFERROR(
                INDEX(Hulpsheets!$AH$3:$AK$18,
                    MATCH($C$9,Hulpsheets!$AG$3:$AG$18,0),
                    MATCH($C$6,Hulpsheets!$AH$3:$AK$3,0)
                ),
                ""
            )
        ),
        IF($L152="Niet-economische activiteit",
            100%,
            IF(Basisgegevens!$C$5="Ja",
                IFERROR(
                    INDEX(Hulpsheets!$AO$3:$AR$18,
                        MATCH($C$9,Hulpsheets!$AN$3:$AN$18,0),
                        MATCH($C$6,Hulpsheets!$AO$3:$AR$3,0)
                    ),
                    ""
                ),
                IFERROR(
                    INDEX(Hulpsheets!$AH$3:$AK$18,
                        MATCH($C$9,Hulpsheets!$AG$3:$AG$18,0),
                        MATCH($C$6,Hulpsheets!$AH$3:$AK$3,0)
                    ),
                    ""
                )
            )
        )
    )
)</f>
        <v/>
      </c>
      <c r="N152" s="399"/>
      <c r="O152" s="77" t="str">
        <f t="shared" si="40"/>
        <v/>
      </c>
      <c r="P152" s="86" t="str">
        <f t="shared" si="41"/>
        <v/>
      </c>
      <c r="R152" s="404"/>
      <c r="S152" s="403" t="str">
        <f t="shared" si="42"/>
        <v/>
      </c>
      <c r="T152" s="130" t="str">
        <f t="shared" si="43"/>
        <v/>
      </c>
      <c r="U152" s="70"/>
      <c r="V152" s="404"/>
      <c r="W152" s="70"/>
      <c r="X152" s="404"/>
      <c r="Z152" s="403" t="str">
        <f t="shared" si="44"/>
        <v/>
      </c>
      <c r="AA152" s="130" t="str">
        <f t="shared" si="45"/>
        <v/>
      </c>
      <c r="AB152" s="403" t="str">
        <f t="shared" si="46"/>
        <v/>
      </c>
      <c r="AC152" s="130" t="str">
        <f t="shared" si="47"/>
        <v/>
      </c>
      <c r="AD152" s="461"/>
    </row>
    <row r="153" spans="2:30" ht="13.5" hidden="1" outlineLevel="1" thickBot="1" x14ac:dyDescent="0.25">
      <c r="B153" s="500"/>
      <c r="C153" s="501"/>
      <c r="D153" s="501"/>
      <c r="E153" s="501"/>
      <c r="F153" s="501"/>
      <c r="G153" s="501"/>
      <c r="H153" s="501"/>
      <c r="I153" s="501"/>
      <c r="J153" s="501"/>
      <c r="K153" s="502"/>
      <c r="L153" s="429" t="s">
        <v>120</v>
      </c>
      <c r="M153" s="257" t="str">
        <f>IF(LEN($C$5)&lt;=1,
    "",
    IF(
        OR($C$5="Overige (zorg-)instellingen",$C$5="Onderneming"),
        IF(Basisgegevens!$C$5="Ja",
            IFERROR(
                INDEX(Hulpsheets!$AO$3:$AR$18,
                    MATCH($C$9,Hulpsheets!$AN$3:$AN$18,0),
                    MATCH($C$6,Hulpsheets!$AO$3:$AR$3,0)
                ),
                ""
            ),
            IFERROR(
                INDEX(Hulpsheets!$AH$3:$AK$18,
                    MATCH($C$9,Hulpsheets!$AG$3:$AG$18,0),
                    MATCH($C$6,Hulpsheets!$AH$3:$AK$3,0)
                ),
                ""
            )
        ),
        IF($L153="Niet-economische activiteit",
            100%,
            IF(Basisgegevens!$C$5="Ja",
                IFERROR(
                    INDEX(Hulpsheets!$AO$3:$AR$18,
                        MATCH($C$9,Hulpsheets!$AN$3:$AN$18,0),
                        MATCH($C$6,Hulpsheets!$AO$3:$AR$3,0)
                    ),
                    ""
                ),
                IFERROR(
                    INDEX(Hulpsheets!$AH$3:$AK$18,
                        MATCH($C$9,Hulpsheets!$AG$3:$AG$18,0),
                        MATCH($C$6,Hulpsheets!$AH$3:$AK$3,0)
                    ),
                    ""
                )
            )
        )
    )
)</f>
        <v/>
      </c>
      <c r="N153" s="399"/>
      <c r="O153" s="77" t="str">
        <f t="shared" si="40"/>
        <v/>
      </c>
      <c r="P153" s="86" t="str">
        <f t="shared" si="41"/>
        <v/>
      </c>
      <c r="R153" s="404"/>
      <c r="S153" s="403" t="str">
        <f t="shared" si="42"/>
        <v/>
      </c>
      <c r="T153" s="130" t="str">
        <f t="shared" si="43"/>
        <v/>
      </c>
      <c r="U153" s="70"/>
      <c r="V153" s="404"/>
      <c r="W153" s="70"/>
      <c r="X153" s="404"/>
      <c r="Z153" s="403" t="str">
        <f t="shared" si="44"/>
        <v/>
      </c>
      <c r="AA153" s="130" t="str">
        <f t="shared" si="45"/>
        <v/>
      </c>
      <c r="AB153" s="403" t="str">
        <f t="shared" si="46"/>
        <v/>
      </c>
      <c r="AC153" s="130" t="str">
        <f t="shared" si="47"/>
        <v/>
      </c>
      <c r="AD153" s="461"/>
    </row>
    <row r="154" spans="2:30" ht="13.5" hidden="1" outlineLevel="1" thickBot="1" x14ac:dyDescent="0.25">
      <c r="B154" s="500"/>
      <c r="C154" s="501"/>
      <c r="D154" s="501"/>
      <c r="E154" s="501"/>
      <c r="F154" s="501"/>
      <c r="G154" s="501"/>
      <c r="H154" s="501"/>
      <c r="I154" s="501"/>
      <c r="J154" s="501"/>
      <c r="K154" s="502"/>
      <c r="L154" s="429" t="s">
        <v>120</v>
      </c>
      <c r="M154" s="257" t="str">
        <f>IF(LEN($C$5)&lt;=1,
    "",
    IF(
        OR($C$5="Overige (zorg-)instellingen",$C$5="Onderneming"),
        IF(Basisgegevens!$C$5="Ja",
            IFERROR(
                INDEX(Hulpsheets!$AO$3:$AR$18,
                    MATCH($C$9,Hulpsheets!$AN$3:$AN$18,0),
                    MATCH($C$6,Hulpsheets!$AO$3:$AR$3,0)
                ),
                ""
            ),
            IFERROR(
                INDEX(Hulpsheets!$AH$3:$AK$18,
                    MATCH($C$9,Hulpsheets!$AG$3:$AG$18,0),
                    MATCH($C$6,Hulpsheets!$AH$3:$AK$3,0)
                ),
                ""
            )
        ),
        IF($L154="Niet-economische activiteit",
            100%,
            IF(Basisgegevens!$C$5="Ja",
                IFERROR(
                    INDEX(Hulpsheets!$AO$3:$AR$18,
                        MATCH($C$9,Hulpsheets!$AN$3:$AN$18,0),
                        MATCH($C$6,Hulpsheets!$AO$3:$AR$3,0)
                    ),
                    ""
                ),
                IFERROR(
                    INDEX(Hulpsheets!$AH$3:$AK$18,
                        MATCH($C$9,Hulpsheets!$AG$3:$AG$18,0),
                        MATCH($C$6,Hulpsheets!$AH$3:$AK$3,0)
                    ),
                    ""
                )
            )
        )
    )
)</f>
        <v/>
      </c>
      <c r="N154" s="399"/>
      <c r="O154" s="77" t="str">
        <f t="shared" si="40"/>
        <v/>
      </c>
      <c r="P154" s="86" t="str">
        <f t="shared" si="41"/>
        <v/>
      </c>
      <c r="R154" s="404"/>
      <c r="S154" s="403" t="str">
        <f t="shared" si="42"/>
        <v/>
      </c>
      <c r="T154" s="130" t="str">
        <f t="shared" si="43"/>
        <v/>
      </c>
      <c r="U154" s="70"/>
      <c r="V154" s="404"/>
      <c r="W154" s="70"/>
      <c r="X154" s="404"/>
      <c r="Z154" s="403" t="str">
        <f t="shared" si="44"/>
        <v/>
      </c>
      <c r="AA154" s="130" t="str">
        <f t="shared" si="45"/>
        <v/>
      </c>
      <c r="AB154" s="403" t="str">
        <f t="shared" si="46"/>
        <v/>
      </c>
      <c r="AC154" s="130" t="str">
        <f t="shared" si="47"/>
        <v/>
      </c>
      <c r="AD154" s="461"/>
    </row>
    <row r="155" spans="2:30" ht="13.5" hidden="1" outlineLevel="1" thickBot="1" x14ac:dyDescent="0.25">
      <c r="B155" s="500"/>
      <c r="C155" s="501"/>
      <c r="D155" s="501"/>
      <c r="E155" s="501"/>
      <c r="F155" s="501"/>
      <c r="G155" s="501"/>
      <c r="H155" s="501"/>
      <c r="I155" s="501"/>
      <c r="J155" s="501"/>
      <c r="K155" s="502"/>
      <c r="L155" s="429" t="s">
        <v>120</v>
      </c>
      <c r="M155" s="257" t="str">
        <f>IF(LEN($C$5)&lt;=1,
    "",
    IF(
        OR($C$5="Overige (zorg-)instellingen",$C$5="Onderneming"),
        IF(Basisgegevens!$C$5="Ja",
            IFERROR(
                INDEX(Hulpsheets!$AO$3:$AR$18,
                    MATCH($C$9,Hulpsheets!$AN$3:$AN$18,0),
                    MATCH($C$6,Hulpsheets!$AO$3:$AR$3,0)
                ),
                ""
            ),
            IFERROR(
                INDEX(Hulpsheets!$AH$3:$AK$18,
                    MATCH($C$9,Hulpsheets!$AG$3:$AG$18,0),
                    MATCH($C$6,Hulpsheets!$AH$3:$AK$3,0)
                ),
                ""
            )
        ),
        IF($L155="Niet-economische activiteit",
            100%,
            IF(Basisgegevens!$C$5="Ja",
                IFERROR(
                    INDEX(Hulpsheets!$AO$3:$AR$18,
                        MATCH($C$9,Hulpsheets!$AN$3:$AN$18,0),
                        MATCH($C$6,Hulpsheets!$AO$3:$AR$3,0)
                    ),
                    ""
                ),
                IFERROR(
                    INDEX(Hulpsheets!$AH$3:$AK$18,
                        MATCH($C$9,Hulpsheets!$AG$3:$AG$18,0),
                        MATCH($C$6,Hulpsheets!$AH$3:$AK$3,0)
                    ),
                    ""
                )
            )
        )
    )
)</f>
        <v/>
      </c>
      <c r="N155" s="399"/>
      <c r="O155" s="77" t="str">
        <f t="shared" si="40"/>
        <v/>
      </c>
      <c r="P155" s="86" t="str">
        <f t="shared" si="41"/>
        <v/>
      </c>
      <c r="R155" s="404"/>
      <c r="S155" s="403" t="str">
        <f t="shared" si="42"/>
        <v/>
      </c>
      <c r="T155" s="130" t="str">
        <f t="shared" si="43"/>
        <v/>
      </c>
      <c r="U155" s="70"/>
      <c r="V155" s="404"/>
      <c r="W155" s="70"/>
      <c r="X155" s="404"/>
      <c r="Z155" s="403" t="str">
        <f t="shared" si="44"/>
        <v/>
      </c>
      <c r="AA155" s="130" t="str">
        <f t="shared" si="45"/>
        <v/>
      </c>
      <c r="AB155" s="403" t="str">
        <f t="shared" si="46"/>
        <v/>
      </c>
      <c r="AC155" s="130" t="str">
        <f t="shared" si="47"/>
        <v/>
      </c>
      <c r="AD155" s="461"/>
    </row>
    <row r="156" spans="2:30" ht="13.5" hidden="1" outlineLevel="1" thickBot="1" x14ac:dyDescent="0.25">
      <c r="B156" s="500"/>
      <c r="C156" s="501"/>
      <c r="D156" s="501"/>
      <c r="E156" s="501"/>
      <c r="F156" s="501"/>
      <c r="G156" s="501"/>
      <c r="H156" s="501"/>
      <c r="I156" s="501"/>
      <c r="J156" s="501"/>
      <c r="K156" s="502"/>
      <c r="L156" s="429" t="s">
        <v>120</v>
      </c>
      <c r="M156" s="257" t="str">
        <f>IF(LEN($C$5)&lt;=1,
    "",
    IF(
        OR($C$5="Overige (zorg-)instellingen",$C$5="Onderneming"),
        IF(Basisgegevens!$C$5="Ja",
            IFERROR(
                INDEX(Hulpsheets!$AO$3:$AR$18,
                    MATCH($C$9,Hulpsheets!$AN$3:$AN$18,0),
                    MATCH($C$6,Hulpsheets!$AO$3:$AR$3,0)
                ),
                ""
            ),
            IFERROR(
                INDEX(Hulpsheets!$AH$3:$AK$18,
                    MATCH($C$9,Hulpsheets!$AG$3:$AG$18,0),
                    MATCH($C$6,Hulpsheets!$AH$3:$AK$3,0)
                ),
                ""
            )
        ),
        IF($L156="Niet-economische activiteit",
            100%,
            IF(Basisgegevens!$C$5="Ja",
                IFERROR(
                    INDEX(Hulpsheets!$AO$3:$AR$18,
                        MATCH($C$9,Hulpsheets!$AN$3:$AN$18,0),
                        MATCH($C$6,Hulpsheets!$AO$3:$AR$3,0)
                    ),
                    ""
                ),
                IFERROR(
                    INDEX(Hulpsheets!$AH$3:$AK$18,
                        MATCH($C$9,Hulpsheets!$AG$3:$AG$18,0),
                        MATCH($C$6,Hulpsheets!$AH$3:$AK$3,0)
                    ),
                    ""
                )
            )
        )
    )
)</f>
        <v/>
      </c>
      <c r="N156" s="399"/>
      <c r="O156" s="77" t="str">
        <f t="shared" si="40"/>
        <v/>
      </c>
      <c r="P156" s="86" t="str">
        <f t="shared" si="41"/>
        <v/>
      </c>
      <c r="R156" s="404"/>
      <c r="S156" s="403" t="str">
        <f t="shared" si="42"/>
        <v/>
      </c>
      <c r="T156" s="130" t="str">
        <f t="shared" si="43"/>
        <v/>
      </c>
      <c r="U156" s="70"/>
      <c r="V156" s="404"/>
      <c r="W156" s="70"/>
      <c r="X156" s="404"/>
      <c r="Z156" s="403" t="str">
        <f t="shared" si="44"/>
        <v/>
      </c>
      <c r="AA156" s="130" t="str">
        <f t="shared" si="45"/>
        <v/>
      </c>
      <c r="AB156" s="403" t="str">
        <f t="shared" si="46"/>
        <v/>
      </c>
      <c r="AC156" s="130" t="str">
        <f t="shared" si="47"/>
        <v/>
      </c>
      <c r="AD156" s="461"/>
    </row>
    <row r="157" spans="2:30" ht="13.5" hidden="1" outlineLevel="1" thickBot="1" x14ac:dyDescent="0.25">
      <c r="B157" s="532"/>
      <c r="C157" s="533"/>
      <c r="D157" s="533"/>
      <c r="E157" s="533"/>
      <c r="F157" s="533"/>
      <c r="G157" s="533"/>
      <c r="H157" s="533"/>
      <c r="I157" s="533"/>
      <c r="J157" s="533"/>
      <c r="K157" s="534"/>
      <c r="L157" s="428" t="s">
        <v>120</v>
      </c>
      <c r="M157" s="427" t="str">
        <f>IF(LEN($C$5)&lt;=1,
    "",
    IF(
        OR($C$5="Overige (zorg-)instellingen",$C$5="Onderneming"),
        IF(Basisgegevens!$C$5="Ja",
            IFERROR(
                INDEX(Hulpsheets!$AO$3:$AR$18,
                    MATCH($C$9,Hulpsheets!$AN$3:$AN$18,0),
                    MATCH($C$6,Hulpsheets!$AO$3:$AR$3,0)
                ),
                ""
            ),
            IFERROR(
                INDEX(Hulpsheets!$AH$3:$AK$18,
                    MATCH($C$9,Hulpsheets!$AG$3:$AG$18,0),
                    MATCH($C$6,Hulpsheets!$AH$3:$AK$3,0)
                ),
                ""
            )
        ),
        IF($L157="Niet-economische activiteit",
            100%,
            IF(Basisgegevens!$C$5="Ja",
                IFERROR(
                    INDEX(Hulpsheets!$AO$3:$AR$18,
                        MATCH($C$9,Hulpsheets!$AN$3:$AN$18,0),
                        MATCH($C$6,Hulpsheets!$AO$3:$AR$3,0)
                    ),
                    ""
                ),
                IFERROR(
                    INDEX(Hulpsheets!$AH$3:$AK$18,
                        MATCH($C$9,Hulpsheets!$AG$3:$AG$18,0),
                        MATCH($C$6,Hulpsheets!$AH$3:$AK$3,0)
                    ),
                    ""
                )
            )
        )
    )
)</f>
        <v/>
      </c>
      <c r="N157" s="399"/>
      <c r="O157" s="87" t="str">
        <f t="shared" si="40"/>
        <v/>
      </c>
      <c r="P157" s="88" t="str">
        <f t="shared" si="41"/>
        <v/>
      </c>
      <c r="R157" s="405"/>
      <c r="S157" s="403" t="str">
        <f t="shared" si="42"/>
        <v/>
      </c>
      <c r="T157" s="365" t="str">
        <f t="shared" si="43"/>
        <v/>
      </c>
      <c r="U157" s="70"/>
      <c r="V157" s="405"/>
      <c r="W157" s="70"/>
      <c r="X157" s="405"/>
      <c r="Z157" s="403" t="str">
        <f t="shared" si="44"/>
        <v/>
      </c>
      <c r="AA157" s="365" t="str">
        <f t="shared" si="45"/>
        <v/>
      </c>
      <c r="AB157" s="403" t="str">
        <f t="shared" si="46"/>
        <v/>
      </c>
      <c r="AC157" s="365" t="str">
        <f t="shared" si="47"/>
        <v/>
      </c>
      <c r="AD157" s="461"/>
    </row>
    <row r="158" spans="2:30" ht="13.5" collapsed="1" thickBot="1" x14ac:dyDescent="0.25">
      <c r="B158" s="32"/>
      <c r="C158" s="32"/>
      <c r="D158" s="103"/>
      <c r="E158" s="110"/>
      <c r="F158" s="110"/>
      <c r="G158" s="111"/>
      <c r="H158" s="112"/>
      <c r="I158" s="29"/>
      <c r="J158" s="111"/>
      <c r="L158" s="418" t="s">
        <v>102</v>
      </c>
      <c r="M158" s="78"/>
      <c r="N158" s="101">
        <f>SUM(N133:N157)</f>
        <v>0</v>
      </c>
      <c r="O158" s="101">
        <f>SUM(O133:O157)</f>
        <v>0</v>
      </c>
      <c r="P158" s="101">
        <f>SUM(P133:P157)</f>
        <v>0</v>
      </c>
      <c r="Q158" s="29"/>
      <c r="R158" s="439">
        <f>SUM(R133:R157)</f>
        <v>0</v>
      </c>
      <c r="S158" s="102">
        <f>SUM(S133:S157)</f>
        <v>0</v>
      </c>
      <c r="T158" s="102">
        <f>SUM(T133:T157)</f>
        <v>0</v>
      </c>
      <c r="V158" s="439">
        <f>SUM(V133:V157)</f>
        <v>0</v>
      </c>
      <c r="W158" s="70"/>
      <c r="X158" s="439">
        <f>SUM(X133:X157)</f>
        <v>0</v>
      </c>
      <c r="Z158" s="102">
        <f>SUM(Z133:Z157)</f>
        <v>0</v>
      </c>
      <c r="AA158" s="102">
        <f>SUM(AA133:AA157)</f>
        <v>0</v>
      </c>
      <c r="AB158" s="102">
        <f>SUM(AB133:AB157)</f>
        <v>0</v>
      </c>
      <c r="AC158" s="102">
        <f>SUM(AC133:AC157)</f>
        <v>0</v>
      </c>
      <c r="AD158" s="100"/>
    </row>
    <row r="159" spans="2:30" ht="13.5" thickBot="1" x14ac:dyDescent="0.25">
      <c r="B159" s="32"/>
      <c r="C159" s="32"/>
      <c r="D159" s="103"/>
      <c r="E159" s="110"/>
      <c r="F159" s="110"/>
      <c r="G159" s="111"/>
      <c r="H159" s="112"/>
      <c r="I159" s="29"/>
      <c r="J159" s="111"/>
      <c r="W159" s="100"/>
      <c r="X159" s="100"/>
      <c r="AB159" s="100"/>
    </row>
    <row r="160" spans="2:30" ht="15" customHeight="1" thickBot="1" x14ac:dyDescent="0.25">
      <c r="B160" s="503" t="s">
        <v>124</v>
      </c>
      <c r="C160" s="503"/>
      <c r="D160" s="503"/>
      <c r="E160" s="503"/>
      <c r="F160" s="29"/>
      <c r="I160" s="29"/>
      <c r="P160" s="29"/>
      <c r="Q160" s="29"/>
      <c r="R160" s="406" t="s">
        <v>87</v>
      </c>
      <c r="S160" s="401"/>
      <c r="T160" s="402"/>
      <c r="U160" s="29"/>
      <c r="V160" s="498" t="s">
        <v>61</v>
      </c>
      <c r="W160" s="6"/>
      <c r="X160" s="498" t="s">
        <v>62</v>
      </c>
      <c r="Z160" s="412"/>
      <c r="AA160" s="413"/>
      <c r="AB160" s="412"/>
      <c r="AC160" s="413"/>
      <c r="AD160" s="463"/>
    </row>
    <row r="161" spans="1:30" ht="13.5" thickBot="1" x14ac:dyDescent="0.25">
      <c r="B161" s="106"/>
      <c r="C161" s="106"/>
      <c r="D161" s="107"/>
      <c r="E161" s="107"/>
      <c r="G161" s="107"/>
      <c r="H161" s="108"/>
      <c r="I161" s="95"/>
      <c r="J161" s="107"/>
      <c r="K161" s="107"/>
      <c r="L161" s="107"/>
      <c r="P161" s="29"/>
      <c r="Q161" s="29"/>
      <c r="R161" s="6"/>
      <c r="S161" s="6"/>
      <c r="T161" s="6"/>
      <c r="U161" s="29"/>
      <c r="V161" s="499"/>
      <c r="W161" s="6"/>
      <c r="X161" s="499"/>
      <c r="Z161" s="6"/>
      <c r="AA161" s="6"/>
      <c r="AB161" s="6"/>
      <c r="AC161" s="97"/>
      <c r="AD161" s="97"/>
    </row>
    <row r="162" spans="1:30" ht="21" customHeight="1" thickBot="1" x14ac:dyDescent="0.25">
      <c r="A162" s="120"/>
      <c r="B162" s="504" t="s">
        <v>109</v>
      </c>
      <c r="C162" s="505"/>
      <c r="D162" s="505"/>
      <c r="E162" s="505"/>
      <c r="F162" s="505"/>
      <c r="G162" s="505"/>
      <c r="H162" s="505"/>
      <c r="I162" s="505"/>
      <c r="J162" s="505"/>
      <c r="K162" s="506"/>
      <c r="L162" s="236" t="s">
        <v>235</v>
      </c>
      <c r="M162" s="143" t="s">
        <v>94</v>
      </c>
      <c r="N162" s="237" t="s">
        <v>66</v>
      </c>
      <c r="O162" s="237" t="s">
        <v>95</v>
      </c>
      <c r="P162" s="237" t="s">
        <v>96</v>
      </c>
      <c r="Q162" s="120"/>
      <c r="R162" s="239" t="s">
        <v>68</v>
      </c>
      <c r="S162" s="238" t="s">
        <v>97</v>
      </c>
      <c r="T162" s="93" t="s">
        <v>70</v>
      </c>
      <c r="U162" s="119"/>
      <c r="V162" s="239" t="s">
        <v>68</v>
      </c>
      <c r="W162" s="409"/>
      <c r="X162" s="239" t="s">
        <v>68</v>
      </c>
      <c r="Y162" s="120"/>
      <c r="Z162" s="238" t="s">
        <v>97</v>
      </c>
      <c r="AA162" s="238" t="s">
        <v>70</v>
      </c>
      <c r="AB162" s="238" t="s">
        <v>97</v>
      </c>
      <c r="AC162" s="238" t="s">
        <v>70</v>
      </c>
      <c r="AD162" s="118"/>
    </row>
    <row r="163" spans="1:30" x14ac:dyDescent="0.2">
      <c r="B163" s="507"/>
      <c r="C163" s="508"/>
      <c r="D163" s="508"/>
      <c r="E163" s="508"/>
      <c r="F163" s="508"/>
      <c r="G163" s="508"/>
      <c r="H163" s="508"/>
      <c r="I163" s="508"/>
      <c r="J163" s="508"/>
      <c r="K163" s="509"/>
      <c r="L163" s="429" t="s">
        <v>120</v>
      </c>
      <c r="M163" s="257" t="str">
        <f>IF(LEN($C$5)&lt;=1,
    "",
    IF(
        OR($C$5="Overige (zorg-)instellingen",$C$5="Onderneming"),
        IF(Basisgegevens!$C$5="Ja",
            IFERROR(
                INDEX(Hulpsheets!$AO$3:$AR$18,
                    MATCH($C$9,Hulpsheets!$AN$3:$AN$18,0),
                    MATCH($C$6,Hulpsheets!$AO$3:$AR$3,0)
                ),
                ""
            ),
            IFERROR(
                INDEX(Hulpsheets!$AH$3:$AK$18,
                    MATCH($C$9,Hulpsheets!$AG$3:$AG$18,0),
                    MATCH($C$6,Hulpsheets!$AH$3:$AK$3,0)
                ),
                ""
            )
        ),
        IF($L163="Niet-economische activiteit",
            100%,
            IF(Basisgegevens!$C$5="Ja",
                IFERROR(
                    INDEX(Hulpsheets!$AO$3:$AR$18,
                        MATCH($C$9,Hulpsheets!$AN$3:$AN$18,0),
                        MATCH($C$6,Hulpsheets!$AO$3:$AR$3,0)
                    ),
                    ""
                ),
                IFERROR(
                    INDEX(Hulpsheets!$AH$3:$AK$18,
                        MATCH($C$9,Hulpsheets!$AG$3:$AG$18,0),
                        MATCH($C$6,Hulpsheets!$AH$3:$AK$3,0)
                    ),
                    ""
                )
            )
        )
    )
)</f>
        <v/>
      </c>
      <c r="N163" s="398"/>
      <c r="O163" s="394" t="str">
        <f t="shared" ref="O163:O187" si="48">IFERROR(N163*M163,"")</f>
        <v/>
      </c>
      <c r="P163" s="85" t="str">
        <f t="shared" ref="P163:P187" si="49">IFERROR(N163-O163,"")</f>
        <v/>
      </c>
      <c r="R163" s="404"/>
      <c r="S163" s="403" t="str">
        <f t="shared" ref="S163:S187" si="50">IFERROR($R163*(1-$M163),"")</f>
        <v/>
      </c>
      <c r="T163" s="130" t="str">
        <f t="shared" ref="T163:T187" si="51">IFERROR(R163-S163,"")</f>
        <v/>
      </c>
      <c r="U163" s="80"/>
      <c r="V163" s="404"/>
      <c r="W163" s="70"/>
      <c r="X163" s="404"/>
      <c r="Z163" s="403" t="str">
        <f t="shared" ref="Z163:Z187" si="52">IFERROR($V163*(1-$M163),"")</f>
        <v/>
      </c>
      <c r="AA163" s="130" t="str">
        <f t="shared" ref="AA163:AA187" si="53">IFERROR(V163-Z163,"")</f>
        <v/>
      </c>
      <c r="AB163" s="403" t="str">
        <f t="shared" ref="AB163:AB187" si="54">IFERROR($X163*(1-$M163),"")</f>
        <v/>
      </c>
      <c r="AC163" s="130" t="str">
        <f t="shared" ref="AC163:AC187" si="55">IFERROR(X163-AB163,"")</f>
        <v/>
      </c>
      <c r="AD163" s="461"/>
    </row>
    <row r="164" spans="1:30" x14ac:dyDescent="0.2">
      <c r="B164" s="500"/>
      <c r="C164" s="501"/>
      <c r="D164" s="501"/>
      <c r="E164" s="501"/>
      <c r="F164" s="501"/>
      <c r="G164" s="501"/>
      <c r="H164" s="501"/>
      <c r="I164" s="501"/>
      <c r="J164" s="501"/>
      <c r="K164" s="502"/>
      <c r="L164" s="429" t="s">
        <v>120</v>
      </c>
      <c r="M164" s="257" t="str">
        <f>IF(LEN($C$5)&lt;=1,
    "",
    IF(
        OR($C$5="Overige (zorg-)instellingen",$C$5="Onderneming"),
        IF(Basisgegevens!$C$5="Ja",
            IFERROR(
                INDEX(Hulpsheets!$AO$3:$AR$18,
                    MATCH($C$9,Hulpsheets!$AN$3:$AN$18,0),
                    MATCH($C$6,Hulpsheets!$AO$3:$AR$3,0)
                ),
                ""
            ),
            IFERROR(
                INDEX(Hulpsheets!$AH$3:$AK$18,
                    MATCH($C$9,Hulpsheets!$AG$3:$AG$18,0),
                    MATCH($C$6,Hulpsheets!$AH$3:$AK$3,0)
                ),
                ""
            )
        ),
        IF($L164="Niet-economische activiteit",
            100%,
            IF(Basisgegevens!$C$5="Ja",
                IFERROR(
                    INDEX(Hulpsheets!$AO$3:$AR$18,
                        MATCH($C$9,Hulpsheets!$AN$3:$AN$18,0),
                        MATCH($C$6,Hulpsheets!$AO$3:$AR$3,0)
                    ),
                    ""
                ),
                IFERROR(
                    INDEX(Hulpsheets!$AH$3:$AK$18,
                        MATCH($C$9,Hulpsheets!$AG$3:$AG$18,0),
                        MATCH($C$6,Hulpsheets!$AH$3:$AK$3,0)
                    ),
                    ""
                )
            )
        )
    )
)</f>
        <v/>
      </c>
      <c r="N164" s="399"/>
      <c r="O164" s="395" t="str">
        <f t="shared" si="48"/>
        <v/>
      </c>
      <c r="P164" s="86" t="str">
        <f t="shared" si="49"/>
        <v/>
      </c>
      <c r="R164" s="404"/>
      <c r="S164" s="403" t="str">
        <f t="shared" si="50"/>
        <v/>
      </c>
      <c r="T164" s="130" t="str">
        <f t="shared" si="51"/>
        <v/>
      </c>
      <c r="U164" s="70"/>
      <c r="V164" s="404"/>
      <c r="W164" s="70"/>
      <c r="X164" s="404"/>
      <c r="Z164" s="403" t="str">
        <f t="shared" si="52"/>
        <v/>
      </c>
      <c r="AA164" s="130" t="str">
        <f t="shared" si="53"/>
        <v/>
      </c>
      <c r="AB164" s="403" t="str">
        <f t="shared" si="54"/>
        <v/>
      </c>
      <c r="AC164" s="130" t="str">
        <f t="shared" si="55"/>
        <v/>
      </c>
      <c r="AD164" s="461"/>
    </row>
    <row r="165" spans="1:30" x14ac:dyDescent="0.2">
      <c r="B165" s="500"/>
      <c r="C165" s="501"/>
      <c r="D165" s="501"/>
      <c r="E165" s="501"/>
      <c r="F165" s="501"/>
      <c r="G165" s="501"/>
      <c r="H165" s="501"/>
      <c r="I165" s="501"/>
      <c r="J165" s="501"/>
      <c r="K165" s="502"/>
      <c r="L165" s="429" t="s">
        <v>120</v>
      </c>
      <c r="M165" s="257" t="str">
        <f>IF(LEN($C$5)&lt;=1,
    "",
    IF(
        OR($C$5="Overige (zorg-)instellingen",$C$5="Onderneming"),
        IF(Basisgegevens!$C$5="Ja",
            IFERROR(
                INDEX(Hulpsheets!$AO$3:$AR$18,
                    MATCH($C$9,Hulpsheets!$AN$3:$AN$18,0),
                    MATCH($C$6,Hulpsheets!$AO$3:$AR$3,0)
                ),
                ""
            ),
            IFERROR(
                INDEX(Hulpsheets!$AH$3:$AK$18,
                    MATCH($C$9,Hulpsheets!$AG$3:$AG$18,0),
                    MATCH($C$6,Hulpsheets!$AH$3:$AK$3,0)
                ),
                ""
            )
        ),
        IF($L165="Niet-economische activiteit",
            100%,
            IF(Basisgegevens!$C$5="Ja",
                IFERROR(
                    INDEX(Hulpsheets!$AO$3:$AR$18,
                        MATCH($C$9,Hulpsheets!$AN$3:$AN$18,0),
                        MATCH($C$6,Hulpsheets!$AO$3:$AR$3,0)
                    ),
                    ""
                ),
                IFERROR(
                    INDEX(Hulpsheets!$AH$3:$AK$18,
                        MATCH($C$9,Hulpsheets!$AG$3:$AG$18,0),
                        MATCH($C$6,Hulpsheets!$AH$3:$AK$3,0)
                    ),
                    ""
                )
            )
        )
    )
)</f>
        <v/>
      </c>
      <c r="N165" s="399"/>
      <c r="O165" s="395" t="str">
        <f t="shared" si="48"/>
        <v/>
      </c>
      <c r="P165" s="86" t="str">
        <f t="shared" si="49"/>
        <v/>
      </c>
      <c r="R165" s="404"/>
      <c r="S165" s="403" t="str">
        <f t="shared" si="50"/>
        <v/>
      </c>
      <c r="T165" s="130" t="str">
        <f t="shared" si="51"/>
        <v/>
      </c>
      <c r="U165" s="70"/>
      <c r="V165" s="404"/>
      <c r="W165" s="70"/>
      <c r="X165" s="404"/>
      <c r="Z165" s="403" t="str">
        <f t="shared" si="52"/>
        <v/>
      </c>
      <c r="AA165" s="130" t="str">
        <f t="shared" si="53"/>
        <v/>
      </c>
      <c r="AB165" s="403" t="str">
        <f t="shared" si="54"/>
        <v/>
      </c>
      <c r="AC165" s="130" t="str">
        <f t="shared" si="55"/>
        <v/>
      </c>
      <c r="AD165" s="461"/>
    </row>
    <row r="166" spans="1:30" x14ac:dyDescent="0.2">
      <c r="B166" s="500"/>
      <c r="C166" s="501"/>
      <c r="D166" s="501"/>
      <c r="E166" s="501"/>
      <c r="F166" s="501"/>
      <c r="G166" s="501"/>
      <c r="H166" s="501"/>
      <c r="I166" s="501"/>
      <c r="J166" s="501"/>
      <c r="K166" s="502"/>
      <c r="L166" s="429" t="s">
        <v>120</v>
      </c>
      <c r="M166" s="257" t="str">
        <f>IF(LEN($C$5)&lt;=1,
    "",
    IF(
        OR($C$5="Overige (zorg-)instellingen",$C$5="Onderneming"),
        IF(Basisgegevens!$C$5="Ja",
            IFERROR(
                INDEX(Hulpsheets!$AO$3:$AR$18,
                    MATCH($C$9,Hulpsheets!$AN$3:$AN$18,0),
                    MATCH($C$6,Hulpsheets!$AO$3:$AR$3,0)
                ),
                ""
            ),
            IFERROR(
                INDEX(Hulpsheets!$AH$3:$AK$18,
                    MATCH($C$9,Hulpsheets!$AG$3:$AG$18,0),
                    MATCH($C$6,Hulpsheets!$AH$3:$AK$3,0)
                ),
                ""
            )
        ),
        IF($L166="Niet-economische activiteit",
            100%,
            IF(Basisgegevens!$C$5="Ja",
                IFERROR(
                    INDEX(Hulpsheets!$AO$3:$AR$18,
                        MATCH($C$9,Hulpsheets!$AN$3:$AN$18,0),
                        MATCH($C$6,Hulpsheets!$AO$3:$AR$3,0)
                    ),
                    ""
                ),
                IFERROR(
                    INDEX(Hulpsheets!$AH$3:$AK$18,
                        MATCH($C$9,Hulpsheets!$AG$3:$AG$18,0),
                        MATCH($C$6,Hulpsheets!$AH$3:$AK$3,0)
                    ),
                    ""
                )
            )
        )
    )
)</f>
        <v/>
      </c>
      <c r="N166" s="399"/>
      <c r="O166" s="395" t="str">
        <f t="shared" si="48"/>
        <v/>
      </c>
      <c r="P166" s="86" t="str">
        <f t="shared" si="49"/>
        <v/>
      </c>
      <c r="R166" s="404"/>
      <c r="S166" s="403" t="str">
        <f t="shared" si="50"/>
        <v/>
      </c>
      <c r="T166" s="130" t="str">
        <f t="shared" si="51"/>
        <v/>
      </c>
      <c r="U166" s="70"/>
      <c r="V166" s="404"/>
      <c r="W166" s="70"/>
      <c r="X166" s="404"/>
      <c r="Z166" s="403" t="str">
        <f t="shared" si="52"/>
        <v/>
      </c>
      <c r="AA166" s="130" t="str">
        <f t="shared" si="53"/>
        <v/>
      </c>
      <c r="AB166" s="403" t="str">
        <f t="shared" si="54"/>
        <v/>
      </c>
      <c r="AC166" s="130" t="str">
        <f t="shared" si="55"/>
        <v/>
      </c>
      <c r="AD166" s="461"/>
    </row>
    <row r="167" spans="1:30" x14ac:dyDescent="0.2">
      <c r="B167" s="500"/>
      <c r="C167" s="501"/>
      <c r="D167" s="501"/>
      <c r="E167" s="501"/>
      <c r="F167" s="501"/>
      <c r="G167" s="501"/>
      <c r="H167" s="501"/>
      <c r="I167" s="501"/>
      <c r="J167" s="501"/>
      <c r="K167" s="502"/>
      <c r="L167" s="429" t="s">
        <v>120</v>
      </c>
      <c r="M167" s="257" t="str">
        <f>IF(LEN($C$5)&lt;=1,
    "",
    IF(
        OR($C$5="Overige (zorg-)instellingen",$C$5="Onderneming"),
        IF(Basisgegevens!$C$5="Ja",
            IFERROR(
                INDEX(Hulpsheets!$AO$3:$AR$18,
                    MATCH($C$9,Hulpsheets!$AN$3:$AN$18,0),
                    MATCH($C$6,Hulpsheets!$AO$3:$AR$3,0)
                ),
                ""
            ),
            IFERROR(
                INDEX(Hulpsheets!$AH$3:$AK$18,
                    MATCH($C$9,Hulpsheets!$AG$3:$AG$18,0),
                    MATCH($C$6,Hulpsheets!$AH$3:$AK$3,0)
                ),
                ""
            )
        ),
        IF($L167="Niet-economische activiteit",
            100%,
            IF(Basisgegevens!$C$5="Ja",
                IFERROR(
                    INDEX(Hulpsheets!$AO$3:$AR$18,
                        MATCH($C$9,Hulpsheets!$AN$3:$AN$18,0),
                        MATCH($C$6,Hulpsheets!$AO$3:$AR$3,0)
                    ),
                    ""
                ),
                IFERROR(
                    INDEX(Hulpsheets!$AH$3:$AK$18,
                        MATCH($C$9,Hulpsheets!$AG$3:$AG$18,0),
                        MATCH($C$6,Hulpsheets!$AH$3:$AK$3,0)
                    ),
                    ""
                )
            )
        )
    )
)</f>
        <v/>
      </c>
      <c r="N167" s="399"/>
      <c r="O167" s="395" t="str">
        <f t="shared" si="48"/>
        <v/>
      </c>
      <c r="P167" s="86" t="str">
        <f t="shared" si="49"/>
        <v/>
      </c>
      <c r="R167" s="404"/>
      <c r="S167" s="403" t="str">
        <f t="shared" si="50"/>
        <v/>
      </c>
      <c r="T167" s="130" t="str">
        <f t="shared" si="51"/>
        <v/>
      </c>
      <c r="U167" s="70"/>
      <c r="V167" s="404"/>
      <c r="W167" s="70"/>
      <c r="X167" s="404"/>
      <c r="Z167" s="403" t="str">
        <f t="shared" si="52"/>
        <v/>
      </c>
      <c r="AA167" s="130" t="str">
        <f t="shared" si="53"/>
        <v/>
      </c>
      <c r="AB167" s="403" t="str">
        <f t="shared" si="54"/>
        <v/>
      </c>
      <c r="AC167" s="130" t="str">
        <f t="shared" si="55"/>
        <v/>
      </c>
      <c r="AD167" s="461"/>
    </row>
    <row r="168" spans="1:30" x14ac:dyDescent="0.2">
      <c r="B168" s="500"/>
      <c r="C168" s="501"/>
      <c r="D168" s="501"/>
      <c r="E168" s="501"/>
      <c r="F168" s="501"/>
      <c r="G168" s="501"/>
      <c r="H168" s="501"/>
      <c r="I168" s="501"/>
      <c r="J168" s="501"/>
      <c r="K168" s="502"/>
      <c r="L168" s="429" t="s">
        <v>120</v>
      </c>
      <c r="M168" s="257" t="str">
        <f>IF(LEN($C$5)&lt;=1,
    "",
    IF(
        OR($C$5="Overige (zorg-)instellingen",$C$5="Onderneming"),
        IF(Basisgegevens!$C$5="Ja",
            IFERROR(
                INDEX(Hulpsheets!$AO$3:$AR$18,
                    MATCH($C$9,Hulpsheets!$AN$3:$AN$18,0),
                    MATCH($C$6,Hulpsheets!$AO$3:$AR$3,0)
                ),
                ""
            ),
            IFERROR(
                INDEX(Hulpsheets!$AH$3:$AK$18,
                    MATCH($C$9,Hulpsheets!$AG$3:$AG$18,0),
                    MATCH($C$6,Hulpsheets!$AH$3:$AK$3,0)
                ),
                ""
            )
        ),
        IF($L168="Niet-economische activiteit",
            100%,
            IF(Basisgegevens!$C$5="Ja",
                IFERROR(
                    INDEX(Hulpsheets!$AO$3:$AR$18,
                        MATCH($C$9,Hulpsheets!$AN$3:$AN$18,0),
                        MATCH($C$6,Hulpsheets!$AO$3:$AR$3,0)
                    ),
                    ""
                ),
                IFERROR(
                    INDEX(Hulpsheets!$AH$3:$AK$18,
                        MATCH($C$9,Hulpsheets!$AG$3:$AG$18,0),
                        MATCH($C$6,Hulpsheets!$AH$3:$AK$3,0)
                    ),
                    ""
                )
            )
        )
    )
)</f>
        <v/>
      </c>
      <c r="N168" s="399"/>
      <c r="O168" s="395" t="str">
        <f t="shared" si="48"/>
        <v/>
      </c>
      <c r="P168" s="86" t="str">
        <f t="shared" si="49"/>
        <v/>
      </c>
      <c r="R168" s="404"/>
      <c r="S168" s="403" t="str">
        <f t="shared" si="50"/>
        <v/>
      </c>
      <c r="T168" s="130" t="str">
        <f t="shared" si="51"/>
        <v/>
      </c>
      <c r="U168" s="70"/>
      <c r="V168" s="404"/>
      <c r="W168" s="70"/>
      <c r="X168" s="404"/>
      <c r="Z168" s="403" t="str">
        <f t="shared" si="52"/>
        <v/>
      </c>
      <c r="AA168" s="130" t="str">
        <f t="shared" si="53"/>
        <v/>
      </c>
      <c r="AB168" s="403" t="str">
        <f t="shared" si="54"/>
        <v/>
      </c>
      <c r="AC168" s="130" t="str">
        <f t="shared" si="55"/>
        <v/>
      </c>
      <c r="AD168" s="461"/>
    </row>
    <row r="169" spans="1:30" x14ac:dyDescent="0.2">
      <c r="B169" s="500"/>
      <c r="C169" s="501"/>
      <c r="D169" s="501"/>
      <c r="E169" s="501"/>
      <c r="F169" s="501"/>
      <c r="G169" s="501"/>
      <c r="H169" s="501"/>
      <c r="I169" s="501"/>
      <c r="J169" s="501"/>
      <c r="K169" s="502"/>
      <c r="L169" s="429" t="s">
        <v>120</v>
      </c>
      <c r="M169" s="257" t="str">
        <f>IF(LEN($C$5)&lt;=1,
    "",
    IF(
        OR($C$5="Overige (zorg-)instellingen",$C$5="Onderneming"),
        IF(Basisgegevens!$C$5="Ja",
            IFERROR(
                INDEX(Hulpsheets!$AO$3:$AR$18,
                    MATCH($C$9,Hulpsheets!$AN$3:$AN$18,0),
                    MATCH($C$6,Hulpsheets!$AO$3:$AR$3,0)
                ),
                ""
            ),
            IFERROR(
                INDEX(Hulpsheets!$AH$3:$AK$18,
                    MATCH($C$9,Hulpsheets!$AG$3:$AG$18,0),
                    MATCH($C$6,Hulpsheets!$AH$3:$AK$3,0)
                ),
                ""
            )
        ),
        IF($L169="Niet-economische activiteit",
            100%,
            IF(Basisgegevens!$C$5="Ja",
                IFERROR(
                    INDEX(Hulpsheets!$AO$3:$AR$18,
                        MATCH($C$9,Hulpsheets!$AN$3:$AN$18,0),
                        MATCH($C$6,Hulpsheets!$AO$3:$AR$3,0)
                    ),
                    ""
                ),
                IFERROR(
                    INDEX(Hulpsheets!$AH$3:$AK$18,
                        MATCH($C$9,Hulpsheets!$AG$3:$AG$18,0),
                        MATCH($C$6,Hulpsheets!$AH$3:$AK$3,0)
                    ),
                    ""
                )
            )
        )
    )
)</f>
        <v/>
      </c>
      <c r="N169" s="399"/>
      <c r="O169" s="395" t="str">
        <f t="shared" si="48"/>
        <v/>
      </c>
      <c r="P169" s="86" t="str">
        <f t="shared" si="49"/>
        <v/>
      </c>
      <c r="R169" s="404"/>
      <c r="S169" s="403" t="str">
        <f t="shared" si="50"/>
        <v/>
      </c>
      <c r="T169" s="130" t="str">
        <f t="shared" si="51"/>
        <v/>
      </c>
      <c r="U169" s="70"/>
      <c r="V169" s="404"/>
      <c r="W169" s="70"/>
      <c r="X169" s="404"/>
      <c r="Z169" s="403" t="str">
        <f t="shared" si="52"/>
        <v/>
      </c>
      <c r="AA169" s="130" t="str">
        <f t="shared" si="53"/>
        <v/>
      </c>
      <c r="AB169" s="403" t="str">
        <f t="shared" si="54"/>
        <v/>
      </c>
      <c r="AC169" s="130" t="str">
        <f t="shared" si="55"/>
        <v/>
      </c>
      <c r="AD169" s="461"/>
    </row>
    <row r="170" spans="1:30" x14ac:dyDescent="0.2">
      <c r="B170" s="500"/>
      <c r="C170" s="501"/>
      <c r="D170" s="501"/>
      <c r="E170" s="501"/>
      <c r="F170" s="501"/>
      <c r="G170" s="501"/>
      <c r="H170" s="501"/>
      <c r="I170" s="501"/>
      <c r="J170" s="501"/>
      <c r="K170" s="502"/>
      <c r="L170" s="429" t="s">
        <v>120</v>
      </c>
      <c r="M170" s="257" t="str">
        <f>IF(LEN($C$5)&lt;=1,
    "",
    IF(
        OR($C$5="Overige (zorg-)instellingen",$C$5="Onderneming"),
        IF(Basisgegevens!$C$5="Ja",
            IFERROR(
                INDEX(Hulpsheets!$AO$3:$AR$18,
                    MATCH($C$9,Hulpsheets!$AN$3:$AN$18,0),
                    MATCH($C$6,Hulpsheets!$AO$3:$AR$3,0)
                ),
                ""
            ),
            IFERROR(
                INDEX(Hulpsheets!$AH$3:$AK$18,
                    MATCH($C$9,Hulpsheets!$AG$3:$AG$18,0),
                    MATCH($C$6,Hulpsheets!$AH$3:$AK$3,0)
                ),
                ""
            )
        ),
        IF($L170="Niet-economische activiteit",
            100%,
            IF(Basisgegevens!$C$5="Ja",
                IFERROR(
                    INDEX(Hulpsheets!$AO$3:$AR$18,
                        MATCH($C$9,Hulpsheets!$AN$3:$AN$18,0),
                        MATCH($C$6,Hulpsheets!$AO$3:$AR$3,0)
                    ),
                    ""
                ),
                IFERROR(
                    INDEX(Hulpsheets!$AH$3:$AK$18,
                        MATCH($C$9,Hulpsheets!$AG$3:$AG$18,0),
                        MATCH($C$6,Hulpsheets!$AH$3:$AK$3,0)
                    ),
                    ""
                )
            )
        )
    )
)</f>
        <v/>
      </c>
      <c r="N170" s="399"/>
      <c r="O170" s="395" t="str">
        <f t="shared" si="48"/>
        <v/>
      </c>
      <c r="P170" s="86" t="str">
        <f t="shared" si="49"/>
        <v/>
      </c>
      <c r="R170" s="404"/>
      <c r="S170" s="403" t="str">
        <f t="shared" si="50"/>
        <v/>
      </c>
      <c r="T170" s="130" t="str">
        <f t="shared" si="51"/>
        <v/>
      </c>
      <c r="U170" s="70"/>
      <c r="V170" s="404"/>
      <c r="W170" s="70"/>
      <c r="X170" s="404"/>
      <c r="Z170" s="403" t="str">
        <f t="shared" si="52"/>
        <v/>
      </c>
      <c r="AA170" s="130" t="str">
        <f t="shared" si="53"/>
        <v/>
      </c>
      <c r="AB170" s="403" t="str">
        <f t="shared" si="54"/>
        <v/>
      </c>
      <c r="AC170" s="130" t="str">
        <f t="shared" si="55"/>
        <v/>
      </c>
      <c r="AD170" s="461"/>
    </row>
    <row r="171" spans="1:30" x14ac:dyDescent="0.2">
      <c r="B171" s="500"/>
      <c r="C171" s="501"/>
      <c r="D171" s="501"/>
      <c r="E171" s="501"/>
      <c r="F171" s="501"/>
      <c r="G171" s="501"/>
      <c r="H171" s="501"/>
      <c r="I171" s="501"/>
      <c r="J171" s="501"/>
      <c r="K171" s="502"/>
      <c r="L171" s="429" t="s">
        <v>120</v>
      </c>
      <c r="M171" s="257" t="str">
        <f>IF(LEN($C$5)&lt;=1,
    "",
    IF(
        OR($C$5="Overige (zorg-)instellingen",$C$5="Onderneming"),
        IF(Basisgegevens!$C$5="Ja",
            IFERROR(
                INDEX(Hulpsheets!$AO$3:$AR$18,
                    MATCH($C$9,Hulpsheets!$AN$3:$AN$18,0),
                    MATCH($C$6,Hulpsheets!$AO$3:$AR$3,0)
                ),
                ""
            ),
            IFERROR(
                INDEX(Hulpsheets!$AH$3:$AK$18,
                    MATCH($C$9,Hulpsheets!$AG$3:$AG$18,0),
                    MATCH($C$6,Hulpsheets!$AH$3:$AK$3,0)
                ),
                ""
            )
        ),
        IF($L171="Niet-economische activiteit",
            100%,
            IF(Basisgegevens!$C$5="Ja",
                IFERROR(
                    INDEX(Hulpsheets!$AO$3:$AR$18,
                        MATCH($C$9,Hulpsheets!$AN$3:$AN$18,0),
                        MATCH($C$6,Hulpsheets!$AO$3:$AR$3,0)
                    ),
                    ""
                ),
                IFERROR(
                    INDEX(Hulpsheets!$AH$3:$AK$18,
                        MATCH($C$9,Hulpsheets!$AG$3:$AG$18,0),
                        MATCH($C$6,Hulpsheets!$AH$3:$AK$3,0)
                    ),
                    ""
                )
            )
        )
    )
)</f>
        <v/>
      </c>
      <c r="N171" s="399"/>
      <c r="O171" s="395" t="str">
        <f t="shared" si="48"/>
        <v/>
      </c>
      <c r="P171" s="86" t="str">
        <f t="shared" si="49"/>
        <v/>
      </c>
      <c r="R171" s="404"/>
      <c r="S171" s="403" t="str">
        <f t="shared" si="50"/>
        <v/>
      </c>
      <c r="T171" s="130" t="str">
        <f t="shared" si="51"/>
        <v/>
      </c>
      <c r="U171" s="70"/>
      <c r="V171" s="404"/>
      <c r="W171" s="70"/>
      <c r="X171" s="404"/>
      <c r="Z171" s="403" t="str">
        <f t="shared" si="52"/>
        <v/>
      </c>
      <c r="AA171" s="130" t="str">
        <f t="shared" si="53"/>
        <v/>
      </c>
      <c r="AB171" s="403" t="str">
        <f t="shared" si="54"/>
        <v/>
      </c>
      <c r="AC171" s="130" t="str">
        <f t="shared" si="55"/>
        <v/>
      </c>
      <c r="AD171" s="461"/>
    </row>
    <row r="172" spans="1:30" x14ac:dyDescent="0.2">
      <c r="B172" s="500"/>
      <c r="C172" s="501"/>
      <c r="D172" s="501"/>
      <c r="E172" s="501"/>
      <c r="F172" s="501"/>
      <c r="G172" s="501"/>
      <c r="H172" s="501"/>
      <c r="I172" s="501"/>
      <c r="J172" s="501"/>
      <c r="K172" s="502"/>
      <c r="L172" s="429" t="s">
        <v>120</v>
      </c>
      <c r="M172" s="257" t="str">
        <f>IF(LEN($C$5)&lt;=1,
    "",
    IF(
        OR($C$5="Overige (zorg-)instellingen",$C$5="Onderneming"),
        IF(Basisgegevens!$C$5="Ja",
            IFERROR(
                INDEX(Hulpsheets!$AO$3:$AR$18,
                    MATCH($C$9,Hulpsheets!$AN$3:$AN$18,0),
                    MATCH($C$6,Hulpsheets!$AO$3:$AR$3,0)
                ),
                ""
            ),
            IFERROR(
                INDEX(Hulpsheets!$AH$3:$AK$18,
                    MATCH($C$9,Hulpsheets!$AG$3:$AG$18,0),
                    MATCH($C$6,Hulpsheets!$AH$3:$AK$3,0)
                ),
                ""
            )
        ),
        IF($L172="Niet-economische activiteit",
            100%,
            IF(Basisgegevens!$C$5="Ja",
                IFERROR(
                    INDEX(Hulpsheets!$AO$3:$AR$18,
                        MATCH($C$9,Hulpsheets!$AN$3:$AN$18,0),
                        MATCH($C$6,Hulpsheets!$AO$3:$AR$3,0)
                    ),
                    ""
                ),
                IFERROR(
                    INDEX(Hulpsheets!$AH$3:$AK$18,
                        MATCH($C$9,Hulpsheets!$AG$3:$AG$18,0),
                        MATCH($C$6,Hulpsheets!$AH$3:$AK$3,0)
                    ),
                    ""
                )
            )
        )
    )
)</f>
        <v/>
      </c>
      <c r="N172" s="399"/>
      <c r="O172" s="395" t="str">
        <f t="shared" si="48"/>
        <v/>
      </c>
      <c r="P172" s="86" t="str">
        <f t="shared" si="49"/>
        <v/>
      </c>
      <c r="R172" s="404"/>
      <c r="S172" s="403" t="str">
        <f t="shared" si="50"/>
        <v/>
      </c>
      <c r="T172" s="130" t="str">
        <f t="shared" si="51"/>
        <v/>
      </c>
      <c r="U172" s="70"/>
      <c r="V172" s="404"/>
      <c r="W172" s="70"/>
      <c r="X172" s="404"/>
      <c r="Z172" s="403" t="str">
        <f t="shared" si="52"/>
        <v/>
      </c>
      <c r="AA172" s="130" t="str">
        <f t="shared" si="53"/>
        <v/>
      </c>
      <c r="AB172" s="403" t="str">
        <f t="shared" si="54"/>
        <v/>
      </c>
      <c r="AC172" s="130" t="str">
        <f t="shared" si="55"/>
        <v/>
      </c>
      <c r="AD172" s="461"/>
    </row>
    <row r="173" spans="1:30" x14ac:dyDescent="0.2">
      <c r="B173" s="500"/>
      <c r="C173" s="501"/>
      <c r="D173" s="501"/>
      <c r="E173" s="501"/>
      <c r="F173" s="501"/>
      <c r="G173" s="501"/>
      <c r="H173" s="501"/>
      <c r="I173" s="501"/>
      <c r="J173" s="501"/>
      <c r="K173" s="502"/>
      <c r="L173" s="429" t="s">
        <v>120</v>
      </c>
      <c r="M173" s="257" t="str">
        <f>IF(LEN($C$5)&lt;=1,
    "",
    IF(
        OR($C$5="Overige (zorg-)instellingen",$C$5="Onderneming"),
        IF(Basisgegevens!$C$5="Ja",
            IFERROR(
                INDEX(Hulpsheets!$AO$3:$AR$18,
                    MATCH($C$9,Hulpsheets!$AN$3:$AN$18,0),
                    MATCH($C$6,Hulpsheets!$AO$3:$AR$3,0)
                ),
                ""
            ),
            IFERROR(
                INDEX(Hulpsheets!$AH$3:$AK$18,
                    MATCH($C$9,Hulpsheets!$AG$3:$AG$18,0),
                    MATCH($C$6,Hulpsheets!$AH$3:$AK$3,0)
                ),
                ""
            )
        ),
        IF($L173="Niet-economische activiteit",
            100%,
            IF(Basisgegevens!$C$5="Ja",
                IFERROR(
                    INDEX(Hulpsheets!$AO$3:$AR$18,
                        MATCH($C$9,Hulpsheets!$AN$3:$AN$18,0),
                        MATCH($C$6,Hulpsheets!$AO$3:$AR$3,0)
                    ),
                    ""
                ),
                IFERROR(
                    INDEX(Hulpsheets!$AH$3:$AK$18,
                        MATCH($C$9,Hulpsheets!$AG$3:$AG$18,0),
                        MATCH($C$6,Hulpsheets!$AH$3:$AK$3,0)
                    ),
                    ""
                )
            )
        )
    )
)</f>
        <v/>
      </c>
      <c r="N173" s="399"/>
      <c r="O173" s="395" t="str">
        <f t="shared" si="48"/>
        <v/>
      </c>
      <c r="P173" s="86" t="str">
        <f t="shared" si="49"/>
        <v/>
      </c>
      <c r="R173" s="404"/>
      <c r="S173" s="403" t="str">
        <f t="shared" si="50"/>
        <v/>
      </c>
      <c r="T173" s="130" t="str">
        <f t="shared" si="51"/>
        <v/>
      </c>
      <c r="U173" s="70"/>
      <c r="V173" s="404"/>
      <c r="W173" s="70"/>
      <c r="X173" s="404"/>
      <c r="Z173" s="403" t="str">
        <f t="shared" si="52"/>
        <v/>
      </c>
      <c r="AA173" s="130" t="str">
        <f t="shared" si="53"/>
        <v/>
      </c>
      <c r="AB173" s="403" t="str">
        <f t="shared" si="54"/>
        <v/>
      </c>
      <c r="AC173" s="130" t="str">
        <f t="shared" si="55"/>
        <v/>
      </c>
      <c r="AD173" s="461"/>
    </row>
    <row r="174" spans="1:30" x14ac:dyDescent="0.2">
      <c r="B174" s="500"/>
      <c r="C174" s="501"/>
      <c r="D174" s="501"/>
      <c r="E174" s="501"/>
      <c r="F174" s="501"/>
      <c r="G174" s="501"/>
      <c r="H174" s="501"/>
      <c r="I174" s="501"/>
      <c r="J174" s="501"/>
      <c r="K174" s="502"/>
      <c r="L174" s="429" t="s">
        <v>120</v>
      </c>
      <c r="M174" s="257" t="str">
        <f>IF(LEN($C$5)&lt;=1,
    "",
    IF(
        OR($C$5="Overige (zorg-)instellingen",$C$5="Onderneming"),
        IF(Basisgegevens!$C$5="Ja",
            IFERROR(
                INDEX(Hulpsheets!$AO$3:$AR$18,
                    MATCH($C$9,Hulpsheets!$AN$3:$AN$18,0),
                    MATCH($C$6,Hulpsheets!$AO$3:$AR$3,0)
                ),
                ""
            ),
            IFERROR(
                INDEX(Hulpsheets!$AH$3:$AK$18,
                    MATCH($C$9,Hulpsheets!$AG$3:$AG$18,0),
                    MATCH($C$6,Hulpsheets!$AH$3:$AK$3,0)
                ),
                ""
            )
        ),
        IF($L174="Niet-economische activiteit",
            100%,
            IF(Basisgegevens!$C$5="Ja",
                IFERROR(
                    INDEX(Hulpsheets!$AO$3:$AR$18,
                        MATCH($C$9,Hulpsheets!$AN$3:$AN$18,0),
                        MATCH($C$6,Hulpsheets!$AO$3:$AR$3,0)
                    ),
                    ""
                ),
                IFERROR(
                    INDEX(Hulpsheets!$AH$3:$AK$18,
                        MATCH($C$9,Hulpsheets!$AG$3:$AG$18,0),
                        MATCH($C$6,Hulpsheets!$AH$3:$AK$3,0)
                    ),
                    ""
                )
            )
        )
    )
)</f>
        <v/>
      </c>
      <c r="N174" s="399"/>
      <c r="O174" s="395" t="str">
        <f t="shared" si="48"/>
        <v/>
      </c>
      <c r="P174" s="86" t="str">
        <f t="shared" si="49"/>
        <v/>
      </c>
      <c r="R174" s="404"/>
      <c r="S174" s="403" t="str">
        <f t="shared" si="50"/>
        <v/>
      </c>
      <c r="T174" s="130" t="str">
        <f t="shared" si="51"/>
        <v/>
      </c>
      <c r="U174" s="70"/>
      <c r="V174" s="404"/>
      <c r="W174" s="70"/>
      <c r="X174" s="404"/>
      <c r="Z174" s="403" t="str">
        <f t="shared" si="52"/>
        <v/>
      </c>
      <c r="AA174" s="130" t="str">
        <f t="shared" si="53"/>
        <v/>
      </c>
      <c r="AB174" s="403" t="str">
        <f t="shared" si="54"/>
        <v/>
      </c>
      <c r="AC174" s="130" t="str">
        <f t="shared" si="55"/>
        <v/>
      </c>
      <c r="AD174" s="461"/>
    </row>
    <row r="175" spans="1:30" x14ac:dyDescent="0.2">
      <c r="B175" s="500"/>
      <c r="C175" s="501"/>
      <c r="D175" s="501"/>
      <c r="E175" s="501"/>
      <c r="F175" s="501"/>
      <c r="G175" s="501"/>
      <c r="H175" s="501"/>
      <c r="I175" s="501"/>
      <c r="J175" s="501"/>
      <c r="K175" s="502"/>
      <c r="L175" s="429" t="s">
        <v>120</v>
      </c>
      <c r="M175" s="257" t="str">
        <f>IF(LEN($C$5)&lt;=1,
    "",
    IF(
        OR($C$5="Overige (zorg-)instellingen",$C$5="Onderneming"),
        IF(Basisgegevens!$C$5="Ja",
            IFERROR(
                INDEX(Hulpsheets!$AO$3:$AR$18,
                    MATCH($C$9,Hulpsheets!$AN$3:$AN$18,0),
                    MATCH($C$6,Hulpsheets!$AO$3:$AR$3,0)
                ),
                ""
            ),
            IFERROR(
                INDEX(Hulpsheets!$AH$3:$AK$18,
                    MATCH($C$9,Hulpsheets!$AG$3:$AG$18,0),
                    MATCH($C$6,Hulpsheets!$AH$3:$AK$3,0)
                ),
                ""
            )
        ),
        IF($L175="Niet-economische activiteit",
            100%,
            IF(Basisgegevens!$C$5="Ja",
                IFERROR(
                    INDEX(Hulpsheets!$AO$3:$AR$18,
                        MATCH($C$9,Hulpsheets!$AN$3:$AN$18,0),
                        MATCH($C$6,Hulpsheets!$AO$3:$AR$3,0)
                    ),
                    ""
                ),
                IFERROR(
                    INDEX(Hulpsheets!$AH$3:$AK$18,
                        MATCH($C$9,Hulpsheets!$AG$3:$AG$18,0),
                        MATCH($C$6,Hulpsheets!$AH$3:$AK$3,0)
                    ),
                    ""
                )
            )
        )
    )
)</f>
        <v/>
      </c>
      <c r="N175" s="399"/>
      <c r="O175" s="395" t="str">
        <f t="shared" si="48"/>
        <v/>
      </c>
      <c r="P175" s="86" t="str">
        <f t="shared" si="49"/>
        <v/>
      </c>
      <c r="R175" s="404"/>
      <c r="S175" s="403" t="str">
        <f t="shared" si="50"/>
        <v/>
      </c>
      <c r="T175" s="130" t="str">
        <f t="shared" si="51"/>
        <v/>
      </c>
      <c r="U175" s="70"/>
      <c r="V175" s="404"/>
      <c r="W175" s="70"/>
      <c r="X175" s="404"/>
      <c r="Z175" s="403" t="str">
        <f t="shared" si="52"/>
        <v/>
      </c>
      <c r="AA175" s="130" t="str">
        <f t="shared" si="53"/>
        <v/>
      </c>
      <c r="AB175" s="403" t="str">
        <f t="shared" si="54"/>
        <v/>
      </c>
      <c r="AC175" s="130" t="str">
        <f t="shared" si="55"/>
        <v/>
      </c>
      <c r="AD175" s="461"/>
    </row>
    <row r="176" spans="1:30" x14ac:dyDescent="0.2">
      <c r="B176" s="500"/>
      <c r="C176" s="501"/>
      <c r="D176" s="501"/>
      <c r="E176" s="501"/>
      <c r="F176" s="501"/>
      <c r="G176" s="501"/>
      <c r="H176" s="501"/>
      <c r="I176" s="501"/>
      <c r="J176" s="501"/>
      <c r="K176" s="502"/>
      <c r="L176" s="429" t="s">
        <v>120</v>
      </c>
      <c r="M176" s="257" t="str">
        <f>IF(LEN($C$5)&lt;=1,
    "",
    IF(
        OR($C$5="Overige (zorg-)instellingen",$C$5="Onderneming"),
        IF(Basisgegevens!$C$5="Ja",
            IFERROR(
                INDEX(Hulpsheets!$AO$3:$AR$18,
                    MATCH($C$9,Hulpsheets!$AN$3:$AN$18,0),
                    MATCH($C$6,Hulpsheets!$AO$3:$AR$3,0)
                ),
                ""
            ),
            IFERROR(
                INDEX(Hulpsheets!$AH$3:$AK$18,
                    MATCH($C$9,Hulpsheets!$AG$3:$AG$18,0),
                    MATCH($C$6,Hulpsheets!$AH$3:$AK$3,0)
                ),
                ""
            )
        ),
        IF($L176="Niet-economische activiteit",
            100%,
            IF(Basisgegevens!$C$5="Ja",
                IFERROR(
                    INDEX(Hulpsheets!$AO$3:$AR$18,
                        MATCH($C$9,Hulpsheets!$AN$3:$AN$18,0),
                        MATCH($C$6,Hulpsheets!$AO$3:$AR$3,0)
                    ),
                    ""
                ),
                IFERROR(
                    INDEX(Hulpsheets!$AH$3:$AK$18,
                        MATCH($C$9,Hulpsheets!$AG$3:$AG$18,0),
                        MATCH($C$6,Hulpsheets!$AH$3:$AK$3,0)
                    ),
                    ""
                )
            )
        )
    )
)</f>
        <v/>
      </c>
      <c r="N176" s="399"/>
      <c r="O176" s="395" t="str">
        <f t="shared" si="48"/>
        <v/>
      </c>
      <c r="P176" s="86" t="str">
        <f t="shared" si="49"/>
        <v/>
      </c>
      <c r="R176" s="404"/>
      <c r="S176" s="403" t="str">
        <f t="shared" si="50"/>
        <v/>
      </c>
      <c r="T176" s="130" t="str">
        <f t="shared" si="51"/>
        <v/>
      </c>
      <c r="U176" s="70"/>
      <c r="V176" s="404"/>
      <c r="W176" s="70"/>
      <c r="X176" s="404"/>
      <c r="Z176" s="403" t="str">
        <f t="shared" si="52"/>
        <v/>
      </c>
      <c r="AA176" s="130" t="str">
        <f t="shared" si="53"/>
        <v/>
      </c>
      <c r="AB176" s="403" t="str">
        <f t="shared" si="54"/>
        <v/>
      </c>
      <c r="AC176" s="130" t="str">
        <f t="shared" si="55"/>
        <v/>
      </c>
      <c r="AD176" s="461"/>
    </row>
    <row r="177" spans="1:30" ht="13.5" thickBot="1" x14ac:dyDescent="0.25">
      <c r="B177" s="500"/>
      <c r="C177" s="501"/>
      <c r="D177" s="501"/>
      <c r="E177" s="501"/>
      <c r="F177" s="501"/>
      <c r="G177" s="501"/>
      <c r="H177" s="501"/>
      <c r="I177" s="501"/>
      <c r="J177" s="501"/>
      <c r="K177" s="502"/>
      <c r="L177" s="429" t="s">
        <v>120</v>
      </c>
      <c r="M177" s="257" t="str">
        <f>IF(LEN($C$5)&lt;=1,
    "",
    IF(
        OR($C$5="Overige (zorg-)instellingen",$C$5="Onderneming"),
        IF(Basisgegevens!$C$5="Ja",
            IFERROR(
                INDEX(Hulpsheets!$AO$3:$AR$18,
                    MATCH($C$9,Hulpsheets!$AN$3:$AN$18,0),
                    MATCH($C$6,Hulpsheets!$AO$3:$AR$3,0)
                ),
                ""
            ),
            IFERROR(
                INDEX(Hulpsheets!$AH$3:$AK$18,
                    MATCH($C$9,Hulpsheets!$AG$3:$AG$18,0),
                    MATCH($C$6,Hulpsheets!$AH$3:$AK$3,0)
                ),
                ""
            )
        ),
        IF($L177="Niet-economische activiteit",
            100%,
            IF(Basisgegevens!$C$5="Ja",
                IFERROR(
                    INDEX(Hulpsheets!$AO$3:$AR$18,
                        MATCH($C$9,Hulpsheets!$AN$3:$AN$18,0),
                        MATCH($C$6,Hulpsheets!$AO$3:$AR$3,0)
                    ),
                    ""
                ),
                IFERROR(
                    INDEX(Hulpsheets!$AH$3:$AK$18,
                        MATCH($C$9,Hulpsheets!$AG$3:$AG$18,0),
                        MATCH($C$6,Hulpsheets!$AH$3:$AK$3,0)
                    ),
                    ""
                )
            )
        )
    )
)</f>
        <v/>
      </c>
      <c r="N177" s="399"/>
      <c r="O177" s="395" t="str">
        <f t="shared" si="48"/>
        <v/>
      </c>
      <c r="P177" s="86" t="str">
        <f t="shared" si="49"/>
        <v/>
      </c>
      <c r="R177" s="404"/>
      <c r="S177" s="403" t="str">
        <f t="shared" si="50"/>
        <v/>
      </c>
      <c r="T177" s="130" t="str">
        <f t="shared" si="51"/>
        <v/>
      </c>
      <c r="U177" s="70"/>
      <c r="V177" s="404"/>
      <c r="W177" s="70"/>
      <c r="X177" s="404"/>
      <c r="Z177" s="403" t="str">
        <f t="shared" si="52"/>
        <v/>
      </c>
      <c r="AA177" s="130" t="str">
        <f t="shared" si="53"/>
        <v/>
      </c>
      <c r="AB177" s="403" t="str">
        <f t="shared" si="54"/>
        <v/>
      </c>
      <c r="AC177" s="130" t="str">
        <f t="shared" si="55"/>
        <v/>
      </c>
      <c r="AD177" s="461"/>
    </row>
    <row r="178" spans="1:30" ht="13.5" hidden="1" outlineLevel="1" thickBot="1" x14ac:dyDescent="0.25">
      <c r="B178" s="500"/>
      <c r="C178" s="501"/>
      <c r="D178" s="501"/>
      <c r="E178" s="501"/>
      <c r="F178" s="501"/>
      <c r="G178" s="501"/>
      <c r="H178" s="501"/>
      <c r="I178" s="501"/>
      <c r="J178" s="501"/>
      <c r="K178" s="502"/>
      <c r="L178" s="429" t="s">
        <v>120</v>
      </c>
      <c r="M178" s="257" t="str">
        <f>IF(LEN($C$5)&lt;=1,
    "",
    IF(
        OR($C$5="Overige (zorg-)instellingen",$C$5="Onderneming"),
        IF(Basisgegevens!$C$5="Ja",
            IFERROR(
                INDEX(Hulpsheets!$AO$3:$AR$18,
                    MATCH($C$9,Hulpsheets!$AN$3:$AN$18,0),
                    MATCH($C$6,Hulpsheets!$AO$3:$AR$3,0)
                ),
                ""
            ),
            IFERROR(
                INDEX(Hulpsheets!$AH$3:$AK$18,
                    MATCH($C$9,Hulpsheets!$AG$3:$AG$18,0),
                    MATCH($C$6,Hulpsheets!$AH$3:$AK$3,0)
                ),
                ""
            )
        ),
        IF($L178="Niet-economische activiteit",
            100%,
            IF(Basisgegevens!$C$5="Ja",
                IFERROR(
                    INDEX(Hulpsheets!$AO$3:$AR$18,
                        MATCH($C$9,Hulpsheets!$AN$3:$AN$18,0),
                        MATCH($C$6,Hulpsheets!$AO$3:$AR$3,0)
                    ),
                    ""
                ),
                IFERROR(
                    INDEX(Hulpsheets!$AH$3:$AK$18,
                        MATCH($C$9,Hulpsheets!$AG$3:$AG$18,0),
                        MATCH($C$6,Hulpsheets!$AH$3:$AK$3,0)
                    ),
                    ""
                )
            )
        )
    )
)</f>
        <v/>
      </c>
      <c r="N178" s="399"/>
      <c r="O178" s="77" t="str">
        <f t="shared" si="48"/>
        <v/>
      </c>
      <c r="P178" s="86" t="str">
        <f t="shared" si="49"/>
        <v/>
      </c>
      <c r="R178" s="404"/>
      <c r="S178" s="403" t="str">
        <f t="shared" si="50"/>
        <v/>
      </c>
      <c r="T178" s="130" t="str">
        <f t="shared" si="51"/>
        <v/>
      </c>
      <c r="U178" s="70"/>
      <c r="V178" s="404"/>
      <c r="W178" s="70"/>
      <c r="X178" s="404"/>
      <c r="Z178" s="403" t="str">
        <f t="shared" si="52"/>
        <v/>
      </c>
      <c r="AA178" s="130" t="str">
        <f t="shared" si="53"/>
        <v/>
      </c>
      <c r="AB178" s="403" t="str">
        <f t="shared" si="54"/>
        <v/>
      </c>
      <c r="AC178" s="130" t="str">
        <f t="shared" si="55"/>
        <v/>
      </c>
      <c r="AD178" s="461"/>
    </row>
    <row r="179" spans="1:30" ht="13.5" hidden="1" outlineLevel="1" thickBot="1" x14ac:dyDescent="0.25">
      <c r="B179" s="500"/>
      <c r="C179" s="501"/>
      <c r="D179" s="501"/>
      <c r="E179" s="501"/>
      <c r="F179" s="501"/>
      <c r="G179" s="501"/>
      <c r="H179" s="501"/>
      <c r="I179" s="501"/>
      <c r="J179" s="501"/>
      <c r="K179" s="502"/>
      <c r="L179" s="429" t="s">
        <v>120</v>
      </c>
      <c r="M179" s="257" t="str">
        <f>IF(LEN($C$5)&lt;=1,
    "",
    IF(
        OR($C$5="Overige (zorg-)instellingen",$C$5="Onderneming"),
        IF(Basisgegevens!$C$5="Ja",
            IFERROR(
                INDEX(Hulpsheets!$AO$3:$AR$18,
                    MATCH($C$9,Hulpsheets!$AN$3:$AN$18,0),
                    MATCH($C$6,Hulpsheets!$AO$3:$AR$3,0)
                ),
                ""
            ),
            IFERROR(
                INDEX(Hulpsheets!$AH$3:$AK$18,
                    MATCH($C$9,Hulpsheets!$AG$3:$AG$18,0),
                    MATCH($C$6,Hulpsheets!$AH$3:$AK$3,0)
                ),
                ""
            )
        ),
        IF($L179="Niet-economische activiteit",
            100%,
            IF(Basisgegevens!$C$5="Ja",
                IFERROR(
                    INDEX(Hulpsheets!$AO$3:$AR$18,
                        MATCH($C$9,Hulpsheets!$AN$3:$AN$18,0),
                        MATCH($C$6,Hulpsheets!$AO$3:$AR$3,0)
                    ),
                    ""
                ),
                IFERROR(
                    INDEX(Hulpsheets!$AH$3:$AK$18,
                        MATCH($C$9,Hulpsheets!$AG$3:$AG$18,0),
                        MATCH($C$6,Hulpsheets!$AH$3:$AK$3,0)
                    ),
                    ""
                )
            )
        )
    )
)</f>
        <v/>
      </c>
      <c r="N179" s="399"/>
      <c r="O179" s="77" t="str">
        <f t="shared" si="48"/>
        <v/>
      </c>
      <c r="P179" s="86" t="str">
        <f t="shared" si="49"/>
        <v/>
      </c>
      <c r="R179" s="404"/>
      <c r="S179" s="403" t="str">
        <f t="shared" si="50"/>
        <v/>
      </c>
      <c r="T179" s="130" t="str">
        <f t="shared" si="51"/>
        <v/>
      </c>
      <c r="U179" s="70"/>
      <c r="V179" s="404"/>
      <c r="W179" s="70"/>
      <c r="X179" s="404"/>
      <c r="Z179" s="403" t="str">
        <f t="shared" si="52"/>
        <v/>
      </c>
      <c r="AA179" s="130" t="str">
        <f t="shared" si="53"/>
        <v/>
      </c>
      <c r="AB179" s="403" t="str">
        <f t="shared" si="54"/>
        <v/>
      </c>
      <c r="AC179" s="130" t="str">
        <f t="shared" si="55"/>
        <v/>
      </c>
      <c r="AD179" s="461"/>
    </row>
    <row r="180" spans="1:30" ht="13.5" hidden="1" outlineLevel="1" thickBot="1" x14ac:dyDescent="0.25">
      <c r="B180" s="500"/>
      <c r="C180" s="501"/>
      <c r="D180" s="501"/>
      <c r="E180" s="501"/>
      <c r="F180" s="501"/>
      <c r="G180" s="501"/>
      <c r="H180" s="501"/>
      <c r="I180" s="501"/>
      <c r="J180" s="501"/>
      <c r="K180" s="502"/>
      <c r="L180" s="429" t="s">
        <v>120</v>
      </c>
      <c r="M180" s="257" t="str">
        <f>IF(LEN($C$5)&lt;=1,
    "",
    IF(
        OR($C$5="Overige (zorg-)instellingen",$C$5="Onderneming"),
        IF(Basisgegevens!$C$5="Ja",
            IFERROR(
                INDEX(Hulpsheets!$AO$3:$AR$18,
                    MATCH($C$9,Hulpsheets!$AN$3:$AN$18,0),
                    MATCH($C$6,Hulpsheets!$AO$3:$AR$3,0)
                ),
                ""
            ),
            IFERROR(
                INDEX(Hulpsheets!$AH$3:$AK$18,
                    MATCH($C$9,Hulpsheets!$AG$3:$AG$18,0),
                    MATCH($C$6,Hulpsheets!$AH$3:$AK$3,0)
                ),
                ""
            )
        ),
        IF($L180="Niet-economische activiteit",
            100%,
            IF(Basisgegevens!$C$5="Ja",
                IFERROR(
                    INDEX(Hulpsheets!$AO$3:$AR$18,
                        MATCH($C$9,Hulpsheets!$AN$3:$AN$18,0),
                        MATCH($C$6,Hulpsheets!$AO$3:$AR$3,0)
                    ),
                    ""
                ),
                IFERROR(
                    INDEX(Hulpsheets!$AH$3:$AK$18,
                        MATCH($C$9,Hulpsheets!$AG$3:$AG$18,0),
                        MATCH($C$6,Hulpsheets!$AH$3:$AK$3,0)
                    ),
                    ""
                )
            )
        )
    )
)</f>
        <v/>
      </c>
      <c r="N180" s="399"/>
      <c r="O180" s="77" t="str">
        <f t="shared" si="48"/>
        <v/>
      </c>
      <c r="P180" s="86" t="str">
        <f t="shared" si="49"/>
        <v/>
      </c>
      <c r="R180" s="404"/>
      <c r="S180" s="403" t="str">
        <f t="shared" si="50"/>
        <v/>
      </c>
      <c r="T180" s="130" t="str">
        <f t="shared" si="51"/>
        <v/>
      </c>
      <c r="U180" s="70"/>
      <c r="V180" s="404"/>
      <c r="W180" s="70"/>
      <c r="X180" s="404"/>
      <c r="Z180" s="403" t="str">
        <f t="shared" si="52"/>
        <v/>
      </c>
      <c r="AA180" s="130" t="str">
        <f t="shared" si="53"/>
        <v/>
      </c>
      <c r="AB180" s="403" t="str">
        <f t="shared" si="54"/>
        <v/>
      </c>
      <c r="AC180" s="130" t="str">
        <f t="shared" si="55"/>
        <v/>
      </c>
      <c r="AD180" s="461"/>
    </row>
    <row r="181" spans="1:30" ht="13.5" hidden="1" outlineLevel="1" thickBot="1" x14ac:dyDescent="0.25">
      <c r="B181" s="500"/>
      <c r="C181" s="501"/>
      <c r="D181" s="501"/>
      <c r="E181" s="501"/>
      <c r="F181" s="501"/>
      <c r="G181" s="501"/>
      <c r="H181" s="501"/>
      <c r="I181" s="501"/>
      <c r="J181" s="501"/>
      <c r="K181" s="502"/>
      <c r="L181" s="429" t="s">
        <v>120</v>
      </c>
      <c r="M181" s="257" t="str">
        <f>IF(LEN($C$5)&lt;=1,
    "",
    IF(
        OR($C$5="Overige (zorg-)instellingen",$C$5="Onderneming"),
        IF(Basisgegevens!$C$5="Ja",
            IFERROR(
                INDEX(Hulpsheets!$AO$3:$AR$18,
                    MATCH($C$9,Hulpsheets!$AN$3:$AN$18,0),
                    MATCH($C$6,Hulpsheets!$AO$3:$AR$3,0)
                ),
                ""
            ),
            IFERROR(
                INDEX(Hulpsheets!$AH$3:$AK$18,
                    MATCH($C$9,Hulpsheets!$AG$3:$AG$18,0),
                    MATCH($C$6,Hulpsheets!$AH$3:$AK$3,0)
                ),
                ""
            )
        ),
        IF($L181="Niet-economische activiteit",
            100%,
            IF(Basisgegevens!$C$5="Ja",
                IFERROR(
                    INDEX(Hulpsheets!$AO$3:$AR$18,
                        MATCH($C$9,Hulpsheets!$AN$3:$AN$18,0),
                        MATCH($C$6,Hulpsheets!$AO$3:$AR$3,0)
                    ),
                    ""
                ),
                IFERROR(
                    INDEX(Hulpsheets!$AH$3:$AK$18,
                        MATCH($C$9,Hulpsheets!$AG$3:$AG$18,0),
                        MATCH($C$6,Hulpsheets!$AH$3:$AK$3,0)
                    ),
                    ""
                )
            )
        )
    )
)</f>
        <v/>
      </c>
      <c r="N181" s="399"/>
      <c r="O181" s="77" t="str">
        <f t="shared" si="48"/>
        <v/>
      </c>
      <c r="P181" s="86" t="str">
        <f t="shared" si="49"/>
        <v/>
      </c>
      <c r="R181" s="404"/>
      <c r="S181" s="403" t="str">
        <f t="shared" si="50"/>
        <v/>
      </c>
      <c r="T181" s="130" t="str">
        <f t="shared" si="51"/>
        <v/>
      </c>
      <c r="U181" s="70"/>
      <c r="V181" s="404"/>
      <c r="W181" s="70"/>
      <c r="X181" s="404"/>
      <c r="Z181" s="403" t="str">
        <f t="shared" si="52"/>
        <v/>
      </c>
      <c r="AA181" s="130" t="str">
        <f t="shared" si="53"/>
        <v/>
      </c>
      <c r="AB181" s="403" t="str">
        <f t="shared" si="54"/>
        <v/>
      </c>
      <c r="AC181" s="130" t="str">
        <f t="shared" si="55"/>
        <v/>
      </c>
      <c r="AD181" s="461"/>
    </row>
    <row r="182" spans="1:30" ht="13.5" hidden="1" outlineLevel="1" thickBot="1" x14ac:dyDescent="0.25">
      <c r="B182" s="500"/>
      <c r="C182" s="501"/>
      <c r="D182" s="501"/>
      <c r="E182" s="501"/>
      <c r="F182" s="501"/>
      <c r="G182" s="501"/>
      <c r="H182" s="501"/>
      <c r="I182" s="501"/>
      <c r="J182" s="501"/>
      <c r="K182" s="502"/>
      <c r="L182" s="429" t="s">
        <v>120</v>
      </c>
      <c r="M182" s="257" t="str">
        <f>IF(LEN($C$5)&lt;=1,
    "",
    IF(
        OR($C$5="Overige (zorg-)instellingen",$C$5="Onderneming"),
        IF(Basisgegevens!$C$5="Ja",
            IFERROR(
                INDEX(Hulpsheets!$AO$3:$AR$18,
                    MATCH($C$9,Hulpsheets!$AN$3:$AN$18,0),
                    MATCH($C$6,Hulpsheets!$AO$3:$AR$3,0)
                ),
                ""
            ),
            IFERROR(
                INDEX(Hulpsheets!$AH$3:$AK$18,
                    MATCH($C$9,Hulpsheets!$AG$3:$AG$18,0),
                    MATCH($C$6,Hulpsheets!$AH$3:$AK$3,0)
                ),
                ""
            )
        ),
        IF($L182="Niet-economische activiteit",
            100%,
            IF(Basisgegevens!$C$5="Ja",
                IFERROR(
                    INDEX(Hulpsheets!$AO$3:$AR$18,
                        MATCH($C$9,Hulpsheets!$AN$3:$AN$18,0),
                        MATCH($C$6,Hulpsheets!$AO$3:$AR$3,0)
                    ),
                    ""
                ),
                IFERROR(
                    INDEX(Hulpsheets!$AH$3:$AK$18,
                        MATCH($C$9,Hulpsheets!$AG$3:$AG$18,0),
                        MATCH($C$6,Hulpsheets!$AH$3:$AK$3,0)
                    ),
                    ""
                )
            )
        )
    )
)</f>
        <v/>
      </c>
      <c r="N182" s="399"/>
      <c r="O182" s="77" t="str">
        <f t="shared" si="48"/>
        <v/>
      </c>
      <c r="P182" s="86" t="str">
        <f t="shared" si="49"/>
        <v/>
      </c>
      <c r="R182" s="404"/>
      <c r="S182" s="403" t="str">
        <f t="shared" si="50"/>
        <v/>
      </c>
      <c r="T182" s="130" t="str">
        <f t="shared" si="51"/>
        <v/>
      </c>
      <c r="U182" s="70"/>
      <c r="V182" s="404"/>
      <c r="W182" s="70"/>
      <c r="X182" s="404"/>
      <c r="Z182" s="403" t="str">
        <f t="shared" si="52"/>
        <v/>
      </c>
      <c r="AA182" s="130" t="str">
        <f t="shared" si="53"/>
        <v/>
      </c>
      <c r="AB182" s="403" t="str">
        <f t="shared" si="54"/>
        <v/>
      </c>
      <c r="AC182" s="130" t="str">
        <f t="shared" si="55"/>
        <v/>
      </c>
      <c r="AD182" s="461"/>
    </row>
    <row r="183" spans="1:30" ht="13.5" hidden="1" outlineLevel="1" thickBot="1" x14ac:dyDescent="0.25">
      <c r="B183" s="500"/>
      <c r="C183" s="501"/>
      <c r="D183" s="501"/>
      <c r="E183" s="501"/>
      <c r="F183" s="501"/>
      <c r="G183" s="501"/>
      <c r="H183" s="501"/>
      <c r="I183" s="501"/>
      <c r="J183" s="501"/>
      <c r="K183" s="502"/>
      <c r="L183" s="429" t="s">
        <v>120</v>
      </c>
      <c r="M183" s="257" t="str">
        <f>IF(LEN($C$5)&lt;=1,
    "",
    IF(
        OR($C$5="Overige (zorg-)instellingen",$C$5="Onderneming"),
        IF(Basisgegevens!$C$5="Ja",
            IFERROR(
                INDEX(Hulpsheets!$AO$3:$AR$18,
                    MATCH($C$9,Hulpsheets!$AN$3:$AN$18,0),
                    MATCH($C$6,Hulpsheets!$AO$3:$AR$3,0)
                ),
                ""
            ),
            IFERROR(
                INDEX(Hulpsheets!$AH$3:$AK$18,
                    MATCH($C$9,Hulpsheets!$AG$3:$AG$18,0),
                    MATCH($C$6,Hulpsheets!$AH$3:$AK$3,0)
                ),
                ""
            )
        ),
        IF($L183="Niet-economische activiteit",
            100%,
            IF(Basisgegevens!$C$5="Ja",
                IFERROR(
                    INDEX(Hulpsheets!$AO$3:$AR$18,
                        MATCH($C$9,Hulpsheets!$AN$3:$AN$18,0),
                        MATCH($C$6,Hulpsheets!$AO$3:$AR$3,0)
                    ),
                    ""
                ),
                IFERROR(
                    INDEX(Hulpsheets!$AH$3:$AK$18,
                        MATCH($C$9,Hulpsheets!$AG$3:$AG$18,0),
                        MATCH($C$6,Hulpsheets!$AH$3:$AK$3,0)
                    ),
                    ""
                )
            )
        )
    )
)</f>
        <v/>
      </c>
      <c r="N183" s="399"/>
      <c r="O183" s="77" t="str">
        <f t="shared" si="48"/>
        <v/>
      </c>
      <c r="P183" s="86" t="str">
        <f t="shared" si="49"/>
        <v/>
      </c>
      <c r="R183" s="404"/>
      <c r="S183" s="403" t="str">
        <f t="shared" si="50"/>
        <v/>
      </c>
      <c r="T183" s="130" t="str">
        <f t="shared" si="51"/>
        <v/>
      </c>
      <c r="U183" s="70"/>
      <c r="V183" s="404"/>
      <c r="W183" s="70"/>
      <c r="X183" s="404"/>
      <c r="Z183" s="403" t="str">
        <f t="shared" si="52"/>
        <v/>
      </c>
      <c r="AA183" s="130" t="str">
        <f t="shared" si="53"/>
        <v/>
      </c>
      <c r="AB183" s="403" t="str">
        <f t="shared" si="54"/>
        <v/>
      </c>
      <c r="AC183" s="130" t="str">
        <f t="shared" si="55"/>
        <v/>
      </c>
      <c r="AD183" s="461"/>
    </row>
    <row r="184" spans="1:30" ht="13.5" hidden="1" outlineLevel="1" thickBot="1" x14ac:dyDescent="0.25">
      <c r="B184" s="500"/>
      <c r="C184" s="501"/>
      <c r="D184" s="501"/>
      <c r="E184" s="501"/>
      <c r="F184" s="501"/>
      <c r="G184" s="501"/>
      <c r="H184" s="501"/>
      <c r="I184" s="501"/>
      <c r="J184" s="501"/>
      <c r="K184" s="502"/>
      <c r="L184" s="429" t="s">
        <v>120</v>
      </c>
      <c r="M184" s="257" t="str">
        <f>IF(LEN($C$5)&lt;=1,
    "",
    IF(
        OR($C$5="Overige (zorg-)instellingen",$C$5="Onderneming"),
        IF(Basisgegevens!$C$5="Ja",
            IFERROR(
                INDEX(Hulpsheets!$AO$3:$AR$18,
                    MATCH($C$9,Hulpsheets!$AN$3:$AN$18,0),
                    MATCH($C$6,Hulpsheets!$AO$3:$AR$3,0)
                ),
                ""
            ),
            IFERROR(
                INDEX(Hulpsheets!$AH$3:$AK$18,
                    MATCH($C$9,Hulpsheets!$AG$3:$AG$18,0),
                    MATCH($C$6,Hulpsheets!$AH$3:$AK$3,0)
                ),
                ""
            )
        ),
        IF($L184="Niet-economische activiteit",
            100%,
            IF(Basisgegevens!$C$5="Ja",
                IFERROR(
                    INDEX(Hulpsheets!$AO$3:$AR$18,
                        MATCH($C$9,Hulpsheets!$AN$3:$AN$18,0),
                        MATCH($C$6,Hulpsheets!$AO$3:$AR$3,0)
                    ),
                    ""
                ),
                IFERROR(
                    INDEX(Hulpsheets!$AH$3:$AK$18,
                        MATCH($C$9,Hulpsheets!$AG$3:$AG$18,0),
                        MATCH($C$6,Hulpsheets!$AH$3:$AK$3,0)
                    ),
                    ""
                )
            )
        )
    )
)</f>
        <v/>
      </c>
      <c r="N184" s="399"/>
      <c r="O184" s="77" t="str">
        <f t="shared" si="48"/>
        <v/>
      </c>
      <c r="P184" s="86" t="str">
        <f t="shared" si="49"/>
        <v/>
      </c>
      <c r="R184" s="404"/>
      <c r="S184" s="403" t="str">
        <f t="shared" si="50"/>
        <v/>
      </c>
      <c r="T184" s="130" t="str">
        <f t="shared" si="51"/>
        <v/>
      </c>
      <c r="U184" s="70"/>
      <c r="V184" s="404"/>
      <c r="W184" s="70"/>
      <c r="X184" s="404"/>
      <c r="Z184" s="403" t="str">
        <f t="shared" si="52"/>
        <v/>
      </c>
      <c r="AA184" s="130" t="str">
        <f t="shared" si="53"/>
        <v/>
      </c>
      <c r="AB184" s="403" t="str">
        <f t="shared" si="54"/>
        <v/>
      </c>
      <c r="AC184" s="130" t="str">
        <f t="shared" si="55"/>
        <v/>
      </c>
      <c r="AD184" s="461"/>
    </row>
    <row r="185" spans="1:30" ht="13.5" hidden="1" outlineLevel="1" thickBot="1" x14ac:dyDescent="0.25">
      <c r="B185" s="500"/>
      <c r="C185" s="501"/>
      <c r="D185" s="501"/>
      <c r="E185" s="501"/>
      <c r="F185" s="501"/>
      <c r="G185" s="501"/>
      <c r="H185" s="501"/>
      <c r="I185" s="501"/>
      <c r="J185" s="501"/>
      <c r="K185" s="502"/>
      <c r="L185" s="429" t="s">
        <v>120</v>
      </c>
      <c r="M185" s="257" t="str">
        <f>IF(LEN($C$5)&lt;=1,
    "",
    IF(
        OR($C$5="Overige (zorg-)instellingen",$C$5="Onderneming"),
        IF(Basisgegevens!$C$5="Ja",
            IFERROR(
                INDEX(Hulpsheets!$AO$3:$AR$18,
                    MATCH($C$9,Hulpsheets!$AN$3:$AN$18,0),
                    MATCH($C$6,Hulpsheets!$AO$3:$AR$3,0)
                ),
                ""
            ),
            IFERROR(
                INDEX(Hulpsheets!$AH$3:$AK$18,
                    MATCH($C$9,Hulpsheets!$AG$3:$AG$18,0),
                    MATCH($C$6,Hulpsheets!$AH$3:$AK$3,0)
                ),
                ""
            )
        ),
        IF($L185="Niet-economische activiteit",
            100%,
            IF(Basisgegevens!$C$5="Ja",
                IFERROR(
                    INDEX(Hulpsheets!$AO$3:$AR$18,
                        MATCH($C$9,Hulpsheets!$AN$3:$AN$18,0),
                        MATCH($C$6,Hulpsheets!$AO$3:$AR$3,0)
                    ),
                    ""
                ),
                IFERROR(
                    INDEX(Hulpsheets!$AH$3:$AK$18,
                        MATCH($C$9,Hulpsheets!$AG$3:$AG$18,0),
                        MATCH($C$6,Hulpsheets!$AH$3:$AK$3,0)
                    ),
                    ""
                )
            )
        )
    )
)</f>
        <v/>
      </c>
      <c r="N185" s="399"/>
      <c r="O185" s="77" t="str">
        <f t="shared" si="48"/>
        <v/>
      </c>
      <c r="P185" s="86" t="str">
        <f t="shared" si="49"/>
        <v/>
      </c>
      <c r="R185" s="404"/>
      <c r="S185" s="403" t="str">
        <f t="shared" si="50"/>
        <v/>
      </c>
      <c r="T185" s="130" t="str">
        <f t="shared" si="51"/>
        <v/>
      </c>
      <c r="U185" s="70"/>
      <c r="V185" s="404"/>
      <c r="W185" s="70"/>
      <c r="X185" s="404"/>
      <c r="Z185" s="403" t="str">
        <f t="shared" si="52"/>
        <v/>
      </c>
      <c r="AA185" s="130" t="str">
        <f t="shared" si="53"/>
        <v/>
      </c>
      <c r="AB185" s="403" t="str">
        <f t="shared" si="54"/>
        <v/>
      </c>
      <c r="AC185" s="130" t="str">
        <f t="shared" si="55"/>
        <v/>
      </c>
      <c r="AD185" s="461"/>
    </row>
    <row r="186" spans="1:30" ht="13.5" hidden="1" outlineLevel="1" thickBot="1" x14ac:dyDescent="0.25">
      <c r="B186" s="500"/>
      <c r="C186" s="501"/>
      <c r="D186" s="501"/>
      <c r="E186" s="501"/>
      <c r="F186" s="501"/>
      <c r="G186" s="501"/>
      <c r="H186" s="501"/>
      <c r="I186" s="501"/>
      <c r="J186" s="501"/>
      <c r="K186" s="502"/>
      <c r="L186" s="429" t="s">
        <v>120</v>
      </c>
      <c r="M186" s="257" t="str">
        <f>IF(LEN($C$5)&lt;=1,
    "",
    IF(
        OR($C$5="Overige (zorg-)instellingen",$C$5="Onderneming"),
        IF(Basisgegevens!$C$5="Ja",
            IFERROR(
                INDEX(Hulpsheets!$AO$3:$AR$18,
                    MATCH($C$9,Hulpsheets!$AN$3:$AN$18,0),
                    MATCH($C$6,Hulpsheets!$AO$3:$AR$3,0)
                ),
                ""
            ),
            IFERROR(
                INDEX(Hulpsheets!$AH$3:$AK$18,
                    MATCH($C$9,Hulpsheets!$AG$3:$AG$18,0),
                    MATCH($C$6,Hulpsheets!$AH$3:$AK$3,0)
                ),
                ""
            )
        ),
        IF($L186="Niet-economische activiteit",
            100%,
            IF(Basisgegevens!$C$5="Ja",
                IFERROR(
                    INDEX(Hulpsheets!$AO$3:$AR$18,
                        MATCH($C$9,Hulpsheets!$AN$3:$AN$18,0),
                        MATCH($C$6,Hulpsheets!$AO$3:$AR$3,0)
                    ),
                    ""
                ),
                IFERROR(
                    INDEX(Hulpsheets!$AH$3:$AK$18,
                        MATCH($C$9,Hulpsheets!$AG$3:$AG$18,0),
                        MATCH($C$6,Hulpsheets!$AH$3:$AK$3,0)
                    ),
                    ""
                )
            )
        )
    )
)</f>
        <v/>
      </c>
      <c r="N186" s="399"/>
      <c r="O186" s="77" t="str">
        <f t="shared" si="48"/>
        <v/>
      </c>
      <c r="P186" s="86" t="str">
        <f t="shared" si="49"/>
        <v/>
      </c>
      <c r="R186" s="404"/>
      <c r="S186" s="403" t="str">
        <f t="shared" si="50"/>
        <v/>
      </c>
      <c r="T186" s="130" t="str">
        <f t="shared" si="51"/>
        <v/>
      </c>
      <c r="U186" s="70"/>
      <c r="V186" s="404"/>
      <c r="W186" s="70"/>
      <c r="X186" s="404"/>
      <c r="Z186" s="403" t="str">
        <f t="shared" si="52"/>
        <v/>
      </c>
      <c r="AA186" s="130" t="str">
        <f t="shared" si="53"/>
        <v/>
      </c>
      <c r="AB186" s="403" t="str">
        <f t="shared" si="54"/>
        <v/>
      </c>
      <c r="AC186" s="130" t="str">
        <f t="shared" si="55"/>
        <v/>
      </c>
      <c r="AD186" s="461"/>
    </row>
    <row r="187" spans="1:30" ht="13.5" hidden="1" outlineLevel="1" thickBot="1" x14ac:dyDescent="0.25">
      <c r="B187" s="532"/>
      <c r="C187" s="533"/>
      <c r="D187" s="533"/>
      <c r="E187" s="533"/>
      <c r="F187" s="533"/>
      <c r="G187" s="533"/>
      <c r="H187" s="533"/>
      <c r="I187" s="533"/>
      <c r="J187" s="533"/>
      <c r="K187" s="534"/>
      <c r="L187" s="428" t="s">
        <v>120</v>
      </c>
      <c r="M187" s="427" t="str">
        <f>IF(LEN($C$5)&lt;=1,
    "",
    IF(
        OR($C$5="Overige (zorg-)instellingen",$C$5="Onderneming"),
        IF(Basisgegevens!$C$5="Ja",
            IFERROR(
                INDEX(Hulpsheets!$AO$3:$AR$18,
                    MATCH($C$9,Hulpsheets!$AN$3:$AN$18,0),
                    MATCH($C$6,Hulpsheets!$AO$3:$AR$3,0)
                ),
                ""
            ),
            IFERROR(
                INDEX(Hulpsheets!$AH$3:$AK$18,
                    MATCH($C$9,Hulpsheets!$AG$3:$AG$18,0),
                    MATCH($C$6,Hulpsheets!$AH$3:$AK$3,0)
                ),
                ""
            )
        ),
        IF($L187="Niet-economische activiteit",
            100%,
            IF(Basisgegevens!$C$5="Ja",
                IFERROR(
                    INDEX(Hulpsheets!$AO$3:$AR$18,
                        MATCH($C$9,Hulpsheets!$AN$3:$AN$18,0),
                        MATCH($C$6,Hulpsheets!$AO$3:$AR$3,0)
                    ),
                    ""
                ),
                IFERROR(
                    INDEX(Hulpsheets!$AH$3:$AK$18,
                        MATCH($C$9,Hulpsheets!$AG$3:$AG$18,0),
                        MATCH($C$6,Hulpsheets!$AH$3:$AK$3,0)
                    ),
                    ""
                )
            )
        )
    )
)</f>
        <v/>
      </c>
      <c r="N187" s="399"/>
      <c r="O187" s="87" t="str">
        <f t="shared" si="48"/>
        <v/>
      </c>
      <c r="P187" s="88" t="str">
        <f t="shared" si="49"/>
        <v/>
      </c>
      <c r="R187" s="405"/>
      <c r="S187" s="403" t="str">
        <f t="shared" si="50"/>
        <v/>
      </c>
      <c r="T187" s="365" t="str">
        <f t="shared" si="51"/>
        <v/>
      </c>
      <c r="U187" s="70"/>
      <c r="V187" s="405"/>
      <c r="W187" s="70"/>
      <c r="X187" s="405"/>
      <c r="Z187" s="403" t="str">
        <f t="shared" si="52"/>
        <v/>
      </c>
      <c r="AA187" s="365" t="str">
        <f t="shared" si="53"/>
        <v/>
      </c>
      <c r="AB187" s="403" t="str">
        <f t="shared" si="54"/>
        <v/>
      </c>
      <c r="AC187" s="365" t="str">
        <f t="shared" si="55"/>
        <v/>
      </c>
      <c r="AD187" s="461"/>
    </row>
    <row r="188" spans="1:30" ht="13.5" collapsed="1" thickBot="1" x14ac:dyDescent="0.25">
      <c r="B188" s="32"/>
      <c r="C188" s="32"/>
      <c r="D188" s="103"/>
      <c r="E188" s="110"/>
      <c r="F188" s="110"/>
      <c r="G188" s="111"/>
      <c r="H188" s="112"/>
      <c r="I188" s="29"/>
      <c r="J188" s="111"/>
      <c r="L188" s="418" t="s">
        <v>102</v>
      </c>
      <c r="M188" s="78"/>
      <c r="N188" s="101">
        <f>SUM(N163:N187)</f>
        <v>0</v>
      </c>
      <c r="O188" s="101">
        <f>SUM(O163:O187)</f>
        <v>0</v>
      </c>
      <c r="P188" s="101">
        <f>SUM(P163:P187)</f>
        <v>0</v>
      </c>
      <c r="Q188" s="29"/>
      <c r="R188" s="367">
        <f>SUM(R163:R187)</f>
        <v>0</v>
      </c>
      <c r="S188" s="367">
        <f>SUM(S163:S187)</f>
        <v>0</v>
      </c>
      <c r="T188" s="367">
        <f>SUM(T163:T187)</f>
        <v>0</v>
      </c>
      <c r="V188" s="439">
        <f>SUM(V163:V187)</f>
        <v>0</v>
      </c>
      <c r="W188" s="70"/>
      <c r="X188" s="439">
        <f>SUM(X163:X187)</f>
        <v>0</v>
      </c>
      <c r="Z188" s="102">
        <f>SUM(Z163:Z187)</f>
        <v>0</v>
      </c>
      <c r="AA188" s="102">
        <f>SUM(AA163:AA187)</f>
        <v>0</v>
      </c>
      <c r="AB188" s="102">
        <f>SUM(AB163:AB187)</f>
        <v>0</v>
      </c>
      <c r="AC188" s="102">
        <f>SUM(AC163:AC187)</f>
        <v>0</v>
      </c>
      <c r="AD188" s="100"/>
    </row>
    <row r="189" spans="1:30" x14ac:dyDescent="0.2">
      <c r="B189" s="32"/>
      <c r="C189" s="32"/>
      <c r="D189" s="103"/>
      <c r="E189" s="110"/>
      <c r="F189" s="110"/>
      <c r="G189" s="111"/>
      <c r="H189" s="112"/>
      <c r="I189" s="29"/>
      <c r="J189" s="111"/>
      <c r="W189" s="100"/>
      <c r="X189" s="100"/>
      <c r="AB189" s="100"/>
    </row>
    <row r="190" spans="1:30" x14ac:dyDescent="0.2">
      <c r="B190" s="503" t="s">
        <v>126</v>
      </c>
      <c r="C190" s="503"/>
      <c r="D190" s="503"/>
      <c r="E190" s="503"/>
      <c r="F190" s="29"/>
      <c r="I190" s="29"/>
      <c r="P190" s="29"/>
      <c r="Q190" s="29"/>
      <c r="R190" s="6"/>
      <c r="S190" s="121"/>
      <c r="T190" s="6"/>
      <c r="U190" s="29"/>
      <c r="V190" s="29"/>
      <c r="W190" s="29"/>
      <c r="X190" s="29"/>
      <c r="Z190" s="121"/>
      <c r="AA190" s="29"/>
      <c r="AB190" s="121"/>
    </row>
    <row r="191" spans="1:30" ht="13.5" thickBot="1" x14ac:dyDescent="0.25">
      <c r="B191" s="106"/>
      <c r="C191" s="106"/>
      <c r="D191" s="107"/>
      <c r="E191" s="107"/>
      <c r="G191" s="107"/>
      <c r="H191" s="108"/>
      <c r="I191" s="95"/>
      <c r="J191" s="107"/>
      <c r="P191" s="29"/>
      <c r="Q191" s="29"/>
      <c r="S191" s="6"/>
      <c r="T191" s="6"/>
      <c r="U191" s="29"/>
      <c r="W191" s="29"/>
      <c r="Z191" s="6"/>
      <c r="AA191" s="29"/>
      <c r="AB191" s="6"/>
    </row>
    <row r="192" spans="1:30" ht="38.25" customHeight="1" thickBot="1" x14ac:dyDescent="0.25">
      <c r="A192" s="117"/>
      <c r="B192" s="391" t="s">
        <v>109</v>
      </c>
      <c r="C192" s="392"/>
      <c r="D192" s="392"/>
      <c r="E192" s="392"/>
      <c r="F192" s="392"/>
      <c r="G192" s="392"/>
      <c r="H192" s="392"/>
      <c r="I192" s="392"/>
      <c r="J192" s="392"/>
      <c r="K192" s="392"/>
      <c r="L192" s="392"/>
      <c r="M192" s="392"/>
      <c r="N192" s="237" t="s">
        <v>127</v>
      </c>
      <c r="Q192" s="117"/>
      <c r="R192" s="239" t="s">
        <v>187</v>
      </c>
      <c r="S192" s="118"/>
      <c r="T192" s="118"/>
      <c r="U192" s="242"/>
      <c r="V192" s="239" t="s">
        <v>187</v>
      </c>
      <c r="W192" s="242"/>
      <c r="X192" s="239" t="s">
        <v>187</v>
      </c>
      <c r="Y192" s="117"/>
      <c r="Z192" s="118"/>
      <c r="AA192" s="242"/>
      <c r="AB192" s="118"/>
      <c r="AC192" s="117"/>
      <c r="AD192" s="117"/>
    </row>
    <row r="193" spans="2:28" x14ac:dyDescent="0.2">
      <c r="B193" s="496"/>
      <c r="C193" s="497"/>
      <c r="D193" s="497"/>
      <c r="E193" s="497"/>
      <c r="F193" s="497"/>
      <c r="G193" s="497"/>
      <c r="H193" s="497"/>
      <c r="I193" s="497"/>
      <c r="J193" s="497"/>
      <c r="K193" s="497"/>
      <c r="L193" s="497"/>
      <c r="M193" s="393"/>
      <c r="N193" s="325"/>
      <c r="R193" s="416"/>
      <c r="S193" s="80"/>
      <c r="T193" s="80"/>
      <c r="V193" s="416"/>
      <c r="X193" s="416"/>
      <c r="Z193" s="80"/>
      <c r="AB193" s="80"/>
    </row>
    <row r="194" spans="2:28" x14ac:dyDescent="0.2">
      <c r="B194" s="492"/>
      <c r="C194" s="493"/>
      <c r="D194" s="493"/>
      <c r="E194" s="493"/>
      <c r="F194" s="493"/>
      <c r="G194" s="493"/>
      <c r="H194" s="493"/>
      <c r="I194" s="493"/>
      <c r="J194" s="493"/>
      <c r="K194" s="493"/>
      <c r="L194" s="493"/>
      <c r="M194" s="390"/>
      <c r="N194" s="326"/>
      <c r="R194" s="416"/>
      <c r="S194" s="70"/>
      <c r="T194" s="70"/>
      <c r="V194" s="416"/>
      <c r="X194" s="416"/>
      <c r="Z194" s="70"/>
      <c r="AB194" s="70"/>
    </row>
    <row r="195" spans="2:28" x14ac:dyDescent="0.2">
      <c r="B195" s="492"/>
      <c r="C195" s="493"/>
      <c r="D195" s="493"/>
      <c r="E195" s="493"/>
      <c r="F195" s="493"/>
      <c r="G195" s="493"/>
      <c r="H195" s="493"/>
      <c r="I195" s="493"/>
      <c r="J195" s="493"/>
      <c r="K195" s="493"/>
      <c r="L195" s="493"/>
      <c r="M195" s="389"/>
      <c r="N195" s="326"/>
      <c r="R195" s="416"/>
      <c r="S195" s="70"/>
      <c r="T195" s="70"/>
      <c r="V195" s="416"/>
      <c r="X195" s="416"/>
      <c r="Z195" s="70"/>
      <c r="AB195" s="70"/>
    </row>
    <row r="196" spans="2:28" x14ac:dyDescent="0.2">
      <c r="B196" s="492"/>
      <c r="C196" s="493"/>
      <c r="D196" s="493"/>
      <c r="E196" s="493"/>
      <c r="F196" s="493"/>
      <c r="G196" s="493"/>
      <c r="H196" s="493"/>
      <c r="I196" s="493"/>
      <c r="J196" s="493"/>
      <c r="K196" s="493"/>
      <c r="L196" s="493"/>
      <c r="M196" s="390"/>
      <c r="N196" s="326"/>
      <c r="R196" s="416"/>
      <c r="S196" s="70"/>
      <c r="T196" s="70"/>
      <c r="V196" s="416"/>
      <c r="X196" s="416"/>
      <c r="Z196" s="70"/>
      <c r="AB196" s="70"/>
    </row>
    <row r="197" spans="2:28" x14ac:dyDescent="0.2">
      <c r="B197" s="492"/>
      <c r="C197" s="493"/>
      <c r="D197" s="493"/>
      <c r="E197" s="493"/>
      <c r="F197" s="493"/>
      <c r="G197" s="493"/>
      <c r="H197" s="493"/>
      <c r="I197" s="493"/>
      <c r="J197" s="493"/>
      <c r="K197" s="493"/>
      <c r="L197" s="493"/>
      <c r="M197" s="389"/>
      <c r="N197" s="326"/>
      <c r="R197" s="416"/>
      <c r="S197" s="70"/>
      <c r="T197" s="70"/>
      <c r="V197" s="416"/>
      <c r="X197" s="416"/>
      <c r="Z197" s="70"/>
      <c r="AB197" s="70"/>
    </row>
    <row r="198" spans="2:28" x14ac:dyDescent="0.2">
      <c r="B198" s="492"/>
      <c r="C198" s="493"/>
      <c r="D198" s="493"/>
      <c r="E198" s="493"/>
      <c r="F198" s="493"/>
      <c r="G198" s="493"/>
      <c r="H198" s="493"/>
      <c r="I198" s="493"/>
      <c r="J198" s="493"/>
      <c r="K198" s="493"/>
      <c r="L198" s="493"/>
      <c r="M198" s="389"/>
      <c r="N198" s="326"/>
      <c r="R198" s="416"/>
      <c r="S198" s="70"/>
      <c r="T198" s="70"/>
      <c r="V198" s="416"/>
      <c r="X198" s="416"/>
      <c r="Z198" s="70"/>
      <c r="AB198" s="70"/>
    </row>
    <row r="199" spans="2:28" x14ac:dyDescent="0.2">
      <c r="B199" s="492"/>
      <c r="C199" s="493"/>
      <c r="D199" s="493"/>
      <c r="E199" s="493"/>
      <c r="F199" s="493"/>
      <c r="G199" s="493"/>
      <c r="H199" s="493"/>
      <c r="I199" s="493"/>
      <c r="J199" s="493"/>
      <c r="K199" s="493"/>
      <c r="L199" s="493"/>
      <c r="M199" s="389"/>
      <c r="N199" s="326"/>
      <c r="R199" s="416"/>
      <c r="S199" s="70"/>
      <c r="T199" s="70"/>
      <c r="V199" s="416"/>
      <c r="X199" s="416"/>
      <c r="Z199" s="70"/>
      <c r="AB199" s="70"/>
    </row>
    <row r="200" spans="2:28" x14ac:dyDescent="0.2">
      <c r="B200" s="492"/>
      <c r="C200" s="493"/>
      <c r="D200" s="493"/>
      <c r="E200" s="493"/>
      <c r="F200" s="493"/>
      <c r="G200" s="493"/>
      <c r="H200" s="493"/>
      <c r="I200" s="493"/>
      <c r="J200" s="493"/>
      <c r="K200" s="493"/>
      <c r="L200" s="493"/>
      <c r="M200" s="389"/>
      <c r="N200" s="326"/>
      <c r="R200" s="416"/>
      <c r="S200" s="70"/>
      <c r="T200" s="70"/>
      <c r="V200" s="416"/>
      <c r="X200" s="416"/>
      <c r="Z200" s="70"/>
      <c r="AB200" s="70"/>
    </row>
    <row r="201" spans="2:28" x14ac:dyDescent="0.2">
      <c r="B201" s="492"/>
      <c r="C201" s="493"/>
      <c r="D201" s="493"/>
      <c r="E201" s="493"/>
      <c r="F201" s="493"/>
      <c r="G201" s="493"/>
      <c r="H201" s="493"/>
      <c r="I201" s="493"/>
      <c r="J201" s="493"/>
      <c r="K201" s="493"/>
      <c r="L201" s="493"/>
      <c r="M201" s="389"/>
      <c r="N201" s="326"/>
      <c r="R201" s="416"/>
      <c r="S201" s="70"/>
      <c r="T201" s="70"/>
      <c r="V201" s="416"/>
      <c r="X201" s="416"/>
      <c r="Z201" s="70"/>
      <c r="AB201" s="70"/>
    </row>
    <row r="202" spans="2:28" x14ac:dyDescent="0.2">
      <c r="B202" s="492"/>
      <c r="C202" s="493"/>
      <c r="D202" s="493"/>
      <c r="E202" s="493"/>
      <c r="F202" s="493"/>
      <c r="G202" s="493"/>
      <c r="H202" s="493"/>
      <c r="I202" s="493"/>
      <c r="J202" s="493"/>
      <c r="K202" s="493"/>
      <c r="L202" s="493"/>
      <c r="M202" s="389"/>
      <c r="N202" s="326"/>
      <c r="R202" s="416"/>
      <c r="S202" s="70"/>
      <c r="T202" s="70"/>
      <c r="V202" s="416"/>
      <c r="X202" s="416"/>
      <c r="Z202" s="70"/>
      <c r="AB202" s="70"/>
    </row>
    <row r="203" spans="2:28" x14ac:dyDescent="0.2">
      <c r="B203" s="492"/>
      <c r="C203" s="493"/>
      <c r="D203" s="493"/>
      <c r="E203" s="493"/>
      <c r="F203" s="493"/>
      <c r="G203" s="493"/>
      <c r="H203" s="493"/>
      <c r="I203" s="493"/>
      <c r="J203" s="493"/>
      <c r="K203" s="493"/>
      <c r="L203" s="493"/>
      <c r="M203" s="389"/>
      <c r="N203" s="326"/>
      <c r="R203" s="416"/>
      <c r="S203" s="70"/>
      <c r="T203" s="70"/>
      <c r="V203" s="416"/>
      <c r="X203" s="416"/>
      <c r="Z203" s="70"/>
      <c r="AB203" s="70"/>
    </row>
    <row r="204" spans="2:28" x14ac:dyDescent="0.2">
      <c r="B204" s="492"/>
      <c r="C204" s="493"/>
      <c r="D204" s="493"/>
      <c r="E204" s="493"/>
      <c r="F204" s="493"/>
      <c r="G204" s="493"/>
      <c r="H204" s="493"/>
      <c r="I204" s="493"/>
      <c r="J204" s="493"/>
      <c r="K204" s="493"/>
      <c r="L204" s="493"/>
      <c r="M204" s="389"/>
      <c r="N204" s="326"/>
      <c r="R204" s="416"/>
      <c r="S204" s="70"/>
      <c r="T204" s="70"/>
      <c r="V204" s="416"/>
      <c r="X204" s="416"/>
      <c r="Z204" s="70"/>
      <c r="AB204" s="70"/>
    </row>
    <row r="205" spans="2:28" x14ac:dyDescent="0.2">
      <c r="B205" s="492"/>
      <c r="C205" s="493"/>
      <c r="D205" s="493"/>
      <c r="E205" s="493"/>
      <c r="F205" s="493"/>
      <c r="G205" s="493"/>
      <c r="H205" s="493"/>
      <c r="I205" s="493"/>
      <c r="J205" s="493"/>
      <c r="K205" s="493"/>
      <c r="L205" s="493"/>
      <c r="M205" s="389"/>
      <c r="N205" s="326"/>
      <c r="R205" s="416"/>
      <c r="S205" s="70"/>
      <c r="T205" s="70"/>
      <c r="V205" s="416"/>
      <c r="X205" s="416"/>
      <c r="Z205" s="70"/>
      <c r="AB205" s="70"/>
    </row>
    <row r="206" spans="2:28" x14ac:dyDescent="0.2">
      <c r="B206" s="492"/>
      <c r="C206" s="493"/>
      <c r="D206" s="493"/>
      <c r="E206" s="493"/>
      <c r="F206" s="493"/>
      <c r="G206" s="493"/>
      <c r="H206" s="493"/>
      <c r="I206" s="493"/>
      <c r="J206" s="493"/>
      <c r="K206" s="493"/>
      <c r="L206" s="493"/>
      <c r="M206" s="389"/>
      <c r="N206" s="326"/>
      <c r="R206" s="416"/>
      <c r="S206" s="70"/>
      <c r="T206" s="70"/>
      <c r="V206" s="416"/>
      <c r="X206" s="416"/>
      <c r="Z206" s="70"/>
      <c r="AB206" s="70"/>
    </row>
    <row r="207" spans="2:28" x14ac:dyDescent="0.2">
      <c r="B207" s="492"/>
      <c r="C207" s="493"/>
      <c r="D207" s="493"/>
      <c r="E207" s="493"/>
      <c r="F207" s="493"/>
      <c r="G207" s="493"/>
      <c r="H207" s="493"/>
      <c r="I207" s="493"/>
      <c r="J207" s="493"/>
      <c r="K207" s="493"/>
      <c r="L207" s="493"/>
      <c r="M207" s="389"/>
      <c r="N207" s="326"/>
      <c r="R207" s="416"/>
      <c r="S207" s="70"/>
      <c r="T207" s="70"/>
      <c r="V207" s="416"/>
      <c r="X207" s="416"/>
      <c r="Z207" s="70"/>
      <c r="AB207" s="70"/>
    </row>
    <row r="208" spans="2:28" ht="12.75" hidden="1" customHeight="1" outlineLevel="1" x14ac:dyDescent="0.2">
      <c r="B208" s="492"/>
      <c r="C208" s="493"/>
      <c r="D208" s="493"/>
      <c r="E208" s="493"/>
      <c r="F208" s="493"/>
      <c r="G208" s="493"/>
      <c r="H208" s="493"/>
      <c r="I208" s="493"/>
      <c r="J208" s="493"/>
      <c r="K208" s="493"/>
      <c r="L208" s="493"/>
      <c r="M208" s="386"/>
      <c r="N208" s="326"/>
      <c r="R208" s="416"/>
      <c r="S208" s="70"/>
      <c r="T208" s="70"/>
      <c r="V208" s="416"/>
      <c r="X208" s="416"/>
      <c r="Z208" s="70"/>
      <c r="AB208" s="70"/>
    </row>
    <row r="209" spans="2:28" ht="12.75" hidden="1" customHeight="1" outlineLevel="1" x14ac:dyDescent="0.2">
      <c r="B209" s="492"/>
      <c r="C209" s="493"/>
      <c r="D209" s="493"/>
      <c r="E209" s="493"/>
      <c r="F209" s="493"/>
      <c r="G209" s="493"/>
      <c r="H209" s="493"/>
      <c r="I209" s="493"/>
      <c r="J209" s="493"/>
      <c r="K209" s="493"/>
      <c r="L209" s="493"/>
      <c r="M209" s="386"/>
      <c r="N209" s="326"/>
      <c r="R209" s="416"/>
      <c r="S209" s="70"/>
      <c r="T209" s="70"/>
      <c r="V209" s="416"/>
      <c r="X209" s="416"/>
      <c r="Z209" s="70"/>
      <c r="AB209" s="70"/>
    </row>
    <row r="210" spans="2:28" ht="12.75" hidden="1" customHeight="1" outlineLevel="1" x14ac:dyDescent="0.2">
      <c r="B210" s="492"/>
      <c r="C210" s="493"/>
      <c r="D210" s="493"/>
      <c r="E210" s="493"/>
      <c r="F210" s="493"/>
      <c r="G210" s="493"/>
      <c r="H210" s="493"/>
      <c r="I210" s="493"/>
      <c r="J210" s="493"/>
      <c r="K210" s="493"/>
      <c r="L210" s="493"/>
      <c r="M210" s="387"/>
      <c r="N210" s="326"/>
      <c r="R210" s="416"/>
      <c r="S210" s="70"/>
      <c r="T210" s="70"/>
      <c r="V210" s="416"/>
      <c r="X210" s="416"/>
      <c r="Z210" s="70"/>
      <c r="AB210" s="70"/>
    </row>
    <row r="211" spans="2:28" ht="12.75" hidden="1" customHeight="1" outlineLevel="1" x14ac:dyDescent="0.2">
      <c r="B211" s="492"/>
      <c r="C211" s="493"/>
      <c r="D211" s="493"/>
      <c r="E211" s="493"/>
      <c r="F211" s="493"/>
      <c r="G211" s="493"/>
      <c r="H211" s="493"/>
      <c r="I211" s="493"/>
      <c r="J211" s="493"/>
      <c r="K211" s="493"/>
      <c r="L211" s="493"/>
      <c r="M211" s="386"/>
      <c r="N211" s="326"/>
      <c r="R211" s="416"/>
      <c r="S211" s="70"/>
      <c r="T211" s="70"/>
      <c r="V211" s="416"/>
      <c r="X211" s="416"/>
      <c r="Z211" s="70"/>
      <c r="AB211" s="70"/>
    </row>
    <row r="212" spans="2:28" ht="12.75" hidden="1" customHeight="1" outlineLevel="1" x14ac:dyDescent="0.2">
      <c r="B212" s="492"/>
      <c r="C212" s="493"/>
      <c r="D212" s="493"/>
      <c r="E212" s="493"/>
      <c r="F212" s="493"/>
      <c r="G212" s="493"/>
      <c r="H212" s="493"/>
      <c r="I212" s="493"/>
      <c r="J212" s="493"/>
      <c r="K212" s="493"/>
      <c r="L212" s="493"/>
      <c r="M212" s="386"/>
      <c r="N212" s="326"/>
      <c r="R212" s="416"/>
      <c r="S212" s="70"/>
      <c r="T212" s="70"/>
      <c r="V212" s="416"/>
      <c r="X212" s="416"/>
      <c r="Z212" s="70"/>
      <c r="AB212" s="70"/>
    </row>
    <row r="213" spans="2:28" ht="12.75" hidden="1" customHeight="1" outlineLevel="1" x14ac:dyDescent="0.2">
      <c r="B213" s="492"/>
      <c r="C213" s="493"/>
      <c r="D213" s="493"/>
      <c r="E213" s="493"/>
      <c r="F213" s="493"/>
      <c r="G213" s="493"/>
      <c r="H213" s="493"/>
      <c r="I213" s="493"/>
      <c r="J213" s="493"/>
      <c r="K213" s="493"/>
      <c r="L213" s="493"/>
      <c r="M213" s="386"/>
      <c r="N213" s="326"/>
      <c r="R213" s="416"/>
      <c r="S213" s="70"/>
      <c r="T213" s="70"/>
      <c r="V213" s="416"/>
      <c r="X213" s="416"/>
      <c r="Z213" s="70"/>
      <c r="AB213" s="70"/>
    </row>
    <row r="214" spans="2:28" ht="12.75" hidden="1" customHeight="1" outlineLevel="1" x14ac:dyDescent="0.2">
      <c r="B214" s="492"/>
      <c r="C214" s="493"/>
      <c r="D214" s="493"/>
      <c r="E214" s="493"/>
      <c r="F214" s="493"/>
      <c r="G214" s="493"/>
      <c r="H214" s="493"/>
      <c r="I214" s="493"/>
      <c r="J214" s="493"/>
      <c r="K214" s="493"/>
      <c r="L214" s="493"/>
      <c r="M214" s="387"/>
      <c r="N214" s="326"/>
      <c r="R214" s="416"/>
      <c r="S214" s="70"/>
      <c r="T214" s="70"/>
      <c r="V214" s="416"/>
      <c r="X214" s="416"/>
      <c r="Z214" s="70"/>
      <c r="AB214" s="70"/>
    </row>
    <row r="215" spans="2:28" ht="12.75" hidden="1" customHeight="1" outlineLevel="1" x14ac:dyDescent="0.2">
      <c r="B215" s="492"/>
      <c r="C215" s="493"/>
      <c r="D215" s="493"/>
      <c r="E215" s="493"/>
      <c r="F215" s="493"/>
      <c r="G215" s="493"/>
      <c r="H215" s="493"/>
      <c r="I215" s="493"/>
      <c r="J215" s="493"/>
      <c r="K215" s="493"/>
      <c r="L215" s="493"/>
      <c r="M215" s="386"/>
      <c r="N215" s="326"/>
      <c r="R215" s="416"/>
      <c r="S215" s="70"/>
      <c r="T215" s="70"/>
      <c r="V215" s="416"/>
      <c r="X215" s="416"/>
      <c r="Z215" s="70"/>
      <c r="AB215" s="70"/>
    </row>
    <row r="216" spans="2:28" ht="12.75" hidden="1" customHeight="1" outlineLevel="1" x14ac:dyDescent="0.2">
      <c r="B216" s="492"/>
      <c r="C216" s="493"/>
      <c r="D216" s="493"/>
      <c r="E216" s="493"/>
      <c r="F216" s="493"/>
      <c r="G216" s="493"/>
      <c r="H216" s="493"/>
      <c r="I216" s="493"/>
      <c r="J216" s="493"/>
      <c r="K216" s="493"/>
      <c r="L216" s="493"/>
      <c r="M216" s="387"/>
      <c r="N216" s="326"/>
      <c r="R216" s="416"/>
      <c r="S216" s="70"/>
      <c r="T216" s="70"/>
      <c r="V216" s="416"/>
      <c r="X216" s="416"/>
      <c r="Z216" s="70"/>
      <c r="AB216" s="70"/>
    </row>
    <row r="217" spans="2:28" ht="13.5" hidden="1" customHeight="1" outlineLevel="1" thickBot="1" x14ac:dyDescent="0.25">
      <c r="B217" s="494"/>
      <c r="C217" s="495"/>
      <c r="D217" s="495"/>
      <c r="E217" s="495"/>
      <c r="F217" s="495"/>
      <c r="G217" s="495"/>
      <c r="H217" s="495"/>
      <c r="I217" s="495"/>
      <c r="J217" s="495"/>
      <c r="K217" s="495"/>
      <c r="L217" s="495"/>
      <c r="M217" s="388"/>
      <c r="N217" s="327"/>
      <c r="R217" s="417"/>
      <c r="S217" s="70"/>
      <c r="T217" s="70"/>
      <c r="V217" s="417"/>
      <c r="X217" s="417"/>
      <c r="Z217" s="70"/>
      <c r="AB217" s="70"/>
    </row>
    <row r="218" spans="2:28" ht="13.5" collapsed="1" thickBot="1" x14ac:dyDescent="0.25">
      <c r="B218" s="32"/>
      <c r="C218" s="32"/>
      <c r="D218" s="103"/>
      <c r="E218" s="110"/>
      <c r="F218" s="110"/>
      <c r="G218" s="111"/>
      <c r="H218" s="112"/>
      <c r="I218" s="29"/>
      <c r="J218" s="111"/>
      <c r="K218" s="111"/>
      <c r="L218" s="418" t="s">
        <v>102</v>
      </c>
      <c r="N218" s="113">
        <f>SUM(N193:N217)</f>
        <v>0</v>
      </c>
      <c r="Q218" s="29"/>
      <c r="R218" s="335">
        <f>SUM(R193:R217)</f>
        <v>0</v>
      </c>
      <c r="S218" s="100"/>
      <c r="T218" s="100"/>
      <c r="U218" s="29"/>
      <c r="V218" s="335">
        <f>SUM(V193:V217)</f>
        <v>0</v>
      </c>
      <c r="W218" s="29"/>
      <c r="X218" s="335">
        <f>SUM(X193:X217)</f>
        <v>0</v>
      </c>
      <c r="Z218" s="100"/>
      <c r="AA218" s="29"/>
      <c r="AB218" s="100"/>
    </row>
    <row r="219" spans="2:28" ht="13.5" thickBot="1" x14ac:dyDescent="0.25">
      <c r="B219" s="32"/>
      <c r="C219" s="32"/>
      <c r="D219" s="103"/>
      <c r="E219" s="110"/>
      <c r="F219" s="110"/>
      <c r="G219" s="111"/>
      <c r="H219" s="112"/>
      <c r="I219" s="29"/>
      <c r="O219" s="100"/>
      <c r="P219" s="100"/>
      <c r="S219" s="100"/>
      <c r="T219" s="100"/>
      <c r="U219" s="100"/>
      <c r="W219" s="100"/>
      <c r="Z219" s="100"/>
      <c r="AA219" s="100"/>
      <c r="AB219" s="100"/>
    </row>
    <row r="220" spans="2:28" ht="15.75" thickBot="1" x14ac:dyDescent="0.3">
      <c r="B220" s="32"/>
      <c r="C220" s="32"/>
      <c r="D220" s="103"/>
      <c r="E220" s="110"/>
      <c r="F220" s="110"/>
      <c r="G220" s="111"/>
      <c r="H220" s="112"/>
      <c r="I220" s="112"/>
      <c r="J220" s="548" t="s">
        <v>224</v>
      </c>
      <c r="K220" s="549"/>
      <c r="L220" s="550"/>
      <c r="M220" s="137"/>
      <c r="N220" s="94">
        <f>K231</f>
        <v>0</v>
      </c>
      <c r="O220" s="111"/>
      <c r="P220" s="29"/>
      <c r="Q220" s="29"/>
      <c r="R220" s="400">
        <f>K237</f>
        <v>0</v>
      </c>
      <c r="S220" s="29"/>
      <c r="T220" s="29"/>
      <c r="U220" s="29"/>
      <c r="V220" s="400">
        <f>V237</f>
        <v>0</v>
      </c>
      <c r="W220" s="29"/>
      <c r="X220" s="400">
        <f>X237</f>
        <v>0</v>
      </c>
      <c r="Z220" s="29"/>
      <c r="AA220" s="29"/>
      <c r="AB220" s="29"/>
    </row>
    <row r="221" spans="2:28" ht="15" customHeight="1" thickBot="1" x14ac:dyDescent="0.25">
      <c r="B221" s="538" t="s">
        <v>128</v>
      </c>
      <c r="C221" s="539"/>
      <c r="D221" s="539"/>
      <c r="E221" s="539"/>
      <c r="F221" s="539"/>
      <c r="G221" s="539"/>
      <c r="H221" s="539"/>
      <c r="I221" s="539"/>
      <c r="J221" s="539"/>
      <c r="K221" s="50" t="s">
        <v>127</v>
      </c>
      <c r="L221" s="111"/>
      <c r="O221" s="41"/>
      <c r="P221" s="29"/>
      <c r="Q221" s="29"/>
      <c r="R221" s="29"/>
      <c r="S221" s="29"/>
      <c r="T221" s="29"/>
      <c r="U221" s="29"/>
      <c r="V221" s="29"/>
      <c r="W221" s="29"/>
      <c r="X221" s="29"/>
      <c r="Z221" s="29"/>
      <c r="AA221" s="29"/>
      <c r="AB221" s="29"/>
    </row>
    <row r="222" spans="2:28" ht="15" customHeight="1" x14ac:dyDescent="0.2">
      <c r="B222" s="540" t="s">
        <v>129</v>
      </c>
      <c r="C222" s="541"/>
      <c r="D222" s="541"/>
      <c r="E222" s="541"/>
      <c r="F222" s="541"/>
      <c r="G222" s="541"/>
      <c r="H222" s="541"/>
      <c r="I222" s="541"/>
      <c r="J222" s="541"/>
      <c r="K222" s="49">
        <f>N38</f>
        <v>0</v>
      </c>
      <c r="L222" s="330" t="str">
        <f>IFERROR($K$222/$K$229, "")</f>
        <v/>
      </c>
      <c r="O222" s="42"/>
      <c r="P222" s="29"/>
      <c r="Q222" s="29"/>
      <c r="R222" s="29"/>
      <c r="S222" s="29"/>
      <c r="T222" s="29"/>
      <c r="U222" s="29"/>
      <c r="V222" s="29"/>
      <c r="W222" s="29"/>
      <c r="X222" s="29"/>
      <c r="Z222" s="29"/>
      <c r="AA222" s="29"/>
      <c r="AB222" s="29"/>
    </row>
    <row r="223" spans="2:28" ht="15" customHeight="1" x14ac:dyDescent="0.2">
      <c r="B223" s="542" t="s">
        <v>130</v>
      </c>
      <c r="C223" s="543"/>
      <c r="D223" s="543"/>
      <c r="E223" s="543"/>
      <c r="F223" s="543"/>
      <c r="G223" s="543"/>
      <c r="H223" s="543"/>
      <c r="I223" s="543"/>
      <c r="J223" s="543"/>
      <c r="K223" s="45">
        <f>N68</f>
        <v>0</v>
      </c>
      <c r="L223" s="330" t="str">
        <f>IFERROR($K$223/$K$229,"")</f>
        <v/>
      </c>
      <c r="O223" s="42"/>
      <c r="P223" s="29"/>
      <c r="Q223" s="29"/>
      <c r="R223" s="29"/>
      <c r="S223" s="29"/>
      <c r="T223" s="29"/>
      <c r="U223" s="29"/>
      <c r="V223" s="29"/>
      <c r="W223" s="29"/>
      <c r="X223" s="29"/>
      <c r="Z223" s="29"/>
      <c r="AA223" s="29"/>
      <c r="AB223" s="29"/>
    </row>
    <row r="224" spans="2:28" ht="15" customHeight="1" x14ac:dyDescent="0.2">
      <c r="B224" s="542" t="s">
        <v>108</v>
      </c>
      <c r="C224" s="543"/>
      <c r="D224" s="543"/>
      <c r="E224" s="543"/>
      <c r="F224" s="543"/>
      <c r="G224" s="543"/>
      <c r="H224" s="543"/>
      <c r="I224" s="543"/>
      <c r="J224" s="543"/>
      <c r="K224" s="45">
        <f>N98</f>
        <v>0</v>
      </c>
      <c r="L224" s="330" t="str">
        <f>IFERROR($K$224/$K$229,"")</f>
        <v/>
      </c>
      <c r="O224" s="42"/>
      <c r="P224" s="29"/>
      <c r="Q224" s="29"/>
      <c r="R224" s="29"/>
      <c r="S224" s="29"/>
      <c r="T224" s="29"/>
      <c r="U224" s="29"/>
      <c r="V224" s="29"/>
      <c r="W224" s="29"/>
      <c r="X224" s="29"/>
      <c r="Z224" s="29"/>
      <c r="AA224" s="29"/>
      <c r="AB224" s="29"/>
    </row>
    <row r="225" spans="2:28" ht="15" customHeight="1" x14ac:dyDescent="0.2">
      <c r="B225" s="542" t="s">
        <v>203</v>
      </c>
      <c r="C225" s="543"/>
      <c r="D225" s="543"/>
      <c r="E225" s="543"/>
      <c r="F225" s="543"/>
      <c r="G225" s="543"/>
      <c r="H225" s="543"/>
      <c r="I225" s="543"/>
      <c r="J225" s="543"/>
      <c r="K225" s="45">
        <f>N128</f>
        <v>0</v>
      </c>
      <c r="L225" s="330" t="str">
        <f>IFERROR($K$225/$K$229,"")</f>
        <v/>
      </c>
      <c r="O225" s="42"/>
      <c r="P225" s="29"/>
      <c r="Q225" s="29"/>
      <c r="R225" s="29"/>
      <c r="S225" s="29"/>
      <c r="T225" s="29"/>
      <c r="U225" s="29"/>
      <c r="V225" s="29"/>
      <c r="W225" s="29"/>
      <c r="X225" s="29"/>
      <c r="Z225" s="29"/>
      <c r="AA225" s="29"/>
      <c r="AB225" s="29"/>
    </row>
    <row r="226" spans="2:28" ht="15" customHeight="1" x14ac:dyDescent="0.2">
      <c r="B226" s="542" t="s">
        <v>122</v>
      </c>
      <c r="C226" s="543"/>
      <c r="D226" s="543"/>
      <c r="E226" s="543"/>
      <c r="F226" s="543"/>
      <c r="G226" s="543"/>
      <c r="H226" s="543"/>
      <c r="I226" s="543"/>
      <c r="J226" s="543"/>
      <c r="K226" s="153">
        <f>N158</f>
        <v>0</v>
      </c>
      <c r="L226" s="330" t="str">
        <f>IFERROR($K$226/$K$229,"")</f>
        <v/>
      </c>
      <c r="O226" s="42"/>
      <c r="P226" s="29"/>
      <c r="Q226" s="29"/>
      <c r="R226" s="29"/>
      <c r="S226" s="29"/>
      <c r="T226" s="29"/>
      <c r="U226" s="29"/>
      <c r="V226" s="29"/>
      <c r="W226" s="29"/>
      <c r="X226" s="29"/>
      <c r="Z226" s="29"/>
      <c r="AA226" s="29"/>
      <c r="AB226" s="29"/>
    </row>
    <row r="227" spans="2:28" ht="15" customHeight="1" thickBot="1" x14ac:dyDescent="0.25">
      <c r="B227" s="544" t="s">
        <v>124</v>
      </c>
      <c r="C227" s="545"/>
      <c r="D227" s="545"/>
      <c r="E227" s="545"/>
      <c r="F227" s="545"/>
      <c r="G227" s="545"/>
      <c r="H227" s="545"/>
      <c r="I227" s="545"/>
      <c r="J227" s="545"/>
      <c r="K227" s="90">
        <f>N188</f>
        <v>0</v>
      </c>
      <c r="L227" s="330" t="str">
        <f>IFERROR($K$227/$K$229,"")</f>
        <v/>
      </c>
      <c r="O227" s="42"/>
      <c r="P227" s="29"/>
      <c r="Q227" s="29"/>
      <c r="R227" s="29"/>
      <c r="S227" s="29"/>
      <c r="T227" s="29"/>
      <c r="U227" s="29"/>
      <c r="V227" s="29"/>
      <c r="W227" s="29"/>
      <c r="X227" s="29"/>
      <c r="Z227" s="29"/>
      <c r="AA227" s="29"/>
      <c r="AB227" s="29"/>
    </row>
    <row r="228" spans="2:28" ht="15" customHeight="1" thickBot="1" x14ac:dyDescent="0.25">
      <c r="B228" s="89"/>
      <c r="C228" s="89"/>
      <c r="D228" s="89"/>
      <c r="E228" s="89"/>
      <c r="F228" s="89"/>
      <c r="G228" s="89"/>
      <c r="H228" s="89"/>
      <c r="I228" s="89"/>
      <c r="J228" s="89"/>
      <c r="K228" s="42"/>
      <c r="L228" s="331"/>
      <c r="O228" s="42"/>
      <c r="P228" s="29"/>
      <c r="Q228" s="29"/>
      <c r="R228" s="29"/>
      <c r="S228" s="29"/>
      <c r="T228" s="29"/>
      <c r="U228" s="29"/>
      <c r="V228" s="29"/>
      <c r="W228" s="29"/>
      <c r="X228" s="29"/>
      <c r="Z228" s="29"/>
      <c r="AA228" s="29"/>
      <c r="AB228" s="29"/>
    </row>
    <row r="229" spans="2:28" ht="15.75" customHeight="1" thickBot="1" x14ac:dyDescent="0.25">
      <c r="B229" s="546" t="s">
        <v>66</v>
      </c>
      <c r="C229" s="547"/>
      <c r="D229" s="547"/>
      <c r="E229" s="547"/>
      <c r="F229" s="547"/>
      <c r="G229" s="547"/>
      <c r="H229" s="547"/>
      <c r="I229" s="547"/>
      <c r="J229" s="547"/>
      <c r="K229" s="94">
        <f>SUM(K222:K227)</f>
        <v>0</v>
      </c>
      <c r="L229" s="330" t="str">
        <f>IFERROR($K$229/$K$229,"")</f>
        <v/>
      </c>
      <c r="O229" s="43"/>
      <c r="P229" s="29"/>
      <c r="Q229" s="29"/>
      <c r="R229" s="29"/>
      <c r="S229" s="29"/>
      <c r="T229" s="29"/>
      <c r="U229" s="29"/>
      <c r="V229" s="29"/>
      <c r="W229" s="29"/>
      <c r="X229" s="29"/>
      <c r="Z229" s="29"/>
      <c r="AA229" s="29"/>
      <c r="AB229" s="29"/>
    </row>
    <row r="230" spans="2:28" ht="15" customHeight="1" thickBot="1" x14ac:dyDescent="0.25">
      <c r="B230" s="546" t="s">
        <v>226</v>
      </c>
      <c r="C230" s="547"/>
      <c r="D230" s="547"/>
      <c r="E230" s="547"/>
      <c r="F230" s="547"/>
      <c r="G230" s="547"/>
      <c r="H230" s="547"/>
      <c r="I230" s="547"/>
      <c r="J230" s="547"/>
      <c r="K230" s="94">
        <f>K229-K232</f>
        <v>0</v>
      </c>
      <c r="L230" s="330" t="str">
        <f>IFERROR($K$230/$K$229,"")</f>
        <v/>
      </c>
      <c r="O230" s="111"/>
      <c r="P230" s="29"/>
      <c r="Q230" s="29"/>
      <c r="R230" s="95"/>
      <c r="S230" s="29"/>
      <c r="T230" s="29"/>
      <c r="U230" s="29"/>
      <c r="V230" s="29"/>
      <c r="W230" s="29"/>
      <c r="X230" s="29"/>
      <c r="Z230" s="29"/>
      <c r="AA230" s="29"/>
      <c r="AB230" s="29"/>
    </row>
    <row r="231" spans="2:28" ht="15" customHeight="1" thickBot="1" x14ac:dyDescent="0.25">
      <c r="B231" s="551" t="s">
        <v>224</v>
      </c>
      <c r="C231" s="552"/>
      <c r="D231" s="552"/>
      <c r="E231" s="552"/>
      <c r="F231" s="552"/>
      <c r="G231" s="552"/>
      <c r="H231" s="552"/>
      <c r="I231" s="552"/>
      <c r="J231" s="552"/>
      <c r="K231" s="94">
        <f>SUM(P38,P68,P98,P128,P158,P188)</f>
        <v>0</v>
      </c>
      <c r="L231" s="330"/>
      <c r="O231" s="111"/>
      <c r="P231" s="29"/>
      <c r="Q231" s="29"/>
      <c r="R231" s="95"/>
      <c r="S231" s="29"/>
      <c r="T231" s="29"/>
      <c r="U231" s="29"/>
      <c r="V231" s="29"/>
      <c r="W231" s="29"/>
      <c r="X231" s="29"/>
      <c r="Z231" s="29"/>
      <c r="AA231" s="29"/>
      <c r="AB231" s="29"/>
    </row>
    <row r="232" spans="2:28" ht="15" customHeight="1" thickBot="1" x14ac:dyDescent="0.25">
      <c r="B232" s="546" t="s">
        <v>131</v>
      </c>
      <c r="C232" s="547"/>
      <c r="D232" s="547"/>
      <c r="E232" s="547"/>
      <c r="F232" s="547"/>
      <c r="G232" s="547"/>
      <c r="H232" s="547"/>
      <c r="I232" s="547"/>
      <c r="J232" s="547"/>
      <c r="K232" s="94">
        <f>N218</f>
        <v>0</v>
      </c>
      <c r="L232" s="330" t="str">
        <f>IFERROR($K$232/$K$229,"")</f>
        <v/>
      </c>
      <c r="N232" s="230" t="s">
        <v>230</v>
      </c>
      <c r="O232" s="111"/>
      <c r="Q232" s="29"/>
      <c r="S232" s="29"/>
      <c r="T232" s="29"/>
      <c r="U232" s="29"/>
      <c r="V232" s="29"/>
      <c r="W232" s="29"/>
      <c r="X232" s="29"/>
      <c r="Z232" s="29"/>
      <c r="AA232" s="29"/>
      <c r="AB232" s="29"/>
    </row>
    <row r="233" spans="2:28" ht="15" customHeight="1" thickBot="1" x14ac:dyDescent="0.25">
      <c r="B233" s="546" t="s">
        <v>132</v>
      </c>
      <c r="C233" s="547"/>
      <c r="D233" s="547"/>
      <c r="E233" s="547"/>
      <c r="F233" s="547"/>
      <c r="G233" s="547"/>
      <c r="H233" s="547"/>
      <c r="I233" s="547"/>
      <c r="J233" s="547"/>
      <c r="K233" s="94">
        <f>MAX(K231-K232,0)</f>
        <v>0</v>
      </c>
      <c r="L233" s="230" t="s">
        <v>73</v>
      </c>
      <c r="O233" s="111"/>
      <c r="Q233" s="29"/>
      <c r="S233" s="29"/>
      <c r="T233" s="29"/>
      <c r="U233" s="29"/>
      <c r="V233" s="29"/>
      <c r="W233" s="29"/>
      <c r="X233" s="29"/>
      <c r="Z233" s="29"/>
      <c r="AA233" s="29"/>
      <c r="AB233" s="29"/>
    </row>
    <row r="234" spans="2:28" ht="15" customHeight="1" thickBot="1" x14ac:dyDescent="0.25">
      <c r="B234" s="144"/>
      <c r="C234" s="144"/>
      <c r="D234" s="144"/>
      <c r="E234" s="144"/>
      <c r="F234" s="144"/>
      <c r="G234" s="144"/>
      <c r="H234" s="144"/>
      <c r="I234" s="144"/>
      <c r="J234" s="144"/>
      <c r="K234" s="43"/>
      <c r="L234" s="111"/>
      <c r="O234" s="111"/>
      <c r="Q234" s="29"/>
      <c r="R234" s="29"/>
      <c r="S234" s="29"/>
      <c r="T234" s="29"/>
      <c r="U234" s="29"/>
      <c r="V234" s="29"/>
      <c r="W234" s="29"/>
      <c r="X234" s="29"/>
      <c r="Z234" s="29"/>
      <c r="AA234" s="29"/>
      <c r="AB234" s="29"/>
    </row>
    <row r="235" spans="2:28" ht="26.25" thickBot="1" x14ac:dyDescent="0.25">
      <c r="B235" s="553" t="s">
        <v>133</v>
      </c>
      <c r="C235" s="554"/>
      <c r="D235" s="554"/>
      <c r="E235" s="554"/>
      <c r="F235" s="554"/>
      <c r="G235" s="554"/>
      <c r="H235" s="554"/>
      <c r="I235" s="554"/>
      <c r="J235" s="554"/>
      <c r="K235" s="154" t="s">
        <v>248</v>
      </c>
      <c r="O235" s="111"/>
      <c r="Q235" s="29"/>
      <c r="S235" s="29"/>
      <c r="T235" s="29"/>
      <c r="U235" s="29"/>
      <c r="V235" s="419" t="s">
        <v>134</v>
      </c>
      <c r="W235" s="29"/>
      <c r="X235" s="419" t="s">
        <v>135</v>
      </c>
      <c r="Z235" s="29"/>
      <c r="AA235" s="29"/>
      <c r="AB235" s="29"/>
    </row>
    <row r="236" spans="2:28" ht="13.5" thickBot="1" x14ac:dyDescent="0.25">
      <c r="B236" s="555" t="s">
        <v>68</v>
      </c>
      <c r="C236" s="556"/>
      <c r="D236" s="556"/>
      <c r="E236" s="556"/>
      <c r="F236" s="556"/>
      <c r="G236" s="556"/>
      <c r="H236" s="556"/>
      <c r="I236" s="556"/>
      <c r="J236" s="556"/>
      <c r="K236" s="94">
        <f>SUM(R38,R68,R98,R128,R158,R188)</f>
        <v>0</v>
      </c>
      <c r="O236" s="111"/>
      <c r="Q236" s="29"/>
      <c r="S236" s="29"/>
      <c r="T236" s="29"/>
      <c r="U236" s="29"/>
      <c r="V236" s="400">
        <f>SUM(V38,V68,V98,V128,V158,V188)</f>
        <v>0</v>
      </c>
      <c r="W236" s="29"/>
      <c r="X236" s="400">
        <f>SUM(X38,X68,X98,X128,X158,X188)</f>
        <v>0</v>
      </c>
      <c r="Z236" s="29"/>
      <c r="AA236" s="29"/>
      <c r="AB236" s="29"/>
    </row>
    <row r="237" spans="2:28" ht="13.5" customHeight="1" thickBot="1" x14ac:dyDescent="0.25">
      <c r="B237" s="557" t="s">
        <v>224</v>
      </c>
      <c r="C237" s="558"/>
      <c r="D237" s="558"/>
      <c r="E237" s="558"/>
      <c r="F237" s="558"/>
      <c r="G237" s="558"/>
      <c r="H237" s="558"/>
      <c r="I237" s="558"/>
      <c r="J237" s="558"/>
      <c r="K237" s="94">
        <f>SUM(S38,S68,S98,S128,S158,S188)</f>
        <v>0</v>
      </c>
      <c r="O237" s="111"/>
      <c r="Q237" s="29"/>
      <c r="S237" s="29"/>
      <c r="T237" s="29"/>
      <c r="U237" s="29"/>
      <c r="V237" s="400">
        <f>SUM(Z38,Z68,Z98,Z128,Z158,Z188)</f>
        <v>0</v>
      </c>
      <c r="W237" s="29"/>
      <c r="X237" s="400">
        <f>SUM(AB38,AB68,AB98,AB128,AB158,AB188)</f>
        <v>0</v>
      </c>
      <c r="Z237" s="29"/>
      <c r="AA237" s="29"/>
      <c r="AB237" s="29"/>
    </row>
    <row r="238" spans="2:28" ht="13.5" customHeight="1" thickBot="1" x14ac:dyDescent="0.25">
      <c r="B238" s="559" t="s">
        <v>204</v>
      </c>
      <c r="C238" s="560"/>
      <c r="D238" s="560"/>
      <c r="E238" s="560"/>
      <c r="F238" s="560"/>
      <c r="G238" s="560"/>
      <c r="H238" s="560"/>
      <c r="I238" s="560"/>
      <c r="J238" s="560"/>
      <c r="K238" s="94">
        <f>R218</f>
        <v>0</v>
      </c>
      <c r="O238" s="111"/>
      <c r="P238" s="123"/>
      <c r="Q238" s="118"/>
      <c r="S238" s="29"/>
      <c r="T238" s="29"/>
      <c r="U238" s="29"/>
      <c r="V238" s="400">
        <f>V218</f>
        <v>0</v>
      </c>
      <c r="W238" s="29"/>
      <c r="X238" s="400">
        <f>X218</f>
        <v>0</v>
      </c>
      <c r="Z238" s="29"/>
      <c r="AA238" s="29"/>
      <c r="AB238" s="29"/>
    </row>
    <row r="239" spans="2:28" ht="13.5" customHeight="1" thickBot="1" x14ac:dyDescent="0.25">
      <c r="B239" s="557" t="s">
        <v>205</v>
      </c>
      <c r="C239" s="558"/>
      <c r="D239" s="558"/>
      <c r="E239" s="558"/>
      <c r="F239" s="558"/>
      <c r="G239" s="558"/>
      <c r="H239" s="558"/>
      <c r="I239" s="558"/>
      <c r="J239" s="558"/>
      <c r="K239" s="94">
        <f>K236-K238</f>
        <v>0</v>
      </c>
      <c r="O239" s="111"/>
      <c r="P239" s="123"/>
      <c r="Q239" s="118"/>
      <c r="S239" s="29"/>
      <c r="T239" s="29"/>
      <c r="U239" s="29"/>
      <c r="V239" s="400">
        <f t="shared" ref="V239" si="56">V236-V238</f>
        <v>0</v>
      </c>
      <c r="W239" s="29"/>
      <c r="X239" s="400">
        <f>X236-X238</f>
        <v>0</v>
      </c>
      <c r="Z239" s="29"/>
      <c r="AA239" s="29"/>
      <c r="AB239" s="29"/>
    </row>
    <row r="240" spans="2:28" x14ac:dyDescent="0.2">
      <c r="B240" s="32"/>
      <c r="C240" s="32"/>
      <c r="D240" s="103"/>
      <c r="E240" s="110"/>
      <c r="F240" s="110"/>
      <c r="G240" s="111"/>
      <c r="H240" s="112"/>
      <c r="I240" s="29"/>
      <c r="J240" s="111"/>
      <c r="K240" s="230" t="s">
        <v>188</v>
      </c>
      <c r="O240" s="111"/>
      <c r="P240" s="29"/>
      <c r="Q240" s="29"/>
      <c r="S240" s="29"/>
      <c r="T240" s="29"/>
      <c r="U240" s="29"/>
      <c r="V240" s="230"/>
      <c r="W240" s="29"/>
      <c r="X240" s="230"/>
      <c r="Z240" s="29"/>
      <c r="AA240" s="29"/>
      <c r="AB240" s="29"/>
    </row>
    <row r="241" spans="1:30" x14ac:dyDescent="0.2">
      <c r="B241" s="44" t="s">
        <v>136</v>
      </c>
      <c r="C241" s="28"/>
      <c r="D241" s="28"/>
      <c r="E241" s="28"/>
      <c r="F241" s="28"/>
      <c r="G241" s="28"/>
      <c r="H241" s="28"/>
      <c r="I241" s="28"/>
      <c r="J241" s="28"/>
      <c r="K241" s="28"/>
      <c r="L241" s="260"/>
      <c r="O241" s="28"/>
      <c r="P241" s="28"/>
      <c r="Q241" s="28"/>
      <c r="S241" s="28"/>
      <c r="T241" s="28"/>
      <c r="U241" s="28"/>
      <c r="W241" s="28"/>
      <c r="X241" s="29"/>
      <c r="Z241" s="28"/>
      <c r="AA241" s="28"/>
      <c r="AB241" s="28"/>
      <c r="AC241" s="28"/>
      <c r="AD241" s="28"/>
    </row>
    <row r="242" spans="1:30" x14ac:dyDescent="0.2">
      <c r="B242" s="44"/>
      <c r="C242" s="28"/>
      <c r="D242" s="28"/>
      <c r="E242" s="28"/>
      <c r="F242" s="28"/>
      <c r="G242" s="28"/>
      <c r="H242" s="28"/>
      <c r="I242" s="28"/>
      <c r="J242" s="28"/>
      <c r="K242" s="28"/>
      <c r="L242" s="260"/>
      <c r="O242" s="329"/>
      <c r="P242" s="329"/>
      <c r="Q242" s="28"/>
      <c r="S242" s="28"/>
      <c r="T242" s="28"/>
      <c r="U242" s="28"/>
      <c r="W242" s="28"/>
      <c r="X242" s="29"/>
      <c r="Z242" s="28"/>
      <c r="AA242" s="28"/>
      <c r="AB242" s="28"/>
      <c r="AC242" s="28"/>
      <c r="AD242" s="28"/>
    </row>
    <row r="243" spans="1:30" ht="143.25" customHeight="1" x14ac:dyDescent="0.2">
      <c r="B243" s="535"/>
      <c r="C243" s="536"/>
      <c r="D243" s="536"/>
      <c r="E243" s="536"/>
      <c r="F243" s="536"/>
      <c r="G243" s="536"/>
      <c r="H243" s="536"/>
      <c r="I243" s="536"/>
      <c r="J243" s="536"/>
      <c r="K243" s="537"/>
      <c r="L243" s="328"/>
      <c r="M243" s="328"/>
      <c r="O243" s="318"/>
      <c r="Q243" s="329"/>
      <c r="S243" s="329"/>
      <c r="T243" s="329"/>
      <c r="U243" s="329"/>
      <c r="W243" s="329"/>
      <c r="X243" s="29"/>
      <c r="Z243" s="329"/>
      <c r="AA243" s="329"/>
      <c r="AB243" s="329"/>
    </row>
    <row r="244" spans="1:30" x14ac:dyDescent="0.2">
      <c r="B244" s="114"/>
      <c r="C244" s="114"/>
      <c r="D244" s="114"/>
      <c r="E244" s="114"/>
      <c r="F244" s="114"/>
      <c r="G244" s="114"/>
      <c r="H244" s="114"/>
      <c r="I244" s="114"/>
      <c r="J244" s="114"/>
      <c r="K244" s="114"/>
      <c r="L244" s="114"/>
      <c r="M244" s="261"/>
      <c r="O244" s="318"/>
      <c r="P244" s="115"/>
      <c r="Q244" s="115"/>
      <c r="S244" s="115"/>
      <c r="T244" s="115"/>
      <c r="U244" s="115"/>
      <c r="W244" s="115"/>
      <c r="X244" s="29"/>
      <c r="Z244" s="115"/>
      <c r="AA244" s="115"/>
      <c r="AB244" s="115"/>
    </row>
    <row r="245" spans="1:30" x14ac:dyDescent="0.2">
      <c r="B245" s="29"/>
      <c r="C245" s="29"/>
      <c r="D245" s="29"/>
      <c r="E245" s="29"/>
      <c r="F245" s="29"/>
      <c r="N245" s="111"/>
      <c r="P245" s="29"/>
      <c r="Q245" s="29"/>
      <c r="S245" s="29"/>
      <c r="T245" s="29"/>
      <c r="U245" s="29"/>
      <c r="V245" s="29"/>
      <c r="W245" s="29"/>
      <c r="X245" s="29"/>
      <c r="Z245" s="29"/>
      <c r="AA245" s="29"/>
      <c r="AB245" s="29"/>
    </row>
    <row r="246" spans="1:30" hidden="1" x14ac:dyDescent="0.2">
      <c r="A246"/>
      <c r="B246" s="28"/>
      <c r="C246" s="28"/>
      <c r="D246" s="28"/>
      <c r="E246" s="28"/>
      <c r="F246" s="28"/>
      <c r="G246" s="28"/>
      <c r="H246" s="28"/>
      <c r="I246" s="28"/>
      <c r="J246" s="28"/>
      <c r="K246" s="28"/>
      <c r="L246" s="28"/>
      <c r="M246" s="260"/>
      <c r="N246" s="260"/>
      <c r="O246" s="28"/>
      <c r="P246" s="28"/>
      <c r="Q246"/>
      <c r="R246" s="29"/>
      <c r="S246"/>
      <c r="T246"/>
      <c r="U246"/>
      <c r="V246" s="29"/>
      <c r="W246"/>
      <c r="X246" s="28"/>
      <c r="Y246"/>
      <c r="Z246"/>
      <c r="AA246"/>
      <c r="AB246"/>
      <c r="AC246"/>
      <c r="AD246"/>
    </row>
    <row r="247" spans="1:30" hidden="1" x14ac:dyDescent="0.2">
      <c r="A247"/>
      <c r="B247" s="28"/>
      <c r="C247" s="28"/>
      <c r="D247" s="28"/>
      <c r="E247" s="28"/>
      <c r="F247" s="28"/>
      <c r="G247" s="28"/>
      <c r="H247" s="28"/>
      <c r="I247" s="28"/>
      <c r="J247" s="28"/>
      <c r="K247" s="28"/>
      <c r="L247" s="28"/>
      <c r="M247" s="260"/>
      <c r="N247" s="260"/>
      <c r="O247" s="28"/>
      <c r="P247" s="28"/>
      <c r="Q247"/>
      <c r="R247" s="29"/>
      <c r="S247"/>
      <c r="T247"/>
      <c r="U247"/>
      <c r="V247" s="29"/>
      <c r="W247"/>
      <c r="X247" s="28"/>
      <c r="Y247"/>
      <c r="Z247"/>
      <c r="AA247"/>
      <c r="AB247"/>
      <c r="AC247"/>
      <c r="AD247"/>
    </row>
    <row r="248" spans="1:30" hidden="1" x14ac:dyDescent="0.2">
      <c r="A248"/>
      <c r="B248" s="28"/>
      <c r="C248" s="28"/>
      <c r="D248" s="28"/>
      <c r="E248" s="28"/>
      <c r="F248" s="28"/>
      <c r="G248" s="28"/>
      <c r="H248" s="28"/>
      <c r="I248" s="28"/>
      <c r="J248" s="28"/>
      <c r="K248" s="28"/>
      <c r="L248" s="28"/>
      <c r="M248" s="260"/>
      <c r="N248" s="318"/>
      <c r="O248" s="28"/>
      <c r="P248" s="28"/>
      <c r="Q248"/>
      <c r="R248" s="118"/>
      <c r="S248"/>
      <c r="T248"/>
      <c r="U248"/>
      <c r="V248" s="29"/>
      <c r="W248"/>
      <c r="X248" s="329"/>
      <c r="Y248"/>
      <c r="Z248"/>
      <c r="AA248"/>
      <c r="AB248"/>
      <c r="AC248"/>
      <c r="AD248"/>
    </row>
    <row r="249" spans="1:30" hidden="1" x14ac:dyDescent="0.2">
      <c r="A249"/>
      <c r="B249" s="28"/>
      <c r="C249" s="28"/>
      <c r="D249" s="28"/>
      <c r="E249" s="28"/>
      <c r="F249" s="28"/>
      <c r="G249" s="28"/>
      <c r="H249" s="28"/>
      <c r="I249" s="28"/>
      <c r="J249" s="28"/>
      <c r="K249" s="28"/>
      <c r="L249" s="28"/>
      <c r="M249" s="260"/>
      <c r="N249" s="114"/>
      <c r="O249" s="28"/>
      <c r="P249" s="28"/>
      <c r="Q249"/>
      <c r="R249" s="118"/>
      <c r="S249"/>
      <c r="T249"/>
      <c r="U249"/>
      <c r="V249" s="29"/>
      <c r="W249"/>
      <c r="X249" s="115"/>
      <c r="Y249"/>
      <c r="Z249"/>
      <c r="AA249"/>
      <c r="AB249"/>
      <c r="AC249"/>
      <c r="AD249"/>
    </row>
    <row r="250" spans="1:30" hidden="1" x14ac:dyDescent="0.2">
      <c r="A250"/>
      <c r="B250" s="28"/>
      <c r="C250" s="28"/>
      <c r="D250" s="28"/>
      <c r="E250" s="28"/>
      <c r="F250" s="28"/>
      <c r="G250" s="28"/>
      <c r="H250" s="28"/>
      <c r="I250" s="28"/>
      <c r="J250" s="28"/>
      <c r="K250" s="28"/>
      <c r="L250" s="28"/>
      <c r="M250" s="260"/>
      <c r="O250" s="28"/>
      <c r="P250" s="28"/>
      <c r="Q250"/>
      <c r="R250" s="29"/>
      <c r="S250"/>
      <c r="T250"/>
      <c r="U250"/>
      <c r="V250" s="29"/>
      <c r="W250"/>
      <c r="X250" s="29"/>
      <c r="Y250"/>
      <c r="Z250"/>
      <c r="AA250"/>
      <c r="AB250"/>
      <c r="AC250"/>
      <c r="AD250"/>
    </row>
    <row r="251" spans="1:30" hidden="1" x14ac:dyDescent="0.2">
      <c r="A251"/>
      <c r="B251" s="28"/>
      <c r="C251" s="28"/>
      <c r="D251" s="28"/>
      <c r="E251" s="28"/>
      <c r="F251" s="28"/>
      <c r="G251" s="28"/>
      <c r="H251" s="28"/>
      <c r="I251" s="28"/>
      <c r="J251" s="28"/>
      <c r="K251" s="28"/>
      <c r="L251" s="28"/>
      <c r="M251" s="260"/>
      <c r="N251" s="28"/>
      <c r="O251" s="28"/>
      <c r="P251" s="28"/>
      <c r="Q251"/>
      <c r="R251" s="28"/>
      <c r="S251"/>
      <c r="T251"/>
      <c r="U251"/>
      <c r="V251" s="28"/>
      <c r="W251"/>
      <c r="X251"/>
      <c r="Y251"/>
      <c r="Z251"/>
      <c r="AA251"/>
      <c r="AB251"/>
      <c r="AC251"/>
      <c r="AD251"/>
    </row>
    <row r="252" spans="1:30" hidden="1" x14ac:dyDescent="0.2">
      <c r="A252"/>
      <c r="B252" s="28"/>
      <c r="C252" s="28"/>
      <c r="D252" s="28"/>
      <c r="E252" s="28"/>
      <c r="F252" s="28"/>
      <c r="G252" s="28"/>
      <c r="H252" s="28"/>
      <c r="I252" s="28"/>
      <c r="J252" s="28"/>
      <c r="K252" s="28"/>
      <c r="L252" s="28"/>
      <c r="M252" s="260"/>
      <c r="N252" s="28"/>
      <c r="O252" s="28"/>
      <c r="P252" s="28"/>
      <c r="Q252"/>
      <c r="R252" s="28"/>
      <c r="S252"/>
      <c r="T252"/>
      <c r="U252"/>
      <c r="V252" s="28"/>
      <c r="W252"/>
      <c r="X252"/>
      <c r="Y252"/>
      <c r="Z252"/>
      <c r="AA252"/>
      <c r="AB252"/>
      <c r="AC252"/>
      <c r="AD252"/>
    </row>
    <row r="253" spans="1:30" hidden="1" x14ac:dyDescent="0.2">
      <c r="A253"/>
      <c r="B253" s="28"/>
      <c r="C253" s="28"/>
      <c r="D253" s="28"/>
      <c r="E253" s="28"/>
      <c r="F253" s="28"/>
      <c r="G253" s="28"/>
      <c r="H253" s="28"/>
      <c r="I253" s="28"/>
      <c r="J253" s="28"/>
      <c r="K253" s="28"/>
      <c r="L253" s="28"/>
      <c r="M253" s="260"/>
      <c r="N253" s="28"/>
      <c r="O253" s="28"/>
      <c r="P253" s="28"/>
      <c r="Q253"/>
      <c r="R253" s="329"/>
      <c r="S253"/>
      <c r="T253"/>
      <c r="U253"/>
      <c r="V253" s="329"/>
      <c r="W253"/>
      <c r="X253"/>
      <c r="Y253"/>
      <c r="Z253"/>
      <c r="AA253"/>
      <c r="AB253"/>
      <c r="AC253"/>
      <c r="AD253"/>
    </row>
    <row r="254" spans="1:30" hidden="1" x14ac:dyDescent="0.2">
      <c r="A254"/>
      <c r="B254" s="28"/>
      <c r="C254" s="28"/>
      <c r="D254" s="28"/>
      <c r="E254" s="28"/>
      <c r="F254" s="28"/>
      <c r="G254" s="28"/>
      <c r="H254" s="28"/>
      <c r="I254" s="28"/>
      <c r="J254" s="28"/>
      <c r="K254" s="28"/>
      <c r="L254" s="28"/>
      <c r="M254" s="260"/>
      <c r="N254" s="28"/>
      <c r="O254" s="28"/>
      <c r="P254" s="28"/>
      <c r="Q254"/>
      <c r="R254" s="115"/>
      <c r="S254"/>
      <c r="T254"/>
      <c r="U254"/>
      <c r="V254" s="115"/>
      <c r="W254"/>
      <c r="X254"/>
      <c r="Y254"/>
      <c r="Z254"/>
      <c r="AA254"/>
      <c r="AB254"/>
      <c r="AC254"/>
      <c r="AD254"/>
    </row>
    <row r="255" spans="1:30" hidden="1" x14ac:dyDescent="0.2">
      <c r="A255"/>
      <c r="B255" s="28"/>
      <c r="C255" s="28"/>
      <c r="D255" s="28"/>
      <c r="E255" s="28"/>
      <c r="F255" s="28"/>
      <c r="G255" s="28"/>
      <c r="H255" s="28"/>
      <c r="I255" s="28"/>
      <c r="J255" s="28"/>
      <c r="K255" s="28"/>
      <c r="L255" s="28"/>
      <c r="M255" s="260"/>
      <c r="N255" s="28"/>
      <c r="O255" s="28"/>
      <c r="P255" s="28"/>
      <c r="Q255"/>
      <c r="R255" s="29"/>
      <c r="S255"/>
      <c r="T255"/>
      <c r="U255"/>
      <c r="V255" s="29"/>
      <c r="W255"/>
      <c r="X255"/>
      <c r="Y255"/>
      <c r="Z255"/>
      <c r="AA255"/>
      <c r="AB255"/>
      <c r="AC255"/>
      <c r="AD255"/>
    </row>
    <row r="256" spans="1:30" hidden="1" x14ac:dyDescent="0.2">
      <c r="A256"/>
      <c r="B256" s="28"/>
      <c r="C256" s="28"/>
      <c r="D256" s="28"/>
      <c r="E256" s="28"/>
      <c r="F256" s="28"/>
      <c r="G256" s="28"/>
      <c r="H256" s="28"/>
      <c r="I256" s="28"/>
      <c r="J256" s="28"/>
      <c r="K256" s="28"/>
      <c r="L256" s="28"/>
      <c r="M256" s="260"/>
      <c r="N256" s="28"/>
      <c r="O256" s="28"/>
      <c r="P256" s="28"/>
      <c r="Q256"/>
      <c r="R256"/>
      <c r="S256"/>
      <c r="T256"/>
      <c r="U256"/>
      <c r="V256"/>
      <c r="W256"/>
      <c r="X256"/>
      <c r="Y256"/>
      <c r="Z256"/>
      <c r="AA256"/>
      <c r="AB256"/>
      <c r="AC256"/>
      <c r="AD256"/>
    </row>
    <row r="257" spans="1:30" hidden="1" x14ac:dyDescent="0.2">
      <c r="A257"/>
      <c r="B257" s="28"/>
      <c r="C257" s="28"/>
      <c r="D257" s="28"/>
      <c r="E257" s="28"/>
      <c r="F257" s="28"/>
      <c r="G257" s="28"/>
      <c r="H257" s="28"/>
      <c r="I257" s="28"/>
      <c r="J257" s="28"/>
      <c r="K257" s="28"/>
      <c r="L257" s="28"/>
      <c r="M257" s="260"/>
      <c r="N257" s="28"/>
      <c r="O257" s="28"/>
      <c r="P257" s="28"/>
      <c r="Q257"/>
      <c r="R257"/>
      <c r="S257"/>
      <c r="T257"/>
      <c r="U257"/>
      <c r="V257"/>
      <c r="W257"/>
      <c r="X257"/>
      <c r="Y257"/>
      <c r="Z257"/>
      <c r="AA257"/>
      <c r="AB257"/>
      <c r="AC257"/>
      <c r="AD257"/>
    </row>
    <row r="258" spans="1:30" hidden="1" x14ac:dyDescent="0.2">
      <c r="A258"/>
      <c r="B258" s="28"/>
      <c r="C258" s="28"/>
      <c r="D258" s="28"/>
      <c r="E258" s="28"/>
      <c r="F258" s="28"/>
      <c r="G258" s="28"/>
      <c r="H258" s="28"/>
      <c r="I258" s="28"/>
      <c r="J258" s="28"/>
      <c r="K258" s="28"/>
      <c r="L258" s="28"/>
      <c r="M258" s="260"/>
      <c r="N258" s="28"/>
      <c r="O258" s="28"/>
      <c r="P258" s="28"/>
      <c r="Q258"/>
      <c r="R258"/>
      <c r="S258"/>
      <c r="T258"/>
      <c r="U258"/>
      <c r="V258"/>
      <c r="W258"/>
      <c r="X258"/>
      <c r="Y258"/>
      <c r="Z258"/>
      <c r="AA258"/>
      <c r="AB258"/>
      <c r="AC258"/>
      <c r="AD258"/>
    </row>
    <row r="259" spans="1:30" hidden="1" x14ac:dyDescent="0.2">
      <c r="A259"/>
      <c r="B259" s="28"/>
      <c r="C259" s="28"/>
      <c r="D259" s="28"/>
      <c r="E259" s="28"/>
      <c r="F259" s="28"/>
      <c r="G259" s="28"/>
      <c r="H259" s="28"/>
      <c r="I259" s="28"/>
      <c r="J259" s="28"/>
      <c r="K259" s="28"/>
      <c r="L259" s="28"/>
      <c r="M259" s="260"/>
      <c r="N259" s="28"/>
      <c r="O259" s="28"/>
      <c r="P259" s="28"/>
      <c r="Q259"/>
      <c r="R259"/>
      <c r="S259"/>
      <c r="T259"/>
      <c r="U259"/>
      <c r="V259"/>
      <c r="W259"/>
      <c r="X259"/>
      <c r="Y259"/>
      <c r="Z259"/>
      <c r="AA259"/>
      <c r="AB259"/>
      <c r="AC259"/>
      <c r="AD259"/>
    </row>
    <row r="260" spans="1:30" hidden="1" x14ac:dyDescent="0.2">
      <c r="A260"/>
      <c r="B260" s="28"/>
      <c r="C260" s="28"/>
      <c r="D260" s="28"/>
      <c r="E260" s="28"/>
      <c r="F260" s="28"/>
      <c r="G260" s="28"/>
      <c r="H260" s="28"/>
      <c r="I260" s="28"/>
      <c r="J260" s="28"/>
      <c r="K260" s="28"/>
      <c r="L260" s="28"/>
      <c r="M260" s="260"/>
      <c r="N260" s="28"/>
      <c r="O260" s="28"/>
      <c r="P260" s="28"/>
      <c r="Q260"/>
      <c r="R260"/>
      <c r="S260"/>
      <c r="T260"/>
      <c r="U260"/>
      <c r="V260"/>
      <c r="W260"/>
      <c r="X260"/>
      <c r="Y260"/>
      <c r="Z260"/>
      <c r="AA260"/>
      <c r="AB260"/>
      <c r="AC260"/>
      <c r="AD260"/>
    </row>
    <row r="261" spans="1:30" hidden="1" x14ac:dyDescent="0.2">
      <c r="A261"/>
      <c r="B261" s="28"/>
      <c r="C261" s="28"/>
      <c r="D261" s="28"/>
      <c r="E261" s="28"/>
      <c r="F261" s="28"/>
      <c r="G261" s="28"/>
      <c r="H261" s="28"/>
      <c r="I261" s="28"/>
      <c r="J261" s="28"/>
      <c r="K261" s="28"/>
      <c r="L261" s="28"/>
      <c r="M261" s="260"/>
      <c r="N261" s="28"/>
      <c r="O261" s="28"/>
      <c r="P261" s="28"/>
      <c r="Q261"/>
      <c r="R261"/>
      <c r="S261"/>
      <c r="T261"/>
      <c r="U261"/>
      <c r="V261"/>
      <c r="W261"/>
      <c r="X261"/>
      <c r="Y261"/>
      <c r="Z261"/>
      <c r="AA261"/>
      <c r="AB261"/>
      <c r="AC261"/>
      <c r="AD261"/>
    </row>
    <row r="262" spans="1:30" hidden="1" x14ac:dyDescent="0.2">
      <c r="A262"/>
      <c r="B262" s="28"/>
      <c r="C262" s="28"/>
      <c r="D262" s="28"/>
      <c r="E262" s="28"/>
      <c r="F262" s="28"/>
      <c r="G262" s="28"/>
      <c r="H262" s="28"/>
      <c r="I262" s="28"/>
      <c r="J262" s="28"/>
      <c r="K262" s="28"/>
      <c r="L262" s="28"/>
      <c r="M262" s="260"/>
      <c r="N262" s="28"/>
      <c r="O262" s="28"/>
      <c r="P262" s="28"/>
      <c r="Q262"/>
      <c r="R262"/>
      <c r="S262"/>
      <c r="T262"/>
      <c r="U262"/>
      <c r="V262"/>
      <c r="W262"/>
      <c r="X262"/>
      <c r="Y262"/>
      <c r="Z262"/>
      <c r="AA262"/>
      <c r="AB262"/>
      <c r="AC262"/>
      <c r="AD262"/>
    </row>
    <row r="263" spans="1:30" hidden="1" x14ac:dyDescent="0.2">
      <c r="A263"/>
      <c r="B263" s="28"/>
      <c r="C263" s="28"/>
      <c r="D263" s="28"/>
      <c r="E263" s="28"/>
      <c r="F263" s="28"/>
      <c r="G263" s="28"/>
      <c r="H263" s="28"/>
      <c r="I263" s="28"/>
      <c r="J263" s="28"/>
      <c r="K263" s="28"/>
      <c r="L263" s="28"/>
      <c r="M263" s="260"/>
      <c r="N263" s="28"/>
      <c r="O263" s="28"/>
      <c r="P263" s="28"/>
      <c r="Q263"/>
      <c r="R263"/>
      <c r="S263"/>
      <c r="T263"/>
      <c r="U263"/>
      <c r="V263"/>
      <c r="W263"/>
      <c r="X263"/>
      <c r="Y263"/>
      <c r="Z263"/>
      <c r="AA263"/>
      <c r="AB263"/>
      <c r="AC263"/>
      <c r="AD263"/>
    </row>
    <row r="264" spans="1:30" hidden="1" x14ac:dyDescent="0.2">
      <c r="A264"/>
      <c r="B264" s="28"/>
      <c r="C264" s="28"/>
      <c r="D264" s="28"/>
      <c r="E264" s="28"/>
      <c r="F264" s="28"/>
      <c r="G264" s="28"/>
      <c r="H264" s="28"/>
      <c r="I264" s="28"/>
      <c r="J264" s="28"/>
      <c r="K264" s="28"/>
      <c r="L264" s="28"/>
      <c r="M264" s="260"/>
      <c r="N264" s="28"/>
      <c r="O264" s="28"/>
      <c r="P264" s="28"/>
      <c r="Q264"/>
      <c r="R264"/>
      <c r="S264"/>
      <c r="T264"/>
      <c r="U264"/>
      <c r="V264"/>
      <c r="W264"/>
      <c r="X264"/>
      <c r="Y264"/>
      <c r="Z264"/>
      <c r="AA264"/>
      <c r="AB264"/>
      <c r="AC264"/>
      <c r="AD264"/>
    </row>
    <row r="265" spans="1:30" hidden="1" x14ac:dyDescent="0.2">
      <c r="A265"/>
      <c r="B265" s="28"/>
      <c r="C265" s="28"/>
      <c r="D265" s="28"/>
      <c r="E265" s="28"/>
      <c r="F265" s="28"/>
      <c r="G265" s="28"/>
      <c r="H265" s="28"/>
      <c r="I265" s="28"/>
      <c r="J265" s="28"/>
      <c r="K265" s="28"/>
      <c r="L265" s="28"/>
      <c r="M265" s="260"/>
      <c r="N265" s="28"/>
      <c r="O265" s="28"/>
      <c r="P265" s="28"/>
      <c r="Q265"/>
      <c r="R265"/>
      <c r="S265"/>
      <c r="T265"/>
      <c r="U265"/>
      <c r="V265"/>
      <c r="W265"/>
      <c r="X265"/>
      <c r="Y265"/>
      <c r="Z265"/>
      <c r="AA265"/>
      <c r="AB265"/>
      <c r="AC265"/>
      <c r="AD265"/>
    </row>
    <row r="266" spans="1:30" hidden="1" x14ac:dyDescent="0.2">
      <c r="A266"/>
      <c r="B266" s="28"/>
      <c r="C266" s="28"/>
      <c r="D266" s="28"/>
      <c r="E266" s="28"/>
      <c r="F266" s="28"/>
      <c r="G266" s="28"/>
      <c r="H266" s="28"/>
      <c r="I266" s="28"/>
      <c r="J266" s="28"/>
      <c r="K266" s="28"/>
      <c r="L266" s="28"/>
      <c r="M266" s="260"/>
      <c r="N266" s="28"/>
      <c r="O266" s="28"/>
      <c r="P266" s="28"/>
      <c r="Q266"/>
      <c r="R266"/>
      <c r="S266"/>
      <c r="T266"/>
      <c r="U266"/>
      <c r="V266"/>
      <c r="W266"/>
      <c r="X266"/>
      <c r="Y266"/>
      <c r="Z266"/>
      <c r="AA266"/>
      <c r="AB266"/>
      <c r="AC266"/>
      <c r="AD266"/>
    </row>
    <row r="267" spans="1:30" hidden="1" x14ac:dyDescent="0.2">
      <c r="A267"/>
      <c r="B267" s="28"/>
      <c r="C267" s="28"/>
      <c r="D267" s="28"/>
      <c r="E267" s="28"/>
      <c r="F267" s="28"/>
      <c r="G267" s="28"/>
      <c r="H267" s="28"/>
      <c r="I267" s="28"/>
      <c r="J267" s="28"/>
      <c r="K267" s="28"/>
      <c r="L267" s="28"/>
      <c r="M267" s="260"/>
      <c r="N267" s="28"/>
      <c r="O267" s="28"/>
      <c r="P267" s="28"/>
      <c r="Q267"/>
      <c r="R267"/>
      <c r="S267"/>
      <c r="T267"/>
      <c r="U267"/>
      <c r="V267"/>
      <c r="W267"/>
      <c r="X267"/>
      <c r="Y267"/>
      <c r="Z267"/>
      <c r="AA267"/>
      <c r="AB267"/>
      <c r="AC267"/>
      <c r="AD267"/>
    </row>
    <row r="268" spans="1:30" hidden="1" x14ac:dyDescent="0.2">
      <c r="A268"/>
      <c r="B268" s="28"/>
      <c r="C268" s="28"/>
      <c r="D268" s="28"/>
      <c r="E268" s="28"/>
      <c r="F268" s="28"/>
      <c r="G268" s="28"/>
      <c r="H268" s="28"/>
      <c r="I268" s="28"/>
      <c r="J268" s="28"/>
      <c r="K268" s="28"/>
      <c r="L268" s="28"/>
      <c r="M268" s="260"/>
      <c r="N268" s="28"/>
      <c r="O268" s="28"/>
      <c r="P268" s="28"/>
      <c r="Q268"/>
      <c r="R268"/>
      <c r="S268"/>
      <c r="T268"/>
      <c r="U268"/>
      <c r="V268"/>
      <c r="W268"/>
      <c r="X268"/>
      <c r="Y268"/>
      <c r="Z268"/>
      <c r="AA268"/>
      <c r="AB268"/>
      <c r="AC268"/>
      <c r="AD268"/>
    </row>
    <row r="269" spans="1:30" hidden="1" x14ac:dyDescent="0.2">
      <c r="A269"/>
      <c r="B269" s="28"/>
      <c r="C269" s="28"/>
      <c r="D269" s="28"/>
      <c r="E269" s="28"/>
      <c r="F269" s="28"/>
      <c r="G269" s="28"/>
      <c r="H269" s="28"/>
      <c r="I269" s="28"/>
      <c r="J269" s="28"/>
      <c r="K269" s="28"/>
      <c r="L269" s="28"/>
      <c r="M269" s="260"/>
      <c r="N269" s="28"/>
      <c r="O269" s="28"/>
      <c r="P269" s="28"/>
      <c r="Q269"/>
      <c r="R269"/>
      <c r="S269"/>
      <c r="T269"/>
      <c r="U269"/>
      <c r="V269"/>
      <c r="W269"/>
      <c r="X269"/>
      <c r="Y269"/>
      <c r="Z269"/>
      <c r="AA269"/>
      <c r="AB269"/>
      <c r="AC269"/>
      <c r="AD269"/>
    </row>
    <row r="270" spans="1:30" hidden="1" x14ac:dyDescent="0.2">
      <c r="A270"/>
      <c r="B270" s="28"/>
      <c r="C270" s="28"/>
      <c r="D270" s="28"/>
      <c r="E270" s="28"/>
      <c r="F270" s="28"/>
      <c r="G270" s="28"/>
      <c r="H270" s="28"/>
      <c r="I270" s="28"/>
      <c r="J270" s="28"/>
      <c r="K270" s="28"/>
      <c r="L270" s="28"/>
      <c r="M270" s="260"/>
      <c r="N270" s="28"/>
      <c r="O270" s="28"/>
      <c r="P270" s="28"/>
      <c r="Q270"/>
      <c r="R270"/>
      <c r="S270"/>
      <c r="T270"/>
      <c r="U270"/>
      <c r="V270"/>
      <c r="W270"/>
      <c r="X270"/>
      <c r="Y270"/>
      <c r="Z270"/>
      <c r="AA270"/>
      <c r="AB270"/>
      <c r="AC270"/>
      <c r="AD270"/>
    </row>
    <row r="271" spans="1:30" hidden="1" x14ac:dyDescent="0.2">
      <c r="A271"/>
      <c r="B271" s="28"/>
      <c r="C271" s="28"/>
      <c r="D271" s="28"/>
      <c r="E271" s="28"/>
      <c r="F271" s="28"/>
      <c r="G271" s="28"/>
      <c r="H271" s="28"/>
      <c r="I271" s="28"/>
      <c r="J271" s="28"/>
      <c r="K271" s="28"/>
      <c r="L271" s="28"/>
      <c r="M271" s="260"/>
      <c r="N271" s="28"/>
      <c r="O271" s="28"/>
      <c r="P271" s="28"/>
      <c r="Q271"/>
      <c r="R271"/>
      <c r="S271"/>
      <c r="T271"/>
      <c r="U271"/>
      <c r="V271"/>
      <c r="W271"/>
      <c r="X271"/>
      <c r="Y271"/>
      <c r="Z271"/>
      <c r="AA271"/>
      <c r="AB271"/>
      <c r="AC271"/>
      <c r="AD271"/>
    </row>
    <row r="272" spans="1:30" hidden="1" x14ac:dyDescent="0.2">
      <c r="A272"/>
      <c r="B272" s="28"/>
      <c r="C272" s="28"/>
      <c r="D272" s="28"/>
      <c r="E272" s="28"/>
      <c r="F272" s="28"/>
      <c r="G272" s="28"/>
      <c r="H272" s="28"/>
      <c r="I272" s="28"/>
      <c r="J272" s="28"/>
      <c r="K272" s="28"/>
      <c r="L272" s="28"/>
      <c r="M272" s="260"/>
      <c r="N272" s="28"/>
      <c r="O272" s="28"/>
      <c r="P272" s="28"/>
      <c r="Q272"/>
      <c r="R272"/>
      <c r="S272"/>
      <c r="T272"/>
      <c r="U272"/>
      <c r="V272"/>
      <c r="W272"/>
      <c r="X272"/>
      <c r="Y272"/>
      <c r="Z272"/>
      <c r="AA272"/>
      <c r="AB272"/>
      <c r="AC272"/>
      <c r="AD272"/>
    </row>
    <row r="273" spans="1:30" hidden="1" x14ac:dyDescent="0.2">
      <c r="A273"/>
      <c r="B273" s="28"/>
      <c r="C273" s="28"/>
      <c r="D273" s="28"/>
      <c r="E273" s="28"/>
      <c r="F273" s="28"/>
      <c r="G273" s="28"/>
      <c r="H273" s="28"/>
      <c r="I273" s="28"/>
      <c r="J273" s="28"/>
      <c r="K273" s="28"/>
      <c r="L273" s="28"/>
      <c r="M273" s="260"/>
      <c r="N273" s="28"/>
      <c r="O273" s="28"/>
      <c r="P273" s="28"/>
      <c r="Q273"/>
      <c r="R273"/>
      <c r="S273"/>
      <c r="T273"/>
      <c r="U273"/>
      <c r="V273"/>
      <c r="W273"/>
      <c r="X273"/>
      <c r="Y273"/>
      <c r="Z273"/>
      <c r="AA273"/>
      <c r="AB273"/>
      <c r="AC273"/>
      <c r="AD273"/>
    </row>
    <row r="274" spans="1:30" hidden="1" x14ac:dyDescent="0.2">
      <c r="A274"/>
      <c r="B274" s="28"/>
      <c r="C274" s="28"/>
      <c r="D274" s="28"/>
      <c r="E274" s="28"/>
      <c r="F274" s="28"/>
      <c r="G274" s="28"/>
      <c r="H274" s="28"/>
      <c r="I274" s="28"/>
      <c r="J274" s="28"/>
      <c r="K274" s="28"/>
      <c r="L274" s="28"/>
      <c r="M274" s="260"/>
      <c r="N274" s="28"/>
      <c r="O274" s="28"/>
      <c r="P274" s="28"/>
      <c r="Q274"/>
      <c r="R274"/>
      <c r="S274"/>
      <c r="T274"/>
      <c r="U274"/>
      <c r="V274"/>
      <c r="W274"/>
      <c r="X274"/>
      <c r="Y274"/>
      <c r="Z274"/>
      <c r="AA274"/>
      <c r="AB274"/>
      <c r="AC274"/>
      <c r="AD274"/>
    </row>
    <row r="275" spans="1:30" hidden="1" x14ac:dyDescent="0.2">
      <c r="A275"/>
      <c r="B275" s="28"/>
      <c r="C275" s="28"/>
      <c r="D275" s="28"/>
      <c r="E275" s="28"/>
      <c r="F275" s="28"/>
      <c r="G275" s="28"/>
      <c r="H275" s="28"/>
      <c r="I275" s="28"/>
      <c r="J275" s="28"/>
      <c r="K275" s="28"/>
      <c r="L275" s="28"/>
      <c r="M275" s="260"/>
      <c r="N275" s="28"/>
      <c r="O275" s="28"/>
      <c r="P275" s="28"/>
      <c r="Q275"/>
      <c r="R275"/>
      <c r="S275"/>
      <c r="T275"/>
      <c r="U275"/>
      <c r="V275"/>
      <c r="W275"/>
      <c r="X275"/>
      <c r="Y275"/>
      <c r="Z275"/>
      <c r="AA275"/>
      <c r="AB275"/>
      <c r="AC275"/>
      <c r="AD275"/>
    </row>
    <row r="276" spans="1:30" hidden="1" x14ac:dyDescent="0.2">
      <c r="A276"/>
      <c r="B276" s="28"/>
      <c r="C276" s="28"/>
      <c r="D276" s="28"/>
      <c r="E276" s="28"/>
      <c r="F276" s="28"/>
      <c r="G276" s="28"/>
      <c r="H276" s="28"/>
      <c r="I276" s="28"/>
      <c r="J276" s="28"/>
      <c r="K276" s="28"/>
      <c r="L276" s="28"/>
      <c r="M276" s="260"/>
      <c r="N276" s="28"/>
      <c r="O276" s="28"/>
      <c r="P276" s="28"/>
      <c r="Q276"/>
      <c r="R276"/>
      <c r="S276"/>
      <c r="T276"/>
      <c r="U276"/>
      <c r="V276"/>
      <c r="W276"/>
      <c r="X276"/>
      <c r="Y276"/>
      <c r="Z276"/>
      <c r="AA276"/>
      <c r="AB276"/>
      <c r="AC276"/>
      <c r="AD276"/>
    </row>
    <row r="277" spans="1:30" hidden="1" x14ac:dyDescent="0.2">
      <c r="A277"/>
      <c r="B277" s="28"/>
      <c r="C277" s="28"/>
      <c r="D277" s="28"/>
      <c r="E277" s="28"/>
      <c r="F277" s="28"/>
      <c r="G277" s="28"/>
      <c r="H277" s="28"/>
      <c r="I277" s="28"/>
      <c r="J277" s="28"/>
      <c r="K277" s="28"/>
      <c r="L277" s="28"/>
      <c r="M277" s="260"/>
      <c r="N277" s="28"/>
      <c r="O277" s="28"/>
      <c r="P277" s="28"/>
      <c r="Q277"/>
      <c r="R277"/>
      <c r="S277"/>
      <c r="T277"/>
      <c r="U277"/>
      <c r="V277"/>
      <c r="W277"/>
      <c r="X277"/>
      <c r="Y277"/>
      <c r="Z277"/>
      <c r="AA277"/>
      <c r="AB277"/>
      <c r="AC277"/>
      <c r="AD277"/>
    </row>
    <row r="278" spans="1:30" hidden="1" x14ac:dyDescent="0.2">
      <c r="A278"/>
      <c r="B278" s="28"/>
      <c r="C278" s="28"/>
      <c r="D278" s="28"/>
      <c r="E278" s="28"/>
      <c r="F278" s="28"/>
      <c r="G278" s="28"/>
      <c r="H278" s="28"/>
      <c r="I278" s="28"/>
      <c r="J278" s="28"/>
      <c r="K278" s="28"/>
      <c r="L278" s="28"/>
      <c r="M278" s="260"/>
      <c r="N278" s="28"/>
      <c r="O278" s="28"/>
      <c r="P278" s="28"/>
      <c r="Q278"/>
      <c r="R278"/>
      <c r="S278"/>
      <c r="T278"/>
      <c r="U278"/>
      <c r="V278"/>
      <c r="W278"/>
      <c r="X278"/>
      <c r="Y278"/>
      <c r="Z278"/>
      <c r="AA278"/>
      <c r="AB278"/>
      <c r="AC278"/>
      <c r="AD278"/>
    </row>
    <row r="279" spans="1:30" hidden="1" x14ac:dyDescent="0.2">
      <c r="A279"/>
      <c r="B279" s="28"/>
      <c r="C279" s="28"/>
      <c r="D279" s="28"/>
      <c r="E279" s="28"/>
      <c r="F279" s="28"/>
      <c r="G279" s="28"/>
      <c r="H279" s="28"/>
      <c r="I279" s="28"/>
      <c r="J279" s="28"/>
      <c r="K279" s="28"/>
      <c r="L279" s="28"/>
      <c r="M279" s="260"/>
      <c r="N279" s="28"/>
      <c r="O279" s="28"/>
      <c r="P279" s="28"/>
      <c r="Q279"/>
      <c r="R279"/>
      <c r="S279"/>
      <c r="T279"/>
      <c r="U279"/>
      <c r="V279"/>
      <c r="W279"/>
      <c r="X279"/>
      <c r="Y279"/>
      <c r="Z279"/>
      <c r="AA279"/>
      <c r="AB279"/>
      <c r="AC279"/>
      <c r="AD279"/>
    </row>
    <row r="280" spans="1:30" x14ac:dyDescent="0.2">
      <c r="N280" s="28"/>
    </row>
    <row r="281" spans="1:30" x14ac:dyDescent="0.2">
      <c r="N281" s="28"/>
    </row>
    <row r="282" spans="1:30" x14ac:dyDescent="0.2">
      <c r="N282" s="28"/>
    </row>
    <row r="283" spans="1:30" x14ac:dyDescent="0.2">
      <c r="N283" s="28"/>
    </row>
    <row r="284" spans="1:30" x14ac:dyDescent="0.2">
      <c r="N284" s="28"/>
    </row>
    <row r="285" spans="1:30" x14ac:dyDescent="0.2">
      <c r="R285" s="118"/>
    </row>
    <row r="286" spans="1:30" x14ac:dyDescent="0.2">
      <c r="R286" s="118"/>
    </row>
    <row r="287" spans="1:30" x14ac:dyDescent="0.2">
      <c r="R287" s="118"/>
    </row>
    <row r="288" spans="1:30" hidden="1" x14ac:dyDescent="0.2">
      <c r="R288" s="118"/>
      <c r="V288"/>
    </row>
    <row r="289" spans="18:22" hidden="1" x14ac:dyDescent="0.2">
      <c r="R289" s="118"/>
      <c r="V289"/>
    </row>
  </sheetData>
  <sheetProtection algorithmName="SHA-512" hashValue="57UXhYa3Trb1BCh8r6sKj/xCY3N66zVeFkPxpL7PoVJI+vENH85iOfhV3LhiuNalQ0oycZQm+KDEYrhmAp18vA==" saltValue="l4vLbMQtRZ3uApUInuXtHg==" spinCount="100000" sheet="1" formatColumns="0" formatRows="0" selectLockedCells="1"/>
  <mergeCells count="195">
    <mergeCell ref="J220:L220"/>
    <mergeCell ref="B231:J231"/>
    <mergeCell ref="B232:J232"/>
    <mergeCell ref="B233:J233"/>
    <mergeCell ref="B235:J235"/>
    <mergeCell ref="B236:J236"/>
    <mergeCell ref="B237:J237"/>
    <mergeCell ref="B238:J238"/>
    <mergeCell ref="B239:J239"/>
    <mergeCell ref="B243:K243"/>
    <mergeCell ref="B221:J221"/>
    <mergeCell ref="B222:J222"/>
    <mergeCell ref="B223:J223"/>
    <mergeCell ref="B224:J224"/>
    <mergeCell ref="B225:J225"/>
    <mergeCell ref="B226:J226"/>
    <mergeCell ref="B227:J227"/>
    <mergeCell ref="B229:J229"/>
    <mergeCell ref="B230:J230"/>
    <mergeCell ref="B190:E190"/>
    <mergeCell ref="B153:K153"/>
    <mergeCell ref="B154:K154"/>
    <mergeCell ref="B155:K155"/>
    <mergeCell ref="B156:K156"/>
    <mergeCell ref="B157:K157"/>
    <mergeCell ref="B162:K162"/>
    <mergeCell ref="B163:K163"/>
    <mergeCell ref="B169:K169"/>
    <mergeCell ref="B171:K171"/>
    <mergeCell ref="B172:K172"/>
    <mergeCell ref="B173:K173"/>
    <mergeCell ref="B174:K174"/>
    <mergeCell ref="B175:K175"/>
    <mergeCell ref="B176:K176"/>
    <mergeCell ref="B177:K177"/>
    <mergeCell ref="B178:K178"/>
    <mergeCell ref="B182:K182"/>
    <mergeCell ref="B183:K183"/>
    <mergeCell ref="B184:K184"/>
    <mergeCell ref="B185:K185"/>
    <mergeCell ref="B186:K186"/>
    <mergeCell ref="B187:K187"/>
    <mergeCell ref="B179:K179"/>
    <mergeCell ref="B127:D127"/>
    <mergeCell ref="B160:E160"/>
    <mergeCell ref="B135:K135"/>
    <mergeCell ref="B136:K136"/>
    <mergeCell ref="B137:K137"/>
    <mergeCell ref="B138:K138"/>
    <mergeCell ref="B139:K139"/>
    <mergeCell ref="B140:K140"/>
    <mergeCell ref="B141:K141"/>
    <mergeCell ref="B142:K142"/>
    <mergeCell ref="B143:K143"/>
    <mergeCell ref="B144:K144"/>
    <mergeCell ref="B145:K145"/>
    <mergeCell ref="B146:K146"/>
    <mergeCell ref="B121:D121"/>
    <mergeCell ref="B122:D122"/>
    <mergeCell ref="B123:D123"/>
    <mergeCell ref="B124:D124"/>
    <mergeCell ref="B125:D125"/>
    <mergeCell ref="B126:D126"/>
    <mergeCell ref="B115:D115"/>
    <mergeCell ref="B116:D116"/>
    <mergeCell ref="B117:D117"/>
    <mergeCell ref="B118:D118"/>
    <mergeCell ref="B119:D119"/>
    <mergeCell ref="B120:D120"/>
    <mergeCell ref="V70:V71"/>
    <mergeCell ref="X70:X71"/>
    <mergeCell ref="B97:I97"/>
    <mergeCell ref="B100:E100"/>
    <mergeCell ref="B102:D102"/>
    <mergeCell ref="B91:I91"/>
    <mergeCell ref="B92:I92"/>
    <mergeCell ref="B93:I93"/>
    <mergeCell ref="B94:I94"/>
    <mergeCell ref="B95:I95"/>
    <mergeCell ref="B96:I96"/>
    <mergeCell ref="V100:V101"/>
    <mergeCell ref="X100:X101"/>
    <mergeCell ref="B72:I72"/>
    <mergeCell ref="B77:I77"/>
    <mergeCell ref="B78:I78"/>
    <mergeCell ref="B85:I85"/>
    <mergeCell ref="B86:I86"/>
    <mergeCell ref="B87:I87"/>
    <mergeCell ref="B88:I88"/>
    <mergeCell ref="B89:I89"/>
    <mergeCell ref="B90:I90"/>
    <mergeCell ref="B79:I79"/>
    <mergeCell ref="B80:I80"/>
    <mergeCell ref="V40:V41"/>
    <mergeCell ref="X40:X41"/>
    <mergeCell ref="B60:I60"/>
    <mergeCell ref="B61:I61"/>
    <mergeCell ref="B62:I62"/>
    <mergeCell ref="B63:I63"/>
    <mergeCell ref="B64:I64"/>
    <mergeCell ref="B65:I65"/>
    <mergeCell ref="B66:I66"/>
    <mergeCell ref="B42:I42"/>
    <mergeCell ref="B43:I43"/>
    <mergeCell ref="B44:I44"/>
    <mergeCell ref="B45:I45"/>
    <mergeCell ref="B46:I46"/>
    <mergeCell ref="B47:I47"/>
    <mergeCell ref="B57:I57"/>
    <mergeCell ref="B58:I58"/>
    <mergeCell ref="B59:I59"/>
    <mergeCell ref="B54:I54"/>
    <mergeCell ref="B55:I55"/>
    <mergeCell ref="B56:I56"/>
    <mergeCell ref="B48:I48"/>
    <mergeCell ref="B49:I49"/>
    <mergeCell ref="B50:I50"/>
    <mergeCell ref="B103:D103"/>
    <mergeCell ref="B104:D104"/>
    <mergeCell ref="B105:D105"/>
    <mergeCell ref="B106:D106"/>
    <mergeCell ref="B107:D107"/>
    <mergeCell ref="B108:D108"/>
    <mergeCell ref="B51:I51"/>
    <mergeCell ref="B52:I52"/>
    <mergeCell ref="B53:I53"/>
    <mergeCell ref="B67:I67"/>
    <mergeCell ref="B70:E70"/>
    <mergeCell ref="B73:I73"/>
    <mergeCell ref="B74:I74"/>
    <mergeCell ref="B75:I75"/>
    <mergeCell ref="B76:I76"/>
    <mergeCell ref="B180:K180"/>
    <mergeCell ref="B181:K181"/>
    <mergeCell ref="B164:K164"/>
    <mergeCell ref="B165:K165"/>
    <mergeCell ref="B166:K166"/>
    <mergeCell ref="B167:K167"/>
    <mergeCell ref="B168:K168"/>
    <mergeCell ref="B170:K170"/>
    <mergeCell ref="C4:D4"/>
    <mergeCell ref="C5:D5"/>
    <mergeCell ref="C6:D6"/>
    <mergeCell ref="C7:D7"/>
    <mergeCell ref="C8:D8"/>
    <mergeCell ref="C9:D9"/>
    <mergeCell ref="B81:I81"/>
    <mergeCell ref="B82:I82"/>
    <mergeCell ref="B83:I83"/>
    <mergeCell ref="B84:I84"/>
    <mergeCell ref="B109:D109"/>
    <mergeCell ref="B110:D110"/>
    <mergeCell ref="B111:D111"/>
    <mergeCell ref="B112:D112"/>
    <mergeCell ref="B113:D113"/>
    <mergeCell ref="B114:D114"/>
    <mergeCell ref="X130:X131"/>
    <mergeCell ref="V130:V131"/>
    <mergeCell ref="V160:V161"/>
    <mergeCell ref="X160:X161"/>
    <mergeCell ref="B147:K147"/>
    <mergeCell ref="B148:K148"/>
    <mergeCell ref="B149:K149"/>
    <mergeCell ref="B150:K150"/>
    <mergeCell ref="B151:K151"/>
    <mergeCell ref="B152:K152"/>
    <mergeCell ref="B130:E130"/>
    <mergeCell ref="B132:K132"/>
    <mergeCell ref="B133:K133"/>
    <mergeCell ref="B134:K134"/>
    <mergeCell ref="B193:L193"/>
    <mergeCell ref="B194:L194"/>
    <mergeCell ref="B195:L195"/>
    <mergeCell ref="B196:L196"/>
    <mergeCell ref="B197:L197"/>
    <mergeCell ref="B198:L198"/>
    <mergeCell ref="B199:L199"/>
    <mergeCell ref="B200:L200"/>
    <mergeCell ref="B201:L201"/>
    <mergeCell ref="B211:L211"/>
    <mergeCell ref="B212:L212"/>
    <mergeCell ref="B213:L213"/>
    <mergeCell ref="B214:L214"/>
    <mergeCell ref="B215:L215"/>
    <mergeCell ref="B216:L216"/>
    <mergeCell ref="B217:L217"/>
    <mergeCell ref="B202:L202"/>
    <mergeCell ref="B203:L203"/>
    <mergeCell ref="B204:L204"/>
    <mergeCell ref="B205:L205"/>
    <mergeCell ref="B206:L206"/>
    <mergeCell ref="B207:L207"/>
    <mergeCell ref="B208:L208"/>
    <mergeCell ref="B209:L209"/>
    <mergeCell ref="B210:L210"/>
  </mergeCells>
  <conditionalFormatting sqref="E11">
    <cfRule type="expression" dxfId="340" priority="8">
      <formula>MAX($E$13:$E$37)&gt;$C$7</formula>
    </cfRule>
  </conditionalFormatting>
  <conditionalFormatting sqref="E13:E37">
    <cfRule type="expression" dxfId="339" priority="40">
      <formula>$E13&gt;$C$7</formula>
    </cfRule>
  </conditionalFormatting>
  <conditionalFormatting sqref="E38">
    <cfRule type="expression" dxfId="338" priority="36">
      <formula>MAX($E$13:$E$37)&gt;$C$7</formula>
    </cfRule>
  </conditionalFormatting>
  <conditionalFormatting sqref="G13:G37 K13:K37">
    <cfRule type="expression" dxfId="337" priority="32">
      <formula>OR($D13="Medische Specialist",$C13="Overig")</formula>
    </cfRule>
  </conditionalFormatting>
  <conditionalFormatting sqref="K233">
    <cfRule type="expression" dxfId="336" priority="46">
      <formula>$K233&gt;0</formula>
    </cfRule>
  </conditionalFormatting>
  <conditionalFormatting sqref="K232:L232">
    <cfRule type="expression" dxfId="335" priority="37">
      <formula>$K$230&lt;0</formula>
    </cfRule>
  </conditionalFormatting>
  <conditionalFormatting sqref="K240:L240">
    <cfRule type="expression" dxfId="334" priority="35">
      <formula>$K$238&lt;$K$237</formula>
    </cfRule>
  </conditionalFormatting>
  <conditionalFormatting sqref="L13:L37">
    <cfRule type="expression" dxfId="333" priority="1">
      <formula>AND(LEN($C$5)&gt;1,$C$5&lt;&gt;"Overige (zorg-)instellingen",$C$5&lt;&gt;"Onderneming",$C$8&lt;&gt;"Geen staatssteun")</formula>
    </cfRule>
  </conditionalFormatting>
  <conditionalFormatting sqref="L43:L67">
    <cfRule type="expression" dxfId="332" priority="13">
      <formula>AND(LEN($C$5)&gt;1,$C$5&lt;&gt;"Overige (zorg-)instellingen",$C$5&lt;&gt;"Onderneming",$C$8&lt;&gt;"Geen staatssteun")</formula>
    </cfRule>
  </conditionalFormatting>
  <conditionalFormatting sqref="L73:L97">
    <cfRule type="expression" dxfId="331" priority="5">
      <formula>AND(LEN($C$5)&gt;1,$C$5&lt;&gt;"Overige (zorg-)instellingen",$C$5&lt;&gt;"Onderneming",$C$8&lt;&gt;"Geen staatssteun")</formula>
    </cfRule>
  </conditionalFormatting>
  <conditionalFormatting sqref="L103:L127">
    <cfRule type="expression" dxfId="330" priority="4">
      <formula>AND(LEN($C$5)&gt;1,$C$5&lt;&gt;"Overige (zorg-)instellingen",$C$5&lt;&gt;"Onderneming",$C$8&lt;&gt;"Geen staatssteun")</formula>
    </cfRule>
  </conditionalFormatting>
  <conditionalFormatting sqref="L133:L157">
    <cfRule type="expression" dxfId="329" priority="3">
      <formula>AND(LEN($C$5)&gt;1,$C$5&lt;&gt;"Overige (zorg-)instellingen",$C$5&lt;&gt;"Onderneming",$C$8&lt;&gt;"Geen staatssteun")</formula>
    </cfRule>
  </conditionalFormatting>
  <conditionalFormatting sqref="L163:L187">
    <cfRule type="expression" dxfId="328" priority="2">
      <formula>AND(LEN($C$5)&gt;1,$C$5&lt;&gt;"Overige (zorg-)instellingen",$C$5&lt;&gt;"Onderneming",$C$8&lt;&gt;"Geen staatssteun")</formula>
    </cfRule>
  </conditionalFormatting>
  <conditionalFormatting sqref="L233">
    <cfRule type="expression" dxfId="327" priority="47">
      <formula>$K$232&lt;$K$231</formula>
    </cfRule>
  </conditionalFormatting>
  <conditionalFormatting sqref="N232">
    <cfRule type="expression" dxfId="326" priority="110">
      <formula>$K$230&lt;0</formula>
    </cfRule>
  </conditionalFormatting>
  <conditionalFormatting sqref="V240">
    <cfRule type="expression" dxfId="325" priority="7">
      <formula>$K$238&lt;$K$237</formula>
    </cfRule>
  </conditionalFormatting>
  <conditionalFormatting sqref="X240">
    <cfRule type="expression" dxfId="324" priority="6">
      <formula>$K$238&lt;$K$237</formula>
    </cfRule>
  </conditionalFormatting>
  <dataValidations count="3">
    <dataValidation type="list" showInputMessage="1" showErrorMessage="1" sqref="D13:D37" xr:uid="{87B62FBA-1ADA-4A50-8E50-9FF960C5F5AD}">
      <formula1>INDIRECT(C13)</formula1>
    </dataValidation>
    <dataValidation type="custom" showInputMessage="1" showErrorMessage="1" sqref="G13:G37 K13:K37" xr:uid="{87191E1D-BE04-4FFF-A9C2-2D14853EC3BB}">
      <formula1>OR($C13="Overig",$D13="Medische Specialist")</formula1>
    </dataValidation>
    <dataValidation type="list" allowBlank="1" showInputMessage="1" showErrorMessage="1" sqref="L103:L127 L73:L97 L163:L187 L43:L67 L133:L157 L13:L37" xr:uid="{28C83109-5C37-44F1-A523-506A7D07A898}">
      <formula1>INDIRECT(IF(OR($C$5="Overige (zorg-)instellingen",$C$5="Onderneming"),"activiteit2","activiteit1"))</formula1>
    </dataValidation>
  </dataValidations>
  <pageMargins left="0.70866141732283472" right="0.70866141732283472" top="0.74803149606299213" bottom="0.74803149606299213" header="0.31496062992125984" footer="0.31496062992125984"/>
  <pageSetup paperSize="9" scale="18" orientation="landscape" verticalDpi="1200" r:id="rId1"/>
  <rowBreaks count="1" manualBreakCount="1">
    <brk id="98" max="15" man="1"/>
  </rowBreaks>
  <extLst>
    <ext xmlns:x14="http://schemas.microsoft.com/office/spreadsheetml/2009/9/main" uri="{CCE6A557-97BC-4b89-ADB6-D9C93CAAB3DF}">
      <x14:dataValidations xmlns:xm="http://schemas.microsoft.com/office/excel/2006/main" count="1">
        <x14:dataValidation type="list" allowBlank="1" showInputMessage="1" showErrorMessage="1" xr:uid="{54C42E3C-E1B5-4F54-AA9C-88FBD6B2D9B3}">
          <x14:formula1>
            <xm:f>Hulpsheets!$AW$4:$AW$5</xm:f>
          </x14:formula1>
          <xm:sqref>E103:E127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AB702-5F4E-47AE-9E3C-49014ED4737C}">
  <sheetPr codeName="Blad6">
    <pageSetUpPr fitToPage="1"/>
  </sheetPr>
  <dimension ref="A1:XFB289"/>
  <sheetViews>
    <sheetView zoomScale="85" zoomScaleNormal="85" workbookViewId="0">
      <pane ySplit="9" topLeftCell="A10" activePane="bottomLeft" state="frozen"/>
      <selection activeCell="L13" sqref="L13"/>
      <selection pane="bottomLeft" activeCell="B13" sqref="B13"/>
    </sheetView>
  </sheetViews>
  <sheetFormatPr defaultColWidth="0" defaultRowHeight="12.75" zeroHeight="1" outlineLevelRow="1" outlineLevelCol="1" x14ac:dyDescent="0.2"/>
  <cols>
    <col min="1" max="1" width="4.7109375" style="30" customWidth="1"/>
    <col min="2" max="2" width="35.28515625" style="30" customWidth="1"/>
    <col min="3" max="3" width="20.85546875" style="30" customWidth="1"/>
    <col min="4" max="4" width="20.28515625" style="30" customWidth="1" outlineLevel="1"/>
    <col min="5" max="5" width="22.5703125" style="30" customWidth="1" outlineLevel="1"/>
    <col min="6" max="6" width="17.5703125" style="30" customWidth="1" outlineLevel="1"/>
    <col min="7" max="7" width="19.85546875" style="30" customWidth="1" outlineLevel="1"/>
    <col min="8" max="8" width="14.140625" style="30" customWidth="1" outlineLevel="1"/>
    <col min="9" max="9" width="17.7109375" style="30" customWidth="1" outlineLevel="1"/>
    <col min="10" max="10" width="24.7109375" style="30" customWidth="1"/>
    <col min="11" max="11" width="19.5703125" style="30" customWidth="1"/>
    <col min="12" max="12" width="23.140625" style="30" customWidth="1"/>
    <col min="13" max="13" width="20.85546875" style="255" hidden="1" customWidth="1"/>
    <col min="14" max="14" width="15.5703125" style="30" customWidth="1"/>
    <col min="15" max="15" width="15.5703125" style="30" hidden="1" customWidth="1"/>
    <col min="16" max="16" width="17.140625" style="30" hidden="1" customWidth="1"/>
    <col min="17" max="17" width="2.85546875" style="30" customWidth="1"/>
    <col min="18" max="18" width="24.5703125" style="30" customWidth="1"/>
    <col min="19" max="20" width="24.5703125" style="30" hidden="1" customWidth="1"/>
    <col min="21" max="21" width="3.140625" style="30" customWidth="1"/>
    <col min="22" max="22" width="24.5703125" style="30" hidden="1" customWidth="1" outlineLevel="1"/>
    <col min="23" max="23" width="4.85546875" style="30" hidden="1" customWidth="1" outlineLevel="1"/>
    <col min="24" max="24" width="24.5703125" style="30" hidden="1" customWidth="1" outlineLevel="1"/>
    <col min="25" max="25" width="11.140625" style="30" customWidth="1" collapsed="1"/>
    <col min="26" max="30" width="24.5703125" style="30" hidden="1" customWidth="1"/>
    <col min="31" max="16379" width="27" hidden="1"/>
    <col min="16380" max="16380" width="8" hidden="1"/>
    <col min="16381" max="16381" width="9.140625" hidden="1"/>
    <col min="16382" max="16382" width="10.28515625" hidden="1"/>
    <col min="16383" max="16384" width="9.140625" hidden="1"/>
  </cols>
  <sheetData>
    <row r="1" spans="1:30" x14ac:dyDescent="0.2">
      <c r="B1" s="10"/>
      <c r="C1" s="10"/>
      <c r="D1" s="10"/>
      <c r="E1" s="10"/>
      <c r="F1" s="10"/>
      <c r="G1" s="11"/>
      <c r="H1" s="11"/>
      <c r="I1" s="10"/>
      <c r="J1" s="11"/>
      <c r="K1" s="11"/>
      <c r="P1" s="29"/>
      <c r="Q1" s="29"/>
      <c r="R1" s="29"/>
      <c r="S1" s="29"/>
      <c r="T1" s="29"/>
      <c r="U1" s="29"/>
      <c r="V1" s="29"/>
      <c r="W1" s="29"/>
      <c r="X1" s="29"/>
      <c r="AA1" s="29"/>
      <c r="AB1" s="29"/>
      <c r="AC1" s="29"/>
    </row>
    <row r="2" spans="1:30" ht="18" x14ac:dyDescent="0.2">
      <c r="B2" s="31" t="s">
        <v>80</v>
      </c>
      <c r="C2" s="29"/>
      <c r="D2" s="29"/>
      <c r="E2" s="29"/>
      <c r="F2" s="29"/>
      <c r="I2" s="29"/>
      <c r="P2" s="29"/>
      <c r="Q2" s="29"/>
      <c r="R2" s="29"/>
      <c r="S2" s="29"/>
      <c r="T2" s="29"/>
      <c r="U2" s="29"/>
      <c r="V2" s="29"/>
      <c r="W2" s="29"/>
      <c r="X2" s="29"/>
      <c r="AA2" s="29"/>
      <c r="AB2" s="29"/>
      <c r="AC2" s="29"/>
    </row>
    <row r="3" spans="1:30" ht="13.5" thickBot="1" x14ac:dyDescent="0.25">
      <c r="B3" s="96"/>
      <c r="C3" s="29"/>
      <c r="D3" s="29"/>
      <c r="E3" s="29"/>
      <c r="F3" s="29"/>
      <c r="I3" s="29"/>
      <c r="Q3" s="29"/>
      <c r="R3" s="29"/>
      <c r="S3" s="29"/>
      <c r="T3" s="29"/>
      <c r="U3" s="29"/>
      <c r="V3" s="29"/>
      <c r="W3" s="29"/>
      <c r="X3" s="29"/>
      <c r="AA3" s="29"/>
      <c r="AB3" s="29"/>
      <c r="AC3" s="29"/>
    </row>
    <row r="4" spans="1:30" ht="13.5" thickBot="1" x14ac:dyDescent="0.25">
      <c r="B4" s="159" t="s">
        <v>81</v>
      </c>
      <c r="C4" s="510">
        <f>Basisgegevens!C13</f>
        <v>0</v>
      </c>
      <c r="D4" s="511"/>
      <c r="E4" s="29"/>
      <c r="F4" s="29"/>
      <c r="I4" s="29"/>
      <c r="Q4" s="29"/>
      <c r="R4" s="29"/>
      <c r="S4" s="29"/>
      <c r="T4" s="29"/>
      <c r="U4" s="29"/>
      <c r="V4" s="29"/>
      <c r="W4" s="29"/>
      <c r="X4" s="29"/>
      <c r="AA4" s="29"/>
      <c r="AB4" s="29"/>
      <c r="AC4" s="29"/>
    </row>
    <row r="5" spans="1:30" ht="13.5" thickBot="1" x14ac:dyDescent="0.25">
      <c r="B5" s="159" t="s">
        <v>82</v>
      </c>
      <c r="C5" s="510">
        <f>Basisgegevens!D13</f>
        <v>0</v>
      </c>
      <c r="D5" s="511"/>
      <c r="E5" s="29"/>
      <c r="F5" s="29"/>
      <c r="I5" s="29"/>
      <c r="Q5" s="29"/>
      <c r="R5" s="29"/>
      <c r="S5" s="29"/>
      <c r="T5" s="29"/>
      <c r="U5" s="29"/>
      <c r="V5" s="29"/>
      <c r="W5" s="29"/>
      <c r="X5" s="29"/>
      <c r="AA5" s="29"/>
      <c r="AB5" s="29"/>
      <c r="AC5" s="29"/>
    </row>
    <row r="6" spans="1:30" ht="13.5" thickBot="1" x14ac:dyDescent="0.25">
      <c r="B6" s="159" t="s">
        <v>83</v>
      </c>
      <c r="C6" s="510">
        <f>Basisgegevens!E13</f>
        <v>0</v>
      </c>
      <c r="D6" s="511"/>
      <c r="E6" s="29"/>
      <c r="F6" s="29"/>
      <c r="I6" s="29"/>
      <c r="P6" s="29"/>
      <c r="Q6" s="29"/>
      <c r="R6" s="29"/>
      <c r="S6" s="29"/>
      <c r="T6" s="29"/>
      <c r="U6" s="29"/>
      <c r="V6" s="29"/>
      <c r="W6" s="29"/>
      <c r="X6" s="29"/>
      <c r="AA6" s="29"/>
      <c r="AB6" s="29"/>
      <c r="AC6" s="29"/>
    </row>
    <row r="7" spans="1:30" ht="13.5" thickBot="1" x14ac:dyDescent="0.25">
      <c r="B7" s="159" t="s">
        <v>84</v>
      </c>
      <c r="C7" s="512" t="str">
        <f>IF(Basisgegevens!C6="","",Basisgegevens!C6)</f>
        <v/>
      </c>
      <c r="D7" s="513"/>
      <c r="E7" s="29"/>
      <c r="F7" s="29"/>
      <c r="I7" s="29"/>
      <c r="P7" s="29"/>
      <c r="Q7" s="29"/>
      <c r="R7" s="29"/>
      <c r="S7" s="29"/>
      <c r="T7" s="29"/>
      <c r="U7" s="29"/>
      <c r="V7" s="29"/>
      <c r="W7" s="29"/>
      <c r="X7" s="29"/>
      <c r="AA7" s="29"/>
      <c r="AB7" s="29"/>
      <c r="AC7" s="29"/>
    </row>
    <row r="8" spans="1:30" ht="13.5" thickBot="1" x14ac:dyDescent="0.25">
      <c r="B8" s="159" t="s">
        <v>225</v>
      </c>
      <c r="C8" s="510">
        <f>Basisgegevens!F13</f>
        <v>0</v>
      </c>
      <c r="D8" s="511"/>
      <c r="E8" s="29"/>
      <c r="F8" s="29"/>
      <c r="I8" s="29"/>
      <c r="P8" s="29"/>
      <c r="Q8" s="29"/>
      <c r="R8" s="29"/>
      <c r="S8" s="29"/>
      <c r="T8" s="29"/>
      <c r="U8" s="29"/>
      <c r="V8" s="29"/>
      <c r="W8" s="29"/>
      <c r="X8" s="29"/>
      <c r="AA8" s="29"/>
      <c r="AB8" s="29"/>
      <c r="AC8" s="29"/>
    </row>
    <row r="9" spans="1:30" ht="13.5" thickBot="1" x14ac:dyDescent="0.25">
      <c r="B9" s="159" t="s">
        <v>229</v>
      </c>
      <c r="C9" s="510">
        <f>IF($C$8="AGVV",Basisgegevens!G13,$C$8)</f>
        <v>0</v>
      </c>
      <c r="D9" s="511"/>
      <c r="E9" s="430"/>
      <c r="F9" s="29"/>
      <c r="I9" s="29"/>
      <c r="P9" s="29"/>
      <c r="Q9" s="29"/>
      <c r="R9" s="29"/>
      <c r="S9" s="29"/>
      <c r="T9" s="29"/>
      <c r="U9" s="29"/>
      <c r="V9" s="29"/>
      <c r="W9" s="29"/>
      <c r="X9" s="29"/>
      <c r="AA9" s="29"/>
      <c r="AB9" s="29"/>
      <c r="AC9" s="29"/>
    </row>
    <row r="10" spans="1:30" ht="26.25" thickBot="1" x14ac:dyDescent="0.25">
      <c r="B10" s="5" t="s">
        <v>85</v>
      </c>
      <c r="C10" s="6"/>
      <c r="D10" s="6"/>
      <c r="E10" s="219"/>
      <c r="F10" s="6"/>
      <c r="G10" s="6"/>
      <c r="H10" s="6"/>
      <c r="I10" s="6"/>
      <c r="J10" s="6"/>
      <c r="K10" s="6"/>
      <c r="L10" s="6"/>
      <c r="M10" s="256"/>
      <c r="N10" s="51"/>
      <c r="O10" s="51"/>
      <c r="P10" s="51"/>
      <c r="Q10" s="6"/>
      <c r="R10" s="406" t="s">
        <v>87</v>
      </c>
      <c r="S10" s="401"/>
      <c r="T10" s="402"/>
      <c r="U10" s="6"/>
      <c r="V10" s="408" t="s">
        <v>61</v>
      </c>
      <c r="W10" s="6"/>
      <c r="X10" s="408" t="s">
        <v>62</v>
      </c>
      <c r="Z10" s="460"/>
      <c r="AA10" s="401"/>
      <c r="AB10" s="402"/>
      <c r="AC10" s="401"/>
      <c r="AD10" s="402"/>
    </row>
    <row r="11" spans="1:30" ht="13.5" thickBot="1" x14ac:dyDescent="0.25">
      <c r="A11" s="5"/>
      <c r="B11" s="6"/>
      <c r="C11" s="6"/>
      <c r="D11" s="6"/>
      <c r="E11" s="219" t="s">
        <v>86</v>
      </c>
      <c r="F11" s="6"/>
      <c r="G11" s="6"/>
      <c r="H11" s="6"/>
      <c r="I11" s="6"/>
      <c r="J11" s="6"/>
      <c r="K11" s="6"/>
      <c r="L11" s="6"/>
      <c r="M11" s="256"/>
      <c r="P11" s="6"/>
      <c r="Q11" s="6"/>
      <c r="R11" s="6"/>
      <c r="S11" s="6"/>
      <c r="T11" s="6"/>
      <c r="U11" s="6"/>
      <c r="V11" s="6"/>
      <c r="W11" s="6"/>
      <c r="X11" s="6"/>
      <c r="Z11" s="97"/>
      <c r="AA11" s="6"/>
      <c r="AB11" s="6"/>
      <c r="AC11" s="6"/>
      <c r="AD11" s="97"/>
    </row>
    <row r="12" spans="1:30" ht="68.25" customHeight="1" thickBot="1" x14ac:dyDescent="0.25">
      <c r="A12" s="116"/>
      <c r="B12" s="368" t="s">
        <v>88</v>
      </c>
      <c r="C12" s="236" t="s">
        <v>208</v>
      </c>
      <c r="D12" s="236" t="s">
        <v>89</v>
      </c>
      <c r="E12" s="236" t="s">
        <v>90</v>
      </c>
      <c r="F12" s="236" t="s">
        <v>91</v>
      </c>
      <c r="G12" s="236" t="s">
        <v>193</v>
      </c>
      <c r="H12" s="236" t="s">
        <v>92</v>
      </c>
      <c r="I12" s="236" t="s">
        <v>93</v>
      </c>
      <c r="J12" s="236" t="s">
        <v>194</v>
      </c>
      <c r="K12" s="236" t="s">
        <v>195</v>
      </c>
      <c r="L12" s="236" t="s">
        <v>235</v>
      </c>
      <c r="M12" s="143" t="s">
        <v>94</v>
      </c>
      <c r="N12" s="143" t="s">
        <v>66</v>
      </c>
      <c r="O12" s="237" t="s">
        <v>95</v>
      </c>
      <c r="P12" s="237" t="s">
        <v>96</v>
      </c>
      <c r="Q12" s="117"/>
      <c r="R12" s="239" t="s">
        <v>68</v>
      </c>
      <c r="S12" s="93" t="s">
        <v>97</v>
      </c>
      <c r="T12" s="93" t="s">
        <v>70</v>
      </c>
      <c r="U12" s="118"/>
      <c r="V12" s="239" t="s">
        <v>68</v>
      </c>
      <c r="W12" s="409"/>
      <c r="X12" s="239" t="s">
        <v>68</v>
      </c>
      <c r="Y12" s="117"/>
      <c r="Z12" s="118"/>
      <c r="AA12" s="238" t="s">
        <v>97</v>
      </c>
      <c r="AB12" s="93" t="s">
        <v>70</v>
      </c>
      <c r="AC12" s="238" t="s">
        <v>97</v>
      </c>
      <c r="AD12" s="238" t="s">
        <v>70</v>
      </c>
    </row>
    <row r="13" spans="1:30" x14ac:dyDescent="0.2">
      <c r="A13" s="6"/>
      <c r="B13" s="52"/>
      <c r="C13" s="323" t="str">
        <f t="shared" ref="C13:C37" si="0">IF(B13="","",IF($C$5="Universiteit","UNL",IF($C$5="Universitair Medisch Centrum","NFU","Overig")))</f>
        <v/>
      </c>
      <c r="D13" s="20"/>
      <c r="E13" s="124"/>
      <c r="F13" s="34">
        <f>IFERROR(IF(C13="UNL",INDEX(Tabel_UNL,MATCH($E13,Hulpsheets!$P$3:$P$123,0),MATCH($D13,Hulpsheets!$P$3:$U$3,0)),IF(C13="NFU",INDEX(Tabel_NFU,MATCH($E13,Hulpsheets!$W$3:$W$99,0),MATCH($D13,Hulpsheets!$W$3:$AC$3,0)),IF(C13="Overig",0,0))),0)</f>
        <v>0</v>
      </c>
      <c r="G13" s="355"/>
      <c r="H13" s="127"/>
      <c r="I13" s="33">
        <f>IF(F13&gt;0,F13*H13,G13*E13*H13)</f>
        <v>0</v>
      </c>
      <c r="J13" s="1">
        <f t="shared" ref="J13:J14" si="1">IF(OR(C13="Overig",D13="Medische Specialist"),I13*0.4,0)</f>
        <v>0</v>
      </c>
      <c r="K13" s="358"/>
      <c r="L13" s="429" t="s">
        <v>120</v>
      </c>
      <c r="M13" s="257" t="str">
        <f>IF(LEN($C$5)&lt;=1,
    "",
    IF(
        OR($C$5="Overige (zorg-)instellingen",$C$5="Onderneming"),
        IF(Basisgegevens!$C$5="Ja",
            IFERROR(
                INDEX(Hulpsheets!$AO$3:$AR$18,
                    MATCH($C$9,Hulpsheets!$AN$3:$AN$18,0),
                    MATCH($C$6,Hulpsheets!$AO$3:$AR$3,0)
                ),
                ""
            ),
            IFERROR(
                INDEX(Hulpsheets!$AH$3:$AK$18,
                    MATCH($C$9,Hulpsheets!$AG$3:$AG$18,0),
                    MATCH($C$6,Hulpsheets!$AH$3:$AK$3,0)
                ),
                ""
            )
        ),
        IF($L13="Niet-economische activiteit",
            100%,
            IF(Basisgegevens!$C$5="Ja",
                IFERROR(
                    INDEX(Hulpsheets!$AO$3:$AR$18,
                        MATCH($C$9,Hulpsheets!$AN$3:$AN$18,0),
                        MATCH($C$6,Hulpsheets!$AO$3:$AR$3,0)
                    ),
                    ""
                ),
                IFERROR(
                    INDEX(Hulpsheets!$AH$3:$AK$18,
                        MATCH($C$9,Hulpsheets!$AG$3:$AG$18,0),
                        MATCH($C$6,Hulpsheets!$AH$3:$AK$3,0)
                    ),
                    ""
                )
            )
        )
    )
)</f>
        <v/>
      </c>
      <c r="N13" s="396">
        <f t="shared" ref="N13:N37" si="2">IF(OR(C13="Overig",$D13="Medische Specialist"),((I13+J13)*(1+K13)),I13)</f>
        <v>0</v>
      </c>
      <c r="O13" s="394" t="str">
        <f>IFERROR(N13*M13,"")</f>
        <v/>
      </c>
      <c r="P13" s="81" t="str">
        <f>IFERROR(N13-O13,"")</f>
        <v/>
      </c>
      <c r="R13" s="404"/>
      <c r="S13" s="403" t="str">
        <f>IFERROR($R13*(1-$M13),"")</f>
        <v/>
      </c>
      <c r="T13" s="130" t="str">
        <f>IFERROR(R13-S13,"")</f>
        <v/>
      </c>
      <c r="U13" s="70"/>
      <c r="V13" s="404"/>
      <c r="W13" s="70"/>
      <c r="X13" s="404"/>
      <c r="Z13" s="461"/>
      <c r="AA13" s="407" t="str">
        <f>IFERROR($V13*(1-$M13),"")</f>
        <v/>
      </c>
      <c r="AB13" s="130" t="str">
        <f t="shared" ref="AB13:AB37" si="3">IFERROR(V13-AA13,"")</f>
        <v/>
      </c>
      <c r="AC13" s="407" t="str">
        <f t="shared" ref="AC13:AC37" si="4">IFERROR($X13*(1-$M13),"")</f>
        <v/>
      </c>
      <c r="AD13" s="130" t="str">
        <f t="shared" ref="AD13:AD37" si="5">IFERROR(X13-AC13,"")</f>
        <v/>
      </c>
    </row>
    <row r="14" spans="1:30" x14ac:dyDescent="0.2">
      <c r="A14" s="6"/>
      <c r="B14" s="53"/>
      <c r="C14" s="323" t="str">
        <f t="shared" si="0"/>
        <v/>
      </c>
      <c r="D14" s="20"/>
      <c r="E14" s="125"/>
      <c r="F14" s="34">
        <f>IFERROR(IF(C14="UNL",INDEX(Tabel_UNL,MATCH($E14,Hulpsheets!$P$3:$P$123,0),MATCH($D14,Hulpsheets!$P$3:$U$3,0)),IF(C14="NFU",INDEX(Tabel_NFU,MATCH($E14,Hulpsheets!$W$3:$W$99,0),MATCH($D14,Hulpsheets!$W$3:$AC$3,0)),IF(C14="Overig",0,0))),0)</f>
        <v>0</v>
      </c>
      <c r="G14" s="356"/>
      <c r="H14" s="128"/>
      <c r="I14" s="1">
        <f t="shared" ref="I14:I37" si="6">IF(F14&gt;0,F14*H14,G14*E14*H14)</f>
        <v>0</v>
      </c>
      <c r="J14" s="1">
        <f t="shared" si="1"/>
        <v>0</v>
      </c>
      <c r="K14" s="359"/>
      <c r="L14" s="429" t="s">
        <v>120</v>
      </c>
      <c r="M14" s="257" t="str">
        <f>IF(LEN($C$5)&lt;=1,
    "",
    IF(
        OR($C$5="Overige (zorg-)instellingen",$C$5="Onderneming"),
        IF(Basisgegevens!$C$5="Ja",
            IFERROR(
                INDEX(Hulpsheets!$AO$3:$AR$18,
                    MATCH($C$9,Hulpsheets!$AN$3:$AN$18,0),
                    MATCH($C$6,Hulpsheets!$AO$3:$AR$3,0)
                ),
                ""
            ),
            IFERROR(
                INDEX(Hulpsheets!$AH$3:$AK$18,
                    MATCH($C$9,Hulpsheets!$AG$3:$AG$18,0),
                    MATCH($C$6,Hulpsheets!$AH$3:$AK$3,0)
                ),
                ""
            )
        ),
        IF($L14="Niet-economische activiteit",
            100%,
            IF(Basisgegevens!$C$5="Ja",
                IFERROR(
                    INDEX(Hulpsheets!$AO$3:$AR$18,
                        MATCH($C$9,Hulpsheets!$AN$3:$AN$18,0),
                        MATCH($C$6,Hulpsheets!$AO$3:$AR$3,0)
                    ),
                    ""
                ),
                IFERROR(
                    INDEX(Hulpsheets!$AH$3:$AK$18,
                        MATCH($C$9,Hulpsheets!$AG$3:$AG$18,0),
                        MATCH($C$6,Hulpsheets!$AH$3:$AK$3,0)
                    ),
                    ""
                )
            )
        )
    )
)</f>
        <v/>
      </c>
      <c r="N14" s="397">
        <f t="shared" si="2"/>
        <v>0</v>
      </c>
      <c r="O14" s="394" t="str">
        <f t="shared" ref="O14:O37" si="7">IFERROR(N14*M14,"")</f>
        <v/>
      </c>
      <c r="P14" s="81" t="str">
        <f t="shared" ref="P14:P37" si="8">IFERROR(N14-O14,"")</f>
        <v/>
      </c>
      <c r="R14" s="404"/>
      <c r="S14" s="403" t="str">
        <f t="shared" ref="S14:S37" si="9">IFERROR($R14*(1-$M14),"")</f>
        <v/>
      </c>
      <c r="T14" s="130" t="str">
        <f t="shared" ref="T14:T36" si="10">IFERROR(R14-S14,"")</f>
        <v/>
      </c>
      <c r="U14" s="70"/>
      <c r="V14" s="404"/>
      <c r="W14" s="70"/>
      <c r="X14" s="404"/>
      <c r="Z14" s="461"/>
      <c r="AA14" s="407" t="str">
        <f t="shared" ref="AA14:AA37" si="11">IFERROR($V14*(1-$M14),"")</f>
        <v/>
      </c>
      <c r="AB14" s="130" t="str">
        <f t="shared" si="3"/>
        <v/>
      </c>
      <c r="AC14" s="407" t="str">
        <f t="shared" si="4"/>
        <v/>
      </c>
      <c r="AD14" s="130" t="str">
        <f t="shared" si="5"/>
        <v/>
      </c>
    </row>
    <row r="15" spans="1:30" x14ac:dyDescent="0.2">
      <c r="A15" s="6"/>
      <c r="B15" s="53"/>
      <c r="C15" s="323" t="str">
        <f t="shared" si="0"/>
        <v/>
      </c>
      <c r="D15" s="20"/>
      <c r="E15" s="125"/>
      <c r="F15" s="34">
        <f>IFERROR(IF(C15="UNL",INDEX(Tabel_UNL,MATCH($E15,Hulpsheets!$P$3:$P$123,0),MATCH($D15,Hulpsheets!$P$3:$U$3,0)),IF(C15="NFU",INDEX(Tabel_NFU,MATCH($E15,Hulpsheets!$W$3:$W$99,0),MATCH($D15,Hulpsheets!$W$3:$AC$3,0)),IF(C15="Overig",0,0))),0)</f>
        <v>0</v>
      </c>
      <c r="G15" s="356"/>
      <c r="H15" s="128"/>
      <c r="I15" s="1">
        <f>IF(F15&gt;0,F15*H15,G15*E15*H15)</f>
        <v>0</v>
      </c>
      <c r="J15" s="1">
        <f>IF(OR(C15="Overig",D15="Medische Specialist"),I15*0.4,0)</f>
        <v>0</v>
      </c>
      <c r="K15" s="359"/>
      <c r="L15" s="429" t="s">
        <v>120</v>
      </c>
      <c r="M15" s="257" t="str">
        <f>IF(LEN($C$5)&lt;=1,
    "",
    IF(
        OR($C$5="Overige (zorg-)instellingen",$C$5="Onderneming"),
        IF(Basisgegevens!$C$5="Ja",
            IFERROR(
                INDEX(Hulpsheets!$AO$3:$AR$18,
                    MATCH($C$9,Hulpsheets!$AN$3:$AN$18,0),
                    MATCH($C$6,Hulpsheets!$AO$3:$AR$3,0)
                ),
                ""
            ),
            IFERROR(
                INDEX(Hulpsheets!$AH$3:$AK$18,
                    MATCH($C$9,Hulpsheets!$AG$3:$AG$18,0),
                    MATCH($C$6,Hulpsheets!$AH$3:$AK$3,0)
                ),
                ""
            )
        ),
        IF($L15="Niet-economische activiteit",
            100%,
            IF(Basisgegevens!$C$5="Ja",
                IFERROR(
                    INDEX(Hulpsheets!$AO$3:$AR$18,
                        MATCH($C$9,Hulpsheets!$AN$3:$AN$18,0),
                        MATCH($C$6,Hulpsheets!$AO$3:$AR$3,0)
                    ),
                    ""
                ),
                IFERROR(
                    INDEX(Hulpsheets!$AH$3:$AK$18,
                        MATCH($C$9,Hulpsheets!$AG$3:$AG$18,0),
                        MATCH($C$6,Hulpsheets!$AH$3:$AK$3,0)
                    ),
                    ""
                )
            )
        )
    )
)</f>
        <v/>
      </c>
      <c r="N15" s="397">
        <f t="shared" si="2"/>
        <v>0</v>
      </c>
      <c r="O15" s="394" t="str">
        <f t="shared" si="7"/>
        <v/>
      </c>
      <c r="P15" s="81" t="str">
        <f t="shared" si="8"/>
        <v/>
      </c>
      <c r="R15" s="404"/>
      <c r="S15" s="403" t="str">
        <f t="shared" si="9"/>
        <v/>
      </c>
      <c r="T15" s="130" t="str">
        <f t="shared" si="10"/>
        <v/>
      </c>
      <c r="U15" s="70"/>
      <c r="V15" s="404"/>
      <c r="W15" s="70"/>
      <c r="X15" s="404"/>
      <c r="Z15" s="461"/>
      <c r="AA15" s="407" t="str">
        <f t="shared" si="11"/>
        <v/>
      </c>
      <c r="AB15" s="130" t="str">
        <f t="shared" si="3"/>
        <v/>
      </c>
      <c r="AC15" s="407" t="str">
        <f t="shared" si="4"/>
        <v/>
      </c>
      <c r="AD15" s="130" t="str">
        <f t="shared" si="5"/>
        <v/>
      </c>
    </row>
    <row r="16" spans="1:30" x14ac:dyDescent="0.2">
      <c r="A16" s="6"/>
      <c r="B16" s="53"/>
      <c r="C16" s="323" t="str">
        <f t="shared" si="0"/>
        <v/>
      </c>
      <c r="D16" s="20"/>
      <c r="E16" s="125"/>
      <c r="F16" s="34">
        <f>IFERROR(IF(C16="UNL",INDEX(Tabel_UNL,MATCH($E16,Hulpsheets!$P$3:$P$123,0),MATCH($D16,Hulpsheets!$P$3:$U$3,0)),IF(C16="NFU",INDEX(Tabel_NFU,MATCH($E16,Hulpsheets!$W$3:$W$99,0),MATCH($D16,Hulpsheets!$W$3:$AC$3,0)),IF(C16="Overig",0,0))),0)</f>
        <v>0</v>
      </c>
      <c r="G16" s="356"/>
      <c r="H16" s="128"/>
      <c r="I16" s="1">
        <f t="shared" si="6"/>
        <v>0</v>
      </c>
      <c r="J16" s="1">
        <f t="shared" ref="J16:J37" si="12">IF(OR(C16="Overig",D16="Medische Specialist"),I16*0.4,0)</f>
        <v>0</v>
      </c>
      <c r="K16" s="359"/>
      <c r="L16" s="429" t="s">
        <v>120</v>
      </c>
      <c r="M16" s="257" t="str">
        <f>IF(LEN($C$5)&lt;=1,
    "",
    IF(
        OR($C$5="Overige (zorg-)instellingen",$C$5="Onderneming"),
        IF(Basisgegevens!$C$5="Ja",
            IFERROR(
                INDEX(Hulpsheets!$AO$3:$AR$18,
                    MATCH($C$9,Hulpsheets!$AN$3:$AN$18,0),
                    MATCH($C$6,Hulpsheets!$AO$3:$AR$3,0)
                ),
                ""
            ),
            IFERROR(
                INDEX(Hulpsheets!$AH$3:$AK$18,
                    MATCH($C$9,Hulpsheets!$AG$3:$AG$18,0),
                    MATCH($C$6,Hulpsheets!$AH$3:$AK$3,0)
                ),
                ""
            )
        ),
        IF($L16="Niet-economische activiteit",
            100%,
            IF(Basisgegevens!$C$5="Ja",
                IFERROR(
                    INDEX(Hulpsheets!$AO$3:$AR$18,
                        MATCH($C$9,Hulpsheets!$AN$3:$AN$18,0),
                        MATCH($C$6,Hulpsheets!$AO$3:$AR$3,0)
                    ),
                    ""
                ),
                IFERROR(
                    INDEX(Hulpsheets!$AH$3:$AK$18,
                        MATCH($C$9,Hulpsheets!$AG$3:$AG$18,0),
                        MATCH($C$6,Hulpsheets!$AH$3:$AK$3,0)
                    ),
                    ""
                )
            )
        )
    )
)</f>
        <v/>
      </c>
      <c r="N16" s="397">
        <f t="shared" si="2"/>
        <v>0</v>
      </c>
      <c r="O16" s="394" t="str">
        <f t="shared" si="7"/>
        <v/>
      </c>
      <c r="P16" s="81" t="str">
        <f t="shared" si="8"/>
        <v/>
      </c>
      <c r="R16" s="404"/>
      <c r="S16" s="403" t="str">
        <f t="shared" si="9"/>
        <v/>
      </c>
      <c r="T16" s="130" t="str">
        <f t="shared" si="10"/>
        <v/>
      </c>
      <c r="U16" s="70"/>
      <c r="V16" s="404"/>
      <c r="W16" s="70"/>
      <c r="X16" s="404"/>
      <c r="Z16" s="461"/>
      <c r="AA16" s="407" t="str">
        <f t="shared" si="11"/>
        <v/>
      </c>
      <c r="AB16" s="130" t="str">
        <f t="shared" si="3"/>
        <v/>
      </c>
      <c r="AC16" s="407" t="str">
        <f t="shared" si="4"/>
        <v/>
      </c>
      <c r="AD16" s="130" t="str">
        <f t="shared" si="5"/>
        <v/>
      </c>
    </row>
    <row r="17" spans="1:30" x14ac:dyDescent="0.2">
      <c r="A17" s="6"/>
      <c r="B17" s="53"/>
      <c r="C17" s="323" t="str">
        <f t="shared" si="0"/>
        <v/>
      </c>
      <c r="D17" s="20"/>
      <c r="E17" s="125"/>
      <c r="F17" s="34">
        <f>IFERROR(IF(C17="UNL",INDEX(Tabel_UNL,MATCH($E17,Hulpsheets!$P$3:$P$123,0),MATCH($D17,Hulpsheets!$P$3:$U$3,0)),IF(C17="NFU",INDEX(Tabel_NFU,MATCH($E17,Hulpsheets!$W$3:$W$99,0),MATCH($D17,Hulpsheets!$W$3:$AC$3,0)),IF(C17="Overig",0,0))),0)</f>
        <v>0</v>
      </c>
      <c r="G17" s="356"/>
      <c r="H17" s="128"/>
      <c r="I17" s="1">
        <f t="shared" si="6"/>
        <v>0</v>
      </c>
      <c r="J17" s="1">
        <f t="shared" si="12"/>
        <v>0</v>
      </c>
      <c r="K17" s="359"/>
      <c r="L17" s="429" t="s">
        <v>120</v>
      </c>
      <c r="M17" s="257" t="str">
        <f>IF(LEN($C$5)&lt;=1,
    "",
    IF(
        OR($C$5="Overige (zorg-)instellingen",$C$5="Onderneming"),
        IF(Basisgegevens!$C$5="Ja",
            IFERROR(
                INDEX(Hulpsheets!$AO$3:$AR$18,
                    MATCH($C$9,Hulpsheets!$AN$3:$AN$18,0),
                    MATCH($C$6,Hulpsheets!$AO$3:$AR$3,0)
                ),
                ""
            ),
            IFERROR(
                INDEX(Hulpsheets!$AH$3:$AK$18,
                    MATCH($C$9,Hulpsheets!$AG$3:$AG$18,0),
                    MATCH($C$6,Hulpsheets!$AH$3:$AK$3,0)
                ),
                ""
            )
        ),
        IF($L17="Niet-economische activiteit",
            100%,
            IF(Basisgegevens!$C$5="Ja",
                IFERROR(
                    INDEX(Hulpsheets!$AO$3:$AR$18,
                        MATCH($C$9,Hulpsheets!$AN$3:$AN$18,0),
                        MATCH($C$6,Hulpsheets!$AO$3:$AR$3,0)
                    ),
                    ""
                ),
                IFERROR(
                    INDEX(Hulpsheets!$AH$3:$AK$18,
                        MATCH($C$9,Hulpsheets!$AG$3:$AG$18,0),
                        MATCH($C$6,Hulpsheets!$AH$3:$AK$3,0)
                    ),
                    ""
                )
            )
        )
    )
)</f>
        <v/>
      </c>
      <c r="N17" s="397">
        <f t="shared" si="2"/>
        <v>0</v>
      </c>
      <c r="O17" s="394" t="str">
        <f t="shared" si="7"/>
        <v/>
      </c>
      <c r="P17" s="81" t="str">
        <f t="shared" si="8"/>
        <v/>
      </c>
      <c r="R17" s="404"/>
      <c r="S17" s="403" t="str">
        <f t="shared" si="9"/>
        <v/>
      </c>
      <c r="T17" s="130" t="str">
        <f t="shared" si="10"/>
        <v/>
      </c>
      <c r="U17" s="70"/>
      <c r="V17" s="404"/>
      <c r="W17" s="70"/>
      <c r="X17" s="404"/>
      <c r="Z17" s="461"/>
      <c r="AA17" s="407" t="str">
        <f t="shared" si="11"/>
        <v/>
      </c>
      <c r="AB17" s="130" t="str">
        <f t="shared" si="3"/>
        <v/>
      </c>
      <c r="AC17" s="407" t="str">
        <f t="shared" si="4"/>
        <v/>
      </c>
      <c r="AD17" s="130" t="str">
        <f t="shared" si="5"/>
        <v/>
      </c>
    </row>
    <row r="18" spans="1:30" x14ac:dyDescent="0.2">
      <c r="A18" s="6"/>
      <c r="B18" s="53"/>
      <c r="C18" s="323" t="str">
        <f t="shared" si="0"/>
        <v/>
      </c>
      <c r="D18" s="20"/>
      <c r="E18" s="125"/>
      <c r="F18" s="34">
        <f>IFERROR(IF(C18="UNL",INDEX(Tabel_UNL,MATCH($E18,Hulpsheets!$P$3:$P$123,0),MATCH($D18,Hulpsheets!$P$3:$U$3,0)),IF(C18="NFU",INDEX(Tabel_NFU,MATCH($E18,Hulpsheets!$W$3:$W$99,0),MATCH($D18,Hulpsheets!$W$3:$AC$3,0)),IF(C18="Overig",0,0))),0)</f>
        <v>0</v>
      </c>
      <c r="G18" s="356"/>
      <c r="H18" s="128"/>
      <c r="I18" s="1">
        <f t="shared" si="6"/>
        <v>0</v>
      </c>
      <c r="J18" s="1">
        <f t="shared" si="12"/>
        <v>0</v>
      </c>
      <c r="K18" s="359"/>
      <c r="L18" s="429" t="s">
        <v>120</v>
      </c>
      <c r="M18" s="257" t="str">
        <f>IF(LEN($C$5)&lt;=1,
    "",
    IF(
        OR($C$5="Overige (zorg-)instellingen",$C$5="Onderneming"),
        IF(Basisgegevens!$C$5="Ja",
            IFERROR(
                INDEX(Hulpsheets!$AO$3:$AR$18,
                    MATCH($C$9,Hulpsheets!$AN$3:$AN$18,0),
                    MATCH($C$6,Hulpsheets!$AO$3:$AR$3,0)
                ),
                ""
            ),
            IFERROR(
                INDEX(Hulpsheets!$AH$3:$AK$18,
                    MATCH($C$9,Hulpsheets!$AG$3:$AG$18,0),
                    MATCH($C$6,Hulpsheets!$AH$3:$AK$3,0)
                ),
                ""
            )
        ),
        IF($L18="Niet-economische activiteit",
            100%,
            IF(Basisgegevens!$C$5="Ja",
                IFERROR(
                    INDEX(Hulpsheets!$AO$3:$AR$18,
                        MATCH($C$9,Hulpsheets!$AN$3:$AN$18,0),
                        MATCH($C$6,Hulpsheets!$AO$3:$AR$3,0)
                    ),
                    ""
                ),
                IFERROR(
                    INDEX(Hulpsheets!$AH$3:$AK$18,
                        MATCH($C$9,Hulpsheets!$AG$3:$AG$18,0),
                        MATCH($C$6,Hulpsheets!$AH$3:$AK$3,0)
                    ),
                    ""
                )
            )
        )
    )
)</f>
        <v/>
      </c>
      <c r="N18" s="397">
        <f t="shared" si="2"/>
        <v>0</v>
      </c>
      <c r="O18" s="394" t="str">
        <f t="shared" si="7"/>
        <v/>
      </c>
      <c r="P18" s="81" t="str">
        <f t="shared" si="8"/>
        <v/>
      </c>
      <c r="R18" s="404"/>
      <c r="S18" s="403" t="str">
        <f t="shared" si="9"/>
        <v/>
      </c>
      <c r="T18" s="130" t="str">
        <f>IFERROR(R18-S18,"")</f>
        <v/>
      </c>
      <c r="U18" s="70"/>
      <c r="V18" s="404"/>
      <c r="W18" s="70"/>
      <c r="X18" s="404"/>
      <c r="Z18" s="461"/>
      <c r="AA18" s="407" t="str">
        <f t="shared" si="11"/>
        <v/>
      </c>
      <c r="AB18" s="130" t="str">
        <f t="shared" si="3"/>
        <v/>
      </c>
      <c r="AC18" s="407" t="str">
        <f t="shared" si="4"/>
        <v/>
      </c>
      <c r="AD18" s="130" t="str">
        <f t="shared" si="5"/>
        <v/>
      </c>
    </row>
    <row r="19" spans="1:30" x14ac:dyDescent="0.2">
      <c r="A19" s="6"/>
      <c r="B19" s="98"/>
      <c r="C19" s="323" t="str">
        <f t="shared" si="0"/>
        <v/>
      </c>
      <c r="D19" s="20"/>
      <c r="E19" s="125"/>
      <c r="F19" s="34">
        <f>IFERROR(IF(C19="UNL",INDEX(Tabel_UNL,MATCH($E19,Hulpsheets!$P$3:$P$123,0),MATCH($D19,Hulpsheets!$P$3:$U$3,0)),IF(C19="NFU",INDEX(Tabel_NFU,MATCH($E19,Hulpsheets!$W$3:$W$99,0),MATCH($D19,Hulpsheets!$W$3:$AC$3,0)),IF(C19="Overig",0,0))),0)</f>
        <v>0</v>
      </c>
      <c r="G19" s="356"/>
      <c r="H19" s="128"/>
      <c r="I19" s="1">
        <f t="shared" si="6"/>
        <v>0</v>
      </c>
      <c r="J19" s="1">
        <f t="shared" si="12"/>
        <v>0</v>
      </c>
      <c r="K19" s="359"/>
      <c r="L19" s="429" t="s">
        <v>120</v>
      </c>
      <c r="M19" s="257" t="str">
        <f>IF(LEN($C$5)&lt;=1,
    "",
    IF(
        OR($C$5="Overige (zorg-)instellingen",$C$5="Onderneming"),
        IF(Basisgegevens!$C$5="Ja",
            IFERROR(
                INDEX(Hulpsheets!$AO$3:$AR$18,
                    MATCH($C$9,Hulpsheets!$AN$3:$AN$18,0),
                    MATCH($C$6,Hulpsheets!$AO$3:$AR$3,0)
                ),
                ""
            ),
            IFERROR(
                INDEX(Hulpsheets!$AH$3:$AK$18,
                    MATCH($C$9,Hulpsheets!$AG$3:$AG$18,0),
                    MATCH($C$6,Hulpsheets!$AH$3:$AK$3,0)
                ),
                ""
            )
        ),
        IF($L19="Niet-economische activiteit",
            100%,
            IF(Basisgegevens!$C$5="Ja",
                IFERROR(
                    INDEX(Hulpsheets!$AO$3:$AR$18,
                        MATCH($C$9,Hulpsheets!$AN$3:$AN$18,0),
                        MATCH($C$6,Hulpsheets!$AO$3:$AR$3,0)
                    ),
                    ""
                ),
                IFERROR(
                    INDEX(Hulpsheets!$AH$3:$AK$18,
                        MATCH($C$9,Hulpsheets!$AG$3:$AG$18,0),
                        MATCH($C$6,Hulpsheets!$AH$3:$AK$3,0)
                    ),
                    ""
                )
            )
        )
    )
)</f>
        <v/>
      </c>
      <c r="N19" s="397">
        <f t="shared" si="2"/>
        <v>0</v>
      </c>
      <c r="O19" s="395" t="str">
        <f t="shared" si="7"/>
        <v/>
      </c>
      <c r="P19" s="86" t="str">
        <f t="shared" si="8"/>
        <v/>
      </c>
      <c r="R19" s="404"/>
      <c r="S19" s="403" t="str">
        <f t="shared" si="9"/>
        <v/>
      </c>
      <c r="T19" s="130" t="str">
        <f t="shared" si="10"/>
        <v/>
      </c>
      <c r="U19" s="70"/>
      <c r="V19" s="404"/>
      <c r="W19" s="70"/>
      <c r="X19" s="404"/>
      <c r="Z19" s="461"/>
      <c r="AA19" s="407" t="str">
        <f t="shared" si="11"/>
        <v/>
      </c>
      <c r="AB19" s="130" t="str">
        <f t="shared" si="3"/>
        <v/>
      </c>
      <c r="AC19" s="407" t="str">
        <f t="shared" si="4"/>
        <v/>
      </c>
      <c r="AD19" s="130" t="str">
        <f t="shared" si="5"/>
        <v/>
      </c>
    </row>
    <row r="20" spans="1:30" x14ac:dyDescent="0.2">
      <c r="A20" s="6"/>
      <c r="B20" s="98"/>
      <c r="C20" s="323" t="str">
        <f t="shared" si="0"/>
        <v/>
      </c>
      <c r="D20" s="20"/>
      <c r="E20" s="125"/>
      <c r="F20" s="34">
        <f>IFERROR(IF(C20="UNL",INDEX(Tabel_UNL,MATCH($E20,Hulpsheets!$P$3:$P$123,0),MATCH($D20,Hulpsheets!$P$3:$U$3,0)),IF(C20="NFU",INDEX(Tabel_NFU,MATCH($E20,Hulpsheets!$W$3:$W$99,0),MATCH($D20,Hulpsheets!$W$3:$AC$3,0)),IF(C20="Overig",0,0))),0)</f>
        <v>0</v>
      </c>
      <c r="G20" s="356"/>
      <c r="H20" s="128"/>
      <c r="I20" s="1">
        <f t="shared" si="6"/>
        <v>0</v>
      </c>
      <c r="J20" s="1">
        <f t="shared" si="12"/>
        <v>0</v>
      </c>
      <c r="K20" s="359"/>
      <c r="L20" s="429" t="s">
        <v>120</v>
      </c>
      <c r="M20" s="257" t="str">
        <f>IF(LEN($C$5)&lt;=1,
    "",
    IF(
        OR($C$5="Overige (zorg-)instellingen",$C$5="Onderneming"),
        IF(Basisgegevens!$C$5="Ja",
            IFERROR(
                INDEX(Hulpsheets!$AO$3:$AR$18,
                    MATCH($C$9,Hulpsheets!$AN$3:$AN$18,0),
                    MATCH($C$6,Hulpsheets!$AO$3:$AR$3,0)
                ),
                ""
            ),
            IFERROR(
                INDEX(Hulpsheets!$AH$3:$AK$18,
                    MATCH($C$9,Hulpsheets!$AG$3:$AG$18,0),
                    MATCH($C$6,Hulpsheets!$AH$3:$AK$3,0)
                ),
                ""
            )
        ),
        IF($L20="Niet-economische activiteit",
            100%,
            IF(Basisgegevens!$C$5="Ja",
                IFERROR(
                    INDEX(Hulpsheets!$AO$3:$AR$18,
                        MATCH($C$9,Hulpsheets!$AN$3:$AN$18,0),
                        MATCH($C$6,Hulpsheets!$AO$3:$AR$3,0)
                    ),
                    ""
                ),
                IFERROR(
                    INDEX(Hulpsheets!$AH$3:$AK$18,
                        MATCH($C$9,Hulpsheets!$AG$3:$AG$18,0),
                        MATCH($C$6,Hulpsheets!$AH$3:$AK$3,0)
                    ),
                    ""
                )
            )
        )
    )
)</f>
        <v/>
      </c>
      <c r="N20" s="397">
        <f t="shared" si="2"/>
        <v>0</v>
      </c>
      <c r="O20" s="395" t="str">
        <f t="shared" si="7"/>
        <v/>
      </c>
      <c r="P20" s="86" t="str">
        <f t="shared" si="8"/>
        <v/>
      </c>
      <c r="R20" s="404"/>
      <c r="S20" s="403" t="str">
        <f t="shared" si="9"/>
        <v/>
      </c>
      <c r="T20" s="130" t="str">
        <f t="shared" si="10"/>
        <v/>
      </c>
      <c r="U20" s="70"/>
      <c r="V20" s="404"/>
      <c r="W20" s="70"/>
      <c r="X20" s="404"/>
      <c r="Z20" s="461"/>
      <c r="AA20" s="407" t="str">
        <f t="shared" si="11"/>
        <v/>
      </c>
      <c r="AB20" s="130" t="str">
        <f t="shared" si="3"/>
        <v/>
      </c>
      <c r="AC20" s="407" t="str">
        <f t="shared" si="4"/>
        <v/>
      </c>
      <c r="AD20" s="130" t="str">
        <f t="shared" si="5"/>
        <v/>
      </c>
    </row>
    <row r="21" spans="1:30" x14ac:dyDescent="0.2">
      <c r="A21" s="6"/>
      <c r="B21" s="98"/>
      <c r="C21" s="323" t="str">
        <f t="shared" si="0"/>
        <v/>
      </c>
      <c r="D21" s="20"/>
      <c r="E21" s="125"/>
      <c r="F21" s="34">
        <f>IFERROR(IF(C21="UNL",INDEX(Tabel_UNL,MATCH($E21,Hulpsheets!$P$3:$P$123,0),MATCH($D21,Hulpsheets!$P$3:$U$3,0)),IF(C21="NFU",INDEX(Tabel_NFU,MATCH($E21,Hulpsheets!$W$3:$W$99,0),MATCH($D21,Hulpsheets!$W$3:$AC$3,0)),IF(C21="Overig",0,0))),0)</f>
        <v>0</v>
      </c>
      <c r="G21" s="356"/>
      <c r="H21" s="128"/>
      <c r="I21" s="1">
        <f t="shared" si="6"/>
        <v>0</v>
      </c>
      <c r="J21" s="1">
        <f t="shared" si="12"/>
        <v>0</v>
      </c>
      <c r="K21" s="359"/>
      <c r="L21" s="429" t="s">
        <v>120</v>
      </c>
      <c r="M21" s="257" t="str">
        <f>IF(LEN($C$5)&lt;=1,
    "",
    IF(
        OR($C$5="Overige (zorg-)instellingen",$C$5="Onderneming"),
        IF(Basisgegevens!$C$5="Ja",
            IFERROR(
                INDEX(Hulpsheets!$AO$3:$AR$18,
                    MATCH($C$9,Hulpsheets!$AN$3:$AN$18,0),
                    MATCH($C$6,Hulpsheets!$AO$3:$AR$3,0)
                ),
                ""
            ),
            IFERROR(
                INDEX(Hulpsheets!$AH$3:$AK$18,
                    MATCH($C$9,Hulpsheets!$AG$3:$AG$18,0),
                    MATCH($C$6,Hulpsheets!$AH$3:$AK$3,0)
                ),
                ""
            )
        ),
        IF($L21="Niet-economische activiteit",
            100%,
            IF(Basisgegevens!$C$5="Ja",
                IFERROR(
                    INDEX(Hulpsheets!$AO$3:$AR$18,
                        MATCH($C$9,Hulpsheets!$AN$3:$AN$18,0),
                        MATCH($C$6,Hulpsheets!$AO$3:$AR$3,0)
                    ),
                    ""
                ),
                IFERROR(
                    INDEX(Hulpsheets!$AH$3:$AK$18,
                        MATCH($C$9,Hulpsheets!$AG$3:$AG$18,0),
                        MATCH($C$6,Hulpsheets!$AH$3:$AK$3,0)
                    ),
                    ""
                )
            )
        )
    )
)</f>
        <v/>
      </c>
      <c r="N21" s="397">
        <f t="shared" si="2"/>
        <v>0</v>
      </c>
      <c r="O21" s="395" t="str">
        <f t="shared" si="7"/>
        <v/>
      </c>
      <c r="P21" s="86" t="str">
        <f t="shared" si="8"/>
        <v/>
      </c>
      <c r="R21" s="404"/>
      <c r="S21" s="403" t="str">
        <f t="shared" si="9"/>
        <v/>
      </c>
      <c r="T21" s="130" t="str">
        <f t="shared" si="10"/>
        <v/>
      </c>
      <c r="U21" s="70"/>
      <c r="V21" s="404"/>
      <c r="W21" s="70"/>
      <c r="X21" s="404"/>
      <c r="Z21" s="461"/>
      <c r="AA21" s="407" t="str">
        <f t="shared" si="11"/>
        <v/>
      </c>
      <c r="AB21" s="130" t="str">
        <f t="shared" si="3"/>
        <v/>
      </c>
      <c r="AC21" s="407" t="str">
        <f t="shared" si="4"/>
        <v/>
      </c>
      <c r="AD21" s="130" t="str">
        <f t="shared" si="5"/>
        <v/>
      </c>
    </row>
    <row r="22" spans="1:30" x14ac:dyDescent="0.2">
      <c r="A22" s="6"/>
      <c r="B22" s="98"/>
      <c r="C22" s="323" t="str">
        <f t="shared" si="0"/>
        <v/>
      </c>
      <c r="D22" s="20"/>
      <c r="E22" s="125"/>
      <c r="F22" s="34">
        <f>IFERROR(IF(C22="UNL",INDEX(Tabel_UNL,MATCH($E22,Hulpsheets!$P$3:$P$123,0),MATCH($D22,Hulpsheets!$P$3:$U$3,0)),IF(C22="NFU",INDEX(Tabel_NFU,MATCH($E22,Hulpsheets!$W$3:$W$99,0),MATCH($D22,Hulpsheets!$W$3:$AC$3,0)),IF(C22="Overig",0,0))),0)</f>
        <v>0</v>
      </c>
      <c r="G22" s="356"/>
      <c r="H22" s="128"/>
      <c r="I22" s="1">
        <f t="shared" si="6"/>
        <v>0</v>
      </c>
      <c r="J22" s="1">
        <f t="shared" si="12"/>
        <v>0</v>
      </c>
      <c r="K22" s="359"/>
      <c r="L22" s="429" t="s">
        <v>120</v>
      </c>
      <c r="M22" s="257" t="str">
        <f>IF(LEN($C$5)&lt;=1,
    "",
    IF(
        OR($C$5="Overige (zorg-)instellingen",$C$5="Onderneming"),
        IF(Basisgegevens!$C$5="Ja",
            IFERROR(
                INDEX(Hulpsheets!$AO$3:$AR$18,
                    MATCH($C$9,Hulpsheets!$AN$3:$AN$18,0),
                    MATCH($C$6,Hulpsheets!$AO$3:$AR$3,0)
                ),
                ""
            ),
            IFERROR(
                INDEX(Hulpsheets!$AH$3:$AK$18,
                    MATCH($C$9,Hulpsheets!$AG$3:$AG$18,0),
                    MATCH($C$6,Hulpsheets!$AH$3:$AK$3,0)
                ),
                ""
            )
        ),
        IF($L22="Niet-economische activiteit",
            100%,
            IF(Basisgegevens!$C$5="Ja",
                IFERROR(
                    INDEX(Hulpsheets!$AO$3:$AR$18,
                        MATCH($C$9,Hulpsheets!$AN$3:$AN$18,0),
                        MATCH($C$6,Hulpsheets!$AO$3:$AR$3,0)
                    ),
                    ""
                ),
                IFERROR(
                    INDEX(Hulpsheets!$AH$3:$AK$18,
                        MATCH($C$9,Hulpsheets!$AG$3:$AG$18,0),
                        MATCH($C$6,Hulpsheets!$AH$3:$AK$3,0)
                    ),
                    ""
                )
            )
        )
    )
)</f>
        <v/>
      </c>
      <c r="N22" s="397">
        <f t="shared" si="2"/>
        <v>0</v>
      </c>
      <c r="O22" s="395" t="str">
        <f t="shared" si="7"/>
        <v/>
      </c>
      <c r="P22" s="86" t="str">
        <f t="shared" si="8"/>
        <v/>
      </c>
      <c r="R22" s="404"/>
      <c r="S22" s="403" t="str">
        <f t="shared" si="9"/>
        <v/>
      </c>
      <c r="T22" s="130" t="str">
        <f>IFERROR(R22-S22,"")</f>
        <v/>
      </c>
      <c r="U22" s="70"/>
      <c r="V22" s="404"/>
      <c r="W22" s="70"/>
      <c r="X22" s="404"/>
      <c r="Z22" s="461"/>
      <c r="AA22" s="407" t="str">
        <f t="shared" si="11"/>
        <v/>
      </c>
      <c r="AB22" s="130" t="str">
        <f t="shared" si="3"/>
        <v/>
      </c>
      <c r="AC22" s="407" t="str">
        <f t="shared" si="4"/>
        <v/>
      </c>
      <c r="AD22" s="130" t="str">
        <f t="shared" si="5"/>
        <v/>
      </c>
    </row>
    <row r="23" spans="1:30" x14ac:dyDescent="0.2">
      <c r="A23" s="6"/>
      <c r="B23" s="98"/>
      <c r="C23" s="323" t="str">
        <f t="shared" si="0"/>
        <v/>
      </c>
      <c r="D23" s="20"/>
      <c r="E23" s="125"/>
      <c r="F23" s="34">
        <f>IFERROR(IF(C23="UNL",INDEX(Tabel_UNL,MATCH($E23,Hulpsheets!$P$3:$P$123,0),MATCH($D23,Hulpsheets!$P$3:$U$3,0)),IF(C23="NFU",INDEX(Tabel_NFU,MATCH($E23,Hulpsheets!$W$3:$W$99,0),MATCH($D23,Hulpsheets!$W$3:$AC$3,0)),IF(C23="Overig",0,0))),0)</f>
        <v>0</v>
      </c>
      <c r="G23" s="356"/>
      <c r="H23" s="128"/>
      <c r="I23" s="1">
        <f t="shared" si="6"/>
        <v>0</v>
      </c>
      <c r="J23" s="1">
        <f t="shared" si="12"/>
        <v>0</v>
      </c>
      <c r="K23" s="359"/>
      <c r="L23" s="429" t="s">
        <v>120</v>
      </c>
      <c r="M23" s="257" t="str">
        <f>IF(LEN($C$5)&lt;=1,
    "",
    IF(
        OR($C$5="Overige (zorg-)instellingen",$C$5="Onderneming"),
        IF(Basisgegevens!$C$5="Ja",
            IFERROR(
                INDEX(Hulpsheets!$AO$3:$AR$18,
                    MATCH($C$9,Hulpsheets!$AN$3:$AN$18,0),
                    MATCH($C$6,Hulpsheets!$AO$3:$AR$3,0)
                ),
                ""
            ),
            IFERROR(
                INDEX(Hulpsheets!$AH$3:$AK$18,
                    MATCH($C$9,Hulpsheets!$AG$3:$AG$18,0),
                    MATCH($C$6,Hulpsheets!$AH$3:$AK$3,0)
                ),
                ""
            )
        ),
        IF($L23="Niet-economische activiteit",
            100%,
            IF(Basisgegevens!$C$5="Ja",
                IFERROR(
                    INDEX(Hulpsheets!$AO$3:$AR$18,
                        MATCH($C$9,Hulpsheets!$AN$3:$AN$18,0),
                        MATCH($C$6,Hulpsheets!$AO$3:$AR$3,0)
                    ),
                    ""
                ),
                IFERROR(
                    INDEX(Hulpsheets!$AH$3:$AK$18,
                        MATCH($C$9,Hulpsheets!$AG$3:$AG$18,0),
                        MATCH($C$6,Hulpsheets!$AH$3:$AK$3,0)
                    ),
                    ""
                )
            )
        )
    )
)</f>
        <v/>
      </c>
      <c r="N23" s="397">
        <f t="shared" si="2"/>
        <v>0</v>
      </c>
      <c r="O23" s="395" t="str">
        <f t="shared" si="7"/>
        <v/>
      </c>
      <c r="P23" s="86" t="str">
        <f t="shared" si="8"/>
        <v/>
      </c>
      <c r="R23" s="404"/>
      <c r="S23" s="403" t="str">
        <f t="shared" si="9"/>
        <v/>
      </c>
      <c r="T23" s="130" t="str">
        <f t="shared" si="10"/>
        <v/>
      </c>
      <c r="U23" s="70"/>
      <c r="V23" s="404"/>
      <c r="W23" s="70"/>
      <c r="X23" s="404"/>
      <c r="Z23" s="461"/>
      <c r="AA23" s="407" t="str">
        <f t="shared" si="11"/>
        <v/>
      </c>
      <c r="AB23" s="130" t="str">
        <f t="shared" si="3"/>
        <v/>
      </c>
      <c r="AC23" s="407" t="str">
        <f t="shared" si="4"/>
        <v/>
      </c>
      <c r="AD23" s="130" t="str">
        <f t="shared" si="5"/>
        <v/>
      </c>
    </row>
    <row r="24" spans="1:30" x14ac:dyDescent="0.2">
      <c r="A24" s="6"/>
      <c r="B24" s="98"/>
      <c r="C24" s="323" t="str">
        <f t="shared" si="0"/>
        <v/>
      </c>
      <c r="D24" s="20"/>
      <c r="E24" s="125"/>
      <c r="F24" s="34">
        <f>IFERROR(IF(C24="UNL",INDEX(Tabel_UNL,MATCH($E24,Hulpsheets!$P$3:$P$123,0),MATCH($D24,Hulpsheets!$P$3:$U$3,0)),IF(C24="NFU",INDEX(Tabel_NFU,MATCH($E24,Hulpsheets!$W$3:$W$99,0),MATCH($D24,Hulpsheets!$W$3:$AC$3,0)),IF(C24="Overig",0,0))),0)</f>
        <v>0</v>
      </c>
      <c r="G24" s="356"/>
      <c r="H24" s="128"/>
      <c r="I24" s="1">
        <f t="shared" si="6"/>
        <v>0</v>
      </c>
      <c r="J24" s="1">
        <f t="shared" si="12"/>
        <v>0</v>
      </c>
      <c r="K24" s="359"/>
      <c r="L24" s="429" t="s">
        <v>120</v>
      </c>
      <c r="M24" s="257" t="str">
        <f>IF(LEN($C$5)&lt;=1,
    "",
    IF(
        OR($C$5="Overige (zorg-)instellingen",$C$5="Onderneming"),
        IF(Basisgegevens!$C$5="Ja",
            IFERROR(
                INDEX(Hulpsheets!$AO$3:$AR$18,
                    MATCH($C$9,Hulpsheets!$AN$3:$AN$18,0),
                    MATCH($C$6,Hulpsheets!$AO$3:$AR$3,0)
                ),
                ""
            ),
            IFERROR(
                INDEX(Hulpsheets!$AH$3:$AK$18,
                    MATCH($C$9,Hulpsheets!$AG$3:$AG$18,0),
                    MATCH($C$6,Hulpsheets!$AH$3:$AK$3,0)
                ),
                ""
            )
        ),
        IF($L24="Niet-economische activiteit",
            100%,
            IF(Basisgegevens!$C$5="Ja",
                IFERROR(
                    INDEX(Hulpsheets!$AO$3:$AR$18,
                        MATCH($C$9,Hulpsheets!$AN$3:$AN$18,0),
                        MATCH($C$6,Hulpsheets!$AO$3:$AR$3,0)
                    ),
                    ""
                ),
                IFERROR(
                    INDEX(Hulpsheets!$AH$3:$AK$18,
                        MATCH($C$9,Hulpsheets!$AG$3:$AG$18,0),
                        MATCH($C$6,Hulpsheets!$AH$3:$AK$3,0)
                    ),
                    ""
                )
            )
        )
    )
)</f>
        <v/>
      </c>
      <c r="N24" s="397">
        <f t="shared" si="2"/>
        <v>0</v>
      </c>
      <c r="O24" s="395" t="str">
        <f t="shared" si="7"/>
        <v/>
      </c>
      <c r="P24" s="86" t="str">
        <f t="shared" si="8"/>
        <v/>
      </c>
      <c r="R24" s="404"/>
      <c r="S24" s="403" t="str">
        <f t="shared" si="9"/>
        <v/>
      </c>
      <c r="T24" s="130" t="str">
        <f t="shared" si="10"/>
        <v/>
      </c>
      <c r="U24" s="70"/>
      <c r="V24" s="404"/>
      <c r="W24" s="70"/>
      <c r="X24" s="404"/>
      <c r="Z24" s="461"/>
      <c r="AA24" s="407" t="str">
        <f t="shared" si="11"/>
        <v/>
      </c>
      <c r="AB24" s="130" t="str">
        <f t="shared" si="3"/>
        <v/>
      </c>
      <c r="AC24" s="407" t="str">
        <f t="shared" si="4"/>
        <v/>
      </c>
      <c r="AD24" s="130" t="str">
        <f t="shared" si="5"/>
        <v/>
      </c>
    </row>
    <row r="25" spans="1:30" x14ac:dyDescent="0.2">
      <c r="A25" s="6"/>
      <c r="B25" s="98"/>
      <c r="C25" s="323" t="str">
        <f t="shared" si="0"/>
        <v/>
      </c>
      <c r="D25" s="20"/>
      <c r="E25" s="125"/>
      <c r="F25" s="34">
        <f>IFERROR(IF(C25="UNL",INDEX(Tabel_UNL,MATCH($E25,Hulpsheets!$P$3:$P$123,0),MATCH($D25,Hulpsheets!$P$3:$U$3,0)),IF(C25="NFU",INDEX(Tabel_NFU,MATCH($E25,Hulpsheets!$W$3:$W$99,0),MATCH($D25,Hulpsheets!$W$3:$AC$3,0)),IF(C25="Overig",0,0))),0)</f>
        <v>0</v>
      </c>
      <c r="G25" s="356"/>
      <c r="H25" s="128"/>
      <c r="I25" s="1">
        <f t="shared" si="6"/>
        <v>0</v>
      </c>
      <c r="J25" s="1">
        <f t="shared" si="12"/>
        <v>0</v>
      </c>
      <c r="K25" s="359"/>
      <c r="L25" s="429" t="s">
        <v>120</v>
      </c>
      <c r="M25" s="257" t="str">
        <f>IF(LEN($C$5)&lt;=1,
    "",
    IF(
        OR($C$5="Overige (zorg-)instellingen",$C$5="Onderneming"),
        IF(Basisgegevens!$C$5="Ja",
            IFERROR(
                INDEX(Hulpsheets!$AO$3:$AR$18,
                    MATCH($C$9,Hulpsheets!$AN$3:$AN$18,0),
                    MATCH($C$6,Hulpsheets!$AO$3:$AR$3,0)
                ),
                ""
            ),
            IFERROR(
                INDEX(Hulpsheets!$AH$3:$AK$18,
                    MATCH($C$9,Hulpsheets!$AG$3:$AG$18,0),
                    MATCH($C$6,Hulpsheets!$AH$3:$AK$3,0)
                ),
                ""
            )
        ),
        IF($L25="Niet-economische activiteit",
            100%,
            IF(Basisgegevens!$C$5="Ja",
                IFERROR(
                    INDEX(Hulpsheets!$AO$3:$AR$18,
                        MATCH($C$9,Hulpsheets!$AN$3:$AN$18,0),
                        MATCH($C$6,Hulpsheets!$AO$3:$AR$3,0)
                    ),
                    ""
                ),
                IFERROR(
                    INDEX(Hulpsheets!$AH$3:$AK$18,
                        MATCH($C$9,Hulpsheets!$AG$3:$AG$18,0),
                        MATCH($C$6,Hulpsheets!$AH$3:$AK$3,0)
                    ),
                    ""
                )
            )
        )
    )
)</f>
        <v/>
      </c>
      <c r="N25" s="397">
        <f t="shared" si="2"/>
        <v>0</v>
      </c>
      <c r="O25" s="395" t="str">
        <f t="shared" si="7"/>
        <v/>
      </c>
      <c r="P25" s="86" t="str">
        <f t="shared" si="8"/>
        <v/>
      </c>
      <c r="R25" s="404"/>
      <c r="S25" s="403" t="str">
        <f t="shared" si="9"/>
        <v/>
      </c>
      <c r="T25" s="130" t="str">
        <f t="shared" si="10"/>
        <v/>
      </c>
      <c r="U25" s="70"/>
      <c r="V25" s="404"/>
      <c r="W25" s="70"/>
      <c r="X25" s="404"/>
      <c r="Z25" s="461"/>
      <c r="AA25" s="407" t="str">
        <f t="shared" si="11"/>
        <v/>
      </c>
      <c r="AB25" s="130" t="str">
        <f t="shared" si="3"/>
        <v/>
      </c>
      <c r="AC25" s="407" t="str">
        <f t="shared" si="4"/>
        <v/>
      </c>
      <c r="AD25" s="130" t="str">
        <f t="shared" si="5"/>
        <v/>
      </c>
    </row>
    <row r="26" spans="1:30" x14ac:dyDescent="0.2">
      <c r="A26" s="6"/>
      <c r="B26" s="98"/>
      <c r="C26" s="323" t="str">
        <f t="shared" si="0"/>
        <v/>
      </c>
      <c r="D26" s="20"/>
      <c r="E26" s="125"/>
      <c r="F26" s="34">
        <f>IFERROR(IF(C26="UNL",INDEX(Tabel_UNL,MATCH($E26,Hulpsheets!$P$3:$P$123,0),MATCH($D26,Hulpsheets!$P$3:$U$3,0)),IF(C26="NFU",INDEX(Tabel_NFU,MATCH($E26,Hulpsheets!$W$3:$W$99,0),MATCH($D26,Hulpsheets!$W$3:$AC$3,0)),IF(C26="Overig",0,0))),0)</f>
        <v>0</v>
      </c>
      <c r="G26" s="356"/>
      <c r="H26" s="128"/>
      <c r="I26" s="1">
        <f t="shared" si="6"/>
        <v>0</v>
      </c>
      <c r="J26" s="1">
        <f t="shared" si="12"/>
        <v>0</v>
      </c>
      <c r="K26" s="359"/>
      <c r="L26" s="429" t="s">
        <v>120</v>
      </c>
      <c r="M26" s="257" t="str">
        <f>IF(LEN($C$5)&lt;=1,
    "",
    IF(
        OR($C$5="Overige (zorg-)instellingen",$C$5="Onderneming"),
        IF(Basisgegevens!$C$5="Ja",
            IFERROR(
                INDEX(Hulpsheets!$AO$3:$AR$18,
                    MATCH($C$9,Hulpsheets!$AN$3:$AN$18,0),
                    MATCH($C$6,Hulpsheets!$AO$3:$AR$3,0)
                ),
                ""
            ),
            IFERROR(
                INDEX(Hulpsheets!$AH$3:$AK$18,
                    MATCH($C$9,Hulpsheets!$AG$3:$AG$18,0),
                    MATCH($C$6,Hulpsheets!$AH$3:$AK$3,0)
                ),
                ""
            )
        ),
        IF($L26="Niet-economische activiteit",
            100%,
            IF(Basisgegevens!$C$5="Ja",
                IFERROR(
                    INDEX(Hulpsheets!$AO$3:$AR$18,
                        MATCH($C$9,Hulpsheets!$AN$3:$AN$18,0),
                        MATCH($C$6,Hulpsheets!$AO$3:$AR$3,0)
                    ),
                    ""
                ),
                IFERROR(
                    INDEX(Hulpsheets!$AH$3:$AK$18,
                        MATCH($C$9,Hulpsheets!$AG$3:$AG$18,0),
                        MATCH($C$6,Hulpsheets!$AH$3:$AK$3,0)
                    ),
                    ""
                )
            )
        )
    )
)</f>
        <v/>
      </c>
      <c r="N26" s="397">
        <f t="shared" si="2"/>
        <v>0</v>
      </c>
      <c r="O26" s="395" t="str">
        <f t="shared" si="7"/>
        <v/>
      </c>
      <c r="P26" s="86" t="str">
        <f t="shared" si="8"/>
        <v/>
      </c>
      <c r="R26" s="404"/>
      <c r="S26" s="403" t="str">
        <f t="shared" si="9"/>
        <v/>
      </c>
      <c r="T26" s="130" t="str">
        <f t="shared" si="10"/>
        <v/>
      </c>
      <c r="U26" s="70"/>
      <c r="V26" s="404"/>
      <c r="W26" s="70"/>
      <c r="X26" s="404"/>
      <c r="Z26" s="461"/>
      <c r="AA26" s="407" t="str">
        <f t="shared" si="11"/>
        <v/>
      </c>
      <c r="AB26" s="130" t="str">
        <f t="shared" si="3"/>
        <v/>
      </c>
      <c r="AC26" s="407" t="str">
        <f t="shared" si="4"/>
        <v/>
      </c>
      <c r="AD26" s="130" t="str">
        <f t="shared" si="5"/>
        <v/>
      </c>
    </row>
    <row r="27" spans="1:30" ht="13.5" thickBot="1" x14ac:dyDescent="0.25">
      <c r="A27" s="6"/>
      <c r="B27" s="98"/>
      <c r="C27" s="323" t="str">
        <f t="shared" si="0"/>
        <v/>
      </c>
      <c r="D27" s="20"/>
      <c r="E27" s="125"/>
      <c r="F27" s="34">
        <f>IFERROR(IF(C27="UNL",INDEX(Tabel_UNL,MATCH($E27,Hulpsheets!$P$3:$P$123,0),MATCH($D27,Hulpsheets!$P$3:$U$3,0)),IF(C27="NFU",INDEX(Tabel_NFU,MATCH($E27,Hulpsheets!$W$3:$W$99,0),MATCH($D27,Hulpsheets!$W$3:$AC$3,0)),IF(C27="Overig",0,0))),0)</f>
        <v>0</v>
      </c>
      <c r="G27" s="356"/>
      <c r="H27" s="128"/>
      <c r="I27" s="1">
        <f t="shared" si="6"/>
        <v>0</v>
      </c>
      <c r="J27" s="1">
        <f t="shared" si="12"/>
        <v>0</v>
      </c>
      <c r="K27" s="359"/>
      <c r="L27" s="429" t="s">
        <v>120</v>
      </c>
      <c r="M27" s="257" t="str">
        <f>IF(LEN($C$5)&lt;=1,
    "",
    IF(
        OR($C$5="Overige (zorg-)instellingen",$C$5="Onderneming"),
        IF(Basisgegevens!$C$5="Ja",
            IFERROR(
                INDEX(Hulpsheets!$AO$3:$AR$18,
                    MATCH($C$9,Hulpsheets!$AN$3:$AN$18,0),
                    MATCH($C$6,Hulpsheets!$AO$3:$AR$3,0)
                ),
                ""
            ),
            IFERROR(
                INDEX(Hulpsheets!$AH$3:$AK$18,
                    MATCH($C$9,Hulpsheets!$AG$3:$AG$18,0),
                    MATCH($C$6,Hulpsheets!$AH$3:$AK$3,0)
                ),
                ""
            )
        ),
        IF($L27="Niet-economische activiteit",
            100%,
            IF(Basisgegevens!$C$5="Ja",
                IFERROR(
                    INDEX(Hulpsheets!$AO$3:$AR$18,
                        MATCH($C$9,Hulpsheets!$AN$3:$AN$18,0),
                        MATCH($C$6,Hulpsheets!$AO$3:$AR$3,0)
                    ),
                    ""
                ),
                IFERROR(
                    INDEX(Hulpsheets!$AH$3:$AK$18,
                        MATCH($C$9,Hulpsheets!$AG$3:$AG$18,0),
                        MATCH($C$6,Hulpsheets!$AH$3:$AK$3,0)
                    ),
                    ""
                )
            )
        )
    )
)</f>
        <v/>
      </c>
      <c r="N27" s="397">
        <f t="shared" si="2"/>
        <v>0</v>
      </c>
      <c r="O27" s="395" t="str">
        <f t="shared" si="7"/>
        <v/>
      </c>
      <c r="P27" s="86" t="str">
        <f t="shared" si="8"/>
        <v/>
      </c>
      <c r="R27" s="404"/>
      <c r="S27" s="403" t="str">
        <f t="shared" si="9"/>
        <v/>
      </c>
      <c r="T27" s="130" t="str">
        <f t="shared" si="10"/>
        <v/>
      </c>
      <c r="U27" s="70"/>
      <c r="V27" s="404"/>
      <c r="W27" s="70"/>
      <c r="X27" s="404"/>
      <c r="Z27" s="461"/>
      <c r="AA27" s="407" t="str">
        <f t="shared" si="11"/>
        <v/>
      </c>
      <c r="AB27" s="130" t="str">
        <f t="shared" si="3"/>
        <v/>
      </c>
      <c r="AC27" s="407" t="str">
        <f t="shared" si="4"/>
        <v/>
      </c>
      <c r="AD27" s="130" t="str">
        <f t="shared" si="5"/>
        <v/>
      </c>
    </row>
    <row r="28" spans="1:30" ht="13.5" hidden="1" outlineLevel="1" thickBot="1" x14ac:dyDescent="0.25">
      <c r="A28" s="6"/>
      <c r="B28" s="98"/>
      <c r="C28" s="323" t="str">
        <f t="shared" si="0"/>
        <v/>
      </c>
      <c r="D28" s="20"/>
      <c r="E28" s="125"/>
      <c r="F28" s="34">
        <f>IFERROR(IF(C28="UNL",INDEX(Tabel_UNL,MATCH($E28,Hulpsheets!$P$3:$P$123,0),MATCH($D28,Hulpsheets!$P$3:$U$3,0)),IF(C28="NFU",INDEX(Tabel_NFU,MATCH($E28,Hulpsheets!$W$3:$W$99,0),MATCH($D28,Hulpsheets!$W$3:$AC$3,0)),IF(C28="Overig",0,0))),0)</f>
        <v>0</v>
      </c>
      <c r="G28" s="356"/>
      <c r="H28" s="128"/>
      <c r="I28" s="1">
        <f t="shared" si="6"/>
        <v>0</v>
      </c>
      <c r="J28" s="1">
        <f t="shared" si="12"/>
        <v>0</v>
      </c>
      <c r="K28" s="359"/>
      <c r="L28" s="429" t="s">
        <v>120</v>
      </c>
      <c r="M28" s="257" t="str">
        <f>IF(LEN($C$5)&lt;=1,
    "",
    IF(
        OR($C$5="Overige (zorg-)instellingen",$C$5="Onderneming"),
        IF(Basisgegevens!$C$5="Ja",
            IFERROR(
                INDEX(Hulpsheets!$AO$3:$AR$18,
                    MATCH($C$9,Hulpsheets!$AN$3:$AN$18,0),
                    MATCH($C$6,Hulpsheets!$AO$3:$AR$3,0)
                ),
                ""
            ),
            IFERROR(
                INDEX(Hulpsheets!$AH$3:$AK$18,
                    MATCH($C$9,Hulpsheets!$AG$3:$AG$18,0),
                    MATCH($C$6,Hulpsheets!$AH$3:$AK$3,0)
                ),
                ""
            )
        ),
        IF($L28="Niet-economische activiteit",
            100%,
            IF(Basisgegevens!$C$5="Ja",
                IFERROR(
                    INDEX(Hulpsheets!$AO$3:$AR$18,
                        MATCH($C$9,Hulpsheets!$AN$3:$AN$18,0),
                        MATCH($C$6,Hulpsheets!$AO$3:$AR$3,0)
                    ),
                    ""
                ),
                IFERROR(
                    INDEX(Hulpsheets!$AH$3:$AK$18,
                        MATCH($C$9,Hulpsheets!$AG$3:$AG$18,0),
                        MATCH($C$6,Hulpsheets!$AH$3:$AK$3,0)
                    ),
                    ""
                )
            )
        )
    )
)</f>
        <v/>
      </c>
      <c r="N28" s="397">
        <f t="shared" si="2"/>
        <v>0</v>
      </c>
      <c r="O28" s="77" t="str">
        <f t="shared" si="7"/>
        <v/>
      </c>
      <c r="P28" s="86" t="str">
        <f t="shared" si="8"/>
        <v/>
      </c>
      <c r="R28" s="404"/>
      <c r="S28" s="403" t="str">
        <f t="shared" si="9"/>
        <v/>
      </c>
      <c r="T28" s="130" t="str">
        <f t="shared" si="10"/>
        <v/>
      </c>
      <c r="U28" s="70"/>
      <c r="V28" s="404"/>
      <c r="W28" s="70"/>
      <c r="X28" s="404"/>
      <c r="Z28" s="461"/>
      <c r="AA28" s="407" t="str">
        <f t="shared" si="11"/>
        <v/>
      </c>
      <c r="AB28" s="130" t="str">
        <f t="shared" si="3"/>
        <v/>
      </c>
      <c r="AC28" s="407" t="str">
        <f t="shared" si="4"/>
        <v/>
      </c>
      <c r="AD28" s="130" t="str">
        <f t="shared" si="5"/>
        <v/>
      </c>
    </row>
    <row r="29" spans="1:30" ht="13.5" hidden="1" outlineLevel="1" thickBot="1" x14ac:dyDescent="0.25">
      <c r="A29" s="6"/>
      <c r="B29" s="98"/>
      <c r="C29" s="323" t="str">
        <f t="shared" si="0"/>
        <v/>
      </c>
      <c r="D29" s="20"/>
      <c r="E29" s="125"/>
      <c r="F29" s="34">
        <f>IFERROR(IF(C29="UNL",INDEX(Tabel_UNL,MATCH($E29,Hulpsheets!$P$3:$P$123,0),MATCH($D29,Hulpsheets!$P$3:$U$3,0)),IF(C29="NFU",INDEX(Tabel_NFU,MATCH($E29,Hulpsheets!$W$3:$W$99,0),MATCH($D29,Hulpsheets!$W$3:$AC$3,0)),IF(C29="Overig",0,0))),0)</f>
        <v>0</v>
      </c>
      <c r="G29" s="356"/>
      <c r="H29" s="128"/>
      <c r="I29" s="1">
        <f t="shared" si="6"/>
        <v>0</v>
      </c>
      <c r="J29" s="1">
        <f t="shared" si="12"/>
        <v>0</v>
      </c>
      <c r="K29" s="359"/>
      <c r="L29" s="429" t="s">
        <v>120</v>
      </c>
      <c r="M29" s="257" t="str">
        <f>IF(LEN($C$5)&lt;=1,
    "",
    IF(
        OR($C$5="Overige (zorg-)instellingen",$C$5="Onderneming"),
        IF(Basisgegevens!$C$5="Ja",
            IFERROR(
                INDEX(Hulpsheets!$AO$3:$AR$18,
                    MATCH($C$9,Hulpsheets!$AN$3:$AN$18,0),
                    MATCH($C$6,Hulpsheets!$AO$3:$AR$3,0)
                ),
                ""
            ),
            IFERROR(
                INDEX(Hulpsheets!$AH$3:$AK$18,
                    MATCH($C$9,Hulpsheets!$AG$3:$AG$18,0),
                    MATCH($C$6,Hulpsheets!$AH$3:$AK$3,0)
                ),
                ""
            )
        ),
        IF($L29="Niet-economische activiteit",
            100%,
            IF(Basisgegevens!$C$5="Ja",
                IFERROR(
                    INDEX(Hulpsheets!$AO$3:$AR$18,
                        MATCH($C$9,Hulpsheets!$AN$3:$AN$18,0),
                        MATCH($C$6,Hulpsheets!$AO$3:$AR$3,0)
                    ),
                    ""
                ),
                IFERROR(
                    INDEX(Hulpsheets!$AH$3:$AK$18,
                        MATCH($C$9,Hulpsheets!$AG$3:$AG$18,0),
                        MATCH($C$6,Hulpsheets!$AH$3:$AK$3,0)
                    ),
                    ""
                )
            )
        )
    )
)</f>
        <v/>
      </c>
      <c r="N29" s="397">
        <f t="shared" si="2"/>
        <v>0</v>
      </c>
      <c r="O29" s="77" t="str">
        <f t="shared" si="7"/>
        <v/>
      </c>
      <c r="P29" s="86" t="str">
        <f t="shared" si="8"/>
        <v/>
      </c>
      <c r="R29" s="404"/>
      <c r="S29" s="403" t="str">
        <f t="shared" si="9"/>
        <v/>
      </c>
      <c r="T29" s="130" t="str">
        <f t="shared" si="10"/>
        <v/>
      </c>
      <c r="U29" s="70"/>
      <c r="V29" s="404"/>
      <c r="W29" s="70"/>
      <c r="X29" s="404"/>
      <c r="Z29" s="461"/>
      <c r="AA29" s="407" t="str">
        <f t="shared" si="11"/>
        <v/>
      </c>
      <c r="AB29" s="130" t="str">
        <f t="shared" si="3"/>
        <v/>
      </c>
      <c r="AC29" s="407" t="str">
        <f t="shared" si="4"/>
        <v/>
      </c>
      <c r="AD29" s="130" t="str">
        <f t="shared" si="5"/>
        <v/>
      </c>
    </row>
    <row r="30" spans="1:30" ht="13.5" hidden="1" outlineLevel="1" thickBot="1" x14ac:dyDescent="0.25">
      <c r="A30" s="6"/>
      <c r="B30" s="98"/>
      <c r="C30" s="323" t="str">
        <f t="shared" si="0"/>
        <v/>
      </c>
      <c r="D30" s="20"/>
      <c r="E30" s="125"/>
      <c r="F30" s="34">
        <f>IFERROR(IF(C30="UNL",INDEX(Tabel_UNL,MATCH($E30,Hulpsheets!$P$3:$P$123,0),MATCH($D30,Hulpsheets!$P$3:$U$3,0)),IF(C30="NFU",INDEX(Tabel_NFU,MATCH($E30,Hulpsheets!$W$3:$W$99,0),MATCH($D30,Hulpsheets!$W$3:$AC$3,0)),IF(C30="Overig",0,0))),0)</f>
        <v>0</v>
      </c>
      <c r="G30" s="356"/>
      <c r="H30" s="128"/>
      <c r="I30" s="1">
        <f t="shared" si="6"/>
        <v>0</v>
      </c>
      <c r="J30" s="1">
        <f t="shared" si="12"/>
        <v>0</v>
      </c>
      <c r="K30" s="359"/>
      <c r="L30" s="429" t="s">
        <v>120</v>
      </c>
      <c r="M30" s="257" t="str">
        <f>IF(LEN($C$5)&lt;=1,
    "",
    IF(
        OR($C$5="Overige (zorg-)instellingen",$C$5="Onderneming"),
        IF(Basisgegevens!$C$5="Ja",
            IFERROR(
                INDEX(Hulpsheets!$AO$3:$AR$18,
                    MATCH($C$9,Hulpsheets!$AN$3:$AN$18,0),
                    MATCH($C$6,Hulpsheets!$AO$3:$AR$3,0)
                ),
                ""
            ),
            IFERROR(
                INDEX(Hulpsheets!$AH$3:$AK$18,
                    MATCH($C$9,Hulpsheets!$AG$3:$AG$18,0),
                    MATCH($C$6,Hulpsheets!$AH$3:$AK$3,0)
                ),
                ""
            )
        ),
        IF($L30="Niet-economische activiteit",
            100%,
            IF(Basisgegevens!$C$5="Ja",
                IFERROR(
                    INDEX(Hulpsheets!$AO$3:$AR$18,
                        MATCH($C$9,Hulpsheets!$AN$3:$AN$18,0),
                        MATCH($C$6,Hulpsheets!$AO$3:$AR$3,0)
                    ),
                    ""
                ),
                IFERROR(
                    INDEX(Hulpsheets!$AH$3:$AK$18,
                        MATCH($C$9,Hulpsheets!$AG$3:$AG$18,0),
                        MATCH($C$6,Hulpsheets!$AH$3:$AK$3,0)
                    ),
                    ""
                )
            )
        )
    )
)</f>
        <v/>
      </c>
      <c r="N30" s="397">
        <f t="shared" si="2"/>
        <v>0</v>
      </c>
      <c r="O30" s="77" t="str">
        <f t="shared" si="7"/>
        <v/>
      </c>
      <c r="P30" s="86" t="str">
        <f t="shared" si="8"/>
        <v/>
      </c>
      <c r="R30" s="404"/>
      <c r="S30" s="403" t="str">
        <f t="shared" si="9"/>
        <v/>
      </c>
      <c r="T30" s="130" t="str">
        <f t="shared" si="10"/>
        <v/>
      </c>
      <c r="U30" s="70"/>
      <c r="V30" s="404"/>
      <c r="W30" s="70"/>
      <c r="X30" s="404"/>
      <c r="Z30" s="461"/>
      <c r="AA30" s="407" t="str">
        <f t="shared" si="11"/>
        <v/>
      </c>
      <c r="AB30" s="130" t="str">
        <f t="shared" si="3"/>
        <v/>
      </c>
      <c r="AC30" s="407" t="str">
        <f t="shared" si="4"/>
        <v/>
      </c>
      <c r="AD30" s="130" t="str">
        <f t="shared" si="5"/>
        <v/>
      </c>
    </row>
    <row r="31" spans="1:30" ht="13.5" hidden="1" outlineLevel="1" thickBot="1" x14ac:dyDescent="0.25">
      <c r="A31" s="6"/>
      <c r="B31" s="98"/>
      <c r="C31" s="323" t="str">
        <f t="shared" si="0"/>
        <v/>
      </c>
      <c r="D31" s="20"/>
      <c r="E31" s="125"/>
      <c r="F31" s="34">
        <f>IFERROR(IF(C31="UNL",INDEX(Tabel_UNL,MATCH($E31,Hulpsheets!$P$3:$P$123,0),MATCH($D31,Hulpsheets!$P$3:$U$3,0)),IF(C31="NFU",INDEX(Tabel_NFU,MATCH($E31,Hulpsheets!$W$3:$W$99,0),MATCH($D31,Hulpsheets!$W$3:$AC$3,0)),IF(C31="Overig",0,0))),0)</f>
        <v>0</v>
      </c>
      <c r="G31" s="356"/>
      <c r="H31" s="128"/>
      <c r="I31" s="1">
        <f t="shared" si="6"/>
        <v>0</v>
      </c>
      <c r="J31" s="1">
        <f t="shared" si="12"/>
        <v>0</v>
      </c>
      <c r="K31" s="359"/>
      <c r="L31" s="429" t="s">
        <v>120</v>
      </c>
      <c r="M31" s="257" t="str">
        <f>IF(LEN($C$5)&lt;=1,
    "",
    IF(
        OR($C$5="Overige (zorg-)instellingen",$C$5="Onderneming"),
        IF(Basisgegevens!$C$5="Ja",
            IFERROR(
                INDEX(Hulpsheets!$AO$3:$AR$18,
                    MATCH($C$9,Hulpsheets!$AN$3:$AN$18,0),
                    MATCH($C$6,Hulpsheets!$AO$3:$AR$3,0)
                ),
                ""
            ),
            IFERROR(
                INDEX(Hulpsheets!$AH$3:$AK$18,
                    MATCH($C$9,Hulpsheets!$AG$3:$AG$18,0),
                    MATCH($C$6,Hulpsheets!$AH$3:$AK$3,0)
                ),
                ""
            )
        ),
        IF($L31="Niet-economische activiteit",
            100%,
            IF(Basisgegevens!$C$5="Ja",
                IFERROR(
                    INDEX(Hulpsheets!$AO$3:$AR$18,
                        MATCH($C$9,Hulpsheets!$AN$3:$AN$18,0),
                        MATCH($C$6,Hulpsheets!$AO$3:$AR$3,0)
                    ),
                    ""
                ),
                IFERROR(
                    INDEX(Hulpsheets!$AH$3:$AK$18,
                        MATCH($C$9,Hulpsheets!$AG$3:$AG$18,0),
                        MATCH($C$6,Hulpsheets!$AH$3:$AK$3,0)
                    ),
                    ""
                )
            )
        )
    )
)</f>
        <v/>
      </c>
      <c r="N31" s="397">
        <f t="shared" si="2"/>
        <v>0</v>
      </c>
      <c r="O31" s="77" t="str">
        <f t="shared" si="7"/>
        <v/>
      </c>
      <c r="P31" s="86" t="str">
        <f t="shared" si="8"/>
        <v/>
      </c>
      <c r="R31" s="404"/>
      <c r="S31" s="403" t="str">
        <f t="shared" si="9"/>
        <v/>
      </c>
      <c r="T31" s="130" t="str">
        <f t="shared" si="10"/>
        <v/>
      </c>
      <c r="U31" s="70"/>
      <c r="V31" s="404"/>
      <c r="W31" s="70"/>
      <c r="X31" s="404"/>
      <c r="Z31" s="461"/>
      <c r="AA31" s="407" t="str">
        <f t="shared" si="11"/>
        <v/>
      </c>
      <c r="AB31" s="130" t="str">
        <f t="shared" si="3"/>
        <v/>
      </c>
      <c r="AC31" s="407" t="str">
        <f t="shared" si="4"/>
        <v/>
      </c>
      <c r="AD31" s="130" t="str">
        <f t="shared" si="5"/>
        <v/>
      </c>
    </row>
    <row r="32" spans="1:30" ht="13.5" hidden="1" outlineLevel="1" thickBot="1" x14ac:dyDescent="0.25">
      <c r="A32" s="6"/>
      <c r="B32" s="98"/>
      <c r="C32" s="323" t="str">
        <f t="shared" si="0"/>
        <v/>
      </c>
      <c r="D32" s="20"/>
      <c r="E32" s="125"/>
      <c r="F32" s="34">
        <f>IFERROR(IF(C32="UNL",INDEX(Tabel_UNL,MATCH($E32,Hulpsheets!$P$3:$P$123,0),MATCH($D32,Hulpsheets!$P$3:$U$3,0)),IF(C32="NFU",INDEX(Tabel_NFU,MATCH($E32,Hulpsheets!$W$3:$W$99,0),MATCH($D32,Hulpsheets!$W$3:$AC$3,0)),IF(C32="Overig",0,0))),0)</f>
        <v>0</v>
      </c>
      <c r="G32" s="356"/>
      <c r="H32" s="128"/>
      <c r="I32" s="1">
        <f t="shared" si="6"/>
        <v>0</v>
      </c>
      <c r="J32" s="1">
        <f t="shared" si="12"/>
        <v>0</v>
      </c>
      <c r="K32" s="359"/>
      <c r="L32" s="429" t="s">
        <v>120</v>
      </c>
      <c r="M32" s="257" t="str">
        <f>IF(LEN($C$5)&lt;=1,
    "",
    IF(
        OR($C$5="Overige (zorg-)instellingen",$C$5="Onderneming"),
        IF(Basisgegevens!$C$5="Ja",
            IFERROR(
                INDEX(Hulpsheets!$AO$3:$AR$18,
                    MATCH($C$9,Hulpsheets!$AN$3:$AN$18,0),
                    MATCH($C$6,Hulpsheets!$AO$3:$AR$3,0)
                ),
                ""
            ),
            IFERROR(
                INDEX(Hulpsheets!$AH$3:$AK$18,
                    MATCH($C$9,Hulpsheets!$AG$3:$AG$18,0),
                    MATCH($C$6,Hulpsheets!$AH$3:$AK$3,0)
                ),
                ""
            )
        ),
        IF($L32="Niet-economische activiteit",
            100%,
            IF(Basisgegevens!$C$5="Ja",
                IFERROR(
                    INDEX(Hulpsheets!$AO$3:$AR$18,
                        MATCH($C$9,Hulpsheets!$AN$3:$AN$18,0),
                        MATCH($C$6,Hulpsheets!$AO$3:$AR$3,0)
                    ),
                    ""
                ),
                IFERROR(
                    INDEX(Hulpsheets!$AH$3:$AK$18,
                        MATCH($C$9,Hulpsheets!$AG$3:$AG$18,0),
                        MATCH($C$6,Hulpsheets!$AH$3:$AK$3,0)
                    ),
                    ""
                )
            )
        )
    )
)</f>
        <v/>
      </c>
      <c r="N32" s="397">
        <f t="shared" si="2"/>
        <v>0</v>
      </c>
      <c r="O32" s="77" t="str">
        <f t="shared" si="7"/>
        <v/>
      </c>
      <c r="P32" s="86" t="str">
        <f t="shared" si="8"/>
        <v/>
      </c>
      <c r="R32" s="404"/>
      <c r="S32" s="403" t="str">
        <f t="shared" si="9"/>
        <v/>
      </c>
      <c r="T32" s="130" t="str">
        <f t="shared" si="10"/>
        <v/>
      </c>
      <c r="U32" s="70"/>
      <c r="V32" s="404"/>
      <c r="W32" s="70"/>
      <c r="X32" s="404"/>
      <c r="Z32" s="461"/>
      <c r="AA32" s="407" t="str">
        <f t="shared" si="11"/>
        <v/>
      </c>
      <c r="AB32" s="130" t="str">
        <f t="shared" si="3"/>
        <v/>
      </c>
      <c r="AC32" s="407" t="str">
        <f t="shared" si="4"/>
        <v/>
      </c>
      <c r="AD32" s="130" t="str">
        <f t="shared" si="5"/>
        <v/>
      </c>
    </row>
    <row r="33" spans="1:30" ht="13.5" hidden="1" outlineLevel="1" thickBot="1" x14ac:dyDescent="0.25">
      <c r="A33" s="6"/>
      <c r="B33" s="98"/>
      <c r="C33" s="323" t="str">
        <f t="shared" si="0"/>
        <v/>
      </c>
      <c r="D33" s="20"/>
      <c r="E33" s="125"/>
      <c r="F33" s="34">
        <f>IFERROR(IF(C33="UNL",INDEX(Tabel_UNL,MATCH($E33,Hulpsheets!$P$3:$P$123,0),MATCH($D33,Hulpsheets!$P$3:$U$3,0)),IF(C33="NFU",INDEX(Tabel_NFU,MATCH($E33,Hulpsheets!$W$3:$W$99,0),MATCH($D33,Hulpsheets!$W$3:$AC$3,0)),IF(C33="Overig",0,0))),0)</f>
        <v>0</v>
      </c>
      <c r="G33" s="356"/>
      <c r="H33" s="128"/>
      <c r="I33" s="1">
        <f t="shared" si="6"/>
        <v>0</v>
      </c>
      <c r="J33" s="1">
        <f t="shared" si="12"/>
        <v>0</v>
      </c>
      <c r="K33" s="359"/>
      <c r="L33" s="429" t="s">
        <v>120</v>
      </c>
      <c r="M33" s="257" t="str">
        <f>IF(LEN($C$5)&lt;=1,
    "",
    IF(
        OR($C$5="Overige (zorg-)instellingen",$C$5="Onderneming"),
        IF(Basisgegevens!$C$5="Ja",
            IFERROR(
                INDEX(Hulpsheets!$AO$3:$AR$18,
                    MATCH($C$9,Hulpsheets!$AN$3:$AN$18,0),
                    MATCH($C$6,Hulpsheets!$AO$3:$AR$3,0)
                ),
                ""
            ),
            IFERROR(
                INDEX(Hulpsheets!$AH$3:$AK$18,
                    MATCH($C$9,Hulpsheets!$AG$3:$AG$18,0),
                    MATCH($C$6,Hulpsheets!$AH$3:$AK$3,0)
                ),
                ""
            )
        ),
        IF($L33="Niet-economische activiteit",
            100%,
            IF(Basisgegevens!$C$5="Ja",
                IFERROR(
                    INDEX(Hulpsheets!$AO$3:$AR$18,
                        MATCH($C$9,Hulpsheets!$AN$3:$AN$18,0),
                        MATCH($C$6,Hulpsheets!$AO$3:$AR$3,0)
                    ),
                    ""
                ),
                IFERROR(
                    INDEX(Hulpsheets!$AH$3:$AK$18,
                        MATCH($C$9,Hulpsheets!$AG$3:$AG$18,0),
                        MATCH($C$6,Hulpsheets!$AH$3:$AK$3,0)
                    ),
                    ""
                )
            )
        )
    )
)</f>
        <v/>
      </c>
      <c r="N33" s="397">
        <f t="shared" si="2"/>
        <v>0</v>
      </c>
      <c r="O33" s="77" t="str">
        <f t="shared" si="7"/>
        <v/>
      </c>
      <c r="P33" s="86" t="str">
        <f t="shared" si="8"/>
        <v/>
      </c>
      <c r="R33" s="404"/>
      <c r="S33" s="403" t="str">
        <f t="shared" si="9"/>
        <v/>
      </c>
      <c r="T33" s="130" t="str">
        <f t="shared" si="10"/>
        <v/>
      </c>
      <c r="U33" s="70"/>
      <c r="V33" s="404"/>
      <c r="W33" s="70"/>
      <c r="X33" s="404"/>
      <c r="Z33" s="461"/>
      <c r="AA33" s="407" t="str">
        <f t="shared" si="11"/>
        <v/>
      </c>
      <c r="AB33" s="130" t="str">
        <f t="shared" si="3"/>
        <v/>
      </c>
      <c r="AC33" s="407" t="str">
        <f t="shared" si="4"/>
        <v/>
      </c>
      <c r="AD33" s="130" t="str">
        <f t="shared" si="5"/>
        <v/>
      </c>
    </row>
    <row r="34" spans="1:30" ht="13.5" hidden="1" outlineLevel="1" thickBot="1" x14ac:dyDescent="0.25">
      <c r="A34" s="6"/>
      <c r="B34" s="98"/>
      <c r="C34" s="323" t="str">
        <f t="shared" si="0"/>
        <v/>
      </c>
      <c r="D34" s="20"/>
      <c r="E34" s="125"/>
      <c r="F34" s="34">
        <f>IFERROR(IF(C34="UNL",INDEX(Tabel_UNL,MATCH($E34,Hulpsheets!$P$3:$P$123,0),MATCH($D34,Hulpsheets!$P$3:$U$3,0)),IF(C34="NFU",INDEX(Tabel_NFU,MATCH($E34,Hulpsheets!$W$3:$W$99,0),MATCH($D34,Hulpsheets!$W$3:$AC$3,0)),IF(C34="Overig",0,0))),0)</f>
        <v>0</v>
      </c>
      <c r="G34" s="356"/>
      <c r="H34" s="128"/>
      <c r="I34" s="1">
        <f t="shared" si="6"/>
        <v>0</v>
      </c>
      <c r="J34" s="1">
        <f t="shared" si="12"/>
        <v>0</v>
      </c>
      <c r="K34" s="359"/>
      <c r="L34" s="429" t="s">
        <v>120</v>
      </c>
      <c r="M34" s="257" t="str">
        <f>IF(LEN($C$5)&lt;=1,
    "",
    IF(
        OR($C$5="Overige (zorg-)instellingen",$C$5="Onderneming"),
        IF(Basisgegevens!$C$5="Ja",
            IFERROR(
                INDEX(Hulpsheets!$AO$3:$AR$18,
                    MATCH($C$9,Hulpsheets!$AN$3:$AN$18,0),
                    MATCH($C$6,Hulpsheets!$AO$3:$AR$3,0)
                ),
                ""
            ),
            IFERROR(
                INDEX(Hulpsheets!$AH$3:$AK$18,
                    MATCH($C$9,Hulpsheets!$AG$3:$AG$18,0),
                    MATCH($C$6,Hulpsheets!$AH$3:$AK$3,0)
                ),
                ""
            )
        ),
        IF($L34="Niet-economische activiteit",
            100%,
            IF(Basisgegevens!$C$5="Ja",
                IFERROR(
                    INDEX(Hulpsheets!$AO$3:$AR$18,
                        MATCH($C$9,Hulpsheets!$AN$3:$AN$18,0),
                        MATCH($C$6,Hulpsheets!$AO$3:$AR$3,0)
                    ),
                    ""
                ),
                IFERROR(
                    INDEX(Hulpsheets!$AH$3:$AK$18,
                        MATCH($C$9,Hulpsheets!$AG$3:$AG$18,0),
                        MATCH($C$6,Hulpsheets!$AH$3:$AK$3,0)
                    ),
                    ""
                )
            )
        )
    )
)</f>
        <v/>
      </c>
      <c r="N34" s="397">
        <f t="shared" si="2"/>
        <v>0</v>
      </c>
      <c r="O34" s="77" t="str">
        <f t="shared" si="7"/>
        <v/>
      </c>
      <c r="P34" s="86" t="str">
        <f t="shared" si="8"/>
        <v/>
      </c>
      <c r="R34" s="404"/>
      <c r="S34" s="403" t="str">
        <f t="shared" si="9"/>
        <v/>
      </c>
      <c r="T34" s="130" t="str">
        <f t="shared" si="10"/>
        <v/>
      </c>
      <c r="U34" s="70"/>
      <c r="V34" s="404"/>
      <c r="W34" s="70"/>
      <c r="X34" s="404"/>
      <c r="Z34" s="461"/>
      <c r="AA34" s="407" t="str">
        <f t="shared" si="11"/>
        <v/>
      </c>
      <c r="AB34" s="130" t="str">
        <f t="shared" si="3"/>
        <v/>
      </c>
      <c r="AC34" s="407" t="str">
        <f t="shared" si="4"/>
        <v/>
      </c>
      <c r="AD34" s="130" t="str">
        <f t="shared" si="5"/>
        <v/>
      </c>
    </row>
    <row r="35" spans="1:30" ht="13.5" hidden="1" outlineLevel="1" thickBot="1" x14ac:dyDescent="0.25">
      <c r="A35" s="6"/>
      <c r="B35" s="98"/>
      <c r="C35" s="323" t="str">
        <f t="shared" si="0"/>
        <v/>
      </c>
      <c r="D35" s="20"/>
      <c r="E35" s="125"/>
      <c r="F35" s="34">
        <f>IFERROR(IF(C35="UNL",INDEX(Tabel_UNL,MATCH($E35,Hulpsheets!$P$3:$P$123,0),MATCH($D35,Hulpsheets!$P$3:$U$3,0)),IF(C35="NFU",INDEX(Tabel_NFU,MATCH($E35,Hulpsheets!$W$3:$W$99,0),MATCH($D35,Hulpsheets!$W$3:$AC$3,0)),IF(C35="Overig",0,0))),0)</f>
        <v>0</v>
      </c>
      <c r="G35" s="356"/>
      <c r="H35" s="128"/>
      <c r="I35" s="1">
        <f t="shared" si="6"/>
        <v>0</v>
      </c>
      <c r="J35" s="1">
        <f t="shared" si="12"/>
        <v>0</v>
      </c>
      <c r="K35" s="359"/>
      <c r="L35" s="429" t="s">
        <v>120</v>
      </c>
      <c r="M35" s="257" t="str">
        <f>IF(LEN($C$5)&lt;=1,
    "",
    IF(
        OR($C$5="Overige (zorg-)instellingen",$C$5="Onderneming"),
        IF(Basisgegevens!$C$5="Ja",
            IFERROR(
                INDEX(Hulpsheets!$AO$3:$AR$18,
                    MATCH($C$9,Hulpsheets!$AN$3:$AN$18,0),
                    MATCH($C$6,Hulpsheets!$AO$3:$AR$3,0)
                ),
                ""
            ),
            IFERROR(
                INDEX(Hulpsheets!$AH$3:$AK$18,
                    MATCH($C$9,Hulpsheets!$AG$3:$AG$18,0),
                    MATCH($C$6,Hulpsheets!$AH$3:$AK$3,0)
                ),
                ""
            )
        ),
        IF($L35="Niet-economische activiteit",
            100%,
            IF(Basisgegevens!$C$5="Ja",
                IFERROR(
                    INDEX(Hulpsheets!$AO$3:$AR$18,
                        MATCH($C$9,Hulpsheets!$AN$3:$AN$18,0),
                        MATCH($C$6,Hulpsheets!$AO$3:$AR$3,0)
                    ),
                    ""
                ),
                IFERROR(
                    INDEX(Hulpsheets!$AH$3:$AK$18,
                        MATCH($C$9,Hulpsheets!$AG$3:$AG$18,0),
                        MATCH($C$6,Hulpsheets!$AH$3:$AK$3,0)
                    ),
                    ""
                )
            )
        )
    )
)</f>
        <v/>
      </c>
      <c r="N35" s="397">
        <f t="shared" si="2"/>
        <v>0</v>
      </c>
      <c r="O35" s="77" t="str">
        <f t="shared" si="7"/>
        <v/>
      </c>
      <c r="P35" s="86" t="str">
        <f t="shared" si="8"/>
        <v/>
      </c>
      <c r="R35" s="404"/>
      <c r="S35" s="403" t="str">
        <f t="shared" si="9"/>
        <v/>
      </c>
      <c r="T35" s="130" t="str">
        <f t="shared" si="10"/>
        <v/>
      </c>
      <c r="U35" s="70"/>
      <c r="V35" s="404"/>
      <c r="W35" s="70"/>
      <c r="X35" s="404"/>
      <c r="Z35" s="461"/>
      <c r="AA35" s="407" t="str">
        <f t="shared" si="11"/>
        <v/>
      </c>
      <c r="AB35" s="130" t="str">
        <f t="shared" si="3"/>
        <v/>
      </c>
      <c r="AC35" s="407" t="str">
        <f t="shared" si="4"/>
        <v/>
      </c>
      <c r="AD35" s="130" t="str">
        <f t="shared" si="5"/>
        <v/>
      </c>
    </row>
    <row r="36" spans="1:30" ht="13.5" hidden="1" outlineLevel="1" thickBot="1" x14ac:dyDescent="0.25">
      <c r="A36" s="6"/>
      <c r="B36" s="98"/>
      <c r="C36" s="323" t="str">
        <f t="shared" si="0"/>
        <v/>
      </c>
      <c r="D36" s="20"/>
      <c r="E36" s="125"/>
      <c r="F36" s="34">
        <f>IFERROR(IF(C36="UNL",INDEX(Tabel_UNL,MATCH($E36,Hulpsheets!$P$3:$P$123,0),MATCH($D36,Hulpsheets!$P$3:$U$3,0)),IF(C36="NFU",INDEX(Tabel_NFU,MATCH($E36,Hulpsheets!$W$3:$W$99,0),MATCH($D36,Hulpsheets!$W$3:$AC$3,0)),IF(C36="Overig",0,0))),0)</f>
        <v>0</v>
      </c>
      <c r="G36" s="356"/>
      <c r="H36" s="128"/>
      <c r="I36" s="1">
        <f t="shared" si="6"/>
        <v>0</v>
      </c>
      <c r="J36" s="1">
        <f t="shared" si="12"/>
        <v>0</v>
      </c>
      <c r="K36" s="359"/>
      <c r="L36" s="429" t="s">
        <v>120</v>
      </c>
      <c r="M36" s="257" t="str">
        <f>IF(LEN($C$5)&lt;=1,
    "",
    IF(
        OR($C$5="Overige (zorg-)instellingen",$C$5="Onderneming"),
        IF(Basisgegevens!$C$5="Ja",
            IFERROR(
                INDEX(Hulpsheets!$AO$3:$AR$18,
                    MATCH($C$9,Hulpsheets!$AN$3:$AN$18,0),
                    MATCH($C$6,Hulpsheets!$AO$3:$AR$3,0)
                ),
                ""
            ),
            IFERROR(
                INDEX(Hulpsheets!$AH$3:$AK$18,
                    MATCH($C$9,Hulpsheets!$AG$3:$AG$18,0),
                    MATCH($C$6,Hulpsheets!$AH$3:$AK$3,0)
                ),
                ""
            )
        ),
        IF($L36="Niet-economische activiteit",
            100%,
            IF(Basisgegevens!$C$5="Ja",
                IFERROR(
                    INDEX(Hulpsheets!$AO$3:$AR$18,
                        MATCH($C$9,Hulpsheets!$AN$3:$AN$18,0),
                        MATCH($C$6,Hulpsheets!$AO$3:$AR$3,0)
                    ),
                    ""
                ),
                IFERROR(
                    INDEX(Hulpsheets!$AH$3:$AK$18,
                        MATCH($C$9,Hulpsheets!$AG$3:$AG$18,0),
                        MATCH($C$6,Hulpsheets!$AH$3:$AK$3,0)
                    ),
                    ""
                )
            )
        )
    )
)</f>
        <v/>
      </c>
      <c r="N36" s="397">
        <f t="shared" si="2"/>
        <v>0</v>
      </c>
      <c r="O36" s="77" t="str">
        <f t="shared" si="7"/>
        <v/>
      </c>
      <c r="P36" s="86" t="str">
        <f t="shared" si="8"/>
        <v/>
      </c>
      <c r="R36" s="404"/>
      <c r="S36" s="403" t="str">
        <f t="shared" si="9"/>
        <v/>
      </c>
      <c r="T36" s="130" t="str">
        <f t="shared" si="10"/>
        <v/>
      </c>
      <c r="U36" s="70"/>
      <c r="V36" s="404"/>
      <c r="W36" s="70"/>
      <c r="X36" s="404"/>
      <c r="Z36" s="461"/>
      <c r="AA36" s="407" t="str">
        <f t="shared" si="11"/>
        <v/>
      </c>
      <c r="AB36" s="130" t="str">
        <f t="shared" si="3"/>
        <v/>
      </c>
      <c r="AC36" s="407" t="str">
        <f t="shared" si="4"/>
        <v/>
      </c>
      <c r="AD36" s="130" t="str">
        <f t="shared" si="5"/>
        <v/>
      </c>
    </row>
    <row r="37" spans="1:30" ht="13.5" hidden="1" outlineLevel="1" thickBot="1" x14ac:dyDescent="0.25">
      <c r="A37" s="6"/>
      <c r="B37" s="99"/>
      <c r="C37" s="376" t="str">
        <f t="shared" si="0"/>
        <v/>
      </c>
      <c r="D37" s="35"/>
      <c r="E37" s="126"/>
      <c r="F37" s="385">
        <f>IFERROR(IF(C37="UNL",INDEX(Tabel_UNL,MATCH($E37,Hulpsheets!$P$3:$P$123,0),MATCH($D37,Hulpsheets!$P$3:$U$3,0)),IF(C37="NFU",INDEX(Tabel_NFU,MATCH($E37,Hulpsheets!$W$3:$W$99,0),MATCH($D37,Hulpsheets!$W$3:$AC$3,0)),IF(C37="Overig",0,0))),0)</f>
        <v>0</v>
      </c>
      <c r="G37" s="357"/>
      <c r="H37" s="129"/>
      <c r="I37" s="79">
        <f t="shared" si="6"/>
        <v>0</v>
      </c>
      <c r="J37" s="79">
        <f t="shared" si="12"/>
        <v>0</v>
      </c>
      <c r="K37" s="360"/>
      <c r="L37" s="428" t="s">
        <v>120</v>
      </c>
      <c r="M37" s="427" t="str">
        <f>IF(LEN($C$5)&lt;=1,
    "",
    IF(
        OR($C$5="Overige (zorg-)instellingen",$C$5="Onderneming"),
        IF(Basisgegevens!$C$5="Ja",
            IFERROR(
                INDEX(Hulpsheets!$AO$3:$AR$18,
                    MATCH($C$9,Hulpsheets!$AN$3:$AN$18,0),
                    MATCH($C$6,Hulpsheets!$AO$3:$AR$3,0)
                ),
                ""
            ),
            IFERROR(
                INDEX(Hulpsheets!$AH$3:$AK$18,
                    MATCH($C$9,Hulpsheets!$AG$3:$AG$18,0),
                    MATCH($C$6,Hulpsheets!$AH$3:$AK$3,0)
                ),
                ""
            )
        ),
        IF($L37="Niet-economische activiteit",
            100%,
            IF(Basisgegevens!$C$5="Ja",
                IFERROR(
                    INDEX(Hulpsheets!$AO$3:$AR$18,
                        MATCH($C$9,Hulpsheets!$AN$3:$AN$18,0),
                        MATCH($C$6,Hulpsheets!$AO$3:$AR$3,0)
                    ),
                    ""
                ),
                IFERROR(
                    INDEX(Hulpsheets!$AH$3:$AK$18,
                        MATCH($C$9,Hulpsheets!$AG$3:$AG$18,0),
                        MATCH($C$6,Hulpsheets!$AH$3:$AK$3,0)
                    ),
                    ""
                )
            )
        )
    )
)</f>
        <v/>
      </c>
      <c r="N37" s="397">
        <f t="shared" si="2"/>
        <v>0</v>
      </c>
      <c r="O37" s="87" t="str">
        <f t="shared" si="7"/>
        <v/>
      </c>
      <c r="P37" s="88" t="str">
        <f t="shared" si="8"/>
        <v/>
      </c>
      <c r="R37" s="405"/>
      <c r="S37" s="403" t="str">
        <f t="shared" si="9"/>
        <v/>
      </c>
      <c r="T37" s="365" t="str">
        <f>IFERROR(R37-S37,"")</f>
        <v/>
      </c>
      <c r="U37" s="70"/>
      <c r="V37" s="411"/>
      <c r="W37" s="70"/>
      <c r="X37" s="411"/>
      <c r="Z37" s="461"/>
      <c r="AA37" s="407" t="str">
        <f t="shared" si="11"/>
        <v/>
      </c>
      <c r="AB37" s="365" t="str">
        <f t="shared" si="3"/>
        <v/>
      </c>
      <c r="AC37" s="407" t="str">
        <f t="shared" si="4"/>
        <v/>
      </c>
      <c r="AD37" s="365" t="str">
        <f t="shared" si="5"/>
        <v/>
      </c>
    </row>
    <row r="38" spans="1:30" ht="13.5" collapsed="1" thickBot="1" x14ac:dyDescent="0.25">
      <c r="A38" s="97"/>
      <c r="B38" s="9"/>
      <c r="C38" s="97"/>
      <c r="D38" s="97"/>
      <c r="E38" s="230" t="str">
        <f>"* Let op: aantal maanden is maximaal "&amp;C7</f>
        <v xml:space="preserve">* Let op: aantal maanden is maximaal </v>
      </c>
      <c r="F38" s="97"/>
      <c r="G38" s="97"/>
      <c r="H38" s="97"/>
      <c r="L38" s="418" t="s">
        <v>102</v>
      </c>
      <c r="M38" s="78"/>
      <c r="N38" s="101">
        <f>SUM(N13:N37)</f>
        <v>0</v>
      </c>
      <c r="O38" s="101">
        <f>SUM(O13:O37)</f>
        <v>0</v>
      </c>
      <c r="P38" s="101">
        <f>SUM(P13:P37)</f>
        <v>0</v>
      </c>
      <c r="R38" s="366">
        <f>SUM(R13:R37)</f>
        <v>0</v>
      </c>
      <c r="S38" s="366">
        <f>SUM(S13:S37)</f>
        <v>0</v>
      </c>
      <c r="T38" s="366">
        <f>SUM(T13:T37)</f>
        <v>0</v>
      </c>
      <c r="U38" s="70"/>
      <c r="V38" s="364">
        <f>SUM(V13:V37)</f>
        <v>0</v>
      </c>
      <c r="W38" s="70"/>
      <c r="X38" s="364">
        <f>SUM(X13:X37)</f>
        <v>0</v>
      </c>
      <c r="Z38" s="462"/>
      <c r="AA38" s="410">
        <f>SUM(AA13:AA37)</f>
        <v>0</v>
      </c>
      <c r="AB38" s="364">
        <f>SUM(AB13:AB37)</f>
        <v>0</v>
      </c>
      <c r="AC38" s="410">
        <f>SUM(AC13:AC37)</f>
        <v>0</v>
      </c>
      <c r="AD38" s="364">
        <f>SUM(AD13:AD37)</f>
        <v>0</v>
      </c>
    </row>
    <row r="39" spans="1:30" ht="16.5" customHeight="1" thickBot="1" x14ac:dyDescent="0.25">
      <c r="B39" s="5" t="s">
        <v>103</v>
      </c>
      <c r="C39" s="7"/>
      <c r="D39" s="7"/>
      <c r="E39" s="6"/>
      <c r="F39" s="6"/>
      <c r="G39" s="6"/>
      <c r="H39" s="6"/>
      <c r="Q39" s="97"/>
      <c r="R39" s="97"/>
      <c r="S39" s="97"/>
      <c r="T39" s="97"/>
      <c r="U39" s="97"/>
      <c r="V39" s="97"/>
      <c r="W39" s="97"/>
      <c r="X39" s="97"/>
      <c r="Z39" s="97"/>
      <c r="AA39" s="97"/>
      <c r="AB39" s="97"/>
      <c r="AC39" s="97"/>
      <c r="AD39" s="97"/>
    </row>
    <row r="40" spans="1:30" ht="16.5" customHeight="1" thickBot="1" x14ac:dyDescent="0.25">
      <c r="B40" s="8" t="s">
        <v>104</v>
      </c>
      <c r="C40" s="7"/>
      <c r="D40" s="7"/>
      <c r="F40" s="6"/>
      <c r="G40" s="6"/>
      <c r="H40" s="6"/>
      <c r="Q40" s="97"/>
      <c r="R40" s="406" t="s">
        <v>87</v>
      </c>
      <c r="S40" s="401"/>
      <c r="T40" s="402"/>
      <c r="U40" s="6"/>
      <c r="V40" s="498" t="s">
        <v>61</v>
      </c>
      <c r="W40" s="6"/>
      <c r="X40" s="498" t="s">
        <v>62</v>
      </c>
      <c r="Z40" s="463"/>
      <c r="AA40" s="412"/>
      <c r="AB40" s="413"/>
      <c r="AC40" s="412"/>
      <c r="AD40" s="413"/>
    </row>
    <row r="41" spans="1:30" ht="13.5" thickBot="1" x14ac:dyDescent="0.25">
      <c r="A41" s="39"/>
      <c r="B41" s="39"/>
      <c r="C41" s="39"/>
      <c r="D41" s="39"/>
      <c r="F41" s="39"/>
      <c r="G41" s="39"/>
      <c r="H41" s="39"/>
      <c r="I41" s="39"/>
      <c r="J41" s="39"/>
      <c r="K41" s="39"/>
      <c r="L41" s="39"/>
      <c r="M41" s="258"/>
      <c r="N41" s="39"/>
      <c r="O41" s="39"/>
      <c r="P41" s="97"/>
      <c r="Q41" s="97"/>
      <c r="R41" s="6"/>
      <c r="S41" s="6"/>
      <c r="T41" s="6"/>
      <c r="U41" s="6"/>
      <c r="V41" s="499"/>
      <c r="W41" s="6"/>
      <c r="X41" s="499"/>
      <c r="Z41" s="97"/>
      <c r="AA41" s="6"/>
      <c r="AB41" s="6"/>
      <c r="AC41" s="6"/>
      <c r="AD41" s="97"/>
    </row>
    <row r="42" spans="1:30" ht="21" customHeight="1" thickBot="1" x14ac:dyDescent="0.25">
      <c r="A42" s="121"/>
      <c r="B42" s="521" t="s">
        <v>88</v>
      </c>
      <c r="C42" s="522"/>
      <c r="D42" s="522"/>
      <c r="E42" s="522"/>
      <c r="F42" s="522"/>
      <c r="G42" s="522"/>
      <c r="H42" s="522"/>
      <c r="I42" s="523"/>
      <c r="J42" s="236" t="s">
        <v>105</v>
      </c>
      <c r="K42" s="236" t="s">
        <v>106</v>
      </c>
      <c r="L42" s="236" t="s">
        <v>235</v>
      </c>
      <c r="M42" s="235" t="s">
        <v>94</v>
      </c>
      <c r="N42" s="143" t="s">
        <v>66</v>
      </c>
      <c r="O42" s="142" t="s">
        <v>95</v>
      </c>
      <c r="P42" s="122" t="s">
        <v>96</v>
      </c>
      <c r="Q42" s="120"/>
      <c r="R42" s="239" t="s">
        <v>68</v>
      </c>
      <c r="S42" s="93" t="s">
        <v>97</v>
      </c>
      <c r="T42" s="238" t="s">
        <v>70</v>
      </c>
      <c r="U42" s="119"/>
      <c r="V42" s="239" t="s">
        <v>68</v>
      </c>
      <c r="W42" s="414"/>
      <c r="X42" s="239" t="s">
        <v>68</v>
      </c>
      <c r="Y42" s="120"/>
      <c r="Z42" s="118"/>
      <c r="AA42" s="238" t="s">
        <v>97</v>
      </c>
      <c r="AB42" s="238" t="s">
        <v>70</v>
      </c>
      <c r="AC42" s="238" t="s">
        <v>97</v>
      </c>
      <c r="AD42" s="238" t="s">
        <v>70</v>
      </c>
    </row>
    <row r="43" spans="1:30" ht="14.25" customHeight="1" x14ac:dyDescent="0.2">
      <c r="A43" s="6"/>
      <c r="B43" s="524"/>
      <c r="C43" s="525"/>
      <c r="D43" s="525"/>
      <c r="E43" s="525"/>
      <c r="F43" s="525"/>
      <c r="G43" s="525"/>
      <c r="H43" s="525"/>
      <c r="I43" s="526"/>
      <c r="J43" s="138"/>
      <c r="K43" s="292"/>
      <c r="L43" s="429" t="s">
        <v>120</v>
      </c>
      <c r="M43" s="257" t="str">
        <f>IF(LEN($C$5)&lt;=1,
    "",
    IF(
        OR($C$5="Overige (zorg-)instellingen",$C$5="Onderneming"),
        IF(Basisgegevens!$C$5="Ja",
            IFERROR(
                INDEX(Hulpsheets!$AO$3:$AR$18,
                    MATCH($C$9,Hulpsheets!$AN$3:$AN$18,0),
                    MATCH($C$6,Hulpsheets!$AO$3:$AR$3,0)
                ),
                ""
            ),
            IFERROR(
                INDEX(Hulpsheets!$AH$3:$AK$18,
                    MATCH($C$9,Hulpsheets!$AG$3:$AG$18,0),
                    MATCH($C$6,Hulpsheets!$AH$3:$AK$3,0)
                ),
                ""
            )
        ),
        IF($L43="Niet-economische activiteit",
            100%,
            IF(Basisgegevens!$C$5="Ja",
                IFERROR(
                    INDEX(Hulpsheets!$AO$3:$AR$18,
                        MATCH($C$9,Hulpsheets!$AN$3:$AN$18,0),
                        MATCH($C$6,Hulpsheets!$AO$3:$AR$3,0)
                    ),
                    ""
                ),
                IFERROR(
                    INDEX(Hulpsheets!$AH$3:$AK$18,
                        MATCH($C$9,Hulpsheets!$AG$3:$AG$18,0),
                        MATCH($C$6,Hulpsheets!$AH$3:$AK$3,0)
                    ),
                    ""
                )
            )
        )
    )
)</f>
        <v/>
      </c>
      <c r="N43" s="397">
        <f t="shared" ref="N43:N67" si="13">IFERROR(J43*K43,"")</f>
        <v>0</v>
      </c>
      <c r="O43" s="82" t="str">
        <f>IFERROR(N43*M43,"")</f>
        <v/>
      </c>
      <c r="P43" s="81" t="str">
        <f>IFERROR(N43-O43,"")</f>
        <v/>
      </c>
      <c r="R43" s="404"/>
      <c r="S43" s="403" t="str">
        <f>IFERROR($R43*(1-$M43),"")</f>
        <v/>
      </c>
      <c r="T43" s="130" t="str">
        <f>IFERROR(R43-S43,"")</f>
        <v/>
      </c>
      <c r="U43" s="80"/>
      <c r="V43" s="404"/>
      <c r="W43" s="70"/>
      <c r="X43" s="404"/>
      <c r="Z43" s="461"/>
      <c r="AA43" s="407" t="str">
        <f>IFERROR($V43*(1-$M43),"")</f>
        <v/>
      </c>
      <c r="AB43" s="130" t="str">
        <f t="shared" ref="AB43:AB67" si="14">IFERROR(V43-AA43,"")</f>
        <v/>
      </c>
      <c r="AC43" s="407" t="str">
        <f t="shared" ref="AC43:AC67" si="15">IFERROR($X43*(1-$M43),"")</f>
        <v/>
      </c>
      <c r="AD43" s="130" t="str">
        <f t="shared" ref="AD43:AD67" si="16">IFERROR(X43-AC43,"")</f>
        <v/>
      </c>
    </row>
    <row r="44" spans="1:30" x14ac:dyDescent="0.2">
      <c r="A44" s="6"/>
      <c r="B44" s="500"/>
      <c r="C44" s="501"/>
      <c r="D44" s="501"/>
      <c r="E44" s="501"/>
      <c r="F44" s="501"/>
      <c r="G44" s="501"/>
      <c r="H44" s="501"/>
      <c r="I44" s="502"/>
      <c r="J44" s="139"/>
      <c r="K44" s="254"/>
      <c r="L44" s="429" t="s">
        <v>120</v>
      </c>
      <c r="M44" s="257" t="str">
        <f>IF(LEN($C$5)&lt;=1,
    "",
    IF(
        OR($C$5="Overige (zorg-)instellingen",$C$5="Onderneming"),
        IF(Basisgegevens!$C$5="Ja",
            IFERROR(
                INDEX(Hulpsheets!$AO$3:$AR$18,
                    MATCH($C$9,Hulpsheets!$AN$3:$AN$18,0),
                    MATCH($C$6,Hulpsheets!$AO$3:$AR$3,0)
                ),
                ""
            ),
            IFERROR(
                INDEX(Hulpsheets!$AH$3:$AK$18,
                    MATCH($C$9,Hulpsheets!$AG$3:$AG$18,0),
                    MATCH($C$6,Hulpsheets!$AH$3:$AK$3,0)
                ),
                ""
            )
        ),
        IF($L44="Niet-economische activiteit",
            100%,
            IF(Basisgegevens!$C$5="Ja",
                IFERROR(
                    INDEX(Hulpsheets!$AO$3:$AR$18,
                        MATCH($C$9,Hulpsheets!$AN$3:$AN$18,0),
                        MATCH($C$6,Hulpsheets!$AO$3:$AR$3,0)
                    ),
                    ""
                ),
                IFERROR(
                    INDEX(Hulpsheets!$AH$3:$AK$18,
                        MATCH($C$9,Hulpsheets!$AG$3:$AG$18,0),
                        MATCH($C$6,Hulpsheets!$AH$3:$AK$3,0)
                    ),
                    ""
                )
            )
        )
    )
)</f>
        <v/>
      </c>
      <c r="N44" s="397">
        <f t="shared" si="13"/>
        <v>0</v>
      </c>
      <c r="O44" s="77" t="str">
        <f t="shared" ref="O44:O67" si="17">IFERROR(N44*M44,"")</f>
        <v/>
      </c>
      <c r="P44" s="81" t="str">
        <f t="shared" ref="P44:P67" si="18">IFERROR(N44-O44,"")</f>
        <v/>
      </c>
      <c r="R44" s="404"/>
      <c r="S44" s="403" t="str">
        <f t="shared" ref="S44:S67" si="19">IFERROR($R44*(1-$M44),"")</f>
        <v/>
      </c>
      <c r="T44" s="130" t="str">
        <f t="shared" ref="T44:T67" si="20">IFERROR(R44-S44,"")</f>
        <v/>
      </c>
      <c r="U44" s="70"/>
      <c r="V44" s="404"/>
      <c r="W44" s="70"/>
      <c r="X44" s="404"/>
      <c r="Z44" s="461"/>
      <c r="AA44" s="407" t="str">
        <f t="shared" ref="AA44:AA66" si="21">IFERROR($V44*(1-$M44),"")</f>
        <v/>
      </c>
      <c r="AB44" s="130" t="str">
        <f t="shared" si="14"/>
        <v/>
      </c>
      <c r="AC44" s="407" t="str">
        <f t="shared" si="15"/>
        <v/>
      </c>
      <c r="AD44" s="130" t="str">
        <f t="shared" si="16"/>
        <v/>
      </c>
    </row>
    <row r="45" spans="1:30" x14ac:dyDescent="0.2">
      <c r="A45" s="6"/>
      <c r="B45" s="500"/>
      <c r="C45" s="501"/>
      <c r="D45" s="501"/>
      <c r="E45" s="501"/>
      <c r="F45" s="501"/>
      <c r="G45" s="501"/>
      <c r="H45" s="501"/>
      <c r="I45" s="502"/>
      <c r="J45" s="139"/>
      <c r="K45" s="254"/>
      <c r="L45" s="429" t="s">
        <v>120</v>
      </c>
      <c r="M45" s="257" t="str">
        <f>IF(LEN($C$5)&lt;=1,
    "",
    IF(
        OR($C$5="Overige (zorg-)instellingen",$C$5="Onderneming"),
        IF(Basisgegevens!$C$5="Ja",
            IFERROR(
                INDEX(Hulpsheets!$AO$3:$AR$18,
                    MATCH($C$9,Hulpsheets!$AN$3:$AN$18,0),
                    MATCH($C$6,Hulpsheets!$AO$3:$AR$3,0)
                ),
                ""
            ),
            IFERROR(
                INDEX(Hulpsheets!$AH$3:$AK$18,
                    MATCH($C$9,Hulpsheets!$AG$3:$AG$18,0),
                    MATCH($C$6,Hulpsheets!$AH$3:$AK$3,0)
                ),
                ""
            )
        ),
        IF($L45="Niet-economische activiteit",
            100%,
            IF(Basisgegevens!$C$5="Ja",
                IFERROR(
                    INDEX(Hulpsheets!$AO$3:$AR$18,
                        MATCH($C$9,Hulpsheets!$AN$3:$AN$18,0),
                        MATCH($C$6,Hulpsheets!$AO$3:$AR$3,0)
                    ),
                    ""
                ),
                IFERROR(
                    INDEX(Hulpsheets!$AH$3:$AK$18,
                        MATCH($C$9,Hulpsheets!$AG$3:$AG$18,0),
                        MATCH($C$6,Hulpsheets!$AH$3:$AK$3,0)
                    ),
                    ""
                )
            )
        )
    )
)</f>
        <v/>
      </c>
      <c r="N45" s="397">
        <f t="shared" si="13"/>
        <v>0</v>
      </c>
      <c r="O45" s="77" t="str">
        <f t="shared" si="17"/>
        <v/>
      </c>
      <c r="P45" s="81" t="str">
        <f t="shared" si="18"/>
        <v/>
      </c>
      <c r="R45" s="404"/>
      <c r="S45" s="403" t="str">
        <f t="shared" si="19"/>
        <v/>
      </c>
      <c r="T45" s="130" t="str">
        <f t="shared" si="20"/>
        <v/>
      </c>
      <c r="U45" s="70"/>
      <c r="V45" s="404"/>
      <c r="W45" s="70"/>
      <c r="X45" s="404"/>
      <c r="Z45" s="461"/>
      <c r="AA45" s="407" t="str">
        <f t="shared" si="21"/>
        <v/>
      </c>
      <c r="AB45" s="130" t="str">
        <f t="shared" si="14"/>
        <v/>
      </c>
      <c r="AC45" s="407" t="str">
        <f t="shared" si="15"/>
        <v/>
      </c>
      <c r="AD45" s="130" t="str">
        <f t="shared" si="16"/>
        <v/>
      </c>
    </row>
    <row r="46" spans="1:30" x14ac:dyDescent="0.2">
      <c r="A46" s="6"/>
      <c r="B46" s="500"/>
      <c r="C46" s="501"/>
      <c r="D46" s="501"/>
      <c r="E46" s="501"/>
      <c r="F46" s="501"/>
      <c r="G46" s="501"/>
      <c r="H46" s="501"/>
      <c r="I46" s="502"/>
      <c r="J46" s="139"/>
      <c r="K46" s="254"/>
      <c r="L46" s="429" t="s">
        <v>120</v>
      </c>
      <c r="M46" s="257" t="str">
        <f>IF(LEN($C$5)&lt;=1,
    "",
    IF(
        OR($C$5="Overige (zorg-)instellingen",$C$5="Onderneming"),
        IF(Basisgegevens!$C$5="Ja",
            IFERROR(
                INDEX(Hulpsheets!$AO$3:$AR$18,
                    MATCH($C$9,Hulpsheets!$AN$3:$AN$18,0),
                    MATCH($C$6,Hulpsheets!$AO$3:$AR$3,0)
                ),
                ""
            ),
            IFERROR(
                INDEX(Hulpsheets!$AH$3:$AK$18,
                    MATCH($C$9,Hulpsheets!$AG$3:$AG$18,0),
                    MATCH($C$6,Hulpsheets!$AH$3:$AK$3,0)
                ),
                ""
            )
        ),
        IF($L46="Niet-economische activiteit",
            100%,
            IF(Basisgegevens!$C$5="Ja",
                IFERROR(
                    INDEX(Hulpsheets!$AO$3:$AR$18,
                        MATCH($C$9,Hulpsheets!$AN$3:$AN$18,0),
                        MATCH($C$6,Hulpsheets!$AO$3:$AR$3,0)
                    ),
                    ""
                ),
                IFERROR(
                    INDEX(Hulpsheets!$AH$3:$AK$18,
                        MATCH($C$9,Hulpsheets!$AG$3:$AG$18,0),
                        MATCH($C$6,Hulpsheets!$AH$3:$AK$3,0)
                    ),
                    ""
                )
            )
        )
    )
)</f>
        <v/>
      </c>
      <c r="N46" s="397">
        <f t="shared" si="13"/>
        <v>0</v>
      </c>
      <c r="O46" s="77" t="str">
        <f t="shared" si="17"/>
        <v/>
      </c>
      <c r="P46" s="81" t="str">
        <f t="shared" si="18"/>
        <v/>
      </c>
      <c r="R46" s="404"/>
      <c r="S46" s="403" t="str">
        <f t="shared" si="19"/>
        <v/>
      </c>
      <c r="T46" s="130" t="str">
        <f t="shared" si="20"/>
        <v/>
      </c>
      <c r="U46" s="70"/>
      <c r="V46" s="404"/>
      <c r="W46" s="70"/>
      <c r="X46" s="404"/>
      <c r="Z46" s="461"/>
      <c r="AA46" s="407" t="str">
        <f t="shared" si="21"/>
        <v/>
      </c>
      <c r="AB46" s="130" t="str">
        <f t="shared" si="14"/>
        <v/>
      </c>
      <c r="AC46" s="407" t="str">
        <f t="shared" si="15"/>
        <v/>
      </c>
      <c r="AD46" s="130" t="str">
        <f t="shared" si="16"/>
        <v/>
      </c>
    </row>
    <row r="47" spans="1:30" x14ac:dyDescent="0.2">
      <c r="A47" s="6"/>
      <c r="B47" s="500"/>
      <c r="C47" s="501"/>
      <c r="D47" s="501"/>
      <c r="E47" s="501"/>
      <c r="F47" s="501"/>
      <c r="G47" s="501"/>
      <c r="H47" s="501"/>
      <c r="I47" s="502"/>
      <c r="J47" s="139"/>
      <c r="K47" s="254"/>
      <c r="L47" s="429" t="s">
        <v>120</v>
      </c>
      <c r="M47" s="257" t="str">
        <f>IF(LEN($C$5)&lt;=1,
    "",
    IF(
        OR($C$5="Overige (zorg-)instellingen",$C$5="Onderneming"),
        IF(Basisgegevens!$C$5="Ja",
            IFERROR(
                INDEX(Hulpsheets!$AO$3:$AR$18,
                    MATCH($C$9,Hulpsheets!$AN$3:$AN$18,0),
                    MATCH($C$6,Hulpsheets!$AO$3:$AR$3,0)
                ),
                ""
            ),
            IFERROR(
                INDEX(Hulpsheets!$AH$3:$AK$18,
                    MATCH($C$9,Hulpsheets!$AG$3:$AG$18,0),
                    MATCH($C$6,Hulpsheets!$AH$3:$AK$3,0)
                ),
                ""
            )
        ),
        IF($L47="Niet-economische activiteit",
            100%,
            IF(Basisgegevens!$C$5="Ja",
                IFERROR(
                    INDEX(Hulpsheets!$AO$3:$AR$18,
                        MATCH($C$9,Hulpsheets!$AN$3:$AN$18,0),
                        MATCH($C$6,Hulpsheets!$AO$3:$AR$3,0)
                    ),
                    ""
                ),
                IFERROR(
                    INDEX(Hulpsheets!$AH$3:$AK$18,
                        MATCH($C$9,Hulpsheets!$AG$3:$AG$18,0),
                        MATCH($C$6,Hulpsheets!$AH$3:$AK$3,0)
                    ),
                    ""
                )
            )
        )
    )
)</f>
        <v/>
      </c>
      <c r="N47" s="397">
        <f t="shared" si="13"/>
        <v>0</v>
      </c>
      <c r="O47" s="77" t="str">
        <f t="shared" si="17"/>
        <v/>
      </c>
      <c r="P47" s="81" t="str">
        <f t="shared" si="18"/>
        <v/>
      </c>
      <c r="R47" s="404"/>
      <c r="S47" s="403" t="str">
        <f t="shared" si="19"/>
        <v/>
      </c>
      <c r="T47" s="130" t="str">
        <f t="shared" si="20"/>
        <v/>
      </c>
      <c r="U47" s="70"/>
      <c r="V47" s="404"/>
      <c r="W47" s="70"/>
      <c r="X47" s="404"/>
      <c r="Z47" s="461"/>
      <c r="AA47" s="407" t="str">
        <f t="shared" si="21"/>
        <v/>
      </c>
      <c r="AB47" s="130" t="str">
        <f t="shared" si="14"/>
        <v/>
      </c>
      <c r="AC47" s="407" t="str">
        <f t="shared" si="15"/>
        <v/>
      </c>
      <c r="AD47" s="130" t="str">
        <f t="shared" si="16"/>
        <v/>
      </c>
    </row>
    <row r="48" spans="1:30" x14ac:dyDescent="0.2">
      <c r="A48" s="6"/>
      <c r="B48" s="500"/>
      <c r="C48" s="501"/>
      <c r="D48" s="501"/>
      <c r="E48" s="501"/>
      <c r="F48" s="501"/>
      <c r="G48" s="501"/>
      <c r="H48" s="501"/>
      <c r="I48" s="502"/>
      <c r="J48" s="139"/>
      <c r="K48" s="254"/>
      <c r="L48" s="429" t="s">
        <v>120</v>
      </c>
      <c r="M48" s="257" t="str">
        <f>IF(LEN($C$5)&lt;=1,
    "",
    IF(
        OR($C$5="Overige (zorg-)instellingen",$C$5="Onderneming"),
        IF(Basisgegevens!$C$5="Ja",
            IFERROR(
                INDEX(Hulpsheets!$AO$3:$AR$18,
                    MATCH($C$9,Hulpsheets!$AN$3:$AN$18,0),
                    MATCH($C$6,Hulpsheets!$AO$3:$AR$3,0)
                ),
                ""
            ),
            IFERROR(
                INDEX(Hulpsheets!$AH$3:$AK$18,
                    MATCH($C$9,Hulpsheets!$AG$3:$AG$18,0),
                    MATCH($C$6,Hulpsheets!$AH$3:$AK$3,0)
                ),
                ""
            )
        ),
        IF($L48="Niet-economische activiteit",
            100%,
            IF(Basisgegevens!$C$5="Ja",
                IFERROR(
                    INDEX(Hulpsheets!$AO$3:$AR$18,
                        MATCH($C$9,Hulpsheets!$AN$3:$AN$18,0),
                        MATCH($C$6,Hulpsheets!$AO$3:$AR$3,0)
                    ),
                    ""
                ),
                IFERROR(
                    INDEX(Hulpsheets!$AH$3:$AK$18,
                        MATCH($C$9,Hulpsheets!$AG$3:$AG$18,0),
                        MATCH($C$6,Hulpsheets!$AH$3:$AK$3,0)
                    ),
                    ""
                )
            )
        )
    )
)</f>
        <v/>
      </c>
      <c r="N48" s="397">
        <f t="shared" si="13"/>
        <v>0</v>
      </c>
      <c r="O48" s="77" t="str">
        <f t="shared" si="17"/>
        <v/>
      </c>
      <c r="P48" s="81" t="str">
        <f t="shared" si="18"/>
        <v/>
      </c>
      <c r="R48" s="404"/>
      <c r="S48" s="403" t="str">
        <f t="shared" si="19"/>
        <v/>
      </c>
      <c r="T48" s="130" t="str">
        <f t="shared" si="20"/>
        <v/>
      </c>
      <c r="U48" s="70"/>
      <c r="V48" s="404"/>
      <c r="W48" s="70"/>
      <c r="X48" s="404"/>
      <c r="Z48" s="461"/>
      <c r="AA48" s="407" t="str">
        <f t="shared" si="21"/>
        <v/>
      </c>
      <c r="AB48" s="130" t="str">
        <f t="shared" si="14"/>
        <v/>
      </c>
      <c r="AC48" s="407" t="str">
        <f t="shared" si="15"/>
        <v/>
      </c>
      <c r="AD48" s="130" t="str">
        <f t="shared" si="16"/>
        <v/>
      </c>
    </row>
    <row r="49" spans="1:30" x14ac:dyDescent="0.2">
      <c r="A49" s="6"/>
      <c r="B49" s="500"/>
      <c r="C49" s="501"/>
      <c r="D49" s="501"/>
      <c r="E49" s="501"/>
      <c r="F49" s="501"/>
      <c r="G49" s="501"/>
      <c r="H49" s="501"/>
      <c r="I49" s="502"/>
      <c r="J49" s="139"/>
      <c r="K49" s="254"/>
      <c r="L49" s="429" t="s">
        <v>120</v>
      </c>
      <c r="M49" s="257" t="str">
        <f>IF(LEN($C$5)&lt;=1,
    "",
    IF(
        OR($C$5="Overige (zorg-)instellingen",$C$5="Onderneming"),
        IF(Basisgegevens!$C$5="Ja",
            IFERROR(
                INDEX(Hulpsheets!$AO$3:$AR$18,
                    MATCH($C$9,Hulpsheets!$AN$3:$AN$18,0),
                    MATCH($C$6,Hulpsheets!$AO$3:$AR$3,0)
                ),
                ""
            ),
            IFERROR(
                INDEX(Hulpsheets!$AH$3:$AK$18,
                    MATCH($C$9,Hulpsheets!$AG$3:$AG$18,0),
                    MATCH($C$6,Hulpsheets!$AH$3:$AK$3,0)
                ),
                ""
            )
        ),
        IF($L49="Niet-economische activiteit",
            100%,
            IF(Basisgegevens!$C$5="Ja",
                IFERROR(
                    INDEX(Hulpsheets!$AO$3:$AR$18,
                        MATCH($C$9,Hulpsheets!$AN$3:$AN$18,0),
                        MATCH($C$6,Hulpsheets!$AO$3:$AR$3,0)
                    ),
                    ""
                ),
                IFERROR(
                    INDEX(Hulpsheets!$AH$3:$AK$18,
                        MATCH($C$9,Hulpsheets!$AG$3:$AG$18,0),
                        MATCH($C$6,Hulpsheets!$AH$3:$AK$3,0)
                    ),
                    ""
                )
            )
        )
    )
)</f>
        <v/>
      </c>
      <c r="N49" s="397">
        <f t="shared" si="13"/>
        <v>0</v>
      </c>
      <c r="O49" s="77" t="str">
        <f t="shared" si="17"/>
        <v/>
      </c>
      <c r="P49" s="81" t="str">
        <f t="shared" si="18"/>
        <v/>
      </c>
      <c r="R49" s="404"/>
      <c r="S49" s="403" t="str">
        <f t="shared" si="19"/>
        <v/>
      </c>
      <c r="T49" s="130" t="str">
        <f t="shared" si="20"/>
        <v/>
      </c>
      <c r="U49" s="70"/>
      <c r="V49" s="404"/>
      <c r="W49" s="70"/>
      <c r="X49" s="404"/>
      <c r="Z49" s="461"/>
      <c r="AA49" s="407" t="str">
        <f t="shared" si="21"/>
        <v/>
      </c>
      <c r="AB49" s="130" t="str">
        <f t="shared" si="14"/>
        <v/>
      </c>
      <c r="AC49" s="407" t="str">
        <f t="shared" si="15"/>
        <v/>
      </c>
      <c r="AD49" s="130" t="str">
        <f t="shared" si="16"/>
        <v/>
      </c>
    </row>
    <row r="50" spans="1:30" x14ac:dyDescent="0.2">
      <c r="A50" s="6"/>
      <c r="B50" s="500"/>
      <c r="C50" s="501"/>
      <c r="D50" s="501"/>
      <c r="E50" s="501"/>
      <c r="F50" s="501"/>
      <c r="G50" s="501"/>
      <c r="H50" s="501"/>
      <c r="I50" s="502"/>
      <c r="J50" s="139"/>
      <c r="K50" s="254"/>
      <c r="L50" s="429" t="s">
        <v>120</v>
      </c>
      <c r="M50" s="257" t="str">
        <f>IF(LEN($C$5)&lt;=1,
    "",
    IF(
        OR($C$5="Overige (zorg-)instellingen",$C$5="Onderneming"),
        IF(Basisgegevens!$C$5="Ja",
            IFERROR(
                INDEX(Hulpsheets!$AO$3:$AR$18,
                    MATCH($C$9,Hulpsheets!$AN$3:$AN$18,0),
                    MATCH($C$6,Hulpsheets!$AO$3:$AR$3,0)
                ),
                ""
            ),
            IFERROR(
                INDEX(Hulpsheets!$AH$3:$AK$18,
                    MATCH($C$9,Hulpsheets!$AG$3:$AG$18,0),
                    MATCH($C$6,Hulpsheets!$AH$3:$AK$3,0)
                ),
                ""
            )
        ),
        IF($L50="Niet-economische activiteit",
            100%,
            IF(Basisgegevens!$C$5="Ja",
                IFERROR(
                    INDEX(Hulpsheets!$AO$3:$AR$18,
                        MATCH($C$9,Hulpsheets!$AN$3:$AN$18,0),
                        MATCH($C$6,Hulpsheets!$AO$3:$AR$3,0)
                    ),
                    ""
                ),
                IFERROR(
                    INDEX(Hulpsheets!$AH$3:$AK$18,
                        MATCH($C$9,Hulpsheets!$AG$3:$AG$18,0),
                        MATCH($C$6,Hulpsheets!$AH$3:$AK$3,0)
                    ),
                    ""
                )
            )
        )
    )
)</f>
        <v/>
      </c>
      <c r="N50" s="397">
        <f t="shared" si="13"/>
        <v>0</v>
      </c>
      <c r="O50" s="77" t="str">
        <f t="shared" si="17"/>
        <v/>
      </c>
      <c r="P50" s="81" t="str">
        <f t="shared" si="18"/>
        <v/>
      </c>
      <c r="R50" s="404"/>
      <c r="S50" s="403" t="str">
        <f t="shared" si="19"/>
        <v/>
      </c>
      <c r="T50" s="130" t="str">
        <f t="shared" si="20"/>
        <v/>
      </c>
      <c r="U50" s="70"/>
      <c r="V50" s="404"/>
      <c r="W50" s="70"/>
      <c r="X50" s="404"/>
      <c r="Z50" s="461"/>
      <c r="AA50" s="407" t="str">
        <f t="shared" si="21"/>
        <v/>
      </c>
      <c r="AB50" s="130" t="str">
        <f t="shared" si="14"/>
        <v/>
      </c>
      <c r="AC50" s="407" t="str">
        <f t="shared" si="15"/>
        <v/>
      </c>
      <c r="AD50" s="130" t="str">
        <f t="shared" si="16"/>
        <v/>
      </c>
    </row>
    <row r="51" spans="1:30" x14ac:dyDescent="0.2">
      <c r="A51" s="6"/>
      <c r="B51" s="500"/>
      <c r="C51" s="501"/>
      <c r="D51" s="501"/>
      <c r="E51" s="501"/>
      <c r="F51" s="501"/>
      <c r="G51" s="501"/>
      <c r="H51" s="501"/>
      <c r="I51" s="502"/>
      <c r="J51" s="139"/>
      <c r="K51" s="254"/>
      <c r="L51" s="429" t="s">
        <v>120</v>
      </c>
      <c r="M51" s="257" t="str">
        <f>IF(LEN($C$5)&lt;=1,
    "",
    IF(
        OR($C$5="Overige (zorg-)instellingen",$C$5="Onderneming"),
        IF(Basisgegevens!$C$5="Ja",
            IFERROR(
                INDEX(Hulpsheets!$AO$3:$AR$18,
                    MATCH($C$9,Hulpsheets!$AN$3:$AN$18,0),
                    MATCH($C$6,Hulpsheets!$AO$3:$AR$3,0)
                ),
                ""
            ),
            IFERROR(
                INDEX(Hulpsheets!$AH$3:$AK$18,
                    MATCH($C$9,Hulpsheets!$AG$3:$AG$18,0),
                    MATCH($C$6,Hulpsheets!$AH$3:$AK$3,0)
                ),
                ""
            )
        ),
        IF($L51="Niet-economische activiteit",
            100%,
            IF(Basisgegevens!$C$5="Ja",
                IFERROR(
                    INDEX(Hulpsheets!$AO$3:$AR$18,
                        MATCH($C$9,Hulpsheets!$AN$3:$AN$18,0),
                        MATCH($C$6,Hulpsheets!$AO$3:$AR$3,0)
                    ),
                    ""
                ),
                IFERROR(
                    INDEX(Hulpsheets!$AH$3:$AK$18,
                        MATCH($C$9,Hulpsheets!$AG$3:$AG$18,0),
                        MATCH($C$6,Hulpsheets!$AH$3:$AK$3,0)
                    ),
                    ""
                )
            )
        )
    )
)</f>
        <v/>
      </c>
      <c r="N51" s="397">
        <f t="shared" si="13"/>
        <v>0</v>
      </c>
      <c r="O51" s="77" t="str">
        <f t="shared" si="17"/>
        <v/>
      </c>
      <c r="P51" s="81" t="str">
        <f t="shared" si="18"/>
        <v/>
      </c>
      <c r="R51" s="404"/>
      <c r="S51" s="403" t="str">
        <f t="shared" si="19"/>
        <v/>
      </c>
      <c r="T51" s="130" t="str">
        <f t="shared" si="20"/>
        <v/>
      </c>
      <c r="U51" s="70"/>
      <c r="V51" s="404"/>
      <c r="W51" s="70"/>
      <c r="X51" s="404"/>
      <c r="Z51" s="461"/>
      <c r="AA51" s="407" t="str">
        <f t="shared" si="21"/>
        <v/>
      </c>
      <c r="AB51" s="130" t="str">
        <f t="shared" si="14"/>
        <v/>
      </c>
      <c r="AC51" s="407" t="str">
        <f t="shared" si="15"/>
        <v/>
      </c>
      <c r="AD51" s="130" t="str">
        <f t="shared" si="16"/>
        <v/>
      </c>
    </row>
    <row r="52" spans="1:30" x14ac:dyDescent="0.2">
      <c r="A52" s="6"/>
      <c r="B52" s="500"/>
      <c r="C52" s="501"/>
      <c r="D52" s="501"/>
      <c r="E52" s="501"/>
      <c r="F52" s="501"/>
      <c r="G52" s="501"/>
      <c r="H52" s="501"/>
      <c r="I52" s="502"/>
      <c r="J52" s="139"/>
      <c r="K52" s="254"/>
      <c r="L52" s="429" t="s">
        <v>120</v>
      </c>
      <c r="M52" s="257" t="str">
        <f>IF(LEN($C$5)&lt;=1,
    "",
    IF(
        OR($C$5="Overige (zorg-)instellingen",$C$5="Onderneming"),
        IF(Basisgegevens!$C$5="Ja",
            IFERROR(
                INDEX(Hulpsheets!$AO$3:$AR$18,
                    MATCH($C$9,Hulpsheets!$AN$3:$AN$18,0),
                    MATCH($C$6,Hulpsheets!$AO$3:$AR$3,0)
                ),
                ""
            ),
            IFERROR(
                INDEX(Hulpsheets!$AH$3:$AK$18,
                    MATCH($C$9,Hulpsheets!$AG$3:$AG$18,0),
                    MATCH($C$6,Hulpsheets!$AH$3:$AK$3,0)
                ),
                ""
            )
        ),
        IF($L52="Niet-economische activiteit",
            100%,
            IF(Basisgegevens!$C$5="Ja",
                IFERROR(
                    INDEX(Hulpsheets!$AO$3:$AR$18,
                        MATCH($C$9,Hulpsheets!$AN$3:$AN$18,0),
                        MATCH($C$6,Hulpsheets!$AO$3:$AR$3,0)
                    ),
                    ""
                ),
                IFERROR(
                    INDEX(Hulpsheets!$AH$3:$AK$18,
                        MATCH($C$9,Hulpsheets!$AG$3:$AG$18,0),
                        MATCH($C$6,Hulpsheets!$AH$3:$AK$3,0)
                    ),
                    ""
                )
            )
        )
    )
)</f>
        <v/>
      </c>
      <c r="N52" s="397">
        <f t="shared" si="13"/>
        <v>0</v>
      </c>
      <c r="O52" s="77" t="str">
        <f t="shared" si="17"/>
        <v/>
      </c>
      <c r="P52" s="81" t="str">
        <f t="shared" si="18"/>
        <v/>
      </c>
      <c r="R52" s="404"/>
      <c r="S52" s="403" t="str">
        <f t="shared" si="19"/>
        <v/>
      </c>
      <c r="T52" s="130" t="str">
        <f t="shared" si="20"/>
        <v/>
      </c>
      <c r="U52" s="70"/>
      <c r="V52" s="404"/>
      <c r="W52" s="70"/>
      <c r="X52" s="404"/>
      <c r="Z52" s="461"/>
      <c r="AA52" s="407" t="str">
        <f t="shared" si="21"/>
        <v/>
      </c>
      <c r="AB52" s="130" t="str">
        <f t="shared" si="14"/>
        <v/>
      </c>
      <c r="AC52" s="407" t="str">
        <f t="shared" si="15"/>
        <v/>
      </c>
      <c r="AD52" s="130" t="str">
        <f t="shared" si="16"/>
        <v/>
      </c>
    </row>
    <row r="53" spans="1:30" x14ac:dyDescent="0.2">
      <c r="A53" s="6"/>
      <c r="B53" s="500"/>
      <c r="C53" s="501"/>
      <c r="D53" s="501"/>
      <c r="E53" s="501"/>
      <c r="F53" s="501"/>
      <c r="G53" s="501"/>
      <c r="H53" s="501"/>
      <c r="I53" s="502"/>
      <c r="J53" s="139"/>
      <c r="K53" s="254"/>
      <c r="L53" s="429" t="s">
        <v>120</v>
      </c>
      <c r="M53" s="257" t="str">
        <f>IF(LEN($C$5)&lt;=1,
    "",
    IF(
        OR($C$5="Overige (zorg-)instellingen",$C$5="Onderneming"),
        IF(Basisgegevens!$C$5="Ja",
            IFERROR(
                INDEX(Hulpsheets!$AO$3:$AR$18,
                    MATCH($C$9,Hulpsheets!$AN$3:$AN$18,0),
                    MATCH($C$6,Hulpsheets!$AO$3:$AR$3,0)
                ),
                ""
            ),
            IFERROR(
                INDEX(Hulpsheets!$AH$3:$AK$18,
                    MATCH($C$9,Hulpsheets!$AG$3:$AG$18,0),
                    MATCH($C$6,Hulpsheets!$AH$3:$AK$3,0)
                ),
                ""
            )
        ),
        IF($L53="Niet-economische activiteit",
            100%,
            IF(Basisgegevens!$C$5="Ja",
                IFERROR(
                    INDEX(Hulpsheets!$AO$3:$AR$18,
                        MATCH($C$9,Hulpsheets!$AN$3:$AN$18,0),
                        MATCH($C$6,Hulpsheets!$AO$3:$AR$3,0)
                    ),
                    ""
                ),
                IFERROR(
                    INDEX(Hulpsheets!$AH$3:$AK$18,
                        MATCH($C$9,Hulpsheets!$AG$3:$AG$18,0),
                        MATCH($C$6,Hulpsheets!$AH$3:$AK$3,0)
                    ),
                    ""
                )
            )
        )
    )
)</f>
        <v/>
      </c>
      <c r="N53" s="397">
        <f t="shared" si="13"/>
        <v>0</v>
      </c>
      <c r="O53" s="77" t="str">
        <f t="shared" si="17"/>
        <v/>
      </c>
      <c r="P53" s="81" t="str">
        <f t="shared" si="18"/>
        <v/>
      </c>
      <c r="R53" s="404"/>
      <c r="S53" s="403" t="str">
        <f t="shared" si="19"/>
        <v/>
      </c>
      <c r="T53" s="130" t="str">
        <f t="shared" si="20"/>
        <v/>
      </c>
      <c r="U53" s="70"/>
      <c r="V53" s="404"/>
      <c r="W53" s="70"/>
      <c r="X53" s="404"/>
      <c r="Z53" s="461"/>
      <c r="AA53" s="407" t="str">
        <f t="shared" si="21"/>
        <v/>
      </c>
      <c r="AB53" s="130" t="str">
        <f t="shared" si="14"/>
        <v/>
      </c>
      <c r="AC53" s="407" t="str">
        <f t="shared" si="15"/>
        <v/>
      </c>
      <c r="AD53" s="130" t="str">
        <f t="shared" si="16"/>
        <v/>
      </c>
    </row>
    <row r="54" spans="1:30" x14ac:dyDescent="0.2">
      <c r="A54" s="6"/>
      <c r="B54" s="500"/>
      <c r="C54" s="501"/>
      <c r="D54" s="501"/>
      <c r="E54" s="501"/>
      <c r="F54" s="501"/>
      <c r="G54" s="501"/>
      <c r="H54" s="501"/>
      <c r="I54" s="502"/>
      <c r="J54" s="139"/>
      <c r="K54" s="254"/>
      <c r="L54" s="429" t="s">
        <v>120</v>
      </c>
      <c r="M54" s="257" t="str">
        <f>IF(LEN($C$5)&lt;=1,
    "",
    IF(
        OR($C$5="Overige (zorg-)instellingen",$C$5="Onderneming"),
        IF(Basisgegevens!$C$5="Ja",
            IFERROR(
                INDEX(Hulpsheets!$AO$3:$AR$18,
                    MATCH($C$9,Hulpsheets!$AN$3:$AN$18,0),
                    MATCH($C$6,Hulpsheets!$AO$3:$AR$3,0)
                ),
                ""
            ),
            IFERROR(
                INDEX(Hulpsheets!$AH$3:$AK$18,
                    MATCH($C$9,Hulpsheets!$AG$3:$AG$18,0),
                    MATCH($C$6,Hulpsheets!$AH$3:$AK$3,0)
                ),
                ""
            )
        ),
        IF($L54="Niet-economische activiteit",
            100%,
            IF(Basisgegevens!$C$5="Ja",
                IFERROR(
                    INDEX(Hulpsheets!$AO$3:$AR$18,
                        MATCH($C$9,Hulpsheets!$AN$3:$AN$18,0),
                        MATCH($C$6,Hulpsheets!$AO$3:$AR$3,0)
                    ),
                    ""
                ),
                IFERROR(
                    INDEX(Hulpsheets!$AH$3:$AK$18,
                        MATCH($C$9,Hulpsheets!$AG$3:$AG$18,0),
                        MATCH($C$6,Hulpsheets!$AH$3:$AK$3,0)
                    ),
                    ""
                )
            )
        )
    )
)</f>
        <v/>
      </c>
      <c r="N54" s="397">
        <f t="shared" si="13"/>
        <v>0</v>
      </c>
      <c r="O54" s="77" t="str">
        <f t="shared" si="17"/>
        <v/>
      </c>
      <c r="P54" s="81" t="str">
        <f t="shared" si="18"/>
        <v/>
      </c>
      <c r="R54" s="404"/>
      <c r="S54" s="403" t="str">
        <f t="shared" si="19"/>
        <v/>
      </c>
      <c r="T54" s="130" t="str">
        <f t="shared" si="20"/>
        <v/>
      </c>
      <c r="U54" s="70"/>
      <c r="V54" s="404"/>
      <c r="W54" s="70"/>
      <c r="X54" s="404"/>
      <c r="Z54" s="461"/>
      <c r="AA54" s="407" t="str">
        <f t="shared" si="21"/>
        <v/>
      </c>
      <c r="AB54" s="130" t="str">
        <f t="shared" si="14"/>
        <v/>
      </c>
      <c r="AC54" s="407" t="str">
        <f t="shared" si="15"/>
        <v/>
      </c>
      <c r="AD54" s="130" t="str">
        <f t="shared" si="16"/>
        <v/>
      </c>
    </row>
    <row r="55" spans="1:30" x14ac:dyDescent="0.2">
      <c r="A55" s="6"/>
      <c r="B55" s="500"/>
      <c r="C55" s="501"/>
      <c r="D55" s="501"/>
      <c r="E55" s="501"/>
      <c r="F55" s="501"/>
      <c r="G55" s="501"/>
      <c r="H55" s="501"/>
      <c r="I55" s="502"/>
      <c r="J55" s="139"/>
      <c r="K55" s="254"/>
      <c r="L55" s="429" t="s">
        <v>120</v>
      </c>
      <c r="M55" s="257" t="str">
        <f>IF(LEN($C$5)&lt;=1,
    "",
    IF(
        OR($C$5="Overige (zorg-)instellingen",$C$5="Onderneming"),
        IF(Basisgegevens!$C$5="Ja",
            IFERROR(
                INDEX(Hulpsheets!$AO$3:$AR$18,
                    MATCH($C$9,Hulpsheets!$AN$3:$AN$18,0),
                    MATCH($C$6,Hulpsheets!$AO$3:$AR$3,0)
                ),
                ""
            ),
            IFERROR(
                INDEX(Hulpsheets!$AH$3:$AK$18,
                    MATCH($C$9,Hulpsheets!$AG$3:$AG$18,0),
                    MATCH($C$6,Hulpsheets!$AH$3:$AK$3,0)
                ),
                ""
            )
        ),
        IF($L55="Niet-economische activiteit",
            100%,
            IF(Basisgegevens!$C$5="Ja",
                IFERROR(
                    INDEX(Hulpsheets!$AO$3:$AR$18,
                        MATCH($C$9,Hulpsheets!$AN$3:$AN$18,0),
                        MATCH($C$6,Hulpsheets!$AO$3:$AR$3,0)
                    ),
                    ""
                ),
                IFERROR(
                    INDEX(Hulpsheets!$AH$3:$AK$18,
                        MATCH($C$9,Hulpsheets!$AG$3:$AG$18,0),
                        MATCH($C$6,Hulpsheets!$AH$3:$AK$3,0)
                    ),
                    ""
                )
            )
        )
    )
)</f>
        <v/>
      </c>
      <c r="N55" s="397">
        <f t="shared" si="13"/>
        <v>0</v>
      </c>
      <c r="O55" s="77" t="str">
        <f t="shared" si="17"/>
        <v/>
      </c>
      <c r="P55" s="81" t="str">
        <f t="shared" si="18"/>
        <v/>
      </c>
      <c r="R55" s="404"/>
      <c r="S55" s="403" t="str">
        <f t="shared" si="19"/>
        <v/>
      </c>
      <c r="T55" s="130" t="str">
        <f t="shared" si="20"/>
        <v/>
      </c>
      <c r="U55" s="70"/>
      <c r="V55" s="404"/>
      <c r="W55" s="70"/>
      <c r="X55" s="404"/>
      <c r="Z55" s="461"/>
      <c r="AA55" s="407" t="str">
        <f t="shared" si="21"/>
        <v/>
      </c>
      <c r="AB55" s="130" t="str">
        <f t="shared" si="14"/>
        <v/>
      </c>
      <c r="AC55" s="407" t="str">
        <f t="shared" si="15"/>
        <v/>
      </c>
      <c r="AD55" s="130" t="str">
        <f t="shared" si="16"/>
        <v/>
      </c>
    </row>
    <row r="56" spans="1:30" x14ac:dyDescent="0.2">
      <c r="A56" s="6"/>
      <c r="B56" s="500"/>
      <c r="C56" s="501"/>
      <c r="D56" s="501"/>
      <c r="E56" s="501"/>
      <c r="F56" s="501"/>
      <c r="G56" s="501"/>
      <c r="H56" s="501"/>
      <c r="I56" s="502"/>
      <c r="J56" s="139"/>
      <c r="K56" s="254"/>
      <c r="L56" s="429" t="s">
        <v>120</v>
      </c>
      <c r="M56" s="257" t="str">
        <f>IF(LEN($C$5)&lt;=1,
    "",
    IF(
        OR($C$5="Overige (zorg-)instellingen",$C$5="Onderneming"),
        IF(Basisgegevens!$C$5="Ja",
            IFERROR(
                INDEX(Hulpsheets!$AO$3:$AR$18,
                    MATCH($C$9,Hulpsheets!$AN$3:$AN$18,0),
                    MATCH($C$6,Hulpsheets!$AO$3:$AR$3,0)
                ),
                ""
            ),
            IFERROR(
                INDEX(Hulpsheets!$AH$3:$AK$18,
                    MATCH($C$9,Hulpsheets!$AG$3:$AG$18,0),
                    MATCH($C$6,Hulpsheets!$AH$3:$AK$3,0)
                ),
                ""
            )
        ),
        IF($L56="Niet-economische activiteit",
            100%,
            IF(Basisgegevens!$C$5="Ja",
                IFERROR(
                    INDEX(Hulpsheets!$AO$3:$AR$18,
                        MATCH($C$9,Hulpsheets!$AN$3:$AN$18,0),
                        MATCH($C$6,Hulpsheets!$AO$3:$AR$3,0)
                    ),
                    ""
                ),
                IFERROR(
                    INDEX(Hulpsheets!$AH$3:$AK$18,
                        MATCH($C$9,Hulpsheets!$AG$3:$AG$18,0),
                        MATCH($C$6,Hulpsheets!$AH$3:$AK$3,0)
                    ),
                    ""
                )
            )
        )
    )
)</f>
        <v/>
      </c>
      <c r="N56" s="397">
        <f t="shared" si="13"/>
        <v>0</v>
      </c>
      <c r="O56" s="77" t="str">
        <f t="shared" si="17"/>
        <v/>
      </c>
      <c r="P56" s="81" t="str">
        <f t="shared" si="18"/>
        <v/>
      </c>
      <c r="R56" s="404"/>
      <c r="S56" s="403" t="str">
        <f t="shared" si="19"/>
        <v/>
      </c>
      <c r="T56" s="130" t="str">
        <f t="shared" si="20"/>
        <v/>
      </c>
      <c r="U56" s="70"/>
      <c r="V56" s="404"/>
      <c r="W56" s="70"/>
      <c r="X56" s="404"/>
      <c r="Z56" s="461"/>
      <c r="AA56" s="407" t="str">
        <f t="shared" si="21"/>
        <v/>
      </c>
      <c r="AB56" s="130" t="str">
        <f t="shared" si="14"/>
        <v/>
      </c>
      <c r="AC56" s="407" t="str">
        <f t="shared" si="15"/>
        <v/>
      </c>
      <c r="AD56" s="130" t="str">
        <f t="shared" si="16"/>
        <v/>
      </c>
    </row>
    <row r="57" spans="1:30" ht="13.5" thickBot="1" x14ac:dyDescent="0.25">
      <c r="A57" s="6"/>
      <c r="B57" s="500"/>
      <c r="C57" s="501"/>
      <c r="D57" s="501"/>
      <c r="E57" s="501"/>
      <c r="F57" s="501"/>
      <c r="G57" s="501"/>
      <c r="H57" s="501"/>
      <c r="I57" s="502"/>
      <c r="J57" s="139"/>
      <c r="K57" s="254"/>
      <c r="L57" s="429" t="s">
        <v>120</v>
      </c>
      <c r="M57" s="257" t="str">
        <f>IF(LEN($C$5)&lt;=1,
    "",
    IF(
        OR($C$5="Overige (zorg-)instellingen",$C$5="Onderneming"),
        IF(Basisgegevens!$C$5="Ja",
            IFERROR(
                INDEX(Hulpsheets!$AO$3:$AR$18,
                    MATCH($C$9,Hulpsheets!$AN$3:$AN$18,0),
                    MATCH($C$6,Hulpsheets!$AO$3:$AR$3,0)
                ),
                ""
            ),
            IFERROR(
                INDEX(Hulpsheets!$AH$3:$AK$18,
                    MATCH($C$9,Hulpsheets!$AG$3:$AG$18,0),
                    MATCH($C$6,Hulpsheets!$AH$3:$AK$3,0)
                ),
                ""
            )
        ),
        IF($L57="Niet-economische activiteit",
            100%,
            IF(Basisgegevens!$C$5="Ja",
                IFERROR(
                    INDEX(Hulpsheets!$AO$3:$AR$18,
                        MATCH($C$9,Hulpsheets!$AN$3:$AN$18,0),
                        MATCH($C$6,Hulpsheets!$AO$3:$AR$3,0)
                    ),
                    ""
                ),
                IFERROR(
                    INDEX(Hulpsheets!$AH$3:$AK$18,
                        MATCH($C$9,Hulpsheets!$AG$3:$AG$18,0),
                        MATCH($C$6,Hulpsheets!$AH$3:$AK$3,0)
                    ),
                    ""
                )
            )
        )
    )
)</f>
        <v/>
      </c>
      <c r="N57" s="397">
        <f t="shared" si="13"/>
        <v>0</v>
      </c>
      <c r="O57" s="77" t="str">
        <f t="shared" si="17"/>
        <v/>
      </c>
      <c r="P57" s="81" t="str">
        <f t="shared" si="18"/>
        <v/>
      </c>
      <c r="R57" s="404"/>
      <c r="S57" s="403" t="str">
        <f t="shared" si="19"/>
        <v/>
      </c>
      <c r="T57" s="130" t="str">
        <f t="shared" si="20"/>
        <v/>
      </c>
      <c r="U57" s="70"/>
      <c r="V57" s="404"/>
      <c r="W57" s="70"/>
      <c r="X57" s="404"/>
      <c r="Z57" s="461"/>
      <c r="AA57" s="407" t="str">
        <f t="shared" si="21"/>
        <v/>
      </c>
      <c r="AB57" s="130" t="str">
        <f t="shared" si="14"/>
        <v/>
      </c>
      <c r="AC57" s="407" t="str">
        <f t="shared" si="15"/>
        <v/>
      </c>
      <c r="AD57" s="130" t="str">
        <f t="shared" si="16"/>
        <v/>
      </c>
    </row>
    <row r="58" spans="1:30" ht="13.5" hidden="1" outlineLevel="1" thickBot="1" x14ac:dyDescent="0.25">
      <c r="A58" s="6"/>
      <c r="B58" s="500"/>
      <c r="C58" s="501"/>
      <c r="D58" s="501"/>
      <c r="E58" s="501"/>
      <c r="F58" s="501"/>
      <c r="G58" s="501"/>
      <c r="H58" s="501"/>
      <c r="I58" s="502"/>
      <c r="J58" s="139"/>
      <c r="K58" s="254"/>
      <c r="L58" s="429" t="s">
        <v>120</v>
      </c>
      <c r="M58" s="257" t="str">
        <f>IF(LEN($C$5)&lt;=1,
    "",
    IF(
        OR($C$5="Overige (zorg-)instellingen",$C$5="Onderneming"),
        IF(Basisgegevens!$C$5="Ja",
            IFERROR(
                INDEX(Hulpsheets!$AO$3:$AR$18,
                    MATCH($C$9,Hulpsheets!$AN$3:$AN$18,0),
                    MATCH($C$6,Hulpsheets!$AO$3:$AR$3,0)
                ),
                ""
            ),
            IFERROR(
                INDEX(Hulpsheets!$AH$3:$AK$18,
                    MATCH($C$9,Hulpsheets!$AG$3:$AG$18,0),
                    MATCH($C$6,Hulpsheets!$AH$3:$AK$3,0)
                ),
                ""
            )
        ),
        IF($L58="Niet-economische activiteit",
            100%,
            IF(Basisgegevens!$C$5="Ja",
                IFERROR(
                    INDEX(Hulpsheets!$AO$3:$AR$18,
                        MATCH($C$9,Hulpsheets!$AN$3:$AN$18,0),
                        MATCH($C$6,Hulpsheets!$AO$3:$AR$3,0)
                    ),
                    ""
                ),
                IFERROR(
                    INDEX(Hulpsheets!$AH$3:$AK$18,
                        MATCH($C$9,Hulpsheets!$AG$3:$AG$18,0),
                        MATCH($C$6,Hulpsheets!$AH$3:$AK$3,0)
                    ),
                    ""
                )
            )
        )
    )
)</f>
        <v/>
      </c>
      <c r="N58" s="397">
        <f t="shared" si="13"/>
        <v>0</v>
      </c>
      <c r="O58" s="77" t="str">
        <f t="shared" si="17"/>
        <v/>
      </c>
      <c r="P58" s="81" t="str">
        <f t="shared" si="18"/>
        <v/>
      </c>
      <c r="R58" s="404"/>
      <c r="S58" s="403" t="str">
        <f t="shared" si="19"/>
        <v/>
      </c>
      <c r="T58" s="130" t="str">
        <f t="shared" si="20"/>
        <v/>
      </c>
      <c r="U58" s="70"/>
      <c r="V58" s="404"/>
      <c r="W58" s="70"/>
      <c r="X58" s="404"/>
      <c r="Z58" s="461"/>
      <c r="AA58" s="407" t="str">
        <f t="shared" si="21"/>
        <v/>
      </c>
      <c r="AB58" s="130" t="str">
        <f t="shared" si="14"/>
        <v/>
      </c>
      <c r="AC58" s="407" t="str">
        <f t="shared" si="15"/>
        <v/>
      </c>
      <c r="AD58" s="130" t="str">
        <f t="shared" si="16"/>
        <v/>
      </c>
    </row>
    <row r="59" spans="1:30" ht="13.5" hidden="1" outlineLevel="1" thickBot="1" x14ac:dyDescent="0.25">
      <c r="A59" s="6"/>
      <c r="B59" s="500"/>
      <c r="C59" s="501"/>
      <c r="D59" s="501"/>
      <c r="E59" s="501"/>
      <c r="F59" s="501"/>
      <c r="G59" s="501"/>
      <c r="H59" s="501"/>
      <c r="I59" s="502"/>
      <c r="J59" s="139"/>
      <c r="K59" s="254"/>
      <c r="L59" s="429" t="s">
        <v>120</v>
      </c>
      <c r="M59" s="257" t="str">
        <f>IF(LEN($C$5)&lt;=1,
    "",
    IF(
        OR($C$5="Overige (zorg-)instellingen",$C$5="Onderneming"),
        IF(Basisgegevens!$C$5="Ja",
            IFERROR(
                INDEX(Hulpsheets!$AO$3:$AR$18,
                    MATCH($C$9,Hulpsheets!$AN$3:$AN$18,0),
                    MATCH($C$6,Hulpsheets!$AO$3:$AR$3,0)
                ),
                ""
            ),
            IFERROR(
                INDEX(Hulpsheets!$AH$3:$AK$18,
                    MATCH($C$9,Hulpsheets!$AG$3:$AG$18,0),
                    MATCH($C$6,Hulpsheets!$AH$3:$AK$3,0)
                ),
                ""
            )
        ),
        IF($L59="Niet-economische activiteit",
            100%,
            IF(Basisgegevens!$C$5="Ja",
                IFERROR(
                    INDEX(Hulpsheets!$AO$3:$AR$18,
                        MATCH($C$9,Hulpsheets!$AN$3:$AN$18,0),
                        MATCH($C$6,Hulpsheets!$AO$3:$AR$3,0)
                    ),
                    ""
                ),
                IFERROR(
                    INDEX(Hulpsheets!$AH$3:$AK$18,
                        MATCH($C$9,Hulpsheets!$AG$3:$AG$18,0),
                        MATCH($C$6,Hulpsheets!$AH$3:$AK$3,0)
                    ),
                    ""
                )
            )
        )
    )
)</f>
        <v/>
      </c>
      <c r="N59" s="397">
        <f t="shared" si="13"/>
        <v>0</v>
      </c>
      <c r="O59" s="77" t="str">
        <f t="shared" si="17"/>
        <v/>
      </c>
      <c r="P59" s="81" t="str">
        <f t="shared" si="18"/>
        <v/>
      </c>
      <c r="R59" s="404"/>
      <c r="S59" s="403" t="str">
        <f t="shared" si="19"/>
        <v/>
      </c>
      <c r="T59" s="130" t="str">
        <f t="shared" si="20"/>
        <v/>
      </c>
      <c r="U59" s="70"/>
      <c r="V59" s="404"/>
      <c r="W59" s="70"/>
      <c r="X59" s="404"/>
      <c r="Z59" s="461"/>
      <c r="AA59" s="407" t="str">
        <f t="shared" si="21"/>
        <v/>
      </c>
      <c r="AB59" s="130" t="str">
        <f t="shared" si="14"/>
        <v/>
      </c>
      <c r="AC59" s="407" t="str">
        <f t="shared" si="15"/>
        <v/>
      </c>
      <c r="AD59" s="130" t="str">
        <f t="shared" si="16"/>
        <v/>
      </c>
    </row>
    <row r="60" spans="1:30" ht="13.5" hidden="1" outlineLevel="1" thickBot="1" x14ac:dyDescent="0.25">
      <c r="A60" s="6"/>
      <c r="B60" s="500"/>
      <c r="C60" s="501"/>
      <c r="D60" s="501"/>
      <c r="E60" s="501"/>
      <c r="F60" s="501"/>
      <c r="G60" s="501"/>
      <c r="H60" s="501"/>
      <c r="I60" s="502"/>
      <c r="J60" s="139"/>
      <c r="K60" s="254"/>
      <c r="L60" s="429" t="s">
        <v>120</v>
      </c>
      <c r="M60" s="257" t="str">
        <f>IF(LEN($C$5)&lt;=1,
    "",
    IF(
        OR($C$5="Overige (zorg-)instellingen",$C$5="Onderneming"),
        IF(Basisgegevens!$C$5="Ja",
            IFERROR(
                INDEX(Hulpsheets!$AO$3:$AR$18,
                    MATCH($C$9,Hulpsheets!$AN$3:$AN$18,0),
                    MATCH($C$6,Hulpsheets!$AO$3:$AR$3,0)
                ),
                ""
            ),
            IFERROR(
                INDEX(Hulpsheets!$AH$3:$AK$18,
                    MATCH($C$9,Hulpsheets!$AG$3:$AG$18,0),
                    MATCH($C$6,Hulpsheets!$AH$3:$AK$3,0)
                ),
                ""
            )
        ),
        IF($L60="Niet-economische activiteit",
            100%,
            IF(Basisgegevens!$C$5="Ja",
                IFERROR(
                    INDEX(Hulpsheets!$AO$3:$AR$18,
                        MATCH($C$9,Hulpsheets!$AN$3:$AN$18,0),
                        MATCH($C$6,Hulpsheets!$AO$3:$AR$3,0)
                    ),
                    ""
                ),
                IFERROR(
                    INDEX(Hulpsheets!$AH$3:$AK$18,
                        MATCH($C$9,Hulpsheets!$AG$3:$AG$18,0),
                        MATCH($C$6,Hulpsheets!$AH$3:$AK$3,0)
                    ),
                    ""
                )
            )
        )
    )
)</f>
        <v/>
      </c>
      <c r="N60" s="397">
        <f t="shared" si="13"/>
        <v>0</v>
      </c>
      <c r="O60" s="77" t="str">
        <f t="shared" si="17"/>
        <v/>
      </c>
      <c r="P60" s="81" t="str">
        <f t="shared" si="18"/>
        <v/>
      </c>
      <c r="R60" s="404"/>
      <c r="S60" s="403" t="str">
        <f t="shared" si="19"/>
        <v/>
      </c>
      <c r="T60" s="130" t="str">
        <f t="shared" si="20"/>
        <v/>
      </c>
      <c r="U60" s="70"/>
      <c r="V60" s="404"/>
      <c r="W60" s="70"/>
      <c r="X60" s="404"/>
      <c r="Z60" s="461"/>
      <c r="AA60" s="407" t="str">
        <f t="shared" si="21"/>
        <v/>
      </c>
      <c r="AB60" s="130" t="str">
        <f t="shared" si="14"/>
        <v/>
      </c>
      <c r="AC60" s="407" t="str">
        <f t="shared" si="15"/>
        <v/>
      </c>
      <c r="AD60" s="130" t="str">
        <f t="shared" si="16"/>
        <v/>
      </c>
    </row>
    <row r="61" spans="1:30" ht="13.5" hidden="1" outlineLevel="1" thickBot="1" x14ac:dyDescent="0.25">
      <c r="A61" s="6"/>
      <c r="B61" s="500"/>
      <c r="C61" s="501"/>
      <c r="D61" s="501"/>
      <c r="E61" s="501"/>
      <c r="F61" s="501"/>
      <c r="G61" s="501"/>
      <c r="H61" s="501"/>
      <c r="I61" s="502"/>
      <c r="J61" s="139"/>
      <c r="K61" s="254"/>
      <c r="L61" s="429" t="s">
        <v>120</v>
      </c>
      <c r="M61" s="257" t="str">
        <f>IF(LEN($C$5)&lt;=1,
    "",
    IF(
        OR($C$5="Overige (zorg-)instellingen",$C$5="Onderneming"),
        IF(Basisgegevens!$C$5="Ja",
            IFERROR(
                INDEX(Hulpsheets!$AO$3:$AR$18,
                    MATCH($C$9,Hulpsheets!$AN$3:$AN$18,0),
                    MATCH($C$6,Hulpsheets!$AO$3:$AR$3,0)
                ),
                ""
            ),
            IFERROR(
                INDEX(Hulpsheets!$AH$3:$AK$18,
                    MATCH($C$9,Hulpsheets!$AG$3:$AG$18,0),
                    MATCH($C$6,Hulpsheets!$AH$3:$AK$3,0)
                ),
                ""
            )
        ),
        IF($L61="Niet-economische activiteit",
            100%,
            IF(Basisgegevens!$C$5="Ja",
                IFERROR(
                    INDEX(Hulpsheets!$AO$3:$AR$18,
                        MATCH($C$9,Hulpsheets!$AN$3:$AN$18,0),
                        MATCH($C$6,Hulpsheets!$AO$3:$AR$3,0)
                    ),
                    ""
                ),
                IFERROR(
                    INDEX(Hulpsheets!$AH$3:$AK$18,
                        MATCH($C$9,Hulpsheets!$AG$3:$AG$18,0),
                        MATCH($C$6,Hulpsheets!$AH$3:$AK$3,0)
                    ),
                    ""
                )
            )
        )
    )
)</f>
        <v/>
      </c>
      <c r="N61" s="397">
        <f t="shared" si="13"/>
        <v>0</v>
      </c>
      <c r="O61" s="77" t="str">
        <f t="shared" si="17"/>
        <v/>
      </c>
      <c r="P61" s="81" t="str">
        <f t="shared" si="18"/>
        <v/>
      </c>
      <c r="R61" s="404"/>
      <c r="S61" s="403" t="str">
        <f t="shared" si="19"/>
        <v/>
      </c>
      <c r="T61" s="130" t="str">
        <f t="shared" si="20"/>
        <v/>
      </c>
      <c r="U61" s="70"/>
      <c r="V61" s="404"/>
      <c r="W61" s="70"/>
      <c r="X61" s="404"/>
      <c r="Z61" s="461"/>
      <c r="AA61" s="407" t="str">
        <f t="shared" si="21"/>
        <v/>
      </c>
      <c r="AB61" s="130" t="str">
        <f t="shared" si="14"/>
        <v/>
      </c>
      <c r="AC61" s="407" t="str">
        <f t="shared" si="15"/>
        <v/>
      </c>
      <c r="AD61" s="130" t="str">
        <f t="shared" si="16"/>
        <v/>
      </c>
    </row>
    <row r="62" spans="1:30" ht="13.5" hidden="1" outlineLevel="1" thickBot="1" x14ac:dyDescent="0.25">
      <c r="A62" s="6"/>
      <c r="B62" s="500"/>
      <c r="C62" s="501"/>
      <c r="D62" s="501"/>
      <c r="E62" s="501"/>
      <c r="F62" s="501"/>
      <c r="G62" s="501"/>
      <c r="H62" s="501"/>
      <c r="I62" s="502"/>
      <c r="J62" s="139"/>
      <c r="K62" s="254"/>
      <c r="L62" s="429" t="s">
        <v>120</v>
      </c>
      <c r="M62" s="257" t="str">
        <f>IF(LEN($C$5)&lt;=1,
    "",
    IF(
        OR($C$5="Overige (zorg-)instellingen",$C$5="Onderneming"),
        IF(Basisgegevens!$C$5="Ja",
            IFERROR(
                INDEX(Hulpsheets!$AO$3:$AR$18,
                    MATCH($C$9,Hulpsheets!$AN$3:$AN$18,0),
                    MATCH($C$6,Hulpsheets!$AO$3:$AR$3,0)
                ),
                ""
            ),
            IFERROR(
                INDEX(Hulpsheets!$AH$3:$AK$18,
                    MATCH($C$9,Hulpsheets!$AG$3:$AG$18,0),
                    MATCH($C$6,Hulpsheets!$AH$3:$AK$3,0)
                ),
                ""
            )
        ),
        IF($L62="Niet-economische activiteit",
            100%,
            IF(Basisgegevens!$C$5="Ja",
                IFERROR(
                    INDEX(Hulpsheets!$AO$3:$AR$18,
                        MATCH($C$9,Hulpsheets!$AN$3:$AN$18,0),
                        MATCH($C$6,Hulpsheets!$AO$3:$AR$3,0)
                    ),
                    ""
                ),
                IFERROR(
                    INDEX(Hulpsheets!$AH$3:$AK$18,
                        MATCH($C$9,Hulpsheets!$AG$3:$AG$18,0),
                        MATCH($C$6,Hulpsheets!$AH$3:$AK$3,0)
                    ),
                    ""
                )
            )
        )
    )
)</f>
        <v/>
      </c>
      <c r="N62" s="397">
        <f t="shared" si="13"/>
        <v>0</v>
      </c>
      <c r="O62" s="77" t="str">
        <f t="shared" si="17"/>
        <v/>
      </c>
      <c r="P62" s="81" t="str">
        <f t="shared" si="18"/>
        <v/>
      </c>
      <c r="R62" s="404"/>
      <c r="S62" s="403" t="str">
        <f t="shared" si="19"/>
        <v/>
      </c>
      <c r="T62" s="130" t="str">
        <f t="shared" si="20"/>
        <v/>
      </c>
      <c r="U62" s="70"/>
      <c r="V62" s="404"/>
      <c r="W62" s="70"/>
      <c r="X62" s="404"/>
      <c r="Z62" s="461"/>
      <c r="AA62" s="407" t="str">
        <f t="shared" si="21"/>
        <v/>
      </c>
      <c r="AB62" s="130" t="str">
        <f t="shared" si="14"/>
        <v/>
      </c>
      <c r="AC62" s="407" t="str">
        <f t="shared" si="15"/>
        <v/>
      </c>
      <c r="AD62" s="130" t="str">
        <f t="shared" si="16"/>
        <v/>
      </c>
    </row>
    <row r="63" spans="1:30" ht="13.5" hidden="1" outlineLevel="1" thickBot="1" x14ac:dyDescent="0.25">
      <c r="A63" s="6"/>
      <c r="B63" s="500"/>
      <c r="C63" s="501"/>
      <c r="D63" s="501"/>
      <c r="E63" s="501"/>
      <c r="F63" s="501"/>
      <c r="G63" s="501"/>
      <c r="H63" s="501"/>
      <c r="I63" s="502"/>
      <c r="J63" s="139"/>
      <c r="K63" s="254"/>
      <c r="L63" s="429" t="s">
        <v>120</v>
      </c>
      <c r="M63" s="257" t="str">
        <f>IF(LEN($C$5)&lt;=1,
    "",
    IF(
        OR($C$5="Overige (zorg-)instellingen",$C$5="Onderneming"),
        IF(Basisgegevens!$C$5="Ja",
            IFERROR(
                INDEX(Hulpsheets!$AO$3:$AR$18,
                    MATCH($C$9,Hulpsheets!$AN$3:$AN$18,0),
                    MATCH($C$6,Hulpsheets!$AO$3:$AR$3,0)
                ),
                ""
            ),
            IFERROR(
                INDEX(Hulpsheets!$AH$3:$AK$18,
                    MATCH($C$9,Hulpsheets!$AG$3:$AG$18,0),
                    MATCH($C$6,Hulpsheets!$AH$3:$AK$3,0)
                ),
                ""
            )
        ),
        IF($L63="Niet-economische activiteit",
            100%,
            IF(Basisgegevens!$C$5="Ja",
                IFERROR(
                    INDEX(Hulpsheets!$AO$3:$AR$18,
                        MATCH($C$9,Hulpsheets!$AN$3:$AN$18,0),
                        MATCH($C$6,Hulpsheets!$AO$3:$AR$3,0)
                    ),
                    ""
                ),
                IFERROR(
                    INDEX(Hulpsheets!$AH$3:$AK$18,
                        MATCH($C$9,Hulpsheets!$AG$3:$AG$18,0),
                        MATCH($C$6,Hulpsheets!$AH$3:$AK$3,0)
                    ),
                    ""
                )
            )
        )
    )
)</f>
        <v/>
      </c>
      <c r="N63" s="397">
        <f t="shared" si="13"/>
        <v>0</v>
      </c>
      <c r="O63" s="77" t="str">
        <f t="shared" si="17"/>
        <v/>
      </c>
      <c r="P63" s="81" t="str">
        <f t="shared" si="18"/>
        <v/>
      </c>
      <c r="R63" s="404"/>
      <c r="S63" s="403" t="str">
        <f t="shared" si="19"/>
        <v/>
      </c>
      <c r="T63" s="130" t="str">
        <f t="shared" si="20"/>
        <v/>
      </c>
      <c r="U63" s="70"/>
      <c r="V63" s="404"/>
      <c r="W63" s="70"/>
      <c r="X63" s="404"/>
      <c r="Z63" s="461"/>
      <c r="AA63" s="407" t="str">
        <f t="shared" si="21"/>
        <v/>
      </c>
      <c r="AB63" s="130" t="str">
        <f t="shared" si="14"/>
        <v/>
      </c>
      <c r="AC63" s="407" t="str">
        <f t="shared" si="15"/>
        <v/>
      </c>
      <c r="AD63" s="130" t="str">
        <f t="shared" si="16"/>
        <v/>
      </c>
    </row>
    <row r="64" spans="1:30" ht="13.5" hidden="1" outlineLevel="1" thickBot="1" x14ac:dyDescent="0.25">
      <c r="A64" s="6"/>
      <c r="B64" s="500"/>
      <c r="C64" s="501"/>
      <c r="D64" s="501"/>
      <c r="E64" s="501"/>
      <c r="F64" s="501"/>
      <c r="G64" s="501"/>
      <c r="H64" s="501"/>
      <c r="I64" s="502"/>
      <c r="J64" s="139"/>
      <c r="K64" s="254"/>
      <c r="L64" s="429" t="s">
        <v>120</v>
      </c>
      <c r="M64" s="257" t="str">
        <f>IF(LEN($C$5)&lt;=1,
    "",
    IF(
        OR($C$5="Overige (zorg-)instellingen",$C$5="Onderneming"),
        IF(Basisgegevens!$C$5="Ja",
            IFERROR(
                INDEX(Hulpsheets!$AO$3:$AR$18,
                    MATCH($C$9,Hulpsheets!$AN$3:$AN$18,0),
                    MATCH($C$6,Hulpsheets!$AO$3:$AR$3,0)
                ),
                ""
            ),
            IFERROR(
                INDEX(Hulpsheets!$AH$3:$AK$18,
                    MATCH($C$9,Hulpsheets!$AG$3:$AG$18,0),
                    MATCH($C$6,Hulpsheets!$AH$3:$AK$3,0)
                ),
                ""
            )
        ),
        IF($L64="Niet-economische activiteit",
            100%,
            IF(Basisgegevens!$C$5="Ja",
                IFERROR(
                    INDEX(Hulpsheets!$AO$3:$AR$18,
                        MATCH($C$9,Hulpsheets!$AN$3:$AN$18,0),
                        MATCH($C$6,Hulpsheets!$AO$3:$AR$3,0)
                    ),
                    ""
                ),
                IFERROR(
                    INDEX(Hulpsheets!$AH$3:$AK$18,
                        MATCH($C$9,Hulpsheets!$AG$3:$AG$18,0),
                        MATCH($C$6,Hulpsheets!$AH$3:$AK$3,0)
                    ),
                    ""
                )
            )
        )
    )
)</f>
        <v/>
      </c>
      <c r="N64" s="397">
        <f t="shared" si="13"/>
        <v>0</v>
      </c>
      <c r="O64" s="77" t="str">
        <f t="shared" si="17"/>
        <v/>
      </c>
      <c r="P64" s="81" t="str">
        <f t="shared" si="18"/>
        <v/>
      </c>
      <c r="R64" s="404"/>
      <c r="S64" s="403" t="str">
        <f t="shared" si="19"/>
        <v/>
      </c>
      <c r="T64" s="130" t="str">
        <f t="shared" si="20"/>
        <v/>
      </c>
      <c r="U64" s="70"/>
      <c r="V64" s="404"/>
      <c r="W64" s="70"/>
      <c r="X64" s="404"/>
      <c r="Z64" s="461"/>
      <c r="AA64" s="407" t="str">
        <f t="shared" si="21"/>
        <v/>
      </c>
      <c r="AB64" s="130" t="str">
        <f t="shared" si="14"/>
        <v/>
      </c>
      <c r="AC64" s="407" t="str">
        <f t="shared" si="15"/>
        <v/>
      </c>
      <c r="AD64" s="130" t="str">
        <f t="shared" si="16"/>
        <v/>
      </c>
    </row>
    <row r="65" spans="1:30" ht="13.5" hidden="1" outlineLevel="1" thickBot="1" x14ac:dyDescent="0.25">
      <c r="A65" s="6"/>
      <c r="B65" s="500"/>
      <c r="C65" s="501"/>
      <c r="D65" s="501"/>
      <c r="E65" s="501"/>
      <c r="F65" s="501"/>
      <c r="G65" s="501"/>
      <c r="H65" s="501"/>
      <c r="I65" s="502"/>
      <c r="J65" s="139"/>
      <c r="K65" s="254"/>
      <c r="L65" s="429" t="s">
        <v>120</v>
      </c>
      <c r="M65" s="257" t="str">
        <f>IF(LEN($C$5)&lt;=1,
    "",
    IF(
        OR($C$5="Overige (zorg-)instellingen",$C$5="Onderneming"),
        IF(Basisgegevens!$C$5="Ja",
            IFERROR(
                INDEX(Hulpsheets!$AO$3:$AR$18,
                    MATCH($C$9,Hulpsheets!$AN$3:$AN$18,0),
                    MATCH($C$6,Hulpsheets!$AO$3:$AR$3,0)
                ),
                ""
            ),
            IFERROR(
                INDEX(Hulpsheets!$AH$3:$AK$18,
                    MATCH($C$9,Hulpsheets!$AG$3:$AG$18,0),
                    MATCH($C$6,Hulpsheets!$AH$3:$AK$3,0)
                ),
                ""
            )
        ),
        IF($L65="Niet-economische activiteit",
            100%,
            IF(Basisgegevens!$C$5="Ja",
                IFERROR(
                    INDEX(Hulpsheets!$AO$3:$AR$18,
                        MATCH($C$9,Hulpsheets!$AN$3:$AN$18,0),
                        MATCH($C$6,Hulpsheets!$AO$3:$AR$3,0)
                    ),
                    ""
                ),
                IFERROR(
                    INDEX(Hulpsheets!$AH$3:$AK$18,
                        MATCH($C$9,Hulpsheets!$AG$3:$AG$18,0),
                        MATCH($C$6,Hulpsheets!$AH$3:$AK$3,0)
                    ),
                    ""
                )
            )
        )
    )
)</f>
        <v/>
      </c>
      <c r="N65" s="397">
        <f t="shared" si="13"/>
        <v>0</v>
      </c>
      <c r="O65" s="77" t="str">
        <f t="shared" si="17"/>
        <v/>
      </c>
      <c r="P65" s="81" t="str">
        <f t="shared" si="18"/>
        <v/>
      </c>
      <c r="R65" s="404"/>
      <c r="S65" s="403" t="str">
        <f t="shared" si="19"/>
        <v/>
      </c>
      <c r="T65" s="130" t="str">
        <f t="shared" si="20"/>
        <v/>
      </c>
      <c r="U65" s="70"/>
      <c r="V65" s="404"/>
      <c r="W65" s="70"/>
      <c r="X65" s="404"/>
      <c r="Z65" s="461"/>
      <c r="AA65" s="407" t="str">
        <f t="shared" si="21"/>
        <v/>
      </c>
      <c r="AB65" s="130" t="str">
        <f t="shared" si="14"/>
        <v/>
      </c>
      <c r="AC65" s="407" t="str">
        <f t="shared" si="15"/>
        <v/>
      </c>
      <c r="AD65" s="130" t="str">
        <f t="shared" si="16"/>
        <v/>
      </c>
    </row>
    <row r="66" spans="1:30" ht="13.5" hidden="1" outlineLevel="1" thickBot="1" x14ac:dyDescent="0.25">
      <c r="A66" s="6"/>
      <c r="B66" s="500"/>
      <c r="C66" s="501"/>
      <c r="D66" s="501"/>
      <c r="E66" s="501"/>
      <c r="F66" s="501"/>
      <c r="G66" s="501"/>
      <c r="H66" s="501"/>
      <c r="I66" s="502"/>
      <c r="J66" s="139"/>
      <c r="K66" s="254"/>
      <c r="L66" s="429" t="s">
        <v>120</v>
      </c>
      <c r="M66" s="257" t="str">
        <f>IF(LEN($C$5)&lt;=1,
    "",
    IF(
        OR($C$5="Overige (zorg-)instellingen",$C$5="Onderneming"),
        IF(Basisgegevens!$C$5="Ja",
            IFERROR(
                INDEX(Hulpsheets!$AO$3:$AR$18,
                    MATCH($C$9,Hulpsheets!$AN$3:$AN$18,0),
                    MATCH($C$6,Hulpsheets!$AO$3:$AR$3,0)
                ),
                ""
            ),
            IFERROR(
                INDEX(Hulpsheets!$AH$3:$AK$18,
                    MATCH($C$9,Hulpsheets!$AG$3:$AG$18,0),
                    MATCH($C$6,Hulpsheets!$AH$3:$AK$3,0)
                ),
                ""
            )
        ),
        IF($L66="Niet-economische activiteit",
            100%,
            IF(Basisgegevens!$C$5="Ja",
                IFERROR(
                    INDEX(Hulpsheets!$AO$3:$AR$18,
                        MATCH($C$9,Hulpsheets!$AN$3:$AN$18,0),
                        MATCH($C$6,Hulpsheets!$AO$3:$AR$3,0)
                    ),
                    ""
                ),
                IFERROR(
                    INDEX(Hulpsheets!$AH$3:$AK$18,
                        MATCH($C$9,Hulpsheets!$AG$3:$AG$18,0),
                        MATCH($C$6,Hulpsheets!$AH$3:$AK$3,0)
                    ),
                    ""
                )
            )
        )
    )
)</f>
        <v/>
      </c>
      <c r="N66" s="397">
        <f t="shared" si="13"/>
        <v>0</v>
      </c>
      <c r="O66" s="77" t="str">
        <f t="shared" si="17"/>
        <v/>
      </c>
      <c r="P66" s="81" t="str">
        <f t="shared" si="18"/>
        <v/>
      </c>
      <c r="R66" s="404"/>
      <c r="S66" s="403" t="str">
        <f t="shared" si="19"/>
        <v/>
      </c>
      <c r="T66" s="130" t="str">
        <f t="shared" si="20"/>
        <v/>
      </c>
      <c r="U66" s="70"/>
      <c r="V66" s="404"/>
      <c r="W66" s="70"/>
      <c r="X66" s="404"/>
      <c r="Z66" s="461"/>
      <c r="AA66" s="407" t="str">
        <f t="shared" si="21"/>
        <v/>
      </c>
      <c r="AB66" s="130" t="str">
        <f t="shared" si="14"/>
        <v/>
      </c>
      <c r="AC66" s="407" t="str">
        <f t="shared" si="15"/>
        <v/>
      </c>
      <c r="AD66" s="130" t="str">
        <f t="shared" si="16"/>
        <v/>
      </c>
    </row>
    <row r="67" spans="1:30" ht="13.5" hidden="1" outlineLevel="1" thickBot="1" x14ac:dyDescent="0.25">
      <c r="A67" s="6"/>
      <c r="B67" s="518"/>
      <c r="C67" s="519"/>
      <c r="D67" s="519"/>
      <c r="E67" s="519"/>
      <c r="F67" s="519"/>
      <c r="G67" s="519"/>
      <c r="H67" s="519"/>
      <c r="I67" s="520"/>
      <c r="J67" s="140"/>
      <c r="K67" s="293"/>
      <c r="L67" s="428" t="s">
        <v>120</v>
      </c>
      <c r="M67" s="427" t="str">
        <f>IF(LEN($C$5)&lt;=1,
    "",
    IF(
        OR($C$5="Overige (zorg-)instellingen",$C$5="Onderneming"),
        IF(Basisgegevens!$C$5="Ja",
            IFERROR(
                INDEX(Hulpsheets!$AO$3:$AR$18,
                    MATCH($C$9,Hulpsheets!$AN$3:$AN$18,0),
                    MATCH($C$6,Hulpsheets!$AO$3:$AR$3,0)
                ),
                ""
            ),
            IFERROR(
                INDEX(Hulpsheets!$AH$3:$AK$18,
                    MATCH($C$9,Hulpsheets!$AG$3:$AG$18,0),
                    MATCH($C$6,Hulpsheets!$AH$3:$AK$3,0)
                ),
                ""
            )
        ),
        IF($L67="Niet-economische activiteit",
            100%,
            IF(Basisgegevens!$C$5="Ja",
                IFERROR(
                    INDEX(Hulpsheets!$AO$3:$AR$18,
                        MATCH($C$9,Hulpsheets!$AN$3:$AN$18,0),
                        MATCH($C$6,Hulpsheets!$AO$3:$AR$3,0)
                    ),
                    ""
                ),
                IFERROR(
                    INDEX(Hulpsheets!$AH$3:$AK$18,
                        MATCH($C$9,Hulpsheets!$AG$3:$AG$18,0),
                        MATCH($C$6,Hulpsheets!$AH$3:$AK$3,0)
                    ),
                    ""
                )
            )
        )
    )
)</f>
        <v/>
      </c>
      <c r="N67" s="397">
        <f t="shared" si="13"/>
        <v>0</v>
      </c>
      <c r="O67" s="87" t="str">
        <f t="shared" si="17"/>
        <v/>
      </c>
      <c r="P67" s="83" t="str">
        <f t="shared" si="18"/>
        <v/>
      </c>
      <c r="R67" s="405"/>
      <c r="S67" s="403" t="str">
        <f t="shared" si="19"/>
        <v/>
      </c>
      <c r="T67" s="365" t="str">
        <f t="shared" si="20"/>
        <v/>
      </c>
      <c r="U67" s="70"/>
      <c r="V67" s="411"/>
      <c r="W67" s="70"/>
      <c r="X67" s="411"/>
      <c r="Z67" s="461"/>
      <c r="AA67" s="407" t="str">
        <f>IFERROR($V67*(1-$M67),"")</f>
        <v/>
      </c>
      <c r="AB67" s="365" t="str">
        <f t="shared" si="14"/>
        <v/>
      </c>
      <c r="AC67" s="407" t="str">
        <f t="shared" si="15"/>
        <v/>
      </c>
      <c r="AD67" s="365" t="str">
        <f t="shared" si="16"/>
        <v/>
      </c>
    </row>
    <row r="68" spans="1:30" ht="13.5" collapsed="1" thickBot="1" x14ac:dyDescent="0.25">
      <c r="A68" s="5"/>
      <c r="B68" s="40"/>
      <c r="C68" s="40"/>
      <c r="D68" s="7"/>
      <c r="E68" s="6"/>
      <c r="F68" s="6"/>
      <c r="G68" s="6"/>
      <c r="H68" s="6"/>
      <c r="I68" s="9"/>
      <c r="J68" s="97"/>
      <c r="L68" s="418" t="s">
        <v>102</v>
      </c>
      <c r="M68" s="78"/>
      <c r="N68" s="101">
        <f>SUM(N43:N67)</f>
        <v>0</v>
      </c>
      <c r="O68" s="101">
        <f>SUM(O43:O67)</f>
        <v>0</v>
      </c>
      <c r="P68" s="101">
        <f>SUM(P43:P67)</f>
        <v>0</v>
      </c>
      <c r="R68" s="439">
        <f>SUM(R43:R67)</f>
        <v>0</v>
      </c>
      <c r="S68" s="102">
        <f>SUM(S43:S67)</f>
        <v>0</v>
      </c>
      <c r="T68" s="102">
        <f>SUM(T43:T67)</f>
        <v>0</v>
      </c>
      <c r="U68" s="100"/>
      <c r="V68" s="364">
        <f>SUM(V43:V67)</f>
        <v>0</v>
      </c>
      <c r="W68" s="70"/>
      <c r="X68" s="364">
        <f>SUM(X43:X67)</f>
        <v>0</v>
      </c>
      <c r="Z68" s="462"/>
      <c r="AA68" s="410">
        <f>SUM(AA43:AA67)</f>
        <v>0</v>
      </c>
      <c r="AB68" s="364">
        <f>SUM(AB43:AB67)</f>
        <v>0</v>
      </c>
      <c r="AC68" s="410">
        <f>SUM(AC43:AC67)</f>
        <v>0</v>
      </c>
      <c r="AD68" s="364">
        <f>SUM(AD43:AD67)</f>
        <v>0</v>
      </c>
    </row>
    <row r="69" spans="1:30" ht="13.5" thickBot="1" x14ac:dyDescent="0.25">
      <c r="B69" s="32"/>
      <c r="C69" s="32"/>
      <c r="D69" s="103"/>
      <c r="E69" s="104"/>
      <c r="F69" s="104"/>
      <c r="G69" s="105"/>
      <c r="H69" s="105"/>
      <c r="I69" s="29"/>
      <c r="J69" s="105"/>
      <c r="K69" s="105"/>
      <c r="L69" s="105"/>
      <c r="M69" s="259"/>
      <c r="N69" s="105"/>
      <c r="O69" s="105"/>
      <c r="P69" s="29"/>
      <c r="Q69" s="29"/>
      <c r="R69" s="29"/>
      <c r="S69" s="29"/>
      <c r="T69" s="29"/>
      <c r="U69" s="29"/>
      <c r="V69" s="29"/>
      <c r="W69" s="29"/>
      <c r="X69" s="29"/>
      <c r="AA69" s="29"/>
      <c r="AB69" s="29"/>
      <c r="AC69" s="29"/>
    </row>
    <row r="70" spans="1:30" ht="15.75" customHeight="1" thickBot="1" x14ac:dyDescent="0.25">
      <c r="B70" s="503" t="s">
        <v>108</v>
      </c>
      <c r="C70" s="503"/>
      <c r="D70" s="503"/>
      <c r="E70" s="503"/>
      <c r="F70" s="29"/>
      <c r="I70" s="29"/>
      <c r="P70" s="29"/>
      <c r="Q70" s="29"/>
      <c r="R70" s="406" t="s">
        <v>87</v>
      </c>
      <c r="S70" s="401"/>
      <c r="T70" s="402"/>
      <c r="U70" s="6"/>
      <c r="V70" s="498" t="s">
        <v>61</v>
      </c>
      <c r="W70" s="6"/>
      <c r="X70" s="498" t="s">
        <v>62</v>
      </c>
      <c r="Z70" s="460"/>
      <c r="AA70" s="401"/>
      <c r="AB70" s="402"/>
      <c r="AC70" s="401"/>
      <c r="AD70" s="402"/>
    </row>
    <row r="71" spans="1:30" ht="13.5" thickBot="1" x14ac:dyDescent="0.25">
      <c r="B71" s="106"/>
      <c r="C71" s="106"/>
      <c r="D71" s="107"/>
      <c r="E71" s="107"/>
      <c r="G71" s="107"/>
      <c r="H71" s="108"/>
      <c r="I71" s="95"/>
      <c r="J71" s="107"/>
      <c r="K71" s="107"/>
      <c r="L71" s="107"/>
      <c r="P71" s="29"/>
      <c r="Q71" s="29"/>
      <c r="R71" s="6"/>
      <c r="S71" s="6"/>
      <c r="T71" s="6"/>
      <c r="U71" s="6"/>
      <c r="V71" s="499"/>
      <c r="W71" s="415"/>
      <c r="X71" s="499"/>
      <c r="Z71" s="97"/>
      <c r="AA71" s="6"/>
      <c r="AB71" s="6"/>
      <c r="AC71" s="6"/>
      <c r="AD71" s="97"/>
    </row>
    <row r="72" spans="1:30" ht="21" customHeight="1" thickBot="1" x14ac:dyDescent="0.25">
      <c r="A72" s="120"/>
      <c r="B72" s="529" t="s">
        <v>109</v>
      </c>
      <c r="C72" s="530"/>
      <c r="D72" s="530"/>
      <c r="E72" s="530"/>
      <c r="F72" s="530"/>
      <c r="G72" s="530"/>
      <c r="H72" s="530"/>
      <c r="I72" s="531"/>
      <c r="J72" s="236" t="s">
        <v>110</v>
      </c>
      <c r="K72" s="236" t="s">
        <v>111</v>
      </c>
      <c r="L72" s="236" t="s">
        <v>235</v>
      </c>
      <c r="M72" s="143" t="s">
        <v>94</v>
      </c>
      <c r="N72" s="237" t="s">
        <v>66</v>
      </c>
      <c r="O72" s="237" t="s">
        <v>95</v>
      </c>
      <c r="P72" s="237" t="s">
        <v>96</v>
      </c>
      <c r="Q72" s="120"/>
      <c r="R72" s="239" t="s">
        <v>68</v>
      </c>
      <c r="S72" s="238" t="s">
        <v>97</v>
      </c>
      <c r="T72" s="238" t="s">
        <v>70</v>
      </c>
      <c r="U72" s="119"/>
      <c r="V72" s="239" t="s">
        <v>68</v>
      </c>
      <c r="W72" s="414"/>
      <c r="X72" s="239" t="s">
        <v>68</v>
      </c>
      <c r="Y72" s="120"/>
      <c r="Z72" s="118"/>
      <c r="AA72" s="238" t="s">
        <v>97</v>
      </c>
      <c r="AB72" s="238" t="s">
        <v>70</v>
      </c>
      <c r="AC72" s="238" t="s">
        <v>97</v>
      </c>
      <c r="AD72" s="238" t="s">
        <v>70</v>
      </c>
    </row>
    <row r="73" spans="1:30" x14ac:dyDescent="0.2">
      <c r="B73" s="516"/>
      <c r="C73" s="517"/>
      <c r="D73" s="517"/>
      <c r="E73" s="517"/>
      <c r="F73" s="517"/>
      <c r="G73" s="517"/>
      <c r="H73" s="517"/>
      <c r="I73" s="517"/>
      <c r="J73" s="71"/>
      <c r="K73" s="253"/>
      <c r="L73" s="429" t="s">
        <v>120</v>
      </c>
      <c r="M73" s="257" t="str">
        <f>IF(LEN($C$5)&lt;=1,
    "",
    IF(
        OR($C$5="Overige (zorg-)instellingen",$C$5="Onderneming"),
        IF(Basisgegevens!$C$5="Ja",
            IFERROR(
                INDEX(Hulpsheets!$AO$3:$AR$18,
                    MATCH($C$9,Hulpsheets!$AN$3:$AN$18,0),
                    MATCH($C$6,Hulpsheets!$AO$3:$AR$3,0)
                ),
                ""
            ),
            IFERROR(
                INDEX(Hulpsheets!$AH$3:$AK$18,
                    MATCH($C$9,Hulpsheets!$AG$3:$AG$18,0),
                    MATCH($C$6,Hulpsheets!$AH$3:$AK$3,0)
                ),
                ""
            )
        ),
        IF($L73="Niet-economische activiteit",
            100%,
            IF(Basisgegevens!$C$5="Ja",
                IFERROR(
                    INDEX(Hulpsheets!$AO$3:$AR$18,
                        MATCH($C$9,Hulpsheets!$AN$3:$AN$18,0),
                        MATCH($C$6,Hulpsheets!$AO$3:$AR$3,0)
                    ),
                    ""
                ),
                IFERROR(
                    INDEX(Hulpsheets!$AH$3:$AK$18,
                        MATCH($C$9,Hulpsheets!$AG$3:$AG$18,0),
                        MATCH($C$6,Hulpsheets!$AH$3:$AK$3,0)
                    ),
                    ""
                )
            )
        )
    )
)</f>
        <v/>
      </c>
      <c r="N73" s="397">
        <f t="shared" ref="N73:N97" si="22">IFERROR(J73*K73,"")</f>
        <v>0</v>
      </c>
      <c r="O73" s="82" t="str">
        <f t="shared" ref="O73:O97" si="23">IFERROR(N73*M73,"")</f>
        <v/>
      </c>
      <c r="P73" s="85" t="str">
        <f t="shared" ref="P73:P97" si="24">IFERROR(N73-O73,"")</f>
        <v/>
      </c>
      <c r="R73" s="404"/>
      <c r="S73" s="403" t="str">
        <f>IFERROR($R73*(1-$M73),"")</f>
        <v/>
      </c>
      <c r="T73" s="130" t="str">
        <f t="shared" ref="T73:T97" si="25">IFERROR(R73-S73,"")</f>
        <v/>
      </c>
      <c r="U73" s="80"/>
      <c r="V73" s="404"/>
      <c r="W73" s="70"/>
      <c r="X73" s="404"/>
      <c r="Z73" s="461"/>
      <c r="AA73" s="407" t="str">
        <f>IFERROR($V73*(1-$M73),"")</f>
        <v/>
      </c>
      <c r="AB73" s="130" t="str">
        <f t="shared" ref="AB73:AB97" si="26">IFERROR(V73-AA73,"")</f>
        <v/>
      </c>
      <c r="AC73" s="407" t="str">
        <f t="shared" ref="AC73:AC97" si="27">IFERROR($X73*(1-$M73),"")</f>
        <v/>
      </c>
      <c r="AD73" s="130" t="str">
        <f t="shared" ref="AD73:AD97" si="28">IFERROR(X73-AC73,"")</f>
        <v/>
      </c>
    </row>
    <row r="74" spans="1:30" x14ac:dyDescent="0.2">
      <c r="B74" s="514"/>
      <c r="C74" s="515"/>
      <c r="D74" s="515"/>
      <c r="E74" s="515"/>
      <c r="F74" s="515"/>
      <c r="G74" s="515"/>
      <c r="H74" s="515"/>
      <c r="I74" s="515"/>
      <c r="J74" s="48"/>
      <c r="K74" s="254"/>
      <c r="L74" s="429" t="s">
        <v>120</v>
      </c>
      <c r="M74" s="257" t="str">
        <f>IF(LEN($C$5)&lt;=1,
    "",
    IF(
        OR($C$5="Overige (zorg-)instellingen",$C$5="Onderneming"),
        IF(Basisgegevens!$C$5="Ja",
            IFERROR(
                INDEX(Hulpsheets!$AO$3:$AR$18,
                    MATCH($C$9,Hulpsheets!$AN$3:$AN$18,0),
                    MATCH($C$6,Hulpsheets!$AO$3:$AR$3,0)
                ),
                ""
            ),
            IFERROR(
                INDEX(Hulpsheets!$AH$3:$AK$18,
                    MATCH($C$9,Hulpsheets!$AG$3:$AG$18,0),
                    MATCH($C$6,Hulpsheets!$AH$3:$AK$3,0)
                ),
                ""
            )
        ),
        IF($L74="Niet-economische activiteit",
            100%,
            IF(Basisgegevens!$C$5="Ja",
                IFERROR(
                    INDEX(Hulpsheets!$AO$3:$AR$18,
                        MATCH($C$9,Hulpsheets!$AN$3:$AN$18,0),
                        MATCH($C$6,Hulpsheets!$AO$3:$AR$3,0)
                    ),
                    ""
                ),
                IFERROR(
                    INDEX(Hulpsheets!$AH$3:$AK$18,
                        MATCH($C$9,Hulpsheets!$AG$3:$AG$18,0),
                        MATCH($C$6,Hulpsheets!$AH$3:$AK$3,0)
                    ),
                    ""
                )
            )
        )
    )
)</f>
        <v/>
      </c>
      <c r="N74" s="397">
        <f t="shared" si="22"/>
        <v>0</v>
      </c>
      <c r="O74" s="77" t="str">
        <f t="shared" si="23"/>
        <v/>
      </c>
      <c r="P74" s="86" t="str">
        <f t="shared" si="24"/>
        <v/>
      </c>
      <c r="R74" s="404"/>
      <c r="S74" s="403" t="str">
        <f t="shared" ref="S74:S97" si="29">IFERROR($R74*(1-$M74),"")</f>
        <v/>
      </c>
      <c r="T74" s="130" t="str">
        <f t="shared" si="25"/>
        <v/>
      </c>
      <c r="U74" s="70"/>
      <c r="V74" s="404"/>
      <c r="W74" s="70"/>
      <c r="X74" s="404"/>
      <c r="Z74" s="461"/>
      <c r="AA74" s="407" t="str">
        <f t="shared" ref="AA74:AA97" si="30">IFERROR($V74*(1-$M74),"")</f>
        <v/>
      </c>
      <c r="AB74" s="130" t="str">
        <f t="shared" si="26"/>
        <v/>
      </c>
      <c r="AC74" s="407" t="str">
        <f t="shared" si="27"/>
        <v/>
      </c>
      <c r="AD74" s="130" t="str">
        <f t="shared" si="28"/>
        <v/>
      </c>
    </row>
    <row r="75" spans="1:30" x14ac:dyDescent="0.2">
      <c r="B75" s="514"/>
      <c r="C75" s="515"/>
      <c r="D75" s="515"/>
      <c r="E75" s="515"/>
      <c r="F75" s="515"/>
      <c r="G75" s="515"/>
      <c r="H75" s="515"/>
      <c r="I75" s="515"/>
      <c r="J75" s="48"/>
      <c r="K75" s="254"/>
      <c r="L75" s="429" t="s">
        <v>120</v>
      </c>
      <c r="M75" s="257" t="str">
        <f>IF(LEN($C$5)&lt;=1,
    "",
    IF(
        OR($C$5="Overige (zorg-)instellingen",$C$5="Onderneming"),
        IF(Basisgegevens!$C$5="Ja",
            IFERROR(
                INDEX(Hulpsheets!$AO$3:$AR$18,
                    MATCH($C$9,Hulpsheets!$AN$3:$AN$18,0),
                    MATCH($C$6,Hulpsheets!$AO$3:$AR$3,0)
                ),
                ""
            ),
            IFERROR(
                INDEX(Hulpsheets!$AH$3:$AK$18,
                    MATCH($C$9,Hulpsheets!$AG$3:$AG$18,0),
                    MATCH($C$6,Hulpsheets!$AH$3:$AK$3,0)
                ),
                ""
            )
        ),
        IF($L75="Niet-economische activiteit",
            100%,
            IF(Basisgegevens!$C$5="Ja",
                IFERROR(
                    INDEX(Hulpsheets!$AO$3:$AR$18,
                        MATCH($C$9,Hulpsheets!$AN$3:$AN$18,0),
                        MATCH($C$6,Hulpsheets!$AO$3:$AR$3,0)
                    ),
                    ""
                ),
                IFERROR(
                    INDEX(Hulpsheets!$AH$3:$AK$18,
                        MATCH($C$9,Hulpsheets!$AG$3:$AG$18,0),
                        MATCH($C$6,Hulpsheets!$AH$3:$AK$3,0)
                    ),
                    ""
                )
            )
        )
    )
)</f>
        <v/>
      </c>
      <c r="N75" s="397">
        <f t="shared" si="22"/>
        <v>0</v>
      </c>
      <c r="O75" s="77" t="str">
        <f t="shared" si="23"/>
        <v/>
      </c>
      <c r="P75" s="86" t="str">
        <f t="shared" si="24"/>
        <v/>
      </c>
      <c r="R75" s="404"/>
      <c r="S75" s="403" t="str">
        <f t="shared" si="29"/>
        <v/>
      </c>
      <c r="T75" s="130" t="str">
        <f t="shared" si="25"/>
        <v/>
      </c>
      <c r="U75" s="70"/>
      <c r="V75" s="404"/>
      <c r="W75" s="70"/>
      <c r="X75" s="404"/>
      <c r="Z75" s="461"/>
      <c r="AA75" s="407" t="str">
        <f t="shared" si="30"/>
        <v/>
      </c>
      <c r="AB75" s="130" t="str">
        <f t="shared" si="26"/>
        <v/>
      </c>
      <c r="AC75" s="407" t="str">
        <f t="shared" si="27"/>
        <v/>
      </c>
      <c r="AD75" s="130" t="str">
        <f t="shared" si="28"/>
        <v/>
      </c>
    </row>
    <row r="76" spans="1:30" x14ac:dyDescent="0.2">
      <c r="B76" s="514"/>
      <c r="C76" s="515"/>
      <c r="D76" s="515"/>
      <c r="E76" s="515"/>
      <c r="F76" s="515"/>
      <c r="G76" s="515"/>
      <c r="H76" s="515"/>
      <c r="I76" s="515"/>
      <c r="J76" s="48"/>
      <c r="K76" s="254"/>
      <c r="L76" s="429" t="s">
        <v>120</v>
      </c>
      <c r="M76" s="257" t="str">
        <f>IF(LEN($C$5)&lt;=1,
    "",
    IF(
        OR($C$5="Overige (zorg-)instellingen",$C$5="Onderneming"),
        IF(Basisgegevens!$C$5="Ja",
            IFERROR(
                INDEX(Hulpsheets!$AO$3:$AR$18,
                    MATCH($C$9,Hulpsheets!$AN$3:$AN$18,0),
                    MATCH($C$6,Hulpsheets!$AO$3:$AR$3,0)
                ),
                ""
            ),
            IFERROR(
                INDEX(Hulpsheets!$AH$3:$AK$18,
                    MATCH($C$9,Hulpsheets!$AG$3:$AG$18,0),
                    MATCH($C$6,Hulpsheets!$AH$3:$AK$3,0)
                ),
                ""
            )
        ),
        IF($L76="Niet-economische activiteit",
            100%,
            IF(Basisgegevens!$C$5="Ja",
                IFERROR(
                    INDEX(Hulpsheets!$AO$3:$AR$18,
                        MATCH($C$9,Hulpsheets!$AN$3:$AN$18,0),
                        MATCH($C$6,Hulpsheets!$AO$3:$AR$3,0)
                    ),
                    ""
                ),
                IFERROR(
                    INDEX(Hulpsheets!$AH$3:$AK$18,
                        MATCH($C$9,Hulpsheets!$AG$3:$AG$18,0),
                        MATCH($C$6,Hulpsheets!$AH$3:$AK$3,0)
                    ),
                    ""
                )
            )
        )
    )
)</f>
        <v/>
      </c>
      <c r="N76" s="397">
        <f t="shared" si="22"/>
        <v>0</v>
      </c>
      <c r="O76" s="77" t="str">
        <f t="shared" si="23"/>
        <v/>
      </c>
      <c r="P76" s="86" t="str">
        <f t="shared" si="24"/>
        <v/>
      </c>
      <c r="R76" s="404"/>
      <c r="S76" s="403" t="str">
        <f t="shared" si="29"/>
        <v/>
      </c>
      <c r="T76" s="130" t="str">
        <f t="shared" si="25"/>
        <v/>
      </c>
      <c r="U76" s="70"/>
      <c r="V76" s="404"/>
      <c r="W76" s="70"/>
      <c r="X76" s="404"/>
      <c r="Z76" s="461"/>
      <c r="AA76" s="407" t="str">
        <f t="shared" si="30"/>
        <v/>
      </c>
      <c r="AB76" s="130" t="str">
        <f t="shared" si="26"/>
        <v/>
      </c>
      <c r="AC76" s="407" t="str">
        <f t="shared" si="27"/>
        <v/>
      </c>
      <c r="AD76" s="130" t="str">
        <f t="shared" si="28"/>
        <v/>
      </c>
    </row>
    <row r="77" spans="1:30" x14ac:dyDescent="0.2">
      <c r="B77" s="500"/>
      <c r="C77" s="501"/>
      <c r="D77" s="501"/>
      <c r="E77" s="501"/>
      <c r="F77" s="501"/>
      <c r="G77" s="501"/>
      <c r="H77" s="501"/>
      <c r="I77" s="502"/>
      <c r="J77" s="48"/>
      <c r="K77" s="254"/>
      <c r="L77" s="429" t="s">
        <v>120</v>
      </c>
      <c r="M77" s="257" t="str">
        <f>IF(LEN($C$5)&lt;=1,
    "",
    IF(
        OR($C$5="Overige (zorg-)instellingen",$C$5="Onderneming"),
        IF(Basisgegevens!$C$5="Ja",
            IFERROR(
                INDEX(Hulpsheets!$AO$3:$AR$18,
                    MATCH($C$9,Hulpsheets!$AN$3:$AN$18,0),
                    MATCH($C$6,Hulpsheets!$AO$3:$AR$3,0)
                ),
                ""
            ),
            IFERROR(
                INDEX(Hulpsheets!$AH$3:$AK$18,
                    MATCH($C$9,Hulpsheets!$AG$3:$AG$18,0),
                    MATCH($C$6,Hulpsheets!$AH$3:$AK$3,0)
                ),
                ""
            )
        ),
        IF($L77="Niet-economische activiteit",
            100%,
            IF(Basisgegevens!$C$5="Ja",
                IFERROR(
                    INDEX(Hulpsheets!$AO$3:$AR$18,
                        MATCH($C$9,Hulpsheets!$AN$3:$AN$18,0),
                        MATCH($C$6,Hulpsheets!$AO$3:$AR$3,0)
                    ),
                    ""
                ),
                IFERROR(
                    INDEX(Hulpsheets!$AH$3:$AK$18,
                        MATCH($C$9,Hulpsheets!$AG$3:$AG$18,0),
                        MATCH($C$6,Hulpsheets!$AH$3:$AK$3,0)
                    ),
                    ""
                )
            )
        )
    )
)</f>
        <v/>
      </c>
      <c r="N77" s="397">
        <f t="shared" si="22"/>
        <v>0</v>
      </c>
      <c r="O77" s="77" t="str">
        <f t="shared" si="23"/>
        <v/>
      </c>
      <c r="P77" s="86" t="str">
        <f t="shared" si="24"/>
        <v/>
      </c>
      <c r="R77" s="404"/>
      <c r="S77" s="403" t="str">
        <f t="shared" si="29"/>
        <v/>
      </c>
      <c r="T77" s="130" t="str">
        <f t="shared" si="25"/>
        <v/>
      </c>
      <c r="U77" s="70"/>
      <c r="V77" s="404"/>
      <c r="W77" s="70"/>
      <c r="X77" s="404"/>
      <c r="Z77" s="461"/>
      <c r="AA77" s="407" t="str">
        <f t="shared" si="30"/>
        <v/>
      </c>
      <c r="AB77" s="130" t="str">
        <f t="shared" si="26"/>
        <v/>
      </c>
      <c r="AC77" s="407" t="str">
        <f t="shared" si="27"/>
        <v/>
      </c>
      <c r="AD77" s="130" t="str">
        <f t="shared" si="28"/>
        <v/>
      </c>
    </row>
    <row r="78" spans="1:30" x14ac:dyDescent="0.2">
      <c r="B78" s="514"/>
      <c r="C78" s="515"/>
      <c r="D78" s="515"/>
      <c r="E78" s="515"/>
      <c r="F78" s="515"/>
      <c r="G78" s="515"/>
      <c r="H78" s="515"/>
      <c r="I78" s="515"/>
      <c r="J78" s="48"/>
      <c r="K78" s="254"/>
      <c r="L78" s="429" t="s">
        <v>120</v>
      </c>
      <c r="M78" s="257" t="str">
        <f>IF(LEN($C$5)&lt;=1,
    "",
    IF(
        OR($C$5="Overige (zorg-)instellingen",$C$5="Onderneming"),
        IF(Basisgegevens!$C$5="Ja",
            IFERROR(
                INDEX(Hulpsheets!$AO$3:$AR$18,
                    MATCH($C$9,Hulpsheets!$AN$3:$AN$18,0),
                    MATCH($C$6,Hulpsheets!$AO$3:$AR$3,0)
                ),
                ""
            ),
            IFERROR(
                INDEX(Hulpsheets!$AH$3:$AK$18,
                    MATCH($C$9,Hulpsheets!$AG$3:$AG$18,0),
                    MATCH($C$6,Hulpsheets!$AH$3:$AK$3,0)
                ),
                ""
            )
        ),
        IF($L78="Niet-economische activiteit",
            100%,
            IF(Basisgegevens!$C$5="Ja",
                IFERROR(
                    INDEX(Hulpsheets!$AO$3:$AR$18,
                        MATCH($C$9,Hulpsheets!$AN$3:$AN$18,0),
                        MATCH($C$6,Hulpsheets!$AO$3:$AR$3,0)
                    ),
                    ""
                ),
                IFERROR(
                    INDEX(Hulpsheets!$AH$3:$AK$18,
                        MATCH($C$9,Hulpsheets!$AG$3:$AG$18,0),
                        MATCH($C$6,Hulpsheets!$AH$3:$AK$3,0)
                    ),
                    ""
                )
            )
        )
    )
)</f>
        <v/>
      </c>
      <c r="N78" s="397">
        <f t="shared" si="22"/>
        <v>0</v>
      </c>
      <c r="O78" s="77" t="str">
        <f t="shared" si="23"/>
        <v/>
      </c>
      <c r="P78" s="86" t="str">
        <f t="shared" si="24"/>
        <v/>
      </c>
      <c r="R78" s="404"/>
      <c r="S78" s="403" t="str">
        <f t="shared" si="29"/>
        <v/>
      </c>
      <c r="T78" s="377" t="str">
        <f t="shared" si="25"/>
        <v/>
      </c>
      <c r="U78" s="70"/>
      <c r="V78" s="404"/>
      <c r="W78" s="70"/>
      <c r="X78" s="404"/>
      <c r="Z78" s="461"/>
      <c r="AA78" s="407" t="str">
        <f t="shared" si="30"/>
        <v/>
      </c>
      <c r="AB78" s="130" t="str">
        <f t="shared" si="26"/>
        <v/>
      </c>
      <c r="AC78" s="407" t="str">
        <f t="shared" si="27"/>
        <v/>
      </c>
      <c r="AD78" s="130" t="str">
        <f t="shared" si="28"/>
        <v/>
      </c>
    </row>
    <row r="79" spans="1:30" x14ac:dyDescent="0.2">
      <c r="B79" s="514"/>
      <c r="C79" s="515"/>
      <c r="D79" s="515"/>
      <c r="E79" s="515"/>
      <c r="F79" s="515"/>
      <c r="G79" s="515"/>
      <c r="H79" s="515"/>
      <c r="I79" s="515"/>
      <c r="J79" s="48"/>
      <c r="K79" s="254"/>
      <c r="L79" s="429" t="s">
        <v>120</v>
      </c>
      <c r="M79" s="257" t="str">
        <f>IF(LEN($C$5)&lt;=1,
    "",
    IF(
        OR($C$5="Overige (zorg-)instellingen",$C$5="Onderneming"),
        IF(Basisgegevens!$C$5="Ja",
            IFERROR(
                INDEX(Hulpsheets!$AO$3:$AR$18,
                    MATCH($C$9,Hulpsheets!$AN$3:$AN$18,0),
                    MATCH($C$6,Hulpsheets!$AO$3:$AR$3,0)
                ),
                ""
            ),
            IFERROR(
                INDEX(Hulpsheets!$AH$3:$AK$18,
                    MATCH($C$9,Hulpsheets!$AG$3:$AG$18,0),
                    MATCH($C$6,Hulpsheets!$AH$3:$AK$3,0)
                ),
                ""
            )
        ),
        IF($L79="Niet-economische activiteit",
            100%,
            IF(Basisgegevens!$C$5="Ja",
                IFERROR(
                    INDEX(Hulpsheets!$AO$3:$AR$18,
                        MATCH($C$9,Hulpsheets!$AN$3:$AN$18,0),
                        MATCH($C$6,Hulpsheets!$AO$3:$AR$3,0)
                    ),
                    ""
                ),
                IFERROR(
                    INDEX(Hulpsheets!$AH$3:$AK$18,
                        MATCH($C$9,Hulpsheets!$AG$3:$AG$18,0),
                        MATCH($C$6,Hulpsheets!$AH$3:$AK$3,0)
                    ),
                    ""
                )
            )
        )
    )
)</f>
        <v/>
      </c>
      <c r="N79" s="397">
        <f t="shared" si="22"/>
        <v>0</v>
      </c>
      <c r="O79" s="77" t="str">
        <f t="shared" si="23"/>
        <v/>
      </c>
      <c r="P79" s="86" t="str">
        <f t="shared" si="24"/>
        <v/>
      </c>
      <c r="R79" s="404"/>
      <c r="S79" s="403" t="str">
        <f t="shared" si="29"/>
        <v/>
      </c>
      <c r="T79" s="377" t="str">
        <f t="shared" si="25"/>
        <v/>
      </c>
      <c r="U79" s="70"/>
      <c r="V79" s="404"/>
      <c r="W79" s="70"/>
      <c r="X79" s="404"/>
      <c r="Z79" s="461"/>
      <c r="AA79" s="407" t="str">
        <f t="shared" si="30"/>
        <v/>
      </c>
      <c r="AB79" s="130" t="str">
        <f t="shared" si="26"/>
        <v/>
      </c>
      <c r="AC79" s="407" t="str">
        <f t="shared" si="27"/>
        <v/>
      </c>
      <c r="AD79" s="130" t="str">
        <f t="shared" si="28"/>
        <v/>
      </c>
    </row>
    <row r="80" spans="1:30" x14ac:dyDescent="0.2">
      <c r="B80" s="500"/>
      <c r="C80" s="501"/>
      <c r="D80" s="501"/>
      <c r="E80" s="501"/>
      <c r="F80" s="501"/>
      <c r="G80" s="501"/>
      <c r="H80" s="501"/>
      <c r="I80" s="502"/>
      <c r="J80" s="48"/>
      <c r="K80" s="254"/>
      <c r="L80" s="429" t="s">
        <v>120</v>
      </c>
      <c r="M80" s="257" t="str">
        <f>IF(LEN($C$5)&lt;=1,
    "",
    IF(
        OR($C$5="Overige (zorg-)instellingen",$C$5="Onderneming"),
        IF(Basisgegevens!$C$5="Ja",
            IFERROR(
                INDEX(Hulpsheets!$AO$3:$AR$18,
                    MATCH($C$9,Hulpsheets!$AN$3:$AN$18,0),
                    MATCH($C$6,Hulpsheets!$AO$3:$AR$3,0)
                ),
                ""
            ),
            IFERROR(
                INDEX(Hulpsheets!$AH$3:$AK$18,
                    MATCH($C$9,Hulpsheets!$AG$3:$AG$18,0),
                    MATCH($C$6,Hulpsheets!$AH$3:$AK$3,0)
                ),
                ""
            )
        ),
        IF($L80="Niet-economische activiteit",
            100%,
            IF(Basisgegevens!$C$5="Ja",
                IFERROR(
                    INDEX(Hulpsheets!$AO$3:$AR$18,
                        MATCH($C$9,Hulpsheets!$AN$3:$AN$18,0),
                        MATCH($C$6,Hulpsheets!$AO$3:$AR$3,0)
                    ),
                    ""
                ),
                IFERROR(
                    INDEX(Hulpsheets!$AH$3:$AK$18,
                        MATCH($C$9,Hulpsheets!$AG$3:$AG$18,0),
                        MATCH($C$6,Hulpsheets!$AH$3:$AK$3,0)
                    ),
                    ""
                )
            )
        )
    )
)</f>
        <v/>
      </c>
      <c r="N80" s="397">
        <f t="shared" si="22"/>
        <v>0</v>
      </c>
      <c r="O80" s="77" t="str">
        <f t="shared" si="23"/>
        <v/>
      </c>
      <c r="P80" s="86" t="str">
        <f t="shared" si="24"/>
        <v/>
      </c>
      <c r="R80" s="404"/>
      <c r="S80" s="403" t="str">
        <f t="shared" si="29"/>
        <v/>
      </c>
      <c r="T80" s="130" t="str">
        <f t="shared" si="25"/>
        <v/>
      </c>
      <c r="U80" s="70"/>
      <c r="V80" s="404"/>
      <c r="W80" s="70"/>
      <c r="X80" s="404"/>
      <c r="Z80" s="461"/>
      <c r="AA80" s="407" t="str">
        <f t="shared" si="30"/>
        <v/>
      </c>
      <c r="AB80" s="130" t="str">
        <f t="shared" si="26"/>
        <v/>
      </c>
      <c r="AC80" s="407" t="str">
        <f t="shared" si="27"/>
        <v/>
      </c>
      <c r="AD80" s="130" t="str">
        <f t="shared" si="28"/>
        <v/>
      </c>
    </row>
    <row r="81" spans="2:30" x14ac:dyDescent="0.2">
      <c r="B81" s="500"/>
      <c r="C81" s="501"/>
      <c r="D81" s="501"/>
      <c r="E81" s="501"/>
      <c r="F81" s="501"/>
      <c r="G81" s="501"/>
      <c r="H81" s="501"/>
      <c r="I81" s="502"/>
      <c r="J81" s="48"/>
      <c r="K81" s="254"/>
      <c r="L81" s="429" t="s">
        <v>120</v>
      </c>
      <c r="M81" s="257" t="str">
        <f>IF(LEN($C$5)&lt;=1,
    "",
    IF(
        OR($C$5="Overige (zorg-)instellingen",$C$5="Onderneming"),
        IF(Basisgegevens!$C$5="Ja",
            IFERROR(
                INDEX(Hulpsheets!$AO$3:$AR$18,
                    MATCH($C$9,Hulpsheets!$AN$3:$AN$18,0),
                    MATCH($C$6,Hulpsheets!$AO$3:$AR$3,0)
                ),
                ""
            ),
            IFERROR(
                INDEX(Hulpsheets!$AH$3:$AK$18,
                    MATCH($C$9,Hulpsheets!$AG$3:$AG$18,0),
                    MATCH($C$6,Hulpsheets!$AH$3:$AK$3,0)
                ),
                ""
            )
        ),
        IF($L81="Niet-economische activiteit",
            100%,
            IF(Basisgegevens!$C$5="Ja",
                IFERROR(
                    INDEX(Hulpsheets!$AO$3:$AR$18,
                        MATCH($C$9,Hulpsheets!$AN$3:$AN$18,0),
                        MATCH($C$6,Hulpsheets!$AO$3:$AR$3,0)
                    ),
                    ""
                ),
                IFERROR(
                    INDEX(Hulpsheets!$AH$3:$AK$18,
                        MATCH($C$9,Hulpsheets!$AG$3:$AG$18,0),
                        MATCH($C$6,Hulpsheets!$AH$3:$AK$3,0)
                    ),
                    ""
                )
            )
        )
    )
)</f>
        <v/>
      </c>
      <c r="N81" s="397">
        <f t="shared" si="22"/>
        <v>0</v>
      </c>
      <c r="O81" s="77" t="str">
        <f t="shared" si="23"/>
        <v/>
      </c>
      <c r="P81" s="86" t="str">
        <f t="shared" si="24"/>
        <v/>
      </c>
      <c r="R81" s="404"/>
      <c r="S81" s="403" t="str">
        <f t="shared" si="29"/>
        <v/>
      </c>
      <c r="T81" s="130" t="str">
        <f t="shared" si="25"/>
        <v/>
      </c>
      <c r="U81" s="70"/>
      <c r="V81" s="404"/>
      <c r="W81" s="70"/>
      <c r="X81" s="404"/>
      <c r="Z81" s="461"/>
      <c r="AA81" s="407" t="str">
        <f t="shared" si="30"/>
        <v/>
      </c>
      <c r="AB81" s="130" t="str">
        <f t="shared" si="26"/>
        <v/>
      </c>
      <c r="AC81" s="407" t="str">
        <f t="shared" si="27"/>
        <v/>
      </c>
      <c r="AD81" s="130" t="str">
        <f t="shared" si="28"/>
        <v/>
      </c>
    </row>
    <row r="82" spans="2:30" x14ac:dyDescent="0.2">
      <c r="B82" s="500"/>
      <c r="C82" s="501"/>
      <c r="D82" s="501"/>
      <c r="E82" s="501"/>
      <c r="F82" s="501"/>
      <c r="G82" s="501"/>
      <c r="H82" s="501"/>
      <c r="I82" s="502"/>
      <c r="J82" s="48"/>
      <c r="K82" s="254"/>
      <c r="L82" s="429" t="s">
        <v>120</v>
      </c>
      <c r="M82" s="257" t="str">
        <f>IF(LEN($C$5)&lt;=1,
    "",
    IF(
        OR($C$5="Overige (zorg-)instellingen",$C$5="Onderneming"),
        IF(Basisgegevens!$C$5="Ja",
            IFERROR(
                INDEX(Hulpsheets!$AO$3:$AR$18,
                    MATCH($C$9,Hulpsheets!$AN$3:$AN$18,0),
                    MATCH($C$6,Hulpsheets!$AO$3:$AR$3,0)
                ),
                ""
            ),
            IFERROR(
                INDEX(Hulpsheets!$AH$3:$AK$18,
                    MATCH($C$9,Hulpsheets!$AG$3:$AG$18,0),
                    MATCH($C$6,Hulpsheets!$AH$3:$AK$3,0)
                ),
                ""
            )
        ),
        IF($L82="Niet-economische activiteit",
            100%,
            IF(Basisgegevens!$C$5="Ja",
                IFERROR(
                    INDEX(Hulpsheets!$AO$3:$AR$18,
                        MATCH($C$9,Hulpsheets!$AN$3:$AN$18,0),
                        MATCH($C$6,Hulpsheets!$AO$3:$AR$3,0)
                    ),
                    ""
                ),
                IFERROR(
                    INDEX(Hulpsheets!$AH$3:$AK$18,
                        MATCH($C$9,Hulpsheets!$AG$3:$AG$18,0),
                        MATCH($C$6,Hulpsheets!$AH$3:$AK$3,0)
                    ),
                    ""
                )
            )
        )
    )
)</f>
        <v/>
      </c>
      <c r="N82" s="397">
        <f t="shared" si="22"/>
        <v>0</v>
      </c>
      <c r="O82" s="77" t="str">
        <f t="shared" si="23"/>
        <v/>
      </c>
      <c r="P82" s="86" t="str">
        <f t="shared" si="24"/>
        <v/>
      </c>
      <c r="R82" s="404"/>
      <c r="S82" s="403" t="str">
        <f t="shared" si="29"/>
        <v/>
      </c>
      <c r="T82" s="130" t="str">
        <f t="shared" si="25"/>
        <v/>
      </c>
      <c r="U82" s="70"/>
      <c r="V82" s="404"/>
      <c r="W82" s="70"/>
      <c r="X82" s="404"/>
      <c r="Z82" s="461"/>
      <c r="AA82" s="407" t="str">
        <f t="shared" si="30"/>
        <v/>
      </c>
      <c r="AB82" s="130" t="str">
        <f t="shared" si="26"/>
        <v/>
      </c>
      <c r="AC82" s="407" t="str">
        <f t="shared" si="27"/>
        <v/>
      </c>
      <c r="AD82" s="130" t="str">
        <f t="shared" si="28"/>
        <v/>
      </c>
    </row>
    <row r="83" spans="2:30" x14ac:dyDescent="0.2">
      <c r="B83" s="500"/>
      <c r="C83" s="501"/>
      <c r="D83" s="501"/>
      <c r="E83" s="501"/>
      <c r="F83" s="501"/>
      <c r="G83" s="501"/>
      <c r="H83" s="501"/>
      <c r="I83" s="502"/>
      <c r="J83" s="48"/>
      <c r="K83" s="254"/>
      <c r="L83" s="429" t="s">
        <v>120</v>
      </c>
      <c r="M83" s="257" t="str">
        <f>IF(LEN($C$5)&lt;=1,
    "",
    IF(
        OR($C$5="Overige (zorg-)instellingen",$C$5="Onderneming"),
        IF(Basisgegevens!$C$5="Ja",
            IFERROR(
                INDEX(Hulpsheets!$AO$3:$AR$18,
                    MATCH($C$9,Hulpsheets!$AN$3:$AN$18,0),
                    MATCH($C$6,Hulpsheets!$AO$3:$AR$3,0)
                ),
                ""
            ),
            IFERROR(
                INDEX(Hulpsheets!$AH$3:$AK$18,
                    MATCH($C$9,Hulpsheets!$AG$3:$AG$18,0),
                    MATCH($C$6,Hulpsheets!$AH$3:$AK$3,0)
                ),
                ""
            )
        ),
        IF($L83="Niet-economische activiteit",
            100%,
            IF(Basisgegevens!$C$5="Ja",
                IFERROR(
                    INDEX(Hulpsheets!$AO$3:$AR$18,
                        MATCH($C$9,Hulpsheets!$AN$3:$AN$18,0),
                        MATCH($C$6,Hulpsheets!$AO$3:$AR$3,0)
                    ),
                    ""
                ),
                IFERROR(
                    INDEX(Hulpsheets!$AH$3:$AK$18,
                        MATCH($C$9,Hulpsheets!$AG$3:$AG$18,0),
                        MATCH($C$6,Hulpsheets!$AH$3:$AK$3,0)
                    ),
                    ""
                )
            )
        )
    )
)</f>
        <v/>
      </c>
      <c r="N83" s="397">
        <f t="shared" si="22"/>
        <v>0</v>
      </c>
      <c r="O83" s="77" t="str">
        <f t="shared" si="23"/>
        <v/>
      </c>
      <c r="P83" s="86" t="str">
        <f t="shared" si="24"/>
        <v/>
      </c>
      <c r="R83" s="404"/>
      <c r="S83" s="403" t="str">
        <f t="shared" si="29"/>
        <v/>
      </c>
      <c r="T83" s="130" t="str">
        <f t="shared" si="25"/>
        <v/>
      </c>
      <c r="U83" s="70"/>
      <c r="V83" s="404"/>
      <c r="W83" s="70"/>
      <c r="X83" s="404"/>
      <c r="Z83" s="461"/>
      <c r="AA83" s="407" t="str">
        <f t="shared" si="30"/>
        <v/>
      </c>
      <c r="AB83" s="130" t="str">
        <f t="shared" si="26"/>
        <v/>
      </c>
      <c r="AC83" s="407" t="str">
        <f t="shared" si="27"/>
        <v/>
      </c>
      <c r="AD83" s="130" t="str">
        <f t="shared" si="28"/>
        <v/>
      </c>
    </row>
    <row r="84" spans="2:30" x14ac:dyDescent="0.2">
      <c r="B84" s="500"/>
      <c r="C84" s="501"/>
      <c r="D84" s="501"/>
      <c r="E84" s="501"/>
      <c r="F84" s="501"/>
      <c r="G84" s="501"/>
      <c r="H84" s="501"/>
      <c r="I84" s="502"/>
      <c r="J84" s="48"/>
      <c r="K84" s="254"/>
      <c r="L84" s="429" t="s">
        <v>120</v>
      </c>
      <c r="M84" s="257" t="str">
        <f>IF(LEN($C$5)&lt;=1,
    "",
    IF(
        OR($C$5="Overige (zorg-)instellingen",$C$5="Onderneming"),
        IF(Basisgegevens!$C$5="Ja",
            IFERROR(
                INDEX(Hulpsheets!$AO$3:$AR$18,
                    MATCH($C$9,Hulpsheets!$AN$3:$AN$18,0),
                    MATCH($C$6,Hulpsheets!$AO$3:$AR$3,0)
                ),
                ""
            ),
            IFERROR(
                INDEX(Hulpsheets!$AH$3:$AK$18,
                    MATCH($C$9,Hulpsheets!$AG$3:$AG$18,0),
                    MATCH($C$6,Hulpsheets!$AH$3:$AK$3,0)
                ),
                ""
            )
        ),
        IF($L84="Niet-economische activiteit",
            100%,
            IF(Basisgegevens!$C$5="Ja",
                IFERROR(
                    INDEX(Hulpsheets!$AO$3:$AR$18,
                        MATCH($C$9,Hulpsheets!$AN$3:$AN$18,0),
                        MATCH($C$6,Hulpsheets!$AO$3:$AR$3,0)
                    ),
                    ""
                ),
                IFERROR(
                    INDEX(Hulpsheets!$AH$3:$AK$18,
                        MATCH($C$9,Hulpsheets!$AG$3:$AG$18,0),
                        MATCH($C$6,Hulpsheets!$AH$3:$AK$3,0)
                    ),
                    ""
                )
            )
        )
    )
)</f>
        <v/>
      </c>
      <c r="N84" s="397">
        <f t="shared" si="22"/>
        <v>0</v>
      </c>
      <c r="O84" s="77" t="str">
        <f t="shared" si="23"/>
        <v/>
      </c>
      <c r="P84" s="86" t="str">
        <f t="shared" si="24"/>
        <v/>
      </c>
      <c r="R84" s="404"/>
      <c r="S84" s="403" t="str">
        <f t="shared" si="29"/>
        <v/>
      </c>
      <c r="T84" s="130" t="str">
        <f t="shared" si="25"/>
        <v/>
      </c>
      <c r="U84" s="70"/>
      <c r="V84" s="404"/>
      <c r="W84" s="70"/>
      <c r="X84" s="404"/>
      <c r="Z84" s="461"/>
      <c r="AA84" s="407" t="str">
        <f t="shared" si="30"/>
        <v/>
      </c>
      <c r="AB84" s="130" t="str">
        <f t="shared" si="26"/>
        <v/>
      </c>
      <c r="AC84" s="407" t="str">
        <f t="shared" si="27"/>
        <v/>
      </c>
      <c r="AD84" s="130" t="str">
        <f t="shared" si="28"/>
        <v/>
      </c>
    </row>
    <row r="85" spans="2:30" x14ac:dyDescent="0.2">
      <c r="B85" s="500"/>
      <c r="C85" s="501"/>
      <c r="D85" s="501"/>
      <c r="E85" s="501"/>
      <c r="F85" s="501"/>
      <c r="G85" s="501"/>
      <c r="H85" s="501"/>
      <c r="I85" s="502"/>
      <c r="J85" s="48"/>
      <c r="K85" s="254"/>
      <c r="L85" s="429" t="s">
        <v>120</v>
      </c>
      <c r="M85" s="257" t="str">
        <f>IF(LEN($C$5)&lt;=1,
    "",
    IF(
        OR($C$5="Overige (zorg-)instellingen",$C$5="Onderneming"),
        IF(Basisgegevens!$C$5="Ja",
            IFERROR(
                INDEX(Hulpsheets!$AO$3:$AR$18,
                    MATCH($C$9,Hulpsheets!$AN$3:$AN$18,0),
                    MATCH($C$6,Hulpsheets!$AO$3:$AR$3,0)
                ),
                ""
            ),
            IFERROR(
                INDEX(Hulpsheets!$AH$3:$AK$18,
                    MATCH($C$9,Hulpsheets!$AG$3:$AG$18,0),
                    MATCH($C$6,Hulpsheets!$AH$3:$AK$3,0)
                ),
                ""
            )
        ),
        IF($L85="Niet-economische activiteit",
            100%,
            IF(Basisgegevens!$C$5="Ja",
                IFERROR(
                    INDEX(Hulpsheets!$AO$3:$AR$18,
                        MATCH($C$9,Hulpsheets!$AN$3:$AN$18,0),
                        MATCH($C$6,Hulpsheets!$AO$3:$AR$3,0)
                    ),
                    ""
                ),
                IFERROR(
                    INDEX(Hulpsheets!$AH$3:$AK$18,
                        MATCH($C$9,Hulpsheets!$AG$3:$AG$18,0),
                        MATCH($C$6,Hulpsheets!$AH$3:$AK$3,0)
                    ),
                    ""
                )
            )
        )
    )
)</f>
        <v/>
      </c>
      <c r="N85" s="397">
        <f t="shared" si="22"/>
        <v>0</v>
      </c>
      <c r="O85" s="77" t="str">
        <f t="shared" si="23"/>
        <v/>
      </c>
      <c r="P85" s="86" t="str">
        <f t="shared" si="24"/>
        <v/>
      </c>
      <c r="R85" s="404"/>
      <c r="S85" s="403" t="str">
        <f t="shared" si="29"/>
        <v/>
      </c>
      <c r="T85" s="130" t="str">
        <f t="shared" si="25"/>
        <v/>
      </c>
      <c r="U85" s="70"/>
      <c r="V85" s="404"/>
      <c r="W85" s="70"/>
      <c r="X85" s="404"/>
      <c r="Z85" s="461"/>
      <c r="AA85" s="407" t="str">
        <f t="shared" si="30"/>
        <v/>
      </c>
      <c r="AB85" s="130" t="str">
        <f t="shared" si="26"/>
        <v/>
      </c>
      <c r="AC85" s="407" t="str">
        <f t="shared" si="27"/>
        <v/>
      </c>
      <c r="AD85" s="130" t="str">
        <f t="shared" si="28"/>
        <v/>
      </c>
    </row>
    <row r="86" spans="2:30" x14ac:dyDescent="0.2">
      <c r="B86" s="500"/>
      <c r="C86" s="501"/>
      <c r="D86" s="501"/>
      <c r="E86" s="501"/>
      <c r="F86" s="501"/>
      <c r="G86" s="501"/>
      <c r="H86" s="501"/>
      <c r="I86" s="502"/>
      <c r="J86" s="48"/>
      <c r="K86" s="254"/>
      <c r="L86" s="429" t="s">
        <v>120</v>
      </c>
      <c r="M86" s="257" t="str">
        <f>IF(LEN($C$5)&lt;=1,
    "",
    IF(
        OR($C$5="Overige (zorg-)instellingen",$C$5="Onderneming"),
        IF(Basisgegevens!$C$5="Ja",
            IFERROR(
                INDEX(Hulpsheets!$AO$3:$AR$18,
                    MATCH($C$9,Hulpsheets!$AN$3:$AN$18,0),
                    MATCH($C$6,Hulpsheets!$AO$3:$AR$3,0)
                ),
                ""
            ),
            IFERROR(
                INDEX(Hulpsheets!$AH$3:$AK$18,
                    MATCH($C$9,Hulpsheets!$AG$3:$AG$18,0),
                    MATCH($C$6,Hulpsheets!$AH$3:$AK$3,0)
                ),
                ""
            )
        ),
        IF($L86="Niet-economische activiteit",
            100%,
            IF(Basisgegevens!$C$5="Ja",
                IFERROR(
                    INDEX(Hulpsheets!$AO$3:$AR$18,
                        MATCH($C$9,Hulpsheets!$AN$3:$AN$18,0),
                        MATCH($C$6,Hulpsheets!$AO$3:$AR$3,0)
                    ),
                    ""
                ),
                IFERROR(
                    INDEX(Hulpsheets!$AH$3:$AK$18,
                        MATCH($C$9,Hulpsheets!$AG$3:$AG$18,0),
                        MATCH($C$6,Hulpsheets!$AH$3:$AK$3,0)
                    ),
                    ""
                )
            )
        )
    )
)</f>
        <v/>
      </c>
      <c r="N86" s="397">
        <f t="shared" si="22"/>
        <v>0</v>
      </c>
      <c r="O86" s="77" t="str">
        <f t="shared" si="23"/>
        <v/>
      </c>
      <c r="P86" s="86" t="str">
        <f t="shared" si="24"/>
        <v/>
      </c>
      <c r="R86" s="404"/>
      <c r="S86" s="403" t="str">
        <f t="shared" si="29"/>
        <v/>
      </c>
      <c r="T86" s="130" t="str">
        <f t="shared" si="25"/>
        <v/>
      </c>
      <c r="U86" s="70"/>
      <c r="V86" s="404"/>
      <c r="W86" s="70"/>
      <c r="X86" s="404"/>
      <c r="Z86" s="461"/>
      <c r="AA86" s="407" t="str">
        <f t="shared" si="30"/>
        <v/>
      </c>
      <c r="AB86" s="130" t="str">
        <f t="shared" si="26"/>
        <v/>
      </c>
      <c r="AC86" s="407" t="str">
        <f t="shared" si="27"/>
        <v/>
      </c>
      <c r="AD86" s="130" t="str">
        <f t="shared" si="28"/>
        <v/>
      </c>
    </row>
    <row r="87" spans="2:30" ht="13.5" thickBot="1" x14ac:dyDescent="0.25">
      <c r="B87" s="500"/>
      <c r="C87" s="501"/>
      <c r="D87" s="501"/>
      <c r="E87" s="501"/>
      <c r="F87" s="501"/>
      <c r="G87" s="501"/>
      <c r="H87" s="501"/>
      <c r="I87" s="502"/>
      <c r="J87" s="48"/>
      <c r="K87" s="254"/>
      <c r="L87" s="429" t="s">
        <v>120</v>
      </c>
      <c r="M87" s="257" t="str">
        <f>IF(LEN($C$5)&lt;=1,
    "",
    IF(
        OR($C$5="Overige (zorg-)instellingen",$C$5="Onderneming"),
        IF(Basisgegevens!$C$5="Ja",
            IFERROR(
                INDEX(Hulpsheets!$AO$3:$AR$18,
                    MATCH($C$9,Hulpsheets!$AN$3:$AN$18,0),
                    MATCH($C$6,Hulpsheets!$AO$3:$AR$3,0)
                ),
                ""
            ),
            IFERROR(
                INDEX(Hulpsheets!$AH$3:$AK$18,
                    MATCH($C$9,Hulpsheets!$AG$3:$AG$18,0),
                    MATCH($C$6,Hulpsheets!$AH$3:$AK$3,0)
                ),
                ""
            )
        ),
        IF($L87="Niet-economische activiteit",
            100%,
            IF(Basisgegevens!$C$5="Ja",
                IFERROR(
                    INDEX(Hulpsheets!$AO$3:$AR$18,
                        MATCH($C$9,Hulpsheets!$AN$3:$AN$18,0),
                        MATCH($C$6,Hulpsheets!$AO$3:$AR$3,0)
                    ),
                    ""
                ),
                IFERROR(
                    INDEX(Hulpsheets!$AH$3:$AK$18,
                        MATCH($C$9,Hulpsheets!$AG$3:$AG$18,0),
                        MATCH($C$6,Hulpsheets!$AH$3:$AK$3,0)
                    ),
                    ""
                )
            )
        )
    )
)</f>
        <v/>
      </c>
      <c r="N87" s="397">
        <f t="shared" si="22"/>
        <v>0</v>
      </c>
      <c r="O87" s="77" t="str">
        <f t="shared" si="23"/>
        <v/>
      </c>
      <c r="P87" s="86" t="str">
        <f t="shared" si="24"/>
        <v/>
      </c>
      <c r="R87" s="404"/>
      <c r="S87" s="403" t="str">
        <f t="shared" si="29"/>
        <v/>
      </c>
      <c r="T87" s="130" t="str">
        <f t="shared" si="25"/>
        <v/>
      </c>
      <c r="U87" s="70"/>
      <c r="V87" s="404"/>
      <c r="W87" s="70"/>
      <c r="X87" s="404"/>
      <c r="Z87" s="461"/>
      <c r="AA87" s="407" t="str">
        <f t="shared" si="30"/>
        <v/>
      </c>
      <c r="AB87" s="130" t="str">
        <f t="shared" si="26"/>
        <v/>
      </c>
      <c r="AC87" s="407" t="str">
        <f t="shared" si="27"/>
        <v/>
      </c>
      <c r="AD87" s="130" t="str">
        <f t="shared" si="28"/>
        <v/>
      </c>
    </row>
    <row r="88" spans="2:30" ht="13.5" hidden="1" outlineLevel="1" thickBot="1" x14ac:dyDescent="0.25">
      <c r="B88" s="514"/>
      <c r="C88" s="515"/>
      <c r="D88" s="515"/>
      <c r="E88" s="515"/>
      <c r="F88" s="515"/>
      <c r="G88" s="515"/>
      <c r="H88" s="515"/>
      <c r="I88" s="515"/>
      <c r="J88" s="48"/>
      <c r="K88" s="254"/>
      <c r="L88" s="429" t="s">
        <v>120</v>
      </c>
      <c r="M88" s="257" t="str">
        <f>IF(LEN($C$5)&lt;=1,
    "",
    IF(
        OR($C$5="Overige (zorg-)instellingen",$C$5="Onderneming"),
        IF(Basisgegevens!$C$5="Ja",
            IFERROR(
                INDEX(Hulpsheets!$AO$3:$AR$18,
                    MATCH($C$9,Hulpsheets!$AN$3:$AN$18,0),
                    MATCH($C$6,Hulpsheets!$AO$3:$AR$3,0)
                ),
                ""
            ),
            IFERROR(
                INDEX(Hulpsheets!$AH$3:$AK$18,
                    MATCH($C$9,Hulpsheets!$AG$3:$AG$18,0),
                    MATCH($C$6,Hulpsheets!$AH$3:$AK$3,0)
                ),
                ""
            )
        ),
        IF($L88="Niet-economische activiteit",
            100%,
            IF(Basisgegevens!$C$5="Ja",
                IFERROR(
                    INDEX(Hulpsheets!$AO$3:$AR$18,
                        MATCH($C$9,Hulpsheets!$AN$3:$AN$18,0),
                        MATCH($C$6,Hulpsheets!$AO$3:$AR$3,0)
                    ),
                    ""
                ),
                IFERROR(
                    INDEX(Hulpsheets!$AH$3:$AK$18,
                        MATCH($C$9,Hulpsheets!$AG$3:$AG$18,0),
                        MATCH($C$6,Hulpsheets!$AH$3:$AK$3,0)
                    ),
                    ""
                )
            )
        )
    )
)</f>
        <v/>
      </c>
      <c r="N88" s="397">
        <f t="shared" si="22"/>
        <v>0</v>
      </c>
      <c r="O88" s="77" t="str">
        <f t="shared" si="23"/>
        <v/>
      </c>
      <c r="P88" s="86" t="str">
        <f t="shared" si="24"/>
        <v/>
      </c>
      <c r="R88" s="404"/>
      <c r="S88" s="403" t="str">
        <f t="shared" si="29"/>
        <v/>
      </c>
      <c r="T88" s="130" t="str">
        <f t="shared" si="25"/>
        <v/>
      </c>
      <c r="U88" s="70"/>
      <c r="V88" s="404"/>
      <c r="W88" s="70"/>
      <c r="X88" s="404"/>
      <c r="Z88" s="461"/>
      <c r="AA88" s="407" t="str">
        <f t="shared" si="30"/>
        <v/>
      </c>
      <c r="AB88" s="130" t="str">
        <f t="shared" si="26"/>
        <v/>
      </c>
      <c r="AC88" s="407" t="str">
        <f t="shared" si="27"/>
        <v/>
      </c>
      <c r="AD88" s="130" t="str">
        <f t="shared" si="28"/>
        <v/>
      </c>
    </row>
    <row r="89" spans="2:30" ht="13.5" hidden="1" outlineLevel="1" thickBot="1" x14ac:dyDescent="0.25">
      <c r="B89" s="514"/>
      <c r="C89" s="515"/>
      <c r="D89" s="515"/>
      <c r="E89" s="515"/>
      <c r="F89" s="515"/>
      <c r="G89" s="515"/>
      <c r="H89" s="515"/>
      <c r="I89" s="515"/>
      <c r="J89" s="48"/>
      <c r="K89" s="254"/>
      <c r="L89" s="429" t="s">
        <v>120</v>
      </c>
      <c r="M89" s="257" t="str">
        <f>IF(LEN($C$5)&lt;=1,
    "",
    IF(
        OR($C$5="Overige (zorg-)instellingen",$C$5="Onderneming"),
        IF(Basisgegevens!$C$5="Ja",
            IFERROR(
                INDEX(Hulpsheets!$AO$3:$AR$18,
                    MATCH($C$9,Hulpsheets!$AN$3:$AN$18,0),
                    MATCH($C$6,Hulpsheets!$AO$3:$AR$3,0)
                ),
                ""
            ),
            IFERROR(
                INDEX(Hulpsheets!$AH$3:$AK$18,
                    MATCH($C$9,Hulpsheets!$AG$3:$AG$18,0),
                    MATCH($C$6,Hulpsheets!$AH$3:$AK$3,0)
                ),
                ""
            )
        ),
        IF($L89="Niet-economische activiteit",
            100%,
            IF(Basisgegevens!$C$5="Ja",
                IFERROR(
                    INDEX(Hulpsheets!$AO$3:$AR$18,
                        MATCH($C$9,Hulpsheets!$AN$3:$AN$18,0),
                        MATCH($C$6,Hulpsheets!$AO$3:$AR$3,0)
                    ),
                    ""
                ),
                IFERROR(
                    INDEX(Hulpsheets!$AH$3:$AK$18,
                        MATCH($C$9,Hulpsheets!$AG$3:$AG$18,0),
                        MATCH($C$6,Hulpsheets!$AH$3:$AK$3,0)
                    ),
                    ""
                )
            )
        )
    )
)</f>
        <v/>
      </c>
      <c r="N89" s="397">
        <f t="shared" si="22"/>
        <v>0</v>
      </c>
      <c r="O89" s="77" t="str">
        <f t="shared" si="23"/>
        <v/>
      </c>
      <c r="P89" s="86" t="str">
        <f t="shared" si="24"/>
        <v/>
      </c>
      <c r="R89" s="404"/>
      <c r="S89" s="403" t="str">
        <f t="shared" si="29"/>
        <v/>
      </c>
      <c r="T89" s="130" t="str">
        <f t="shared" si="25"/>
        <v/>
      </c>
      <c r="U89" s="70"/>
      <c r="V89" s="404"/>
      <c r="W89" s="70"/>
      <c r="X89" s="404"/>
      <c r="Z89" s="461"/>
      <c r="AA89" s="407" t="str">
        <f t="shared" si="30"/>
        <v/>
      </c>
      <c r="AB89" s="130" t="str">
        <f t="shared" si="26"/>
        <v/>
      </c>
      <c r="AC89" s="407" t="str">
        <f t="shared" si="27"/>
        <v/>
      </c>
      <c r="AD89" s="130" t="str">
        <f t="shared" si="28"/>
        <v/>
      </c>
    </row>
    <row r="90" spans="2:30" ht="13.5" hidden="1" outlineLevel="1" thickBot="1" x14ac:dyDescent="0.25">
      <c r="B90" s="514"/>
      <c r="C90" s="515"/>
      <c r="D90" s="515"/>
      <c r="E90" s="515"/>
      <c r="F90" s="515"/>
      <c r="G90" s="515"/>
      <c r="H90" s="515"/>
      <c r="I90" s="515"/>
      <c r="J90" s="48"/>
      <c r="K90" s="254"/>
      <c r="L90" s="429" t="s">
        <v>120</v>
      </c>
      <c r="M90" s="257" t="str">
        <f>IF(LEN($C$5)&lt;=1,
    "",
    IF(
        OR($C$5="Overige (zorg-)instellingen",$C$5="Onderneming"),
        IF(Basisgegevens!$C$5="Ja",
            IFERROR(
                INDEX(Hulpsheets!$AO$3:$AR$18,
                    MATCH($C$9,Hulpsheets!$AN$3:$AN$18,0),
                    MATCH($C$6,Hulpsheets!$AO$3:$AR$3,0)
                ),
                ""
            ),
            IFERROR(
                INDEX(Hulpsheets!$AH$3:$AK$18,
                    MATCH($C$9,Hulpsheets!$AG$3:$AG$18,0),
                    MATCH($C$6,Hulpsheets!$AH$3:$AK$3,0)
                ),
                ""
            )
        ),
        IF($L90="Niet-economische activiteit",
            100%,
            IF(Basisgegevens!$C$5="Ja",
                IFERROR(
                    INDEX(Hulpsheets!$AO$3:$AR$18,
                        MATCH($C$9,Hulpsheets!$AN$3:$AN$18,0),
                        MATCH($C$6,Hulpsheets!$AO$3:$AR$3,0)
                    ),
                    ""
                ),
                IFERROR(
                    INDEX(Hulpsheets!$AH$3:$AK$18,
                        MATCH($C$9,Hulpsheets!$AG$3:$AG$18,0),
                        MATCH($C$6,Hulpsheets!$AH$3:$AK$3,0)
                    ),
                    ""
                )
            )
        )
    )
)</f>
        <v/>
      </c>
      <c r="N90" s="397">
        <f t="shared" si="22"/>
        <v>0</v>
      </c>
      <c r="O90" s="77" t="str">
        <f t="shared" si="23"/>
        <v/>
      </c>
      <c r="P90" s="86" t="str">
        <f t="shared" si="24"/>
        <v/>
      </c>
      <c r="R90" s="404"/>
      <c r="S90" s="403" t="str">
        <f t="shared" si="29"/>
        <v/>
      </c>
      <c r="T90" s="130" t="str">
        <f t="shared" si="25"/>
        <v/>
      </c>
      <c r="U90" s="70"/>
      <c r="V90" s="404"/>
      <c r="W90" s="70"/>
      <c r="X90" s="404"/>
      <c r="Z90" s="461"/>
      <c r="AA90" s="407" t="str">
        <f t="shared" si="30"/>
        <v/>
      </c>
      <c r="AB90" s="130" t="str">
        <f t="shared" si="26"/>
        <v/>
      </c>
      <c r="AC90" s="407" t="str">
        <f t="shared" si="27"/>
        <v/>
      </c>
      <c r="AD90" s="130" t="str">
        <f t="shared" si="28"/>
        <v/>
      </c>
    </row>
    <row r="91" spans="2:30" ht="13.5" hidden="1" outlineLevel="1" thickBot="1" x14ac:dyDescent="0.25">
      <c r="B91" s="514"/>
      <c r="C91" s="515"/>
      <c r="D91" s="515"/>
      <c r="E91" s="515"/>
      <c r="F91" s="515"/>
      <c r="G91" s="515"/>
      <c r="H91" s="515"/>
      <c r="I91" s="515"/>
      <c r="J91" s="48"/>
      <c r="K91" s="254"/>
      <c r="L91" s="429" t="s">
        <v>120</v>
      </c>
      <c r="M91" s="257" t="str">
        <f>IF(LEN($C$5)&lt;=1,
    "",
    IF(
        OR($C$5="Overige (zorg-)instellingen",$C$5="Onderneming"),
        IF(Basisgegevens!$C$5="Ja",
            IFERROR(
                INDEX(Hulpsheets!$AO$3:$AR$18,
                    MATCH($C$9,Hulpsheets!$AN$3:$AN$18,0),
                    MATCH($C$6,Hulpsheets!$AO$3:$AR$3,0)
                ),
                ""
            ),
            IFERROR(
                INDEX(Hulpsheets!$AH$3:$AK$18,
                    MATCH($C$9,Hulpsheets!$AG$3:$AG$18,0),
                    MATCH($C$6,Hulpsheets!$AH$3:$AK$3,0)
                ),
                ""
            )
        ),
        IF($L91="Niet-economische activiteit",
            100%,
            IF(Basisgegevens!$C$5="Ja",
                IFERROR(
                    INDEX(Hulpsheets!$AO$3:$AR$18,
                        MATCH($C$9,Hulpsheets!$AN$3:$AN$18,0),
                        MATCH($C$6,Hulpsheets!$AO$3:$AR$3,0)
                    ),
                    ""
                ),
                IFERROR(
                    INDEX(Hulpsheets!$AH$3:$AK$18,
                        MATCH($C$9,Hulpsheets!$AG$3:$AG$18,0),
                        MATCH($C$6,Hulpsheets!$AH$3:$AK$3,0)
                    ),
                    ""
                )
            )
        )
    )
)</f>
        <v/>
      </c>
      <c r="N91" s="397">
        <f t="shared" si="22"/>
        <v>0</v>
      </c>
      <c r="O91" s="77" t="str">
        <f t="shared" si="23"/>
        <v/>
      </c>
      <c r="P91" s="86" t="str">
        <f t="shared" si="24"/>
        <v/>
      </c>
      <c r="R91" s="404"/>
      <c r="S91" s="403" t="str">
        <f t="shared" si="29"/>
        <v/>
      </c>
      <c r="T91" s="130" t="str">
        <f t="shared" si="25"/>
        <v/>
      </c>
      <c r="U91" s="70"/>
      <c r="V91" s="404"/>
      <c r="W91" s="70"/>
      <c r="X91" s="404"/>
      <c r="Z91" s="461"/>
      <c r="AA91" s="407" t="str">
        <f t="shared" si="30"/>
        <v/>
      </c>
      <c r="AB91" s="130" t="str">
        <f t="shared" si="26"/>
        <v/>
      </c>
      <c r="AC91" s="407" t="str">
        <f t="shared" si="27"/>
        <v/>
      </c>
      <c r="AD91" s="130" t="str">
        <f t="shared" si="28"/>
        <v/>
      </c>
    </row>
    <row r="92" spans="2:30" ht="13.5" hidden="1" outlineLevel="1" thickBot="1" x14ac:dyDescent="0.25">
      <c r="B92" s="514"/>
      <c r="C92" s="515"/>
      <c r="D92" s="515"/>
      <c r="E92" s="515"/>
      <c r="F92" s="515"/>
      <c r="G92" s="515"/>
      <c r="H92" s="515"/>
      <c r="I92" s="515"/>
      <c r="J92" s="48"/>
      <c r="K92" s="254"/>
      <c r="L92" s="429" t="s">
        <v>120</v>
      </c>
      <c r="M92" s="257" t="str">
        <f>IF(LEN($C$5)&lt;=1,
    "",
    IF(
        OR($C$5="Overige (zorg-)instellingen",$C$5="Onderneming"),
        IF(Basisgegevens!$C$5="Ja",
            IFERROR(
                INDEX(Hulpsheets!$AO$3:$AR$18,
                    MATCH($C$9,Hulpsheets!$AN$3:$AN$18,0),
                    MATCH($C$6,Hulpsheets!$AO$3:$AR$3,0)
                ),
                ""
            ),
            IFERROR(
                INDEX(Hulpsheets!$AH$3:$AK$18,
                    MATCH($C$9,Hulpsheets!$AG$3:$AG$18,0),
                    MATCH($C$6,Hulpsheets!$AH$3:$AK$3,0)
                ),
                ""
            )
        ),
        IF($L92="Niet-economische activiteit",
            100%,
            IF(Basisgegevens!$C$5="Ja",
                IFERROR(
                    INDEX(Hulpsheets!$AO$3:$AR$18,
                        MATCH($C$9,Hulpsheets!$AN$3:$AN$18,0),
                        MATCH($C$6,Hulpsheets!$AO$3:$AR$3,0)
                    ),
                    ""
                ),
                IFERROR(
                    INDEX(Hulpsheets!$AH$3:$AK$18,
                        MATCH($C$9,Hulpsheets!$AG$3:$AG$18,0),
                        MATCH($C$6,Hulpsheets!$AH$3:$AK$3,0)
                    ),
                    ""
                )
            )
        )
    )
)</f>
        <v/>
      </c>
      <c r="N92" s="397">
        <f t="shared" si="22"/>
        <v>0</v>
      </c>
      <c r="O92" s="77" t="str">
        <f t="shared" si="23"/>
        <v/>
      </c>
      <c r="P92" s="86" t="str">
        <f t="shared" si="24"/>
        <v/>
      </c>
      <c r="R92" s="404"/>
      <c r="S92" s="403" t="str">
        <f t="shared" si="29"/>
        <v/>
      </c>
      <c r="T92" s="130" t="str">
        <f t="shared" si="25"/>
        <v/>
      </c>
      <c r="U92" s="70"/>
      <c r="V92" s="404"/>
      <c r="W92" s="70"/>
      <c r="X92" s="404"/>
      <c r="Z92" s="461"/>
      <c r="AA92" s="407" t="str">
        <f t="shared" si="30"/>
        <v/>
      </c>
      <c r="AB92" s="130" t="str">
        <f t="shared" si="26"/>
        <v/>
      </c>
      <c r="AC92" s="407" t="str">
        <f t="shared" si="27"/>
        <v/>
      </c>
      <c r="AD92" s="130" t="str">
        <f t="shared" si="28"/>
        <v/>
      </c>
    </row>
    <row r="93" spans="2:30" ht="13.5" hidden="1" outlineLevel="1" thickBot="1" x14ac:dyDescent="0.25">
      <c r="B93" s="514"/>
      <c r="C93" s="515"/>
      <c r="D93" s="515"/>
      <c r="E93" s="515"/>
      <c r="F93" s="515"/>
      <c r="G93" s="515"/>
      <c r="H93" s="515"/>
      <c r="I93" s="515"/>
      <c r="J93" s="48"/>
      <c r="K93" s="254"/>
      <c r="L93" s="429" t="s">
        <v>120</v>
      </c>
      <c r="M93" s="257" t="str">
        <f>IF(LEN($C$5)&lt;=1,
    "",
    IF(
        OR($C$5="Overige (zorg-)instellingen",$C$5="Onderneming"),
        IF(Basisgegevens!$C$5="Ja",
            IFERROR(
                INDEX(Hulpsheets!$AO$3:$AR$18,
                    MATCH($C$9,Hulpsheets!$AN$3:$AN$18,0),
                    MATCH($C$6,Hulpsheets!$AO$3:$AR$3,0)
                ),
                ""
            ),
            IFERROR(
                INDEX(Hulpsheets!$AH$3:$AK$18,
                    MATCH($C$9,Hulpsheets!$AG$3:$AG$18,0),
                    MATCH($C$6,Hulpsheets!$AH$3:$AK$3,0)
                ),
                ""
            )
        ),
        IF($L93="Niet-economische activiteit",
            100%,
            IF(Basisgegevens!$C$5="Ja",
                IFERROR(
                    INDEX(Hulpsheets!$AO$3:$AR$18,
                        MATCH($C$9,Hulpsheets!$AN$3:$AN$18,0),
                        MATCH($C$6,Hulpsheets!$AO$3:$AR$3,0)
                    ),
                    ""
                ),
                IFERROR(
                    INDEX(Hulpsheets!$AH$3:$AK$18,
                        MATCH($C$9,Hulpsheets!$AG$3:$AG$18,0),
                        MATCH($C$6,Hulpsheets!$AH$3:$AK$3,0)
                    ),
                    ""
                )
            )
        )
    )
)</f>
        <v/>
      </c>
      <c r="N93" s="397">
        <f t="shared" si="22"/>
        <v>0</v>
      </c>
      <c r="O93" s="77" t="str">
        <f t="shared" si="23"/>
        <v/>
      </c>
      <c r="P93" s="86" t="str">
        <f t="shared" si="24"/>
        <v/>
      </c>
      <c r="R93" s="404"/>
      <c r="S93" s="403" t="str">
        <f t="shared" si="29"/>
        <v/>
      </c>
      <c r="T93" s="130" t="str">
        <f t="shared" si="25"/>
        <v/>
      </c>
      <c r="U93" s="70"/>
      <c r="V93" s="404"/>
      <c r="W93" s="70"/>
      <c r="X93" s="404"/>
      <c r="Z93" s="461"/>
      <c r="AA93" s="407" t="str">
        <f t="shared" si="30"/>
        <v/>
      </c>
      <c r="AB93" s="130" t="str">
        <f t="shared" si="26"/>
        <v/>
      </c>
      <c r="AC93" s="407" t="str">
        <f t="shared" si="27"/>
        <v/>
      </c>
      <c r="AD93" s="130" t="str">
        <f t="shared" si="28"/>
        <v/>
      </c>
    </row>
    <row r="94" spans="2:30" ht="13.5" hidden="1" outlineLevel="1" thickBot="1" x14ac:dyDescent="0.25">
      <c r="B94" s="514"/>
      <c r="C94" s="515"/>
      <c r="D94" s="515"/>
      <c r="E94" s="515"/>
      <c r="F94" s="515"/>
      <c r="G94" s="515"/>
      <c r="H94" s="515"/>
      <c r="I94" s="515"/>
      <c r="J94" s="48"/>
      <c r="K94" s="254"/>
      <c r="L94" s="429" t="s">
        <v>120</v>
      </c>
      <c r="M94" s="257" t="str">
        <f>IF(LEN($C$5)&lt;=1,
    "",
    IF(
        OR($C$5="Overige (zorg-)instellingen",$C$5="Onderneming"),
        IF(Basisgegevens!$C$5="Ja",
            IFERROR(
                INDEX(Hulpsheets!$AO$3:$AR$18,
                    MATCH($C$9,Hulpsheets!$AN$3:$AN$18,0),
                    MATCH($C$6,Hulpsheets!$AO$3:$AR$3,0)
                ),
                ""
            ),
            IFERROR(
                INDEX(Hulpsheets!$AH$3:$AK$18,
                    MATCH($C$9,Hulpsheets!$AG$3:$AG$18,0),
                    MATCH($C$6,Hulpsheets!$AH$3:$AK$3,0)
                ),
                ""
            )
        ),
        IF($L94="Niet-economische activiteit",
            100%,
            IF(Basisgegevens!$C$5="Ja",
                IFERROR(
                    INDEX(Hulpsheets!$AO$3:$AR$18,
                        MATCH($C$9,Hulpsheets!$AN$3:$AN$18,0),
                        MATCH($C$6,Hulpsheets!$AO$3:$AR$3,0)
                    ),
                    ""
                ),
                IFERROR(
                    INDEX(Hulpsheets!$AH$3:$AK$18,
                        MATCH($C$9,Hulpsheets!$AG$3:$AG$18,0),
                        MATCH($C$6,Hulpsheets!$AH$3:$AK$3,0)
                    ),
                    ""
                )
            )
        )
    )
)</f>
        <v/>
      </c>
      <c r="N94" s="397">
        <f t="shared" si="22"/>
        <v>0</v>
      </c>
      <c r="O94" s="77" t="str">
        <f t="shared" si="23"/>
        <v/>
      </c>
      <c r="P94" s="86" t="str">
        <f t="shared" si="24"/>
        <v/>
      </c>
      <c r="R94" s="404"/>
      <c r="S94" s="403" t="str">
        <f t="shared" si="29"/>
        <v/>
      </c>
      <c r="T94" s="130" t="str">
        <f t="shared" si="25"/>
        <v/>
      </c>
      <c r="U94" s="70"/>
      <c r="V94" s="404"/>
      <c r="W94" s="70"/>
      <c r="X94" s="404"/>
      <c r="Z94" s="461"/>
      <c r="AA94" s="407" t="str">
        <f t="shared" si="30"/>
        <v/>
      </c>
      <c r="AB94" s="130" t="str">
        <f t="shared" si="26"/>
        <v/>
      </c>
      <c r="AC94" s="407" t="str">
        <f t="shared" si="27"/>
        <v/>
      </c>
      <c r="AD94" s="130" t="str">
        <f t="shared" si="28"/>
        <v/>
      </c>
    </row>
    <row r="95" spans="2:30" ht="13.5" hidden="1" outlineLevel="1" thickBot="1" x14ac:dyDescent="0.25">
      <c r="B95" s="514"/>
      <c r="C95" s="515"/>
      <c r="D95" s="515"/>
      <c r="E95" s="515"/>
      <c r="F95" s="515"/>
      <c r="G95" s="515"/>
      <c r="H95" s="515"/>
      <c r="I95" s="515"/>
      <c r="J95" s="48"/>
      <c r="K95" s="254"/>
      <c r="L95" s="429" t="s">
        <v>120</v>
      </c>
      <c r="M95" s="257" t="str">
        <f>IF(LEN($C$5)&lt;=1,
    "",
    IF(
        OR($C$5="Overige (zorg-)instellingen",$C$5="Onderneming"),
        IF(Basisgegevens!$C$5="Ja",
            IFERROR(
                INDEX(Hulpsheets!$AO$3:$AR$18,
                    MATCH($C$9,Hulpsheets!$AN$3:$AN$18,0),
                    MATCH($C$6,Hulpsheets!$AO$3:$AR$3,0)
                ),
                ""
            ),
            IFERROR(
                INDEX(Hulpsheets!$AH$3:$AK$18,
                    MATCH($C$9,Hulpsheets!$AG$3:$AG$18,0),
                    MATCH($C$6,Hulpsheets!$AH$3:$AK$3,0)
                ),
                ""
            )
        ),
        IF($L95="Niet-economische activiteit",
            100%,
            IF(Basisgegevens!$C$5="Ja",
                IFERROR(
                    INDEX(Hulpsheets!$AO$3:$AR$18,
                        MATCH($C$9,Hulpsheets!$AN$3:$AN$18,0),
                        MATCH($C$6,Hulpsheets!$AO$3:$AR$3,0)
                    ),
                    ""
                ),
                IFERROR(
                    INDEX(Hulpsheets!$AH$3:$AK$18,
                        MATCH($C$9,Hulpsheets!$AG$3:$AG$18,0),
                        MATCH($C$6,Hulpsheets!$AH$3:$AK$3,0)
                    ),
                    ""
                )
            )
        )
    )
)</f>
        <v/>
      </c>
      <c r="N95" s="397">
        <f t="shared" si="22"/>
        <v>0</v>
      </c>
      <c r="O95" s="77" t="str">
        <f t="shared" si="23"/>
        <v/>
      </c>
      <c r="P95" s="86" t="str">
        <f t="shared" si="24"/>
        <v/>
      </c>
      <c r="R95" s="404"/>
      <c r="S95" s="403" t="str">
        <f t="shared" si="29"/>
        <v/>
      </c>
      <c r="T95" s="130" t="str">
        <f t="shared" si="25"/>
        <v/>
      </c>
      <c r="U95" s="70"/>
      <c r="V95" s="404"/>
      <c r="W95" s="70"/>
      <c r="X95" s="404"/>
      <c r="Z95" s="461"/>
      <c r="AA95" s="407" t="str">
        <f t="shared" si="30"/>
        <v/>
      </c>
      <c r="AB95" s="130" t="str">
        <f t="shared" si="26"/>
        <v/>
      </c>
      <c r="AC95" s="407" t="str">
        <f t="shared" si="27"/>
        <v/>
      </c>
      <c r="AD95" s="130" t="str">
        <f t="shared" si="28"/>
        <v/>
      </c>
    </row>
    <row r="96" spans="2:30" ht="13.5" hidden="1" outlineLevel="1" thickBot="1" x14ac:dyDescent="0.25">
      <c r="B96" s="514"/>
      <c r="C96" s="515"/>
      <c r="D96" s="515"/>
      <c r="E96" s="515"/>
      <c r="F96" s="515"/>
      <c r="G96" s="515"/>
      <c r="H96" s="515"/>
      <c r="I96" s="515"/>
      <c r="J96" s="48"/>
      <c r="K96" s="254"/>
      <c r="L96" s="429" t="s">
        <v>120</v>
      </c>
      <c r="M96" s="257" t="str">
        <f>IF(LEN($C$5)&lt;=1,
    "",
    IF(
        OR($C$5="Overige (zorg-)instellingen",$C$5="Onderneming"),
        IF(Basisgegevens!$C$5="Ja",
            IFERROR(
                INDEX(Hulpsheets!$AO$3:$AR$18,
                    MATCH($C$9,Hulpsheets!$AN$3:$AN$18,0),
                    MATCH($C$6,Hulpsheets!$AO$3:$AR$3,0)
                ),
                ""
            ),
            IFERROR(
                INDEX(Hulpsheets!$AH$3:$AK$18,
                    MATCH($C$9,Hulpsheets!$AG$3:$AG$18,0),
                    MATCH($C$6,Hulpsheets!$AH$3:$AK$3,0)
                ),
                ""
            )
        ),
        IF($L96="Niet-economische activiteit",
            100%,
            IF(Basisgegevens!$C$5="Ja",
                IFERROR(
                    INDEX(Hulpsheets!$AO$3:$AR$18,
                        MATCH($C$9,Hulpsheets!$AN$3:$AN$18,0),
                        MATCH($C$6,Hulpsheets!$AO$3:$AR$3,0)
                    ),
                    ""
                ),
                IFERROR(
                    INDEX(Hulpsheets!$AH$3:$AK$18,
                        MATCH($C$9,Hulpsheets!$AG$3:$AG$18,0),
                        MATCH($C$6,Hulpsheets!$AH$3:$AK$3,0)
                    ),
                    ""
                )
            )
        )
    )
)</f>
        <v/>
      </c>
      <c r="N96" s="397">
        <f t="shared" si="22"/>
        <v>0</v>
      </c>
      <c r="O96" s="77" t="str">
        <f t="shared" si="23"/>
        <v/>
      </c>
      <c r="P96" s="86" t="str">
        <f t="shared" si="24"/>
        <v/>
      </c>
      <c r="R96" s="404"/>
      <c r="S96" s="403" t="str">
        <f t="shared" si="29"/>
        <v/>
      </c>
      <c r="T96" s="130" t="str">
        <f t="shared" si="25"/>
        <v/>
      </c>
      <c r="U96" s="70"/>
      <c r="V96" s="404"/>
      <c r="W96" s="70"/>
      <c r="X96" s="404"/>
      <c r="Z96" s="461"/>
      <c r="AA96" s="407" t="str">
        <f t="shared" si="30"/>
        <v/>
      </c>
      <c r="AB96" s="130" t="str">
        <f t="shared" si="26"/>
        <v/>
      </c>
      <c r="AC96" s="407" t="str">
        <f t="shared" si="27"/>
        <v/>
      </c>
      <c r="AD96" s="130" t="str">
        <f t="shared" si="28"/>
        <v/>
      </c>
    </row>
    <row r="97" spans="1:30" ht="13.5" hidden="1" outlineLevel="1" collapsed="1" thickBot="1" x14ac:dyDescent="0.25">
      <c r="B97" s="527"/>
      <c r="C97" s="528"/>
      <c r="D97" s="528"/>
      <c r="E97" s="528"/>
      <c r="F97" s="528"/>
      <c r="G97" s="528"/>
      <c r="H97" s="528"/>
      <c r="I97" s="528"/>
      <c r="J97" s="109"/>
      <c r="K97" s="438"/>
      <c r="L97" s="428" t="s">
        <v>120</v>
      </c>
      <c r="M97" s="427" t="str">
        <f>IF(LEN($C$5)&lt;=1,
    "",
    IF(
        OR($C$5="Overige (zorg-)instellingen",$C$5="Onderneming"),
        IF(Basisgegevens!$C$5="Ja",
            IFERROR(
                INDEX(Hulpsheets!$AO$3:$AR$18,
                    MATCH($C$9,Hulpsheets!$AN$3:$AN$18,0),
                    MATCH($C$6,Hulpsheets!$AO$3:$AR$3,0)
                ),
                ""
            ),
            IFERROR(
                INDEX(Hulpsheets!$AH$3:$AK$18,
                    MATCH($C$9,Hulpsheets!$AG$3:$AG$18,0),
                    MATCH($C$6,Hulpsheets!$AH$3:$AK$3,0)
                ),
                ""
            )
        ),
        IF($L97="Niet-economische activiteit",
            100%,
            IF(Basisgegevens!$C$5="Ja",
                IFERROR(
                    INDEX(Hulpsheets!$AO$3:$AR$18,
                        MATCH($C$9,Hulpsheets!$AN$3:$AN$18,0),
                        MATCH($C$6,Hulpsheets!$AO$3:$AR$3,0)
                    ),
                    ""
                ),
                IFERROR(
                    INDEX(Hulpsheets!$AH$3:$AK$18,
                        MATCH($C$9,Hulpsheets!$AG$3:$AG$18,0),
                        MATCH($C$6,Hulpsheets!$AH$3:$AK$3,0)
                    ),
                    ""
                )
            )
        )
    )
)</f>
        <v/>
      </c>
      <c r="N97" s="397">
        <f t="shared" si="22"/>
        <v>0</v>
      </c>
      <c r="O97" s="87" t="str">
        <f t="shared" si="23"/>
        <v/>
      </c>
      <c r="P97" s="88" t="str">
        <f t="shared" si="24"/>
        <v/>
      </c>
      <c r="R97" s="405"/>
      <c r="S97" s="403" t="str">
        <f t="shared" si="29"/>
        <v/>
      </c>
      <c r="T97" s="365" t="str">
        <f t="shared" si="25"/>
        <v/>
      </c>
      <c r="U97" s="70"/>
      <c r="V97" s="405"/>
      <c r="W97" s="70"/>
      <c r="X97" s="405"/>
      <c r="Z97" s="461"/>
      <c r="AA97" s="407" t="str">
        <f t="shared" si="30"/>
        <v/>
      </c>
      <c r="AB97" s="130" t="str">
        <f t="shared" si="26"/>
        <v/>
      </c>
      <c r="AC97" s="407" t="str">
        <f t="shared" si="27"/>
        <v/>
      </c>
      <c r="AD97" s="365" t="str">
        <f t="shared" si="28"/>
        <v/>
      </c>
    </row>
    <row r="98" spans="1:30" ht="13.5" collapsed="1" thickBot="1" x14ac:dyDescent="0.25">
      <c r="B98" s="32"/>
      <c r="C98" s="32"/>
      <c r="D98" s="103"/>
      <c r="E98" s="110"/>
      <c r="F98" s="110"/>
      <c r="G98" s="111"/>
      <c r="H98" s="112"/>
      <c r="I98" s="29"/>
      <c r="J98" s="111"/>
      <c r="L98" s="418" t="s">
        <v>102</v>
      </c>
      <c r="M98" s="78"/>
      <c r="N98" s="101">
        <f>SUM(N73:N97)</f>
        <v>0</v>
      </c>
      <c r="O98" s="101">
        <f>SUM(O73:O97)</f>
        <v>0</v>
      </c>
      <c r="P98" s="101">
        <f>SUM(P73:P97)</f>
        <v>0</v>
      </c>
      <c r="Q98" s="29"/>
      <c r="R98" s="439">
        <f>SUM(R73:R97)</f>
        <v>0</v>
      </c>
      <c r="S98" s="102">
        <f>SUM(S73:S97)</f>
        <v>0</v>
      </c>
      <c r="T98" s="102">
        <f>SUM(T73:T97)</f>
        <v>0</v>
      </c>
      <c r="V98" s="364">
        <f>SUM(V73:V97)</f>
        <v>0</v>
      </c>
      <c r="W98" s="70"/>
      <c r="X98" s="364">
        <f>SUM(X73:X97)</f>
        <v>0</v>
      </c>
      <c r="Z98" s="462"/>
      <c r="AA98" s="364">
        <f>SUM(AA73:AA97)</f>
        <v>0</v>
      </c>
      <c r="AB98" s="364">
        <f>SUM(AB73:AB97)</f>
        <v>0</v>
      </c>
      <c r="AC98" s="364">
        <f>SUM(AC73:AC97)</f>
        <v>0</v>
      </c>
      <c r="AD98" s="364">
        <f>SUM(AD73:AD97)</f>
        <v>0</v>
      </c>
    </row>
    <row r="99" spans="1:30" ht="13.5" thickBot="1" x14ac:dyDescent="0.25">
      <c r="B99" s="32"/>
      <c r="C99" s="32"/>
      <c r="D99" s="103"/>
      <c r="E99" s="110"/>
      <c r="F99" s="110"/>
      <c r="G99" s="111"/>
      <c r="H99" s="112"/>
      <c r="I99" s="29"/>
      <c r="J99" s="111"/>
      <c r="U99" s="100"/>
      <c r="V99" s="100"/>
      <c r="W99" s="100"/>
      <c r="X99" s="100"/>
      <c r="AA99" s="100"/>
      <c r="AB99" s="100"/>
      <c r="AC99" s="100"/>
    </row>
    <row r="100" spans="1:30" ht="15" customHeight="1" thickBot="1" x14ac:dyDescent="0.25">
      <c r="B100" s="503" t="s">
        <v>244</v>
      </c>
      <c r="C100" s="503"/>
      <c r="D100" s="503"/>
      <c r="E100" s="503"/>
      <c r="F100" s="29"/>
      <c r="I100" s="29"/>
      <c r="P100" s="29"/>
      <c r="Q100" s="29"/>
      <c r="R100" s="406" t="s">
        <v>87</v>
      </c>
      <c r="S100" s="401"/>
      <c r="T100" s="402"/>
      <c r="U100" s="6"/>
      <c r="V100" s="498" t="s">
        <v>61</v>
      </c>
      <c r="W100" s="6"/>
      <c r="X100" s="498" t="s">
        <v>62</v>
      </c>
      <c r="Z100" s="463"/>
      <c r="AA100" s="401"/>
      <c r="AB100" s="402"/>
      <c r="AC100" s="412"/>
      <c r="AD100" s="413"/>
    </row>
    <row r="101" spans="1:30" ht="13.5" thickBot="1" x14ac:dyDescent="0.25">
      <c r="B101" s="106"/>
      <c r="C101" s="106"/>
      <c r="D101" s="107"/>
      <c r="E101" s="107"/>
      <c r="G101" s="107"/>
      <c r="H101" s="108"/>
      <c r="I101" s="95"/>
      <c r="J101" s="107"/>
      <c r="K101" s="107"/>
      <c r="L101" s="107"/>
      <c r="P101" s="29"/>
      <c r="Q101" s="29"/>
      <c r="R101" s="6"/>
      <c r="S101" s="6"/>
      <c r="T101" s="6"/>
      <c r="U101" s="6"/>
      <c r="V101" s="499"/>
      <c r="W101" s="6"/>
      <c r="X101" s="499"/>
      <c r="Z101" s="97"/>
      <c r="AA101" s="6"/>
      <c r="AB101" s="6"/>
      <c r="AC101" s="6"/>
      <c r="AD101" s="97"/>
    </row>
    <row r="102" spans="1:30" ht="39" customHeight="1" thickBot="1" x14ac:dyDescent="0.25">
      <c r="A102" s="117"/>
      <c r="B102" s="504" t="s">
        <v>109</v>
      </c>
      <c r="C102" s="505"/>
      <c r="D102" s="505"/>
      <c r="E102" s="240" t="s">
        <v>112</v>
      </c>
      <c r="F102" s="237" t="s">
        <v>113</v>
      </c>
      <c r="G102" s="240" t="s">
        <v>114</v>
      </c>
      <c r="H102" s="240" t="s">
        <v>115</v>
      </c>
      <c r="I102" s="240" t="s">
        <v>116</v>
      </c>
      <c r="J102" s="240" t="s">
        <v>117</v>
      </c>
      <c r="K102" s="240" t="s">
        <v>118</v>
      </c>
      <c r="L102" s="236" t="s">
        <v>235</v>
      </c>
      <c r="M102" s="143" t="s">
        <v>94</v>
      </c>
      <c r="N102" s="237" t="s">
        <v>119</v>
      </c>
      <c r="O102" s="237" t="s">
        <v>95</v>
      </c>
      <c r="P102" s="237" t="s">
        <v>96</v>
      </c>
      <c r="Q102" s="117"/>
      <c r="R102" s="239" t="s">
        <v>68</v>
      </c>
      <c r="S102" s="238" t="s">
        <v>97</v>
      </c>
      <c r="T102" s="238" t="s">
        <v>70</v>
      </c>
      <c r="U102" s="119"/>
      <c r="V102" s="239" t="s">
        <v>68</v>
      </c>
      <c r="W102" s="6"/>
      <c r="X102" s="239" t="s">
        <v>68</v>
      </c>
      <c r="Y102" s="117"/>
      <c r="Z102" s="118"/>
      <c r="AA102" s="238" t="s">
        <v>97</v>
      </c>
      <c r="AB102" s="238" t="s">
        <v>70</v>
      </c>
      <c r="AC102" s="238" t="s">
        <v>97</v>
      </c>
      <c r="AD102" s="238" t="s">
        <v>70</v>
      </c>
    </row>
    <row r="103" spans="1:30" x14ac:dyDescent="0.2">
      <c r="B103" s="516"/>
      <c r="C103" s="517"/>
      <c r="D103" s="517"/>
      <c r="E103" s="20"/>
      <c r="F103" s="141"/>
      <c r="G103" s="151" t="str">
        <f>IF(E103="","",IF($C$7&gt;12,IF(E103="computer",F103*Hulpsheets!$AX$4,F103*Hulpsheets!$AX$5),(IF(E103="computer",F103*Hulpsheets!$AX$4,F103*Hulpsheets!$AX$5)*$C$7/12)))</f>
        <v/>
      </c>
      <c r="H103" s="151" t="str">
        <f>IF(E103="","",IF($C$7&lt;13,0,IF($C$7&gt;24,IF(E103="computer",F103*Hulpsheets!$AY$4,F103*Hulpsheets!$AY$5),IF(E103="computer",F103*Hulpsheets!$AY$4,F103*Hulpsheets!$AY$5)*($C$7-12)/12)))</f>
        <v/>
      </c>
      <c r="I103" s="151" t="str">
        <f>IF(E103="","",IF($C$7&lt;24,0,IF($C$7&gt;36,IF(E103="computer",F103*Hulpsheets!$AZ$4,F103*Hulpsheets!$AZ$5),IF(E103="computer",F103*Hulpsheets!$AZ$4,F103*Hulpsheets!$AZ$5)*($C$7-24)/12)))</f>
        <v/>
      </c>
      <c r="J103" s="151" t="str">
        <f>IF(E103="","",IF($C$7&lt;36,0,IF($C$7&gt;48,IF(E103="computer",F103*Hulpsheets!$BA$4,F103*Hulpsheets!$BA$5),IF(E103="computer",F103*Hulpsheets!$BA$4,F103*Hulpsheets!$BA$5)*($C$7-36)/12)))</f>
        <v/>
      </c>
      <c r="K103" s="151" t="str">
        <f>IF(E103="","",IF($C$7&lt;48,0,IF($C$7&gt;48,IF(E103="computer",F103*Hulpsheets!$BB$4,F103*Hulpsheets!$BB$5),IF(E103="computer",F103*Hulpsheets!$BB$4,F103*Hulpsheets!$BB$5)*($C$7-48)/12)))</f>
        <v/>
      </c>
      <c r="L103" s="429" t="s">
        <v>120</v>
      </c>
      <c r="M103" s="257" t="str">
        <f>IF(LEN($C$5)&lt;=1,
    "",
    IF(
        OR($C$5="Overige (zorg-)instellingen",$C$5="Onderneming"),
        IF(Basisgegevens!$C$5="Ja",
            IFERROR(
                INDEX(Hulpsheets!$AO$3:$AR$18,
                    MATCH($C$9,Hulpsheets!$AN$3:$AN$18,0),
                    MATCH($C$6,Hulpsheets!$AO$3:$AR$3,0)
                ),
                ""
            ),
            IFERROR(
                INDEX(Hulpsheets!$AH$3:$AK$18,
                    MATCH($C$9,Hulpsheets!$AG$3:$AG$18,0),
                    MATCH($C$6,Hulpsheets!$AH$3:$AK$3,0)
                ),
                ""
            )
        ),
        IF($L103="Niet-economische activiteit",
            100%,
            IF(Basisgegevens!$C$5="Ja",
                IFERROR(
                    INDEX(Hulpsheets!$AO$3:$AR$18,
                        MATCH($C$9,Hulpsheets!$AN$3:$AN$18,0),
                        MATCH($C$6,Hulpsheets!$AO$3:$AR$3,0)
                    ),
                    ""
                ),
                IFERROR(
                    INDEX(Hulpsheets!$AH$3:$AK$18,
                        MATCH($C$9,Hulpsheets!$AG$3:$AG$18,0),
                        MATCH($C$6,Hulpsheets!$AH$3:$AK$3,0)
                    ),
                    ""
                )
            )
        )
    )
)</f>
        <v/>
      </c>
      <c r="N103" s="397">
        <f t="shared" ref="N103:N127" si="31">SUM(G103:K103)</f>
        <v>0</v>
      </c>
      <c r="O103" s="82" t="str">
        <f t="shared" ref="O103:O127" si="32">IFERROR(N103*M103,"")</f>
        <v/>
      </c>
      <c r="P103" s="85" t="str">
        <f t="shared" ref="P103:P127" si="33">IFERROR(N103-O103,"")</f>
        <v/>
      </c>
      <c r="R103" s="404"/>
      <c r="S103" s="407" t="str">
        <f>IFERROR($R103*(1-$M103),"")</f>
        <v/>
      </c>
      <c r="T103" s="130" t="str">
        <f t="shared" ref="T103:T127" si="34">IFERROR(R103-S103,"")</f>
        <v/>
      </c>
      <c r="U103" s="80"/>
      <c r="V103" s="404"/>
      <c r="W103" s="70"/>
      <c r="X103" s="404"/>
      <c r="Z103" s="461"/>
      <c r="AA103" s="407" t="str">
        <f>IFERROR($V103*(1-$M103),"")</f>
        <v/>
      </c>
      <c r="AB103" s="130" t="str">
        <f t="shared" ref="AB103:AB127" si="35">IFERROR(V103-AA103,"")</f>
        <v/>
      </c>
      <c r="AC103" s="407" t="str">
        <f t="shared" ref="AC103:AC127" si="36">IFERROR($X103*(1-$M103),"")</f>
        <v/>
      </c>
      <c r="AD103" s="130" t="str">
        <f t="shared" ref="AD103:AD127" si="37">IFERROR(X103-AC103,"")</f>
        <v/>
      </c>
    </row>
    <row r="104" spans="1:30" x14ac:dyDescent="0.2">
      <c r="B104" s="514"/>
      <c r="C104" s="515"/>
      <c r="D104" s="515"/>
      <c r="E104" s="19"/>
      <c r="F104" s="141"/>
      <c r="G104" s="151" t="str">
        <f>IF(E104="","",IF($C$7&gt;12,IF(E104="computer",F104*Hulpsheets!$AX$4,F104*Hulpsheets!$AX$5),(IF(E104="computer",F104*Hulpsheets!$AX$4,F104*Hulpsheets!$AX$5)*$C$7/12)))</f>
        <v/>
      </c>
      <c r="H104" s="151" t="str">
        <f>IF(E104="","",IF($C$7&lt;13,0,IF($C$7&gt;24,IF(E104="computer",F104*Hulpsheets!$AY$4,F104*Hulpsheets!$AY$5),IF(E104="computer",F104*Hulpsheets!$AY$4,F104*Hulpsheets!$AY$5)*($C$7-12)/12)))</f>
        <v/>
      </c>
      <c r="I104" s="151" t="str">
        <f>IF(E104="","",IF($C$7&lt;24,0,IF($C$7&gt;36,IF(E104="computer",F104*Hulpsheets!$AZ$4,F104*Hulpsheets!$AZ$5),IF(E104="computer",F104*Hulpsheets!$AZ$4,F104*Hulpsheets!$AZ$5)*($C$7-24)/12)))</f>
        <v/>
      </c>
      <c r="J104" s="151" t="str">
        <f>IF(E104="","",IF($C$7&lt;36,0,IF($C$7&gt;48,IF(E104="computer",F104*Hulpsheets!$BA$4,F104*Hulpsheets!$BA$5),IF(E104="computer",F104*Hulpsheets!$BA$4,F104*Hulpsheets!$BA$5)*($C$7-36)/12)))</f>
        <v/>
      </c>
      <c r="K104" s="151" t="str">
        <f>IF(E104="","",IF($C$7&lt;48,0,IF($C$7&gt;48,IF(E104="computer",F104*Hulpsheets!$BB$4,F104*Hulpsheets!$BB$5),IF(E104="computer",F104*Hulpsheets!$BB$4,F104*Hulpsheets!$BB$5)*($C$7-48)/12)))</f>
        <v/>
      </c>
      <c r="L104" s="429" t="s">
        <v>120</v>
      </c>
      <c r="M104" s="257" t="str">
        <f>IF(LEN($C$5)&lt;=1,
    "",
    IF(
        OR($C$5="Overige (zorg-)instellingen",$C$5="Onderneming"),
        IF(Basisgegevens!$C$5="Ja",
            IFERROR(
                INDEX(Hulpsheets!$AO$3:$AR$18,
                    MATCH($C$9,Hulpsheets!$AN$3:$AN$18,0),
                    MATCH($C$6,Hulpsheets!$AO$3:$AR$3,0)
                ),
                ""
            ),
            IFERROR(
                INDEX(Hulpsheets!$AH$3:$AK$18,
                    MATCH($C$9,Hulpsheets!$AG$3:$AG$18,0),
                    MATCH($C$6,Hulpsheets!$AH$3:$AK$3,0)
                ),
                ""
            )
        ),
        IF($L104="Niet-economische activiteit",
            100%,
            IF(Basisgegevens!$C$5="Ja",
                IFERROR(
                    INDEX(Hulpsheets!$AO$3:$AR$18,
                        MATCH($C$9,Hulpsheets!$AN$3:$AN$18,0),
                        MATCH($C$6,Hulpsheets!$AO$3:$AR$3,0)
                    ),
                    ""
                ),
                IFERROR(
                    INDEX(Hulpsheets!$AH$3:$AK$18,
                        MATCH($C$9,Hulpsheets!$AG$3:$AG$18,0),
                        MATCH($C$6,Hulpsheets!$AH$3:$AK$3,0)
                    ),
                    ""
                )
            )
        )
    )
)</f>
        <v/>
      </c>
      <c r="N104" s="397">
        <f t="shared" si="31"/>
        <v>0</v>
      </c>
      <c r="O104" s="77" t="str">
        <f t="shared" si="32"/>
        <v/>
      </c>
      <c r="P104" s="86" t="str">
        <f t="shared" si="33"/>
        <v/>
      </c>
      <c r="R104" s="404"/>
      <c r="S104" s="407" t="str">
        <f t="shared" ref="S104:S127" si="38">IFERROR($R104*(1-$M104),"")</f>
        <v/>
      </c>
      <c r="T104" s="130" t="str">
        <f t="shared" si="34"/>
        <v/>
      </c>
      <c r="U104" s="70"/>
      <c r="V104" s="404"/>
      <c r="W104" s="70"/>
      <c r="X104" s="404"/>
      <c r="Z104" s="461"/>
      <c r="AA104" s="407" t="str">
        <f t="shared" ref="AA104:AA127" si="39">IFERROR($V104*(1-$M104),"")</f>
        <v/>
      </c>
      <c r="AB104" s="130" t="str">
        <f t="shared" si="35"/>
        <v/>
      </c>
      <c r="AC104" s="407" t="str">
        <f t="shared" si="36"/>
        <v/>
      </c>
      <c r="AD104" s="130" t="str">
        <f t="shared" si="37"/>
        <v/>
      </c>
    </row>
    <row r="105" spans="1:30" x14ac:dyDescent="0.2">
      <c r="B105" s="514"/>
      <c r="C105" s="515"/>
      <c r="D105" s="515"/>
      <c r="E105" s="19"/>
      <c r="F105" s="141"/>
      <c r="G105" s="151" t="str">
        <f>IF(E105="","",IF($C$7&gt;12,IF(E105="computer",F105*Hulpsheets!$AX$4,F105*Hulpsheets!$AX$5),(IF(E105="computer",F105*Hulpsheets!$AX$4,F105*Hulpsheets!$AX$5)*$C$7/12)))</f>
        <v/>
      </c>
      <c r="H105" s="151" t="str">
        <f>IF(E105="","",IF($C$7&lt;13,0,IF($C$7&gt;24,IF(E105="computer",F105*Hulpsheets!$AY$4,F105*Hulpsheets!$AY$5),IF(E105="computer",F105*Hulpsheets!$AY$4,F105*Hulpsheets!$AY$5)*($C$7-12)/12)))</f>
        <v/>
      </c>
      <c r="I105" s="151" t="str">
        <f>IF(E105="","",IF($C$7&lt;24,0,IF($C$7&gt;36,IF(E105="computer",F105*Hulpsheets!$AZ$4,F105*Hulpsheets!$AZ$5),IF(E105="computer",F105*Hulpsheets!$AZ$4,F105*Hulpsheets!$AZ$5)*($C$7-24)/12)))</f>
        <v/>
      </c>
      <c r="J105" s="151" t="str">
        <f>IF(E105="","",IF($C$7&lt;36,0,IF($C$7&gt;48,IF(E105="computer",F105*Hulpsheets!$BA$4,F105*Hulpsheets!$BA$5),IF(E105="computer",F105*Hulpsheets!$BA$4,F105*Hulpsheets!$BA$5)*($C$7-36)/12)))</f>
        <v/>
      </c>
      <c r="K105" s="151" t="str">
        <f>IF(E105="","",IF($C$7&lt;48,0,IF($C$7&gt;48,IF(E105="computer",F105*Hulpsheets!$BB$4,F105*Hulpsheets!$BB$5),IF(E105="computer",F105*Hulpsheets!$BB$4,F105*Hulpsheets!$BB$5)*($C$7-48)/12)))</f>
        <v/>
      </c>
      <c r="L105" s="429" t="s">
        <v>120</v>
      </c>
      <c r="M105" s="257" t="str">
        <f>IF(LEN($C$5)&lt;=1,
    "",
    IF(
        OR($C$5="Overige (zorg-)instellingen",$C$5="Onderneming"),
        IF(Basisgegevens!$C$5="Ja",
            IFERROR(
                INDEX(Hulpsheets!$AO$3:$AR$18,
                    MATCH($C$9,Hulpsheets!$AN$3:$AN$18,0),
                    MATCH($C$6,Hulpsheets!$AO$3:$AR$3,0)
                ),
                ""
            ),
            IFERROR(
                INDEX(Hulpsheets!$AH$3:$AK$18,
                    MATCH($C$9,Hulpsheets!$AG$3:$AG$18,0),
                    MATCH($C$6,Hulpsheets!$AH$3:$AK$3,0)
                ),
                ""
            )
        ),
        IF($L105="Niet-economische activiteit",
            100%,
            IF(Basisgegevens!$C$5="Ja",
                IFERROR(
                    INDEX(Hulpsheets!$AO$3:$AR$18,
                        MATCH($C$9,Hulpsheets!$AN$3:$AN$18,0),
                        MATCH($C$6,Hulpsheets!$AO$3:$AR$3,0)
                    ),
                    ""
                ),
                IFERROR(
                    INDEX(Hulpsheets!$AH$3:$AK$18,
                        MATCH($C$9,Hulpsheets!$AG$3:$AG$18,0),
                        MATCH($C$6,Hulpsheets!$AH$3:$AK$3,0)
                    ),
                    ""
                )
            )
        )
    )
)</f>
        <v/>
      </c>
      <c r="N105" s="397">
        <f t="shared" si="31"/>
        <v>0</v>
      </c>
      <c r="O105" s="77" t="str">
        <f t="shared" si="32"/>
        <v/>
      </c>
      <c r="P105" s="86" t="str">
        <f t="shared" si="33"/>
        <v/>
      </c>
      <c r="R105" s="404"/>
      <c r="S105" s="407" t="str">
        <f t="shared" si="38"/>
        <v/>
      </c>
      <c r="T105" s="130" t="str">
        <f t="shared" si="34"/>
        <v/>
      </c>
      <c r="U105" s="70"/>
      <c r="V105" s="404"/>
      <c r="W105" s="70"/>
      <c r="X105" s="404"/>
      <c r="Z105" s="461"/>
      <c r="AA105" s="407" t="str">
        <f t="shared" si="39"/>
        <v/>
      </c>
      <c r="AB105" s="130" t="str">
        <f t="shared" si="35"/>
        <v/>
      </c>
      <c r="AC105" s="407" t="str">
        <f t="shared" si="36"/>
        <v/>
      </c>
      <c r="AD105" s="130" t="str">
        <f t="shared" si="37"/>
        <v/>
      </c>
    </row>
    <row r="106" spans="1:30" x14ac:dyDescent="0.2">
      <c r="B106" s="514"/>
      <c r="C106" s="515"/>
      <c r="D106" s="515"/>
      <c r="E106" s="19"/>
      <c r="F106" s="141"/>
      <c r="G106" s="151" t="str">
        <f>IF(E106="","",IF($C$7&gt;12,IF(E106="computer",F106*Hulpsheets!$AX$4,F106*Hulpsheets!$AX$5),(IF(E106="computer",F106*Hulpsheets!$AX$4,F106*Hulpsheets!$AX$5)*$C$7/12)))</f>
        <v/>
      </c>
      <c r="H106" s="151" t="str">
        <f>IF(E106="","",IF($C$7&lt;13,0,IF($C$7&gt;24,IF(E106="computer",F106*Hulpsheets!$AY$4,F106*Hulpsheets!$AY$5),IF(E106="computer",F106*Hulpsheets!$AY$4,F106*Hulpsheets!$AY$5)*($C$7-12)/12)))</f>
        <v/>
      </c>
      <c r="I106" s="151" t="str">
        <f>IF(E106="","",IF($C$7&lt;24,0,IF($C$7&gt;36,IF(E106="computer",F106*Hulpsheets!$AZ$4,F106*Hulpsheets!$AZ$5),IF(E106="computer",F106*Hulpsheets!$AZ$4,F106*Hulpsheets!$AZ$5)*($C$7-24)/12)))</f>
        <v/>
      </c>
      <c r="J106" s="151" t="str">
        <f>IF(E106="","",IF($C$7&lt;36,0,IF($C$7&gt;48,IF(E106="computer",F106*Hulpsheets!$BA$4,F106*Hulpsheets!$BA$5),IF(E106="computer",F106*Hulpsheets!$BA$4,F106*Hulpsheets!$BA$5)*($C$7-36)/12)))</f>
        <v/>
      </c>
      <c r="K106" s="151" t="str">
        <f>IF(E106="","",IF($C$7&lt;48,0,IF($C$7&gt;48,IF(E106="computer",F106*Hulpsheets!$BB$4,F106*Hulpsheets!$BB$5),IF(E106="computer",F106*Hulpsheets!$BB$4,F106*Hulpsheets!$BB$5)*($C$7-48)/12)))</f>
        <v/>
      </c>
      <c r="L106" s="429" t="s">
        <v>120</v>
      </c>
      <c r="M106" s="257" t="str">
        <f>IF(LEN($C$5)&lt;=1,
    "",
    IF(
        OR($C$5="Overige (zorg-)instellingen",$C$5="Onderneming"),
        IF(Basisgegevens!$C$5="Ja",
            IFERROR(
                INDEX(Hulpsheets!$AO$3:$AR$18,
                    MATCH($C$9,Hulpsheets!$AN$3:$AN$18,0),
                    MATCH($C$6,Hulpsheets!$AO$3:$AR$3,0)
                ),
                ""
            ),
            IFERROR(
                INDEX(Hulpsheets!$AH$3:$AK$18,
                    MATCH($C$9,Hulpsheets!$AG$3:$AG$18,0),
                    MATCH($C$6,Hulpsheets!$AH$3:$AK$3,0)
                ),
                ""
            )
        ),
        IF($L106="Niet-economische activiteit",
            100%,
            IF(Basisgegevens!$C$5="Ja",
                IFERROR(
                    INDEX(Hulpsheets!$AO$3:$AR$18,
                        MATCH($C$9,Hulpsheets!$AN$3:$AN$18,0),
                        MATCH($C$6,Hulpsheets!$AO$3:$AR$3,0)
                    ),
                    ""
                ),
                IFERROR(
                    INDEX(Hulpsheets!$AH$3:$AK$18,
                        MATCH($C$9,Hulpsheets!$AG$3:$AG$18,0),
                        MATCH($C$6,Hulpsheets!$AH$3:$AK$3,0)
                    ),
                    ""
                )
            )
        )
    )
)</f>
        <v/>
      </c>
      <c r="N106" s="397">
        <f t="shared" si="31"/>
        <v>0</v>
      </c>
      <c r="O106" s="77" t="str">
        <f t="shared" si="32"/>
        <v/>
      </c>
      <c r="P106" s="86" t="str">
        <f t="shared" si="33"/>
        <v/>
      </c>
      <c r="R106" s="404"/>
      <c r="S106" s="407" t="str">
        <f t="shared" si="38"/>
        <v/>
      </c>
      <c r="T106" s="130" t="str">
        <f t="shared" si="34"/>
        <v/>
      </c>
      <c r="U106" s="70"/>
      <c r="V106" s="404"/>
      <c r="W106" s="70"/>
      <c r="X106" s="404"/>
      <c r="Z106" s="461"/>
      <c r="AA106" s="407" t="str">
        <f t="shared" si="39"/>
        <v/>
      </c>
      <c r="AB106" s="130" t="str">
        <f t="shared" si="35"/>
        <v/>
      </c>
      <c r="AC106" s="407" t="str">
        <f t="shared" si="36"/>
        <v/>
      </c>
      <c r="AD106" s="130" t="str">
        <f t="shared" si="37"/>
        <v/>
      </c>
    </row>
    <row r="107" spans="1:30" x14ac:dyDescent="0.2">
      <c r="B107" s="514"/>
      <c r="C107" s="515"/>
      <c r="D107" s="515"/>
      <c r="E107" s="19"/>
      <c r="F107" s="141"/>
      <c r="G107" s="151" t="str">
        <f>IF(E107="","",IF($C$7&gt;12,IF(E107="computer",F107*Hulpsheets!$AX$4,F107*Hulpsheets!$AX$5),(IF(E107="computer",F107*Hulpsheets!$AX$4,F107*Hulpsheets!$AX$5)*$C$7/12)))</f>
        <v/>
      </c>
      <c r="H107" s="151" t="str">
        <f>IF(E107="","",IF($C$7&lt;13,0,IF($C$7&gt;24,IF(E107="computer",F107*Hulpsheets!$AY$4,F107*Hulpsheets!$AY$5),IF(E107="computer",F107*Hulpsheets!$AY$4,F107*Hulpsheets!$AY$5)*($C$7-12)/12)))</f>
        <v/>
      </c>
      <c r="I107" s="151" t="str">
        <f>IF(E107="","",IF($C$7&lt;24,0,IF($C$7&gt;36,IF(E107="computer",F107*Hulpsheets!$AZ$4,F107*Hulpsheets!$AZ$5),IF(E107="computer",F107*Hulpsheets!$AZ$4,F107*Hulpsheets!$AZ$5)*($C$7-24)/12)))</f>
        <v/>
      </c>
      <c r="J107" s="151" t="str">
        <f>IF(E107="","",IF($C$7&lt;36,0,IF($C$7&gt;48,IF(E107="computer",F107*Hulpsheets!$BA$4,F107*Hulpsheets!$BA$5),IF(E107="computer",F107*Hulpsheets!$BA$4,F107*Hulpsheets!$BA$5)*($C$7-36)/12)))</f>
        <v/>
      </c>
      <c r="K107" s="151" t="str">
        <f>IF(E107="","",IF($C$7&lt;48,0,IF($C$7&gt;48,IF(E107="computer",F107*Hulpsheets!$BB$4,F107*Hulpsheets!$BB$5),IF(E107="computer",F107*Hulpsheets!$BB$4,F107*Hulpsheets!$BB$5)*($C$7-48)/12)))</f>
        <v/>
      </c>
      <c r="L107" s="429" t="s">
        <v>120</v>
      </c>
      <c r="M107" s="257" t="str">
        <f>IF(LEN($C$5)&lt;=1,
    "",
    IF(
        OR($C$5="Overige (zorg-)instellingen",$C$5="Onderneming"),
        IF(Basisgegevens!$C$5="Ja",
            IFERROR(
                INDEX(Hulpsheets!$AO$3:$AR$18,
                    MATCH($C$9,Hulpsheets!$AN$3:$AN$18,0),
                    MATCH($C$6,Hulpsheets!$AO$3:$AR$3,0)
                ),
                ""
            ),
            IFERROR(
                INDEX(Hulpsheets!$AH$3:$AK$18,
                    MATCH($C$9,Hulpsheets!$AG$3:$AG$18,0),
                    MATCH($C$6,Hulpsheets!$AH$3:$AK$3,0)
                ),
                ""
            )
        ),
        IF($L107="Niet-economische activiteit",
            100%,
            IF(Basisgegevens!$C$5="Ja",
                IFERROR(
                    INDEX(Hulpsheets!$AO$3:$AR$18,
                        MATCH($C$9,Hulpsheets!$AN$3:$AN$18,0),
                        MATCH($C$6,Hulpsheets!$AO$3:$AR$3,0)
                    ),
                    ""
                ),
                IFERROR(
                    INDEX(Hulpsheets!$AH$3:$AK$18,
                        MATCH($C$9,Hulpsheets!$AG$3:$AG$18,0),
                        MATCH($C$6,Hulpsheets!$AH$3:$AK$3,0)
                    ),
                    ""
                )
            )
        )
    )
)</f>
        <v/>
      </c>
      <c r="N107" s="397">
        <f t="shared" si="31"/>
        <v>0</v>
      </c>
      <c r="O107" s="77" t="str">
        <f t="shared" si="32"/>
        <v/>
      </c>
      <c r="P107" s="86" t="str">
        <f t="shared" si="33"/>
        <v/>
      </c>
      <c r="R107" s="404"/>
      <c r="S107" s="407" t="str">
        <f t="shared" si="38"/>
        <v/>
      </c>
      <c r="T107" s="130" t="str">
        <f t="shared" si="34"/>
        <v/>
      </c>
      <c r="U107" s="70"/>
      <c r="V107" s="404"/>
      <c r="W107" s="70"/>
      <c r="X107" s="404"/>
      <c r="Z107" s="461"/>
      <c r="AA107" s="407" t="str">
        <f t="shared" si="39"/>
        <v/>
      </c>
      <c r="AB107" s="130" t="str">
        <f t="shared" si="35"/>
        <v/>
      </c>
      <c r="AC107" s="407" t="str">
        <f t="shared" si="36"/>
        <v/>
      </c>
      <c r="AD107" s="130" t="str">
        <f t="shared" si="37"/>
        <v/>
      </c>
    </row>
    <row r="108" spans="1:30" x14ac:dyDescent="0.2">
      <c r="B108" s="514"/>
      <c r="C108" s="515"/>
      <c r="D108" s="515"/>
      <c r="E108" s="19"/>
      <c r="F108" s="141"/>
      <c r="G108" s="151" t="str">
        <f>IF(E108="","",IF($C$7&gt;12,IF(E108="computer",F108*Hulpsheets!$AX$4,F108*Hulpsheets!$AX$5),(IF(E108="computer",F108*Hulpsheets!$AX$4,F108*Hulpsheets!$AX$5)*$C$7/12)))</f>
        <v/>
      </c>
      <c r="H108" s="151" t="str">
        <f>IF(E108="","",IF($C$7&lt;13,0,IF($C$7&gt;24,IF(E108="computer",F108*Hulpsheets!$AY$4,F108*Hulpsheets!$AY$5),IF(E108="computer",F108*Hulpsheets!$AY$4,F108*Hulpsheets!$AY$5)*($C$7-12)/12)))</f>
        <v/>
      </c>
      <c r="I108" s="151" t="str">
        <f>IF(E108="","",IF($C$7&lt;24,0,IF($C$7&gt;36,IF(E108="computer",F108*Hulpsheets!$AZ$4,F108*Hulpsheets!$AZ$5),IF(E108="computer",F108*Hulpsheets!$AZ$4,F108*Hulpsheets!$AZ$5)*($C$7-24)/12)))</f>
        <v/>
      </c>
      <c r="J108" s="151" t="str">
        <f>IF(E108="","",IF($C$7&lt;36,0,IF($C$7&gt;48,IF(E108="computer",F108*Hulpsheets!$BA$4,F108*Hulpsheets!$BA$5),IF(E108="computer",F108*Hulpsheets!$BA$4,F108*Hulpsheets!$BA$5)*($C$7-36)/12)))</f>
        <v/>
      </c>
      <c r="K108" s="151" t="str">
        <f>IF(E108="","",IF($C$7&lt;48,0,IF($C$7&gt;48,IF(E108="computer",F108*Hulpsheets!$BB$4,F108*Hulpsheets!$BB$5),IF(E108="computer",F108*Hulpsheets!$BB$4,F108*Hulpsheets!$BB$5)*($C$7-48)/12)))</f>
        <v/>
      </c>
      <c r="L108" s="429" t="s">
        <v>120</v>
      </c>
      <c r="M108" s="257" t="str">
        <f>IF(LEN($C$5)&lt;=1,
    "",
    IF(
        OR($C$5="Overige (zorg-)instellingen",$C$5="Onderneming"),
        IF(Basisgegevens!$C$5="Ja",
            IFERROR(
                INDEX(Hulpsheets!$AO$3:$AR$18,
                    MATCH($C$9,Hulpsheets!$AN$3:$AN$18,0),
                    MATCH($C$6,Hulpsheets!$AO$3:$AR$3,0)
                ),
                ""
            ),
            IFERROR(
                INDEX(Hulpsheets!$AH$3:$AK$18,
                    MATCH($C$9,Hulpsheets!$AG$3:$AG$18,0),
                    MATCH($C$6,Hulpsheets!$AH$3:$AK$3,0)
                ),
                ""
            )
        ),
        IF($L108="Niet-economische activiteit",
            100%,
            IF(Basisgegevens!$C$5="Ja",
                IFERROR(
                    INDEX(Hulpsheets!$AO$3:$AR$18,
                        MATCH($C$9,Hulpsheets!$AN$3:$AN$18,0),
                        MATCH($C$6,Hulpsheets!$AO$3:$AR$3,0)
                    ),
                    ""
                ),
                IFERROR(
                    INDEX(Hulpsheets!$AH$3:$AK$18,
                        MATCH($C$9,Hulpsheets!$AG$3:$AG$18,0),
                        MATCH($C$6,Hulpsheets!$AH$3:$AK$3,0)
                    ),
                    ""
                )
            )
        )
    )
)</f>
        <v/>
      </c>
      <c r="N108" s="397">
        <f t="shared" si="31"/>
        <v>0</v>
      </c>
      <c r="O108" s="77" t="str">
        <f t="shared" si="32"/>
        <v/>
      </c>
      <c r="P108" s="86" t="str">
        <f t="shared" si="33"/>
        <v/>
      </c>
      <c r="R108" s="404"/>
      <c r="S108" s="407" t="str">
        <f t="shared" si="38"/>
        <v/>
      </c>
      <c r="T108" s="130" t="str">
        <f t="shared" si="34"/>
        <v/>
      </c>
      <c r="U108" s="70"/>
      <c r="V108" s="404"/>
      <c r="W108" s="70"/>
      <c r="X108" s="404"/>
      <c r="Z108" s="461"/>
      <c r="AA108" s="407" t="str">
        <f t="shared" si="39"/>
        <v/>
      </c>
      <c r="AB108" s="130" t="str">
        <f t="shared" si="35"/>
        <v/>
      </c>
      <c r="AC108" s="407" t="str">
        <f t="shared" si="36"/>
        <v/>
      </c>
      <c r="AD108" s="130" t="str">
        <f t="shared" si="37"/>
        <v/>
      </c>
    </row>
    <row r="109" spans="1:30" x14ac:dyDescent="0.2">
      <c r="B109" s="514"/>
      <c r="C109" s="515"/>
      <c r="D109" s="515"/>
      <c r="E109" s="19"/>
      <c r="F109" s="141"/>
      <c r="G109" s="151" t="str">
        <f>IF(E109="","",IF($C$7&gt;12,IF(E109="computer",F109*Hulpsheets!$AX$4,F109*Hulpsheets!$AX$5),(IF(E109="computer",F109*Hulpsheets!$AX$4,F109*Hulpsheets!$AX$5)*$C$7/12)))</f>
        <v/>
      </c>
      <c r="H109" s="151" t="str">
        <f>IF(E109="","",IF($C$7&lt;13,0,IF($C$7&gt;24,IF(E109="computer",F109*Hulpsheets!$AY$4,F109*Hulpsheets!$AY$5),IF(E109="computer",F109*Hulpsheets!$AY$4,F109*Hulpsheets!$AY$5)*($C$7-12)/12)))</f>
        <v/>
      </c>
      <c r="I109" s="151" t="str">
        <f>IF(E109="","",IF($C$7&lt;24,0,IF($C$7&gt;36,IF(E109="computer",F109*Hulpsheets!$AZ$4,F109*Hulpsheets!$AZ$5),IF(E109="computer",F109*Hulpsheets!$AZ$4,F109*Hulpsheets!$AZ$5)*($C$7-24)/12)))</f>
        <v/>
      </c>
      <c r="J109" s="151" t="str">
        <f>IF(E109="","",IF($C$7&lt;36,0,IF($C$7&gt;48,IF(E109="computer",F109*Hulpsheets!$BA$4,F109*Hulpsheets!$BA$5),IF(E109="computer",F109*Hulpsheets!$BA$4,F109*Hulpsheets!$BA$5)*($C$7-36)/12)))</f>
        <v/>
      </c>
      <c r="K109" s="151" t="str">
        <f>IF(E109="","",IF($C$7&lt;48,0,IF($C$7&gt;48,IF(E109="computer",F109*Hulpsheets!$BB$4,F109*Hulpsheets!$BB$5),IF(E109="computer",F109*Hulpsheets!$BB$4,F109*Hulpsheets!$BB$5)*($C$7-48)/12)))</f>
        <v/>
      </c>
      <c r="L109" s="429" t="s">
        <v>120</v>
      </c>
      <c r="M109" s="257" t="str">
        <f>IF(LEN($C$5)&lt;=1,
    "",
    IF(
        OR($C$5="Overige (zorg-)instellingen",$C$5="Onderneming"),
        IF(Basisgegevens!$C$5="Ja",
            IFERROR(
                INDEX(Hulpsheets!$AO$3:$AR$18,
                    MATCH($C$9,Hulpsheets!$AN$3:$AN$18,0),
                    MATCH($C$6,Hulpsheets!$AO$3:$AR$3,0)
                ),
                ""
            ),
            IFERROR(
                INDEX(Hulpsheets!$AH$3:$AK$18,
                    MATCH($C$9,Hulpsheets!$AG$3:$AG$18,0),
                    MATCH($C$6,Hulpsheets!$AH$3:$AK$3,0)
                ),
                ""
            )
        ),
        IF($L109="Niet-economische activiteit",
            100%,
            IF(Basisgegevens!$C$5="Ja",
                IFERROR(
                    INDEX(Hulpsheets!$AO$3:$AR$18,
                        MATCH($C$9,Hulpsheets!$AN$3:$AN$18,0),
                        MATCH($C$6,Hulpsheets!$AO$3:$AR$3,0)
                    ),
                    ""
                ),
                IFERROR(
                    INDEX(Hulpsheets!$AH$3:$AK$18,
                        MATCH($C$9,Hulpsheets!$AG$3:$AG$18,0),
                        MATCH($C$6,Hulpsheets!$AH$3:$AK$3,0)
                    ),
                    ""
                )
            )
        )
    )
)</f>
        <v/>
      </c>
      <c r="N109" s="397">
        <f t="shared" si="31"/>
        <v>0</v>
      </c>
      <c r="O109" s="77" t="str">
        <f t="shared" si="32"/>
        <v/>
      </c>
      <c r="P109" s="86" t="str">
        <f t="shared" si="33"/>
        <v/>
      </c>
      <c r="R109" s="404"/>
      <c r="S109" s="407" t="str">
        <f t="shared" si="38"/>
        <v/>
      </c>
      <c r="T109" s="130" t="str">
        <f t="shared" si="34"/>
        <v/>
      </c>
      <c r="U109" s="70"/>
      <c r="V109" s="404"/>
      <c r="W109" s="70"/>
      <c r="X109" s="404"/>
      <c r="Z109" s="461"/>
      <c r="AA109" s="407" t="str">
        <f t="shared" si="39"/>
        <v/>
      </c>
      <c r="AB109" s="130" t="str">
        <f t="shared" si="35"/>
        <v/>
      </c>
      <c r="AC109" s="407" t="str">
        <f t="shared" si="36"/>
        <v/>
      </c>
      <c r="AD109" s="130" t="str">
        <f t="shared" si="37"/>
        <v/>
      </c>
    </row>
    <row r="110" spans="1:30" x14ac:dyDescent="0.2">
      <c r="B110" s="514"/>
      <c r="C110" s="515"/>
      <c r="D110" s="515"/>
      <c r="E110" s="19"/>
      <c r="F110" s="141"/>
      <c r="G110" s="151" t="str">
        <f>IF(E110="","",IF($C$7&gt;12,IF(E110="computer",F110*Hulpsheets!$AX$4,F110*Hulpsheets!$AX$5),(IF(E110="computer",F110*Hulpsheets!$AX$4,F110*Hulpsheets!$AX$5)*$C$7/12)))</f>
        <v/>
      </c>
      <c r="H110" s="151" t="str">
        <f>IF(E110="","",IF($C$7&lt;13,0,IF($C$7&gt;24,IF(E110="computer",F110*Hulpsheets!$AY$4,F110*Hulpsheets!$AY$5),IF(E110="computer",F110*Hulpsheets!$AY$4,F110*Hulpsheets!$AY$5)*($C$7-12)/12)))</f>
        <v/>
      </c>
      <c r="I110" s="151" t="str">
        <f>IF(E110="","",IF($C$7&lt;24,0,IF($C$7&gt;36,IF(E110="computer",F110*Hulpsheets!$AZ$4,F110*Hulpsheets!$AZ$5),IF(E110="computer",F110*Hulpsheets!$AZ$4,F110*Hulpsheets!$AZ$5)*($C$7-24)/12)))</f>
        <v/>
      </c>
      <c r="J110" s="151" t="str">
        <f>IF(E110="","",IF($C$7&lt;36,0,IF($C$7&gt;48,IF(E110="computer",F110*Hulpsheets!$BA$4,F110*Hulpsheets!$BA$5),IF(E110="computer",F110*Hulpsheets!$BA$4,F110*Hulpsheets!$BA$5)*($C$7-36)/12)))</f>
        <v/>
      </c>
      <c r="K110" s="151" t="str">
        <f>IF(E110="","",IF($C$7&lt;48,0,IF($C$7&gt;48,IF(E110="computer",F110*Hulpsheets!$BB$4,F110*Hulpsheets!$BB$5),IF(E110="computer",F110*Hulpsheets!$BB$4,F110*Hulpsheets!$BB$5)*($C$7-48)/12)))</f>
        <v/>
      </c>
      <c r="L110" s="429" t="s">
        <v>120</v>
      </c>
      <c r="M110" s="257" t="str">
        <f>IF(LEN($C$5)&lt;=1,
    "",
    IF(
        OR($C$5="Overige (zorg-)instellingen",$C$5="Onderneming"),
        IF(Basisgegevens!$C$5="Ja",
            IFERROR(
                INDEX(Hulpsheets!$AO$3:$AR$18,
                    MATCH($C$9,Hulpsheets!$AN$3:$AN$18,0),
                    MATCH($C$6,Hulpsheets!$AO$3:$AR$3,0)
                ),
                ""
            ),
            IFERROR(
                INDEX(Hulpsheets!$AH$3:$AK$18,
                    MATCH($C$9,Hulpsheets!$AG$3:$AG$18,0),
                    MATCH($C$6,Hulpsheets!$AH$3:$AK$3,0)
                ),
                ""
            )
        ),
        IF($L110="Niet-economische activiteit",
            100%,
            IF(Basisgegevens!$C$5="Ja",
                IFERROR(
                    INDEX(Hulpsheets!$AO$3:$AR$18,
                        MATCH($C$9,Hulpsheets!$AN$3:$AN$18,0),
                        MATCH($C$6,Hulpsheets!$AO$3:$AR$3,0)
                    ),
                    ""
                ),
                IFERROR(
                    INDEX(Hulpsheets!$AH$3:$AK$18,
                        MATCH($C$9,Hulpsheets!$AG$3:$AG$18,0),
                        MATCH($C$6,Hulpsheets!$AH$3:$AK$3,0)
                    ),
                    ""
                )
            )
        )
    )
)</f>
        <v/>
      </c>
      <c r="N110" s="397">
        <f t="shared" si="31"/>
        <v>0</v>
      </c>
      <c r="O110" s="77" t="str">
        <f t="shared" si="32"/>
        <v/>
      </c>
      <c r="P110" s="86" t="str">
        <f t="shared" si="33"/>
        <v/>
      </c>
      <c r="R110" s="404"/>
      <c r="S110" s="407" t="str">
        <f t="shared" si="38"/>
        <v/>
      </c>
      <c r="T110" s="130" t="str">
        <f t="shared" si="34"/>
        <v/>
      </c>
      <c r="U110" s="70"/>
      <c r="V110" s="404"/>
      <c r="W110" s="70"/>
      <c r="X110" s="404"/>
      <c r="Z110" s="461"/>
      <c r="AA110" s="407" t="str">
        <f t="shared" si="39"/>
        <v/>
      </c>
      <c r="AB110" s="130" t="str">
        <f t="shared" si="35"/>
        <v/>
      </c>
      <c r="AC110" s="407" t="str">
        <f t="shared" si="36"/>
        <v/>
      </c>
      <c r="AD110" s="130" t="str">
        <f t="shared" si="37"/>
        <v/>
      </c>
    </row>
    <row r="111" spans="1:30" x14ac:dyDescent="0.2">
      <c r="B111" s="514"/>
      <c r="C111" s="515"/>
      <c r="D111" s="515"/>
      <c r="E111" s="19"/>
      <c r="F111" s="141"/>
      <c r="G111" s="151" t="str">
        <f>IF(E111="","",IF($C$7&gt;12,IF(E111="computer",F111*Hulpsheets!$AX$4,F111*Hulpsheets!$AX$5),(IF(E111="computer",F111*Hulpsheets!$AX$4,F111*Hulpsheets!$AX$5)*$C$7/12)))</f>
        <v/>
      </c>
      <c r="H111" s="151" t="str">
        <f>IF(E111="","",IF($C$7&lt;13,0,IF($C$7&gt;24,IF(E111="computer",F111*Hulpsheets!$AY$4,F111*Hulpsheets!$AY$5),IF(E111="computer",F111*Hulpsheets!$AY$4,F111*Hulpsheets!$AY$5)*($C$7-12)/12)))</f>
        <v/>
      </c>
      <c r="I111" s="151" t="str">
        <f>IF(E111="","",IF($C$7&lt;24,0,IF($C$7&gt;36,IF(E111="computer",F111*Hulpsheets!$AZ$4,F111*Hulpsheets!$AZ$5),IF(E111="computer",F111*Hulpsheets!$AZ$4,F111*Hulpsheets!$AZ$5)*($C$7-24)/12)))</f>
        <v/>
      </c>
      <c r="J111" s="151" t="str">
        <f>IF(E111="","",IF($C$7&lt;36,0,IF($C$7&gt;48,IF(E111="computer",F111*Hulpsheets!$BA$4,F111*Hulpsheets!$BA$5),IF(E111="computer",F111*Hulpsheets!$BA$4,F111*Hulpsheets!$BA$5)*($C$7-36)/12)))</f>
        <v/>
      </c>
      <c r="K111" s="151" t="str">
        <f>IF(E111="","",IF($C$7&lt;48,0,IF($C$7&gt;48,IF(E111="computer",F111*Hulpsheets!$BB$4,F111*Hulpsheets!$BB$5),IF(E111="computer",F111*Hulpsheets!$BB$4,F111*Hulpsheets!$BB$5)*($C$7-48)/12)))</f>
        <v/>
      </c>
      <c r="L111" s="429" t="s">
        <v>120</v>
      </c>
      <c r="M111" s="257" t="str">
        <f>IF(LEN($C$5)&lt;=1,
    "",
    IF(
        OR($C$5="Overige (zorg-)instellingen",$C$5="Onderneming"),
        IF(Basisgegevens!$C$5="Ja",
            IFERROR(
                INDEX(Hulpsheets!$AO$3:$AR$18,
                    MATCH($C$9,Hulpsheets!$AN$3:$AN$18,0),
                    MATCH($C$6,Hulpsheets!$AO$3:$AR$3,0)
                ),
                ""
            ),
            IFERROR(
                INDEX(Hulpsheets!$AH$3:$AK$18,
                    MATCH($C$9,Hulpsheets!$AG$3:$AG$18,0),
                    MATCH($C$6,Hulpsheets!$AH$3:$AK$3,0)
                ),
                ""
            )
        ),
        IF($L111="Niet-economische activiteit",
            100%,
            IF(Basisgegevens!$C$5="Ja",
                IFERROR(
                    INDEX(Hulpsheets!$AO$3:$AR$18,
                        MATCH($C$9,Hulpsheets!$AN$3:$AN$18,0),
                        MATCH($C$6,Hulpsheets!$AO$3:$AR$3,0)
                    ),
                    ""
                ),
                IFERROR(
                    INDEX(Hulpsheets!$AH$3:$AK$18,
                        MATCH($C$9,Hulpsheets!$AG$3:$AG$18,0),
                        MATCH($C$6,Hulpsheets!$AH$3:$AK$3,0)
                    ),
                    ""
                )
            )
        )
    )
)</f>
        <v/>
      </c>
      <c r="N111" s="397">
        <f t="shared" si="31"/>
        <v>0</v>
      </c>
      <c r="O111" s="77" t="str">
        <f t="shared" si="32"/>
        <v/>
      </c>
      <c r="P111" s="86" t="str">
        <f t="shared" si="33"/>
        <v/>
      </c>
      <c r="R111" s="404"/>
      <c r="S111" s="407" t="str">
        <f t="shared" si="38"/>
        <v/>
      </c>
      <c r="T111" s="130" t="str">
        <f t="shared" si="34"/>
        <v/>
      </c>
      <c r="U111" s="70"/>
      <c r="V111" s="404"/>
      <c r="W111" s="70"/>
      <c r="X111" s="404"/>
      <c r="Z111" s="461"/>
      <c r="AA111" s="407" t="str">
        <f t="shared" si="39"/>
        <v/>
      </c>
      <c r="AB111" s="130" t="str">
        <f t="shared" si="35"/>
        <v/>
      </c>
      <c r="AC111" s="407" t="str">
        <f t="shared" si="36"/>
        <v/>
      </c>
      <c r="AD111" s="130" t="str">
        <f t="shared" si="37"/>
        <v/>
      </c>
    </row>
    <row r="112" spans="1:30" x14ac:dyDescent="0.2">
      <c r="B112" s="514"/>
      <c r="C112" s="515"/>
      <c r="D112" s="515"/>
      <c r="E112" s="19"/>
      <c r="F112" s="141"/>
      <c r="G112" s="151" t="str">
        <f>IF(E112="","",IF($C$7&gt;12,IF(E112="computer",F112*Hulpsheets!$AX$4,F112*Hulpsheets!$AX$5),(IF(E112="computer",F112*Hulpsheets!$AX$4,F112*Hulpsheets!$AX$5)*$C$7/12)))</f>
        <v/>
      </c>
      <c r="H112" s="151" t="str">
        <f>IF(E112="","",IF($C$7&lt;13,0,IF($C$7&gt;24,IF(E112="computer",F112*Hulpsheets!$AY$4,F112*Hulpsheets!$AY$5),IF(E112="computer",F112*Hulpsheets!$AY$4,F112*Hulpsheets!$AY$5)*($C$7-12)/12)))</f>
        <v/>
      </c>
      <c r="I112" s="151" t="str">
        <f>IF(E112="","",IF($C$7&lt;24,0,IF($C$7&gt;36,IF(E112="computer",F112*Hulpsheets!$AZ$4,F112*Hulpsheets!$AZ$5),IF(E112="computer",F112*Hulpsheets!$AZ$4,F112*Hulpsheets!$AZ$5)*($C$7-24)/12)))</f>
        <v/>
      </c>
      <c r="J112" s="151" t="str">
        <f>IF(E112="","",IF($C$7&lt;36,0,IF($C$7&gt;48,IF(E112="computer",F112*Hulpsheets!$BA$4,F112*Hulpsheets!$BA$5),IF(E112="computer",F112*Hulpsheets!$BA$4,F112*Hulpsheets!$BA$5)*($C$7-36)/12)))</f>
        <v/>
      </c>
      <c r="K112" s="151" t="str">
        <f>IF(E112="","",IF($C$7&lt;48,0,IF($C$7&gt;48,IF(E112="computer",F112*Hulpsheets!$BB$4,F112*Hulpsheets!$BB$5),IF(E112="computer",F112*Hulpsheets!$BB$4,F112*Hulpsheets!$BB$5)*($C$7-48)/12)))</f>
        <v/>
      </c>
      <c r="L112" s="429" t="s">
        <v>120</v>
      </c>
      <c r="M112" s="257" t="str">
        <f>IF(LEN($C$5)&lt;=1,
    "",
    IF(
        OR($C$5="Overige (zorg-)instellingen",$C$5="Onderneming"),
        IF(Basisgegevens!$C$5="Ja",
            IFERROR(
                INDEX(Hulpsheets!$AO$3:$AR$18,
                    MATCH($C$9,Hulpsheets!$AN$3:$AN$18,0),
                    MATCH($C$6,Hulpsheets!$AO$3:$AR$3,0)
                ),
                ""
            ),
            IFERROR(
                INDEX(Hulpsheets!$AH$3:$AK$18,
                    MATCH($C$9,Hulpsheets!$AG$3:$AG$18,0),
                    MATCH($C$6,Hulpsheets!$AH$3:$AK$3,0)
                ),
                ""
            )
        ),
        IF($L112="Niet-economische activiteit",
            100%,
            IF(Basisgegevens!$C$5="Ja",
                IFERROR(
                    INDEX(Hulpsheets!$AO$3:$AR$18,
                        MATCH($C$9,Hulpsheets!$AN$3:$AN$18,0),
                        MATCH($C$6,Hulpsheets!$AO$3:$AR$3,0)
                    ),
                    ""
                ),
                IFERROR(
                    INDEX(Hulpsheets!$AH$3:$AK$18,
                        MATCH($C$9,Hulpsheets!$AG$3:$AG$18,0),
                        MATCH($C$6,Hulpsheets!$AH$3:$AK$3,0)
                    ),
                    ""
                )
            )
        )
    )
)</f>
        <v/>
      </c>
      <c r="N112" s="397">
        <f t="shared" si="31"/>
        <v>0</v>
      </c>
      <c r="O112" s="77" t="str">
        <f t="shared" si="32"/>
        <v/>
      </c>
      <c r="P112" s="86" t="str">
        <f t="shared" si="33"/>
        <v/>
      </c>
      <c r="R112" s="404"/>
      <c r="S112" s="407" t="str">
        <f t="shared" si="38"/>
        <v/>
      </c>
      <c r="T112" s="130" t="str">
        <f t="shared" si="34"/>
        <v/>
      </c>
      <c r="U112" s="70"/>
      <c r="V112" s="404"/>
      <c r="W112" s="70"/>
      <c r="X112" s="404"/>
      <c r="Z112" s="461"/>
      <c r="AA112" s="407" t="str">
        <f t="shared" si="39"/>
        <v/>
      </c>
      <c r="AB112" s="130" t="str">
        <f t="shared" si="35"/>
        <v/>
      </c>
      <c r="AC112" s="407" t="str">
        <f t="shared" si="36"/>
        <v/>
      </c>
      <c r="AD112" s="130" t="str">
        <f t="shared" si="37"/>
        <v/>
      </c>
    </row>
    <row r="113" spans="2:30" x14ac:dyDescent="0.2">
      <c r="B113" s="514"/>
      <c r="C113" s="515"/>
      <c r="D113" s="515"/>
      <c r="E113" s="19"/>
      <c r="F113" s="141"/>
      <c r="G113" s="151" t="str">
        <f>IF(E113="","",IF($C$7&gt;12,IF(E113="computer",F113*Hulpsheets!$AX$4,F113*Hulpsheets!$AX$5),(IF(E113="computer",F113*Hulpsheets!$AX$4,F113*Hulpsheets!$AX$5)*$C$7/12)))</f>
        <v/>
      </c>
      <c r="H113" s="151" t="str">
        <f>IF(E113="","",IF($C$7&lt;13,0,IF($C$7&gt;24,IF(E113="computer",F113*Hulpsheets!$AY$4,F113*Hulpsheets!$AY$5),IF(E113="computer",F113*Hulpsheets!$AY$4,F113*Hulpsheets!$AY$5)*($C$7-12)/12)))</f>
        <v/>
      </c>
      <c r="I113" s="151" t="str">
        <f>IF(E113="","",IF($C$7&lt;24,0,IF($C$7&gt;36,IF(E113="computer",F113*Hulpsheets!$AZ$4,F113*Hulpsheets!$AZ$5),IF(E113="computer",F113*Hulpsheets!$AZ$4,F113*Hulpsheets!$AZ$5)*($C$7-24)/12)))</f>
        <v/>
      </c>
      <c r="J113" s="151" t="str">
        <f>IF(E113="","",IF($C$7&lt;36,0,IF($C$7&gt;48,IF(E113="computer",F113*Hulpsheets!$BA$4,F113*Hulpsheets!$BA$5),IF(E113="computer",F113*Hulpsheets!$BA$4,F113*Hulpsheets!$BA$5)*($C$7-36)/12)))</f>
        <v/>
      </c>
      <c r="K113" s="151" t="str">
        <f>IF(E113="","",IF($C$7&lt;48,0,IF($C$7&gt;48,IF(E113="computer",F113*Hulpsheets!$BB$4,F113*Hulpsheets!$BB$5),IF(E113="computer",F113*Hulpsheets!$BB$4,F113*Hulpsheets!$BB$5)*($C$7-48)/12)))</f>
        <v/>
      </c>
      <c r="L113" s="429" t="s">
        <v>120</v>
      </c>
      <c r="M113" s="257" t="str">
        <f>IF(LEN($C$5)&lt;=1,
    "",
    IF(
        OR($C$5="Overige (zorg-)instellingen",$C$5="Onderneming"),
        IF(Basisgegevens!$C$5="Ja",
            IFERROR(
                INDEX(Hulpsheets!$AO$3:$AR$18,
                    MATCH($C$9,Hulpsheets!$AN$3:$AN$18,0),
                    MATCH($C$6,Hulpsheets!$AO$3:$AR$3,0)
                ),
                ""
            ),
            IFERROR(
                INDEX(Hulpsheets!$AH$3:$AK$18,
                    MATCH($C$9,Hulpsheets!$AG$3:$AG$18,0),
                    MATCH($C$6,Hulpsheets!$AH$3:$AK$3,0)
                ),
                ""
            )
        ),
        IF($L113="Niet-economische activiteit",
            100%,
            IF(Basisgegevens!$C$5="Ja",
                IFERROR(
                    INDEX(Hulpsheets!$AO$3:$AR$18,
                        MATCH($C$9,Hulpsheets!$AN$3:$AN$18,0),
                        MATCH($C$6,Hulpsheets!$AO$3:$AR$3,0)
                    ),
                    ""
                ),
                IFERROR(
                    INDEX(Hulpsheets!$AH$3:$AK$18,
                        MATCH($C$9,Hulpsheets!$AG$3:$AG$18,0),
                        MATCH($C$6,Hulpsheets!$AH$3:$AK$3,0)
                    ),
                    ""
                )
            )
        )
    )
)</f>
        <v/>
      </c>
      <c r="N113" s="397">
        <f t="shared" si="31"/>
        <v>0</v>
      </c>
      <c r="O113" s="77" t="str">
        <f t="shared" si="32"/>
        <v/>
      </c>
      <c r="P113" s="86" t="str">
        <f t="shared" si="33"/>
        <v/>
      </c>
      <c r="R113" s="404"/>
      <c r="S113" s="407" t="str">
        <f t="shared" si="38"/>
        <v/>
      </c>
      <c r="T113" s="130" t="str">
        <f t="shared" si="34"/>
        <v/>
      </c>
      <c r="U113" s="70"/>
      <c r="V113" s="404"/>
      <c r="W113" s="70"/>
      <c r="X113" s="404"/>
      <c r="Z113" s="461"/>
      <c r="AA113" s="407" t="str">
        <f t="shared" si="39"/>
        <v/>
      </c>
      <c r="AB113" s="130" t="str">
        <f t="shared" si="35"/>
        <v/>
      </c>
      <c r="AC113" s="407" t="str">
        <f t="shared" si="36"/>
        <v/>
      </c>
      <c r="AD113" s="130" t="str">
        <f t="shared" si="37"/>
        <v/>
      </c>
    </row>
    <row r="114" spans="2:30" x14ac:dyDescent="0.2">
      <c r="B114" s="514"/>
      <c r="C114" s="515"/>
      <c r="D114" s="515"/>
      <c r="E114" s="19"/>
      <c r="F114" s="141"/>
      <c r="G114" s="151" t="str">
        <f>IF(E114="","",IF($C$7&gt;12,IF(E114="computer",F114*Hulpsheets!$AX$4,F114*Hulpsheets!$AX$5),(IF(E114="computer",F114*Hulpsheets!$AX$4,F114*Hulpsheets!$AX$5)*$C$7/12)))</f>
        <v/>
      </c>
      <c r="H114" s="151" t="str">
        <f>IF(E114="","",IF($C$7&lt;13,0,IF($C$7&gt;24,IF(E114="computer",F114*Hulpsheets!$AY$4,F114*Hulpsheets!$AY$5),IF(E114="computer",F114*Hulpsheets!$AY$4,F114*Hulpsheets!$AY$5)*($C$7-12)/12)))</f>
        <v/>
      </c>
      <c r="I114" s="151" t="str">
        <f>IF(E114="","",IF($C$7&lt;24,0,IF($C$7&gt;36,IF(E114="computer",F114*Hulpsheets!$AZ$4,F114*Hulpsheets!$AZ$5),IF(E114="computer",F114*Hulpsheets!$AZ$4,F114*Hulpsheets!$AZ$5)*($C$7-24)/12)))</f>
        <v/>
      </c>
      <c r="J114" s="151" t="str">
        <f>IF(E114="","",IF($C$7&lt;36,0,IF($C$7&gt;48,IF(E114="computer",F114*Hulpsheets!$BA$4,F114*Hulpsheets!$BA$5),IF(E114="computer",F114*Hulpsheets!$BA$4,F114*Hulpsheets!$BA$5)*($C$7-36)/12)))</f>
        <v/>
      </c>
      <c r="K114" s="151" t="str">
        <f>IF(E114="","",IF($C$7&lt;48,0,IF($C$7&gt;48,IF(E114="computer",F114*Hulpsheets!$BB$4,F114*Hulpsheets!$BB$5),IF(E114="computer",F114*Hulpsheets!$BB$4,F114*Hulpsheets!$BB$5)*($C$7-48)/12)))</f>
        <v/>
      </c>
      <c r="L114" s="429" t="s">
        <v>120</v>
      </c>
      <c r="M114" s="257" t="str">
        <f>IF(LEN($C$5)&lt;=1,
    "",
    IF(
        OR($C$5="Overige (zorg-)instellingen",$C$5="Onderneming"),
        IF(Basisgegevens!$C$5="Ja",
            IFERROR(
                INDEX(Hulpsheets!$AO$3:$AR$18,
                    MATCH($C$9,Hulpsheets!$AN$3:$AN$18,0),
                    MATCH($C$6,Hulpsheets!$AO$3:$AR$3,0)
                ),
                ""
            ),
            IFERROR(
                INDEX(Hulpsheets!$AH$3:$AK$18,
                    MATCH($C$9,Hulpsheets!$AG$3:$AG$18,0),
                    MATCH($C$6,Hulpsheets!$AH$3:$AK$3,0)
                ),
                ""
            )
        ),
        IF($L114="Niet-economische activiteit",
            100%,
            IF(Basisgegevens!$C$5="Ja",
                IFERROR(
                    INDEX(Hulpsheets!$AO$3:$AR$18,
                        MATCH($C$9,Hulpsheets!$AN$3:$AN$18,0),
                        MATCH($C$6,Hulpsheets!$AO$3:$AR$3,0)
                    ),
                    ""
                ),
                IFERROR(
                    INDEX(Hulpsheets!$AH$3:$AK$18,
                        MATCH($C$9,Hulpsheets!$AG$3:$AG$18,0),
                        MATCH($C$6,Hulpsheets!$AH$3:$AK$3,0)
                    ),
                    ""
                )
            )
        )
    )
)</f>
        <v/>
      </c>
      <c r="N114" s="397">
        <f t="shared" si="31"/>
        <v>0</v>
      </c>
      <c r="O114" s="77" t="str">
        <f t="shared" si="32"/>
        <v/>
      </c>
      <c r="P114" s="86" t="str">
        <f t="shared" si="33"/>
        <v/>
      </c>
      <c r="R114" s="404"/>
      <c r="S114" s="407" t="str">
        <f t="shared" si="38"/>
        <v/>
      </c>
      <c r="T114" s="130" t="str">
        <f t="shared" si="34"/>
        <v/>
      </c>
      <c r="U114" s="70"/>
      <c r="V114" s="404"/>
      <c r="W114" s="70"/>
      <c r="X114" s="404"/>
      <c r="Z114" s="461"/>
      <c r="AA114" s="407" t="str">
        <f t="shared" si="39"/>
        <v/>
      </c>
      <c r="AB114" s="130" t="str">
        <f t="shared" si="35"/>
        <v/>
      </c>
      <c r="AC114" s="407" t="str">
        <f t="shared" si="36"/>
        <v/>
      </c>
      <c r="AD114" s="130" t="str">
        <f t="shared" si="37"/>
        <v/>
      </c>
    </row>
    <row r="115" spans="2:30" x14ac:dyDescent="0.2">
      <c r="B115" s="514"/>
      <c r="C115" s="515"/>
      <c r="D115" s="515"/>
      <c r="E115" s="19"/>
      <c r="F115" s="141"/>
      <c r="G115" s="151" t="str">
        <f>IF(E115="","",IF($C$7&gt;12,IF(E115="computer",F115*Hulpsheets!$AX$4,F115*Hulpsheets!$AX$5),(IF(E115="computer",F115*Hulpsheets!$AX$4,F115*Hulpsheets!$AX$5)*$C$7/12)))</f>
        <v/>
      </c>
      <c r="H115" s="151" t="str">
        <f>IF(E115="","",IF($C$7&lt;13,0,IF($C$7&gt;24,IF(E115="computer",F115*Hulpsheets!$AY$4,F115*Hulpsheets!$AY$5),IF(E115="computer",F115*Hulpsheets!$AY$4,F115*Hulpsheets!$AY$5)*($C$7-12)/12)))</f>
        <v/>
      </c>
      <c r="I115" s="151" t="str">
        <f>IF(E115="","",IF($C$7&lt;24,0,IF($C$7&gt;36,IF(E115="computer",F115*Hulpsheets!$AZ$4,F115*Hulpsheets!$AZ$5),IF(E115="computer",F115*Hulpsheets!$AZ$4,F115*Hulpsheets!$AZ$5)*($C$7-24)/12)))</f>
        <v/>
      </c>
      <c r="J115" s="151" t="str">
        <f>IF(E115="","",IF($C$7&lt;36,0,IF($C$7&gt;48,IF(E115="computer",F115*Hulpsheets!$BA$4,F115*Hulpsheets!$BA$5),IF(E115="computer",F115*Hulpsheets!$BA$4,F115*Hulpsheets!$BA$5)*($C$7-36)/12)))</f>
        <v/>
      </c>
      <c r="K115" s="151" t="str">
        <f>IF(E115="","",IF($C$7&lt;48,0,IF($C$7&gt;48,IF(E115="computer",F115*Hulpsheets!$BB$4,F115*Hulpsheets!$BB$5),IF(E115="computer",F115*Hulpsheets!$BB$4,F115*Hulpsheets!$BB$5)*($C$7-48)/12)))</f>
        <v/>
      </c>
      <c r="L115" s="429" t="s">
        <v>120</v>
      </c>
      <c r="M115" s="257" t="str">
        <f>IF(LEN($C$5)&lt;=1,
    "",
    IF(
        OR($C$5="Overige (zorg-)instellingen",$C$5="Onderneming"),
        IF(Basisgegevens!$C$5="Ja",
            IFERROR(
                INDEX(Hulpsheets!$AO$3:$AR$18,
                    MATCH($C$9,Hulpsheets!$AN$3:$AN$18,0),
                    MATCH($C$6,Hulpsheets!$AO$3:$AR$3,0)
                ),
                ""
            ),
            IFERROR(
                INDEX(Hulpsheets!$AH$3:$AK$18,
                    MATCH($C$9,Hulpsheets!$AG$3:$AG$18,0),
                    MATCH($C$6,Hulpsheets!$AH$3:$AK$3,0)
                ),
                ""
            )
        ),
        IF($L115="Niet-economische activiteit",
            100%,
            IF(Basisgegevens!$C$5="Ja",
                IFERROR(
                    INDEX(Hulpsheets!$AO$3:$AR$18,
                        MATCH($C$9,Hulpsheets!$AN$3:$AN$18,0),
                        MATCH($C$6,Hulpsheets!$AO$3:$AR$3,0)
                    ),
                    ""
                ),
                IFERROR(
                    INDEX(Hulpsheets!$AH$3:$AK$18,
                        MATCH($C$9,Hulpsheets!$AG$3:$AG$18,0),
                        MATCH($C$6,Hulpsheets!$AH$3:$AK$3,0)
                    ),
                    ""
                )
            )
        )
    )
)</f>
        <v/>
      </c>
      <c r="N115" s="397">
        <f t="shared" si="31"/>
        <v>0</v>
      </c>
      <c r="O115" s="77" t="str">
        <f t="shared" si="32"/>
        <v/>
      </c>
      <c r="P115" s="86" t="str">
        <f t="shared" si="33"/>
        <v/>
      </c>
      <c r="R115" s="404"/>
      <c r="S115" s="407" t="str">
        <f t="shared" si="38"/>
        <v/>
      </c>
      <c r="T115" s="130" t="str">
        <f t="shared" si="34"/>
        <v/>
      </c>
      <c r="U115" s="70"/>
      <c r="V115" s="404"/>
      <c r="W115" s="70"/>
      <c r="X115" s="404"/>
      <c r="Z115" s="461"/>
      <c r="AA115" s="407" t="str">
        <f t="shared" si="39"/>
        <v/>
      </c>
      <c r="AB115" s="130" t="str">
        <f t="shared" si="35"/>
        <v/>
      </c>
      <c r="AC115" s="407" t="str">
        <f t="shared" si="36"/>
        <v/>
      </c>
      <c r="AD115" s="130" t="str">
        <f t="shared" si="37"/>
        <v/>
      </c>
    </row>
    <row r="116" spans="2:30" x14ac:dyDescent="0.2">
      <c r="B116" s="514"/>
      <c r="C116" s="515"/>
      <c r="D116" s="515"/>
      <c r="E116" s="19"/>
      <c r="F116" s="141"/>
      <c r="G116" s="151" t="str">
        <f>IF(E116="","",IF($C$7&gt;12,IF(E116="computer",F116*Hulpsheets!$AX$4,F116*Hulpsheets!$AX$5),(IF(E116="computer",F116*Hulpsheets!$AX$4,F116*Hulpsheets!$AX$5)*$C$7/12)))</f>
        <v/>
      </c>
      <c r="H116" s="151" t="str">
        <f>IF(E116="","",IF($C$7&lt;13,0,IF($C$7&gt;24,IF(E116="computer",F116*Hulpsheets!$AY$4,F116*Hulpsheets!$AY$5),IF(E116="computer",F116*Hulpsheets!$AY$4,F116*Hulpsheets!$AY$5)*($C$7-12)/12)))</f>
        <v/>
      </c>
      <c r="I116" s="151" t="str">
        <f>IF(E116="","",IF($C$7&lt;24,0,IF($C$7&gt;36,IF(E116="computer",F116*Hulpsheets!$AZ$4,F116*Hulpsheets!$AZ$5),IF(E116="computer",F116*Hulpsheets!$AZ$4,F116*Hulpsheets!$AZ$5)*($C$7-24)/12)))</f>
        <v/>
      </c>
      <c r="J116" s="151" t="str">
        <f>IF(E116="","",IF($C$7&lt;36,0,IF($C$7&gt;48,IF(E116="computer",F116*Hulpsheets!$BA$4,F116*Hulpsheets!$BA$5),IF(E116="computer",F116*Hulpsheets!$BA$4,F116*Hulpsheets!$BA$5)*($C$7-36)/12)))</f>
        <v/>
      </c>
      <c r="K116" s="151" t="str">
        <f>IF(E116="","",IF($C$7&lt;48,0,IF($C$7&gt;48,IF(E116="computer",F116*Hulpsheets!$BB$4,F116*Hulpsheets!$BB$5),IF(E116="computer",F116*Hulpsheets!$BB$4,F116*Hulpsheets!$BB$5)*($C$7-48)/12)))</f>
        <v/>
      </c>
      <c r="L116" s="429" t="s">
        <v>120</v>
      </c>
      <c r="M116" s="257" t="str">
        <f>IF(LEN($C$5)&lt;=1,
    "",
    IF(
        OR($C$5="Overige (zorg-)instellingen",$C$5="Onderneming"),
        IF(Basisgegevens!$C$5="Ja",
            IFERROR(
                INDEX(Hulpsheets!$AO$3:$AR$18,
                    MATCH($C$9,Hulpsheets!$AN$3:$AN$18,0),
                    MATCH($C$6,Hulpsheets!$AO$3:$AR$3,0)
                ),
                ""
            ),
            IFERROR(
                INDEX(Hulpsheets!$AH$3:$AK$18,
                    MATCH($C$9,Hulpsheets!$AG$3:$AG$18,0),
                    MATCH($C$6,Hulpsheets!$AH$3:$AK$3,0)
                ),
                ""
            )
        ),
        IF($L116="Niet-economische activiteit",
            100%,
            IF(Basisgegevens!$C$5="Ja",
                IFERROR(
                    INDEX(Hulpsheets!$AO$3:$AR$18,
                        MATCH($C$9,Hulpsheets!$AN$3:$AN$18,0),
                        MATCH($C$6,Hulpsheets!$AO$3:$AR$3,0)
                    ),
                    ""
                ),
                IFERROR(
                    INDEX(Hulpsheets!$AH$3:$AK$18,
                        MATCH($C$9,Hulpsheets!$AG$3:$AG$18,0),
                        MATCH($C$6,Hulpsheets!$AH$3:$AK$3,0)
                    ),
                    ""
                )
            )
        )
    )
)</f>
        <v/>
      </c>
      <c r="N116" s="397">
        <f t="shared" si="31"/>
        <v>0</v>
      </c>
      <c r="O116" s="77" t="str">
        <f t="shared" si="32"/>
        <v/>
      </c>
      <c r="P116" s="86" t="str">
        <f t="shared" si="33"/>
        <v/>
      </c>
      <c r="R116" s="404"/>
      <c r="S116" s="407" t="str">
        <f t="shared" si="38"/>
        <v/>
      </c>
      <c r="T116" s="130" t="str">
        <f t="shared" si="34"/>
        <v/>
      </c>
      <c r="U116" s="70"/>
      <c r="V116" s="404"/>
      <c r="W116" s="70"/>
      <c r="X116" s="404"/>
      <c r="Z116" s="461"/>
      <c r="AA116" s="407" t="str">
        <f t="shared" si="39"/>
        <v/>
      </c>
      <c r="AB116" s="130" t="str">
        <f t="shared" si="35"/>
        <v/>
      </c>
      <c r="AC116" s="407" t="str">
        <f t="shared" si="36"/>
        <v/>
      </c>
      <c r="AD116" s="130" t="str">
        <f t="shared" si="37"/>
        <v/>
      </c>
    </row>
    <row r="117" spans="2:30" ht="13.5" thickBot="1" x14ac:dyDescent="0.25">
      <c r="B117" s="514"/>
      <c r="C117" s="515"/>
      <c r="D117" s="515"/>
      <c r="E117" s="19"/>
      <c r="F117" s="141"/>
      <c r="G117" s="151" t="str">
        <f>IF(E117="","",IF($C$7&gt;12,IF(E117="computer",F117*Hulpsheets!$AX$4,F117*Hulpsheets!$AX$5),(IF(E117="computer",F117*Hulpsheets!$AX$4,F117*Hulpsheets!$AX$5)*$C$7/12)))</f>
        <v/>
      </c>
      <c r="H117" s="151" t="str">
        <f>IF(E117="","",IF($C$7&lt;13,0,IF($C$7&gt;24,IF(E117="computer",F117*Hulpsheets!$AY$4,F117*Hulpsheets!$AY$5),IF(E117="computer",F117*Hulpsheets!$AY$4,F117*Hulpsheets!$AY$5)*($C$7-12)/12)))</f>
        <v/>
      </c>
      <c r="I117" s="151" t="str">
        <f>IF(E117="","",IF($C$7&lt;24,0,IF($C$7&gt;36,IF(E117="computer",F117*Hulpsheets!$AZ$4,F117*Hulpsheets!$AZ$5),IF(E117="computer",F117*Hulpsheets!$AZ$4,F117*Hulpsheets!$AZ$5)*($C$7-24)/12)))</f>
        <v/>
      </c>
      <c r="J117" s="151" t="str">
        <f>IF(E117="","",IF($C$7&lt;36,0,IF($C$7&gt;48,IF(E117="computer",F117*Hulpsheets!$BA$4,F117*Hulpsheets!$BA$5),IF(E117="computer",F117*Hulpsheets!$BA$4,F117*Hulpsheets!$BA$5)*($C$7-36)/12)))</f>
        <v/>
      </c>
      <c r="K117" s="151" t="str">
        <f>IF(E117="","",IF($C$7&lt;48,0,IF($C$7&gt;48,IF(E117="computer",F117*Hulpsheets!$BB$4,F117*Hulpsheets!$BB$5),IF(E117="computer",F117*Hulpsheets!$BB$4,F117*Hulpsheets!$BB$5)*($C$7-48)/12)))</f>
        <v/>
      </c>
      <c r="L117" s="429" t="s">
        <v>120</v>
      </c>
      <c r="M117" s="257" t="str">
        <f>IF(LEN($C$5)&lt;=1,
    "",
    IF(
        OR($C$5="Overige (zorg-)instellingen",$C$5="Onderneming"),
        IF(Basisgegevens!$C$5="Ja",
            IFERROR(
                INDEX(Hulpsheets!$AO$3:$AR$18,
                    MATCH($C$9,Hulpsheets!$AN$3:$AN$18,0),
                    MATCH($C$6,Hulpsheets!$AO$3:$AR$3,0)
                ),
                ""
            ),
            IFERROR(
                INDEX(Hulpsheets!$AH$3:$AK$18,
                    MATCH($C$9,Hulpsheets!$AG$3:$AG$18,0),
                    MATCH($C$6,Hulpsheets!$AH$3:$AK$3,0)
                ),
                ""
            )
        ),
        IF($L117="Niet-economische activiteit",
            100%,
            IF(Basisgegevens!$C$5="Ja",
                IFERROR(
                    INDEX(Hulpsheets!$AO$3:$AR$18,
                        MATCH($C$9,Hulpsheets!$AN$3:$AN$18,0),
                        MATCH($C$6,Hulpsheets!$AO$3:$AR$3,0)
                    ),
                    ""
                ),
                IFERROR(
                    INDEX(Hulpsheets!$AH$3:$AK$18,
                        MATCH($C$9,Hulpsheets!$AG$3:$AG$18,0),
                        MATCH($C$6,Hulpsheets!$AH$3:$AK$3,0)
                    ),
                    ""
                )
            )
        )
    )
)</f>
        <v/>
      </c>
      <c r="N117" s="397">
        <f t="shared" si="31"/>
        <v>0</v>
      </c>
      <c r="O117" s="77" t="str">
        <f t="shared" si="32"/>
        <v/>
      </c>
      <c r="P117" s="86" t="str">
        <f t="shared" si="33"/>
        <v/>
      </c>
      <c r="R117" s="404"/>
      <c r="S117" s="407" t="str">
        <f t="shared" si="38"/>
        <v/>
      </c>
      <c r="T117" s="130" t="str">
        <f t="shared" si="34"/>
        <v/>
      </c>
      <c r="U117" s="70"/>
      <c r="V117" s="404"/>
      <c r="W117" s="70"/>
      <c r="X117" s="404"/>
      <c r="Z117" s="461"/>
      <c r="AA117" s="407" t="str">
        <f t="shared" si="39"/>
        <v/>
      </c>
      <c r="AB117" s="130" t="str">
        <f t="shared" si="35"/>
        <v/>
      </c>
      <c r="AC117" s="407" t="str">
        <f t="shared" si="36"/>
        <v/>
      </c>
      <c r="AD117" s="130" t="str">
        <f t="shared" si="37"/>
        <v/>
      </c>
    </row>
    <row r="118" spans="2:30" ht="13.5" hidden="1" outlineLevel="1" thickBot="1" x14ac:dyDescent="0.25">
      <c r="B118" s="514"/>
      <c r="C118" s="515"/>
      <c r="D118" s="515"/>
      <c r="E118" s="19"/>
      <c r="F118" s="141"/>
      <c r="G118" s="151" t="str">
        <f>IF(E118="","",IF($C$7&gt;12,IF(E118="computer",F118*Hulpsheets!$AX$4,F118*Hulpsheets!$AX$5),(IF(E118="computer",F118*Hulpsheets!$AX$4,F118*Hulpsheets!$AX$5)*$C$7/12)))</f>
        <v/>
      </c>
      <c r="H118" s="151" t="str">
        <f>IF(E118="","",IF($C$7&lt;13,0,IF($C$7&gt;24,IF(E118="computer",F118*Hulpsheets!$AY$4,F118*Hulpsheets!$AY$5),IF(E118="computer",F118*Hulpsheets!$AY$4,F118*Hulpsheets!$AY$5)*($C$7-12)/12)))</f>
        <v/>
      </c>
      <c r="I118" s="151" t="str">
        <f>IF(E118="","",IF($C$7&lt;24,0,IF($C$7&gt;36,IF(E118="computer",F118*Hulpsheets!$AZ$4,F118*Hulpsheets!$AZ$5),IF(E118="computer",F118*Hulpsheets!$AZ$4,F118*Hulpsheets!$AZ$5)*($C$7-24)/12)))</f>
        <v/>
      </c>
      <c r="J118" s="151" t="str">
        <f>IF(E118="","",IF($C$7&lt;36,0,IF($C$7&gt;48,IF(E118="computer",F118*Hulpsheets!$BA$4,F118*Hulpsheets!$BA$5),IF(E118="computer",F118*Hulpsheets!$BA$4,F118*Hulpsheets!$BA$5)*($C$7-36)/12)))</f>
        <v/>
      </c>
      <c r="K118" s="151" t="str">
        <f>IF(E118="","",IF($C$7&lt;48,0,IF($C$7&gt;48,IF(E118="computer",F118*Hulpsheets!$BB$4,F118*Hulpsheets!$BB$5),IF(E118="computer",F118*Hulpsheets!$BB$4,F118*Hulpsheets!$BB$5)*($C$7-48)/12)))</f>
        <v/>
      </c>
      <c r="L118" s="429" t="s">
        <v>120</v>
      </c>
      <c r="M118" s="257" t="str">
        <f>IF(LEN($C$5)&lt;=1,
    "",
    IF(
        OR($C$5="Overige (zorg-)instellingen",$C$5="Onderneming"),
        IF(Basisgegevens!$C$5="Ja",
            IFERROR(
                INDEX(Hulpsheets!$AO$3:$AR$18,
                    MATCH($C$9,Hulpsheets!$AN$3:$AN$18,0),
                    MATCH($C$6,Hulpsheets!$AO$3:$AR$3,0)
                ),
                ""
            ),
            IFERROR(
                INDEX(Hulpsheets!$AH$3:$AK$18,
                    MATCH($C$9,Hulpsheets!$AG$3:$AG$18,0),
                    MATCH($C$6,Hulpsheets!$AH$3:$AK$3,0)
                ),
                ""
            )
        ),
        IF($L118="Niet-economische activiteit",
            100%,
            IF(Basisgegevens!$C$5="Ja",
                IFERROR(
                    INDEX(Hulpsheets!$AO$3:$AR$18,
                        MATCH($C$9,Hulpsheets!$AN$3:$AN$18,0),
                        MATCH($C$6,Hulpsheets!$AO$3:$AR$3,0)
                    ),
                    ""
                ),
                IFERROR(
                    INDEX(Hulpsheets!$AH$3:$AK$18,
                        MATCH($C$9,Hulpsheets!$AG$3:$AG$18,0),
                        MATCH($C$6,Hulpsheets!$AH$3:$AK$3,0)
                    ),
                    ""
                )
            )
        )
    )
)</f>
        <v/>
      </c>
      <c r="N118" s="397">
        <f t="shared" si="31"/>
        <v>0</v>
      </c>
      <c r="O118" s="77" t="str">
        <f t="shared" si="32"/>
        <v/>
      </c>
      <c r="P118" s="86" t="str">
        <f t="shared" si="33"/>
        <v/>
      </c>
      <c r="R118" s="404"/>
      <c r="S118" s="407" t="str">
        <f t="shared" si="38"/>
        <v/>
      </c>
      <c r="T118" s="130" t="str">
        <f t="shared" si="34"/>
        <v/>
      </c>
      <c r="U118" s="70"/>
      <c r="V118" s="404"/>
      <c r="W118" s="70"/>
      <c r="X118" s="404"/>
      <c r="Z118" s="461"/>
      <c r="AA118" s="407" t="str">
        <f t="shared" si="39"/>
        <v/>
      </c>
      <c r="AB118" s="130" t="str">
        <f t="shared" si="35"/>
        <v/>
      </c>
      <c r="AC118" s="407" t="str">
        <f t="shared" si="36"/>
        <v/>
      </c>
      <c r="AD118" s="130" t="str">
        <f t="shared" si="37"/>
        <v/>
      </c>
    </row>
    <row r="119" spans="2:30" ht="13.5" hidden="1" outlineLevel="1" thickBot="1" x14ac:dyDescent="0.25">
      <c r="B119" s="514"/>
      <c r="C119" s="515"/>
      <c r="D119" s="515"/>
      <c r="E119" s="19"/>
      <c r="F119" s="141"/>
      <c r="G119" s="151" t="str">
        <f>IF(E119="","",IF($C$7&gt;12,IF(E119="computer",F119*Hulpsheets!$AX$4,F119*Hulpsheets!$AX$5),(IF(E119="computer",F119*Hulpsheets!$AX$4,F119*Hulpsheets!$AX$5)*$C$7/12)))</f>
        <v/>
      </c>
      <c r="H119" s="151" t="str">
        <f>IF(E119="","",IF($C$7&lt;13,0,IF($C$7&gt;24,IF(E119="computer",F119*Hulpsheets!$AY$4,F119*Hulpsheets!$AY$5),IF(E119="computer",F119*Hulpsheets!$AY$4,F119*Hulpsheets!$AY$5)*($C$7-12)/12)))</f>
        <v/>
      </c>
      <c r="I119" s="151" t="str">
        <f>IF(E119="","",IF($C$7&lt;24,0,IF($C$7&gt;36,IF(E119="computer",F119*Hulpsheets!$AZ$4,F119*Hulpsheets!$AZ$5),IF(E119="computer",F119*Hulpsheets!$AZ$4,F119*Hulpsheets!$AZ$5)*($C$7-24)/12)))</f>
        <v/>
      </c>
      <c r="J119" s="151" t="str">
        <f>IF(E119="","",IF($C$7&lt;36,0,IF($C$7&gt;48,IF(E119="computer",F119*Hulpsheets!$BA$4,F119*Hulpsheets!$BA$5),IF(E119="computer",F119*Hulpsheets!$BA$4,F119*Hulpsheets!$BA$5)*($C$7-36)/12)))</f>
        <v/>
      </c>
      <c r="K119" s="151" t="str">
        <f>IF(E119="","",IF($C$7&lt;48,0,IF($C$7&gt;48,IF(E119="computer",F119*Hulpsheets!$BB$4,F119*Hulpsheets!$BB$5),IF(E119="computer",F119*Hulpsheets!$BB$4,F119*Hulpsheets!$BB$5)*($C$7-48)/12)))</f>
        <v/>
      </c>
      <c r="L119" s="429" t="s">
        <v>120</v>
      </c>
      <c r="M119" s="257" t="str">
        <f>IF(LEN($C$5)&lt;=1,
    "",
    IF(
        OR($C$5="Overige (zorg-)instellingen",$C$5="Onderneming"),
        IF(Basisgegevens!$C$5="Ja",
            IFERROR(
                INDEX(Hulpsheets!$AO$3:$AR$18,
                    MATCH($C$9,Hulpsheets!$AN$3:$AN$18,0),
                    MATCH($C$6,Hulpsheets!$AO$3:$AR$3,0)
                ),
                ""
            ),
            IFERROR(
                INDEX(Hulpsheets!$AH$3:$AK$18,
                    MATCH($C$9,Hulpsheets!$AG$3:$AG$18,0),
                    MATCH($C$6,Hulpsheets!$AH$3:$AK$3,0)
                ),
                ""
            )
        ),
        IF($L119="Niet-economische activiteit",
            100%,
            IF(Basisgegevens!$C$5="Ja",
                IFERROR(
                    INDEX(Hulpsheets!$AO$3:$AR$18,
                        MATCH($C$9,Hulpsheets!$AN$3:$AN$18,0),
                        MATCH($C$6,Hulpsheets!$AO$3:$AR$3,0)
                    ),
                    ""
                ),
                IFERROR(
                    INDEX(Hulpsheets!$AH$3:$AK$18,
                        MATCH($C$9,Hulpsheets!$AG$3:$AG$18,0),
                        MATCH($C$6,Hulpsheets!$AH$3:$AK$3,0)
                    ),
                    ""
                )
            )
        )
    )
)</f>
        <v/>
      </c>
      <c r="N119" s="397">
        <f t="shared" si="31"/>
        <v>0</v>
      </c>
      <c r="O119" s="77" t="str">
        <f t="shared" si="32"/>
        <v/>
      </c>
      <c r="P119" s="86" t="str">
        <f t="shared" si="33"/>
        <v/>
      </c>
      <c r="R119" s="404"/>
      <c r="S119" s="407" t="str">
        <f t="shared" si="38"/>
        <v/>
      </c>
      <c r="T119" s="130" t="str">
        <f t="shared" si="34"/>
        <v/>
      </c>
      <c r="U119" s="70"/>
      <c r="V119" s="404"/>
      <c r="W119" s="70"/>
      <c r="X119" s="404"/>
      <c r="Z119" s="461"/>
      <c r="AA119" s="407" t="str">
        <f t="shared" si="39"/>
        <v/>
      </c>
      <c r="AB119" s="130" t="str">
        <f t="shared" si="35"/>
        <v/>
      </c>
      <c r="AC119" s="407" t="str">
        <f t="shared" si="36"/>
        <v/>
      </c>
      <c r="AD119" s="130" t="str">
        <f t="shared" si="37"/>
        <v/>
      </c>
    </row>
    <row r="120" spans="2:30" ht="13.5" hidden="1" outlineLevel="1" thickBot="1" x14ac:dyDescent="0.25">
      <c r="B120" s="514"/>
      <c r="C120" s="515"/>
      <c r="D120" s="515"/>
      <c r="E120" s="19"/>
      <c r="F120" s="141"/>
      <c r="G120" s="151" t="str">
        <f>IF(E120="","",IF($C$7&gt;12,IF(E120="computer",F120*Hulpsheets!$AX$4,F120*Hulpsheets!$AX$5),(IF(E120="computer",F120*Hulpsheets!$AX$4,F120*Hulpsheets!$AX$5)*$C$7/12)))</f>
        <v/>
      </c>
      <c r="H120" s="151" t="str">
        <f>IF(E120="","",IF($C$7&lt;13,0,IF($C$7&gt;24,IF(E120="computer",F120*Hulpsheets!$AY$4,F120*Hulpsheets!$AY$5),IF(E120="computer",F120*Hulpsheets!$AY$4,F120*Hulpsheets!$AY$5)*($C$7-12)/12)))</f>
        <v/>
      </c>
      <c r="I120" s="151" t="str">
        <f>IF(E120="","",IF($C$7&lt;24,0,IF($C$7&gt;36,IF(E120="computer",F120*Hulpsheets!$AZ$4,F120*Hulpsheets!$AZ$5),IF(E120="computer",F120*Hulpsheets!$AZ$4,F120*Hulpsheets!$AZ$5)*($C$7-24)/12)))</f>
        <v/>
      </c>
      <c r="J120" s="151" t="str">
        <f>IF(E120="","",IF($C$7&lt;36,0,IF($C$7&gt;48,IF(E120="computer",F120*Hulpsheets!$BA$4,F120*Hulpsheets!$BA$5),IF(E120="computer",F120*Hulpsheets!$BA$4,F120*Hulpsheets!$BA$5)*($C$7-36)/12)))</f>
        <v/>
      </c>
      <c r="K120" s="151" t="str">
        <f>IF(E120="","",IF($C$7&lt;48,0,IF($C$7&gt;48,IF(E120="computer",F120*Hulpsheets!$BB$4,F120*Hulpsheets!$BB$5),IF(E120="computer",F120*Hulpsheets!$BB$4,F120*Hulpsheets!$BB$5)*($C$7-48)/12)))</f>
        <v/>
      </c>
      <c r="L120" s="429" t="s">
        <v>120</v>
      </c>
      <c r="M120" s="257" t="str">
        <f>IF(LEN($C$5)&lt;=1,
    "",
    IF(
        OR($C$5="Overige (zorg-)instellingen",$C$5="Onderneming"),
        IF(Basisgegevens!$C$5="Ja",
            IFERROR(
                INDEX(Hulpsheets!$AO$3:$AR$18,
                    MATCH($C$9,Hulpsheets!$AN$3:$AN$18,0),
                    MATCH($C$6,Hulpsheets!$AO$3:$AR$3,0)
                ),
                ""
            ),
            IFERROR(
                INDEX(Hulpsheets!$AH$3:$AK$18,
                    MATCH($C$9,Hulpsheets!$AG$3:$AG$18,0),
                    MATCH($C$6,Hulpsheets!$AH$3:$AK$3,0)
                ),
                ""
            )
        ),
        IF($L120="Niet-economische activiteit",
            100%,
            IF(Basisgegevens!$C$5="Ja",
                IFERROR(
                    INDEX(Hulpsheets!$AO$3:$AR$18,
                        MATCH($C$9,Hulpsheets!$AN$3:$AN$18,0),
                        MATCH($C$6,Hulpsheets!$AO$3:$AR$3,0)
                    ),
                    ""
                ),
                IFERROR(
                    INDEX(Hulpsheets!$AH$3:$AK$18,
                        MATCH($C$9,Hulpsheets!$AG$3:$AG$18,0),
                        MATCH($C$6,Hulpsheets!$AH$3:$AK$3,0)
                    ),
                    ""
                )
            )
        )
    )
)</f>
        <v/>
      </c>
      <c r="N120" s="397">
        <f t="shared" si="31"/>
        <v>0</v>
      </c>
      <c r="O120" s="77" t="str">
        <f t="shared" si="32"/>
        <v/>
      </c>
      <c r="P120" s="86" t="str">
        <f t="shared" si="33"/>
        <v/>
      </c>
      <c r="R120" s="404"/>
      <c r="S120" s="407" t="str">
        <f t="shared" si="38"/>
        <v/>
      </c>
      <c r="T120" s="130" t="str">
        <f t="shared" si="34"/>
        <v/>
      </c>
      <c r="U120" s="70"/>
      <c r="V120" s="404"/>
      <c r="W120" s="70"/>
      <c r="X120" s="404"/>
      <c r="Z120" s="461"/>
      <c r="AA120" s="407" t="str">
        <f t="shared" si="39"/>
        <v/>
      </c>
      <c r="AB120" s="130" t="str">
        <f t="shared" si="35"/>
        <v/>
      </c>
      <c r="AC120" s="407" t="str">
        <f t="shared" si="36"/>
        <v/>
      </c>
      <c r="AD120" s="130" t="str">
        <f t="shared" si="37"/>
        <v/>
      </c>
    </row>
    <row r="121" spans="2:30" ht="13.5" hidden="1" outlineLevel="1" thickBot="1" x14ac:dyDescent="0.25">
      <c r="B121" s="514"/>
      <c r="C121" s="515"/>
      <c r="D121" s="515"/>
      <c r="E121" s="19"/>
      <c r="F121" s="141"/>
      <c r="G121" s="151" t="str">
        <f>IF(E121="","",IF($C$7&gt;12,IF(E121="computer",F121*Hulpsheets!$AX$4,F121*Hulpsheets!$AX$5),(IF(E121="computer",F121*Hulpsheets!$AX$4,F121*Hulpsheets!$AX$5)*$C$7/12)))</f>
        <v/>
      </c>
      <c r="H121" s="151" t="str">
        <f>IF(E121="","",IF($C$7&lt;13,0,IF($C$7&gt;24,IF(E121="computer",F121*Hulpsheets!$AY$4,F121*Hulpsheets!$AY$5),IF(E121="computer",F121*Hulpsheets!$AY$4,F121*Hulpsheets!$AY$5)*($C$7-12)/12)))</f>
        <v/>
      </c>
      <c r="I121" s="151" t="str">
        <f>IF(E121="","",IF($C$7&lt;24,0,IF($C$7&gt;36,IF(E121="computer",F121*Hulpsheets!$AZ$4,F121*Hulpsheets!$AZ$5),IF(E121="computer",F121*Hulpsheets!$AZ$4,F121*Hulpsheets!$AZ$5)*($C$7-24)/12)))</f>
        <v/>
      </c>
      <c r="J121" s="151" t="str">
        <f>IF(E121="","",IF($C$7&lt;36,0,IF($C$7&gt;48,IF(E121="computer",F121*Hulpsheets!$BA$4,F121*Hulpsheets!$BA$5),IF(E121="computer",F121*Hulpsheets!$BA$4,F121*Hulpsheets!$BA$5)*($C$7-36)/12)))</f>
        <v/>
      </c>
      <c r="K121" s="151" t="str">
        <f>IF(E121="","",IF($C$7&lt;48,0,IF($C$7&gt;48,IF(E121="computer",F121*Hulpsheets!$BB$4,F121*Hulpsheets!$BB$5),IF(E121="computer",F121*Hulpsheets!$BB$4,F121*Hulpsheets!$BB$5)*($C$7-48)/12)))</f>
        <v/>
      </c>
      <c r="L121" s="429" t="s">
        <v>120</v>
      </c>
      <c r="M121" s="257" t="str">
        <f>IF(LEN($C$5)&lt;=1,
    "",
    IF(
        OR($C$5="Overige (zorg-)instellingen",$C$5="Onderneming"),
        IF(Basisgegevens!$C$5="Ja",
            IFERROR(
                INDEX(Hulpsheets!$AO$3:$AR$18,
                    MATCH($C$9,Hulpsheets!$AN$3:$AN$18,0),
                    MATCH($C$6,Hulpsheets!$AO$3:$AR$3,0)
                ),
                ""
            ),
            IFERROR(
                INDEX(Hulpsheets!$AH$3:$AK$18,
                    MATCH($C$9,Hulpsheets!$AG$3:$AG$18,0),
                    MATCH($C$6,Hulpsheets!$AH$3:$AK$3,0)
                ),
                ""
            )
        ),
        IF($L121="Niet-economische activiteit",
            100%,
            IF(Basisgegevens!$C$5="Ja",
                IFERROR(
                    INDEX(Hulpsheets!$AO$3:$AR$18,
                        MATCH($C$9,Hulpsheets!$AN$3:$AN$18,0),
                        MATCH($C$6,Hulpsheets!$AO$3:$AR$3,0)
                    ),
                    ""
                ),
                IFERROR(
                    INDEX(Hulpsheets!$AH$3:$AK$18,
                        MATCH($C$9,Hulpsheets!$AG$3:$AG$18,0),
                        MATCH($C$6,Hulpsheets!$AH$3:$AK$3,0)
                    ),
                    ""
                )
            )
        )
    )
)</f>
        <v/>
      </c>
      <c r="N121" s="397">
        <f t="shared" si="31"/>
        <v>0</v>
      </c>
      <c r="O121" s="77" t="str">
        <f t="shared" si="32"/>
        <v/>
      </c>
      <c r="P121" s="86" t="str">
        <f t="shared" si="33"/>
        <v/>
      </c>
      <c r="R121" s="404"/>
      <c r="S121" s="407" t="str">
        <f t="shared" si="38"/>
        <v/>
      </c>
      <c r="T121" s="130" t="str">
        <f t="shared" si="34"/>
        <v/>
      </c>
      <c r="U121" s="70"/>
      <c r="V121" s="404"/>
      <c r="W121" s="70"/>
      <c r="X121" s="404"/>
      <c r="Z121" s="461"/>
      <c r="AA121" s="407" t="str">
        <f t="shared" si="39"/>
        <v/>
      </c>
      <c r="AB121" s="130" t="str">
        <f t="shared" si="35"/>
        <v/>
      </c>
      <c r="AC121" s="407" t="str">
        <f t="shared" si="36"/>
        <v/>
      </c>
      <c r="AD121" s="130" t="str">
        <f t="shared" si="37"/>
        <v/>
      </c>
    </row>
    <row r="122" spans="2:30" ht="13.5" hidden="1" outlineLevel="1" thickBot="1" x14ac:dyDescent="0.25">
      <c r="B122" s="514"/>
      <c r="C122" s="515"/>
      <c r="D122" s="515"/>
      <c r="E122" s="19"/>
      <c r="F122" s="141"/>
      <c r="G122" s="151" t="str">
        <f>IF(E122="","",IF($C$7&gt;12,IF(E122="computer",F122*Hulpsheets!$AX$4,F122*Hulpsheets!$AX$5),(IF(E122="computer",F122*Hulpsheets!$AX$4,F122*Hulpsheets!$AX$5)*$C$7/12)))</f>
        <v/>
      </c>
      <c r="H122" s="151" t="str">
        <f>IF(E122="","",IF($C$7&lt;13,0,IF($C$7&gt;24,IF(E122="computer",F122*Hulpsheets!$AY$4,F122*Hulpsheets!$AY$5),IF(E122="computer",F122*Hulpsheets!$AY$4,F122*Hulpsheets!$AY$5)*($C$7-12)/12)))</f>
        <v/>
      </c>
      <c r="I122" s="151" t="str">
        <f>IF(E122="","",IF($C$7&lt;24,0,IF($C$7&gt;36,IF(E122="computer",F122*Hulpsheets!$AZ$4,F122*Hulpsheets!$AZ$5),IF(E122="computer",F122*Hulpsheets!$AZ$4,F122*Hulpsheets!$AZ$5)*($C$7-24)/12)))</f>
        <v/>
      </c>
      <c r="J122" s="151" t="str">
        <f>IF(E122="","",IF($C$7&lt;36,0,IF($C$7&gt;48,IF(E122="computer",F122*Hulpsheets!$BA$4,F122*Hulpsheets!$BA$5),IF(E122="computer",F122*Hulpsheets!$BA$4,F122*Hulpsheets!$BA$5)*($C$7-36)/12)))</f>
        <v/>
      </c>
      <c r="K122" s="151" t="str">
        <f>IF(E122="","",IF($C$7&lt;48,0,IF($C$7&gt;48,IF(E122="computer",F122*Hulpsheets!$BB$4,F122*Hulpsheets!$BB$5),IF(E122="computer",F122*Hulpsheets!$BB$4,F122*Hulpsheets!$BB$5)*($C$7-48)/12)))</f>
        <v/>
      </c>
      <c r="L122" s="429" t="s">
        <v>120</v>
      </c>
      <c r="M122" s="257" t="str">
        <f>IF(LEN($C$5)&lt;=1,
    "",
    IF(
        OR($C$5="Overige (zorg-)instellingen",$C$5="Onderneming"),
        IF(Basisgegevens!$C$5="Ja",
            IFERROR(
                INDEX(Hulpsheets!$AO$3:$AR$18,
                    MATCH($C$9,Hulpsheets!$AN$3:$AN$18,0),
                    MATCH($C$6,Hulpsheets!$AO$3:$AR$3,0)
                ),
                ""
            ),
            IFERROR(
                INDEX(Hulpsheets!$AH$3:$AK$18,
                    MATCH($C$9,Hulpsheets!$AG$3:$AG$18,0),
                    MATCH($C$6,Hulpsheets!$AH$3:$AK$3,0)
                ),
                ""
            )
        ),
        IF($L122="Niet-economische activiteit",
            100%,
            IF(Basisgegevens!$C$5="Ja",
                IFERROR(
                    INDEX(Hulpsheets!$AO$3:$AR$18,
                        MATCH($C$9,Hulpsheets!$AN$3:$AN$18,0),
                        MATCH($C$6,Hulpsheets!$AO$3:$AR$3,0)
                    ),
                    ""
                ),
                IFERROR(
                    INDEX(Hulpsheets!$AH$3:$AK$18,
                        MATCH($C$9,Hulpsheets!$AG$3:$AG$18,0),
                        MATCH($C$6,Hulpsheets!$AH$3:$AK$3,0)
                    ),
                    ""
                )
            )
        )
    )
)</f>
        <v/>
      </c>
      <c r="N122" s="397">
        <f t="shared" si="31"/>
        <v>0</v>
      </c>
      <c r="O122" s="77" t="str">
        <f t="shared" si="32"/>
        <v/>
      </c>
      <c r="P122" s="86" t="str">
        <f t="shared" si="33"/>
        <v/>
      </c>
      <c r="R122" s="404"/>
      <c r="S122" s="407" t="str">
        <f t="shared" si="38"/>
        <v/>
      </c>
      <c r="T122" s="130" t="str">
        <f t="shared" si="34"/>
        <v/>
      </c>
      <c r="U122" s="70"/>
      <c r="V122" s="404"/>
      <c r="W122" s="70"/>
      <c r="X122" s="404"/>
      <c r="Z122" s="461"/>
      <c r="AA122" s="407" t="str">
        <f t="shared" si="39"/>
        <v/>
      </c>
      <c r="AB122" s="130" t="str">
        <f t="shared" si="35"/>
        <v/>
      </c>
      <c r="AC122" s="407" t="str">
        <f t="shared" si="36"/>
        <v/>
      </c>
      <c r="AD122" s="130" t="str">
        <f t="shared" si="37"/>
        <v/>
      </c>
    </row>
    <row r="123" spans="2:30" ht="13.5" hidden="1" outlineLevel="1" thickBot="1" x14ac:dyDescent="0.25">
      <c r="B123" s="514"/>
      <c r="C123" s="515"/>
      <c r="D123" s="515"/>
      <c r="E123" s="19"/>
      <c r="F123" s="141"/>
      <c r="G123" s="151" t="str">
        <f>IF(E123="","",IF($C$7&gt;12,IF(E123="computer",F123*Hulpsheets!$AX$4,F123*Hulpsheets!$AX$5),(IF(E123="computer",F123*Hulpsheets!$AX$4,F123*Hulpsheets!$AX$5)*$C$7/12)))</f>
        <v/>
      </c>
      <c r="H123" s="151" t="str">
        <f>IF(E123="","",IF($C$7&lt;13,0,IF($C$7&gt;24,IF(E123="computer",F123*Hulpsheets!$AY$4,F123*Hulpsheets!$AY$5),IF(E123="computer",F123*Hulpsheets!$AY$4,F123*Hulpsheets!$AY$5)*($C$7-12)/12)))</f>
        <v/>
      </c>
      <c r="I123" s="151" t="str">
        <f>IF(E123="","",IF($C$7&lt;24,0,IF($C$7&gt;36,IF(E123="computer",F123*Hulpsheets!$AZ$4,F123*Hulpsheets!$AZ$5),IF(E123="computer",F123*Hulpsheets!$AZ$4,F123*Hulpsheets!$AZ$5)*($C$7-24)/12)))</f>
        <v/>
      </c>
      <c r="J123" s="151" t="str">
        <f>IF(E123="","",IF($C$7&lt;36,0,IF($C$7&gt;48,IF(E123="computer",F123*Hulpsheets!$BA$4,F123*Hulpsheets!$BA$5),IF(E123="computer",F123*Hulpsheets!$BA$4,F123*Hulpsheets!$BA$5)*($C$7-36)/12)))</f>
        <v/>
      </c>
      <c r="K123" s="151" t="str">
        <f>IF(E123="","",IF($C$7&lt;48,0,IF($C$7&gt;48,IF(E123="computer",F123*Hulpsheets!$BB$4,F123*Hulpsheets!$BB$5),IF(E123="computer",F123*Hulpsheets!$BB$4,F123*Hulpsheets!$BB$5)*($C$7-48)/12)))</f>
        <v/>
      </c>
      <c r="L123" s="429" t="s">
        <v>120</v>
      </c>
      <c r="M123" s="257" t="str">
        <f>IF(LEN($C$5)&lt;=1,
    "",
    IF(
        OR($C$5="Overige (zorg-)instellingen",$C$5="Onderneming"),
        IF(Basisgegevens!$C$5="Ja",
            IFERROR(
                INDEX(Hulpsheets!$AO$3:$AR$18,
                    MATCH($C$9,Hulpsheets!$AN$3:$AN$18,0),
                    MATCH($C$6,Hulpsheets!$AO$3:$AR$3,0)
                ),
                ""
            ),
            IFERROR(
                INDEX(Hulpsheets!$AH$3:$AK$18,
                    MATCH($C$9,Hulpsheets!$AG$3:$AG$18,0),
                    MATCH($C$6,Hulpsheets!$AH$3:$AK$3,0)
                ),
                ""
            )
        ),
        IF($L123="Niet-economische activiteit",
            100%,
            IF(Basisgegevens!$C$5="Ja",
                IFERROR(
                    INDEX(Hulpsheets!$AO$3:$AR$18,
                        MATCH($C$9,Hulpsheets!$AN$3:$AN$18,0),
                        MATCH($C$6,Hulpsheets!$AO$3:$AR$3,0)
                    ),
                    ""
                ),
                IFERROR(
                    INDEX(Hulpsheets!$AH$3:$AK$18,
                        MATCH($C$9,Hulpsheets!$AG$3:$AG$18,0),
                        MATCH($C$6,Hulpsheets!$AH$3:$AK$3,0)
                    ),
                    ""
                )
            )
        )
    )
)</f>
        <v/>
      </c>
      <c r="N123" s="397">
        <f t="shared" si="31"/>
        <v>0</v>
      </c>
      <c r="O123" s="77" t="str">
        <f t="shared" si="32"/>
        <v/>
      </c>
      <c r="P123" s="86" t="str">
        <f t="shared" si="33"/>
        <v/>
      </c>
      <c r="R123" s="404"/>
      <c r="S123" s="407" t="str">
        <f t="shared" si="38"/>
        <v/>
      </c>
      <c r="T123" s="130" t="str">
        <f t="shared" si="34"/>
        <v/>
      </c>
      <c r="U123" s="70"/>
      <c r="V123" s="404"/>
      <c r="W123" s="70"/>
      <c r="X123" s="404"/>
      <c r="Z123" s="461"/>
      <c r="AA123" s="407" t="str">
        <f t="shared" si="39"/>
        <v/>
      </c>
      <c r="AB123" s="130" t="str">
        <f t="shared" si="35"/>
        <v/>
      </c>
      <c r="AC123" s="407" t="str">
        <f t="shared" si="36"/>
        <v/>
      </c>
      <c r="AD123" s="130" t="str">
        <f t="shared" si="37"/>
        <v/>
      </c>
    </row>
    <row r="124" spans="2:30" ht="13.5" hidden="1" outlineLevel="1" thickBot="1" x14ac:dyDescent="0.25">
      <c r="B124" s="514"/>
      <c r="C124" s="515"/>
      <c r="D124" s="515"/>
      <c r="E124" s="19"/>
      <c r="F124" s="141"/>
      <c r="G124" s="151" t="str">
        <f>IF(E124="","",IF($C$7&gt;12,IF(E124="computer",F124*Hulpsheets!$AX$4,F124*Hulpsheets!$AX$5),(IF(E124="computer",F124*Hulpsheets!$AX$4,F124*Hulpsheets!$AX$5)*$C$7/12)))</f>
        <v/>
      </c>
      <c r="H124" s="151" t="str">
        <f>IF(E124="","",IF($C$7&lt;13,0,IF($C$7&gt;24,IF(E124="computer",F124*Hulpsheets!$AY$4,F124*Hulpsheets!$AY$5),IF(E124="computer",F124*Hulpsheets!$AY$4,F124*Hulpsheets!$AY$5)*($C$7-12)/12)))</f>
        <v/>
      </c>
      <c r="I124" s="151" t="str">
        <f>IF(E124="","",IF($C$7&lt;24,0,IF($C$7&gt;36,IF(E124="computer",F124*Hulpsheets!$AZ$4,F124*Hulpsheets!$AZ$5),IF(E124="computer",F124*Hulpsheets!$AZ$4,F124*Hulpsheets!$AZ$5)*($C$7-24)/12)))</f>
        <v/>
      </c>
      <c r="J124" s="151" t="str">
        <f>IF(E124="","",IF($C$7&lt;36,0,IF($C$7&gt;48,IF(E124="computer",F124*Hulpsheets!$BA$4,F124*Hulpsheets!$BA$5),IF(E124="computer",F124*Hulpsheets!$BA$4,F124*Hulpsheets!$BA$5)*($C$7-36)/12)))</f>
        <v/>
      </c>
      <c r="K124" s="151" t="str">
        <f>IF(E124="","",IF($C$7&lt;48,0,IF($C$7&gt;48,IF(E124="computer",F124*Hulpsheets!$BB$4,F124*Hulpsheets!$BB$5),IF(E124="computer",F124*Hulpsheets!$BB$4,F124*Hulpsheets!$BB$5)*($C$7-48)/12)))</f>
        <v/>
      </c>
      <c r="L124" s="429" t="s">
        <v>120</v>
      </c>
      <c r="M124" s="257" t="str">
        <f>IF(LEN($C$5)&lt;=1,
    "",
    IF(
        OR($C$5="Overige (zorg-)instellingen",$C$5="Onderneming"),
        IF(Basisgegevens!$C$5="Ja",
            IFERROR(
                INDEX(Hulpsheets!$AO$3:$AR$18,
                    MATCH($C$9,Hulpsheets!$AN$3:$AN$18,0),
                    MATCH($C$6,Hulpsheets!$AO$3:$AR$3,0)
                ),
                ""
            ),
            IFERROR(
                INDEX(Hulpsheets!$AH$3:$AK$18,
                    MATCH($C$9,Hulpsheets!$AG$3:$AG$18,0),
                    MATCH($C$6,Hulpsheets!$AH$3:$AK$3,0)
                ),
                ""
            )
        ),
        IF($L124="Niet-economische activiteit",
            100%,
            IF(Basisgegevens!$C$5="Ja",
                IFERROR(
                    INDEX(Hulpsheets!$AO$3:$AR$18,
                        MATCH($C$9,Hulpsheets!$AN$3:$AN$18,0),
                        MATCH($C$6,Hulpsheets!$AO$3:$AR$3,0)
                    ),
                    ""
                ),
                IFERROR(
                    INDEX(Hulpsheets!$AH$3:$AK$18,
                        MATCH($C$9,Hulpsheets!$AG$3:$AG$18,0),
                        MATCH($C$6,Hulpsheets!$AH$3:$AK$3,0)
                    ),
                    ""
                )
            )
        )
    )
)</f>
        <v/>
      </c>
      <c r="N124" s="397">
        <f t="shared" si="31"/>
        <v>0</v>
      </c>
      <c r="O124" s="77" t="str">
        <f t="shared" si="32"/>
        <v/>
      </c>
      <c r="P124" s="86" t="str">
        <f t="shared" si="33"/>
        <v/>
      </c>
      <c r="R124" s="404"/>
      <c r="S124" s="407" t="str">
        <f t="shared" si="38"/>
        <v/>
      </c>
      <c r="T124" s="130" t="str">
        <f t="shared" si="34"/>
        <v/>
      </c>
      <c r="U124" s="70"/>
      <c r="V124" s="404"/>
      <c r="W124" s="70"/>
      <c r="X124" s="404"/>
      <c r="Z124" s="461"/>
      <c r="AA124" s="407" t="str">
        <f t="shared" si="39"/>
        <v/>
      </c>
      <c r="AB124" s="130" t="str">
        <f t="shared" si="35"/>
        <v/>
      </c>
      <c r="AC124" s="407" t="str">
        <f t="shared" si="36"/>
        <v/>
      </c>
      <c r="AD124" s="130" t="str">
        <f t="shared" si="37"/>
        <v/>
      </c>
    </row>
    <row r="125" spans="2:30" ht="13.5" hidden="1" outlineLevel="1" thickBot="1" x14ac:dyDescent="0.25">
      <c r="B125" s="514"/>
      <c r="C125" s="515"/>
      <c r="D125" s="515"/>
      <c r="E125" s="19"/>
      <c r="F125" s="141"/>
      <c r="G125" s="151" t="str">
        <f>IF(E125="","",IF($C$7&gt;12,IF(E125="computer",F125*Hulpsheets!$AX$4,F125*Hulpsheets!$AX$5),(IF(E125="computer",F125*Hulpsheets!$AX$4,F125*Hulpsheets!$AX$5)*$C$7/12)))</f>
        <v/>
      </c>
      <c r="H125" s="151" t="str">
        <f>IF(E125="","",IF($C$7&lt;13,0,IF($C$7&gt;24,IF(E125="computer",F125*Hulpsheets!$AY$4,F125*Hulpsheets!$AY$5),IF(E125="computer",F125*Hulpsheets!$AY$4,F125*Hulpsheets!$AY$5)*($C$7-12)/12)))</f>
        <v/>
      </c>
      <c r="I125" s="151" t="str">
        <f>IF(E125="","",IF($C$7&lt;24,0,IF($C$7&gt;36,IF(E125="computer",F125*Hulpsheets!$AZ$4,F125*Hulpsheets!$AZ$5),IF(E125="computer",F125*Hulpsheets!$AZ$4,F125*Hulpsheets!$AZ$5)*($C$7-24)/12)))</f>
        <v/>
      </c>
      <c r="J125" s="151" t="str">
        <f>IF(E125="","",IF($C$7&lt;36,0,IF($C$7&gt;48,IF(E125="computer",F125*Hulpsheets!$BA$4,F125*Hulpsheets!$BA$5),IF(E125="computer",F125*Hulpsheets!$BA$4,F125*Hulpsheets!$BA$5)*($C$7-36)/12)))</f>
        <v/>
      </c>
      <c r="K125" s="151" t="str">
        <f>IF(E125="","",IF($C$7&lt;48,0,IF($C$7&gt;48,IF(E125="computer",F125*Hulpsheets!$BB$4,F125*Hulpsheets!$BB$5),IF(E125="computer",F125*Hulpsheets!$BB$4,F125*Hulpsheets!$BB$5)*($C$7-48)/12)))</f>
        <v/>
      </c>
      <c r="L125" s="429" t="s">
        <v>120</v>
      </c>
      <c r="M125" s="257" t="str">
        <f>IF(LEN($C$5)&lt;=1,
    "",
    IF(
        OR($C$5="Overige (zorg-)instellingen",$C$5="Onderneming"),
        IF(Basisgegevens!$C$5="Ja",
            IFERROR(
                INDEX(Hulpsheets!$AO$3:$AR$18,
                    MATCH($C$9,Hulpsheets!$AN$3:$AN$18,0),
                    MATCH($C$6,Hulpsheets!$AO$3:$AR$3,0)
                ),
                ""
            ),
            IFERROR(
                INDEX(Hulpsheets!$AH$3:$AK$18,
                    MATCH($C$9,Hulpsheets!$AG$3:$AG$18,0),
                    MATCH($C$6,Hulpsheets!$AH$3:$AK$3,0)
                ),
                ""
            )
        ),
        IF($L125="Niet-economische activiteit",
            100%,
            IF(Basisgegevens!$C$5="Ja",
                IFERROR(
                    INDEX(Hulpsheets!$AO$3:$AR$18,
                        MATCH($C$9,Hulpsheets!$AN$3:$AN$18,0),
                        MATCH($C$6,Hulpsheets!$AO$3:$AR$3,0)
                    ),
                    ""
                ),
                IFERROR(
                    INDEX(Hulpsheets!$AH$3:$AK$18,
                        MATCH($C$9,Hulpsheets!$AG$3:$AG$18,0),
                        MATCH($C$6,Hulpsheets!$AH$3:$AK$3,0)
                    ),
                    ""
                )
            )
        )
    )
)</f>
        <v/>
      </c>
      <c r="N125" s="397">
        <f t="shared" si="31"/>
        <v>0</v>
      </c>
      <c r="O125" s="77" t="str">
        <f t="shared" si="32"/>
        <v/>
      </c>
      <c r="P125" s="86" t="str">
        <f t="shared" si="33"/>
        <v/>
      </c>
      <c r="R125" s="404"/>
      <c r="S125" s="407" t="str">
        <f t="shared" si="38"/>
        <v/>
      </c>
      <c r="T125" s="130" t="str">
        <f t="shared" si="34"/>
        <v/>
      </c>
      <c r="U125" s="70"/>
      <c r="V125" s="404"/>
      <c r="W125" s="70"/>
      <c r="X125" s="404"/>
      <c r="Z125" s="461"/>
      <c r="AA125" s="407" t="str">
        <f t="shared" si="39"/>
        <v/>
      </c>
      <c r="AB125" s="130" t="str">
        <f t="shared" si="35"/>
        <v/>
      </c>
      <c r="AC125" s="407" t="str">
        <f t="shared" si="36"/>
        <v/>
      </c>
      <c r="AD125" s="130" t="str">
        <f t="shared" si="37"/>
        <v/>
      </c>
    </row>
    <row r="126" spans="2:30" ht="13.5" hidden="1" outlineLevel="1" thickBot="1" x14ac:dyDescent="0.25">
      <c r="B126" s="514"/>
      <c r="C126" s="515"/>
      <c r="D126" s="515"/>
      <c r="E126" s="19"/>
      <c r="F126" s="141"/>
      <c r="G126" s="151" t="str">
        <f>IF(E126="","",IF($C$7&gt;12,IF(E126="computer",F126*Hulpsheets!$AX$4,F126*Hulpsheets!$AX$5),(IF(E126="computer",F126*Hulpsheets!$AX$4,F126*Hulpsheets!$AX$5)*$C$7/12)))</f>
        <v/>
      </c>
      <c r="H126" s="151" t="str">
        <f>IF(E126="","",IF($C$7&lt;13,0,IF($C$7&gt;24,IF(E126="computer",F126*Hulpsheets!$AY$4,F126*Hulpsheets!$AY$5),IF(E126="computer",F126*Hulpsheets!$AY$4,F126*Hulpsheets!$AY$5)*($C$7-12)/12)))</f>
        <v/>
      </c>
      <c r="I126" s="151" t="str">
        <f>IF(E126="","",IF($C$7&lt;24,0,IF($C$7&gt;36,IF(E126="computer",F126*Hulpsheets!$AZ$4,F126*Hulpsheets!$AZ$5),IF(E126="computer",F126*Hulpsheets!$AZ$4,F126*Hulpsheets!$AZ$5)*($C$7-24)/12)))</f>
        <v/>
      </c>
      <c r="J126" s="151" t="str">
        <f>IF(E126="","",IF($C$7&lt;36,0,IF($C$7&gt;48,IF(E126="computer",F126*Hulpsheets!$BA$4,F126*Hulpsheets!$BA$5),IF(E126="computer",F126*Hulpsheets!$BA$4,F126*Hulpsheets!$BA$5)*($C$7-36)/12)))</f>
        <v/>
      </c>
      <c r="K126" s="151" t="str">
        <f>IF(E126="","",IF($C$7&lt;48,0,IF($C$7&gt;48,IF(E126="computer",F126*Hulpsheets!$BB$4,F126*Hulpsheets!$BB$5),IF(E126="computer",F126*Hulpsheets!$BB$4,F126*Hulpsheets!$BB$5)*($C$7-48)/12)))</f>
        <v/>
      </c>
      <c r="L126" s="429" t="s">
        <v>120</v>
      </c>
      <c r="M126" s="257" t="str">
        <f>IF(LEN($C$5)&lt;=1,
    "",
    IF(
        OR($C$5="Overige (zorg-)instellingen",$C$5="Onderneming"),
        IF(Basisgegevens!$C$5="Ja",
            IFERROR(
                INDEX(Hulpsheets!$AO$3:$AR$18,
                    MATCH($C$9,Hulpsheets!$AN$3:$AN$18,0),
                    MATCH($C$6,Hulpsheets!$AO$3:$AR$3,0)
                ),
                ""
            ),
            IFERROR(
                INDEX(Hulpsheets!$AH$3:$AK$18,
                    MATCH($C$9,Hulpsheets!$AG$3:$AG$18,0),
                    MATCH($C$6,Hulpsheets!$AH$3:$AK$3,0)
                ),
                ""
            )
        ),
        IF($L126="Niet-economische activiteit",
            100%,
            IF(Basisgegevens!$C$5="Ja",
                IFERROR(
                    INDEX(Hulpsheets!$AO$3:$AR$18,
                        MATCH($C$9,Hulpsheets!$AN$3:$AN$18,0),
                        MATCH($C$6,Hulpsheets!$AO$3:$AR$3,0)
                    ),
                    ""
                ),
                IFERROR(
                    INDEX(Hulpsheets!$AH$3:$AK$18,
                        MATCH($C$9,Hulpsheets!$AG$3:$AG$18,0),
                        MATCH($C$6,Hulpsheets!$AH$3:$AK$3,0)
                    ),
                    ""
                )
            )
        )
    )
)</f>
        <v/>
      </c>
      <c r="N126" s="397">
        <f t="shared" si="31"/>
        <v>0</v>
      </c>
      <c r="O126" s="77" t="str">
        <f t="shared" si="32"/>
        <v/>
      </c>
      <c r="P126" s="86" t="str">
        <f t="shared" si="33"/>
        <v/>
      </c>
      <c r="R126" s="404"/>
      <c r="S126" s="407" t="str">
        <f t="shared" si="38"/>
        <v/>
      </c>
      <c r="T126" s="130" t="str">
        <f t="shared" si="34"/>
        <v/>
      </c>
      <c r="U126" s="70"/>
      <c r="V126" s="404"/>
      <c r="W126" s="70"/>
      <c r="X126" s="404"/>
      <c r="Z126" s="461"/>
      <c r="AA126" s="407" t="str">
        <f t="shared" si="39"/>
        <v/>
      </c>
      <c r="AB126" s="130" t="str">
        <f t="shared" si="35"/>
        <v/>
      </c>
      <c r="AC126" s="407" t="str">
        <f t="shared" si="36"/>
        <v/>
      </c>
      <c r="AD126" s="130" t="str">
        <f t="shared" si="37"/>
        <v/>
      </c>
    </row>
    <row r="127" spans="2:30" ht="13.5" hidden="1" outlineLevel="1" thickBot="1" x14ac:dyDescent="0.25">
      <c r="B127" s="527"/>
      <c r="C127" s="528"/>
      <c r="D127" s="528"/>
      <c r="E127" s="228"/>
      <c r="F127" s="150"/>
      <c r="G127" s="243" t="str">
        <f>IF(E127="","",IF($C$7&gt;12,IF(E127="computer",F127*Hulpsheets!$AX$4,F127*Hulpsheets!$AX$5),(IF(E127="computer",F127*Hulpsheets!$AX$4,F127*Hulpsheets!$AX$5)*$C$7/12)))</f>
        <v/>
      </c>
      <c r="H127" s="243" t="str">
        <f>IF(E127="","",IF($C$7&lt;13,0,IF($C$7&gt;24,IF(E127="computer",F127*Hulpsheets!$AY$4,F127*Hulpsheets!$AY$5),IF(E127="computer",F127*Hulpsheets!$AY$4,F127*Hulpsheets!$AY$5)*($C$7-12)/12)))</f>
        <v/>
      </c>
      <c r="I127" s="243" t="str">
        <f>IF(E127="","",IF($C$7&lt;24,0,IF($C$7&gt;36,IF(E127="computer",F127*Hulpsheets!$AZ$4,F127*Hulpsheets!$AZ$5),IF(E127="computer",F127*Hulpsheets!$AZ$4,F127*Hulpsheets!$AZ$5)*($C$7-24)/12)))</f>
        <v/>
      </c>
      <c r="J127" s="243" t="str">
        <f>IF(E127="","",IF($C$7&lt;36,0,IF($C$7&gt;48,IF(E127="computer",F127*Hulpsheets!$BA$4,F127*Hulpsheets!$BA$5),IF(E127="computer",F127*Hulpsheets!$BA$4,F127*Hulpsheets!$BA$5)*($C$7-36)/12)))</f>
        <v/>
      </c>
      <c r="K127" s="243" t="str">
        <f>IF(E127="","",IF($C$7&lt;48,0,IF($C$7&gt;48,IF(E127="computer",F127*Hulpsheets!$BB$4,F127*Hulpsheets!$BB$5),IF(E127="computer",F127*Hulpsheets!$BB$4,F127*Hulpsheets!$BB$5)*($C$7-48)/12)))</f>
        <v/>
      </c>
      <c r="L127" s="428" t="s">
        <v>120</v>
      </c>
      <c r="M127" s="427" t="str">
        <f>IF(LEN($C$5)&lt;=1,
    "",
    IF(
        OR($C$5="Overige (zorg-)instellingen",$C$5="Onderneming"),
        IF(Basisgegevens!$C$5="Ja",
            IFERROR(
                INDEX(Hulpsheets!$AO$3:$AR$18,
                    MATCH($C$9,Hulpsheets!$AN$3:$AN$18,0),
                    MATCH($C$6,Hulpsheets!$AO$3:$AR$3,0)
                ),
                ""
            ),
            IFERROR(
                INDEX(Hulpsheets!$AH$3:$AK$18,
                    MATCH($C$9,Hulpsheets!$AG$3:$AG$18,0),
                    MATCH($C$6,Hulpsheets!$AH$3:$AK$3,0)
                ),
                ""
            )
        ),
        IF($L127="Niet-economische activiteit",
            100%,
            IF(Basisgegevens!$C$5="Ja",
                IFERROR(
                    INDEX(Hulpsheets!$AO$3:$AR$18,
                        MATCH($C$9,Hulpsheets!$AN$3:$AN$18,0),
                        MATCH($C$6,Hulpsheets!$AO$3:$AR$3,0)
                    ),
                    ""
                ),
                IFERROR(
                    INDEX(Hulpsheets!$AH$3:$AK$18,
                        MATCH($C$9,Hulpsheets!$AG$3:$AG$18,0),
                        MATCH($C$6,Hulpsheets!$AH$3:$AK$3,0)
                    ),
                    ""
                )
            )
        )
    )
)</f>
        <v/>
      </c>
      <c r="N127" s="397">
        <f t="shared" si="31"/>
        <v>0</v>
      </c>
      <c r="O127" s="87" t="str">
        <f t="shared" si="32"/>
        <v/>
      </c>
      <c r="P127" s="88" t="str">
        <f t="shared" si="33"/>
        <v/>
      </c>
      <c r="R127" s="405"/>
      <c r="S127" s="407" t="str">
        <f t="shared" si="38"/>
        <v/>
      </c>
      <c r="T127" s="365" t="str">
        <f t="shared" si="34"/>
        <v/>
      </c>
      <c r="U127" s="70"/>
      <c r="V127" s="405"/>
      <c r="W127" s="70"/>
      <c r="X127" s="405"/>
      <c r="Z127" s="461"/>
      <c r="AA127" s="407" t="str">
        <f t="shared" si="39"/>
        <v/>
      </c>
      <c r="AB127" s="365" t="str">
        <f t="shared" si="35"/>
        <v/>
      </c>
      <c r="AC127" s="407" t="str">
        <f t="shared" si="36"/>
        <v/>
      </c>
      <c r="AD127" s="365" t="str">
        <f t="shared" si="37"/>
        <v/>
      </c>
    </row>
    <row r="128" spans="2:30" ht="13.5" collapsed="1" thickBot="1" x14ac:dyDescent="0.25">
      <c r="B128" s="32"/>
      <c r="C128" s="32"/>
      <c r="D128" s="103"/>
      <c r="E128" s="110"/>
      <c r="F128" s="110"/>
      <c r="G128" s="111"/>
      <c r="H128" s="112"/>
      <c r="I128" s="29"/>
      <c r="J128" s="111"/>
      <c r="L128" s="418" t="s">
        <v>102</v>
      </c>
      <c r="M128" s="78"/>
      <c r="N128" s="101">
        <f>SUM(N103:N127)</f>
        <v>0</v>
      </c>
      <c r="O128" s="101">
        <f>SUM(O103:O127)</f>
        <v>0</v>
      </c>
      <c r="P128" s="101">
        <f>SUM(P103:P127)</f>
        <v>0</v>
      </c>
      <c r="Q128" s="29"/>
      <c r="R128" s="364">
        <f>SUM(R103:R127)</f>
        <v>0</v>
      </c>
      <c r="S128" s="364">
        <f>SUM(S103:S127)</f>
        <v>0</v>
      </c>
      <c r="T128" s="364">
        <f>SUM(T103:T127)</f>
        <v>0</v>
      </c>
      <c r="V128" s="364">
        <f>SUM(V103:V127)</f>
        <v>0</v>
      </c>
      <c r="W128" s="70"/>
      <c r="X128" s="364">
        <f>SUM(X103:X127)</f>
        <v>0</v>
      </c>
      <c r="Z128" s="462"/>
      <c r="AA128" s="364">
        <f>SUM(AA103:AA127)</f>
        <v>0</v>
      </c>
      <c r="AB128" s="364">
        <f>SUM(AB103:AB127)</f>
        <v>0</v>
      </c>
      <c r="AC128" s="364">
        <f>SUM(AC103:AC127)</f>
        <v>0</v>
      </c>
      <c r="AD128" s="364">
        <f>SUM(AD103:AD127)</f>
        <v>0</v>
      </c>
    </row>
    <row r="129" spans="1:30" ht="13.5" thickBot="1" x14ac:dyDescent="0.25">
      <c r="B129" s="32"/>
      <c r="C129" s="32"/>
      <c r="D129" s="103"/>
      <c r="E129" s="110"/>
      <c r="F129" s="110"/>
      <c r="G129" s="111"/>
      <c r="H129" s="112"/>
      <c r="I129" s="29"/>
      <c r="J129" s="111"/>
      <c r="U129" s="100"/>
      <c r="V129" s="100"/>
      <c r="W129" s="100"/>
      <c r="X129" s="100"/>
      <c r="AA129" s="100"/>
      <c r="AB129" s="100"/>
      <c r="AC129" s="100"/>
    </row>
    <row r="130" spans="1:30" ht="15" customHeight="1" thickBot="1" x14ac:dyDescent="0.25">
      <c r="B130" s="503" t="s">
        <v>122</v>
      </c>
      <c r="C130" s="503"/>
      <c r="D130" s="503"/>
      <c r="E130" s="503"/>
      <c r="F130" s="29"/>
      <c r="I130" s="29"/>
      <c r="P130" s="29"/>
      <c r="Q130" s="29"/>
      <c r="R130" s="406" t="s">
        <v>87</v>
      </c>
      <c r="S130" s="401"/>
      <c r="T130" s="402"/>
      <c r="U130" s="29"/>
      <c r="V130" s="498" t="s">
        <v>61</v>
      </c>
      <c r="W130" s="6"/>
      <c r="X130" s="498" t="s">
        <v>62</v>
      </c>
      <c r="Z130" s="463"/>
      <c r="AA130" s="401"/>
      <c r="AB130" s="402"/>
      <c r="AC130" s="412"/>
      <c r="AD130" s="413"/>
    </row>
    <row r="131" spans="1:30" ht="13.5" thickBot="1" x14ac:dyDescent="0.25">
      <c r="B131" s="106"/>
      <c r="C131" s="106"/>
      <c r="D131" s="107"/>
      <c r="E131" s="107"/>
      <c r="G131" s="107"/>
      <c r="H131" s="108"/>
      <c r="I131" s="95"/>
      <c r="J131" s="107"/>
      <c r="K131" s="107"/>
      <c r="L131" s="107"/>
      <c r="P131" s="29"/>
      <c r="Q131" s="29"/>
      <c r="R131" s="6"/>
      <c r="S131" s="6"/>
      <c r="T131" s="6"/>
      <c r="U131" s="29"/>
      <c r="V131" s="499"/>
      <c r="W131" s="6"/>
      <c r="X131" s="499"/>
      <c r="Z131" s="97"/>
      <c r="AA131" s="6"/>
      <c r="AB131" s="6"/>
      <c r="AC131" s="6"/>
      <c r="AD131" s="97"/>
    </row>
    <row r="132" spans="1:30" ht="21" customHeight="1" thickBot="1" x14ac:dyDescent="0.25">
      <c r="A132" s="120"/>
      <c r="B132" s="504" t="s">
        <v>109</v>
      </c>
      <c r="C132" s="505"/>
      <c r="D132" s="505"/>
      <c r="E132" s="505"/>
      <c r="F132" s="505"/>
      <c r="G132" s="505"/>
      <c r="H132" s="505"/>
      <c r="I132" s="505"/>
      <c r="J132" s="505"/>
      <c r="K132" s="506"/>
      <c r="L132" s="236" t="s">
        <v>235</v>
      </c>
      <c r="M132" s="143" t="s">
        <v>94</v>
      </c>
      <c r="N132" s="237" t="s">
        <v>66</v>
      </c>
      <c r="O132" s="237" t="s">
        <v>95</v>
      </c>
      <c r="P132" s="237" t="s">
        <v>96</v>
      </c>
      <c r="Q132" s="120"/>
      <c r="R132" s="239" t="s">
        <v>68</v>
      </c>
      <c r="S132" s="238" t="s">
        <v>97</v>
      </c>
      <c r="T132" s="238" t="s">
        <v>70</v>
      </c>
      <c r="U132" s="119"/>
      <c r="V132" s="239" t="s">
        <v>68</v>
      </c>
      <c r="W132" s="409"/>
      <c r="X132" s="239" t="s">
        <v>68</v>
      </c>
      <c r="Y132" s="120"/>
      <c r="Z132" s="118"/>
      <c r="AA132" s="238" t="s">
        <v>97</v>
      </c>
      <c r="AB132" s="238" t="s">
        <v>70</v>
      </c>
      <c r="AC132" s="238" t="s">
        <v>97</v>
      </c>
      <c r="AD132" s="238" t="s">
        <v>70</v>
      </c>
    </row>
    <row r="133" spans="1:30" x14ac:dyDescent="0.2">
      <c r="B133" s="507"/>
      <c r="C133" s="508"/>
      <c r="D133" s="508"/>
      <c r="E133" s="508"/>
      <c r="F133" s="508"/>
      <c r="G133" s="508"/>
      <c r="H133" s="508"/>
      <c r="I133" s="508"/>
      <c r="J133" s="508"/>
      <c r="K133" s="509"/>
      <c r="L133" s="429" t="s">
        <v>120</v>
      </c>
      <c r="M133" s="257" t="str">
        <f>IF(LEN($C$5)&lt;=1,
    "",
    IF(
        OR($C$5="Overige (zorg-)instellingen",$C$5="Onderneming"),
        IF(Basisgegevens!$C$5="Ja",
            IFERROR(
                INDEX(Hulpsheets!$AO$3:$AR$18,
                    MATCH($C$9,Hulpsheets!$AN$3:$AN$18,0),
                    MATCH($C$6,Hulpsheets!$AO$3:$AR$3,0)
                ),
                ""
            ),
            IFERROR(
                INDEX(Hulpsheets!$AH$3:$AK$18,
                    MATCH($C$9,Hulpsheets!$AG$3:$AG$18,0),
                    MATCH($C$6,Hulpsheets!$AH$3:$AK$3,0)
                ),
                ""
            )
        ),
        IF($L133="Niet-economische activiteit",
            100%,
            IF(Basisgegevens!$C$5="Ja",
                IFERROR(
                    INDEX(Hulpsheets!$AO$3:$AR$18,
                        MATCH($C$9,Hulpsheets!$AN$3:$AN$18,0),
                        MATCH($C$6,Hulpsheets!$AO$3:$AR$3,0)
                    ),
                    ""
                ),
                IFERROR(
                    INDEX(Hulpsheets!$AH$3:$AK$18,
                        MATCH($C$9,Hulpsheets!$AG$3:$AG$18,0),
                        MATCH($C$6,Hulpsheets!$AH$3:$AK$3,0)
                    ),
                    ""
                )
            )
        )
    )
)</f>
        <v/>
      </c>
      <c r="N133" s="398"/>
      <c r="O133" s="394" t="str">
        <f t="shared" ref="O133:O157" si="40">IFERROR(N133*M133,"")</f>
        <v/>
      </c>
      <c r="P133" s="85" t="str">
        <f t="shared" ref="P133:P157" si="41">IFERROR(N133-O133,"")</f>
        <v/>
      </c>
      <c r="R133" s="404"/>
      <c r="S133" s="403" t="str">
        <f>IFERROR($R133*(1-$M133),"")</f>
        <v/>
      </c>
      <c r="T133" s="130" t="str">
        <f t="shared" ref="T133:T157" si="42">IFERROR(R133-S133,"")</f>
        <v/>
      </c>
      <c r="U133" s="80"/>
      <c r="V133" s="404"/>
      <c r="W133" s="70"/>
      <c r="X133" s="404"/>
      <c r="Z133" s="461"/>
      <c r="AA133" s="403" t="str">
        <f>IFERROR($V133*(1-$M133),"")</f>
        <v/>
      </c>
      <c r="AB133" s="130" t="str">
        <f t="shared" ref="AB133:AB157" si="43">IFERROR(V133-AA133,"")</f>
        <v/>
      </c>
      <c r="AC133" s="403" t="str">
        <f t="shared" ref="AC133:AC157" si="44">IFERROR($X133*(1-$M133),"")</f>
        <v/>
      </c>
      <c r="AD133" s="130" t="str">
        <f t="shared" ref="AD133:AD157" si="45">IFERROR(X133-AC133,"")</f>
        <v/>
      </c>
    </row>
    <row r="134" spans="1:30" x14ac:dyDescent="0.2">
      <c r="B134" s="500"/>
      <c r="C134" s="501"/>
      <c r="D134" s="501"/>
      <c r="E134" s="501"/>
      <c r="F134" s="501"/>
      <c r="G134" s="501"/>
      <c r="H134" s="501"/>
      <c r="I134" s="501"/>
      <c r="J134" s="501"/>
      <c r="K134" s="502"/>
      <c r="L134" s="429" t="s">
        <v>120</v>
      </c>
      <c r="M134" s="257" t="str">
        <f>IF(LEN($C$5)&lt;=1,
    "",
    IF(
        OR($C$5="Overige (zorg-)instellingen",$C$5="Onderneming"),
        IF(Basisgegevens!$C$5="Ja",
            IFERROR(
                INDEX(Hulpsheets!$AO$3:$AR$18,
                    MATCH($C$9,Hulpsheets!$AN$3:$AN$18,0),
                    MATCH($C$6,Hulpsheets!$AO$3:$AR$3,0)
                ),
                ""
            ),
            IFERROR(
                INDEX(Hulpsheets!$AH$3:$AK$18,
                    MATCH($C$9,Hulpsheets!$AG$3:$AG$18,0),
                    MATCH($C$6,Hulpsheets!$AH$3:$AK$3,0)
                ),
                ""
            )
        ),
        IF($L134="Niet-economische activiteit",
            100%,
            IF(Basisgegevens!$C$5="Ja",
                IFERROR(
                    INDEX(Hulpsheets!$AO$3:$AR$18,
                        MATCH($C$9,Hulpsheets!$AN$3:$AN$18,0),
                        MATCH($C$6,Hulpsheets!$AO$3:$AR$3,0)
                    ),
                    ""
                ),
                IFERROR(
                    INDEX(Hulpsheets!$AH$3:$AK$18,
                        MATCH($C$9,Hulpsheets!$AG$3:$AG$18,0),
                        MATCH($C$6,Hulpsheets!$AH$3:$AK$3,0)
                    ),
                    ""
                )
            )
        )
    )
)</f>
        <v/>
      </c>
      <c r="N134" s="399"/>
      <c r="O134" s="395" t="str">
        <f t="shared" si="40"/>
        <v/>
      </c>
      <c r="P134" s="86" t="str">
        <f t="shared" si="41"/>
        <v/>
      </c>
      <c r="R134" s="404"/>
      <c r="S134" s="403" t="str">
        <f t="shared" ref="S134:S157" si="46">IFERROR($R134*(1-$M134),"")</f>
        <v/>
      </c>
      <c r="T134" s="130" t="str">
        <f t="shared" si="42"/>
        <v/>
      </c>
      <c r="U134" s="70"/>
      <c r="V134" s="404"/>
      <c r="W134" s="70"/>
      <c r="X134" s="404"/>
      <c r="Z134" s="461"/>
      <c r="AA134" s="403" t="str">
        <f t="shared" ref="AA134:AA157" si="47">IFERROR($V134*(1-$M134),"")</f>
        <v/>
      </c>
      <c r="AB134" s="130" t="str">
        <f t="shared" si="43"/>
        <v/>
      </c>
      <c r="AC134" s="403" t="str">
        <f t="shared" si="44"/>
        <v/>
      </c>
      <c r="AD134" s="130" t="str">
        <f t="shared" si="45"/>
        <v/>
      </c>
    </row>
    <row r="135" spans="1:30" x14ac:dyDescent="0.2">
      <c r="B135" s="500"/>
      <c r="C135" s="501"/>
      <c r="D135" s="501"/>
      <c r="E135" s="501"/>
      <c r="F135" s="501"/>
      <c r="G135" s="501"/>
      <c r="H135" s="501"/>
      <c r="I135" s="501"/>
      <c r="J135" s="501"/>
      <c r="K135" s="502"/>
      <c r="L135" s="429" t="s">
        <v>120</v>
      </c>
      <c r="M135" s="257" t="str">
        <f>IF(LEN($C$5)&lt;=1,
    "",
    IF(
        OR($C$5="Overige (zorg-)instellingen",$C$5="Onderneming"),
        IF(Basisgegevens!$C$5="Ja",
            IFERROR(
                INDEX(Hulpsheets!$AO$3:$AR$18,
                    MATCH($C$9,Hulpsheets!$AN$3:$AN$18,0),
                    MATCH($C$6,Hulpsheets!$AO$3:$AR$3,0)
                ),
                ""
            ),
            IFERROR(
                INDEX(Hulpsheets!$AH$3:$AK$18,
                    MATCH($C$9,Hulpsheets!$AG$3:$AG$18,0),
                    MATCH($C$6,Hulpsheets!$AH$3:$AK$3,0)
                ),
                ""
            )
        ),
        IF($L135="Niet-economische activiteit",
            100%,
            IF(Basisgegevens!$C$5="Ja",
                IFERROR(
                    INDEX(Hulpsheets!$AO$3:$AR$18,
                        MATCH($C$9,Hulpsheets!$AN$3:$AN$18,0),
                        MATCH($C$6,Hulpsheets!$AO$3:$AR$3,0)
                    ),
                    ""
                ),
                IFERROR(
                    INDEX(Hulpsheets!$AH$3:$AK$18,
                        MATCH($C$9,Hulpsheets!$AG$3:$AG$18,0),
                        MATCH($C$6,Hulpsheets!$AH$3:$AK$3,0)
                    ),
                    ""
                )
            )
        )
    )
)</f>
        <v/>
      </c>
      <c r="N135" s="399"/>
      <c r="O135" s="395" t="str">
        <f t="shared" si="40"/>
        <v/>
      </c>
      <c r="P135" s="86" t="str">
        <f t="shared" si="41"/>
        <v/>
      </c>
      <c r="R135" s="404"/>
      <c r="S135" s="403" t="str">
        <f t="shared" si="46"/>
        <v/>
      </c>
      <c r="T135" s="130" t="str">
        <f t="shared" si="42"/>
        <v/>
      </c>
      <c r="U135" s="70"/>
      <c r="V135" s="404"/>
      <c r="W135" s="70"/>
      <c r="X135" s="404"/>
      <c r="Z135" s="461"/>
      <c r="AA135" s="403" t="str">
        <f t="shared" si="47"/>
        <v/>
      </c>
      <c r="AB135" s="130" t="str">
        <f t="shared" si="43"/>
        <v/>
      </c>
      <c r="AC135" s="403" t="str">
        <f t="shared" si="44"/>
        <v/>
      </c>
      <c r="AD135" s="130" t="str">
        <f t="shared" si="45"/>
        <v/>
      </c>
    </row>
    <row r="136" spans="1:30" x14ac:dyDescent="0.2">
      <c r="B136" s="500"/>
      <c r="C136" s="501"/>
      <c r="D136" s="501"/>
      <c r="E136" s="501"/>
      <c r="F136" s="501"/>
      <c r="G136" s="501"/>
      <c r="H136" s="501"/>
      <c r="I136" s="501"/>
      <c r="J136" s="501"/>
      <c r="K136" s="502"/>
      <c r="L136" s="429" t="s">
        <v>120</v>
      </c>
      <c r="M136" s="257" t="str">
        <f>IF(LEN($C$5)&lt;=1,
    "",
    IF(
        OR($C$5="Overige (zorg-)instellingen",$C$5="Onderneming"),
        IF(Basisgegevens!$C$5="Ja",
            IFERROR(
                INDEX(Hulpsheets!$AO$3:$AR$18,
                    MATCH($C$9,Hulpsheets!$AN$3:$AN$18,0),
                    MATCH($C$6,Hulpsheets!$AO$3:$AR$3,0)
                ),
                ""
            ),
            IFERROR(
                INDEX(Hulpsheets!$AH$3:$AK$18,
                    MATCH($C$9,Hulpsheets!$AG$3:$AG$18,0),
                    MATCH($C$6,Hulpsheets!$AH$3:$AK$3,0)
                ),
                ""
            )
        ),
        IF($L136="Niet-economische activiteit",
            100%,
            IF(Basisgegevens!$C$5="Ja",
                IFERROR(
                    INDEX(Hulpsheets!$AO$3:$AR$18,
                        MATCH($C$9,Hulpsheets!$AN$3:$AN$18,0),
                        MATCH($C$6,Hulpsheets!$AO$3:$AR$3,0)
                    ),
                    ""
                ),
                IFERROR(
                    INDEX(Hulpsheets!$AH$3:$AK$18,
                        MATCH($C$9,Hulpsheets!$AG$3:$AG$18,0),
                        MATCH($C$6,Hulpsheets!$AH$3:$AK$3,0)
                    ),
                    ""
                )
            )
        )
    )
)</f>
        <v/>
      </c>
      <c r="N136" s="399"/>
      <c r="O136" s="395" t="str">
        <f t="shared" si="40"/>
        <v/>
      </c>
      <c r="P136" s="86" t="str">
        <f t="shared" si="41"/>
        <v/>
      </c>
      <c r="R136" s="404"/>
      <c r="S136" s="403" t="str">
        <f t="shared" si="46"/>
        <v/>
      </c>
      <c r="T136" s="130" t="str">
        <f t="shared" si="42"/>
        <v/>
      </c>
      <c r="U136" s="70"/>
      <c r="V136" s="404"/>
      <c r="W136" s="70"/>
      <c r="X136" s="404"/>
      <c r="Z136" s="461"/>
      <c r="AA136" s="403" t="str">
        <f t="shared" si="47"/>
        <v/>
      </c>
      <c r="AB136" s="130" t="str">
        <f t="shared" si="43"/>
        <v/>
      </c>
      <c r="AC136" s="403" t="str">
        <f t="shared" si="44"/>
        <v/>
      </c>
      <c r="AD136" s="130" t="str">
        <f t="shared" si="45"/>
        <v/>
      </c>
    </row>
    <row r="137" spans="1:30" x14ac:dyDescent="0.2">
      <c r="B137" s="500"/>
      <c r="C137" s="501"/>
      <c r="D137" s="501"/>
      <c r="E137" s="501"/>
      <c r="F137" s="501"/>
      <c r="G137" s="501"/>
      <c r="H137" s="501"/>
      <c r="I137" s="501"/>
      <c r="J137" s="501"/>
      <c r="K137" s="502"/>
      <c r="L137" s="429" t="s">
        <v>120</v>
      </c>
      <c r="M137" s="257" t="str">
        <f>IF(LEN($C$5)&lt;=1,
    "",
    IF(
        OR($C$5="Overige (zorg-)instellingen",$C$5="Onderneming"),
        IF(Basisgegevens!$C$5="Ja",
            IFERROR(
                INDEX(Hulpsheets!$AO$3:$AR$18,
                    MATCH($C$9,Hulpsheets!$AN$3:$AN$18,0),
                    MATCH($C$6,Hulpsheets!$AO$3:$AR$3,0)
                ),
                ""
            ),
            IFERROR(
                INDEX(Hulpsheets!$AH$3:$AK$18,
                    MATCH($C$9,Hulpsheets!$AG$3:$AG$18,0),
                    MATCH($C$6,Hulpsheets!$AH$3:$AK$3,0)
                ),
                ""
            )
        ),
        IF($L137="Niet-economische activiteit",
            100%,
            IF(Basisgegevens!$C$5="Ja",
                IFERROR(
                    INDEX(Hulpsheets!$AO$3:$AR$18,
                        MATCH($C$9,Hulpsheets!$AN$3:$AN$18,0),
                        MATCH($C$6,Hulpsheets!$AO$3:$AR$3,0)
                    ),
                    ""
                ),
                IFERROR(
                    INDEX(Hulpsheets!$AH$3:$AK$18,
                        MATCH($C$9,Hulpsheets!$AG$3:$AG$18,0),
                        MATCH($C$6,Hulpsheets!$AH$3:$AK$3,0)
                    ),
                    ""
                )
            )
        )
    )
)</f>
        <v/>
      </c>
      <c r="N137" s="399"/>
      <c r="O137" s="395" t="str">
        <f t="shared" si="40"/>
        <v/>
      </c>
      <c r="P137" s="86" t="str">
        <f t="shared" si="41"/>
        <v/>
      </c>
      <c r="R137" s="404"/>
      <c r="S137" s="403" t="str">
        <f t="shared" si="46"/>
        <v/>
      </c>
      <c r="T137" s="130" t="str">
        <f t="shared" si="42"/>
        <v/>
      </c>
      <c r="U137" s="70"/>
      <c r="V137" s="404"/>
      <c r="W137" s="70"/>
      <c r="X137" s="404"/>
      <c r="Z137" s="461"/>
      <c r="AA137" s="403" t="str">
        <f t="shared" si="47"/>
        <v/>
      </c>
      <c r="AB137" s="130" t="str">
        <f t="shared" si="43"/>
        <v/>
      </c>
      <c r="AC137" s="403" t="str">
        <f t="shared" si="44"/>
        <v/>
      </c>
      <c r="AD137" s="130" t="str">
        <f t="shared" si="45"/>
        <v/>
      </c>
    </row>
    <row r="138" spans="1:30" x14ac:dyDescent="0.2">
      <c r="B138" s="500"/>
      <c r="C138" s="501"/>
      <c r="D138" s="501"/>
      <c r="E138" s="501"/>
      <c r="F138" s="501"/>
      <c r="G138" s="501"/>
      <c r="H138" s="501"/>
      <c r="I138" s="501"/>
      <c r="J138" s="501"/>
      <c r="K138" s="502"/>
      <c r="L138" s="429" t="s">
        <v>120</v>
      </c>
      <c r="M138" s="257" t="str">
        <f>IF(LEN($C$5)&lt;=1,
    "",
    IF(
        OR($C$5="Overige (zorg-)instellingen",$C$5="Onderneming"),
        IF(Basisgegevens!$C$5="Ja",
            IFERROR(
                INDEX(Hulpsheets!$AO$3:$AR$18,
                    MATCH($C$9,Hulpsheets!$AN$3:$AN$18,0),
                    MATCH($C$6,Hulpsheets!$AO$3:$AR$3,0)
                ),
                ""
            ),
            IFERROR(
                INDEX(Hulpsheets!$AH$3:$AK$18,
                    MATCH($C$9,Hulpsheets!$AG$3:$AG$18,0),
                    MATCH($C$6,Hulpsheets!$AH$3:$AK$3,0)
                ),
                ""
            )
        ),
        IF($L138="Niet-economische activiteit",
            100%,
            IF(Basisgegevens!$C$5="Ja",
                IFERROR(
                    INDEX(Hulpsheets!$AO$3:$AR$18,
                        MATCH($C$9,Hulpsheets!$AN$3:$AN$18,0),
                        MATCH($C$6,Hulpsheets!$AO$3:$AR$3,0)
                    ),
                    ""
                ),
                IFERROR(
                    INDEX(Hulpsheets!$AH$3:$AK$18,
                        MATCH($C$9,Hulpsheets!$AG$3:$AG$18,0),
                        MATCH($C$6,Hulpsheets!$AH$3:$AK$3,0)
                    ),
                    ""
                )
            )
        )
    )
)</f>
        <v/>
      </c>
      <c r="N138" s="399"/>
      <c r="O138" s="395" t="str">
        <f t="shared" si="40"/>
        <v/>
      </c>
      <c r="P138" s="86" t="str">
        <f t="shared" si="41"/>
        <v/>
      </c>
      <c r="R138" s="404"/>
      <c r="S138" s="403" t="str">
        <f t="shared" si="46"/>
        <v/>
      </c>
      <c r="T138" s="130" t="str">
        <f t="shared" si="42"/>
        <v/>
      </c>
      <c r="U138" s="70"/>
      <c r="V138" s="404"/>
      <c r="W138" s="70"/>
      <c r="X138" s="404"/>
      <c r="Z138" s="461"/>
      <c r="AA138" s="403" t="str">
        <f t="shared" si="47"/>
        <v/>
      </c>
      <c r="AB138" s="130" t="str">
        <f t="shared" si="43"/>
        <v/>
      </c>
      <c r="AC138" s="403" t="str">
        <f t="shared" si="44"/>
        <v/>
      </c>
      <c r="AD138" s="130" t="str">
        <f t="shared" si="45"/>
        <v/>
      </c>
    </row>
    <row r="139" spans="1:30" x14ac:dyDescent="0.2">
      <c r="B139" s="500"/>
      <c r="C139" s="501"/>
      <c r="D139" s="501"/>
      <c r="E139" s="501"/>
      <c r="F139" s="501"/>
      <c r="G139" s="501"/>
      <c r="H139" s="501"/>
      <c r="I139" s="501"/>
      <c r="J139" s="501"/>
      <c r="K139" s="502"/>
      <c r="L139" s="429" t="s">
        <v>120</v>
      </c>
      <c r="M139" s="257" t="str">
        <f>IF(LEN($C$5)&lt;=1,
    "",
    IF(
        OR($C$5="Overige (zorg-)instellingen",$C$5="Onderneming"),
        IF(Basisgegevens!$C$5="Ja",
            IFERROR(
                INDEX(Hulpsheets!$AO$3:$AR$18,
                    MATCH($C$9,Hulpsheets!$AN$3:$AN$18,0),
                    MATCH($C$6,Hulpsheets!$AO$3:$AR$3,0)
                ),
                ""
            ),
            IFERROR(
                INDEX(Hulpsheets!$AH$3:$AK$18,
                    MATCH($C$9,Hulpsheets!$AG$3:$AG$18,0),
                    MATCH($C$6,Hulpsheets!$AH$3:$AK$3,0)
                ),
                ""
            )
        ),
        IF($L139="Niet-economische activiteit",
            100%,
            IF(Basisgegevens!$C$5="Ja",
                IFERROR(
                    INDEX(Hulpsheets!$AO$3:$AR$18,
                        MATCH($C$9,Hulpsheets!$AN$3:$AN$18,0),
                        MATCH($C$6,Hulpsheets!$AO$3:$AR$3,0)
                    ),
                    ""
                ),
                IFERROR(
                    INDEX(Hulpsheets!$AH$3:$AK$18,
                        MATCH($C$9,Hulpsheets!$AG$3:$AG$18,0),
                        MATCH($C$6,Hulpsheets!$AH$3:$AK$3,0)
                    ),
                    ""
                )
            )
        )
    )
)</f>
        <v/>
      </c>
      <c r="N139" s="399"/>
      <c r="O139" s="395" t="str">
        <f t="shared" si="40"/>
        <v/>
      </c>
      <c r="P139" s="86" t="str">
        <f t="shared" si="41"/>
        <v/>
      </c>
      <c r="R139" s="404"/>
      <c r="S139" s="403" t="str">
        <f t="shared" si="46"/>
        <v/>
      </c>
      <c r="T139" s="130" t="str">
        <f t="shared" si="42"/>
        <v/>
      </c>
      <c r="U139" s="70"/>
      <c r="V139" s="404"/>
      <c r="W139" s="70"/>
      <c r="X139" s="404"/>
      <c r="Z139" s="461"/>
      <c r="AA139" s="403" t="str">
        <f t="shared" si="47"/>
        <v/>
      </c>
      <c r="AB139" s="130" t="str">
        <f t="shared" si="43"/>
        <v/>
      </c>
      <c r="AC139" s="403" t="str">
        <f t="shared" si="44"/>
        <v/>
      </c>
      <c r="AD139" s="130" t="str">
        <f t="shared" si="45"/>
        <v/>
      </c>
    </row>
    <row r="140" spans="1:30" x14ac:dyDescent="0.2">
      <c r="B140" s="500"/>
      <c r="C140" s="501"/>
      <c r="D140" s="501"/>
      <c r="E140" s="501"/>
      <c r="F140" s="501"/>
      <c r="G140" s="501"/>
      <c r="H140" s="501"/>
      <c r="I140" s="501"/>
      <c r="J140" s="501"/>
      <c r="K140" s="502"/>
      <c r="L140" s="429" t="s">
        <v>120</v>
      </c>
      <c r="M140" s="257" t="str">
        <f>IF(LEN($C$5)&lt;=1,
    "",
    IF(
        OR($C$5="Overige (zorg-)instellingen",$C$5="Onderneming"),
        IF(Basisgegevens!$C$5="Ja",
            IFERROR(
                INDEX(Hulpsheets!$AO$3:$AR$18,
                    MATCH($C$9,Hulpsheets!$AN$3:$AN$18,0),
                    MATCH($C$6,Hulpsheets!$AO$3:$AR$3,0)
                ),
                ""
            ),
            IFERROR(
                INDEX(Hulpsheets!$AH$3:$AK$18,
                    MATCH($C$9,Hulpsheets!$AG$3:$AG$18,0),
                    MATCH($C$6,Hulpsheets!$AH$3:$AK$3,0)
                ),
                ""
            )
        ),
        IF($L140="Niet-economische activiteit",
            100%,
            IF(Basisgegevens!$C$5="Ja",
                IFERROR(
                    INDEX(Hulpsheets!$AO$3:$AR$18,
                        MATCH($C$9,Hulpsheets!$AN$3:$AN$18,0),
                        MATCH($C$6,Hulpsheets!$AO$3:$AR$3,0)
                    ),
                    ""
                ),
                IFERROR(
                    INDEX(Hulpsheets!$AH$3:$AK$18,
                        MATCH($C$9,Hulpsheets!$AG$3:$AG$18,0),
                        MATCH($C$6,Hulpsheets!$AH$3:$AK$3,0)
                    ),
                    ""
                )
            )
        )
    )
)</f>
        <v/>
      </c>
      <c r="N140" s="399"/>
      <c r="O140" s="395" t="str">
        <f t="shared" si="40"/>
        <v/>
      </c>
      <c r="P140" s="86" t="str">
        <f t="shared" si="41"/>
        <v/>
      </c>
      <c r="R140" s="404"/>
      <c r="S140" s="403" t="str">
        <f t="shared" si="46"/>
        <v/>
      </c>
      <c r="T140" s="130" t="str">
        <f t="shared" si="42"/>
        <v/>
      </c>
      <c r="U140" s="70"/>
      <c r="V140" s="404"/>
      <c r="W140" s="70"/>
      <c r="X140" s="404"/>
      <c r="Z140" s="461"/>
      <c r="AA140" s="403" t="str">
        <f t="shared" si="47"/>
        <v/>
      </c>
      <c r="AB140" s="130" t="str">
        <f t="shared" si="43"/>
        <v/>
      </c>
      <c r="AC140" s="403" t="str">
        <f t="shared" si="44"/>
        <v/>
      </c>
      <c r="AD140" s="130" t="str">
        <f t="shared" si="45"/>
        <v/>
      </c>
    </row>
    <row r="141" spans="1:30" x14ac:dyDescent="0.2">
      <c r="B141" s="500"/>
      <c r="C141" s="501"/>
      <c r="D141" s="501"/>
      <c r="E141" s="501"/>
      <c r="F141" s="501"/>
      <c r="G141" s="501"/>
      <c r="H141" s="501"/>
      <c r="I141" s="501"/>
      <c r="J141" s="501"/>
      <c r="K141" s="502"/>
      <c r="L141" s="429" t="s">
        <v>120</v>
      </c>
      <c r="M141" s="257" t="str">
        <f>IF(LEN($C$5)&lt;=1,
    "",
    IF(
        OR($C$5="Overige (zorg-)instellingen",$C$5="Onderneming"),
        IF(Basisgegevens!$C$5="Ja",
            IFERROR(
                INDEX(Hulpsheets!$AO$3:$AR$18,
                    MATCH($C$9,Hulpsheets!$AN$3:$AN$18,0),
                    MATCH($C$6,Hulpsheets!$AO$3:$AR$3,0)
                ),
                ""
            ),
            IFERROR(
                INDEX(Hulpsheets!$AH$3:$AK$18,
                    MATCH($C$9,Hulpsheets!$AG$3:$AG$18,0),
                    MATCH($C$6,Hulpsheets!$AH$3:$AK$3,0)
                ),
                ""
            )
        ),
        IF($L141="Niet-economische activiteit",
            100%,
            IF(Basisgegevens!$C$5="Ja",
                IFERROR(
                    INDEX(Hulpsheets!$AO$3:$AR$18,
                        MATCH($C$9,Hulpsheets!$AN$3:$AN$18,0),
                        MATCH($C$6,Hulpsheets!$AO$3:$AR$3,0)
                    ),
                    ""
                ),
                IFERROR(
                    INDEX(Hulpsheets!$AH$3:$AK$18,
                        MATCH($C$9,Hulpsheets!$AG$3:$AG$18,0),
                        MATCH($C$6,Hulpsheets!$AH$3:$AK$3,0)
                    ),
                    ""
                )
            )
        )
    )
)</f>
        <v/>
      </c>
      <c r="N141" s="399"/>
      <c r="O141" s="395" t="str">
        <f t="shared" si="40"/>
        <v/>
      </c>
      <c r="P141" s="86" t="str">
        <f t="shared" si="41"/>
        <v/>
      </c>
      <c r="R141" s="404"/>
      <c r="S141" s="403" t="str">
        <f t="shared" si="46"/>
        <v/>
      </c>
      <c r="T141" s="130" t="str">
        <f t="shared" si="42"/>
        <v/>
      </c>
      <c r="U141" s="70"/>
      <c r="V141" s="404"/>
      <c r="W141" s="70"/>
      <c r="X141" s="404"/>
      <c r="Z141" s="461"/>
      <c r="AA141" s="403" t="str">
        <f t="shared" si="47"/>
        <v/>
      </c>
      <c r="AB141" s="130" t="str">
        <f t="shared" si="43"/>
        <v/>
      </c>
      <c r="AC141" s="403" t="str">
        <f t="shared" si="44"/>
        <v/>
      </c>
      <c r="AD141" s="130" t="str">
        <f t="shared" si="45"/>
        <v/>
      </c>
    </row>
    <row r="142" spans="1:30" x14ac:dyDescent="0.2">
      <c r="B142" s="500"/>
      <c r="C142" s="501"/>
      <c r="D142" s="501"/>
      <c r="E142" s="501"/>
      <c r="F142" s="501"/>
      <c r="G142" s="501"/>
      <c r="H142" s="501"/>
      <c r="I142" s="501"/>
      <c r="J142" s="501"/>
      <c r="K142" s="502"/>
      <c r="L142" s="429" t="s">
        <v>120</v>
      </c>
      <c r="M142" s="257" t="str">
        <f>IF(LEN($C$5)&lt;=1,
    "",
    IF(
        OR($C$5="Overige (zorg-)instellingen",$C$5="Onderneming"),
        IF(Basisgegevens!$C$5="Ja",
            IFERROR(
                INDEX(Hulpsheets!$AO$3:$AR$18,
                    MATCH($C$9,Hulpsheets!$AN$3:$AN$18,0),
                    MATCH($C$6,Hulpsheets!$AO$3:$AR$3,0)
                ),
                ""
            ),
            IFERROR(
                INDEX(Hulpsheets!$AH$3:$AK$18,
                    MATCH($C$9,Hulpsheets!$AG$3:$AG$18,0),
                    MATCH($C$6,Hulpsheets!$AH$3:$AK$3,0)
                ),
                ""
            )
        ),
        IF($L142="Niet-economische activiteit",
            100%,
            IF(Basisgegevens!$C$5="Ja",
                IFERROR(
                    INDEX(Hulpsheets!$AO$3:$AR$18,
                        MATCH($C$9,Hulpsheets!$AN$3:$AN$18,0),
                        MATCH($C$6,Hulpsheets!$AO$3:$AR$3,0)
                    ),
                    ""
                ),
                IFERROR(
                    INDEX(Hulpsheets!$AH$3:$AK$18,
                        MATCH($C$9,Hulpsheets!$AG$3:$AG$18,0),
                        MATCH($C$6,Hulpsheets!$AH$3:$AK$3,0)
                    ),
                    ""
                )
            )
        )
    )
)</f>
        <v/>
      </c>
      <c r="N142" s="399"/>
      <c r="O142" s="395" t="str">
        <f t="shared" si="40"/>
        <v/>
      </c>
      <c r="P142" s="86" t="str">
        <f t="shared" si="41"/>
        <v/>
      </c>
      <c r="R142" s="404"/>
      <c r="S142" s="403" t="str">
        <f t="shared" si="46"/>
        <v/>
      </c>
      <c r="T142" s="130" t="str">
        <f t="shared" si="42"/>
        <v/>
      </c>
      <c r="U142" s="70"/>
      <c r="V142" s="404"/>
      <c r="W142" s="70"/>
      <c r="X142" s="404"/>
      <c r="Z142" s="461"/>
      <c r="AA142" s="403" t="str">
        <f t="shared" si="47"/>
        <v/>
      </c>
      <c r="AB142" s="130" t="str">
        <f t="shared" si="43"/>
        <v/>
      </c>
      <c r="AC142" s="403" t="str">
        <f t="shared" si="44"/>
        <v/>
      </c>
      <c r="AD142" s="130" t="str">
        <f t="shared" si="45"/>
        <v/>
      </c>
    </row>
    <row r="143" spans="1:30" x14ac:dyDescent="0.2">
      <c r="B143" s="500"/>
      <c r="C143" s="501"/>
      <c r="D143" s="501"/>
      <c r="E143" s="501"/>
      <c r="F143" s="501"/>
      <c r="G143" s="501"/>
      <c r="H143" s="501"/>
      <c r="I143" s="501"/>
      <c r="J143" s="501"/>
      <c r="K143" s="502"/>
      <c r="L143" s="429" t="s">
        <v>120</v>
      </c>
      <c r="M143" s="257" t="str">
        <f>IF(LEN($C$5)&lt;=1,
    "",
    IF(
        OR($C$5="Overige (zorg-)instellingen",$C$5="Onderneming"),
        IF(Basisgegevens!$C$5="Ja",
            IFERROR(
                INDEX(Hulpsheets!$AO$3:$AR$18,
                    MATCH($C$9,Hulpsheets!$AN$3:$AN$18,0),
                    MATCH($C$6,Hulpsheets!$AO$3:$AR$3,0)
                ),
                ""
            ),
            IFERROR(
                INDEX(Hulpsheets!$AH$3:$AK$18,
                    MATCH($C$9,Hulpsheets!$AG$3:$AG$18,0),
                    MATCH($C$6,Hulpsheets!$AH$3:$AK$3,0)
                ),
                ""
            )
        ),
        IF($L143="Niet-economische activiteit",
            100%,
            IF(Basisgegevens!$C$5="Ja",
                IFERROR(
                    INDEX(Hulpsheets!$AO$3:$AR$18,
                        MATCH($C$9,Hulpsheets!$AN$3:$AN$18,0),
                        MATCH($C$6,Hulpsheets!$AO$3:$AR$3,0)
                    ),
                    ""
                ),
                IFERROR(
                    INDEX(Hulpsheets!$AH$3:$AK$18,
                        MATCH($C$9,Hulpsheets!$AG$3:$AG$18,0),
                        MATCH($C$6,Hulpsheets!$AH$3:$AK$3,0)
                    ),
                    ""
                )
            )
        )
    )
)</f>
        <v/>
      </c>
      <c r="N143" s="399"/>
      <c r="O143" s="395" t="str">
        <f t="shared" si="40"/>
        <v/>
      </c>
      <c r="P143" s="86" t="str">
        <f t="shared" si="41"/>
        <v/>
      </c>
      <c r="R143" s="404"/>
      <c r="S143" s="403" t="str">
        <f t="shared" si="46"/>
        <v/>
      </c>
      <c r="T143" s="130" t="str">
        <f t="shared" si="42"/>
        <v/>
      </c>
      <c r="U143" s="70"/>
      <c r="V143" s="404"/>
      <c r="W143" s="70"/>
      <c r="X143" s="404"/>
      <c r="Z143" s="461"/>
      <c r="AA143" s="403" t="str">
        <f t="shared" si="47"/>
        <v/>
      </c>
      <c r="AB143" s="130" t="str">
        <f t="shared" si="43"/>
        <v/>
      </c>
      <c r="AC143" s="403" t="str">
        <f t="shared" si="44"/>
        <v/>
      </c>
      <c r="AD143" s="130" t="str">
        <f t="shared" si="45"/>
        <v/>
      </c>
    </row>
    <row r="144" spans="1:30" x14ac:dyDescent="0.2">
      <c r="B144" s="500"/>
      <c r="C144" s="501"/>
      <c r="D144" s="501"/>
      <c r="E144" s="501"/>
      <c r="F144" s="501"/>
      <c r="G144" s="501"/>
      <c r="H144" s="501"/>
      <c r="I144" s="501"/>
      <c r="J144" s="501"/>
      <c r="K144" s="502"/>
      <c r="L144" s="429" t="s">
        <v>120</v>
      </c>
      <c r="M144" s="257" t="str">
        <f>IF(LEN($C$5)&lt;=1,
    "",
    IF(
        OR($C$5="Overige (zorg-)instellingen",$C$5="Onderneming"),
        IF(Basisgegevens!$C$5="Ja",
            IFERROR(
                INDEX(Hulpsheets!$AO$3:$AR$18,
                    MATCH($C$9,Hulpsheets!$AN$3:$AN$18,0),
                    MATCH($C$6,Hulpsheets!$AO$3:$AR$3,0)
                ),
                ""
            ),
            IFERROR(
                INDEX(Hulpsheets!$AH$3:$AK$18,
                    MATCH($C$9,Hulpsheets!$AG$3:$AG$18,0),
                    MATCH($C$6,Hulpsheets!$AH$3:$AK$3,0)
                ),
                ""
            )
        ),
        IF($L144="Niet-economische activiteit",
            100%,
            IF(Basisgegevens!$C$5="Ja",
                IFERROR(
                    INDEX(Hulpsheets!$AO$3:$AR$18,
                        MATCH($C$9,Hulpsheets!$AN$3:$AN$18,0),
                        MATCH($C$6,Hulpsheets!$AO$3:$AR$3,0)
                    ),
                    ""
                ),
                IFERROR(
                    INDEX(Hulpsheets!$AH$3:$AK$18,
                        MATCH($C$9,Hulpsheets!$AG$3:$AG$18,0),
                        MATCH($C$6,Hulpsheets!$AH$3:$AK$3,0)
                    ),
                    ""
                )
            )
        )
    )
)</f>
        <v/>
      </c>
      <c r="N144" s="399"/>
      <c r="O144" s="395" t="str">
        <f t="shared" si="40"/>
        <v/>
      </c>
      <c r="P144" s="86" t="str">
        <f t="shared" si="41"/>
        <v/>
      </c>
      <c r="R144" s="404"/>
      <c r="S144" s="403" t="str">
        <f t="shared" si="46"/>
        <v/>
      </c>
      <c r="T144" s="130" t="str">
        <f t="shared" si="42"/>
        <v/>
      </c>
      <c r="U144" s="70"/>
      <c r="V144" s="404"/>
      <c r="W144" s="70"/>
      <c r="X144" s="404"/>
      <c r="Z144" s="461"/>
      <c r="AA144" s="403" t="str">
        <f t="shared" si="47"/>
        <v/>
      </c>
      <c r="AB144" s="130" t="str">
        <f t="shared" si="43"/>
        <v/>
      </c>
      <c r="AC144" s="403" t="str">
        <f t="shared" si="44"/>
        <v/>
      </c>
      <c r="AD144" s="130" t="str">
        <f t="shared" si="45"/>
        <v/>
      </c>
    </row>
    <row r="145" spans="2:30" x14ac:dyDescent="0.2">
      <c r="B145" s="500"/>
      <c r="C145" s="501"/>
      <c r="D145" s="501"/>
      <c r="E145" s="501"/>
      <c r="F145" s="501"/>
      <c r="G145" s="501"/>
      <c r="H145" s="501"/>
      <c r="I145" s="501"/>
      <c r="J145" s="501"/>
      <c r="K145" s="502"/>
      <c r="L145" s="429" t="s">
        <v>120</v>
      </c>
      <c r="M145" s="257" t="str">
        <f>IF(LEN($C$5)&lt;=1,
    "",
    IF(
        OR($C$5="Overige (zorg-)instellingen",$C$5="Onderneming"),
        IF(Basisgegevens!$C$5="Ja",
            IFERROR(
                INDEX(Hulpsheets!$AO$3:$AR$18,
                    MATCH($C$9,Hulpsheets!$AN$3:$AN$18,0),
                    MATCH($C$6,Hulpsheets!$AO$3:$AR$3,0)
                ),
                ""
            ),
            IFERROR(
                INDEX(Hulpsheets!$AH$3:$AK$18,
                    MATCH($C$9,Hulpsheets!$AG$3:$AG$18,0),
                    MATCH($C$6,Hulpsheets!$AH$3:$AK$3,0)
                ),
                ""
            )
        ),
        IF($L145="Niet-economische activiteit",
            100%,
            IF(Basisgegevens!$C$5="Ja",
                IFERROR(
                    INDEX(Hulpsheets!$AO$3:$AR$18,
                        MATCH($C$9,Hulpsheets!$AN$3:$AN$18,0),
                        MATCH($C$6,Hulpsheets!$AO$3:$AR$3,0)
                    ),
                    ""
                ),
                IFERROR(
                    INDEX(Hulpsheets!$AH$3:$AK$18,
                        MATCH($C$9,Hulpsheets!$AG$3:$AG$18,0),
                        MATCH($C$6,Hulpsheets!$AH$3:$AK$3,0)
                    ),
                    ""
                )
            )
        )
    )
)</f>
        <v/>
      </c>
      <c r="N145" s="399"/>
      <c r="O145" s="395" t="str">
        <f t="shared" si="40"/>
        <v/>
      </c>
      <c r="P145" s="86" t="str">
        <f t="shared" si="41"/>
        <v/>
      </c>
      <c r="R145" s="404"/>
      <c r="S145" s="403" t="str">
        <f t="shared" si="46"/>
        <v/>
      </c>
      <c r="T145" s="130" t="str">
        <f t="shared" si="42"/>
        <v/>
      </c>
      <c r="U145" s="70"/>
      <c r="V145" s="404"/>
      <c r="W145" s="70"/>
      <c r="X145" s="404"/>
      <c r="Z145" s="461"/>
      <c r="AA145" s="403" t="str">
        <f t="shared" si="47"/>
        <v/>
      </c>
      <c r="AB145" s="130" t="str">
        <f t="shared" si="43"/>
        <v/>
      </c>
      <c r="AC145" s="403" t="str">
        <f t="shared" si="44"/>
        <v/>
      </c>
      <c r="AD145" s="130" t="str">
        <f t="shared" si="45"/>
        <v/>
      </c>
    </row>
    <row r="146" spans="2:30" x14ac:dyDescent="0.2">
      <c r="B146" s="500"/>
      <c r="C146" s="501"/>
      <c r="D146" s="501"/>
      <c r="E146" s="501"/>
      <c r="F146" s="501"/>
      <c r="G146" s="501"/>
      <c r="H146" s="501"/>
      <c r="I146" s="501"/>
      <c r="J146" s="501"/>
      <c r="K146" s="502"/>
      <c r="L146" s="429" t="s">
        <v>120</v>
      </c>
      <c r="M146" s="257" t="str">
        <f>IF(LEN($C$5)&lt;=1,
    "",
    IF(
        OR($C$5="Overige (zorg-)instellingen",$C$5="Onderneming"),
        IF(Basisgegevens!$C$5="Ja",
            IFERROR(
                INDEX(Hulpsheets!$AO$3:$AR$18,
                    MATCH($C$9,Hulpsheets!$AN$3:$AN$18,0),
                    MATCH($C$6,Hulpsheets!$AO$3:$AR$3,0)
                ),
                ""
            ),
            IFERROR(
                INDEX(Hulpsheets!$AH$3:$AK$18,
                    MATCH($C$9,Hulpsheets!$AG$3:$AG$18,0),
                    MATCH($C$6,Hulpsheets!$AH$3:$AK$3,0)
                ),
                ""
            )
        ),
        IF($L146="Niet-economische activiteit",
            100%,
            IF(Basisgegevens!$C$5="Ja",
                IFERROR(
                    INDEX(Hulpsheets!$AO$3:$AR$18,
                        MATCH($C$9,Hulpsheets!$AN$3:$AN$18,0),
                        MATCH($C$6,Hulpsheets!$AO$3:$AR$3,0)
                    ),
                    ""
                ),
                IFERROR(
                    INDEX(Hulpsheets!$AH$3:$AK$18,
                        MATCH($C$9,Hulpsheets!$AG$3:$AG$18,0),
                        MATCH($C$6,Hulpsheets!$AH$3:$AK$3,0)
                    ),
                    ""
                )
            )
        )
    )
)</f>
        <v/>
      </c>
      <c r="N146" s="399"/>
      <c r="O146" s="395" t="str">
        <f t="shared" si="40"/>
        <v/>
      </c>
      <c r="P146" s="86" t="str">
        <f t="shared" si="41"/>
        <v/>
      </c>
      <c r="R146" s="404"/>
      <c r="S146" s="403" t="str">
        <f t="shared" si="46"/>
        <v/>
      </c>
      <c r="T146" s="130" t="str">
        <f t="shared" si="42"/>
        <v/>
      </c>
      <c r="U146" s="70"/>
      <c r="V146" s="404"/>
      <c r="W146" s="70"/>
      <c r="X146" s="404"/>
      <c r="Z146" s="461"/>
      <c r="AA146" s="403" t="str">
        <f t="shared" si="47"/>
        <v/>
      </c>
      <c r="AB146" s="130" t="str">
        <f t="shared" si="43"/>
        <v/>
      </c>
      <c r="AC146" s="403" t="str">
        <f t="shared" si="44"/>
        <v/>
      </c>
      <c r="AD146" s="130" t="str">
        <f t="shared" si="45"/>
        <v/>
      </c>
    </row>
    <row r="147" spans="2:30" ht="13.5" thickBot="1" x14ac:dyDescent="0.25">
      <c r="B147" s="500"/>
      <c r="C147" s="501"/>
      <c r="D147" s="501"/>
      <c r="E147" s="501"/>
      <c r="F147" s="501"/>
      <c r="G147" s="501"/>
      <c r="H147" s="501"/>
      <c r="I147" s="501"/>
      <c r="J147" s="501"/>
      <c r="K147" s="502"/>
      <c r="L147" s="429" t="s">
        <v>120</v>
      </c>
      <c r="M147" s="257" t="str">
        <f>IF(LEN($C$5)&lt;=1,
    "",
    IF(
        OR($C$5="Overige (zorg-)instellingen",$C$5="Onderneming"),
        IF(Basisgegevens!$C$5="Ja",
            IFERROR(
                INDEX(Hulpsheets!$AO$3:$AR$18,
                    MATCH($C$9,Hulpsheets!$AN$3:$AN$18,0),
                    MATCH($C$6,Hulpsheets!$AO$3:$AR$3,0)
                ),
                ""
            ),
            IFERROR(
                INDEX(Hulpsheets!$AH$3:$AK$18,
                    MATCH($C$9,Hulpsheets!$AG$3:$AG$18,0),
                    MATCH($C$6,Hulpsheets!$AH$3:$AK$3,0)
                ),
                ""
            )
        ),
        IF($L147="Niet-economische activiteit",
            100%,
            IF(Basisgegevens!$C$5="Ja",
                IFERROR(
                    INDEX(Hulpsheets!$AO$3:$AR$18,
                        MATCH($C$9,Hulpsheets!$AN$3:$AN$18,0),
                        MATCH($C$6,Hulpsheets!$AO$3:$AR$3,0)
                    ),
                    ""
                ),
                IFERROR(
                    INDEX(Hulpsheets!$AH$3:$AK$18,
                        MATCH($C$9,Hulpsheets!$AG$3:$AG$18,0),
                        MATCH($C$6,Hulpsheets!$AH$3:$AK$3,0)
                    ),
                    ""
                )
            )
        )
    )
)</f>
        <v/>
      </c>
      <c r="N147" s="399"/>
      <c r="O147" s="395" t="str">
        <f t="shared" si="40"/>
        <v/>
      </c>
      <c r="P147" s="86" t="str">
        <f t="shared" si="41"/>
        <v/>
      </c>
      <c r="R147" s="404"/>
      <c r="S147" s="403" t="str">
        <f t="shared" si="46"/>
        <v/>
      </c>
      <c r="T147" s="130" t="str">
        <f t="shared" si="42"/>
        <v/>
      </c>
      <c r="U147" s="70"/>
      <c r="V147" s="404"/>
      <c r="W147" s="70"/>
      <c r="X147" s="404"/>
      <c r="Z147" s="461"/>
      <c r="AA147" s="403" t="str">
        <f t="shared" si="47"/>
        <v/>
      </c>
      <c r="AB147" s="130" t="str">
        <f t="shared" si="43"/>
        <v/>
      </c>
      <c r="AC147" s="403" t="str">
        <f t="shared" si="44"/>
        <v/>
      </c>
      <c r="AD147" s="130" t="str">
        <f t="shared" si="45"/>
        <v/>
      </c>
    </row>
    <row r="148" spans="2:30" ht="13.5" hidden="1" outlineLevel="1" thickBot="1" x14ac:dyDescent="0.25">
      <c r="B148" s="500"/>
      <c r="C148" s="501"/>
      <c r="D148" s="501"/>
      <c r="E148" s="501"/>
      <c r="F148" s="501"/>
      <c r="G148" s="501"/>
      <c r="H148" s="501"/>
      <c r="I148" s="501"/>
      <c r="J148" s="501"/>
      <c r="K148" s="502"/>
      <c r="L148" s="429" t="s">
        <v>120</v>
      </c>
      <c r="M148" s="257" t="str">
        <f>IF(LEN($C$5)&lt;=1,
    "",
    IF(
        OR($C$5="Overige (zorg-)instellingen",$C$5="Onderneming"),
        IF(Basisgegevens!$C$5="Ja",
            IFERROR(
                INDEX(Hulpsheets!$AO$3:$AR$18,
                    MATCH($C$9,Hulpsheets!$AN$3:$AN$18,0),
                    MATCH($C$6,Hulpsheets!$AO$3:$AR$3,0)
                ),
                ""
            ),
            IFERROR(
                INDEX(Hulpsheets!$AH$3:$AK$18,
                    MATCH($C$9,Hulpsheets!$AG$3:$AG$18,0),
                    MATCH($C$6,Hulpsheets!$AH$3:$AK$3,0)
                ),
                ""
            )
        ),
        IF($L148="Niet-economische activiteit",
            100%,
            IF(Basisgegevens!$C$5="Ja",
                IFERROR(
                    INDEX(Hulpsheets!$AO$3:$AR$18,
                        MATCH($C$9,Hulpsheets!$AN$3:$AN$18,0),
                        MATCH($C$6,Hulpsheets!$AO$3:$AR$3,0)
                    ),
                    ""
                ),
                IFERROR(
                    INDEX(Hulpsheets!$AH$3:$AK$18,
                        MATCH($C$9,Hulpsheets!$AG$3:$AG$18,0),
                        MATCH($C$6,Hulpsheets!$AH$3:$AK$3,0)
                    ),
                    ""
                )
            )
        )
    )
)</f>
        <v/>
      </c>
      <c r="N148" s="399"/>
      <c r="O148" s="77" t="str">
        <f t="shared" si="40"/>
        <v/>
      </c>
      <c r="P148" s="86" t="str">
        <f t="shared" si="41"/>
        <v/>
      </c>
      <c r="R148" s="404"/>
      <c r="S148" s="403" t="str">
        <f t="shared" si="46"/>
        <v/>
      </c>
      <c r="T148" s="130" t="str">
        <f t="shared" si="42"/>
        <v/>
      </c>
      <c r="U148" s="70"/>
      <c r="V148" s="404"/>
      <c r="W148" s="70"/>
      <c r="X148" s="404"/>
      <c r="Z148" s="461"/>
      <c r="AA148" s="403" t="str">
        <f t="shared" si="47"/>
        <v/>
      </c>
      <c r="AB148" s="130" t="str">
        <f t="shared" si="43"/>
        <v/>
      </c>
      <c r="AC148" s="403" t="str">
        <f t="shared" si="44"/>
        <v/>
      </c>
      <c r="AD148" s="130" t="str">
        <f t="shared" si="45"/>
        <v/>
      </c>
    </row>
    <row r="149" spans="2:30" ht="13.5" hidden="1" outlineLevel="1" thickBot="1" x14ac:dyDescent="0.25">
      <c r="B149" s="500"/>
      <c r="C149" s="501"/>
      <c r="D149" s="501"/>
      <c r="E149" s="501"/>
      <c r="F149" s="501"/>
      <c r="G149" s="501"/>
      <c r="H149" s="501"/>
      <c r="I149" s="501"/>
      <c r="J149" s="501"/>
      <c r="K149" s="502"/>
      <c r="L149" s="429" t="s">
        <v>120</v>
      </c>
      <c r="M149" s="257" t="str">
        <f>IF(LEN($C$5)&lt;=1,
    "",
    IF(
        OR($C$5="Overige (zorg-)instellingen",$C$5="Onderneming"),
        IF(Basisgegevens!$C$5="Ja",
            IFERROR(
                INDEX(Hulpsheets!$AO$3:$AR$18,
                    MATCH($C$9,Hulpsheets!$AN$3:$AN$18,0),
                    MATCH($C$6,Hulpsheets!$AO$3:$AR$3,0)
                ),
                ""
            ),
            IFERROR(
                INDEX(Hulpsheets!$AH$3:$AK$18,
                    MATCH($C$9,Hulpsheets!$AG$3:$AG$18,0),
                    MATCH($C$6,Hulpsheets!$AH$3:$AK$3,0)
                ),
                ""
            )
        ),
        IF($L149="Niet-economische activiteit",
            100%,
            IF(Basisgegevens!$C$5="Ja",
                IFERROR(
                    INDEX(Hulpsheets!$AO$3:$AR$18,
                        MATCH($C$9,Hulpsheets!$AN$3:$AN$18,0),
                        MATCH($C$6,Hulpsheets!$AO$3:$AR$3,0)
                    ),
                    ""
                ),
                IFERROR(
                    INDEX(Hulpsheets!$AH$3:$AK$18,
                        MATCH($C$9,Hulpsheets!$AG$3:$AG$18,0),
                        MATCH($C$6,Hulpsheets!$AH$3:$AK$3,0)
                    ),
                    ""
                )
            )
        )
    )
)</f>
        <v/>
      </c>
      <c r="N149" s="399"/>
      <c r="O149" s="77" t="str">
        <f t="shared" si="40"/>
        <v/>
      </c>
      <c r="P149" s="86" t="str">
        <f t="shared" si="41"/>
        <v/>
      </c>
      <c r="R149" s="404"/>
      <c r="S149" s="403" t="str">
        <f t="shared" si="46"/>
        <v/>
      </c>
      <c r="T149" s="130" t="str">
        <f t="shared" si="42"/>
        <v/>
      </c>
      <c r="U149" s="70"/>
      <c r="V149" s="404"/>
      <c r="W149" s="70"/>
      <c r="X149" s="404"/>
      <c r="Z149" s="461"/>
      <c r="AA149" s="403" t="str">
        <f t="shared" si="47"/>
        <v/>
      </c>
      <c r="AB149" s="130" t="str">
        <f t="shared" si="43"/>
        <v/>
      </c>
      <c r="AC149" s="403" t="str">
        <f t="shared" si="44"/>
        <v/>
      </c>
      <c r="AD149" s="130" t="str">
        <f t="shared" si="45"/>
        <v/>
      </c>
    </row>
    <row r="150" spans="2:30" ht="13.5" hidden="1" outlineLevel="1" thickBot="1" x14ac:dyDescent="0.25">
      <c r="B150" s="500"/>
      <c r="C150" s="501"/>
      <c r="D150" s="501"/>
      <c r="E150" s="501"/>
      <c r="F150" s="501"/>
      <c r="G150" s="501"/>
      <c r="H150" s="501"/>
      <c r="I150" s="501"/>
      <c r="J150" s="501"/>
      <c r="K150" s="502"/>
      <c r="L150" s="429" t="s">
        <v>120</v>
      </c>
      <c r="M150" s="257" t="str">
        <f>IF(LEN($C$5)&lt;=1,
    "",
    IF(
        OR($C$5="Overige (zorg-)instellingen",$C$5="Onderneming"),
        IF(Basisgegevens!$C$5="Ja",
            IFERROR(
                INDEX(Hulpsheets!$AO$3:$AR$18,
                    MATCH($C$9,Hulpsheets!$AN$3:$AN$18,0),
                    MATCH($C$6,Hulpsheets!$AO$3:$AR$3,0)
                ),
                ""
            ),
            IFERROR(
                INDEX(Hulpsheets!$AH$3:$AK$18,
                    MATCH($C$9,Hulpsheets!$AG$3:$AG$18,0),
                    MATCH($C$6,Hulpsheets!$AH$3:$AK$3,0)
                ),
                ""
            )
        ),
        IF($L150="Niet-economische activiteit",
            100%,
            IF(Basisgegevens!$C$5="Ja",
                IFERROR(
                    INDEX(Hulpsheets!$AO$3:$AR$18,
                        MATCH($C$9,Hulpsheets!$AN$3:$AN$18,0),
                        MATCH($C$6,Hulpsheets!$AO$3:$AR$3,0)
                    ),
                    ""
                ),
                IFERROR(
                    INDEX(Hulpsheets!$AH$3:$AK$18,
                        MATCH($C$9,Hulpsheets!$AG$3:$AG$18,0),
                        MATCH($C$6,Hulpsheets!$AH$3:$AK$3,0)
                    ),
                    ""
                )
            )
        )
    )
)</f>
        <v/>
      </c>
      <c r="N150" s="399"/>
      <c r="O150" s="77" t="str">
        <f t="shared" si="40"/>
        <v/>
      </c>
      <c r="P150" s="86" t="str">
        <f t="shared" si="41"/>
        <v/>
      </c>
      <c r="R150" s="404"/>
      <c r="S150" s="403" t="str">
        <f t="shared" si="46"/>
        <v/>
      </c>
      <c r="T150" s="130" t="str">
        <f t="shared" si="42"/>
        <v/>
      </c>
      <c r="U150" s="70"/>
      <c r="V150" s="404"/>
      <c r="W150" s="70"/>
      <c r="X150" s="404"/>
      <c r="Z150" s="461"/>
      <c r="AA150" s="403" t="str">
        <f t="shared" si="47"/>
        <v/>
      </c>
      <c r="AB150" s="130" t="str">
        <f t="shared" si="43"/>
        <v/>
      </c>
      <c r="AC150" s="403" t="str">
        <f t="shared" si="44"/>
        <v/>
      </c>
      <c r="AD150" s="130" t="str">
        <f t="shared" si="45"/>
        <v/>
      </c>
    </row>
    <row r="151" spans="2:30" ht="13.5" hidden="1" outlineLevel="1" thickBot="1" x14ac:dyDescent="0.25">
      <c r="B151" s="500"/>
      <c r="C151" s="501"/>
      <c r="D151" s="501"/>
      <c r="E151" s="501"/>
      <c r="F151" s="501"/>
      <c r="G151" s="501"/>
      <c r="H151" s="501"/>
      <c r="I151" s="501"/>
      <c r="J151" s="501"/>
      <c r="K151" s="502"/>
      <c r="L151" s="429" t="s">
        <v>120</v>
      </c>
      <c r="M151" s="257" t="str">
        <f>IF(LEN($C$5)&lt;=1,
    "",
    IF(
        OR($C$5="Overige (zorg-)instellingen",$C$5="Onderneming"),
        IF(Basisgegevens!$C$5="Ja",
            IFERROR(
                INDEX(Hulpsheets!$AO$3:$AR$18,
                    MATCH($C$9,Hulpsheets!$AN$3:$AN$18,0),
                    MATCH($C$6,Hulpsheets!$AO$3:$AR$3,0)
                ),
                ""
            ),
            IFERROR(
                INDEX(Hulpsheets!$AH$3:$AK$18,
                    MATCH($C$9,Hulpsheets!$AG$3:$AG$18,0),
                    MATCH($C$6,Hulpsheets!$AH$3:$AK$3,0)
                ),
                ""
            )
        ),
        IF($L151="Niet-economische activiteit",
            100%,
            IF(Basisgegevens!$C$5="Ja",
                IFERROR(
                    INDEX(Hulpsheets!$AO$3:$AR$18,
                        MATCH($C$9,Hulpsheets!$AN$3:$AN$18,0),
                        MATCH($C$6,Hulpsheets!$AO$3:$AR$3,0)
                    ),
                    ""
                ),
                IFERROR(
                    INDEX(Hulpsheets!$AH$3:$AK$18,
                        MATCH($C$9,Hulpsheets!$AG$3:$AG$18,0),
                        MATCH($C$6,Hulpsheets!$AH$3:$AK$3,0)
                    ),
                    ""
                )
            )
        )
    )
)</f>
        <v/>
      </c>
      <c r="N151" s="399"/>
      <c r="O151" s="77" t="str">
        <f t="shared" si="40"/>
        <v/>
      </c>
      <c r="P151" s="86" t="str">
        <f t="shared" si="41"/>
        <v/>
      </c>
      <c r="R151" s="404"/>
      <c r="S151" s="403" t="str">
        <f t="shared" si="46"/>
        <v/>
      </c>
      <c r="T151" s="130" t="str">
        <f t="shared" si="42"/>
        <v/>
      </c>
      <c r="U151" s="70"/>
      <c r="V151" s="404"/>
      <c r="W151" s="70"/>
      <c r="X151" s="404"/>
      <c r="Z151" s="461"/>
      <c r="AA151" s="403" t="str">
        <f t="shared" si="47"/>
        <v/>
      </c>
      <c r="AB151" s="130" t="str">
        <f t="shared" si="43"/>
        <v/>
      </c>
      <c r="AC151" s="403" t="str">
        <f t="shared" si="44"/>
        <v/>
      </c>
      <c r="AD151" s="130" t="str">
        <f t="shared" si="45"/>
        <v/>
      </c>
    </row>
    <row r="152" spans="2:30" ht="13.5" hidden="1" outlineLevel="1" thickBot="1" x14ac:dyDescent="0.25">
      <c r="B152" s="500"/>
      <c r="C152" s="501"/>
      <c r="D152" s="501"/>
      <c r="E152" s="501"/>
      <c r="F152" s="501"/>
      <c r="G152" s="501"/>
      <c r="H152" s="501"/>
      <c r="I152" s="501"/>
      <c r="J152" s="501"/>
      <c r="K152" s="502"/>
      <c r="L152" s="429" t="s">
        <v>120</v>
      </c>
      <c r="M152" s="257" t="str">
        <f>IF(LEN($C$5)&lt;=1,
    "",
    IF(
        OR($C$5="Overige (zorg-)instellingen",$C$5="Onderneming"),
        IF(Basisgegevens!$C$5="Ja",
            IFERROR(
                INDEX(Hulpsheets!$AO$3:$AR$18,
                    MATCH($C$9,Hulpsheets!$AN$3:$AN$18,0),
                    MATCH($C$6,Hulpsheets!$AO$3:$AR$3,0)
                ),
                ""
            ),
            IFERROR(
                INDEX(Hulpsheets!$AH$3:$AK$18,
                    MATCH($C$9,Hulpsheets!$AG$3:$AG$18,0),
                    MATCH($C$6,Hulpsheets!$AH$3:$AK$3,0)
                ),
                ""
            )
        ),
        IF($L152="Niet-economische activiteit",
            100%,
            IF(Basisgegevens!$C$5="Ja",
                IFERROR(
                    INDEX(Hulpsheets!$AO$3:$AR$18,
                        MATCH($C$9,Hulpsheets!$AN$3:$AN$18,0),
                        MATCH($C$6,Hulpsheets!$AO$3:$AR$3,0)
                    ),
                    ""
                ),
                IFERROR(
                    INDEX(Hulpsheets!$AH$3:$AK$18,
                        MATCH($C$9,Hulpsheets!$AG$3:$AG$18,0),
                        MATCH($C$6,Hulpsheets!$AH$3:$AK$3,0)
                    ),
                    ""
                )
            )
        )
    )
)</f>
        <v/>
      </c>
      <c r="N152" s="399"/>
      <c r="O152" s="77" t="str">
        <f t="shared" si="40"/>
        <v/>
      </c>
      <c r="P152" s="86" t="str">
        <f t="shared" si="41"/>
        <v/>
      </c>
      <c r="R152" s="404"/>
      <c r="S152" s="403" t="str">
        <f t="shared" si="46"/>
        <v/>
      </c>
      <c r="T152" s="130" t="str">
        <f t="shared" si="42"/>
        <v/>
      </c>
      <c r="U152" s="70"/>
      <c r="V152" s="404"/>
      <c r="W152" s="70"/>
      <c r="X152" s="404"/>
      <c r="Z152" s="461"/>
      <c r="AA152" s="403" t="str">
        <f t="shared" si="47"/>
        <v/>
      </c>
      <c r="AB152" s="130" t="str">
        <f t="shared" si="43"/>
        <v/>
      </c>
      <c r="AC152" s="403" t="str">
        <f t="shared" si="44"/>
        <v/>
      </c>
      <c r="AD152" s="130" t="str">
        <f t="shared" si="45"/>
        <v/>
      </c>
    </row>
    <row r="153" spans="2:30" ht="13.5" hidden="1" outlineLevel="1" thickBot="1" x14ac:dyDescent="0.25">
      <c r="B153" s="500"/>
      <c r="C153" s="501"/>
      <c r="D153" s="501"/>
      <c r="E153" s="501"/>
      <c r="F153" s="501"/>
      <c r="G153" s="501"/>
      <c r="H153" s="501"/>
      <c r="I153" s="501"/>
      <c r="J153" s="501"/>
      <c r="K153" s="502"/>
      <c r="L153" s="429" t="s">
        <v>120</v>
      </c>
      <c r="M153" s="257" t="str">
        <f>IF(LEN($C$5)&lt;=1,
    "",
    IF(
        OR($C$5="Overige (zorg-)instellingen",$C$5="Onderneming"),
        IF(Basisgegevens!$C$5="Ja",
            IFERROR(
                INDEX(Hulpsheets!$AO$3:$AR$18,
                    MATCH($C$9,Hulpsheets!$AN$3:$AN$18,0),
                    MATCH($C$6,Hulpsheets!$AO$3:$AR$3,0)
                ),
                ""
            ),
            IFERROR(
                INDEX(Hulpsheets!$AH$3:$AK$18,
                    MATCH($C$9,Hulpsheets!$AG$3:$AG$18,0),
                    MATCH($C$6,Hulpsheets!$AH$3:$AK$3,0)
                ),
                ""
            )
        ),
        IF($L153="Niet-economische activiteit",
            100%,
            IF(Basisgegevens!$C$5="Ja",
                IFERROR(
                    INDEX(Hulpsheets!$AO$3:$AR$18,
                        MATCH($C$9,Hulpsheets!$AN$3:$AN$18,0),
                        MATCH($C$6,Hulpsheets!$AO$3:$AR$3,0)
                    ),
                    ""
                ),
                IFERROR(
                    INDEX(Hulpsheets!$AH$3:$AK$18,
                        MATCH($C$9,Hulpsheets!$AG$3:$AG$18,0),
                        MATCH($C$6,Hulpsheets!$AH$3:$AK$3,0)
                    ),
                    ""
                )
            )
        )
    )
)</f>
        <v/>
      </c>
      <c r="N153" s="399"/>
      <c r="O153" s="77" t="str">
        <f t="shared" si="40"/>
        <v/>
      </c>
      <c r="P153" s="86" t="str">
        <f t="shared" si="41"/>
        <v/>
      </c>
      <c r="R153" s="404"/>
      <c r="S153" s="403" t="str">
        <f t="shared" si="46"/>
        <v/>
      </c>
      <c r="T153" s="130" t="str">
        <f t="shared" si="42"/>
        <v/>
      </c>
      <c r="U153" s="70"/>
      <c r="V153" s="404"/>
      <c r="W153" s="70"/>
      <c r="X153" s="404"/>
      <c r="Z153" s="461"/>
      <c r="AA153" s="403" t="str">
        <f t="shared" si="47"/>
        <v/>
      </c>
      <c r="AB153" s="130" t="str">
        <f t="shared" si="43"/>
        <v/>
      </c>
      <c r="AC153" s="403" t="str">
        <f t="shared" si="44"/>
        <v/>
      </c>
      <c r="AD153" s="130" t="str">
        <f t="shared" si="45"/>
        <v/>
      </c>
    </row>
    <row r="154" spans="2:30" ht="13.5" hidden="1" outlineLevel="1" thickBot="1" x14ac:dyDescent="0.25">
      <c r="B154" s="500"/>
      <c r="C154" s="501"/>
      <c r="D154" s="501"/>
      <c r="E154" s="501"/>
      <c r="F154" s="501"/>
      <c r="G154" s="501"/>
      <c r="H154" s="501"/>
      <c r="I154" s="501"/>
      <c r="J154" s="501"/>
      <c r="K154" s="502"/>
      <c r="L154" s="429" t="s">
        <v>120</v>
      </c>
      <c r="M154" s="257" t="str">
        <f>IF(LEN($C$5)&lt;=1,
    "",
    IF(
        OR($C$5="Overige (zorg-)instellingen",$C$5="Onderneming"),
        IF(Basisgegevens!$C$5="Ja",
            IFERROR(
                INDEX(Hulpsheets!$AO$3:$AR$18,
                    MATCH($C$9,Hulpsheets!$AN$3:$AN$18,0),
                    MATCH($C$6,Hulpsheets!$AO$3:$AR$3,0)
                ),
                ""
            ),
            IFERROR(
                INDEX(Hulpsheets!$AH$3:$AK$18,
                    MATCH($C$9,Hulpsheets!$AG$3:$AG$18,0),
                    MATCH($C$6,Hulpsheets!$AH$3:$AK$3,0)
                ),
                ""
            )
        ),
        IF($L154="Niet-economische activiteit",
            100%,
            IF(Basisgegevens!$C$5="Ja",
                IFERROR(
                    INDEX(Hulpsheets!$AO$3:$AR$18,
                        MATCH($C$9,Hulpsheets!$AN$3:$AN$18,0),
                        MATCH($C$6,Hulpsheets!$AO$3:$AR$3,0)
                    ),
                    ""
                ),
                IFERROR(
                    INDEX(Hulpsheets!$AH$3:$AK$18,
                        MATCH($C$9,Hulpsheets!$AG$3:$AG$18,0),
                        MATCH($C$6,Hulpsheets!$AH$3:$AK$3,0)
                    ),
                    ""
                )
            )
        )
    )
)</f>
        <v/>
      </c>
      <c r="N154" s="399"/>
      <c r="O154" s="77" t="str">
        <f t="shared" si="40"/>
        <v/>
      </c>
      <c r="P154" s="86" t="str">
        <f t="shared" si="41"/>
        <v/>
      </c>
      <c r="R154" s="404"/>
      <c r="S154" s="403" t="str">
        <f t="shared" si="46"/>
        <v/>
      </c>
      <c r="T154" s="130" t="str">
        <f t="shared" si="42"/>
        <v/>
      </c>
      <c r="U154" s="70"/>
      <c r="V154" s="404"/>
      <c r="W154" s="70"/>
      <c r="X154" s="404"/>
      <c r="Z154" s="461"/>
      <c r="AA154" s="403" t="str">
        <f t="shared" si="47"/>
        <v/>
      </c>
      <c r="AB154" s="130" t="str">
        <f t="shared" si="43"/>
        <v/>
      </c>
      <c r="AC154" s="403" t="str">
        <f t="shared" si="44"/>
        <v/>
      </c>
      <c r="AD154" s="130" t="str">
        <f t="shared" si="45"/>
        <v/>
      </c>
    </row>
    <row r="155" spans="2:30" ht="13.5" hidden="1" outlineLevel="1" thickBot="1" x14ac:dyDescent="0.25">
      <c r="B155" s="500"/>
      <c r="C155" s="501"/>
      <c r="D155" s="501"/>
      <c r="E155" s="501"/>
      <c r="F155" s="501"/>
      <c r="G155" s="501"/>
      <c r="H155" s="501"/>
      <c r="I155" s="501"/>
      <c r="J155" s="501"/>
      <c r="K155" s="502"/>
      <c r="L155" s="429" t="s">
        <v>120</v>
      </c>
      <c r="M155" s="257" t="str">
        <f>IF(LEN($C$5)&lt;=1,
    "",
    IF(
        OR($C$5="Overige (zorg-)instellingen",$C$5="Onderneming"),
        IF(Basisgegevens!$C$5="Ja",
            IFERROR(
                INDEX(Hulpsheets!$AO$3:$AR$18,
                    MATCH($C$9,Hulpsheets!$AN$3:$AN$18,0),
                    MATCH($C$6,Hulpsheets!$AO$3:$AR$3,0)
                ),
                ""
            ),
            IFERROR(
                INDEX(Hulpsheets!$AH$3:$AK$18,
                    MATCH($C$9,Hulpsheets!$AG$3:$AG$18,0),
                    MATCH($C$6,Hulpsheets!$AH$3:$AK$3,0)
                ),
                ""
            )
        ),
        IF($L155="Niet-economische activiteit",
            100%,
            IF(Basisgegevens!$C$5="Ja",
                IFERROR(
                    INDEX(Hulpsheets!$AO$3:$AR$18,
                        MATCH($C$9,Hulpsheets!$AN$3:$AN$18,0),
                        MATCH($C$6,Hulpsheets!$AO$3:$AR$3,0)
                    ),
                    ""
                ),
                IFERROR(
                    INDEX(Hulpsheets!$AH$3:$AK$18,
                        MATCH($C$9,Hulpsheets!$AG$3:$AG$18,0),
                        MATCH($C$6,Hulpsheets!$AH$3:$AK$3,0)
                    ),
                    ""
                )
            )
        )
    )
)</f>
        <v/>
      </c>
      <c r="N155" s="399"/>
      <c r="O155" s="77" t="str">
        <f t="shared" si="40"/>
        <v/>
      </c>
      <c r="P155" s="86" t="str">
        <f t="shared" si="41"/>
        <v/>
      </c>
      <c r="R155" s="404"/>
      <c r="S155" s="403" t="str">
        <f t="shared" si="46"/>
        <v/>
      </c>
      <c r="T155" s="130" t="str">
        <f t="shared" si="42"/>
        <v/>
      </c>
      <c r="U155" s="70"/>
      <c r="V155" s="404"/>
      <c r="W155" s="70"/>
      <c r="X155" s="404"/>
      <c r="Z155" s="461"/>
      <c r="AA155" s="403" t="str">
        <f t="shared" si="47"/>
        <v/>
      </c>
      <c r="AB155" s="130" t="str">
        <f t="shared" si="43"/>
        <v/>
      </c>
      <c r="AC155" s="403" t="str">
        <f t="shared" si="44"/>
        <v/>
      </c>
      <c r="AD155" s="130" t="str">
        <f t="shared" si="45"/>
        <v/>
      </c>
    </row>
    <row r="156" spans="2:30" ht="13.5" hidden="1" outlineLevel="1" thickBot="1" x14ac:dyDescent="0.25">
      <c r="B156" s="500"/>
      <c r="C156" s="501"/>
      <c r="D156" s="501"/>
      <c r="E156" s="501"/>
      <c r="F156" s="501"/>
      <c r="G156" s="501"/>
      <c r="H156" s="501"/>
      <c r="I156" s="501"/>
      <c r="J156" s="501"/>
      <c r="K156" s="502"/>
      <c r="L156" s="429" t="s">
        <v>120</v>
      </c>
      <c r="M156" s="257" t="str">
        <f>IF(LEN($C$5)&lt;=1,
    "",
    IF(
        OR($C$5="Overige (zorg-)instellingen",$C$5="Onderneming"),
        IF(Basisgegevens!$C$5="Ja",
            IFERROR(
                INDEX(Hulpsheets!$AO$3:$AR$18,
                    MATCH($C$9,Hulpsheets!$AN$3:$AN$18,0),
                    MATCH($C$6,Hulpsheets!$AO$3:$AR$3,0)
                ),
                ""
            ),
            IFERROR(
                INDEX(Hulpsheets!$AH$3:$AK$18,
                    MATCH($C$9,Hulpsheets!$AG$3:$AG$18,0),
                    MATCH($C$6,Hulpsheets!$AH$3:$AK$3,0)
                ),
                ""
            )
        ),
        IF($L156="Niet-economische activiteit",
            100%,
            IF(Basisgegevens!$C$5="Ja",
                IFERROR(
                    INDEX(Hulpsheets!$AO$3:$AR$18,
                        MATCH($C$9,Hulpsheets!$AN$3:$AN$18,0),
                        MATCH($C$6,Hulpsheets!$AO$3:$AR$3,0)
                    ),
                    ""
                ),
                IFERROR(
                    INDEX(Hulpsheets!$AH$3:$AK$18,
                        MATCH($C$9,Hulpsheets!$AG$3:$AG$18,0),
                        MATCH($C$6,Hulpsheets!$AH$3:$AK$3,0)
                    ),
                    ""
                )
            )
        )
    )
)</f>
        <v/>
      </c>
      <c r="N156" s="399"/>
      <c r="O156" s="77" t="str">
        <f t="shared" si="40"/>
        <v/>
      </c>
      <c r="P156" s="86" t="str">
        <f t="shared" si="41"/>
        <v/>
      </c>
      <c r="R156" s="404"/>
      <c r="S156" s="403" t="str">
        <f t="shared" si="46"/>
        <v/>
      </c>
      <c r="T156" s="130" t="str">
        <f t="shared" si="42"/>
        <v/>
      </c>
      <c r="U156" s="70"/>
      <c r="V156" s="404"/>
      <c r="W156" s="70"/>
      <c r="X156" s="404"/>
      <c r="Z156" s="461"/>
      <c r="AA156" s="403" t="str">
        <f t="shared" si="47"/>
        <v/>
      </c>
      <c r="AB156" s="130" t="str">
        <f t="shared" si="43"/>
        <v/>
      </c>
      <c r="AC156" s="403" t="str">
        <f t="shared" si="44"/>
        <v/>
      </c>
      <c r="AD156" s="130" t="str">
        <f t="shared" si="45"/>
        <v/>
      </c>
    </row>
    <row r="157" spans="2:30" ht="13.5" hidden="1" outlineLevel="1" thickBot="1" x14ac:dyDescent="0.25">
      <c r="B157" s="532"/>
      <c r="C157" s="533"/>
      <c r="D157" s="533"/>
      <c r="E157" s="533"/>
      <c r="F157" s="533"/>
      <c r="G157" s="533"/>
      <c r="H157" s="533"/>
      <c r="I157" s="533"/>
      <c r="J157" s="533"/>
      <c r="K157" s="534"/>
      <c r="L157" s="428" t="s">
        <v>120</v>
      </c>
      <c r="M157" s="427" t="str">
        <f>IF(LEN($C$5)&lt;=1,
    "",
    IF(
        OR($C$5="Overige (zorg-)instellingen",$C$5="Onderneming"),
        IF(Basisgegevens!$C$5="Ja",
            IFERROR(
                INDEX(Hulpsheets!$AO$3:$AR$18,
                    MATCH($C$9,Hulpsheets!$AN$3:$AN$18,0),
                    MATCH($C$6,Hulpsheets!$AO$3:$AR$3,0)
                ),
                ""
            ),
            IFERROR(
                INDEX(Hulpsheets!$AH$3:$AK$18,
                    MATCH($C$9,Hulpsheets!$AG$3:$AG$18,0),
                    MATCH($C$6,Hulpsheets!$AH$3:$AK$3,0)
                ),
                ""
            )
        ),
        IF($L157="Niet-economische activiteit",
            100%,
            IF(Basisgegevens!$C$5="Ja",
                IFERROR(
                    INDEX(Hulpsheets!$AO$3:$AR$18,
                        MATCH($C$9,Hulpsheets!$AN$3:$AN$18,0),
                        MATCH($C$6,Hulpsheets!$AO$3:$AR$3,0)
                    ),
                    ""
                ),
                IFERROR(
                    INDEX(Hulpsheets!$AH$3:$AK$18,
                        MATCH($C$9,Hulpsheets!$AG$3:$AG$18,0),
                        MATCH($C$6,Hulpsheets!$AH$3:$AK$3,0)
                    ),
                    ""
                )
            )
        )
    )
)</f>
        <v/>
      </c>
      <c r="N157" s="399"/>
      <c r="O157" s="87" t="str">
        <f t="shared" si="40"/>
        <v/>
      </c>
      <c r="P157" s="88" t="str">
        <f t="shared" si="41"/>
        <v/>
      </c>
      <c r="R157" s="405"/>
      <c r="S157" s="403" t="str">
        <f t="shared" si="46"/>
        <v/>
      </c>
      <c r="T157" s="365" t="str">
        <f t="shared" si="42"/>
        <v/>
      </c>
      <c r="U157" s="70"/>
      <c r="V157" s="405"/>
      <c r="W157" s="70"/>
      <c r="X157" s="405"/>
      <c r="Z157" s="461"/>
      <c r="AA157" s="403" t="str">
        <f t="shared" si="47"/>
        <v/>
      </c>
      <c r="AB157" s="365" t="str">
        <f t="shared" si="43"/>
        <v/>
      </c>
      <c r="AC157" s="403" t="str">
        <f t="shared" si="44"/>
        <v/>
      </c>
      <c r="AD157" s="365" t="str">
        <f t="shared" si="45"/>
        <v/>
      </c>
    </row>
    <row r="158" spans="2:30" ht="13.5" collapsed="1" thickBot="1" x14ac:dyDescent="0.25">
      <c r="B158" s="32"/>
      <c r="C158" s="32"/>
      <c r="D158" s="103"/>
      <c r="E158" s="110"/>
      <c r="F158" s="110"/>
      <c r="G158" s="111"/>
      <c r="H158" s="112"/>
      <c r="I158" s="29"/>
      <c r="J158" s="111"/>
      <c r="L158" s="418" t="s">
        <v>102</v>
      </c>
      <c r="M158" s="78"/>
      <c r="N158" s="101">
        <f>SUM(N133:N157)</f>
        <v>0</v>
      </c>
      <c r="O158" s="101">
        <f>SUM(O133:O157)</f>
        <v>0</v>
      </c>
      <c r="P158" s="101">
        <f>SUM(P133:P157)</f>
        <v>0</v>
      </c>
      <c r="Q158" s="29"/>
      <c r="R158" s="439">
        <f>SUM(R133:R157)</f>
        <v>0</v>
      </c>
      <c r="S158" s="102">
        <f>SUM(S133:S157)</f>
        <v>0</v>
      </c>
      <c r="T158" s="102">
        <f>SUM(T133:T157)</f>
        <v>0</v>
      </c>
      <c r="V158" s="439">
        <f>SUM(V133:V157)</f>
        <v>0</v>
      </c>
      <c r="W158" s="70"/>
      <c r="X158" s="439">
        <f>SUM(X133:X157)</f>
        <v>0</v>
      </c>
      <c r="Z158" s="100"/>
      <c r="AA158" s="102">
        <f>SUM(AA133:AA157)</f>
        <v>0</v>
      </c>
      <c r="AB158" s="102">
        <f>SUM(AB133:AB157)</f>
        <v>0</v>
      </c>
      <c r="AC158" s="102">
        <f>SUM(AC133:AC157)</f>
        <v>0</v>
      </c>
      <c r="AD158" s="102">
        <f>SUM(AD133:AD157)</f>
        <v>0</v>
      </c>
    </row>
    <row r="159" spans="2:30" ht="13.5" thickBot="1" x14ac:dyDescent="0.25">
      <c r="B159" s="32"/>
      <c r="C159" s="32"/>
      <c r="D159" s="103"/>
      <c r="E159" s="110"/>
      <c r="F159" s="110"/>
      <c r="G159" s="111"/>
      <c r="H159" s="112"/>
      <c r="I159" s="29"/>
      <c r="J159" s="111"/>
      <c r="W159" s="100"/>
      <c r="X159" s="100"/>
      <c r="AC159" s="100"/>
    </row>
    <row r="160" spans="2:30" ht="15" customHeight="1" thickBot="1" x14ac:dyDescent="0.25">
      <c r="B160" s="503" t="s">
        <v>124</v>
      </c>
      <c r="C160" s="503"/>
      <c r="D160" s="503"/>
      <c r="E160" s="503"/>
      <c r="F160" s="29"/>
      <c r="I160" s="29"/>
      <c r="P160" s="29"/>
      <c r="Q160" s="29"/>
      <c r="R160" s="406" t="s">
        <v>87</v>
      </c>
      <c r="S160" s="401"/>
      <c r="T160" s="402"/>
      <c r="U160" s="29"/>
      <c r="V160" s="498" t="s">
        <v>61</v>
      </c>
      <c r="W160" s="6"/>
      <c r="X160" s="498" t="s">
        <v>62</v>
      </c>
      <c r="Z160" s="463"/>
      <c r="AA160" s="412"/>
      <c r="AB160" s="413"/>
      <c r="AC160" s="412"/>
      <c r="AD160" s="413"/>
    </row>
    <row r="161" spans="1:30" ht="13.5" thickBot="1" x14ac:dyDescent="0.25">
      <c r="B161" s="106"/>
      <c r="C161" s="106"/>
      <c r="D161" s="107"/>
      <c r="E161" s="107"/>
      <c r="G161" s="107"/>
      <c r="H161" s="108"/>
      <c r="I161" s="95"/>
      <c r="J161" s="107"/>
      <c r="K161" s="107"/>
      <c r="L161" s="107"/>
      <c r="P161" s="29"/>
      <c r="Q161" s="29"/>
      <c r="R161" s="6"/>
      <c r="S161" s="6"/>
      <c r="T161" s="6"/>
      <c r="U161" s="29"/>
      <c r="V161" s="499"/>
      <c r="W161" s="6"/>
      <c r="X161" s="499"/>
      <c r="Z161" s="97"/>
      <c r="AA161" s="6"/>
      <c r="AB161" s="6"/>
      <c r="AC161" s="6"/>
      <c r="AD161" s="97"/>
    </row>
    <row r="162" spans="1:30" ht="21" customHeight="1" thickBot="1" x14ac:dyDescent="0.25">
      <c r="A162" s="120"/>
      <c r="B162" s="504" t="s">
        <v>109</v>
      </c>
      <c r="C162" s="505"/>
      <c r="D162" s="505"/>
      <c r="E162" s="505"/>
      <c r="F162" s="505"/>
      <c r="G162" s="505"/>
      <c r="H162" s="505"/>
      <c r="I162" s="505"/>
      <c r="J162" s="505"/>
      <c r="K162" s="506"/>
      <c r="L162" s="236" t="s">
        <v>235</v>
      </c>
      <c r="M162" s="143" t="s">
        <v>94</v>
      </c>
      <c r="N162" s="237" t="s">
        <v>66</v>
      </c>
      <c r="O162" s="237" t="s">
        <v>95</v>
      </c>
      <c r="P162" s="237" t="s">
        <v>96</v>
      </c>
      <c r="Q162" s="120"/>
      <c r="R162" s="239" t="s">
        <v>68</v>
      </c>
      <c r="S162" s="238" t="s">
        <v>97</v>
      </c>
      <c r="T162" s="93" t="s">
        <v>70</v>
      </c>
      <c r="U162" s="119"/>
      <c r="V162" s="239" t="s">
        <v>68</v>
      </c>
      <c r="W162" s="409"/>
      <c r="X162" s="239" t="s">
        <v>68</v>
      </c>
      <c r="Y162" s="120"/>
      <c r="Z162" s="118"/>
      <c r="AA162" s="238" t="s">
        <v>97</v>
      </c>
      <c r="AB162" s="238" t="s">
        <v>70</v>
      </c>
      <c r="AC162" s="238" t="s">
        <v>97</v>
      </c>
      <c r="AD162" s="238" t="s">
        <v>70</v>
      </c>
    </row>
    <row r="163" spans="1:30" x14ac:dyDescent="0.2">
      <c r="B163" s="507"/>
      <c r="C163" s="508"/>
      <c r="D163" s="508"/>
      <c r="E163" s="508"/>
      <c r="F163" s="508"/>
      <c r="G163" s="508"/>
      <c r="H163" s="508"/>
      <c r="I163" s="508"/>
      <c r="J163" s="508"/>
      <c r="K163" s="509"/>
      <c r="L163" s="429" t="s">
        <v>120</v>
      </c>
      <c r="M163" s="257" t="str">
        <f>IF(LEN($C$5)&lt;=1,
    "",
    IF(
        OR($C$5="Overige (zorg-)instellingen",$C$5="Onderneming"),
        IF(Basisgegevens!$C$5="Ja",
            IFERROR(
                INDEX(Hulpsheets!$AO$3:$AR$18,
                    MATCH($C$9,Hulpsheets!$AN$3:$AN$18,0),
                    MATCH($C$6,Hulpsheets!$AO$3:$AR$3,0)
                ),
                ""
            ),
            IFERROR(
                INDEX(Hulpsheets!$AH$3:$AK$18,
                    MATCH($C$9,Hulpsheets!$AG$3:$AG$18,0),
                    MATCH($C$6,Hulpsheets!$AH$3:$AK$3,0)
                ),
                ""
            )
        ),
        IF($L163="Niet-economische activiteit",
            100%,
            IF(Basisgegevens!$C$5="Ja",
                IFERROR(
                    INDEX(Hulpsheets!$AO$3:$AR$18,
                        MATCH($C$9,Hulpsheets!$AN$3:$AN$18,0),
                        MATCH($C$6,Hulpsheets!$AO$3:$AR$3,0)
                    ),
                    ""
                ),
                IFERROR(
                    INDEX(Hulpsheets!$AH$3:$AK$18,
                        MATCH($C$9,Hulpsheets!$AG$3:$AG$18,0),
                        MATCH($C$6,Hulpsheets!$AH$3:$AK$3,0)
                    ),
                    ""
                )
            )
        )
    )
)</f>
        <v/>
      </c>
      <c r="N163" s="398"/>
      <c r="O163" s="394" t="str">
        <f t="shared" ref="O163:O187" si="48">IFERROR(N163*M163,"")</f>
        <v/>
      </c>
      <c r="P163" s="85" t="str">
        <f t="shared" ref="P163:P187" si="49">IFERROR(N163-O163,"")</f>
        <v/>
      </c>
      <c r="R163" s="404"/>
      <c r="S163" s="403" t="str">
        <f>IFERROR($R163*(1-$M163),"")</f>
        <v/>
      </c>
      <c r="T163" s="130" t="str">
        <f t="shared" ref="T163:T187" si="50">IFERROR(R163-S163,"")</f>
        <v/>
      </c>
      <c r="U163" s="80"/>
      <c r="V163" s="404"/>
      <c r="W163" s="70"/>
      <c r="X163" s="404"/>
      <c r="Z163" s="461"/>
      <c r="AA163" s="403" t="str">
        <f>IFERROR($V163*(1-$M163),"")</f>
        <v/>
      </c>
      <c r="AB163" s="130" t="str">
        <f t="shared" ref="AB163:AB187" si="51">IFERROR(V163-AA163,"")</f>
        <v/>
      </c>
      <c r="AC163" s="403" t="str">
        <f t="shared" ref="AC163:AC187" si="52">IFERROR($X163*(1-$M163),"")</f>
        <v/>
      </c>
      <c r="AD163" s="130" t="str">
        <f t="shared" ref="AD163:AD187" si="53">IFERROR(X163-AC163,"")</f>
        <v/>
      </c>
    </row>
    <row r="164" spans="1:30" x14ac:dyDescent="0.2">
      <c r="B164" s="500"/>
      <c r="C164" s="501"/>
      <c r="D164" s="501"/>
      <c r="E164" s="501"/>
      <c r="F164" s="501"/>
      <c r="G164" s="501"/>
      <c r="H164" s="501"/>
      <c r="I164" s="501"/>
      <c r="J164" s="501"/>
      <c r="K164" s="502"/>
      <c r="L164" s="429" t="s">
        <v>120</v>
      </c>
      <c r="M164" s="257" t="str">
        <f>IF(LEN($C$5)&lt;=1,
    "",
    IF(
        OR($C$5="Overige (zorg-)instellingen",$C$5="Onderneming"),
        IF(Basisgegevens!$C$5="Ja",
            IFERROR(
                INDEX(Hulpsheets!$AO$3:$AR$18,
                    MATCH($C$9,Hulpsheets!$AN$3:$AN$18,0),
                    MATCH($C$6,Hulpsheets!$AO$3:$AR$3,0)
                ),
                ""
            ),
            IFERROR(
                INDEX(Hulpsheets!$AH$3:$AK$18,
                    MATCH($C$9,Hulpsheets!$AG$3:$AG$18,0),
                    MATCH($C$6,Hulpsheets!$AH$3:$AK$3,0)
                ),
                ""
            )
        ),
        IF($L164="Niet-economische activiteit",
            100%,
            IF(Basisgegevens!$C$5="Ja",
                IFERROR(
                    INDEX(Hulpsheets!$AO$3:$AR$18,
                        MATCH($C$9,Hulpsheets!$AN$3:$AN$18,0),
                        MATCH($C$6,Hulpsheets!$AO$3:$AR$3,0)
                    ),
                    ""
                ),
                IFERROR(
                    INDEX(Hulpsheets!$AH$3:$AK$18,
                        MATCH($C$9,Hulpsheets!$AG$3:$AG$18,0),
                        MATCH($C$6,Hulpsheets!$AH$3:$AK$3,0)
                    ),
                    ""
                )
            )
        )
    )
)</f>
        <v/>
      </c>
      <c r="N164" s="399"/>
      <c r="O164" s="395" t="str">
        <f t="shared" si="48"/>
        <v/>
      </c>
      <c r="P164" s="86" t="str">
        <f t="shared" si="49"/>
        <v/>
      </c>
      <c r="R164" s="404"/>
      <c r="S164" s="403" t="str">
        <f t="shared" ref="S164:S187" si="54">IFERROR($R164*(1-$M164),"")</f>
        <v/>
      </c>
      <c r="T164" s="130" t="str">
        <f t="shared" si="50"/>
        <v/>
      </c>
      <c r="U164" s="70"/>
      <c r="V164" s="404"/>
      <c r="W164" s="70"/>
      <c r="X164" s="404"/>
      <c r="Z164" s="461"/>
      <c r="AA164" s="403" t="str">
        <f t="shared" ref="AA164:AA187" si="55">IFERROR($V164*(1-$M164),"")</f>
        <v/>
      </c>
      <c r="AB164" s="130" t="str">
        <f t="shared" si="51"/>
        <v/>
      </c>
      <c r="AC164" s="403" t="str">
        <f t="shared" si="52"/>
        <v/>
      </c>
      <c r="AD164" s="130" t="str">
        <f t="shared" si="53"/>
        <v/>
      </c>
    </row>
    <row r="165" spans="1:30" x14ac:dyDescent="0.2">
      <c r="B165" s="500"/>
      <c r="C165" s="501"/>
      <c r="D165" s="501"/>
      <c r="E165" s="501"/>
      <c r="F165" s="501"/>
      <c r="G165" s="501"/>
      <c r="H165" s="501"/>
      <c r="I165" s="501"/>
      <c r="J165" s="501"/>
      <c r="K165" s="502"/>
      <c r="L165" s="429" t="s">
        <v>120</v>
      </c>
      <c r="M165" s="257" t="str">
        <f>IF(LEN($C$5)&lt;=1,
    "",
    IF(
        OR($C$5="Overige (zorg-)instellingen",$C$5="Onderneming"),
        IF(Basisgegevens!$C$5="Ja",
            IFERROR(
                INDEX(Hulpsheets!$AO$3:$AR$18,
                    MATCH($C$9,Hulpsheets!$AN$3:$AN$18,0),
                    MATCH($C$6,Hulpsheets!$AO$3:$AR$3,0)
                ),
                ""
            ),
            IFERROR(
                INDEX(Hulpsheets!$AH$3:$AK$18,
                    MATCH($C$9,Hulpsheets!$AG$3:$AG$18,0),
                    MATCH($C$6,Hulpsheets!$AH$3:$AK$3,0)
                ),
                ""
            )
        ),
        IF($L165="Niet-economische activiteit",
            100%,
            IF(Basisgegevens!$C$5="Ja",
                IFERROR(
                    INDEX(Hulpsheets!$AO$3:$AR$18,
                        MATCH($C$9,Hulpsheets!$AN$3:$AN$18,0),
                        MATCH($C$6,Hulpsheets!$AO$3:$AR$3,0)
                    ),
                    ""
                ),
                IFERROR(
                    INDEX(Hulpsheets!$AH$3:$AK$18,
                        MATCH($C$9,Hulpsheets!$AG$3:$AG$18,0),
                        MATCH($C$6,Hulpsheets!$AH$3:$AK$3,0)
                    ),
                    ""
                )
            )
        )
    )
)</f>
        <v/>
      </c>
      <c r="N165" s="399"/>
      <c r="O165" s="395" t="str">
        <f t="shared" si="48"/>
        <v/>
      </c>
      <c r="P165" s="86" t="str">
        <f t="shared" si="49"/>
        <v/>
      </c>
      <c r="R165" s="404"/>
      <c r="S165" s="403" t="str">
        <f t="shared" si="54"/>
        <v/>
      </c>
      <c r="T165" s="130" t="str">
        <f t="shared" si="50"/>
        <v/>
      </c>
      <c r="U165" s="70"/>
      <c r="V165" s="404"/>
      <c r="W165" s="70"/>
      <c r="X165" s="404"/>
      <c r="Z165" s="461"/>
      <c r="AA165" s="403" t="str">
        <f t="shared" si="55"/>
        <v/>
      </c>
      <c r="AB165" s="130" t="str">
        <f t="shared" si="51"/>
        <v/>
      </c>
      <c r="AC165" s="403" t="str">
        <f t="shared" si="52"/>
        <v/>
      </c>
      <c r="AD165" s="130" t="str">
        <f t="shared" si="53"/>
        <v/>
      </c>
    </row>
    <row r="166" spans="1:30" x14ac:dyDescent="0.2">
      <c r="B166" s="500"/>
      <c r="C166" s="501"/>
      <c r="D166" s="501"/>
      <c r="E166" s="501"/>
      <c r="F166" s="501"/>
      <c r="G166" s="501"/>
      <c r="H166" s="501"/>
      <c r="I166" s="501"/>
      <c r="J166" s="501"/>
      <c r="K166" s="502"/>
      <c r="L166" s="429" t="s">
        <v>120</v>
      </c>
      <c r="M166" s="257" t="str">
        <f>IF(LEN($C$5)&lt;=1,
    "",
    IF(
        OR($C$5="Overige (zorg-)instellingen",$C$5="Onderneming"),
        IF(Basisgegevens!$C$5="Ja",
            IFERROR(
                INDEX(Hulpsheets!$AO$3:$AR$18,
                    MATCH($C$9,Hulpsheets!$AN$3:$AN$18,0),
                    MATCH($C$6,Hulpsheets!$AO$3:$AR$3,0)
                ),
                ""
            ),
            IFERROR(
                INDEX(Hulpsheets!$AH$3:$AK$18,
                    MATCH($C$9,Hulpsheets!$AG$3:$AG$18,0),
                    MATCH($C$6,Hulpsheets!$AH$3:$AK$3,0)
                ),
                ""
            )
        ),
        IF($L166="Niet-economische activiteit",
            100%,
            IF(Basisgegevens!$C$5="Ja",
                IFERROR(
                    INDEX(Hulpsheets!$AO$3:$AR$18,
                        MATCH($C$9,Hulpsheets!$AN$3:$AN$18,0),
                        MATCH($C$6,Hulpsheets!$AO$3:$AR$3,0)
                    ),
                    ""
                ),
                IFERROR(
                    INDEX(Hulpsheets!$AH$3:$AK$18,
                        MATCH($C$9,Hulpsheets!$AG$3:$AG$18,0),
                        MATCH($C$6,Hulpsheets!$AH$3:$AK$3,0)
                    ),
                    ""
                )
            )
        )
    )
)</f>
        <v/>
      </c>
      <c r="N166" s="399"/>
      <c r="O166" s="395" t="str">
        <f t="shared" si="48"/>
        <v/>
      </c>
      <c r="P166" s="86" t="str">
        <f t="shared" si="49"/>
        <v/>
      </c>
      <c r="R166" s="404"/>
      <c r="S166" s="403" t="str">
        <f t="shared" si="54"/>
        <v/>
      </c>
      <c r="T166" s="130" t="str">
        <f t="shared" si="50"/>
        <v/>
      </c>
      <c r="U166" s="70"/>
      <c r="V166" s="404"/>
      <c r="W166" s="70"/>
      <c r="X166" s="404"/>
      <c r="Z166" s="461"/>
      <c r="AA166" s="403" t="str">
        <f t="shared" si="55"/>
        <v/>
      </c>
      <c r="AB166" s="130" t="str">
        <f t="shared" si="51"/>
        <v/>
      </c>
      <c r="AC166" s="403" t="str">
        <f t="shared" si="52"/>
        <v/>
      </c>
      <c r="AD166" s="130" t="str">
        <f t="shared" si="53"/>
        <v/>
      </c>
    </row>
    <row r="167" spans="1:30" x14ac:dyDescent="0.2">
      <c r="B167" s="500"/>
      <c r="C167" s="501"/>
      <c r="D167" s="501"/>
      <c r="E167" s="501"/>
      <c r="F167" s="501"/>
      <c r="G167" s="501"/>
      <c r="H167" s="501"/>
      <c r="I167" s="501"/>
      <c r="J167" s="501"/>
      <c r="K167" s="502"/>
      <c r="L167" s="429" t="s">
        <v>120</v>
      </c>
      <c r="M167" s="257" t="str">
        <f>IF(LEN($C$5)&lt;=1,
    "",
    IF(
        OR($C$5="Overige (zorg-)instellingen",$C$5="Onderneming"),
        IF(Basisgegevens!$C$5="Ja",
            IFERROR(
                INDEX(Hulpsheets!$AO$3:$AR$18,
                    MATCH($C$9,Hulpsheets!$AN$3:$AN$18,0),
                    MATCH($C$6,Hulpsheets!$AO$3:$AR$3,0)
                ),
                ""
            ),
            IFERROR(
                INDEX(Hulpsheets!$AH$3:$AK$18,
                    MATCH($C$9,Hulpsheets!$AG$3:$AG$18,0),
                    MATCH($C$6,Hulpsheets!$AH$3:$AK$3,0)
                ),
                ""
            )
        ),
        IF($L167="Niet-economische activiteit",
            100%,
            IF(Basisgegevens!$C$5="Ja",
                IFERROR(
                    INDEX(Hulpsheets!$AO$3:$AR$18,
                        MATCH($C$9,Hulpsheets!$AN$3:$AN$18,0),
                        MATCH($C$6,Hulpsheets!$AO$3:$AR$3,0)
                    ),
                    ""
                ),
                IFERROR(
                    INDEX(Hulpsheets!$AH$3:$AK$18,
                        MATCH($C$9,Hulpsheets!$AG$3:$AG$18,0),
                        MATCH($C$6,Hulpsheets!$AH$3:$AK$3,0)
                    ),
                    ""
                )
            )
        )
    )
)</f>
        <v/>
      </c>
      <c r="N167" s="399"/>
      <c r="O167" s="395" t="str">
        <f t="shared" si="48"/>
        <v/>
      </c>
      <c r="P167" s="86" t="str">
        <f t="shared" si="49"/>
        <v/>
      </c>
      <c r="R167" s="404"/>
      <c r="S167" s="403" t="str">
        <f t="shared" si="54"/>
        <v/>
      </c>
      <c r="T167" s="130" t="str">
        <f t="shared" si="50"/>
        <v/>
      </c>
      <c r="U167" s="70"/>
      <c r="V167" s="404"/>
      <c r="W167" s="70"/>
      <c r="X167" s="404"/>
      <c r="Z167" s="461"/>
      <c r="AA167" s="403" t="str">
        <f t="shared" si="55"/>
        <v/>
      </c>
      <c r="AB167" s="130" t="str">
        <f t="shared" si="51"/>
        <v/>
      </c>
      <c r="AC167" s="403" t="str">
        <f t="shared" si="52"/>
        <v/>
      </c>
      <c r="AD167" s="130" t="str">
        <f t="shared" si="53"/>
        <v/>
      </c>
    </row>
    <row r="168" spans="1:30" x14ac:dyDescent="0.2">
      <c r="B168" s="500"/>
      <c r="C168" s="501"/>
      <c r="D168" s="501"/>
      <c r="E168" s="501"/>
      <c r="F168" s="501"/>
      <c r="G168" s="501"/>
      <c r="H168" s="501"/>
      <c r="I168" s="501"/>
      <c r="J168" s="501"/>
      <c r="K168" s="502"/>
      <c r="L168" s="429" t="s">
        <v>120</v>
      </c>
      <c r="M168" s="257" t="str">
        <f>IF(LEN($C$5)&lt;=1,
    "",
    IF(
        OR($C$5="Overige (zorg-)instellingen",$C$5="Onderneming"),
        IF(Basisgegevens!$C$5="Ja",
            IFERROR(
                INDEX(Hulpsheets!$AO$3:$AR$18,
                    MATCH($C$9,Hulpsheets!$AN$3:$AN$18,0),
                    MATCH($C$6,Hulpsheets!$AO$3:$AR$3,0)
                ),
                ""
            ),
            IFERROR(
                INDEX(Hulpsheets!$AH$3:$AK$18,
                    MATCH($C$9,Hulpsheets!$AG$3:$AG$18,0),
                    MATCH($C$6,Hulpsheets!$AH$3:$AK$3,0)
                ),
                ""
            )
        ),
        IF($L168="Niet-economische activiteit",
            100%,
            IF(Basisgegevens!$C$5="Ja",
                IFERROR(
                    INDEX(Hulpsheets!$AO$3:$AR$18,
                        MATCH($C$9,Hulpsheets!$AN$3:$AN$18,0),
                        MATCH($C$6,Hulpsheets!$AO$3:$AR$3,0)
                    ),
                    ""
                ),
                IFERROR(
                    INDEX(Hulpsheets!$AH$3:$AK$18,
                        MATCH($C$9,Hulpsheets!$AG$3:$AG$18,0),
                        MATCH($C$6,Hulpsheets!$AH$3:$AK$3,0)
                    ),
                    ""
                )
            )
        )
    )
)</f>
        <v/>
      </c>
      <c r="N168" s="399"/>
      <c r="O168" s="395" t="str">
        <f t="shared" si="48"/>
        <v/>
      </c>
      <c r="P168" s="86" t="str">
        <f t="shared" si="49"/>
        <v/>
      </c>
      <c r="R168" s="404"/>
      <c r="S168" s="403" t="str">
        <f t="shared" si="54"/>
        <v/>
      </c>
      <c r="T168" s="130" t="str">
        <f t="shared" si="50"/>
        <v/>
      </c>
      <c r="U168" s="70"/>
      <c r="V168" s="404"/>
      <c r="W168" s="70"/>
      <c r="X168" s="404"/>
      <c r="Z168" s="461"/>
      <c r="AA168" s="403" t="str">
        <f t="shared" si="55"/>
        <v/>
      </c>
      <c r="AB168" s="130" t="str">
        <f t="shared" si="51"/>
        <v/>
      </c>
      <c r="AC168" s="403" t="str">
        <f t="shared" si="52"/>
        <v/>
      </c>
      <c r="AD168" s="130" t="str">
        <f t="shared" si="53"/>
        <v/>
      </c>
    </row>
    <row r="169" spans="1:30" x14ac:dyDescent="0.2">
      <c r="B169" s="500"/>
      <c r="C169" s="501"/>
      <c r="D169" s="501"/>
      <c r="E169" s="501"/>
      <c r="F169" s="501"/>
      <c r="G169" s="501"/>
      <c r="H169" s="501"/>
      <c r="I169" s="501"/>
      <c r="J169" s="501"/>
      <c r="K169" s="502"/>
      <c r="L169" s="429" t="s">
        <v>120</v>
      </c>
      <c r="M169" s="257" t="str">
        <f>IF(LEN($C$5)&lt;=1,
    "",
    IF(
        OR($C$5="Overige (zorg-)instellingen",$C$5="Onderneming"),
        IF(Basisgegevens!$C$5="Ja",
            IFERROR(
                INDEX(Hulpsheets!$AO$3:$AR$18,
                    MATCH($C$9,Hulpsheets!$AN$3:$AN$18,0),
                    MATCH($C$6,Hulpsheets!$AO$3:$AR$3,0)
                ),
                ""
            ),
            IFERROR(
                INDEX(Hulpsheets!$AH$3:$AK$18,
                    MATCH($C$9,Hulpsheets!$AG$3:$AG$18,0),
                    MATCH($C$6,Hulpsheets!$AH$3:$AK$3,0)
                ),
                ""
            )
        ),
        IF($L169="Niet-economische activiteit",
            100%,
            IF(Basisgegevens!$C$5="Ja",
                IFERROR(
                    INDEX(Hulpsheets!$AO$3:$AR$18,
                        MATCH($C$9,Hulpsheets!$AN$3:$AN$18,0),
                        MATCH($C$6,Hulpsheets!$AO$3:$AR$3,0)
                    ),
                    ""
                ),
                IFERROR(
                    INDEX(Hulpsheets!$AH$3:$AK$18,
                        MATCH($C$9,Hulpsheets!$AG$3:$AG$18,0),
                        MATCH($C$6,Hulpsheets!$AH$3:$AK$3,0)
                    ),
                    ""
                )
            )
        )
    )
)</f>
        <v/>
      </c>
      <c r="N169" s="399"/>
      <c r="O169" s="395" t="str">
        <f t="shared" si="48"/>
        <v/>
      </c>
      <c r="P169" s="86" t="str">
        <f t="shared" si="49"/>
        <v/>
      </c>
      <c r="R169" s="404"/>
      <c r="S169" s="403" t="str">
        <f t="shared" si="54"/>
        <v/>
      </c>
      <c r="T169" s="130" t="str">
        <f t="shared" si="50"/>
        <v/>
      </c>
      <c r="U169" s="70"/>
      <c r="V169" s="404"/>
      <c r="W169" s="70"/>
      <c r="X169" s="404"/>
      <c r="Z169" s="461"/>
      <c r="AA169" s="403" t="str">
        <f t="shared" si="55"/>
        <v/>
      </c>
      <c r="AB169" s="130" t="str">
        <f t="shared" si="51"/>
        <v/>
      </c>
      <c r="AC169" s="403" t="str">
        <f t="shared" si="52"/>
        <v/>
      </c>
      <c r="AD169" s="130" t="str">
        <f t="shared" si="53"/>
        <v/>
      </c>
    </row>
    <row r="170" spans="1:30" x14ac:dyDescent="0.2">
      <c r="B170" s="500"/>
      <c r="C170" s="501"/>
      <c r="D170" s="501"/>
      <c r="E170" s="501"/>
      <c r="F170" s="501"/>
      <c r="G170" s="501"/>
      <c r="H170" s="501"/>
      <c r="I170" s="501"/>
      <c r="J170" s="501"/>
      <c r="K170" s="502"/>
      <c r="L170" s="429" t="s">
        <v>120</v>
      </c>
      <c r="M170" s="257" t="str">
        <f>IF(LEN($C$5)&lt;=1,
    "",
    IF(
        OR($C$5="Overige (zorg-)instellingen",$C$5="Onderneming"),
        IF(Basisgegevens!$C$5="Ja",
            IFERROR(
                INDEX(Hulpsheets!$AO$3:$AR$18,
                    MATCH($C$9,Hulpsheets!$AN$3:$AN$18,0),
                    MATCH($C$6,Hulpsheets!$AO$3:$AR$3,0)
                ),
                ""
            ),
            IFERROR(
                INDEX(Hulpsheets!$AH$3:$AK$18,
                    MATCH($C$9,Hulpsheets!$AG$3:$AG$18,0),
                    MATCH($C$6,Hulpsheets!$AH$3:$AK$3,0)
                ),
                ""
            )
        ),
        IF($L170="Niet-economische activiteit",
            100%,
            IF(Basisgegevens!$C$5="Ja",
                IFERROR(
                    INDEX(Hulpsheets!$AO$3:$AR$18,
                        MATCH($C$9,Hulpsheets!$AN$3:$AN$18,0),
                        MATCH($C$6,Hulpsheets!$AO$3:$AR$3,0)
                    ),
                    ""
                ),
                IFERROR(
                    INDEX(Hulpsheets!$AH$3:$AK$18,
                        MATCH($C$9,Hulpsheets!$AG$3:$AG$18,0),
                        MATCH($C$6,Hulpsheets!$AH$3:$AK$3,0)
                    ),
                    ""
                )
            )
        )
    )
)</f>
        <v/>
      </c>
      <c r="N170" s="399"/>
      <c r="O170" s="395" t="str">
        <f t="shared" si="48"/>
        <v/>
      </c>
      <c r="P170" s="86" t="str">
        <f t="shared" si="49"/>
        <v/>
      </c>
      <c r="R170" s="404"/>
      <c r="S170" s="403" t="str">
        <f t="shared" si="54"/>
        <v/>
      </c>
      <c r="T170" s="130" t="str">
        <f t="shared" si="50"/>
        <v/>
      </c>
      <c r="U170" s="70"/>
      <c r="V170" s="404"/>
      <c r="W170" s="70"/>
      <c r="X170" s="404"/>
      <c r="Z170" s="461"/>
      <c r="AA170" s="403" t="str">
        <f t="shared" si="55"/>
        <v/>
      </c>
      <c r="AB170" s="130" t="str">
        <f t="shared" si="51"/>
        <v/>
      </c>
      <c r="AC170" s="403" t="str">
        <f t="shared" si="52"/>
        <v/>
      </c>
      <c r="AD170" s="130" t="str">
        <f t="shared" si="53"/>
        <v/>
      </c>
    </row>
    <row r="171" spans="1:30" x14ac:dyDescent="0.2">
      <c r="B171" s="500"/>
      <c r="C171" s="501"/>
      <c r="D171" s="501"/>
      <c r="E171" s="501"/>
      <c r="F171" s="501"/>
      <c r="G171" s="501"/>
      <c r="H171" s="501"/>
      <c r="I171" s="501"/>
      <c r="J171" s="501"/>
      <c r="K171" s="502"/>
      <c r="L171" s="429" t="s">
        <v>120</v>
      </c>
      <c r="M171" s="257" t="str">
        <f>IF(LEN($C$5)&lt;=1,
    "",
    IF(
        OR($C$5="Overige (zorg-)instellingen",$C$5="Onderneming"),
        IF(Basisgegevens!$C$5="Ja",
            IFERROR(
                INDEX(Hulpsheets!$AO$3:$AR$18,
                    MATCH($C$9,Hulpsheets!$AN$3:$AN$18,0),
                    MATCH($C$6,Hulpsheets!$AO$3:$AR$3,0)
                ),
                ""
            ),
            IFERROR(
                INDEX(Hulpsheets!$AH$3:$AK$18,
                    MATCH($C$9,Hulpsheets!$AG$3:$AG$18,0),
                    MATCH($C$6,Hulpsheets!$AH$3:$AK$3,0)
                ),
                ""
            )
        ),
        IF($L171="Niet-economische activiteit",
            100%,
            IF(Basisgegevens!$C$5="Ja",
                IFERROR(
                    INDEX(Hulpsheets!$AO$3:$AR$18,
                        MATCH($C$9,Hulpsheets!$AN$3:$AN$18,0),
                        MATCH($C$6,Hulpsheets!$AO$3:$AR$3,0)
                    ),
                    ""
                ),
                IFERROR(
                    INDEX(Hulpsheets!$AH$3:$AK$18,
                        MATCH($C$9,Hulpsheets!$AG$3:$AG$18,0),
                        MATCH($C$6,Hulpsheets!$AH$3:$AK$3,0)
                    ),
                    ""
                )
            )
        )
    )
)</f>
        <v/>
      </c>
      <c r="N171" s="399"/>
      <c r="O171" s="395" t="str">
        <f t="shared" si="48"/>
        <v/>
      </c>
      <c r="P171" s="86" t="str">
        <f t="shared" si="49"/>
        <v/>
      </c>
      <c r="R171" s="404"/>
      <c r="S171" s="403" t="str">
        <f t="shared" si="54"/>
        <v/>
      </c>
      <c r="T171" s="130" t="str">
        <f t="shared" si="50"/>
        <v/>
      </c>
      <c r="U171" s="70"/>
      <c r="V171" s="404"/>
      <c r="W171" s="70"/>
      <c r="X171" s="404"/>
      <c r="Z171" s="461"/>
      <c r="AA171" s="403" t="str">
        <f t="shared" si="55"/>
        <v/>
      </c>
      <c r="AB171" s="130" t="str">
        <f t="shared" si="51"/>
        <v/>
      </c>
      <c r="AC171" s="403" t="str">
        <f t="shared" si="52"/>
        <v/>
      </c>
      <c r="AD171" s="130" t="str">
        <f t="shared" si="53"/>
        <v/>
      </c>
    </row>
    <row r="172" spans="1:30" x14ac:dyDescent="0.2">
      <c r="B172" s="500"/>
      <c r="C172" s="501"/>
      <c r="D172" s="501"/>
      <c r="E172" s="501"/>
      <c r="F172" s="501"/>
      <c r="G172" s="501"/>
      <c r="H172" s="501"/>
      <c r="I172" s="501"/>
      <c r="J172" s="501"/>
      <c r="K172" s="502"/>
      <c r="L172" s="429" t="s">
        <v>120</v>
      </c>
      <c r="M172" s="257" t="str">
        <f>IF(LEN($C$5)&lt;=1,
    "",
    IF(
        OR($C$5="Overige (zorg-)instellingen",$C$5="Onderneming"),
        IF(Basisgegevens!$C$5="Ja",
            IFERROR(
                INDEX(Hulpsheets!$AO$3:$AR$18,
                    MATCH($C$9,Hulpsheets!$AN$3:$AN$18,0),
                    MATCH($C$6,Hulpsheets!$AO$3:$AR$3,0)
                ),
                ""
            ),
            IFERROR(
                INDEX(Hulpsheets!$AH$3:$AK$18,
                    MATCH($C$9,Hulpsheets!$AG$3:$AG$18,0),
                    MATCH($C$6,Hulpsheets!$AH$3:$AK$3,0)
                ),
                ""
            )
        ),
        IF($L172="Niet-economische activiteit",
            100%,
            IF(Basisgegevens!$C$5="Ja",
                IFERROR(
                    INDEX(Hulpsheets!$AO$3:$AR$18,
                        MATCH($C$9,Hulpsheets!$AN$3:$AN$18,0),
                        MATCH($C$6,Hulpsheets!$AO$3:$AR$3,0)
                    ),
                    ""
                ),
                IFERROR(
                    INDEX(Hulpsheets!$AH$3:$AK$18,
                        MATCH($C$9,Hulpsheets!$AG$3:$AG$18,0),
                        MATCH($C$6,Hulpsheets!$AH$3:$AK$3,0)
                    ),
                    ""
                )
            )
        )
    )
)</f>
        <v/>
      </c>
      <c r="N172" s="399"/>
      <c r="O172" s="395" t="str">
        <f t="shared" si="48"/>
        <v/>
      </c>
      <c r="P172" s="86" t="str">
        <f t="shared" si="49"/>
        <v/>
      </c>
      <c r="R172" s="404"/>
      <c r="S172" s="403" t="str">
        <f t="shared" si="54"/>
        <v/>
      </c>
      <c r="T172" s="130" t="str">
        <f t="shared" si="50"/>
        <v/>
      </c>
      <c r="U172" s="70"/>
      <c r="V172" s="404"/>
      <c r="W172" s="70"/>
      <c r="X172" s="404"/>
      <c r="Z172" s="461"/>
      <c r="AA172" s="403" t="str">
        <f t="shared" si="55"/>
        <v/>
      </c>
      <c r="AB172" s="130" t="str">
        <f t="shared" si="51"/>
        <v/>
      </c>
      <c r="AC172" s="403" t="str">
        <f t="shared" si="52"/>
        <v/>
      </c>
      <c r="AD172" s="130" t="str">
        <f t="shared" si="53"/>
        <v/>
      </c>
    </row>
    <row r="173" spans="1:30" x14ac:dyDescent="0.2">
      <c r="B173" s="500"/>
      <c r="C173" s="501"/>
      <c r="D173" s="501"/>
      <c r="E173" s="501"/>
      <c r="F173" s="501"/>
      <c r="G173" s="501"/>
      <c r="H173" s="501"/>
      <c r="I173" s="501"/>
      <c r="J173" s="501"/>
      <c r="K173" s="502"/>
      <c r="L173" s="429" t="s">
        <v>120</v>
      </c>
      <c r="M173" s="257" t="str">
        <f>IF(LEN($C$5)&lt;=1,
    "",
    IF(
        OR($C$5="Overige (zorg-)instellingen",$C$5="Onderneming"),
        IF(Basisgegevens!$C$5="Ja",
            IFERROR(
                INDEX(Hulpsheets!$AO$3:$AR$18,
                    MATCH($C$9,Hulpsheets!$AN$3:$AN$18,0),
                    MATCH($C$6,Hulpsheets!$AO$3:$AR$3,0)
                ),
                ""
            ),
            IFERROR(
                INDEX(Hulpsheets!$AH$3:$AK$18,
                    MATCH($C$9,Hulpsheets!$AG$3:$AG$18,0),
                    MATCH($C$6,Hulpsheets!$AH$3:$AK$3,0)
                ),
                ""
            )
        ),
        IF($L173="Niet-economische activiteit",
            100%,
            IF(Basisgegevens!$C$5="Ja",
                IFERROR(
                    INDEX(Hulpsheets!$AO$3:$AR$18,
                        MATCH($C$9,Hulpsheets!$AN$3:$AN$18,0),
                        MATCH($C$6,Hulpsheets!$AO$3:$AR$3,0)
                    ),
                    ""
                ),
                IFERROR(
                    INDEX(Hulpsheets!$AH$3:$AK$18,
                        MATCH($C$9,Hulpsheets!$AG$3:$AG$18,0),
                        MATCH($C$6,Hulpsheets!$AH$3:$AK$3,0)
                    ),
                    ""
                )
            )
        )
    )
)</f>
        <v/>
      </c>
      <c r="N173" s="399"/>
      <c r="O173" s="395" t="str">
        <f t="shared" si="48"/>
        <v/>
      </c>
      <c r="P173" s="86" t="str">
        <f t="shared" si="49"/>
        <v/>
      </c>
      <c r="R173" s="404"/>
      <c r="S173" s="403" t="str">
        <f t="shared" si="54"/>
        <v/>
      </c>
      <c r="T173" s="130" t="str">
        <f t="shared" si="50"/>
        <v/>
      </c>
      <c r="U173" s="70"/>
      <c r="V173" s="404"/>
      <c r="W173" s="70"/>
      <c r="X173" s="404"/>
      <c r="Z173" s="461"/>
      <c r="AA173" s="403" t="str">
        <f t="shared" si="55"/>
        <v/>
      </c>
      <c r="AB173" s="130" t="str">
        <f t="shared" si="51"/>
        <v/>
      </c>
      <c r="AC173" s="403" t="str">
        <f t="shared" si="52"/>
        <v/>
      </c>
      <c r="AD173" s="130" t="str">
        <f t="shared" si="53"/>
        <v/>
      </c>
    </row>
    <row r="174" spans="1:30" x14ac:dyDescent="0.2">
      <c r="B174" s="500"/>
      <c r="C174" s="501"/>
      <c r="D174" s="501"/>
      <c r="E174" s="501"/>
      <c r="F174" s="501"/>
      <c r="G174" s="501"/>
      <c r="H174" s="501"/>
      <c r="I174" s="501"/>
      <c r="J174" s="501"/>
      <c r="K174" s="502"/>
      <c r="L174" s="429" t="s">
        <v>120</v>
      </c>
      <c r="M174" s="257" t="str">
        <f>IF(LEN($C$5)&lt;=1,
    "",
    IF(
        OR($C$5="Overige (zorg-)instellingen",$C$5="Onderneming"),
        IF(Basisgegevens!$C$5="Ja",
            IFERROR(
                INDEX(Hulpsheets!$AO$3:$AR$18,
                    MATCH($C$9,Hulpsheets!$AN$3:$AN$18,0),
                    MATCH($C$6,Hulpsheets!$AO$3:$AR$3,0)
                ),
                ""
            ),
            IFERROR(
                INDEX(Hulpsheets!$AH$3:$AK$18,
                    MATCH($C$9,Hulpsheets!$AG$3:$AG$18,0),
                    MATCH($C$6,Hulpsheets!$AH$3:$AK$3,0)
                ),
                ""
            )
        ),
        IF($L174="Niet-economische activiteit",
            100%,
            IF(Basisgegevens!$C$5="Ja",
                IFERROR(
                    INDEX(Hulpsheets!$AO$3:$AR$18,
                        MATCH($C$9,Hulpsheets!$AN$3:$AN$18,0),
                        MATCH($C$6,Hulpsheets!$AO$3:$AR$3,0)
                    ),
                    ""
                ),
                IFERROR(
                    INDEX(Hulpsheets!$AH$3:$AK$18,
                        MATCH($C$9,Hulpsheets!$AG$3:$AG$18,0),
                        MATCH($C$6,Hulpsheets!$AH$3:$AK$3,0)
                    ),
                    ""
                )
            )
        )
    )
)</f>
        <v/>
      </c>
      <c r="N174" s="399"/>
      <c r="O174" s="395" t="str">
        <f t="shared" si="48"/>
        <v/>
      </c>
      <c r="P174" s="86" t="str">
        <f t="shared" si="49"/>
        <v/>
      </c>
      <c r="R174" s="404"/>
      <c r="S174" s="403" t="str">
        <f t="shared" si="54"/>
        <v/>
      </c>
      <c r="T174" s="130" t="str">
        <f t="shared" si="50"/>
        <v/>
      </c>
      <c r="U174" s="70"/>
      <c r="V174" s="404"/>
      <c r="W174" s="70"/>
      <c r="X174" s="404"/>
      <c r="Z174" s="461"/>
      <c r="AA174" s="403" t="str">
        <f t="shared" si="55"/>
        <v/>
      </c>
      <c r="AB174" s="130" t="str">
        <f t="shared" si="51"/>
        <v/>
      </c>
      <c r="AC174" s="403" t="str">
        <f t="shared" si="52"/>
        <v/>
      </c>
      <c r="AD174" s="130" t="str">
        <f t="shared" si="53"/>
        <v/>
      </c>
    </row>
    <row r="175" spans="1:30" x14ac:dyDescent="0.2">
      <c r="B175" s="500"/>
      <c r="C175" s="501"/>
      <c r="D175" s="501"/>
      <c r="E175" s="501"/>
      <c r="F175" s="501"/>
      <c r="G175" s="501"/>
      <c r="H175" s="501"/>
      <c r="I175" s="501"/>
      <c r="J175" s="501"/>
      <c r="K175" s="502"/>
      <c r="L175" s="429" t="s">
        <v>120</v>
      </c>
      <c r="M175" s="257" t="str">
        <f>IF(LEN($C$5)&lt;=1,
    "",
    IF(
        OR($C$5="Overige (zorg-)instellingen",$C$5="Onderneming"),
        IF(Basisgegevens!$C$5="Ja",
            IFERROR(
                INDEX(Hulpsheets!$AO$3:$AR$18,
                    MATCH($C$9,Hulpsheets!$AN$3:$AN$18,0),
                    MATCH($C$6,Hulpsheets!$AO$3:$AR$3,0)
                ),
                ""
            ),
            IFERROR(
                INDEX(Hulpsheets!$AH$3:$AK$18,
                    MATCH($C$9,Hulpsheets!$AG$3:$AG$18,0),
                    MATCH($C$6,Hulpsheets!$AH$3:$AK$3,0)
                ),
                ""
            )
        ),
        IF($L175="Niet-economische activiteit",
            100%,
            IF(Basisgegevens!$C$5="Ja",
                IFERROR(
                    INDEX(Hulpsheets!$AO$3:$AR$18,
                        MATCH($C$9,Hulpsheets!$AN$3:$AN$18,0),
                        MATCH($C$6,Hulpsheets!$AO$3:$AR$3,0)
                    ),
                    ""
                ),
                IFERROR(
                    INDEX(Hulpsheets!$AH$3:$AK$18,
                        MATCH($C$9,Hulpsheets!$AG$3:$AG$18,0),
                        MATCH($C$6,Hulpsheets!$AH$3:$AK$3,0)
                    ),
                    ""
                )
            )
        )
    )
)</f>
        <v/>
      </c>
      <c r="N175" s="399"/>
      <c r="O175" s="395" t="str">
        <f t="shared" si="48"/>
        <v/>
      </c>
      <c r="P175" s="86" t="str">
        <f t="shared" si="49"/>
        <v/>
      </c>
      <c r="R175" s="404"/>
      <c r="S175" s="403" t="str">
        <f t="shared" si="54"/>
        <v/>
      </c>
      <c r="T175" s="130" t="str">
        <f t="shared" si="50"/>
        <v/>
      </c>
      <c r="U175" s="70"/>
      <c r="V175" s="404"/>
      <c r="W175" s="70"/>
      <c r="X175" s="404"/>
      <c r="Z175" s="461"/>
      <c r="AA175" s="403" t="str">
        <f t="shared" si="55"/>
        <v/>
      </c>
      <c r="AB175" s="130" t="str">
        <f t="shared" si="51"/>
        <v/>
      </c>
      <c r="AC175" s="403" t="str">
        <f t="shared" si="52"/>
        <v/>
      </c>
      <c r="AD175" s="130" t="str">
        <f t="shared" si="53"/>
        <v/>
      </c>
    </row>
    <row r="176" spans="1:30" x14ac:dyDescent="0.2">
      <c r="B176" s="500"/>
      <c r="C176" s="501"/>
      <c r="D176" s="501"/>
      <c r="E176" s="501"/>
      <c r="F176" s="501"/>
      <c r="G176" s="501"/>
      <c r="H176" s="501"/>
      <c r="I176" s="501"/>
      <c r="J176" s="501"/>
      <c r="K176" s="502"/>
      <c r="L176" s="429" t="s">
        <v>120</v>
      </c>
      <c r="M176" s="257" t="str">
        <f>IF(LEN($C$5)&lt;=1,
    "",
    IF(
        OR($C$5="Overige (zorg-)instellingen",$C$5="Onderneming"),
        IF(Basisgegevens!$C$5="Ja",
            IFERROR(
                INDEX(Hulpsheets!$AO$3:$AR$18,
                    MATCH($C$9,Hulpsheets!$AN$3:$AN$18,0),
                    MATCH($C$6,Hulpsheets!$AO$3:$AR$3,0)
                ),
                ""
            ),
            IFERROR(
                INDEX(Hulpsheets!$AH$3:$AK$18,
                    MATCH($C$9,Hulpsheets!$AG$3:$AG$18,0),
                    MATCH($C$6,Hulpsheets!$AH$3:$AK$3,0)
                ),
                ""
            )
        ),
        IF($L176="Niet-economische activiteit",
            100%,
            IF(Basisgegevens!$C$5="Ja",
                IFERROR(
                    INDEX(Hulpsheets!$AO$3:$AR$18,
                        MATCH($C$9,Hulpsheets!$AN$3:$AN$18,0),
                        MATCH($C$6,Hulpsheets!$AO$3:$AR$3,0)
                    ),
                    ""
                ),
                IFERROR(
                    INDEX(Hulpsheets!$AH$3:$AK$18,
                        MATCH($C$9,Hulpsheets!$AG$3:$AG$18,0),
                        MATCH($C$6,Hulpsheets!$AH$3:$AK$3,0)
                    ),
                    ""
                )
            )
        )
    )
)</f>
        <v/>
      </c>
      <c r="N176" s="399"/>
      <c r="O176" s="395" t="str">
        <f t="shared" si="48"/>
        <v/>
      </c>
      <c r="P176" s="86" t="str">
        <f t="shared" si="49"/>
        <v/>
      </c>
      <c r="R176" s="404"/>
      <c r="S176" s="403" t="str">
        <f t="shared" si="54"/>
        <v/>
      </c>
      <c r="T176" s="130" t="str">
        <f t="shared" si="50"/>
        <v/>
      </c>
      <c r="U176" s="70"/>
      <c r="V176" s="404"/>
      <c r="W176" s="70"/>
      <c r="X176" s="404"/>
      <c r="Z176" s="461"/>
      <c r="AA176" s="403" t="str">
        <f t="shared" si="55"/>
        <v/>
      </c>
      <c r="AB176" s="130" t="str">
        <f t="shared" si="51"/>
        <v/>
      </c>
      <c r="AC176" s="403" t="str">
        <f t="shared" si="52"/>
        <v/>
      </c>
      <c r="AD176" s="130" t="str">
        <f t="shared" si="53"/>
        <v/>
      </c>
    </row>
    <row r="177" spans="1:30" ht="13.5" thickBot="1" x14ac:dyDescent="0.25">
      <c r="B177" s="500"/>
      <c r="C177" s="501"/>
      <c r="D177" s="501"/>
      <c r="E177" s="501"/>
      <c r="F177" s="501"/>
      <c r="G177" s="501"/>
      <c r="H177" s="501"/>
      <c r="I177" s="501"/>
      <c r="J177" s="501"/>
      <c r="K177" s="502"/>
      <c r="L177" s="429" t="s">
        <v>120</v>
      </c>
      <c r="M177" s="257" t="str">
        <f>IF(LEN($C$5)&lt;=1,
    "",
    IF(
        OR($C$5="Overige (zorg-)instellingen",$C$5="Onderneming"),
        IF(Basisgegevens!$C$5="Ja",
            IFERROR(
                INDEX(Hulpsheets!$AO$3:$AR$18,
                    MATCH($C$9,Hulpsheets!$AN$3:$AN$18,0),
                    MATCH($C$6,Hulpsheets!$AO$3:$AR$3,0)
                ),
                ""
            ),
            IFERROR(
                INDEX(Hulpsheets!$AH$3:$AK$18,
                    MATCH($C$9,Hulpsheets!$AG$3:$AG$18,0),
                    MATCH($C$6,Hulpsheets!$AH$3:$AK$3,0)
                ),
                ""
            )
        ),
        IF($L177="Niet-economische activiteit",
            100%,
            IF(Basisgegevens!$C$5="Ja",
                IFERROR(
                    INDEX(Hulpsheets!$AO$3:$AR$18,
                        MATCH($C$9,Hulpsheets!$AN$3:$AN$18,0),
                        MATCH($C$6,Hulpsheets!$AO$3:$AR$3,0)
                    ),
                    ""
                ),
                IFERROR(
                    INDEX(Hulpsheets!$AH$3:$AK$18,
                        MATCH($C$9,Hulpsheets!$AG$3:$AG$18,0),
                        MATCH($C$6,Hulpsheets!$AH$3:$AK$3,0)
                    ),
                    ""
                )
            )
        )
    )
)</f>
        <v/>
      </c>
      <c r="N177" s="399"/>
      <c r="O177" s="395" t="str">
        <f t="shared" si="48"/>
        <v/>
      </c>
      <c r="P177" s="86" t="str">
        <f t="shared" si="49"/>
        <v/>
      </c>
      <c r="R177" s="404"/>
      <c r="S177" s="403" t="str">
        <f t="shared" si="54"/>
        <v/>
      </c>
      <c r="T177" s="130" t="str">
        <f t="shared" si="50"/>
        <v/>
      </c>
      <c r="U177" s="70"/>
      <c r="V177" s="404"/>
      <c r="W177" s="70"/>
      <c r="X177" s="404"/>
      <c r="Z177" s="461"/>
      <c r="AA177" s="403" t="str">
        <f t="shared" si="55"/>
        <v/>
      </c>
      <c r="AB177" s="130" t="str">
        <f t="shared" si="51"/>
        <v/>
      </c>
      <c r="AC177" s="403" t="str">
        <f t="shared" si="52"/>
        <v/>
      </c>
      <c r="AD177" s="130" t="str">
        <f t="shared" si="53"/>
        <v/>
      </c>
    </row>
    <row r="178" spans="1:30" ht="13.5" hidden="1" outlineLevel="1" thickBot="1" x14ac:dyDescent="0.25">
      <c r="B178" s="500"/>
      <c r="C178" s="501"/>
      <c r="D178" s="501"/>
      <c r="E178" s="501"/>
      <c r="F178" s="501"/>
      <c r="G178" s="501"/>
      <c r="H178" s="501"/>
      <c r="I178" s="501"/>
      <c r="J178" s="501"/>
      <c r="K178" s="502"/>
      <c r="L178" s="429" t="s">
        <v>120</v>
      </c>
      <c r="M178" s="257" t="str">
        <f>IF(LEN($C$5)&lt;=1,
    "",
    IF(
        OR($C$5="Overige (zorg-)instellingen",$C$5="Onderneming"),
        IF(Basisgegevens!$C$5="Ja",
            IFERROR(
                INDEX(Hulpsheets!$AO$3:$AR$18,
                    MATCH($C$9,Hulpsheets!$AN$3:$AN$18,0),
                    MATCH($C$6,Hulpsheets!$AO$3:$AR$3,0)
                ),
                ""
            ),
            IFERROR(
                INDEX(Hulpsheets!$AH$3:$AK$18,
                    MATCH($C$9,Hulpsheets!$AG$3:$AG$18,0),
                    MATCH($C$6,Hulpsheets!$AH$3:$AK$3,0)
                ),
                ""
            )
        ),
        IF($L178="Niet-economische activiteit",
            100%,
            IF(Basisgegevens!$C$5="Ja",
                IFERROR(
                    INDEX(Hulpsheets!$AO$3:$AR$18,
                        MATCH($C$9,Hulpsheets!$AN$3:$AN$18,0),
                        MATCH($C$6,Hulpsheets!$AO$3:$AR$3,0)
                    ),
                    ""
                ),
                IFERROR(
                    INDEX(Hulpsheets!$AH$3:$AK$18,
                        MATCH($C$9,Hulpsheets!$AG$3:$AG$18,0),
                        MATCH($C$6,Hulpsheets!$AH$3:$AK$3,0)
                    ),
                    ""
                )
            )
        )
    )
)</f>
        <v/>
      </c>
      <c r="N178" s="399"/>
      <c r="O178" s="77" t="str">
        <f t="shared" si="48"/>
        <v/>
      </c>
      <c r="P178" s="86" t="str">
        <f t="shared" si="49"/>
        <v/>
      </c>
      <c r="R178" s="404"/>
      <c r="S178" s="403" t="str">
        <f t="shared" si="54"/>
        <v/>
      </c>
      <c r="T178" s="130" t="str">
        <f t="shared" si="50"/>
        <v/>
      </c>
      <c r="U178" s="70"/>
      <c r="V178" s="404"/>
      <c r="W178" s="70"/>
      <c r="X178" s="404"/>
      <c r="Z178" s="461"/>
      <c r="AA178" s="403" t="str">
        <f t="shared" si="55"/>
        <v/>
      </c>
      <c r="AB178" s="130" t="str">
        <f t="shared" si="51"/>
        <v/>
      </c>
      <c r="AC178" s="403" t="str">
        <f t="shared" si="52"/>
        <v/>
      </c>
      <c r="AD178" s="130" t="str">
        <f t="shared" si="53"/>
        <v/>
      </c>
    </row>
    <row r="179" spans="1:30" ht="13.5" hidden="1" outlineLevel="1" thickBot="1" x14ac:dyDescent="0.25">
      <c r="B179" s="500"/>
      <c r="C179" s="501"/>
      <c r="D179" s="501"/>
      <c r="E179" s="501"/>
      <c r="F179" s="501"/>
      <c r="G179" s="501"/>
      <c r="H179" s="501"/>
      <c r="I179" s="501"/>
      <c r="J179" s="501"/>
      <c r="K179" s="502"/>
      <c r="L179" s="429" t="s">
        <v>120</v>
      </c>
      <c r="M179" s="257" t="str">
        <f>IF(LEN($C$5)&lt;=1,
    "",
    IF(
        OR($C$5="Overige (zorg-)instellingen",$C$5="Onderneming"),
        IF(Basisgegevens!$C$5="Ja",
            IFERROR(
                INDEX(Hulpsheets!$AO$3:$AR$18,
                    MATCH($C$9,Hulpsheets!$AN$3:$AN$18,0),
                    MATCH($C$6,Hulpsheets!$AO$3:$AR$3,0)
                ),
                ""
            ),
            IFERROR(
                INDEX(Hulpsheets!$AH$3:$AK$18,
                    MATCH($C$9,Hulpsheets!$AG$3:$AG$18,0),
                    MATCH($C$6,Hulpsheets!$AH$3:$AK$3,0)
                ),
                ""
            )
        ),
        IF($L179="Niet-economische activiteit",
            100%,
            IF(Basisgegevens!$C$5="Ja",
                IFERROR(
                    INDEX(Hulpsheets!$AO$3:$AR$18,
                        MATCH($C$9,Hulpsheets!$AN$3:$AN$18,0),
                        MATCH($C$6,Hulpsheets!$AO$3:$AR$3,0)
                    ),
                    ""
                ),
                IFERROR(
                    INDEX(Hulpsheets!$AH$3:$AK$18,
                        MATCH($C$9,Hulpsheets!$AG$3:$AG$18,0),
                        MATCH($C$6,Hulpsheets!$AH$3:$AK$3,0)
                    ),
                    ""
                )
            )
        )
    )
)</f>
        <v/>
      </c>
      <c r="N179" s="399"/>
      <c r="O179" s="77" t="str">
        <f t="shared" si="48"/>
        <v/>
      </c>
      <c r="P179" s="86" t="str">
        <f t="shared" si="49"/>
        <v/>
      </c>
      <c r="R179" s="404"/>
      <c r="S179" s="403" t="str">
        <f t="shared" si="54"/>
        <v/>
      </c>
      <c r="T179" s="130" t="str">
        <f t="shared" si="50"/>
        <v/>
      </c>
      <c r="U179" s="70"/>
      <c r="V179" s="404"/>
      <c r="W179" s="70"/>
      <c r="X179" s="404"/>
      <c r="Z179" s="461"/>
      <c r="AA179" s="403" t="str">
        <f t="shared" si="55"/>
        <v/>
      </c>
      <c r="AB179" s="130" t="str">
        <f t="shared" si="51"/>
        <v/>
      </c>
      <c r="AC179" s="403" t="str">
        <f t="shared" si="52"/>
        <v/>
      </c>
      <c r="AD179" s="130" t="str">
        <f t="shared" si="53"/>
        <v/>
      </c>
    </row>
    <row r="180" spans="1:30" ht="13.5" hidden="1" outlineLevel="1" thickBot="1" x14ac:dyDescent="0.25">
      <c r="B180" s="500"/>
      <c r="C180" s="501"/>
      <c r="D180" s="501"/>
      <c r="E180" s="501"/>
      <c r="F180" s="501"/>
      <c r="G180" s="501"/>
      <c r="H180" s="501"/>
      <c r="I180" s="501"/>
      <c r="J180" s="501"/>
      <c r="K180" s="502"/>
      <c r="L180" s="429" t="s">
        <v>120</v>
      </c>
      <c r="M180" s="257" t="str">
        <f>IF(LEN($C$5)&lt;=1,
    "",
    IF(
        OR($C$5="Overige (zorg-)instellingen",$C$5="Onderneming"),
        IF(Basisgegevens!$C$5="Ja",
            IFERROR(
                INDEX(Hulpsheets!$AO$3:$AR$18,
                    MATCH($C$9,Hulpsheets!$AN$3:$AN$18,0),
                    MATCH($C$6,Hulpsheets!$AO$3:$AR$3,0)
                ),
                ""
            ),
            IFERROR(
                INDEX(Hulpsheets!$AH$3:$AK$18,
                    MATCH($C$9,Hulpsheets!$AG$3:$AG$18,0),
                    MATCH($C$6,Hulpsheets!$AH$3:$AK$3,0)
                ),
                ""
            )
        ),
        IF($L180="Niet-economische activiteit",
            100%,
            IF(Basisgegevens!$C$5="Ja",
                IFERROR(
                    INDEX(Hulpsheets!$AO$3:$AR$18,
                        MATCH($C$9,Hulpsheets!$AN$3:$AN$18,0),
                        MATCH($C$6,Hulpsheets!$AO$3:$AR$3,0)
                    ),
                    ""
                ),
                IFERROR(
                    INDEX(Hulpsheets!$AH$3:$AK$18,
                        MATCH($C$9,Hulpsheets!$AG$3:$AG$18,0),
                        MATCH($C$6,Hulpsheets!$AH$3:$AK$3,0)
                    ),
                    ""
                )
            )
        )
    )
)</f>
        <v/>
      </c>
      <c r="N180" s="399"/>
      <c r="O180" s="77" t="str">
        <f t="shared" si="48"/>
        <v/>
      </c>
      <c r="P180" s="86" t="str">
        <f t="shared" si="49"/>
        <v/>
      </c>
      <c r="R180" s="404"/>
      <c r="S180" s="403" t="str">
        <f t="shared" si="54"/>
        <v/>
      </c>
      <c r="T180" s="130" t="str">
        <f t="shared" si="50"/>
        <v/>
      </c>
      <c r="U180" s="70"/>
      <c r="V180" s="404"/>
      <c r="W180" s="70"/>
      <c r="X180" s="404"/>
      <c r="Z180" s="461"/>
      <c r="AA180" s="403" t="str">
        <f t="shared" si="55"/>
        <v/>
      </c>
      <c r="AB180" s="130" t="str">
        <f t="shared" si="51"/>
        <v/>
      </c>
      <c r="AC180" s="403" t="str">
        <f t="shared" si="52"/>
        <v/>
      </c>
      <c r="AD180" s="130" t="str">
        <f t="shared" si="53"/>
        <v/>
      </c>
    </row>
    <row r="181" spans="1:30" ht="13.5" hidden="1" outlineLevel="1" thickBot="1" x14ac:dyDescent="0.25">
      <c r="B181" s="500"/>
      <c r="C181" s="501"/>
      <c r="D181" s="501"/>
      <c r="E181" s="501"/>
      <c r="F181" s="501"/>
      <c r="G181" s="501"/>
      <c r="H181" s="501"/>
      <c r="I181" s="501"/>
      <c r="J181" s="501"/>
      <c r="K181" s="502"/>
      <c r="L181" s="429" t="s">
        <v>120</v>
      </c>
      <c r="M181" s="257" t="str">
        <f>IF(LEN($C$5)&lt;=1,
    "",
    IF(
        OR($C$5="Overige (zorg-)instellingen",$C$5="Onderneming"),
        IF(Basisgegevens!$C$5="Ja",
            IFERROR(
                INDEX(Hulpsheets!$AO$3:$AR$18,
                    MATCH($C$9,Hulpsheets!$AN$3:$AN$18,0),
                    MATCH($C$6,Hulpsheets!$AO$3:$AR$3,0)
                ),
                ""
            ),
            IFERROR(
                INDEX(Hulpsheets!$AH$3:$AK$18,
                    MATCH($C$9,Hulpsheets!$AG$3:$AG$18,0),
                    MATCH($C$6,Hulpsheets!$AH$3:$AK$3,0)
                ),
                ""
            )
        ),
        IF($L181="Niet-economische activiteit",
            100%,
            IF(Basisgegevens!$C$5="Ja",
                IFERROR(
                    INDEX(Hulpsheets!$AO$3:$AR$18,
                        MATCH($C$9,Hulpsheets!$AN$3:$AN$18,0),
                        MATCH($C$6,Hulpsheets!$AO$3:$AR$3,0)
                    ),
                    ""
                ),
                IFERROR(
                    INDEX(Hulpsheets!$AH$3:$AK$18,
                        MATCH($C$9,Hulpsheets!$AG$3:$AG$18,0),
                        MATCH($C$6,Hulpsheets!$AH$3:$AK$3,0)
                    ),
                    ""
                )
            )
        )
    )
)</f>
        <v/>
      </c>
      <c r="N181" s="399"/>
      <c r="O181" s="77" t="str">
        <f t="shared" si="48"/>
        <v/>
      </c>
      <c r="P181" s="86" t="str">
        <f t="shared" si="49"/>
        <v/>
      </c>
      <c r="R181" s="404"/>
      <c r="S181" s="403" t="str">
        <f t="shared" si="54"/>
        <v/>
      </c>
      <c r="T181" s="130" t="str">
        <f t="shared" si="50"/>
        <v/>
      </c>
      <c r="U181" s="70"/>
      <c r="V181" s="404"/>
      <c r="W181" s="70"/>
      <c r="X181" s="404"/>
      <c r="Z181" s="461"/>
      <c r="AA181" s="403" t="str">
        <f t="shared" si="55"/>
        <v/>
      </c>
      <c r="AB181" s="130" t="str">
        <f t="shared" si="51"/>
        <v/>
      </c>
      <c r="AC181" s="403" t="str">
        <f t="shared" si="52"/>
        <v/>
      </c>
      <c r="AD181" s="130" t="str">
        <f t="shared" si="53"/>
        <v/>
      </c>
    </row>
    <row r="182" spans="1:30" ht="13.5" hidden="1" outlineLevel="1" thickBot="1" x14ac:dyDescent="0.25">
      <c r="B182" s="500"/>
      <c r="C182" s="501"/>
      <c r="D182" s="501"/>
      <c r="E182" s="501"/>
      <c r="F182" s="501"/>
      <c r="G182" s="501"/>
      <c r="H182" s="501"/>
      <c r="I182" s="501"/>
      <c r="J182" s="501"/>
      <c r="K182" s="502"/>
      <c r="L182" s="429" t="s">
        <v>120</v>
      </c>
      <c r="M182" s="257" t="str">
        <f>IF(LEN($C$5)&lt;=1,
    "",
    IF(
        OR($C$5="Overige (zorg-)instellingen",$C$5="Onderneming"),
        IF(Basisgegevens!$C$5="Ja",
            IFERROR(
                INDEX(Hulpsheets!$AO$3:$AR$18,
                    MATCH($C$9,Hulpsheets!$AN$3:$AN$18,0),
                    MATCH($C$6,Hulpsheets!$AO$3:$AR$3,0)
                ),
                ""
            ),
            IFERROR(
                INDEX(Hulpsheets!$AH$3:$AK$18,
                    MATCH($C$9,Hulpsheets!$AG$3:$AG$18,0),
                    MATCH($C$6,Hulpsheets!$AH$3:$AK$3,0)
                ),
                ""
            )
        ),
        IF($L182="Niet-economische activiteit",
            100%,
            IF(Basisgegevens!$C$5="Ja",
                IFERROR(
                    INDEX(Hulpsheets!$AO$3:$AR$18,
                        MATCH($C$9,Hulpsheets!$AN$3:$AN$18,0),
                        MATCH($C$6,Hulpsheets!$AO$3:$AR$3,0)
                    ),
                    ""
                ),
                IFERROR(
                    INDEX(Hulpsheets!$AH$3:$AK$18,
                        MATCH($C$9,Hulpsheets!$AG$3:$AG$18,0),
                        MATCH($C$6,Hulpsheets!$AH$3:$AK$3,0)
                    ),
                    ""
                )
            )
        )
    )
)</f>
        <v/>
      </c>
      <c r="N182" s="399"/>
      <c r="O182" s="77" t="str">
        <f t="shared" si="48"/>
        <v/>
      </c>
      <c r="P182" s="86" t="str">
        <f t="shared" si="49"/>
        <v/>
      </c>
      <c r="R182" s="404"/>
      <c r="S182" s="403" t="str">
        <f t="shared" si="54"/>
        <v/>
      </c>
      <c r="T182" s="130" t="str">
        <f t="shared" si="50"/>
        <v/>
      </c>
      <c r="U182" s="70"/>
      <c r="V182" s="404"/>
      <c r="W182" s="70"/>
      <c r="X182" s="404"/>
      <c r="Z182" s="461"/>
      <c r="AA182" s="403" t="str">
        <f t="shared" si="55"/>
        <v/>
      </c>
      <c r="AB182" s="130" t="str">
        <f t="shared" si="51"/>
        <v/>
      </c>
      <c r="AC182" s="403" t="str">
        <f t="shared" si="52"/>
        <v/>
      </c>
      <c r="AD182" s="130" t="str">
        <f t="shared" si="53"/>
        <v/>
      </c>
    </row>
    <row r="183" spans="1:30" ht="13.5" hidden="1" outlineLevel="1" thickBot="1" x14ac:dyDescent="0.25">
      <c r="B183" s="500"/>
      <c r="C183" s="501"/>
      <c r="D183" s="501"/>
      <c r="E183" s="501"/>
      <c r="F183" s="501"/>
      <c r="G183" s="501"/>
      <c r="H183" s="501"/>
      <c r="I183" s="501"/>
      <c r="J183" s="501"/>
      <c r="K183" s="502"/>
      <c r="L183" s="429" t="s">
        <v>120</v>
      </c>
      <c r="M183" s="257" t="str">
        <f>IF(LEN($C$5)&lt;=1,
    "",
    IF(
        OR($C$5="Overige (zorg-)instellingen",$C$5="Onderneming"),
        IF(Basisgegevens!$C$5="Ja",
            IFERROR(
                INDEX(Hulpsheets!$AO$3:$AR$18,
                    MATCH($C$9,Hulpsheets!$AN$3:$AN$18,0),
                    MATCH($C$6,Hulpsheets!$AO$3:$AR$3,0)
                ),
                ""
            ),
            IFERROR(
                INDEX(Hulpsheets!$AH$3:$AK$18,
                    MATCH($C$9,Hulpsheets!$AG$3:$AG$18,0),
                    MATCH($C$6,Hulpsheets!$AH$3:$AK$3,0)
                ),
                ""
            )
        ),
        IF($L183="Niet-economische activiteit",
            100%,
            IF(Basisgegevens!$C$5="Ja",
                IFERROR(
                    INDEX(Hulpsheets!$AO$3:$AR$18,
                        MATCH($C$9,Hulpsheets!$AN$3:$AN$18,0),
                        MATCH($C$6,Hulpsheets!$AO$3:$AR$3,0)
                    ),
                    ""
                ),
                IFERROR(
                    INDEX(Hulpsheets!$AH$3:$AK$18,
                        MATCH($C$9,Hulpsheets!$AG$3:$AG$18,0),
                        MATCH($C$6,Hulpsheets!$AH$3:$AK$3,0)
                    ),
                    ""
                )
            )
        )
    )
)</f>
        <v/>
      </c>
      <c r="N183" s="399"/>
      <c r="O183" s="77" t="str">
        <f t="shared" si="48"/>
        <v/>
      </c>
      <c r="P183" s="86" t="str">
        <f t="shared" si="49"/>
        <v/>
      </c>
      <c r="R183" s="404"/>
      <c r="S183" s="403" t="str">
        <f t="shared" si="54"/>
        <v/>
      </c>
      <c r="T183" s="130" t="str">
        <f t="shared" si="50"/>
        <v/>
      </c>
      <c r="U183" s="70"/>
      <c r="V183" s="404"/>
      <c r="W183" s="70"/>
      <c r="X183" s="404"/>
      <c r="Z183" s="461"/>
      <c r="AA183" s="403" t="str">
        <f t="shared" si="55"/>
        <v/>
      </c>
      <c r="AB183" s="130" t="str">
        <f t="shared" si="51"/>
        <v/>
      </c>
      <c r="AC183" s="403" t="str">
        <f t="shared" si="52"/>
        <v/>
      </c>
      <c r="AD183" s="130" t="str">
        <f t="shared" si="53"/>
        <v/>
      </c>
    </row>
    <row r="184" spans="1:30" ht="13.5" hidden="1" outlineLevel="1" thickBot="1" x14ac:dyDescent="0.25">
      <c r="B184" s="500"/>
      <c r="C184" s="501"/>
      <c r="D184" s="501"/>
      <c r="E184" s="501"/>
      <c r="F184" s="501"/>
      <c r="G184" s="501"/>
      <c r="H184" s="501"/>
      <c r="I184" s="501"/>
      <c r="J184" s="501"/>
      <c r="K184" s="502"/>
      <c r="L184" s="429" t="s">
        <v>120</v>
      </c>
      <c r="M184" s="257" t="str">
        <f>IF(LEN($C$5)&lt;=1,
    "",
    IF(
        OR($C$5="Overige (zorg-)instellingen",$C$5="Onderneming"),
        IF(Basisgegevens!$C$5="Ja",
            IFERROR(
                INDEX(Hulpsheets!$AO$3:$AR$18,
                    MATCH($C$9,Hulpsheets!$AN$3:$AN$18,0),
                    MATCH($C$6,Hulpsheets!$AO$3:$AR$3,0)
                ),
                ""
            ),
            IFERROR(
                INDEX(Hulpsheets!$AH$3:$AK$18,
                    MATCH($C$9,Hulpsheets!$AG$3:$AG$18,0),
                    MATCH($C$6,Hulpsheets!$AH$3:$AK$3,0)
                ),
                ""
            )
        ),
        IF($L184="Niet-economische activiteit",
            100%,
            IF(Basisgegevens!$C$5="Ja",
                IFERROR(
                    INDEX(Hulpsheets!$AO$3:$AR$18,
                        MATCH($C$9,Hulpsheets!$AN$3:$AN$18,0),
                        MATCH($C$6,Hulpsheets!$AO$3:$AR$3,0)
                    ),
                    ""
                ),
                IFERROR(
                    INDEX(Hulpsheets!$AH$3:$AK$18,
                        MATCH($C$9,Hulpsheets!$AG$3:$AG$18,0),
                        MATCH($C$6,Hulpsheets!$AH$3:$AK$3,0)
                    ),
                    ""
                )
            )
        )
    )
)</f>
        <v/>
      </c>
      <c r="N184" s="399"/>
      <c r="O184" s="77" t="str">
        <f t="shared" si="48"/>
        <v/>
      </c>
      <c r="P184" s="86" t="str">
        <f t="shared" si="49"/>
        <v/>
      </c>
      <c r="R184" s="404"/>
      <c r="S184" s="403" t="str">
        <f t="shared" si="54"/>
        <v/>
      </c>
      <c r="T184" s="130" t="str">
        <f t="shared" si="50"/>
        <v/>
      </c>
      <c r="U184" s="70"/>
      <c r="V184" s="404"/>
      <c r="W184" s="70"/>
      <c r="X184" s="404"/>
      <c r="Z184" s="461"/>
      <c r="AA184" s="403" t="str">
        <f t="shared" si="55"/>
        <v/>
      </c>
      <c r="AB184" s="130" t="str">
        <f t="shared" si="51"/>
        <v/>
      </c>
      <c r="AC184" s="403" t="str">
        <f t="shared" si="52"/>
        <v/>
      </c>
      <c r="AD184" s="130" t="str">
        <f t="shared" si="53"/>
        <v/>
      </c>
    </row>
    <row r="185" spans="1:30" ht="13.5" hidden="1" outlineLevel="1" thickBot="1" x14ac:dyDescent="0.25">
      <c r="B185" s="500"/>
      <c r="C185" s="501"/>
      <c r="D185" s="501"/>
      <c r="E185" s="501"/>
      <c r="F185" s="501"/>
      <c r="G185" s="501"/>
      <c r="H185" s="501"/>
      <c r="I185" s="501"/>
      <c r="J185" s="501"/>
      <c r="K185" s="502"/>
      <c r="L185" s="429" t="s">
        <v>120</v>
      </c>
      <c r="M185" s="257" t="str">
        <f>IF(LEN($C$5)&lt;=1,
    "",
    IF(
        OR($C$5="Overige (zorg-)instellingen",$C$5="Onderneming"),
        IF(Basisgegevens!$C$5="Ja",
            IFERROR(
                INDEX(Hulpsheets!$AO$3:$AR$18,
                    MATCH($C$9,Hulpsheets!$AN$3:$AN$18,0),
                    MATCH($C$6,Hulpsheets!$AO$3:$AR$3,0)
                ),
                ""
            ),
            IFERROR(
                INDEX(Hulpsheets!$AH$3:$AK$18,
                    MATCH($C$9,Hulpsheets!$AG$3:$AG$18,0),
                    MATCH($C$6,Hulpsheets!$AH$3:$AK$3,0)
                ),
                ""
            )
        ),
        IF($L185="Niet-economische activiteit",
            100%,
            IF(Basisgegevens!$C$5="Ja",
                IFERROR(
                    INDEX(Hulpsheets!$AO$3:$AR$18,
                        MATCH($C$9,Hulpsheets!$AN$3:$AN$18,0),
                        MATCH($C$6,Hulpsheets!$AO$3:$AR$3,0)
                    ),
                    ""
                ),
                IFERROR(
                    INDEX(Hulpsheets!$AH$3:$AK$18,
                        MATCH($C$9,Hulpsheets!$AG$3:$AG$18,0),
                        MATCH($C$6,Hulpsheets!$AH$3:$AK$3,0)
                    ),
                    ""
                )
            )
        )
    )
)</f>
        <v/>
      </c>
      <c r="N185" s="399"/>
      <c r="O185" s="77" t="str">
        <f t="shared" si="48"/>
        <v/>
      </c>
      <c r="P185" s="86" t="str">
        <f t="shared" si="49"/>
        <v/>
      </c>
      <c r="R185" s="404"/>
      <c r="S185" s="403" t="str">
        <f t="shared" si="54"/>
        <v/>
      </c>
      <c r="T185" s="130" t="str">
        <f t="shared" si="50"/>
        <v/>
      </c>
      <c r="U185" s="70"/>
      <c r="V185" s="404"/>
      <c r="W185" s="70"/>
      <c r="X185" s="404"/>
      <c r="Z185" s="461"/>
      <c r="AA185" s="403" t="str">
        <f t="shared" si="55"/>
        <v/>
      </c>
      <c r="AB185" s="130" t="str">
        <f t="shared" si="51"/>
        <v/>
      </c>
      <c r="AC185" s="403" t="str">
        <f t="shared" si="52"/>
        <v/>
      </c>
      <c r="AD185" s="130" t="str">
        <f t="shared" si="53"/>
        <v/>
      </c>
    </row>
    <row r="186" spans="1:30" ht="13.5" hidden="1" outlineLevel="1" thickBot="1" x14ac:dyDescent="0.25">
      <c r="B186" s="500"/>
      <c r="C186" s="501"/>
      <c r="D186" s="501"/>
      <c r="E186" s="501"/>
      <c r="F186" s="501"/>
      <c r="G186" s="501"/>
      <c r="H186" s="501"/>
      <c r="I186" s="501"/>
      <c r="J186" s="501"/>
      <c r="K186" s="502"/>
      <c r="L186" s="429" t="s">
        <v>120</v>
      </c>
      <c r="M186" s="257" t="str">
        <f>IF(LEN($C$5)&lt;=1,
    "",
    IF(
        OR($C$5="Overige (zorg-)instellingen",$C$5="Onderneming"),
        IF(Basisgegevens!$C$5="Ja",
            IFERROR(
                INDEX(Hulpsheets!$AO$3:$AR$18,
                    MATCH($C$9,Hulpsheets!$AN$3:$AN$18,0),
                    MATCH($C$6,Hulpsheets!$AO$3:$AR$3,0)
                ),
                ""
            ),
            IFERROR(
                INDEX(Hulpsheets!$AH$3:$AK$18,
                    MATCH($C$9,Hulpsheets!$AG$3:$AG$18,0),
                    MATCH($C$6,Hulpsheets!$AH$3:$AK$3,0)
                ),
                ""
            )
        ),
        IF($L186="Niet-economische activiteit",
            100%,
            IF(Basisgegevens!$C$5="Ja",
                IFERROR(
                    INDEX(Hulpsheets!$AO$3:$AR$18,
                        MATCH($C$9,Hulpsheets!$AN$3:$AN$18,0),
                        MATCH($C$6,Hulpsheets!$AO$3:$AR$3,0)
                    ),
                    ""
                ),
                IFERROR(
                    INDEX(Hulpsheets!$AH$3:$AK$18,
                        MATCH($C$9,Hulpsheets!$AG$3:$AG$18,0),
                        MATCH($C$6,Hulpsheets!$AH$3:$AK$3,0)
                    ),
                    ""
                )
            )
        )
    )
)</f>
        <v/>
      </c>
      <c r="N186" s="399"/>
      <c r="O186" s="77" t="str">
        <f t="shared" si="48"/>
        <v/>
      </c>
      <c r="P186" s="86" t="str">
        <f t="shared" si="49"/>
        <v/>
      </c>
      <c r="R186" s="404"/>
      <c r="S186" s="403" t="str">
        <f t="shared" si="54"/>
        <v/>
      </c>
      <c r="T186" s="130" t="str">
        <f t="shared" si="50"/>
        <v/>
      </c>
      <c r="U186" s="70"/>
      <c r="V186" s="404"/>
      <c r="W186" s="70"/>
      <c r="X186" s="404"/>
      <c r="Z186" s="461"/>
      <c r="AA186" s="403" t="str">
        <f t="shared" si="55"/>
        <v/>
      </c>
      <c r="AB186" s="130" t="str">
        <f t="shared" si="51"/>
        <v/>
      </c>
      <c r="AC186" s="403" t="str">
        <f t="shared" si="52"/>
        <v/>
      </c>
      <c r="AD186" s="130" t="str">
        <f t="shared" si="53"/>
        <v/>
      </c>
    </row>
    <row r="187" spans="1:30" ht="13.5" hidden="1" outlineLevel="1" thickBot="1" x14ac:dyDescent="0.25">
      <c r="B187" s="532"/>
      <c r="C187" s="533"/>
      <c r="D187" s="533"/>
      <c r="E187" s="533"/>
      <c r="F187" s="533"/>
      <c r="G187" s="533"/>
      <c r="H187" s="533"/>
      <c r="I187" s="533"/>
      <c r="J187" s="533"/>
      <c r="K187" s="534"/>
      <c r="L187" s="428" t="s">
        <v>120</v>
      </c>
      <c r="M187" s="427" t="str">
        <f>IF(LEN($C$5)&lt;=1,
    "",
    IF(
        OR($C$5="Overige (zorg-)instellingen",$C$5="Onderneming"),
        IF(Basisgegevens!$C$5="Ja",
            IFERROR(
                INDEX(Hulpsheets!$AO$3:$AR$18,
                    MATCH($C$9,Hulpsheets!$AN$3:$AN$18,0),
                    MATCH($C$6,Hulpsheets!$AO$3:$AR$3,0)
                ),
                ""
            ),
            IFERROR(
                INDEX(Hulpsheets!$AH$3:$AK$18,
                    MATCH($C$9,Hulpsheets!$AG$3:$AG$18,0),
                    MATCH($C$6,Hulpsheets!$AH$3:$AK$3,0)
                ),
                ""
            )
        ),
        IF($L187="Niet-economische activiteit",
            100%,
            IF(Basisgegevens!$C$5="Ja",
                IFERROR(
                    INDEX(Hulpsheets!$AO$3:$AR$18,
                        MATCH($C$9,Hulpsheets!$AN$3:$AN$18,0),
                        MATCH($C$6,Hulpsheets!$AO$3:$AR$3,0)
                    ),
                    ""
                ),
                IFERROR(
                    INDEX(Hulpsheets!$AH$3:$AK$18,
                        MATCH($C$9,Hulpsheets!$AG$3:$AG$18,0),
                        MATCH($C$6,Hulpsheets!$AH$3:$AK$3,0)
                    ),
                    ""
                )
            )
        )
    )
)</f>
        <v/>
      </c>
      <c r="N187" s="399"/>
      <c r="O187" s="87" t="str">
        <f t="shared" si="48"/>
        <v/>
      </c>
      <c r="P187" s="88" t="str">
        <f t="shared" si="49"/>
        <v/>
      </c>
      <c r="R187" s="405"/>
      <c r="S187" s="403" t="str">
        <f t="shared" si="54"/>
        <v/>
      </c>
      <c r="T187" s="365" t="str">
        <f t="shared" si="50"/>
        <v/>
      </c>
      <c r="U187" s="70"/>
      <c r="V187" s="405"/>
      <c r="W187" s="70"/>
      <c r="X187" s="405"/>
      <c r="Z187" s="461"/>
      <c r="AA187" s="403" t="str">
        <f t="shared" si="55"/>
        <v/>
      </c>
      <c r="AB187" s="365" t="str">
        <f t="shared" si="51"/>
        <v/>
      </c>
      <c r="AC187" s="403" t="str">
        <f t="shared" si="52"/>
        <v/>
      </c>
      <c r="AD187" s="365" t="str">
        <f t="shared" si="53"/>
        <v/>
      </c>
    </row>
    <row r="188" spans="1:30" ht="13.5" collapsed="1" thickBot="1" x14ac:dyDescent="0.25">
      <c r="B188" s="32"/>
      <c r="C188" s="32"/>
      <c r="D188" s="103"/>
      <c r="E188" s="110"/>
      <c r="F188" s="110"/>
      <c r="G188" s="111"/>
      <c r="H188" s="112"/>
      <c r="I188" s="29"/>
      <c r="J188" s="111"/>
      <c r="L188" s="418" t="s">
        <v>102</v>
      </c>
      <c r="M188" s="78"/>
      <c r="N188" s="101">
        <f>SUM(N163:N187)</f>
        <v>0</v>
      </c>
      <c r="O188" s="101">
        <f>SUM(O163:O187)</f>
        <v>0</v>
      </c>
      <c r="P188" s="101">
        <f>SUM(P163:P187)</f>
        <v>0</v>
      </c>
      <c r="Q188" s="29"/>
      <c r="R188" s="367">
        <f>SUM(R163:R187)</f>
        <v>0</v>
      </c>
      <c r="S188" s="367">
        <f>SUM(S163:S187)</f>
        <v>0</v>
      </c>
      <c r="T188" s="367">
        <f>SUM(T163:T187)</f>
        <v>0</v>
      </c>
      <c r="V188" s="439">
        <f>SUM(V163:V187)</f>
        <v>0</v>
      </c>
      <c r="W188" s="70"/>
      <c r="X188" s="439">
        <f>SUM(X163:X187)</f>
        <v>0</v>
      </c>
      <c r="Z188" s="100"/>
      <c r="AA188" s="102">
        <f>SUM(AA163:AA187)</f>
        <v>0</v>
      </c>
      <c r="AB188" s="102">
        <f>SUM(AB163:AB187)</f>
        <v>0</v>
      </c>
      <c r="AC188" s="102">
        <f>SUM(AC163:AC187)</f>
        <v>0</v>
      </c>
      <c r="AD188" s="102">
        <f>SUM(AD163:AD187)</f>
        <v>0</v>
      </c>
    </row>
    <row r="189" spans="1:30" x14ac:dyDescent="0.2">
      <c r="B189" s="32"/>
      <c r="C189" s="32"/>
      <c r="D189" s="103"/>
      <c r="E189" s="110"/>
      <c r="F189" s="110"/>
      <c r="G189" s="111"/>
      <c r="H189" s="112"/>
      <c r="I189" s="29"/>
      <c r="J189" s="111"/>
      <c r="W189" s="100"/>
      <c r="X189" s="100"/>
      <c r="AC189" s="100"/>
    </row>
    <row r="190" spans="1:30" x14ac:dyDescent="0.2">
      <c r="B190" s="503" t="s">
        <v>126</v>
      </c>
      <c r="C190" s="503"/>
      <c r="D190" s="503"/>
      <c r="E190" s="503"/>
      <c r="F190" s="29"/>
      <c r="I190" s="29"/>
      <c r="P190" s="29"/>
      <c r="Q190" s="29"/>
      <c r="R190" s="6"/>
      <c r="S190" s="121"/>
      <c r="T190" s="6"/>
      <c r="U190" s="29"/>
      <c r="V190" s="29"/>
      <c r="W190" s="29"/>
      <c r="X190" s="29"/>
      <c r="AA190" s="121"/>
      <c r="AB190" s="29"/>
      <c r="AC190" s="121"/>
    </row>
    <row r="191" spans="1:30" ht="13.5" thickBot="1" x14ac:dyDescent="0.25">
      <c r="B191" s="106"/>
      <c r="C191" s="106"/>
      <c r="D191" s="107"/>
      <c r="E191" s="107"/>
      <c r="G191" s="107"/>
      <c r="H191" s="108"/>
      <c r="I191" s="95"/>
      <c r="J191" s="107"/>
      <c r="P191" s="29"/>
      <c r="Q191" s="29"/>
      <c r="S191" s="6"/>
      <c r="T191" s="6"/>
      <c r="U191" s="29"/>
      <c r="W191" s="29"/>
      <c r="AA191" s="6"/>
      <c r="AB191" s="29"/>
      <c r="AC191" s="6"/>
    </row>
    <row r="192" spans="1:30" ht="38.25" customHeight="1" thickBot="1" x14ac:dyDescent="0.25">
      <c r="A192" s="117"/>
      <c r="B192" s="391" t="s">
        <v>109</v>
      </c>
      <c r="C192" s="392"/>
      <c r="D192" s="392"/>
      <c r="E192" s="392"/>
      <c r="F192" s="392"/>
      <c r="G192" s="392"/>
      <c r="H192" s="392"/>
      <c r="I192" s="392"/>
      <c r="J192" s="392"/>
      <c r="K192" s="392"/>
      <c r="L192" s="392"/>
      <c r="M192" s="392"/>
      <c r="N192" s="237" t="s">
        <v>127</v>
      </c>
      <c r="Q192" s="117"/>
      <c r="R192" s="239" t="s">
        <v>187</v>
      </c>
      <c r="S192" s="118"/>
      <c r="T192" s="118"/>
      <c r="U192" s="242"/>
      <c r="V192" s="239" t="s">
        <v>187</v>
      </c>
      <c r="W192" s="242"/>
      <c r="X192" s="239" t="s">
        <v>187</v>
      </c>
      <c r="Y192" s="117"/>
      <c r="Z192" s="117"/>
      <c r="AA192" s="118"/>
      <c r="AB192" s="242"/>
      <c r="AC192" s="118"/>
      <c r="AD192" s="117"/>
    </row>
    <row r="193" spans="2:29" x14ac:dyDescent="0.2">
      <c r="B193" s="496"/>
      <c r="C193" s="497"/>
      <c r="D193" s="497"/>
      <c r="E193" s="497"/>
      <c r="F193" s="497"/>
      <c r="G193" s="497"/>
      <c r="H193" s="497"/>
      <c r="I193" s="497"/>
      <c r="J193" s="497"/>
      <c r="K193" s="497"/>
      <c r="L193" s="497"/>
      <c r="M193" s="393"/>
      <c r="N193" s="325"/>
      <c r="R193" s="416"/>
      <c r="S193" s="80"/>
      <c r="T193" s="80"/>
      <c r="V193" s="416"/>
      <c r="X193" s="416"/>
      <c r="AA193" s="80"/>
      <c r="AC193" s="80"/>
    </row>
    <row r="194" spans="2:29" x14ac:dyDescent="0.2">
      <c r="B194" s="492"/>
      <c r="C194" s="493"/>
      <c r="D194" s="493"/>
      <c r="E194" s="493"/>
      <c r="F194" s="493"/>
      <c r="G194" s="493"/>
      <c r="H194" s="493"/>
      <c r="I194" s="493"/>
      <c r="J194" s="493"/>
      <c r="K194" s="493"/>
      <c r="L194" s="493"/>
      <c r="M194" s="390"/>
      <c r="N194" s="326"/>
      <c r="R194" s="416"/>
      <c r="S194" s="70"/>
      <c r="T194" s="70"/>
      <c r="V194" s="416"/>
      <c r="X194" s="416"/>
      <c r="AA194" s="70"/>
      <c r="AC194" s="70"/>
    </row>
    <row r="195" spans="2:29" x14ac:dyDescent="0.2">
      <c r="B195" s="492"/>
      <c r="C195" s="493"/>
      <c r="D195" s="493"/>
      <c r="E195" s="493"/>
      <c r="F195" s="493"/>
      <c r="G195" s="493"/>
      <c r="H195" s="493"/>
      <c r="I195" s="493"/>
      <c r="J195" s="493"/>
      <c r="K195" s="493"/>
      <c r="L195" s="493"/>
      <c r="M195" s="389"/>
      <c r="N195" s="326"/>
      <c r="R195" s="416"/>
      <c r="S195" s="70"/>
      <c r="T195" s="70"/>
      <c r="V195" s="416"/>
      <c r="X195" s="416"/>
      <c r="AA195" s="70"/>
      <c r="AC195" s="70"/>
    </row>
    <row r="196" spans="2:29" x14ac:dyDescent="0.2">
      <c r="B196" s="492"/>
      <c r="C196" s="493"/>
      <c r="D196" s="493"/>
      <c r="E196" s="493"/>
      <c r="F196" s="493"/>
      <c r="G196" s="493"/>
      <c r="H196" s="493"/>
      <c r="I196" s="493"/>
      <c r="J196" s="493"/>
      <c r="K196" s="493"/>
      <c r="L196" s="493"/>
      <c r="M196" s="390"/>
      <c r="N196" s="326"/>
      <c r="R196" s="416"/>
      <c r="S196" s="70"/>
      <c r="T196" s="70"/>
      <c r="V196" s="416"/>
      <c r="X196" s="416"/>
      <c r="AA196" s="70"/>
      <c r="AC196" s="70"/>
    </row>
    <row r="197" spans="2:29" x14ac:dyDescent="0.2">
      <c r="B197" s="492"/>
      <c r="C197" s="493"/>
      <c r="D197" s="493"/>
      <c r="E197" s="493"/>
      <c r="F197" s="493"/>
      <c r="G197" s="493"/>
      <c r="H197" s="493"/>
      <c r="I197" s="493"/>
      <c r="J197" s="493"/>
      <c r="K197" s="493"/>
      <c r="L197" s="493"/>
      <c r="M197" s="389"/>
      <c r="N197" s="326"/>
      <c r="R197" s="416"/>
      <c r="S197" s="70"/>
      <c r="T197" s="70"/>
      <c r="V197" s="416"/>
      <c r="X197" s="416"/>
      <c r="AA197" s="70"/>
      <c r="AC197" s="70"/>
    </row>
    <row r="198" spans="2:29" x14ac:dyDescent="0.2">
      <c r="B198" s="492"/>
      <c r="C198" s="493"/>
      <c r="D198" s="493"/>
      <c r="E198" s="493"/>
      <c r="F198" s="493"/>
      <c r="G198" s="493"/>
      <c r="H198" s="493"/>
      <c r="I198" s="493"/>
      <c r="J198" s="493"/>
      <c r="K198" s="493"/>
      <c r="L198" s="493"/>
      <c r="M198" s="389"/>
      <c r="N198" s="326"/>
      <c r="R198" s="416"/>
      <c r="S198" s="70"/>
      <c r="T198" s="70"/>
      <c r="V198" s="416"/>
      <c r="X198" s="416"/>
      <c r="AA198" s="70"/>
      <c r="AC198" s="70"/>
    </row>
    <row r="199" spans="2:29" x14ac:dyDescent="0.2">
      <c r="B199" s="492"/>
      <c r="C199" s="493"/>
      <c r="D199" s="493"/>
      <c r="E199" s="493"/>
      <c r="F199" s="493"/>
      <c r="G199" s="493"/>
      <c r="H199" s="493"/>
      <c r="I199" s="493"/>
      <c r="J199" s="493"/>
      <c r="K199" s="493"/>
      <c r="L199" s="493"/>
      <c r="M199" s="389"/>
      <c r="N199" s="326"/>
      <c r="R199" s="416"/>
      <c r="S199" s="70"/>
      <c r="T199" s="70"/>
      <c r="V199" s="416"/>
      <c r="X199" s="416"/>
      <c r="AA199" s="70"/>
      <c r="AC199" s="70"/>
    </row>
    <row r="200" spans="2:29" x14ac:dyDescent="0.2">
      <c r="B200" s="492"/>
      <c r="C200" s="493"/>
      <c r="D200" s="493"/>
      <c r="E200" s="493"/>
      <c r="F200" s="493"/>
      <c r="G200" s="493"/>
      <c r="H200" s="493"/>
      <c r="I200" s="493"/>
      <c r="J200" s="493"/>
      <c r="K200" s="493"/>
      <c r="L200" s="493"/>
      <c r="M200" s="389"/>
      <c r="N200" s="326"/>
      <c r="R200" s="416"/>
      <c r="S200" s="70"/>
      <c r="T200" s="70"/>
      <c r="V200" s="416"/>
      <c r="X200" s="416"/>
      <c r="AA200" s="70"/>
      <c r="AC200" s="70"/>
    </row>
    <row r="201" spans="2:29" x14ac:dyDescent="0.2">
      <c r="B201" s="492"/>
      <c r="C201" s="493"/>
      <c r="D201" s="493"/>
      <c r="E201" s="493"/>
      <c r="F201" s="493"/>
      <c r="G201" s="493"/>
      <c r="H201" s="493"/>
      <c r="I201" s="493"/>
      <c r="J201" s="493"/>
      <c r="K201" s="493"/>
      <c r="L201" s="493"/>
      <c r="M201" s="389"/>
      <c r="N201" s="326"/>
      <c r="R201" s="416"/>
      <c r="S201" s="70"/>
      <c r="T201" s="70"/>
      <c r="V201" s="416"/>
      <c r="X201" s="416"/>
      <c r="AA201" s="70"/>
      <c r="AC201" s="70"/>
    </row>
    <row r="202" spans="2:29" x14ac:dyDescent="0.2">
      <c r="B202" s="492"/>
      <c r="C202" s="493"/>
      <c r="D202" s="493"/>
      <c r="E202" s="493"/>
      <c r="F202" s="493"/>
      <c r="G202" s="493"/>
      <c r="H202" s="493"/>
      <c r="I202" s="493"/>
      <c r="J202" s="493"/>
      <c r="K202" s="493"/>
      <c r="L202" s="493"/>
      <c r="M202" s="389"/>
      <c r="N202" s="326"/>
      <c r="R202" s="416"/>
      <c r="S202" s="70"/>
      <c r="T202" s="70"/>
      <c r="V202" s="416"/>
      <c r="X202" s="416"/>
      <c r="AA202" s="70"/>
      <c r="AC202" s="70"/>
    </row>
    <row r="203" spans="2:29" x14ac:dyDescent="0.2">
      <c r="B203" s="492"/>
      <c r="C203" s="493"/>
      <c r="D203" s="493"/>
      <c r="E203" s="493"/>
      <c r="F203" s="493"/>
      <c r="G203" s="493"/>
      <c r="H203" s="493"/>
      <c r="I203" s="493"/>
      <c r="J203" s="493"/>
      <c r="K203" s="493"/>
      <c r="L203" s="493"/>
      <c r="M203" s="389"/>
      <c r="N203" s="326"/>
      <c r="R203" s="416"/>
      <c r="S203" s="70"/>
      <c r="T203" s="70"/>
      <c r="V203" s="416"/>
      <c r="X203" s="416"/>
      <c r="AA203" s="70"/>
      <c r="AC203" s="70"/>
    </row>
    <row r="204" spans="2:29" x14ac:dyDescent="0.2">
      <c r="B204" s="492"/>
      <c r="C204" s="493"/>
      <c r="D204" s="493"/>
      <c r="E204" s="493"/>
      <c r="F204" s="493"/>
      <c r="G204" s="493"/>
      <c r="H204" s="493"/>
      <c r="I204" s="493"/>
      <c r="J204" s="493"/>
      <c r="K204" s="493"/>
      <c r="L204" s="493"/>
      <c r="M204" s="389"/>
      <c r="N204" s="326"/>
      <c r="R204" s="416"/>
      <c r="S204" s="70"/>
      <c r="T204" s="70"/>
      <c r="V204" s="416"/>
      <c r="X204" s="416"/>
      <c r="AA204" s="70"/>
      <c r="AC204" s="70"/>
    </row>
    <row r="205" spans="2:29" x14ac:dyDescent="0.2">
      <c r="B205" s="492"/>
      <c r="C205" s="493"/>
      <c r="D205" s="493"/>
      <c r="E205" s="493"/>
      <c r="F205" s="493"/>
      <c r="G205" s="493"/>
      <c r="H205" s="493"/>
      <c r="I205" s="493"/>
      <c r="J205" s="493"/>
      <c r="K205" s="493"/>
      <c r="L205" s="493"/>
      <c r="M205" s="389"/>
      <c r="N205" s="326"/>
      <c r="R205" s="416"/>
      <c r="S205" s="70"/>
      <c r="T205" s="70"/>
      <c r="V205" s="416"/>
      <c r="X205" s="416"/>
      <c r="AA205" s="70"/>
      <c r="AC205" s="70"/>
    </row>
    <row r="206" spans="2:29" x14ac:dyDescent="0.2">
      <c r="B206" s="492"/>
      <c r="C206" s="493"/>
      <c r="D206" s="493"/>
      <c r="E206" s="493"/>
      <c r="F206" s="493"/>
      <c r="G206" s="493"/>
      <c r="H206" s="493"/>
      <c r="I206" s="493"/>
      <c r="J206" s="493"/>
      <c r="K206" s="493"/>
      <c r="L206" s="493"/>
      <c r="M206" s="389"/>
      <c r="N206" s="326"/>
      <c r="R206" s="416"/>
      <c r="S206" s="70"/>
      <c r="T206" s="70"/>
      <c r="V206" s="416"/>
      <c r="X206" s="416"/>
      <c r="AA206" s="70"/>
      <c r="AC206" s="70"/>
    </row>
    <row r="207" spans="2:29" x14ac:dyDescent="0.2">
      <c r="B207" s="492"/>
      <c r="C207" s="493"/>
      <c r="D207" s="493"/>
      <c r="E207" s="493"/>
      <c r="F207" s="493"/>
      <c r="G207" s="493"/>
      <c r="H207" s="493"/>
      <c r="I207" s="493"/>
      <c r="J207" s="493"/>
      <c r="K207" s="493"/>
      <c r="L207" s="493"/>
      <c r="M207" s="389"/>
      <c r="N207" s="326"/>
      <c r="R207" s="416"/>
      <c r="S207" s="70"/>
      <c r="T207" s="70"/>
      <c r="V207" s="416"/>
      <c r="X207" s="416"/>
      <c r="AA207" s="70"/>
      <c r="AC207" s="70"/>
    </row>
    <row r="208" spans="2:29" ht="12.75" hidden="1" customHeight="1" outlineLevel="1" x14ac:dyDescent="0.2">
      <c r="B208" s="492"/>
      <c r="C208" s="493"/>
      <c r="D208" s="493"/>
      <c r="E208" s="493"/>
      <c r="F208" s="493"/>
      <c r="G208" s="493"/>
      <c r="H208" s="493"/>
      <c r="I208" s="493"/>
      <c r="J208" s="493"/>
      <c r="K208" s="493"/>
      <c r="L208" s="493"/>
      <c r="M208" s="386"/>
      <c r="N208" s="326"/>
      <c r="R208" s="416"/>
      <c r="S208" s="70"/>
      <c r="T208" s="70"/>
      <c r="V208" s="416"/>
      <c r="X208" s="416"/>
      <c r="AA208" s="70"/>
      <c r="AC208" s="70"/>
    </row>
    <row r="209" spans="2:29" ht="12.75" hidden="1" customHeight="1" outlineLevel="1" x14ac:dyDescent="0.2">
      <c r="B209" s="492"/>
      <c r="C209" s="493"/>
      <c r="D209" s="493"/>
      <c r="E209" s="493"/>
      <c r="F209" s="493"/>
      <c r="G209" s="493"/>
      <c r="H209" s="493"/>
      <c r="I209" s="493"/>
      <c r="J209" s="493"/>
      <c r="K209" s="493"/>
      <c r="L209" s="493"/>
      <c r="M209" s="386"/>
      <c r="N209" s="326"/>
      <c r="R209" s="416"/>
      <c r="S209" s="70"/>
      <c r="T209" s="70"/>
      <c r="V209" s="416"/>
      <c r="X209" s="416"/>
      <c r="AA209" s="70"/>
      <c r="AC209" s="70"/>
    </row>
    <row r="210" spans="2:29" ht="12.75" hidden="1" customHeight="1" outlineLevel="1" x14ac:dyDescent="0.2">
      <c r="B210" s="492"/>
      <c r="C210" s="493"/>
      <c r="D210" s="493"/>
      <c r="E210" s="493"/>
      <c r="F210" s="493"/>
      <c r="G210" s="493"/>
      <c r="H210" s="493"/>
      <c r="I210" s="493"/>
      <c r="J210" s="493"/>
      <c r="K210" s="493"/>
      <c r="L210" s="493"/>
      <c r="M210" s="387"/>
      <c r="N210" s="326"/>
      <c r="R210" s="416"/>
      <c r="S210" s="70"/>
      <c r="T210" s="70"/>
      <c r="V210" s="416"/>
      <c r="X210" s="416"/>
      <c r="AA210" s="70"/>
      <c r="AC210" s="70"/>
    </row>
    <row r="211" spans="2:29" ht="12.75" hidden="1" customHeight="1" outlineLevel="1" x14ac:dyDescent="0.2">
      <c r="B211" s="492"/>
      <c r="C211" s="493"/>
      <c r="D211" s="493"/>
      <c r="E211" s="493"/>
      <c r="F211" s="493"/>
      <c r="G211" s="493"/>
      <c r="H211" s="493"/>
      <c r="I211" s="493"/>
      <c r="J211" s="493"/>
      <c r="K211" s="493"/>
      <c r="L211" s="493"/>
      <c r="M211" s="386"/>
      <c r="N211" s="326"/>
      <c r="R211" s="416"/>
      <c r="S211" s="70"/>
      <c r="T211" s="70"/>
      <c r="V211" s="416"/>
      <c r="X211" s="416"/>
      <c r="AA211" s="70"/>
      <c r="AC211" s="70"/>
    </row>
    <row r="212" spans="2:29" ht="12.75" hidden="1" customHeight="1" outlineLevel="1" x14ac:dyDescent="0.2">
      <c r="B212" s="492"/>
      <c r="C212" s="493"/>
      <c r="D212" s="493"/>
      <c r="E212" s="493"/>
      <c r="F212" s="493"/>
      <c r="G212" s="493"/>
      <c r="H212" s="493"/>
      <c r="I212" s="493"/>
      <c r="J212" s="493"/>
      <c r="K212" s="493"/>
      <c r="L212" s="493"/>
      <c r="M212" s="386"/>
      <c r="N212" s="326"/>
      <c r="R212" s="416"/>
      <c r="S212" s="70"/>
      <c r="T212" s="70"/>
      <c r="V212" s="416"/>
      <c r="X212" s="416"/>
      <c r="AA212" s="70"/>
      <c r="AC212" s="70"/>
    </row>
    <row r="213" spans="2:29" ht="12.75" hidden="1" customHeight="1" outlineLevel="1" x14ac:dyDescent="0.2">
      <c r="B213" s="492"/>
      <c r="C213" s="493"/>
      <c r="D213" s="493"/>
      <c r="E213" s="493"/>
      <c r="F213" s="493"/>
      <c r="G213" s="493"/>
      <c r="H213" s="493"/>
      <c r="I213" s="493"/>
      <c r="J213" s="493"/>
      <c r="K213" s="493"/>
      <c r="L213" s="493"/>
      <c r="M213" s="386"/>
      <c r="N213" s="326"/>
      <c r="R213" s="416"/>
      <c r="S213" s="70"/>
      <c r="T213" s="70"/>
      <c r="V213" s="416"/>
      <c r="X213" s="416"/>
      <c r="AA213" s="70"/>
      <c r="AC213" s="70"/>
    </row>
    <row r="214" spans="2:29" ht="12.75" hidden="1" customHeight="1" outlineLevel="1" x14ac:dyDescent="0.2">
      <c r="B214" s="492"/>
      <c r="C214" s="493"/>
      <c r="D214" s="493"/>
      <c r="E214" s="493"/>
      <c r="F214" s="493"/>
      <c r="G214" s="493"/>
      <c r="H214" s="493"/>
      <c r="I214" s="493"/>
      <c r="J214" s="493"/>
      <c r="K214" s="493"/>
      <c r="L214" s="493"/>
      <c r="M214" s="387"/>
      <c r="N214" s="326"/>
      <c r="R214" s="416"/>
      <c r="S214" s="70"/>
      <c r="T214" s="70"/>
      <c r="V214" s="416"/>
      <c r="X214" s="416"/>
      <c r="AA214" s="70"/>
      <c r="AC214" s="70"/>
    </row>
    <row r="215" spans="2:29" ht="12.75" hidden="1" customHeight="1" outlineLevel="1" x14ac:dyDescent="0.2">
      <c r="B215" s="492"/>
      <c r="C215" s="493"/>
      <c r="D215" s="493"/>
      <c r="E215" s="493"/>
      <c r="F215" s="493"/>
      <c r="G215" s="493"/>
      <c r="H215" s="493"/>
      <c r="I215" s="493"/>
      <c r="J215" s="493"/>
      <c r="K215" s="493"/>
      <c r="L215" s="493"/>
      <c r="M215" s="386"/>
      <c r="N215" s="326"/>
      <c r="R215" s="416"/>
      <c r="S215" s="70"/>
      <c r="T215" s="70"/>
      <c r="V215" s="416"/>
      <c r="X215" s="416"/>
      <c r="AA215" s="70"/>
      <c r="AC215" s="70"/>
    </row>
    <row r="216" spans="2:29" ht="12.75" hidden="1" customHeight="1" outlineLevel="1" x14ac:dyDescent="0.2">
      <c r="B216" s="492"/>
      <c r="C216" s="493"/>
      <c r="D216" s="493"/>
      <c r="E216" s="493"/>
      <c r="F216" s="493"/>
      <c r="G216" s="493"/>
      <c r="H216" s="493"/>
      <c r="I216" s="493"/>
      <c r="J216" s="493"/>
      <c r="K216" s="493"/>
      <c r="L216" s="493"/>
      <c r="M216" s="387"/>
      <c r="N216" s="326"/>
      <c r="R216" s="416"/>
      <c r="S216" s="70"/>
      <c r="T216" s="70"/>
      <c r="V216" s="416"/>
      <c r="X216" s="416"/>
      <c r="AA216" s="70"/>
      <c r="AC216" s="70"/>
    </row>
    <row r="217" spans="2:29" ht="13.5" hidden="1" customHeight="1" outlineLevel="1" thickBot="1" x14ac:dyDescent="0.25">
      <c r="B217" s="494"/>
      <c r="C217" s="495"/>
      <c r="D217" s="495"/>
      <c r="E217" s="495"/>
      <c r="F217" s="495"/>
      <c r="G217" s="495"/>
      <c r="H217" s="495"/>
      <c r="I217" s="495"/>
      <c r="J217" s="495"/>
      <c r="K217" s="495"/>
      <c r="L217" s="495"/>
      <c r="M217" s="388"/>
      <c r="N217" s="327"/>
      <c r="R217" s="417"/>
      <c r="S217" s="70"/>
      <c r="T217" s="70"/>
      <c r="V217" s="417"/>
      <c r="X217" s="417"/>
      <c r="AA217" s="70"/>
      <c r="AC217" s="70"/>
    </row>
    <row r="218" spans="2:29" ht="13.5" collapsed="1" thickBot="1" x14ac:dyDescent="0.25">
      <c r="B218" s="32"/>
      <c r="C218" s="32"/>
      <c r="D218" s="103"/>
      <c r="E218" s="110"/>
      <c r="F218" s="110"/>
      <c r="G218" s="111"/>
      <c r="H218" s="112"/>
      <c r="I218" s="29"/>
      <c r="J218" s="111"/>
      <c r="K218" s="111"/>
      <c r="L218" s="418" t="s">
        <v>102</v>
      </c>
      <c r="N218" s="113">
        <f>SUM(N193:N217)</f>
        <v>0</v>
      </c>
      <c r="Q218" s="29"/>
      <c r="R218" s="335">
        <f>SUM(R193:R217)</f>
        <v>0</v>
      </c>
      <c r="S218" s="100"/>
      <c r="T218" s="100"/>
      <c r="U218" s="29"/>
      <c r="V218" s="335">
        <f>SUM(V193:V217)</f>
        <v>0</v>
      </c>
      <c r="W218" s="29"/>
      <c r="X218" s="335">
        <f>SUM(X193:X217)</f>
        <v>0</v>
      </c>
      <c r="AA218" s="100"/>
      <c r="AB218" s="29"/>
      <c r="AC218" s="100"/>
    </row>
    <row r="219" spans="2:29" ht="13.5" thickBot="1" x14ac:dyDescent="0.25">
      <c r="B219" s="32"/>
      <c r="C219" s="32"/>
      <c r="D219" s="103"/>
      <c r="E219" s="110"/>
      <c r="F219" s="110"/>
      <c r="G219" s="111"/>
      <c r="H219" s="112"/>
      <c r="I219" s="29"/>
      <c r="O219" s="100"/>
      <c r="P219" s="100"/>
      <c r="S219" s="100"/>
      <c r="T219" s="100"/>
      <c r="U219" s="100"/>
      <c r="W219" s="100"/>
      <c r="AA219" s="100"/>
      <c r="AB219" s="100"/>
      <c r="AC219" s="100"/>
    </row>
    <row r="220" spans="2:29" ht="15.75" thickBot="1" x14ac:dyDescent="0.3">
      <c r="B220" s="32"/>
      <c r="C220" s="32"/>
      <c r="D220" s="103"/>
      <c r="E220" s="110"/>
      <c r="F220" s="110"/>
      <c r="G220" s="111"/>
      <c r="H220" s="112"/>
      <c r="I220" s="112"/>
      <c r="J220" s="548" t="s">
        <v>224</v>
      </c>
      <c r="K220" s="549"/>
      <c r="L220" s="550"/>
      <c r="M220" s="137"/>
      <c r="N220" s="94">
        <f>K231</f>
        <v>0</v>
      </c>
      <c r="O220" s="111"/>
      <c r="P220" s="29"/>
      <c r="Q220" s="29"/>
      <c r="R220" s="400">
        <f>K237</f>
        <v>0</v>
      </c>
      <c r="S220" s="29"/>
      <c r="T220" s="29"/>
      <c r="U220" s="29"/>
      <c r="V220" s="400">
        <f>V237</f>
        <v>0</v>
      </c>
      <c r="W220" s="29"/>
      <c r="X220" s="400">
        <f>X237</f>
        <v>0</v>
      </c>
      <c r="AA220" s="29"/>
      <c r="AB220" s="29"/>
      <c r="AC220" s="29"/>
    </row>
    <row r="221" spans="2:29" ht="15" customHeight="1" thickBot="1" x14ac:dyDescent="0.25">
      <c r="B221" s="538" t="s">
        <v>128</v>
      </c>
      <c r="C221" s="539"/>
      <c r="D221" s="539"/>
      <c r="E221" s="539"/>
      <c r="F221" s="539"/>
      <c r="G221" s="539"/>
      <c r="H221" s="539"/>
      <c r="I221" s="539"/>
      <c r="J221" s="539"/>
      <c r="K221" s="50" t="s">
        <v>127</v>
      </c>
      <c r="L221" s="111"/>
      <c r="O221" s="41"/>
      <c r="P221" s="29"/>
      <c r="Q221" s="29"/>
      <c r="R221" s="29"/>
      <c r="S221" s="29"/>
      <c r="T221" s="29"/>
      <c r="U221" s="29"/>
      <c r="V221" s="29"/>
      <c r="W221" s="29"/>
      <c r="X221" s="29"/>
      <c r="AA221" s="29"/>
      <c r="AB221" s="29"/>
      <c r="AC221" s="29"/>
    </row>
    <row r="222" spans="2:29" ht="15" customHeight="1" x14ac:dyDescent="0.2">
      <c r="B222" s="540" t="s">
        <v>129</v>
      </c>
      <c r="C222" s="541"/>
      <c r="D222" s="541"/>
      <c r="E222" s="541"/>
      <c r="F222" s="541"/>
      <c r="G222" s="541"/>
      <c r="H222" s="541"/>
      <c r="I222" s="541"/>
      <c r="J222" s="541"/>
      <c r="K222" s="49">
        <f>N38</f>
        <v>0</v>
      </c>
      <c r="L222" s="330" t="str">
        <f>IFERROR($K$222/$K$229, "")</f>
        <v/>
      </c>
      <c r="O222" s="42"/>
      <c r="P222" s="29"/>
      <c r="Q222" s="29"/>
      <c r="R222" s="29"/>
      <c r="S222" s="29"/>
      <c r="T222" s="29"/>
      <c r="U222" s="29"/>
      <c r="V222" s="29"/>
      <c r="W222" s="29"/>
      <c r="X222" s="29"/>
      <c r="AA222" s="29"/>
      <c r="AB222" s="29"/>
      <c r="AC222" s="29"/>
    </row>
    <row r="223" spans="2:29" ht="15" customHeight="1" x14ac:dyDescent="0.2">
      <c r="B223" s="542" t="s">
        <v>130</v>
      </c>
      <c r="C223" s="543"/>
      <c r="D223" s="543"/>
      <c r="E223" s="543"/>
      <c r="F223" s="543"/>
      <c r="G223" s="543"/>
      <c r="H223" s="543"/>
      <c r="I223" s="543"/>
      <c r="J223" s="543"/>
      <c r="K223" s="45">
        <f>N68</f>
        <v>0</v>
      </c>
      <c r="L223" s="330" t="str">
        <f>IFERROR($K$223/$K$229,"")</f>
        <v/>
      </c>
      <c r="O223" s="42"/>
      <c r="P223" s="29"/>
      <c r="Q223" s="29"/>
      <c r="R223" s="29"/>
      <c r="S223" s="29"/>
      <c r="T223" s="29"/>
      <c r="U223" s="29"/>
      <c r="V223" s="29"/>
      <c r="W223" s="29"/>
      <c r="X223" s="29"/>
      <c r="AA223" s="29"/>
      <c r="AB223" s="29"/>
      <c r="AC223" s="29"/>
    </row>
    <row r="224" spans="2:29" ht="15" customHeight="1" x14ac:dyDescent="0.2">
      <c r="B224" s="542" t="s">
        <v>108</v>
      </c>
      <c r="C224" s="543"/>
      <c r="D224" s="543"/>
      <c r="E224" s="543"/>
      <c r="F224" s="543"/>
      <c r="G224" s="543"/>
      <c r="H224" s="543"/>
      <c r="I224" s="543"/>
      <c r="J224" s="543"/>
      <c r="K224" s="45">
        <f>N98</f>
        <v>0</v>
      </c>
      <c r="L224" s="330" t="str">
        <f>IFERROR($K$224/$K$229,"")</f>
        <v/>
      </c>
      <c r="O224" s="42"/>
      <c r="P224" s="29"/>
      <c r="Q224" s="29"/>
      <c r="R224" s="29"/>
      <c r="S224" s="29"/>
      <c r="T224" s="29"/>
      <c r="U224" s="29"/>
      <c r="V224" s="29"/>
      <c r="W224" s="29"/>
      <c r="X224" s="29"/>
      <c r="AA224" s="29"/>
      <c r="AB224" s="29"/>
      <c r="AC224" s="29"/>
    </row>
    <row r="225" spans="2:29" ht="15" customHeight="1" x14ac:dyDescent="0.2">
      <c r="B225" s="542" t="s">
        <v>203</v>
      </c>
      <c r="C225" s="543"/>
      <c r="D225" s="543"/>
      <c r="E225" s="543"/>
      <c r="F225" s="543"/>
      <c r="G225" s="543"/>
      <c r="H225" s="543"/>
      <c r="I225" s="543"/>
      <c r="J225" s="543"/>
      <c r="K225" s="45">
        <f>N128</f>
        <v>0</v>
      </c>
      <c r="L225" s="330" t="str">
        <f>IFERROR($K$225/$K$229,"")</f>
        <v/>
      </c>
      <c r="O225" s="42"/>
      <c r="P225" s="29"/>
      <c r="Q225" s="29"/>
      <c r="R225" s="29"/>
      <c r="S225" s="29"/>
      <c r="T225" s="29"/>
      <c r="U225" s="29"/>
      <c r="V225" s="29"/>
      <c r="W225" s="29"/>
      <c r="X225" s="29"/>
      <c r="AA225" s="29"/>
      <c r="AB225" s="29"/>
      <c r="AC225" s="29"/>
    </row>
    <row r="226" spans="2:29" ht="15" customHeight="1" x14ac:dyDescent="0.2">
      <c r="B226" s="542" t="s">
        <v>122</v>
      </c>
      <c r="C226" s="543"/>
      <c r="D226" s="543"/>
      <c r="E226" s="543"/>
      <c r="F226" s="543"/>
      <c r="G226" s="543"/>
      <c r="H226" s="543"/>
      <c r="I226" s="543"/>
      <c r="J226" s="543"/>
      <c r="K226" s="153">
        <f>N158</f>
        <v>0</v>
      </c>
      <c r="L226" s="330" t="str">
        <f>IFERROR($K$226/$K$229,"")</f>
        <v/>
      </c>
      <c r="O226" s="42"/>
      <c r="P226" s="29"/>
      <c r="Q226" s="29"/>
      <c r="R226" s="29"/>
      <c r="S226" s="29"/>
      <c r="T226" s="29"/>
      <c r="U226" s="29"/>
      <c r="V226" s="29"/>
      <c r="W226" s="29"/>
      <c r="X226" s="29"/>
      <c r="AA226" s="29"/>
      <c r="AB226" s="29"/>
      <c r="AC226" s="29"/>
    </row>
    <row r="227" spans="2:29" ht="15" customHeight="1" thickBot="1" x14ac:dyDescent="0.25">
      <c r="B227" s="544" t="s">
        <v>124</v>
      </c>
      <c r="C227" s="545"/>
      <c r="D227" s="545"/>
      <c r="E227" s="545"/>
      <c r="F227" s="545"/>
      <c r="G227" s="545"/>
      <c r="H227" s="545"/>
      <c r="I227" s="545"/>
      <c r="J227" s="545"/>
      <c r="K227" s="90">
        <f>N188</f>
        <v>0</v>
      </c>
      <c r="L227" s="330" t="str">
        <f>IFERROR($K$227/$K$229,"")</f>
        <v/>
      </c>
      <c r="O227" s="42"/>
      <c r="P227" s="29"/>
      <c r="Q227" s="29"/>
      <c r="R227" s="29"/>
      <c r="S227" s="29"/>
      <c r="T227" s="29"/>
      <c r="U227" s="29"/>
      <c r="V227" s="29"/>
      <c r="W227" s="29"/>
      <c r="X227" s="29"/>
      <c r="AA227" s="29"/>
      <c r="AB227" s="29"/>
      <c r="AC227" s="29"/>
    </row>
    <row r="228" spans="2:29" ht="15" customHeight="1" thickBot="1" x14ac:dyDescent="0.25">
      <c r="B228" s="89"/>
      <c r="C228" s="89"/>
      <c r="D228" s="89"/>
      <c r="E228" s="89"/>
      <c r="F228" s="89"/>
      <c r="G228" s="89"/>
      <c r="H228" s="89"/>
      <c r="I228" s="89"/>
      <c r="J228" s="89"/>
      <c r="K228" s="42"/>
      <c r="L228" s="331"/>
      <c r="O228" s="42"/>
      <c r="P228" s="29"/>
      <c r="Q228" s="29"/>
      <c r="R228" s="29"/>
      <c r="S228" s="29"/>
      <c r="T228" s="29"/>
      <c r="U228" s="29"/>
      <c r="V228" s="29"/>
      <c r="W228" s="29"/>
      <c r="X228" s="29"/>
      <c r="AA228" s="29"/>
      <c r="AB228" s="29"/>
      <c r="AC228" s="29"/>
    </row>
    <row r="229" spans="2:29" ht="15.75" customHeight="1" thickBot="1" x14ac:dyDescent="0.25">
      <c r="B229" s="546" t="s">
        <v>66</v>
      </c>
      <c r="C229" s="547"/>
      <c r="D229" s="547"/>
      <c r="E229" s="547"/>
      <c r="F229" s="547"/>
      <c r="G229" s="547"/>
      <c r="H229" s="547"/>
      <c r="I229" s="547"/>
      <c r="J229" s="547"/>
      <c r="K229" s="94">
        <f>SUM(K222:K227)</f>
        <v>0</v>
      </c>
      <c r="L229" s="330" t="str">
        <f>IFERROR($K$229/$K$229,"")</f>
        <v/>
      </c>
      <c r="O229" s="43"/>
      <c r="P229" s="29"/>
      <c r="Q229" s="29"/>
      <c r="R229" s="29"/>
      <c r="S229" s="29"/>
      <c r="T229" s="29"/>
      <c r="U229" s="29"/>
      <c r="V229" s="29"/>
      <c r="W229" s="29"/>
      <c r="X229" s="29"/>
      <c r="AA229" s="29"/>
      <c r="AB229" s="29"/>
      <c r="AC229" s="29"/>
    </row>
    <row r="230" spans="2:29" ht="15" customHeight="1" thickBot="1" x14ac:dyDescent="0.25">
      <c r="B230" s="546" t="s">
        <v>226</v>
      </c>
      <c r="C230" s="547"/>
      <c r="D230" s="547"/>
      <c r="E230" s="547"/>
      <c r="F230" s="547"/>
      <c r="G230" s="547"/>
      <c r="H230" s="547"/>
      <c r="I230" s="547"/>
      <c r="J230" s="547"/>
      <c r="K230" s="94">
        <f>K229-K232</f>
        <v>0</v>
      </c>
      <c r="L230" s="330" t="str">
        <f>IFERROR($K$230/$K$229,"")</f>
        <v/>
      </c>
      <c r="O230" s="111"/>
      <c r="P230" s="29"/>
      <c r="Q230" s="29"/>
      <c r="R230" s="95"/>
      <c r="S230" s="29"/>
      <c r="T230" s="29"/>
      <c r="U230" s="29"/>
      <c r="V230" s="29"/>
      <c r="W230" s="29"/>
      <c r="X230" s="29"/>
      <c r="AA230" s="29"/>
      <c r="AB230" s="29"/>
      <c r="AC230" s="29"/>
    </row>
    <row r="231" spans="2:29" ht="15" customHeight="1" thickBot="1" x14ac:dyDescent="0.25">
      <c r="B231" s="551" t="s">
        <v>224</v>
      </c>
      <c r="C231" s="552"/>
      <c r="D231" s="552"/>
      <c r="E231" s="552"/>
      <c r="F231" s="552"/>
      <c r="G231" s="552"/>
      <c r="H231" s="552"/>
      <c r="I231" s="552"/>
      <c r="J231" s="552"/>
      <c r="K231" s="94">
        <f>SUM(P38,P68,P98,P128,P158,P188)</f>
        <v>0</v>
      </c>
      <c r="L231" s="330"/>
      <c r="O231" s="111"/>
      <c r="P231" s="29"/>
      <c r="Q231" s="29"/>
      <c r="R231" s="95"/>
      <c r="S231" s="29"/>
      <c r="T231" s="29"/>
      <c r="U231" s="29"/>
      <c r="V231" s="29"/>
      <c r="W231" s="29"/>
      <c r="X231" s="29"/>
      <c r="AA231" s="29"/>
      <c r="AB231" s="29"/>
      <c r="AC231" s="29"/>
    </row>
    <row r="232" spans="2:29" ht="15" customHeight="1" thickBot="1" x14ac:dyDescent="0.25">
      <c r="B232" s="546" t="s">
        <v>131</v>
      </c>
      <c r="C232" s="547"/>
      <c r="D232" s="547"/>
      <c r="E232" s="547"/>
      <c r="F232" s="547"/>
      <c r="G232" s="547"/>
      <c r="H232" s="547"/>
      <c r="I232" s="547"/>
      <c r="J232" s="547"/>
      <c r="K232" s="94">
        <f>N218</f>
        <v>0</v>
      </c>
      <c r="L232" s="330" t="str">
        <f>IFERROR($K$232/$K$229,"")</f>
        <v/>
      </c>
      <c r="N232" s="230" t="s">
        <v>230</v>
      </c>
      <c r="O232" s="111"/>
      <c r="Q232" s="29"/>
      <c r="S232" s="29"/>
      <c r="T232" s="29"/>
      <c r="U232" s="29"/>
      <c r="V232" s="29"/>
      <c r="W232" s="29"/>
      <c r="X232" s="29"/>
      <c r="AA232" s="29"/>
      <c r="AB232" s="29"/>
      <c r="AC232" s="29"/>
    </row>
    <row r="233" spans="2:29" ht="15" customHeight="1" thickBot="1" x14ac:dyDescent="0.25">
      <c r="B233" s="546" t="s">
        <v>132</v>
      </c>
      <c r="C233" s="547"/>
      <c r="D233" s="547"/>
      <c r="E233" s="547"/>
      <c r="F233" s="547"/>
      <c r="G233" s="547"/>
      <c r="H233" s="547"/>
      <c r="I233" s="547"/>
      <c r="J233" s="547"/>
      <c r="K233" s="94">
        <f>MAX(K231-K232,0)</f>
        <v>0</v>
      </c>
      <c r="L233" s="230" t="s">
        <v>73</v>
      </c>
      <c r="O233" s="111"/>
      <c r="Q233" s="29"/>
      <c r="S233" s="29"/>
      <c r="T233" s="29"/>
      <c r="U233" s="29"/>
      <c r="V233" s="29"/>
      <c r="W233" s="29"/>
      <c r="X233" s="29"/>
      <c r="AA233" s="29"/>
      <c r="AB233" s="29"/>
      <c r="AC233" s="29"/>
    </row>
    <row r="234" spans="2:29" ht="15" customHeight="1" thickBot="1" x14ac:dyDescent="0.25">
      <c r="B234" s="144"/>
      <c r="C234" s="144"/>
      <c r="D234" s="144"/>
      <c r="E234" s="144"/>
      <c r="F234" s="144"/>
      <c r="G234" s="144"/>
      <c r="H234" s="144"/>
      <c r="I234" s="144"/>
      <c r="J234" s="144"/>
      <c r="K234" s="43"/>
      <c r="L234" s="111"/>
      <c r="O234" s="111"/>
      <c r="Q234" s="29"/>
      <c r="R234" s="29"/>
      <c r="S234" s="29"/>
      <c r="T234" s="29"/>
      <c r="U234" s="29"/>
      <c r="V234" s="29"/>
      <c r="W234" s="29"/>
      <c r="X234" s="29"/>
      <c r="AA234" s="29"/>
      <c r="AB234" s="29"/>
      <c r="AC234" s="29"/>
    </row>
    <row r="235" spans="2:29" ht="26.25" thickBot="1" x14ac:dyDescent="0.25">
      <c r="B235" s="553" t="s">
        <v>133</v>
      </c>
      <c r="C235" s="554"/>
      <c r="D235" s="554"/>
      <c r="E235" s="554"/>
      <c r="F235" s="554"/>
      <c r="G235" s="554"/>
      <c r="H235" s="554"/>
      <c r="I235" s="554"/>
      <c r="J235" s="554"/>
      <c r="K235" s="154" t="s">
        <v>248</v>
      </c>
      <c r="O235" s="111"/>
      <c r="Q235" s="29"/>
      <c r="S235" s="29"/>
      <c r="T235" s="29"/>
      <c r="U235" s="29"/>
      <c r="V235" s="419" t="s">
        <v>134</v>
      </c>
      <c r="W235" s="29"/>
      <c r="X235" s="419" t="s">
        <v>135</v>
      </c>
      <c r="AA235" s="29"/>
      <c r="AB235" s="29"/>
      <c r="AC235" s="29"/>
    </row>
    <row r="236" spans="2:29" ht="13.5" thickBot="1" x14ac:dyDescent="0.25">
      <c r="B236" s="555" t="s">
        <v>68</v>
      </c>
      <c r="C236" s="556"/>
      <c r="D236" s="556"/>
      <c r="E236" s="556"/>
      <c r="F236" s="556"/>
      <c r="G236" s="556"/>
      <c r="H236" s="556"/>
      <c r="I236" s="556"/>
      <c r="J236" s="556"/>
      <c r="K236" s="94">
        <f>SUM(R38,R68,R98,R128,R158,R188)</f>
        <v>0</v>
      </c>
      <c r="O236" s="111"/>
      <c r="Q236" s="29"/>
      <c r="S236" s="29"/>
      <c r="T236" s="29"/>
      <c r="U236" s="29"/>
      <c r="V236" s="400">
        <f>SUM(V38,V68,V98,V128,V158,V188)</f>
        <v>0</v>
      </c>
      <c r="W236" s="29"/>
      <c r="X236" s="400">
        <f>SUM(X38,X68,X98,X128,X158,X188)</f>
        <v>0</v>
      </c>
      <c r="AA236" s="29"/>
      <c r="AB236" s="29"/>
      <c r="AC236" s="29"/>
    </row>
    <row r="237" spans="2:29" ht="13.5" customHeight="1" thickBot="1" x14ac:dyDescent="0.25">
      <c r="B237" s="557" t="s">
        <v>224</v>
      </c>
      <c r="C237" s="558"/>
      <c r="D237" s="558"/>
      <c r="E237" s="558"/>
      <c r="F237" s="558"/>
      <c r="G237" s="558"/>
      <c r="H237" s="558"/>
      <c r="I237" s="558"/>
      <c r="J237" s="558"/>
      <c r="K237" s="94">
        <f>SUM(S38,S68,S98,S128,S158,S188)</f>
        <v>0</v>
      </c>
      <c r="O237" s="111"/>
      <c r="Q237" s="29"/>
      <c r="S237" s="29"/>
      <c r="T237" s="29"/>
      <c r="U237" s="29"/>
      <c r="V237" s="400">
        <f>SUM(AA38,AA68,AA98,AA128,AA158,AA188)</f>
        <v>0</v>
      </c>
      <c r="W237" s="29"/>
      <c r="X237" s="400">
        <f>SUM(AC38,AC68,AC98,AC128,AC158,AC188)</f>
        <v>0</v>
      </c>
      <c r="AA237" s="29"/>
      <c r="AB237" s="29"/>
      <c r="AC237" s="29"/>
    </row>
    <row r="238" spans="2:29" ht="13.5" customHeight="1" thickBot="1" x14ac:dyDescent="0.25">
      <c r="B238" s="559" t="s">
        <v>204</v>
      </c>
      <c r="C238" s="560"/>
      <c r="D238" s="560"/>
      <c r="E238" s="560"/>
      <c r="F238" s="560"/>
      <c r="G238" s="560"/>
      <c r="H238" s="560"/>
      <c r="I238" s="560"/>
      <c r="J238" s="560"/>
      <c r="K238" s="94">
        <f>R218</f>
        <v>0</v>
      </c>
      <c r="O238" s="111"/>
      <c r="P238" s="123"/>
      <c r="Q238" s="118"/>
      <c r="S238" s="29"/>
      <c r="T238" s="29"/>
      <c r="U238" s="29"/>
      <c r="V238" s="400">
        <f>V218</f>
        <v>0</v>
      </c>
      <c r="W238" s="29"/>
      <c r="X238" s="400">
        <f>X218</f>
        <v>0</v>
      </c>
      <c r="AA238" s="29"/>
      <c r="AB238" s="29"/>
      <c r="AC238" s="29"/>
    </row>
    <row r="239" spans="2:29" ht="13.5" customHeight="1" thickBot="1" x14ac:dyDescent="0.25">
      <c r="B239" s="557" t="s">
        <v>205</v>
      </c>
      <c r="C239" s="558"/>
      <c r="D239" s="558"/>
      <c r="E239" s="558"/>
      <c r="F239" s="558"/>
      <c r="G239" s="558"/>
      <c r="H239" s="558"/>
      <c r="I239" s="558"/>
      <c r="J239" s="558"/>
      <c r="K239" s="94">
        <f>K236-K238</f>
        <v>0</v>
      </c>
      <c r="O239" s="111"/>
      <c r="P239" s="123"/>
      <c r="Q239" s="118"/>
      <c r="S239" s="29"/>
      <c r="T239" s="29"/>
      <c r="U239" s="29"/>
      <c r="V239" s="400">
        <f t="shared" ref="V239" si="56">V236-V238</f>
        <v>0</v>
      </c>
      <c r="W239" s="29"/>
      <c r="X239" s="400">
        <f>X236-X238</f>
        <v>0</v>
      </c>
      <c r="AA239" s="29"/>
      <c r="AB239" s="29"/>
      <c r="AC239" s="29"/>
    </row>
    <row r="240" spans="2:29" x14ac:dyDescent="0.2">
      <c r="B240" s="32"/>
      <c r="C240" s="32"/>
      <c r="D240" s="103"/>
      <c r="E240" s="110"/>
      <c r="F240" s="110"/>
      <c r="G240" s="111"/>
      <c r="H240" s="112"/>
      <c r="I240" s="29"/>
      <c r="J240" s="111"/>
      <c r="K240" s="230" t="s">
        <v>188</v>
      </c>
      <c r="O240" s="111"/>
      <c r="P240" s="29"/>
      <c r="Q240" s="29"/>
      <c r="S240" s="29"/>
      <c r="T240" s="29"/>
      <c r="U240" s="29"/>
      <c r="V240" s="230"/>
      <c r="W240" s="29"/>
      <c r="X240" s="230"/>
      <c r="AA240" s="29"/>
      <c r="AB240" s="29"/>
      <c r="AC240" s="29"/>
    </row>
    <row r="241" spans="1:30" x14ac:dyDescent="0.2">
      <c r="B241" s="44" t="s">
        <v>136</v>
      </c>
      <c r="C241" s="28"/>
      <c r="D241" s="28"/>
      <c r="E241" s="28"/>
      <c r="F241" s="28"/>
      <c r="G241" s="28"/>
      <c r="H241" s="28"/>
      <c r="I241" s="28"/>
      <c r="J241" s="28"/>
      <c r="K241" s="28"/>
      <c r="L241" s="260"/>
      <c r="O241" s="28"/>
      <c r="P241" s="28"/>
      <c r="Q241" s="28"/>
      <c r="S241" s="28"/>
      <c r="T241" s="28"/>
      <c r="U241" s="28"/>
      <c r="W241" s="28"/>
      <c r="X241" s="29"/>
      <c r="Z241" s="28"/>
      <c r="AA241" s="28"/>
      <c r="AB241" s="28"/>
      <c r="AC241" s="28"/>
      <c r="AD241" s="28"/>
    </row>
    <row r="242" spans="1:30" x14ac:dyDescent="0.2">
      <c r="B242" s="44"/>
      <c r="C242" s="28"/>
      <c r="D242" s="28"/>
      <c r="E242" s="28"/>
      <c r="F242" s="28"/>
      <c r="G242" s="28"/>
      <c r="H242" s="28"/>
      <c r="I242" s="28"/>
      <c r="J242" s="28"/>
      <c r="K242" s="28"/>
      <c r="L242" s="260"/>
      <c r="O242" s="329"/>
      <c r="P242" s="329"/>
      <c r="Q242" s="28"/>
      <c r="S242" s="28"/>
      <c r="T242" s="28"/>
      <c r="U242" s="28"/>
      <c r="W242" s="28"/>
      <c r="X242" s="29"/>
      <c r="Z242" s="28"/>
      <c r="AA242" s="28"/>
      <c r="AB242" s="28"/>
      <c r="AC242" s="28"/>
      <c r="AD242" s="28"/>
    </row>
    <row r="243" spans="1:30" ht="143.25" customHeight="1" x14ac:dyDescent="0.2">
      <c r="B243" s="535"/>
      <c r="C243" s="536"/>
      <c r="D243" s="536"/>
      <c r="E243" s="536"/>
      <c r="F243" s="536"/>
      <c r="G243" s="536"/>
      <c r="H243" s="536"/>
      <c r="I243" s="536"/>
      <c r="J243" s="536"/>
      <c r="K243" s="537"/>
      <c r="L243" s="328"/>
      <c r="M243" s="328"/>
      <c r="O243" s="318"/>
      <c r="Q243" s="329"/>
      <c r="S243" s="329"/>
      <c r="T243" s="329"/>
      <c r="U243" s="329"/>
      <c r="W243" s="329"/>
      <c r="X243" s="29"/>
      <c r="AA243" s="329"/>
      <c r="AB243" s="329"/>
      <c r="AC243" s="329"/>
    </row>
    <row r="244" spans="1:30" x14ac:dyDescent="0.2">
      <c r="B244" s="114"/>
      <c r="C244" s="114"/>
      <c r="D244" s="114"/>
      <c r="E244" s="114"/>
      <c r="F244" s="114"/>
      <c r="G244" s="114"/>
      <c r="H244" s="114"/>
      <c r="I244" s="114"/>
      <c r="J244" s="114"/>
      <c r="K244" s="114"/>
      <c r="L244" s="114"/>
      <c r="M244" s="261"/>
      <c r="O244" s="318"/>
      <c r="P244" s="115"/>
      <c r="Q244" s="115"/>
      <c r="S244" s="115"/>
      <c r="T244" s="115"/>
      <c r="U244" s="115"/>
      <c r="W244" s="115"/>
      <c r="X244" s="29"/>
      <c r="AA244" s="115"/>
      <c r="AB244" s="115"/>
      <c r="AC244" s="115"/>
    </row>
    <row r="245" spans="1:30" x14ac:dyDescent="0.2">
      <c r="B245" s="29"/>
      <c r="C245" s="29"/>
      <c r="D245" s="29"/>
      <c r="E245" s="29"/>
      <c r="F245" s="29"/>
      <c r="N245" s="111"/>
      <c r="P245" s="29"/>
      <c r="Q245" s="29"/>
      <c r="S245" s="29"/>
      <c r="T245" s="29"/>
      <c r="U245" s="29"/>
      <c r="V245" s="29"/>
      <c r="W245" s="29"/>
      <c r="X245" s="29"/>
      <c r="AA245" s="29"/>
      <c r="AB245" s="29"/>
      <c r="AC245" s="29"/>
    </row>
    <row r="246" spans="1:30" hidden="1" x14ac:dyDescent="0.2">
      <c r="A246"/>
      <c r="B246" s="28"/>
      <c r="C246" s="28"/>
      <c r="D246" s="28"/>
      <c r="E246" s="28"/>
      <c r="F246" s="28"/>
      <c r="G246" s="28"/>
      <c r="H246" s="28"/>
      <c r="I246" s="28"/>
      <c r="J246" s="28"/>
      <c r="K246" s="28"/>
      <c r="L246" s="28"/>
      <c r="M246" s="260"/>
      <c r="N246" s="260"/>
      <c r="O246" s="28"/>
      <c r="P246" s="28"/>
      <c r="Q246"/>
      <c r="R246" s="29"/>
      <c r="S246"/>
      <c r="T246"/>
      <c r="U246"/>
      <c r="V246" s="29"/>
      <c r="W246"/>
      <c r="X246" s="28"/>
      <c r="Y246"/>
      <c r="Z246"/>
      <c r="AA246"/>
      <c r="AB246"/>
      <c r="AC246"/>
      <c r="AD246"/>
    </row>
    <row r="247" spans="1:30" hidden="1" x14ac:dyDescent="0.2">
      <c r="A247"/>
      <c r="B247" s="28"/>
      <c r="C247" s="28"/>
      <c r="D247" s="28"/>
      <c r="E247" s="28"/>
      <c r="F247" s="28"/>
      <c r="G247" s="28"/>
      <c r="H247" s="28"/>
      <c r="I247" s="28"/>
      <c r="J247" s="28"/>
      <c r="K247" s="28"/>
      <c r="L247" s="28"/>
      <c r="M247" s="260"/>
      <c r="N247" s="260"/>
      <c r="O247" s="28"/>
      <c r="P247" s="28"/>
      <c r="Q247"/>
      <c r="R247" s="29"/>
      <c r="S247"/>
      <c r="T247"/>
      <c r="U247"/>
      <c r="V247" s="29"/>
      <c r="W247"/>
      <c r="X247" s="28"/>
      <c r="Y247"/>
      <c r="Z247"/>
      <c r="AA247"/>
      <c r="AB247"/>
      <c r="AC247"/>
      <c r="AD247"/>
    </row>
    <row r="248" spans="1:30" hidden="1" x14ac:dyDescent="0.2">
      <c r="A248"/>
      <c r="B248" s="28"/>
      <c r="C248" s="28"/>
      <c r="D248" s="28"/>
      <c r="E248" s="28"/>
      <c r="F248" s="28"/>
      <c r="G248" s="28"/>
      <c r="H248" s="28"/>
      <c r="I248" s="28"/>
      <c r="J248" s="28"/>
      <c r="K248" s="28"/>
      <c r="L248" s="28"/>
      <c r="M248" s="260"/>
      <c r="N248" s="318"/>
      <c r="O248" s="28"/>
      <c r="P248" s="28"/>
      <c r="Q248"/>
      <c r="R248" s="118"/>
      <c r="S248"/>
      <c r="T248"/>
      <c r="U248"/>
      <c r="V248" s="29"/>
      <c r="W248"/>
      <c r="X248" s="329"/>
      <c r="Y248"/>
      <c r="Z248"/>
      <c r="AA248"/>
      <c r="AB248"/>
      <c r="AC248"/>
      <c r="AD248"/>
    </row>
    <row r="249" spans="1:30" hidden="1" x14ac:dyDescent="0.2">
      <c r="A249"/>
      <c r="B249" s="28"/>
      <c r="C249" s="28"/>
      <c r="D249" s="28"/>
      <c r="E249" s="28"/>
      <c r="F249" s="28"/>
      <c r="G249" s="28"/>
      <c r="H249" s="28"/>
      <c r="I249" s="28"/>
      <c r="J249" s="28"/>
      <c r="K249" s="28"/>
      <c r="L249" s="28"/>
      <c r="M249" s="260"/>
      <c r="N249" s="114"/>
      <c r="O249" s="28"/>
      <c r="P249" s="28"/>
      <c r="Q249"/>
      <c r="R249" s="118"/>
      <c r="S249"/>
      <c r="T249"/>
      <c r="U249"/>
      <c r="V249" s="29"/>
      <c r="W249"/>
      <c r="X249" s="115"/>
      <c r="Y249"/>
      <c r="Z249"/>
      <c r="AA249"/>
      <c r="AB249"/>
      <c r="AC249"/>
      <c r="AD249"/>
    </row>
    <row r="250" spans="1:30" hidden="1" x14ac:dyDescent="0.2">
      <c r="A250"/>
      <c r="B250" s="28"/>
      <c r="C250" s="28"/>
      <c r="D250" s="28"/>
      <c r="E250" s="28"/>
      <c r="F250" s="28"/>
      <c r="G250" s="28"/>
      <c r="H250" s="28"/>
      <c r="I250" s="28"/>
      <c r="J250" s="28"/>
      <c r="K250" s="28"/>
      <c r="L250" s="28"/>
      <c r="M250" s="260"/>
      <c r="O250" s="28"/>
      <c r="P250" s="28"/>
      <c r="Q250"/>
      <c r="R250" s="29"/>
      <c r="S250"/>
      <c r="T250"/>
      <c r="U250"/>
      <c r="V250" s="29"/>
      <c r="W250"/>
      <c r="X250" s="29"/>
      <c r="Y250"/>
      <c r="Z250"/>
      <c r="AA250"/>
      <c r="AB250"/>
      <c r="AC250"/>
      <c r="AD250"/>
    </row>
    <row r="251" spans="1:30" hidden="1" x14ac:dyDescent="0.2">
      <c r="A251"/>
      <c r="B251" s="28"/>
      <c r="C251" s="28"/>
      <c r="D251" s="28"/>
      <c r="E251" s="28"/>
      <c r="F251" s="28"/>
      <c r="G251" s="28"/>
      <c r="H251" s="28"/>
      <c r="I251" s="28"/>
      <c r="J251" s="28"/>
      <c r="K251" s="28"/>
      <c r="L251" s="28"/>
      <c r="M251" s="260"/>
      <c r="N251" s="28"/>
      <c r="O251" s="28"/>
      <c r="P251" s="28"/>
      <c r="Q251"/>
      <c r="R251" s="28"/>
      <c r="S251"/>
      <c r="T251"/>
      <c r="U251"/>
      <c r="V251" s="28"/>
      <c r="W251"/>
      <c r="X251"/>
      <c r="Y251"/>
      <c r="Z251"/>
      <c r="AA251"/>
      <c r="AB251"/>
      <c r="AC251"/>
      <c r="AD251"/>
    </row>
    <row r="252" spans="1:30" hidden="1" x14ac:dyDescent="0.2">
      <c r="A252"/>
      <c r="B252" s="28"/>
      <c r="C252" s="28"/>
      <c r="D252" s="28"/>
      <c r="E252" s="28"/>
      <c r="F252" s="28"/>
      <c r="G252" s="28"/>
      <c r="H252" s="28"/>
      <c r="I252" s="28"/>
      <c r="J252" s="28"/>
      <c r="K252" s="28"/>
      <c r="L252" s="28"/>
      <c r="M252" s="260"/>
      <c r="N252" s="28"/>
      <c r="O252" s="28"/>
      <c r="P252" s="28"/>
      <c r="Q252"/>
      <c r="R252" s="28"/>
      <c r="S252"/>
      <c r="T252"/>
      <c r="U252"/>
      <c r="V252" s="28"/>
      <c r="W252"/>
      <c r="X252"/>
      <c r="Y252"/>
      <c r="Z252"/>
      <c r="AA252"/>
      <c r="AB252"/>
      <c r="AC252"/>
      <c r="AD252"/>
    </row>
    <row r="253" spans="1:30" hidden="1" x14ac:dyDescent="0.2">
      <c r="A253"/>
      <c r="B253" s="28"/>
      <c r="C253" s="28"/>
      <c r="D253" s="28"/>
      <c r="E253" s="28"/>
      <c r="F253" s="28"/>
      <c r="G253" s="28"/>
      <c r="H253" s="28"/>
      <c r="I253" s="28"/>
      <c r="J253" s="28"/>
      <c r="K253" s="28"/>
      <c r="L253" s="28"/>
      <c r="M253" s="260"/>
      <c r="N253" s="28"/>
      <c r="O253" s="28"/>
      <c r="P253" s="28"/>
      <c r="Q253"/>
      <c r="R253" s="329"/>
      <c r="S253"/>
      <c r="T253"/>
      <c r="U253"/>
      <c r="V253" s="329"/>
      <c r="W253"/>
      <c r="X253"/>
      <c r="Y253"/>
      <c r="Z253"/>
      <c r="AA253"/>
      <c r="AB253"/>
      <c r="AC253"/>
      <c r="AD253"/>
    </row>
    <row r="254" spans="1:30" hidden="1" x14ac:dyDescent="0.2">
      <c r="A254"/>
      <c r="B254" s="28"/>
      <c r="C254" s="28"/>
      <c r="D254" s="28"/>
      <c r="E254" s="28"/>
      <c r="F254" s="28"/>
      <c r="G254" s="28"/>
      <c r="H254" s="28"/>
      <c r="I254" s="28"/>
      <c r="J254" s="28"/>
      <c r="K254" s="28"/>
      <c r="L254" s="28"/>
      <c r="M254" s="260"/>
      <c r="N254" s="28"/>
      <c r="O254" s="28"/>
      <c r="P254" s="28"/>
      <c r="Q254"/>
      <c r="R254" s="115"/>
      <c r="S254"/>
      <c r="T254"/>
      <c r="U254"/>
      <c r="V254" s="115"/>
      <c r="W254"/>
      <c r="X254"/>
      <c r="Y254"/>
      <c r="Z254"/>
      <c r="AA254"/>
      <c r="AB254"/>
      <c r="AC254"/>
      <c r="AD254"/>
    </row>
    <row r="255" spans="1:30" hidden="1" x14ac:dyDescent="0.2">
      <c r="A255"/>
      <c r="B255" s="28"/>
      <c r="C255" s="28"/>
      <c r="D255" s="28"/>
      <c r="E255" s="28"/>
      <c r="F255" s="28"/>
      <c r="G255" s="28"/>
      <c r="H255" s="28"/>
      <c r="I255" s="28"/>
      <c r="J255" s="28"/>
      <c r="K255" s="28"/>
      <c r="L255" s="28"/>
      <c r="M255" s="260"/>
      <c r="N255" s="28"/>
      <c r="O255" s="28"/>
      <c r="P255" s="28"/>
      <c r="Q255"/>
      <c r="R255" s="29"/>
      <c r="S255"/>
      <c r="T255"/>
      <c r="U255"/>
      <c r="V255" s="29"/>
      <c r="W255"/>
      <c r="X255"/>
      <c r="Y255"/>
      <c r="Z255"/>
      <c r="AA255"/>
      <c r="AB255"/>
      <c r="AC255"/>
      <c r="AD255"/>
    </row>
    <row r="256" spans="1:30" hidden="1" x14ac:dyDescent="0.2">
      <c r="A256"/>
      <c r="B256" s="28"/>
      <c r="C256" s="28"/>
      <c r="D256" s="28"/>
      <c r="E256" s="28"/>
      <c r="F256" s="28"/>
      <c r="G256" s="28"/>
      <c r="H256" s="28"/>
      <c r="I256" s="28"/>
      <c r="J256" s="28"/>
      <c r="K256" s="28"/>
      <c r="L256" s="28"/>
      <c r="M256" s="260"/>
      <c r="N256" s="28"/>
      <c r="O256" s="28"/>
      <c r="P256" s="28"/>
      <c r="Q256"/>
      <c r="R256"/>
      <c r="S256"/>
      <c r="T256"/>
      <c r="U256"/>
      <c r="V256"/>
      <c r="W256"/>
      <c r="X256"/>
      <c r="Y256"/>
      <c r="Z256"/>
      <c r="AA256"/>
      <c r="AB256"/>
      <c r="AC256"/>
      <c r="AD256"/>
    </row>
    <row r="257" spans="1:30" hidden="1" x14ac:dyDescent="0.2">
      <c r="A257"/>
      <c r="B257" s="28"/>
      <c r="C257" s="28"/>
      <c r="D257" s="28"/>
      <c r="E257" s="28"/>
      <c r="F257" s="28"/>
      <c r="G257" s="28"/>
      <c r="H257" s="28"/>
      <c r="I257" s="28"/>
      <c r="J257" s="28"/>
      <c r="K257" s="28"/>
      <c r="L257" s="28"/>
      <c r="M257" s="260"/>
      <c r="N257" s="28"/>
      <c r="O257" s="28"/>
      <c r="P257" s="28"/>
      <c r="Q257"/>
      <c r="R257"/>
      <c r="S257"/>
      <c r="T257"/>
      <c r="U257"/>
      <c r="V257"/>
      <c r="W257"/>
      <c r="X257"/>
      <c r="Y257"/>
      <c r="Z257"/>
      <c r="AA257"/>
      <c r="AB257"/>
      <c r="AC257"/>
      <c r="AD257"/>
    </row>
    <row r="258" spans="1:30" hidden="1" x14ac:dyDescent="0.2">
      <c r="A258"/>
      <c r="B258" s="28"/>
      <c r="C258" s="28"/>
      <c r="D258" s="28"/>
      <c r="E258" s="28"/>
      <c r="F258" s="28"/>
      <c r="G258" s="28"/>
      <c r="H258" s="28"/>
      <c r="I258" s="28"/>
      <c r="J258" s="28"/>
      <c r="K258" s="28"/>
      <c r="L258" s="28"/>
      <c r="M258" s="260"/>
      <c r="N258" s="28"/>
      <c r="O258" s="28"/>
      <c r="P258" s="28"/>
      <c r="Q258"/>
      <c r="R258"/>
      <c r="S258"/>
      <c r="T258"/>
      <c r="U258"/>
      <c r="V258"/>
      <c r="W258"/>
      <c r="X258"/>
      <c r="Y258"/>
      <c r="Z258"/>
      <c r="AA258"/>
      <c r="AB258"/>
      <c r="AC258"/>
      <c r="AD258"/>
    </row>
    <row r="259" spans="1:30" hidden="1" x14ac:dyDescent="0.2">
      <c r="A259"/>
      <c r="B259" s="28"/>
      <c r="C259" s="28"/>
      <c r="D259" s="28"/>
      <c r="E259" s="28"/>
      <c r="F259" s="28"/>
      <c r="G259" s="28"/>
      <c r="H259" s="28"/>
      <c r="I259" s="28"/>
      <c r="J259" s="28"/>
      <c r="K259" s="28"/>
      <c r="L259" s="28"/>
      <c r="M259" s="260"/>
      <c r="N259" s="28"/>
      <c r="O259" s="28"/>
      <c r="P259" s="28"/>
      <c r="Q259"/>
      <c r="R259"/>
      <c r="S259"/>
      <c r="T259"/>
      <c r="U259"/>
      <c r="V259"/>
      <c r="W259"/>
      <c r="X259"/>
      <c r="Y259"/>
      <c r="Z259"/>
      <c r="AA259"/>
      <c r="AB259"/>
      <c r="AC259"/>
      <c r="AD259"/>
    </row>
    <row r="260" spans="1:30" hidden="1" x14ac:dyDescent="0.2">
      <c r="A260"/>
      <c r="B260" s="28"/>
      <c r="C260" s="28"/>
      <c r="D260" s="28"/>
      <c r="E260" s="28"/>
      <c r="F260" s="28"/>
      <c r="G260" s="28"/>
      <c r="H260" s="28"/>
      <c r="I260" s="28"/>
      <c r="J260" s="28"/>
      <c r="K260" s="28"/>
      <c r="L260" s="28"/>
      <c r="M260" s="260"/>
      <c r="N260" s="28"/>
      <c r="O260" s="28"/>
      <c r="P260" s="28"/>
      <c r="Q260"/>
      <c r="R260"/>
      <c r="S260"/>
      <c r="T260"/>
      <c r="U260"/>
      <c r="V260"/>
      <c r="W260"/>
      <c r="X260"/>
      <c r="Y260"/>
      <c r="Z260"/>
      <c r="AA260"/>
      <c r="AB260"/>
      <c r="AC260"/>
      <c r="AD260"/>
    </row>
    <row r="261" spans="1:30" hidden="1" x14ac:dyDescent="0.2">
      <c r="A261"/>
      <c r="B261" s="28"/>
      <c r="C261" s="28"/>
      <c r="D261" s="28"/>
      <c r="E261" s="28"/>
      <c r="F261" s="28"/>
      <c r="G261" s="28"/>
      <c r="H261" s="28"/>
      <c r="I261" s="28"/>
      <c r="J261" s="28"/>
      <c r="K261" s="28"/>
      <c r="L261" s="28"/>
      <c r="M261" s="260"/>
      <c r="N261" s="28"/>
      <c r="O261" s="28"/>
      <c r="P261" s="28"/>
      <c r="Q261"/>
      <c r="R261"/>
      <c r="S261"/>
      <c r="T261"/>
      <c r="U261"/>
      <c r="V261"/>
      <c r="W261"/>
      <c r="X261"/>
      <c r="Y261"/>
      <c r="Z261"/>
      <c r="AA261"/>
      <c r="AB261"/>
      <c r="AC261"/>
      <c r="AD261"/>
    </row>
    <row r="262" spans="1:30" hidden="1" x14ac:dyDescent="0.2">
      <c r="A262"/>
      <c r="B262" s="28"/>
      <c r="C262" s="28"/>
      <c r="D262" s="28"/>
      <c r="E262" s="28"/>
      <c r="F262" s="28"/>
      <c r="G262" s="28"/>
      <c r="H262" s="28"/>
      <c r="I262" s="28"/>
      <c r="J262" s="28"/>
      <c r="K262" s="28"/>
      <c r="L262" s="28"/>
      <c r="M262" s="260"/>
      <c r="N262" s="28"/>
      <c r="O262" s="28"/>
      <c r="P262" s="28"/>
      <c r="Q262"/>
      <c r="R262"/>
      <c r="S262"/>
      <c r="T262"/>
      <c r="U262"/>
      <c r="V262"/>
      <c r="W262"/>
      <c r="X262"/>
      <c r="Y262"/>
      <c r="Z262"/>
      <c r="AA262"/>
      <c r="AB262"/>
      <c r="AC262"/>
      <c r="AD262"/>
    </row>
    <row r="263" spans="1:30" hidden="1" x14ac:dyDescent="0.2">
      <c r="A263"/>
      <c r="B263" s="28"/>
      <c r="C263" s="28"/>
      <c r="D263" s="28"/>
      <c r="E263" s="28"/>
      <c r="F263" s="28"/>
      <c r="G263" s="28"/>
      <c r="H263" s="28"/>
      <c r="I263" s="28"/>
      <c r="J263" s="28"/>
      <c r="K263" s="28"/>
      <c r="L263" s="28"/>
      <c r="M263" s="260"/>
      <c r="N263" s="28"/>
      <c r="O263" s="28"/>
      <c r="P263" s="28"/>
      <c r="Q263"/>
      <c r="R263"/>
      <c r="S263"/>
      <c r="T263"/>
      <c r="U263"/>
      <c r="V263"/>
      <c r="W263"/>
      <c r="X263"/>
      <c r="Y263"/>
      <c r="Z263"/>
      <c r="AA263"/>
      <c r="AB263"/>
      <c r="AC263"/>
      <c r="AD263"/>
    </row>
    <row r="264" spans="1:30" hidden="1" x14ac:dyDescent="0.2">
      <c r="A264"/>
      <c r="B264" s="28"/>
      <c r="C264" s="28"/>
      <c r="D264" s="28"/>
      <c r="E264" s="28"/>
      <c r="F264" s="28"/>
      <c r="G264" s="28"/>
      <c r="H264" s="28"/>
      <c r="I264" s="28"/>
      <c r="J264" s="28"/>
      <c r="K264" s="28"/>
      <c r="L264" s="28"/>
      <c r="M264" s="260"/>
      <c r="N264" s="28"/>
      <c r="O264" s="28"/>
      <c r="P264" s="28"/>
      <c r="Q264"/>
      <c r="R264"/>
      <c r="S264"/>
      <c r="T264"/>
      <c r="U264"/>
      <c r="V264"/>
      <c r="W264"/>
      <c r="X264"/>
      <c r="Y264"/>
      <c r="Z264"/>
      <c r="AA264"/>
      <c r="AB264"/>
      <c r="AC264"/>
      <c r="AD264"/>
    </row>
    <row r="265" spans="1:30" hidden="1" x14ac:dyDescent="0.2">
      <c r="A265"/>
      <c r="B265" s="28"/>
      <c r="C265" s="28"/>
      <c r="D265" s="28"/>
      <c r="E265" s="28"/>
      <c r="F265" s="28"/>
      <c r="G265" s="28"/>
      <c r="H265" s="28"/>
      <c r="I265" s="28"/>
      <c r="J265" s="28"/>
      <c r="K265" s="28"/>
      <c r="L265" s="28"/>
      <c r="M265" s="260"/>
      <c r="N265" s="28"/>
      <c r="O265" s="28"/>
      <c r="P265" s="28"/>
      <c r="Q265"/>
      <c r="R265"/>
      <c r="S265"/>
      <c r="T265"/>
      <c r="U265"/>
      <c r="V265"/>
      <c r="W265"/>
      <c r="X265"/>
      <c r="Y265"/>
      <c r="Z265"/>
      <c r="AA265"/>
      <c r="AB265"/>
      <c r="AC265"/>
      <c r="AD265"/>
    </row>
    <row r="266" spans="1:30" hidden="1" x14ac:dyDescent="0.2">
      <c r="A266"/>
      <c r="B266" s="28"/>
      <c r="C266" s="28"/>
      <c r="D266" s="28"/>
      <c r="E266" s="28"/>
      <c r="F266" s="28"/>
      <c r="G266" s="28"/>
      <c r="H266" s="28"/>
      <c r="I266" s="28"/>
      <c r="J266" s="28"/>
      <c r="K266" s="28"/>
      <c r="L266" s="28"/>
      <c r="M266" s="260"/>
      <c r="N266" s="28"/>
      <c r="O266" s="28"/>
      <c r="P266" s="28"/>
      <c r="Q266"/>
      <c r="R266"/>
      <c r="S266"/>
      <c r="T266"/>
      <c r="U266"/>
      <c r="V266"/>
      <c r="W266"/>
      <c r="X266"/>
      <c r="Y266"/>
      <c r="Z266"/>
      <c r="AA266"/>
      <c r="AB266"/>
      <c r="AC266"/>
      <c r="AD266"/>
    </row>
    <row r="267" spans="1:30" hidden="1" x14ac:dyDescent="0.2">
      <c r="A267"/>
      <c r="B267" s="28"/>
      <c r="C267" s="28"/>
      <c r="D267" s="28"/>
      <c r="E267" s="28"/>
      <c r="F267" s="28"/>
      <c r="G267" s="28"/>
      <c r="H267" s="28"/>
      <c r="I267" s="28"/>
      <c r="J267" s="28"/>
      <c r="K267" s="28"/>
      <c r="L267" s="28"/>
      <c r="M267" s="260"/>
      <c r="N267" s="28"/>
      <c r="O267" s="28"/>
      <c r="P267" s="28"/>
      <c r="Q267"/>
      <c r="R267"/>
      <c r="S267"/>
      <c r="T267"/>
      <c r="U267"/>
      <c r="V267"/>
      <c r="W267"/>
      <c r="X267"/>
      <c r="Y267"/>
      <c r="Z267"/>
      <c r="AA267"/>
      <c r="AB267"/>
      <c r="AC267"/>
      <c r="AD267"/>
    </row>
    <row r="268" spans="1:30" hidden="1" x14ac:dyDescent="0.2">
      <c r="A268"/>
      <c r="B268" s="28"/>
      <c r="C268" s="28"/>
      <c r="D268" s="28"/>
      <c r="E268" s="28"/>
      <c r="F268" s="28"/>
      <c r="G268" s="28"/>
      <c r="H268" s="28"/>
      <c r="I268" s="28"/>
      <c r="J268" s="28"/>
      <c r="K268" s="28"/>
      <c r="L268" s="28"/>
      <c r="M268" s="260"/>
      <c r="N268" s="28"/>
      <c r="O268" s="28"/>
      <c r="P268" s="28"/>
      <c r="Q268"/>
      <c r="R268"/>
      <c r="S268"/>
      <c r="T268"/>
      <c r="U268"/>
      <c r="V268"/>
      <c r="W268"/>
      <c r="X268"/>
      <c r="Y268"/>
      <c r="Z268"/>
      <c r="AA268"/>
      <c r="AB268"/>
      <c r="AC268"/>
      <c r="AD268"/>
    </row>
    <row r="269" spans="1:30" hidden="1" x14ac:dyDescent="0.2">
      <c r="A269"/>
      <c r="B269" s="28"/>
      <c r="C269" s="28"/>
      <c r="D269" s="28"/>
      <c r="E269" s="28"/>
      <c r="F269" s="28"/>
      <c r="G269" s="28"/>
      <c r="H269" s="28"/>
      <c r="I269" s="28"/>
      <c r="J269" s="28"/>
      <c r="K269" s="28"/>
      <c r="L269" s="28"/>
      <c r="M269" s="260"/>
      <c r="N269" s="28"/>
      <c r="O269" s="28"/>
      <c r="P269" s="28"/>
      <c r="Q269"/>
      <c r="R269"/>
      <c r="S269"/>
      <c r="T269"/>
      <c r="U269"/>
      <c r="V269"/>
      <c r="W269"/>
      <c r="X269"/>
      <c r="Y269"/>
      <c r="Z269"/>
      <c r="AA269"/>
      <c r="AB269"/>
      <c r="AC269"/>
      <c r="AD269"/>
    </row>
    <row r="270" spans="1:30" hidden="1" x14ac:dyDescent="0.2">
      <c r="A270"/>
      <c r="B270" s="28"/>
      <c r="C270" s="28"/>
      <c r="D270" s="28"/>
      <c r="E270" s="28"/>
      <c r="F270" s="28"/>
      <c r="G270" s="28"/>
      <c r="H270" s="28"/>
      <c r="I270" s="28"/>
      <c r="J270" s="28"/>
      <c r="K270" s="28"/>
      <c r="L270" s="28"/>
      <c r="M270" s="260"/>
      <c r="N270" s="28"/>
      <c r="O270" s="28"/>
      <c r="P270" s="28"/>
      <c r="Q270"/>
      <c r="R270"/>
      <c r="S270"/>
      <c r="T270"/>
      <c r="U270"/>
      <c r="V270"/>
      <c r="W270"/>
      <c r="X270"/>
      <c r="Y270"/>
      <c r="Z270"/>
      <c r="AA270"/>
      <c r="AB270"/>
      <c r="AC270"/>
      <c r="AD270"/>
    </row>
    <row r="271" spans="1:30" hidden="1" x14ac:dyDescent="0.2">
      <c r="A271"/>
      <c r="B271" s="28"/>
      <c r="C271" s="28"/>
      <c r="D271" s="28"/>
      <c r="E271" s="28"/>
      <c r="F271" s="28"/>
      <c r="G271" s="28"/>
      <c r="H271" s="28"/>
      <c r="I271" s="28"/>
      <c r="J271" s="28"/>
      <c r="K271" s="28"/>
      <c r="L271" s="28"/>
      <c r="M271" s="260"/>
      <c r="N271" s="28"/>
      <c r="O271" s="28"/>
      <c r="P271" s="28"/>
      <c r="Q271"/>
      <c r="R271"/>
      <c r="S271"/>
      <c r="T271"/>
      <c r="U271"/>
      <c r="V271"/>
      <c r="W271"/>
      <c r="X271"/>
      <c r="Y271"/>
      <c r="Z271"/>
      <c r="AA271"/>
      <c r="AB271"/>
      <c r="AC271"/>
      <c r="AD271"/>
    </row>
    <row r="272" spans="1:30" hidden="1" x14ac:dyDescent="0.2">
      <c r="A272"/>
      <c r="B272" s="28"/>
      <c r="C272" s="28"/>
      <c r="D272" s="28"/>
      <c r="E272" s="28"/>
      <c r="F272" s="28"/>
      <c r="G272" s="28"/>
      <c r="H272" s="28"/>
      <c r="I272" s="28"/>
      <c r="J272" s="28"/>
      <c r="K272" s="28"/>
      <c r="L272" s="28"/>
      <c r="M272" s="260"/>
      <c r="N272" s="28"/>
      <c r="O272" s="28"/>
      <c r="P272" s="28"/>
      <c r="Q272"/>
      <c r="R272"/>
      <c r="S272"/>
      <c r="T272"/>
      <c r="U272"/>
      <c r="V272"/>
      <c r="W272"/>
      <c r="X272"/>
      <c r="Y272"/>
      <c r="Z272"/>
      <c r="AA272"/>
      <c r="AB272"/>
      <c r="AC272"/>
      <c r="AD272"/>
    </row>
    <row r="273" spans="1:30" hidden="1" x14ac:dyDescent="0.2">
      <c r="A273"/>
      <c r="B273" s="28"/>
      <c r="C273" s="28"/>
      <c r="D273" s="28"/>
      <c r="E273" s="28"/>
      <c r="F273" s="28"/>
      <c r="G273" s="28"/>
      <c r="H273" s="28"/>
      <c r="I273" s="28"/>
      <c r="J273" s="28"/>
      <c r="K273" s="28"/>
      <c r="L273" s="28"/>
      <c r="M273" s="260"/>
      <c r="N273" s="28"/>
      <c r="O273" s="28"/>
      <c r="P273" s="28"/>
      <c r="Q273"/>
      <c r="R273"/>
      <c r="S273"/>
      <c r="T273"/>
      <c r="U273"/>
      <c r="V273"/>
      <c r="W273"/>
      <c r="X273"/>
      <c r="Y273"/>
      <c r="Z273"/>
      <c r="AA273"/>
      <c r="AB273"/>
      <c r="AC273"/>
      <c r="AD273"/>
    </row>
    <row r="274" spans="1:30" hidden="1" x14ac:dyDescent="0.2">
      <c r="A274"/>
      <c r="B274" s="28"/>
      <c r="C274" s="28"/>
      <c r="D274" s="28"/>
      <c r="E274" s="28"/>
      <c r="F274" s="28"/>
      <c r="G274" s="28"/>
      <c r="H274" s="28"/>
      <c r="I274" s="28"/>
      <c r="J274" s="28"/>
      <c r="K274" s="28"/>
      <c r="L274" s="28"/>
      <c r="M274" s="260"/>
      <c r="N274" s="28"/>
      <c r="O274" s="28"/>
      <c r="P274" s="28"/>
      <c r="Q274"/>
      <c r="R274"/>
      <c r="S274"/>
      <c r="T274"/>
      <c r="U274"/>
      <c r="V274"/>
      <c r="W274"/>
      <c r="X274"/>
      <c r="Y274"/>
      <c r="Z274"/>
      <c r="AA274"/>
      <c r="AB274"/>
      <c r="AC274"/>
      <c r="AD274"/>
    </row>
    <row r="275" spans="1:30" hidden="1" x14ac:dyDescent="0.2">
      <c r="A275"/>
      <c r="B275" s="28"/>
      <c r="C275" s="28"/>
      <c r="D275" s="28"/>
      <c r="E275" s="28"/>
      <c r="F275" s="28"/>
      <c r="G275" s="28"/>
      <c r="H275" s="28"/>
      <c r="I275" s="28"/>
      <c r="J275" s="28"/>
      <c r="K275" s="28"/>
      <c r="L275" s="28"/>
      <c r="M275" s="260"/>
      <c r="N275" s="28"/>
      <c r="O275" s="28"/>
      <c r="P275" s="28"/>
      <c r="Q275"/>
      <c r="R275"/>
      <c r="S275"/>
      <c r="T275"/>
      <c r="U275"/>
      <c r="V275"/>
      <c r="W275"/>
      <c r="X275"/>
      <c r="Y275"/>
      <c r="Z275"/>
      <c r="AA275"/>
      <c r="AB275"/>
      <c r="AC275"/>
      <c r="AD275"/>
    </row>
    <row r="276" spans="1:30" hidden="1" x14ac:dyDescent="0.2">
      <c r="A276"/>
      <c r="B276" s="28"/>
      <c r="C276" s="28"/>
      <c r="D276" s="28"/>
      <c r="E276" s="28"/>
      <c r="F276" s="28"/>
      <c r="G276" s="28"/>
      <c r="H276" s="28"/>
      <c r="I276" s="28"/>
      <c r="J276" s="28"/>
      <c r="K276" s="28"/>
      <c r="L276" s="28"/>
      <c r="M276" s="260"/>
      <c r="N276" s="28"/>
      <c r="O276" s="28"/>
      <c r="P276" s="28"/>
      <c r="Q276"/>
      <c r="R276"/>
      <c r="S276"/>
      <c r="T276"/>
      <c r="U276"/>
      <c r="V276"/>
      <c r="W276"/>
      <c r="X276"/>
      <c r="Y276"/>
      <c r="Z276"/>
      <c r="AA276"/>
      <c r="AB276"/>
      <c r="AC276"/>
      <c r="AD276"/>
    </row>
    <row r="277" spans="1:30" hidden="1" x14ac:dyDescent="0.2">
      <c r="A277"/>
      <c r="B277" s="28"/>
      <c r="C277" s="28"/>
      <c r="D277" s="28"/>
      <c r="E277" s="28"/>
      <c r="F277" s="28"/>
      <c r="G277" s="28"/>
      <c r="H277" s="28"/>
      <c r="I277" s="28"/>
      <c r="J277" s="28"/>
      <c r="K277" s="28"/>
      <c r="L277" s="28"/>
      <c r="M277" s="260"/>
      <c r="N277" s="28"/>
      <c r="O277" s="28"/>
      <c r="P277" s="28"/>
      <c r="Q277"/>
      <c r="R277"/>
      <c r="S277"/>
      <c r="T277"/>
      <c r="U277"/>
      <c r="V277"/>
      <c r="W277"/>
      <c r="X277"/>
      <c r="Y277"/>
      <c r="Z277"/>
      <c r="AA277"/>
      <c r="AB277"/>
      <c r="AC277"/>
      <c r="AD277"/>
    </row>
    <row r="278" spans="1:30" hidden="1" x14ac:dyDescent="0.2">
      <c r="A278"/>
      <c r="B278" s="28"/>
      <c r="C278" s="28"/>
      <c r="D278" s="28"/>
      <c r="E278" s="28"/>
      <c r="F278" s="28"/>
      <c r="G278" s="28"/>
      <c r="H278" s="28"/>
      <c r="I278" s="28"/>
      <c r="J278" s="28"/>
      <c r="K278" s="28"/>
      <c r="L278" s="28"/>
      <c r="M278" s="260"/>
      <c r="N278" s="28"/>
      <c r="O278" s="28"/>
      <c r="P278" s="28"/>
      <c r="Q278"/>
      <c r="R278"/>
      <c r="S278"/>
      <c r="T278"/>
      <c r="U278"/>
      <c r="V278"/>
      <c r="W278"/>
      <c r="X278"/>
      <c r="Y278"/>
      <c r="Z278"/>
      <c r="AA278"/>
      <c r="AB278"/>
      <c r="AC278"/>
      <c r="AD278"/>
    </row>
    <row r="279" spans="1:30" hidden="1" x14ac:dyDescent="0.2">
      <c r="A279"/>
      <c r="B279" s="28"/>
      <c r="C279" s="28"/>
      <c r="D279" s="28"/>
      <c r="E279" s="28"/>
      <c r="F279" s="28"/>
      <c r="G279" s="28"/>
      <c r="H279" s="28"/>
      <c r="I279" s="28"/>
      <c r="J279" s="28"/>
      <c r="K279" s="28"/>
      <c r="L279" s="28"/>
      <c r="M279" s="260"/>
      <c r="N279" s="28"/>
      <c r="O279" s="28"/>
      <c r="P279" s="28"/>
      <c r="Q279"/>
      <c r="R279"/>
      <c r="S279"/>
      <c r="T279"/>
      <c r="U279"/>
      <c r="V279"/>
      <c r="W279"/>
      <c r="X279"/>
      <c r="Y279"/>
      <c r="Z279"/>
      <c r="AA279"/>
      <c r="AB279"/>
      <c r="AC279"/>
      <c r="AD279"/>
    </row>
    <row r="280" spans="1:30" x14ac:dyDescent="0.2">
      <c r="N280" s="28"/>
    </row>
    <row r="281" spans="1:30" x14ac:dyDescent="0.2">
      <c r="N281" s="28"/>
    </row>
    <row r="282" spans="1:30" x14ac:dyDescent="0.2">
      <c r="N282" s="28"/>
    </row>
    <row r="283" spans="1:30" x14ac:dyDescent="0.2">
      <c r="N283" s="28"/>
    </row>
    <row r="284" spans="1:30" x14ac:dyDescent="0.2">
      <c r="N284" s="28"/>
    </row>
    <row r="285" spans="1:30" x14ac:dyDescent="0.2">
      <c r="R285" s="118"/>
    </row>
    <row r="286" spans="1:30" x14ac:dyDescent="0.2">
      <c r="R286" s="118"/>
    </row>
    <row r="287" spans="1:30" x14ac:dyDescent="0.2">
      <c r="R287" s="118"/>
    </row>
    <row r="288" spans="1:30" hidden="1" x14ac:dyDescent="0.2">
      <c r="R288" s="118"/>
      <c r="V288"/>
    </row>
    <row r="289" spans="18:22" hidden="1" x14ac:dyDescent="0.2">
      <c r="R289" s="118"/>
      <c r="V289"/>
    </row>
  </sheetData>
  <sheetProtection algorithmName="SHA-512" hashValue="9E6N9Q+L1gtlxDiXTZo2zL8KROo0ooOO0i3NbMjju8yDw2AIcVg5PvktXJMR5XxqVtjOos+05BlcPEmVb1TGyA==" saltValue="UiQKt4Vv4rXrFP4RUuZkSw==" spinCount="100000" sheet="1" formatColumns="0" formatRows="0" selectLockedCells="1"/>
  <mergeCells count="195">
    <mergeCell ref="B233:J233"/>
    <mergeCell ref="B235:J235"/>
    <mergeCell ref="B236:J236"/>
    <mergeCell ref="B237:J237"/>
    <mergeCell ref="B238:J238"/>
    <mergeCell ref="B239:J239"/>
    <mergeCell ref="B243:K243"/>
    <mergeCell ref="J220:L220"/>
    <mergeCell ref="B222:J222"/>
    <mergeCell ref="B223:J223"/>
    <mergeCell ref="B224:J224"/>
    <mergeCell ref="B225:J225"/>
    <mergeCell ref="B226:J226"/>
    <mergeCell ref="B227:J227"/>
    <mergeCell ref="B229:J229"/>
    <mergeCell ref="B230:J230"/>
    <mergeCell ref="B231:J231"/>
    <mergeCell ref="B232:J232"/>
    <mergeCell ref="B221:J221"/>
    <mergeCell ref="B186:K186"/>
    <mergeCell ref="B187:K187"/>
    <mergeCell ref="B190:E190"/>
    <mergeCell ref="B180:K180"/>
    <mergeCell ref="B181:K181"/>
    <mergeCell ref="B182:K182"/>
    <mergeCell ref="B183:K183"/>
    <mergeCell ref="B184:K184"/>
    <mergeCell ref="B185:K185"/>
    <mergeCell ref="B175:K175"/>
    <mergeCell ref="B176:K176"/>
    <mergeCell ref="B177:K177"/>
    <mergeCell ref="B178:K178"/>
    <mergeCell ref="B179:K179"/>
    <mergeCell ref="B168:K168"/>
    <mergeCell ref="B169:K169"/>
    <mergeCell ref="B170:K170"/>
    <mergeCell ref="B171:K171"/>
    <mergeCell ref="B172:K172"/>
    <mergeCell ref="B173:K173"/>
    <mergeCell ref="B163:K163"/>
    <mergeCell ref="B164:K164"/>
    <mergeCell ref="B165:K165"/>
    <mergeCell ref="B166:K166"/>
    <mergeCell ref="B167:K167"/>
    <mergeCell ref="B156:K156"/>
    <mergeCell ref="B157:K157"/>
    <mergeCell ref="B160:E160"/>
    <mergeCell ref="B174:K174"/>
    <mergeCell ref="B150:K150"/>
    <mergeCell ref="B151:K151"/>
    <mergeCell ref="B152:K152"/>
    <mergeCell ref="B153:K153"/>
    <mergeCell ref="B154:K154"/>
    <mergeCell ref="B155:K155"/>
    <mergeCell ref="V160:V161"/>
    <mergeCell ref="X160:X161"/>
    <mergeCell ref="B162:K162"/>
    <mergeCell ref="B145:K145"/>
    <mergeCell ref="B146:K146"/>
    <mergeCell ref="B147:K147"/>
    <mergeCell ref="B148:K148"/>
    <mergeCell ref="B149:K149"/>
    <mergeCell ref="B138:K138"/>
    <mergeCell ref="B139:K139"/>
    <mergeCell ref="B140:K140"/>
    <mergeCell ref="B141:K141"/>
    <mergeCell ref="B142:K142"/>
    <mergeCell ref="B143:K143"/>
    <mergeCell ref="B133:K133"/>
    <mergeCell ref="B134:K134"/>
    <mergeCell ref="B135:K135"/>
    <mergeCell ref="B136:K136"/>
    <mergeCell ref="B137:K137"/>
    <mergeCell ref="B126:D126"/>
    <mergeCell ref="B127:D127"/>
    <mergeCell ref="B130:E130"/>
    <mergeCell ref="B144:K144"/>
    <mergeCell ref="B120:D120"/>
    <mergeCell ref="B121:D121"/>
    <mergeCell ref="B122:D122"/>
    <mergeCell ref="B123:D123"/>
    <mergeCell ref="B124:D124"/>
    <mergeCell ref="B125:D125"/>
    <mergeCell ref="X130:X131"/>
    <mergeCell ref="V130:V131"/>
    <mergeCell ref="B132:K132"/>
    <mergeCell ref="B115:D115"/>
    <mergeCell ref="B116:D116"/>
    <mergeCell ref="B117:D117"/>
    <mergeCell ref="B118:D118"/>
    <mergeCell ref="B119:D119"/>
    <mergeCell ref="B108:D108"/>
    <mergeCell ref="B109:D109"/>
    <mergeCell ref="B110:D110"/>
    <mergeCell ref="B111:D111"/>
    <mergeCell ref="B112:D112"/>
    <mergeCell ref="B113:D113"/>
    <mergeCell ref="B103:D103"/>
    <mergeCell ref="B104:D104"/>
    <mergeCell ref="B105:D105"/>
    <mergeCell ref="B106:D106"/>
    <mergeCell ref="B107:D107"/>
    <mergeCell ref="B96:I96"/>
    <mergeCell ref="B97:I97"/>
    <mergeCell ref="B100:E100"/>
    <mergeCell ref="B114:D114"/>
    <mergeCell ref="B90:I90"/>
    <mergeCell ref="B91:I91"/>
    <mergeCell ref="B92:I92"/>
    <mergeCell ref="B93:I93"/>
    <mergeCell ref="B94:I94"/>
    <mergeCell ref="B95:I95"/>
    <mergeCell ref="V100:V101"/>
    <mergeCell ref="X100:X101"/>
    <mergeCell ref="B102:D102"/>
    <mergeCell ref="B86:I86"/>
    <mergeCell ref="B87:I87"/>
    <mergeCell ref="B88:I88"/>
    <mergeCell ref="B89:I89"/>
    <mergeCell ref="B78:I78"/>
    <mergeCell ref="B79:I79"/>
    <mergeCell ref="B80:I80"/>
    <mergeCell ref="B81:I81"/>
    <mergeCell ref="B82:I82"/>
    <mergeCell ref="B83:I83"/>
    <mergeCell ref="B74:I74"/>
    <mergeCell ref="B75:I75"/>
    <mergeCell ref="B76:I76"/>
    <mergeCell ref="B77:I77"/>
    <mergeCell ref="B66:I66"/>
    <mergeCell ref="B67:I67"/>
    <mergeCell ref="B70:E70"/>
    <mergeCell ref="B84:I84"/>
    <mergeCell ref="B85:I85"/>
    <mergeCell ref="B61:I61"/>
    <mergeCell ref="B62:I62"/>
    <mergeCell ref="B63:I63"/>
    <mergeCell ref="B64:I64"/>
    <mergeCell ref="B65:I65"/>
    <mergeCell ref="V70:V71"/>
    <mergeCell ref="X70:X71"/>
    <mergeCell ref="B72:I72"/>
    <mergeCell ref="B73:I73"/>
    <mergeCell ref="B58:I58"/>
    <mergeCell ref="B59:I59"/>
    <mergeCell ref="B48:I48"/>
    <mergeCell ref="B49:I49"/>
    <mergeCell ref="B50:I50"/>
    <mergeCell ref="B51:I51"/>
    <mergeCell ref="B52:I52"/>
    <mergeCell ref="B53:I53"/>
    <mergeCell ref="B60:I60"/>
    <mergeCell ref="B45:I45"/>
    <mergeCell ref="B46:I46"/>
    <mergeCell ref="B47:I47"/>
    <mergeCell ref="V40:V41"/>
    <mergeCell ref="X40:X41"/>
    <mergeCell ref="B54:I54"/>
    <mergeCell ref="B55:I55"/>
    <mergeCell ref="B56:I56"/>
    <mergeCell ref="B57:I57"/>
    <mergeCell ref="C4:D4"/>
    <mergeCell ref="C5:D5"/>
    <mergeCell ref="C6:D6"/>
    <mergeCell ref="C7:D7"/>
    <mergeCell ref="C8:D8"/>
    <mergeCell ref="C9:D9"/>
    <mergeCell ref="B42:I42"/>
    <mergeCell ref="B43:I43"/>
    <mergeCell ref="B44:I44"/>
    <mergeCell ref="B193:L193"/>
    <mergeCell ref="B194:L194"/>
    <mergeCell ref="B195:L195"/>
    <mergeCell ref="B196:L196"/>
    <mergeCell ref="B197:L197"/>
    <mergeCell ref="B198:L198"/>
    <mergeCell ref="B199:L199"/>
    <mergeCell ref="B200:L200"/>
    <mergeCell ref="B201:L201"/>
    <mergeCell ref="B211:L211"/>
    <mergeCell ref="B212:L212"/>
    <mergeCell ref="B213:L213"/>
    <mergeCell ref="B214:L214"/>
    <mergeCell ref="B215:L215"/>
    <mergeCell ref="B216:L216"/>
    <mergeCell ref="B217:L217"/>
    <mergeCell ref="B202:L202"/>
    <mergeCell ref="B203:L203"/>
    <mergeCell ref="B204:L204"/>
    <mergeCell ref="B205:L205"/>
    <mergeCell ref="B206:L206"/>
    <mergeCell ref="B207:L207"/>
    <mergeCell ref="B208:L208"/>
    <mergeCell ref="B209:L209"/>
    <mergeCell ref="B210:L210"/>
  </mergeCells>
  <conditionalFormatting sqref="E11">
    <cfRule type="expression" dxfId="323" priority="13">
      <formula>MAX($E$13:$E$37)&gt;$C$7</formula>
    </cfRule>
  </conditionalFormatting>
  <conditionalFormatting sqref="E13:E37">
    <cfRule type="expression" dxfId="322" priority="53">
      <formula>$E13&gt;$C$7</formula>
    </cfRule>
  </conditionalFormatting>
  <conditionalFormatting sqref="E38">
    <cfRule type="expression" dxfId="321" priority="49">
      <formula>MAX($E$13:$E$37)&gt;$C$7</formula>
    </cfRule>
  </conditionalFormatting>
  <conditionalFormatting sqref="G13:G37 K13:K37">
    <cfRule type="expression" dxfId="320" priority="47">
      <formula>OR($D13="Medische Specialist",$C13="Overig")</formula>
    </cfRule>
  </conditionalFormatting>
  <conditionalFormatting sqref="K232:L232">
    <cfRule type="expression" dxfId="319" priority="14">
      <formula>$K$230&lt;0</formula>
    </cfRule>
  </conditionalFormatting>
  <conditionalFormatting sqref="K233:L233">
    <cfRule type="expression" dxfId="318" priority="96">
      <formula>$K233&gt;0</formula>
    </cfRule>
  </conditionalFormatting>
  <conditionalFormatting sqref="K240:L240">
    <cfRule type="expression" dxfId="317" priority="48">
      <formula>$K$238&lt;$K$237</formula>
    </cfRule>
  </conditionalFormatting>
  <conditionalFormatting sqref="L13:L37">
    <cfRule type="expression" dxfId="316" priority="6">
      <formula>AND(LEN($C$5)&gt;1,$C$5&lt;&gt;"Overige (zorg-)instellingen",$C$5&lt;&gt;"Onderneming",$C$8&lt;&gt;"Geen staatssteun")</formula>
    </cfRule>
  </conditionalFormatting>
  <conditionalFormatting sqref="L43:L67">
    <cfRule type="expression" dxfId="315" priority="5">
      <formula>AND(LEN($C$5)&gt;1,$C$5&lt;&gt;"Overige (zorg-)instellingen",$C$5&lt;&gt;"Onderneming",$C$8&lt;&gt;"Geen staatssteun")</formula>
    </cfRule>
  </conditionalFormatting>
  <conditionalFormatting sqref="L73:L97">
    <cfRule type="expression" dxfId="314" priority="4">
      <formula>AND(LEN($C$5)&gt;1,$C$5&lt;&gt;"Overige (zorg-)instellingen",$C$5&lt;&gt;"Onderneming",$C$8&lt;&gt;"Geen staatssteun")</formula>
    </cfRule>
  </conditionalFormatting>
  <conditionalFormatting sqref="L103:L127">
    <cfRule type="expression" dxfId="313" priority="3">
      <formula>AND(LEN($C$5)&gt;1,$C$5&lt;&gt;"Overige (zorg-)instellingen",$C$5&lt;&gt;"Onderneming",$C$8&lt;&gt;"Geen staatssteun")</formula>
    </cfRule>
  </conditionalFormatting>
  <conditionalFormatting sqref="L133:L157">
    <cfRule type="expression" dxfId="312" priority="2">
      <formula>AND(LEN($C$5)&gt;1,$C$5&lt;&gt;"Overige (zorg-)instellingen",$C$5&lt;&gt;"Onderneming",$C$8&lt;&gt;"Geen staatssteun")</formula>
    </cfRule>
  </conditionalFormatting>
  <conditionalFormatting sqref="L163:L187">
    <cfRule type="expression" dxfId="311" priority="1">
      <formula>AND(LEN($C$5)&gt;1,$C$5&lt;&gt;"Overige (zorg-)instellingen",$C$5&lt;&gt;"Onderneming",$C$8&lt;&gt;"Geen staatssteun")</formula>
    </cfRule>
  </conditionalFormatting>
  <conditionalFormatting sqref="L233">
    <cfRule type="expression" dxfId="310" priority="16">
      <formula>$K$232&lt;$K$231</formula>
    </cfRule>
  </conditionalFormatting>
  <conditionalFormatting sqref="N232">
    <cfRule type="expression" dxfId="309" priority="15">
      <formula>$K$230&lt;0</formula>
    </cfRule>
  </conditionalFormatting>
  <conditionalFormatting sqref="V240">
    <cfRule type="expression" dxfId="308" priority="12">
      <formula>$K$238&lt;$K$237</formula>
    </cfRule>
  </conditionalFormatting>
  <conditionalFormatting sqref="X240:Y240">
    <cfRule type="expression" dxfId="307" priority="11">
      <formula>$K$238&lt;$K$237</formula>
    </cfRule>
  </conditionalFormatting>
  <dataValidations count="3">
    <dataValidation type="custom" showInputMessage="1" showErrorMessage="1" sqref="G13:G37 K13:K37" xr:uid="{CC52F1AB-540D-41D3-A3B3-A9EEE4CF990F}">
      <formula1>OR($C13="Overig",$D13="Medische Specialist")</formula1>
    </dataValidation>
    <dataValidation type="list" showInputMessage="1" showErrorMessage="1" sqref="D13:D37" xr:uid="{991ABC37-6217-4BF9-8FAD-747942DCD8B3}">
      <formula1>INDIRECT(C13)</formula1>
    </dataValidation>
    <dataValidation type="list" allowBlank="1" showInputMessage="1" showErrorMessage="1" sqref="L73:L97 L43:L67 L133:L157 L13:L37 L103:L127 L163:L187" xr:uid="{ED33EBCA-4500-4FF6-8783-4590882A292B}">
      <formula1>INDIRECT(IF(OR($C$5="Overige (zorg-)instellingen",$C$5="Onderneming"),"activiteit2","activiteit1"))</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7" max="1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FCEBEF27-8FB6-473B-A45C-814F4AA6390A}">
          <x14:formula1>
            <xm:f>Hulpsheets!$AW$4:$AW$5</xm:f>
          </x14:formula1>
          <xm:sqref>E103:E127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1D4B7-C90B-4082-BEEA-6CDA9FD982A3}">
  <sheetPr codeName="Blad7">
    <pageSetUpPr fitToPage="1"/>
  </sheetPr>
  <dimension ref="A1:XFC289"/>
  <sheetViews>
    <sheetView zoomScale="80" zoomScaleNormal="80" workbookViewId="0">
      <pane ySplit="9" topLeftCell="A10" activePane="bottomLeft" state="frozen"/>
      <selection activeCell="L13" sqref="L13"/>
      <selection pane="bottomLeft" activeCell="B13" sqref="B13"/>
    </sheetView>
  </sheetViews>
  <sheetFormatPr defaultColWidth="0" defaultRowHeight="12.75" zeroHeight="1" outlineLevelRow="1" outlineLevelCol="1" x14ac:dyDescent="0.2"/>
  <cols>
    <col min="1" max="1" width="4.7109375" style="30" customWidth="1"/>
    <col min="2" max="2" width="35.28515625" style="30" customWidth="1"/>
    <col min="3" max="3" width="20.85546875" style="30" customWidth="1"/>
    <col min="4" max="4" width="20.28515625" style="30" customWidth="1" outlineLevel="1"/>
    <col min="5" max="5" width="22.5703125" style="30" customWidth="1" outlineLevel="1"/>
    <col min="6" max="6" width="17.5703125" style="30" customWidth="1" outlineLevel="1"/>
    <col min="7" max="7" width="19.85546875" style="30" customWidth="1" outlineLevel="1"/>
    <col min="8" max="8" width="14.140625" style="30" customWidth="1" outlineLevel="1"/>
    <col min="9" max="9" width="17.7109375" style="30" customWidth="1" outlineLevel="1"/>
    <col min="10" max="10" width="24.7109375" style="30" customWidth="1"/>
    <col min="11" max="11" width="19.5703125" style="30" customWidth="1"/>
    <col min="12" max="12" width="23.140625" style="30" customWidth="1"/>
    <col min="13" max="13" width="9.7109375" style="255" hidden="1" customWidth="1"/>
    <col min="14" max="14" width="15.5703125" style="30" customWidth="1"/>
    <col min="15" max="15" width="15.5703125" style="30" hidden="1" customWidth="1"/>
    <col min="16" max="16" width="17.140625" style="30" hidden="1" customWidth="1"/>
    <col min="17" max="17" width="2.85546875" style="30" customWidth="1"/>
    <col min="18" max="18" width="24.5703125" style="30" customWidth="1"/>
    <col min="19" max="20" width="24.5703125" style="30" hidden="1" customWidth="1"/>
    <col min="21" max="21" width="3.140625" style="30" customWidth="1"/>
    <col min="22" max="22" width="24.5703125" style="30" hidden="1" customWidth="1" outlineLevel="1"/>
    <col min="23" max="23" width="4.85546875" style="30" hidden="1" customWidth="1" outlineLevel="1"/>
    <col min="24" max="24" width="24.5703125" style="30" hidden="1" customWidth="1" outlineLevel="1"/>
    <col min="25" max="25" width="11.140625" style="30" customWidth="1" collapsed="1"/>
    <col min="26" max="30" width="24.5703125" style="30" hidden="1" customWidth="1"/>
    <col min="31" max="16379" width="27" hidden="1"/>
    <col min="16380" max="16380" width="8" hidden="1"/>
    <col min="16381" max="16381" width="9.140625" hidden="1"/>
    <col min="16382" max="16382" width="10.28515625" hidden="1"/>
    <col min="16383" max="16383" width="9.140625" hidden="1"/>
    <col min="16384" max="16384" width="10.28515625" hidden="1"/>
  </cols>
  <sheetData>
    <row r="1" spans="1:30" x14ac:dyDescent="0.2">
      <c r="B1" s="10"/>
      <c r="C1" s="10"/>
      <c r="D1" s="10"/>
      <c r="E1" s="10"/>
      <c r="F1" s="10"/>
      <c r="G1" s="11"/>
      <c r="H1" s="11"/>
      <c r="I1" s="10"/>
      <c r="J1" s="11"/>
      <c r="K1" s="11"/>
      <c r="P1" s="29"/>
      <c r="Q1" s="29"/>
      <c r="R1" s="29"/>
      <c r="S1" s="29"/>
      <c r="T1" s="29"/>
      <c r="U1" s="29"/>
      <c r="V1" s="29"/>
      <c r="W1" s="29"/>
      <c r="X1" s="29"/>
      <c r="Z1" s="29"/>
      <c r="AA1" s="29"/>
      <c r="AB1" s="29"/>
    </row>
    <row r="2" spans="1:30" ht="18" x14ac:dyDescent="0.2">
      <c r="B2" s="31" t="s">
        <v>80</v>
      </c>
      <c r="C2" s="29"/>
      <c r="D2" s="29"/>
      <c r="E2" s="29"/>
      <c r="F2" s="29"/>
      <c r="I2" s="29"/>
      <c r="P2" s="29"/>
      <c r="Q2" s="29"/>
      <c r="R2" s="29"/>
      <c r="S2" s="29"/>
      <c r="T2" s="29"/>
      <c r="U2" s="29"/>
      <c r="V2" s="29"/>
      <c r="W2" s="29"/>
      <c r="X2" s="29"/>
      <c r="Z2" s="29"/>
      <c r="AA2" s="29"/>
      <c r="AB2" s="29"/>
    </row>
    <row r="3" spans="1:30" ht="13.5" thickBot="1" x14ac:dyDescent="0.25">
      <c r="B3" s="96"/>
      <c r="C3" s="29"/>
      <c r="D3" s="29"/>
      <c r="E3" s="29"/>
      <c r="F3" s="29"/>
      <c r="I3" s="29"/>
      <c r="Q3" s="29"/>
      <c r="R3" s="29"/>
      <c r="S3" s="29"/>
      <c r="T3" s="29"/>
      <c r="U3" s="29"/>
      <c r="V3" s="29"/>
      <c r="W3" s="29"/>
      <c r="X3" s="29"/>
      <c r="Z3" s="29"/>
      <c r="AA3" s="29"/>
      <c r="AB3" s="29"/>
    </row>
    <row r="4" spans="1:30" ht="13.5" thickBot="1" x14ac:dyDescent="0.25">
      <c r="B4" s="159" t="s">
        <v>81</v>
      </c>
      <c r="C4" s="510">
        <f>Basisgegevens!C14</f>
        <v>0</v>
      </c>
      <c r="D4" s="511"/>
      <c r="E4" s="29"/>
      <c r="F4" s="29"/>
      <c r="I4" s="29"/>
      <c r="Q4" s="29"/>
      <c r="R4" s="29"/>
      <c r="S4" s="29"/>
      <c r="T4" s="29"/>
      <c r="U4" s="29"/>
      <c r="V4" s="29"/>
      <c r="W4" s="29"/>
      <c r="X4" s="29"/>
      <c r="Z4" s="29"/>
      <c r="AA4" s="29"/>
      <c r="AB4" s="29"/>
    </row>
    <row r="5" spans="1:30" ht="13.5" thickBot="1" x14ac:dyDescent="0.25">
      <c r="B5" s="159" t="s">
        <v>82</v>
      </c>
      <c r="C5" s="510">
        <f>Basisgegevens!D14</f>
        <v>0</v>
      </c>
      <c r="D5" s="511"/>
      <c r="E5" s="29"/>
      <c r="F5" s="29"/>
      <c r="I5" s="29"/>
      <c r="Q5" s="29"/>
      <c r="R5" s="29"/>
      <c r="S5" s="29"/>
      <c r="T5" s="29"/>
      <c r="U5" s="29"/>
      <c r="V5" s="29"/>
      <c r="W5" s="29"/>
      <c r="X5" s="29"/>
      <c r="Z5" s="29"/>
      <c r="AA5" s="29"/>
      <c r="AB5" s="29"/>
    </row>
    <row r="6" spans="1:30" ht="13.5" thickBot="1" x14ac:dyDescent="0.25">
      <c r="B6" s="159" t="s">
        <v>83</v>
      </c>
      <c r="C6" s="510">
        <f>Basisgegevens!E14</f>
        <v>0</v>
      </c>
      <c r="D6" s="511"/>
      <c r="E6" s="29"/>
      <c r="F6" s="29"/>
      <c r="I6" s="29"/>
      <c r="P6" s="29"/>
      <c r="Q6" s="29"/>
      <c r="R6" s="29"/>
      <c r="S6" s="29"/>
      <c r="T6" s="29"/>
      <c r="U6" s="29"/>
      <c r="V6" s="29"/>
      <c r="W6" s="29"/>
      <c r="X6" s="29"/>
      <c r="Z6" s="29"/>
      <c r="AA6" s="29"/>
      <c r="AB6" s="29"/>
    </row>
    <row r="7" spans="1:30" ht="13.5" thickBot="1" x14ac:dyDescent="0.25">
      <c r="B7" s="159" t="s">
        <v>84</v>
      </c>
      <c r="C7" s="512" t="str">
        <f>IF(Basisgegevens!C6="","",Basisgegevens!C6)</f>
        <v/>
      </c>
      <c r="D7" s="513"/>
      <c r="E7" s="29"/>
      <c r="F7" s="29"/>
      <c r="I7" s="29"/>
      <c r="P7" s="29"/>
      <c r="Q7" s="29"/>
      <c r="R7" s="29"/>
      <c r="S7" s="29"/>
      <c r="T7" s="29"/>
      <c r="U7" s="29"/>
      <c r="V7" s="29"/>
      <c r="W7" s="29"/>
      <c r="X7" s="29"/>
      <c r="Z7" s="29"/>
      <c r="AA7" s="29"/>
      <c r="AB7" s="29"/>
    </row>
    <row r="8" spans="1:30" ht="13.5" thickBot="1" x14ac:dyDescent="0.25">
      <c r="B8" s="159" t="s">
        <v>225</v>
      </c>
      <c r="C8" s="510">
        <f>Basisgegevens!F14</f>
        <v>0</v>
      </c>
      <c r="D8" s="511"/>
      <c r="E8" s="29"/>
      <c r="F8" s="29"/>
      <c r="I8" s="29"/>
      <c r="P8" s="29"/>
      <c r="Q8" s="29"/>
      <c r="R8" s="29"/>
      <c r="S8" s="29"/>
      <c r="T8" s="29"/>
      <c r="U8" s="29"/>
      <c r="V8" s="29"/>
      <c r="W8" s="29"/>
      <c r="X8" s="29"/>
      <c r="Z8" s="29"/>
      <c r="AA8" s="29"/>
      <c r="AB8" s="29"/>
    </row>
    <row r="9" spans="1:30" ht="13.5" thickBot="1" x14ac:dyDescent="0.25">
      <c r="B9" s="159" t="s">
        <v>229</v>
      </c>
      <c r="C9" s="510">
        <f>IF($C$8="AGVV",Basisgegevens!G14,$C$8)</f>
        <v>0</v>
      </c>
      <c r="D9" s="511"/>
      <c r="E9" s="430"/>
      <c r="F9" s="29"/>
      <c r="I9" s="29"/>
      <c r="P9" s="29"/>
      <c r="Q9" s="29"/>
      <c r="R9" s="29"/>
      <c r="S9" s="29"/>
      <c r="T9" s="29"/>
      <c r="U9" s="29"/>
      <c r="V9" s="29"/>
      <c r="W9" s="29"/>
      <c r="X9" s="29"/>
      <c r="Z9" s="29"/>
      <c r="AA9" s="29"/>
      <c r="AB9" s="29"/>
    </row>
    <row r="10" spans="1:30" ht="26.25" thickBot="1" x14ac:dyDescent="0.25">
      <c r="B10" s="5" t="s">
        <v>85</v>
      </c>
      <c r="C10" s="6"/>
      <c r="D10" s="6"/>
      <c r="E10" s="219"/>
      <c r="F10" s="6"/>
      <c r="G10" s="6"/>
      <c r="H10" s="6"/>
      <c r="I10" s="6"/>
      <c r="J10" s="6"/>
      <c r="K10" s="6"/>
      <c r="L10" s="6"/>
      <c r="M10" s="256"/>
      <c r="N10" s="51"/>
      <c r="O10" s="51"/>
      <c r="P10" s="51"/>
      <c r="Q10" s="6"/>
      <c r="R10" s="406" t="s">
        <v>87</v>
      </c>
      <c r="S10" s="401"/>
      <c r="T10" s="402"/>
      <c r="U10" s="6"/>
      <c r="V10" s="408" t="s">
        <v>61</v>
      </c>
      <c r="W10" s="6"/>
      <c r="X10" s="408" t="s">
        <v>62</v>
      </c>
      <c r="Z10" s="401"/>
      <c r="AA10" s="402"/>
      <c r="AB10" s="401"/>
      <c r="AC10" s="402"/>
      <c r="AD10" s="460"/>
    </row>
    <row r="11" spans="1:30" ht="13.5" thickBot="1" x14ac:dyDescent="0.25">
      <c r="A11" s="5"/>
      <c r="B11" s="6"/>
      <c r="C11" s="6"/>
      <c r="D11" s="6"/>
      <c r="E11" s="219" t="s">
        <v>86</v>
      </c>
      <c r="F11" s="6"/>
      <c r="G11" s="6"/>
      <c r="H11" s="6"/>
      <c r="I11" s="6"/>
      <c r="J11" s="6"/>
      <c r="K11" s="6"/>
      <c r="L11" s="6"/>
      <c r="M11" s="256"/>
      <c r="P11" s="6"/>
      <c r="Q11" s="6"/>
      <c r="R11" s="6"/>
      <c r="S11" s="6"/>
      <c r="T11" s="6"/>
      <c r="U11" s="6"/>
      <c r="V11" s="6"/>
      <c r="W11" s="6"/>
      <c r="X11" s="6"/>
      <c r="Z11" s="6"/>
      <c r="AA11" s="6"/>
      <c r="AB11" s="6"/>
      <c r="AC11" s="97"/>
      <c r="AD11" s="97"/>
    </row>
    <row r="12" spans="1:30" ht="68.25" customHeight="1" thickBot="1" x14ac:dyDescent="0.25">
      <c r="A12" s="116"/>
      <c r="B12" s="368" t="s">
        <v>88</v>
      </c>
      <c r="C12" s="236" t="s">
        <v>208</v>
      </c>
      <c r="D12" s="236" t="s">
        <v>89</v>
      </c>
      <c r="E12" s="236" t="s">
        <v>90</v>
      </c>
      <c r="F12" s="236" t="s">
        <v>91</v>
      </c>
      <c r="G12" s="236" t="s">
        <v>193</v>
      </c>
      <c r="H12" s="236" t="s">
        <v>92</v>
      </c>
      <c r="I12" s="236" t="s">
        <v>93</v>
      </c>
      <c r="J12" s="236" t="s">
        <v>194</v>
      </c>
      <c r="K12" s="236" t="s">
        <v>195</v>
      </c>
      <c r="L12" s="236" t="s">
        <v>235</v>
      </c>
      <c r="M12" s="143" t="s">
        <v>94</v>
      </c>
      <c r="N12" s="143" t="s">
        <v>66</v>
      </c>
      <c r="O12" s="237" t="s">
        <v>95</v>
      </c>
      <c r="P12" s="237" t="s">
        <v>96</v>
      </c>
      <c r="Q12" s="117"/>
      <c r="R12" s="239" t="s">
        <v>68</v>
      </c>
      <c r="S12" s="93" t="s">
        <v>97</v>
      </c>
      <c r="T12" s="93" t="s">
        <v>70</v>
      </c>
      <c r="U12" s="118"/>
      <c r="V12" s="239" t="s">
        <v>68</v>
      </c>
      <c r="W12" s="409"/>
      <c r="X12" s="239" t="s">
        <v>68</v>
      </c>
      <c r="Y12" s="117"/>
      <c r="Z12" s="238" t="s">
        <v>97</v>
      </c>
      <c r="AA12" s="93" t="s">
        <v>70</v>
      </c>
      <c r="AB12" s="238" t="s">
        <v>97</v>
      </c>
      <c r="AC12" s="238" t="s">
        <v>70</v>
      </c>
      <c r="AD12" s="118"/>
    </row>
    <row r="13" spans="1:30" x14ac:dyDescent="0.2">
      <c r="A13" s="6"/>
      <c r="B13" s="52"/>
      <c r="C13" s="323" t="str">
        <f t="shared" ref="C13:C37" si="0">IF(B13="","",IF($C$5="Universiteit","UNL",IF($C$5="Universitair Medisch Centrum","NFU","Overig")))</f>
        <v/>
      </c>
      <c r="D13" s="20"/>
      <c r="E13" s="124"/>
      <c r="F13" s="34">
        <f>IFERROR(IF(C13="UNL",INDEX(Tabel_UNL,MATCH($E13,Hulpsheets!$P$3:$P$123,0),MATCH($D13,Hulpsheets!$P$3:$U$3,0)),IF(C13="NFU",INDEX(Tabel_NFU,MATCH($E13,Hulpsheets!$W$3:$W$99,0),MATCH($D13,Hulpsheets!$W$3:$AC$3,0)),IF(C13="Overig",0,0))),0)</f>
        <v>0</v>
      </c>
      <c r="G13" s="355"/>
      <c r="H13" s="127"/>
      <c r="I13" s="33">
        <f>IF(F13&gt;0,F13*H13,G13*E13*H13)</f>
        <v>0</v>
      </c>
      <c r="J13" s="1">
        <f>IF(OR(C13="Overig",D13="Medische Specialist"),I13*0.4,0)</f>
        <v>0</v>
      </c>
      <c r="K13" s="358"/>
      <c r="L13" s="429" t="s">
        <v>120</v>
      </c>
      <c r="M13" s="257" t="str">
        <f>IF(LEN($C$5)&lt;=1,
    "",
    IF(
        OR($C$5="Overige (zorg-)instellingen",$C$5="Onderneming"),
        IF(Basisgegevens!$C$5="Ja",
            IFERROR(
                INDEX(Hulpsheets!$AO$3:$AR$18,
                    MATCH($C$9,Hulpsheets!$AN$3:$AN$18,0),
                    MATCH($C$6,Hulpsheets!$AO$3:$AR$3,0)
                ),
                ""
            ),
            IFERROR(
                INDEX(Hulpsheets!$AH$3:$AK$18,
                    MATCH($C$9,Hulpsheets!$AG$3:$AG$18,0),
                    MATCH($C$6,Hulpsheets!$AH$3:$AK$3,0)
                ),
                ""
            )
        ),
        IF($L13="Niet-economische activiteit",
            100%,
            IF(Basisgegevens!$C$5="Ja",
                IFERROR(
                    INDEX(Hulpsheets!$AO$3:$AR$18,
                        MATCH($C$9,Hulpsheets!$AN$3:$AN$18,0),
                        MATCH($C$6,Hulpsheets!$AO$3:$AR$3,0)
                    ),
                    ""
                ),
                IFERROR(
                    INDEX(Hulpsheets!$AH$3:$AK$18,
                        MATCH($C$9,Hulpsheets!$AG$3:$AG$18,0),
                        MATCH($C$6,Hulpsheets!$AH$3:$AK$3,0)
                    ),
                    ""
                )
            )
        )
    )
)</f>
        <v/>
      </c>
      <c r="N13" s="396">
        <f>IF(OR(C13="Overig",$D13="Medische Specialist"),((I13+J13)*(1+K13)),I13)</f>
        <v>0</v>
      </c>
      <c r="O13" s="394" t="str">
        <f>IFERROR(N13*M13,"")</f>
        <v/>
      </c>
      <c r="P13" s="81" t="str">
        <f>IFERROR(N13-O13,"")</f>
        <v/>
      </c>
      <c r="R13" s="404"/>
      <c r="S13" s="403" t="str">
        <f>IFERROR($R13*(1-$M13),"")</f>
        <v/>
      </c>
      <c r="T13" s="130" t="str">
        <f>IFERROR(R13-S13,"")</f>
        <v/>
      </c>
      <c r="U13" s="70"/>
      <c r="V13" s="404"/>
      <c r="W13" s="70"/>
      <c r="X13" s="404"/>
      <c r="Z13" s="407" t="str">
        <f>IFERROR($V13*(1-$M13),"")</f>
        <v/>
      </c>
      <c r="AA13" s="130" t="str">
        <f t="shared" ref="AA13:AA37" si="1">IFERROR(V13-Z13,"")</f>
        <v/>
      </c>
      <c r="AB13" s="407" t="str">
        <f t="shared" ref="AB13:AB37" si="2">IFERROR($X13*(1-$M13),"")</f>
        <v/>
      </c>
      <c r="AC13" s="130" t="str">
        <f t="shared" ref="AC13:AC37" si="3">IFERROR(X13-AB13,"")</f>
        <v/>
      </c>
      <c r="AD13" s="461"/>
    </row>
    <row r="14" spans="1:30" x14ac:dyDescent="0.2">
      <c r="A14" s="6"/>
      <c r="B14" s="53"/>
      <c r="C14" s="323" t="str">
        <f t="shared" si="0"/>
        <v/>
      </c>
      <c r="D14" s="20"/>
      <c r="E14" s="125"/>
      <c r="F14" s="34">
        <f>IFERROR(IF(C14="UNL",INDEX(Tabel_UNL,MATCH($E14,Hulpsheets!$P$3:$P$123,0),MATCH($D14,Hulpsheets!$P$3:$U$3,0)),IF(C14="NFU",INDEX(Tabel_NFU,MATCH($E14,Hulpsheets!$W$3:$W$99,0),MATCH($D14,Hulpsheets!$W$3:$AC$3,0)),IF(C14="Overig",0,0))),0)</f>
        <v>0</v>
      </c>
      <c r="G14" s="356"/>
      <c r="H14" s="128"/>
      <c r="I14" s="1">
        <f t="shared" ref="I14:I37" si="4">IF(F14&gt;0,F14*H14,G14*E14*H14)</f>
        <v>0</v>
      </c>
      <c r="J14" s="1">
        <f t="shared" ref="J14" si="5">IF(OR(C14="Overig",D14="Medische Specialist"),I14*0.4,0)</f>
        <v>0</v>
      </c>
      <c r="K14" s="359"/>
      <c r="L14" s="429" t="s">
        <v>120</v>
      </c>
      <c r="M14" s="257" t="str">
        <f>IF(LEN($C$5)&lt;=1,
    "",
    IF(
        OR($C$5="Overige (zorg-)instellingen",$C$5="Onderneming"),
        IF(Basisgegevens!$C$5="Ja",
            IFERROR(
                INDEX(Hulpsheets!$AO$3:$AR$18,
                    MATCH($C$9,Hulpsheets!$AN$3:$AN$18,0),
                    MATCH($C$6,Hulpsheets!$AO$3:$AR$3,0)
                ),
                ""
            ),
            IFERROR(
                INDEX(Hulpsheets!$AH$3:$AK$18,
                    MATCH($C$9,Hulpsheets!$AG$3:$AG$18,0),
                    MATCH($C$6,Hulpsheets!$AH$3:$AK$3,0)
                ),
                ""
            )
        ),
        IF($L14="Niet-economische activiteit",
            100%,
            IF(Basisgegevens!$C$5="Ja",
                IFERROR(
                    INDEX(Hulpsheets!$AO$3:$AR$18,
                        MATCH($C$9,Hulpsheets!$AN$3:$AN$18,0),
                        MATCH($C$6,Hulpsheets!$AO$3:$AR$3,0)
                    ),
                    ""
                ),
                IFERROR(
                    INDEX(Hulpsheets!$AH$3:$AK$18,
                        MATCH($C$9,Hulpsheets!$AG$3:$AG$18,0),
                        MATCH($C$6,Hulpsheets!$AH$3:$AK$3,0)
                    ),
                    ""
                )
            )
        )
    )
)</f>
        <v/>
      </c>
      <c r="N14" s="397">
        <f t="shared" ref="N14:N37" si="6">IF(OR(C14="Overig",$D14="Medische Specialist"),((I14+J14)*(1+K14)),I14)</f>
        <v>0</v>
      </c>
      <c r="O14" s="394" t="str">
        <f t="shared" ref="O14:O37" si="7">IFERROR(N14*M14,"")</f>
        <v/>
      </c>
      <c r="P14" s="81" t="str">
        <f t="shared" ref="P14:P37" si="8">IFERROR(N14-O14,"")</f>
        <v/>
      </c>
      <c r="R14" s="404"/>
      <c r="S14" s="403" t="str">
        <f t="shared" ref="S14:S37" si="9">IFERROR($R14*(1-$M14),"")</f>
        <v/>
      </c>
      <c r="T14" s="130" t="str">
        <f t="shared" ref="T14:T36" si="10">IFERROR(R14-S14,"")</f>
        <v/>
      </c>
      <c r="U14" s="70"/>
      <c r="V14" s="404"/>
      <c r="W14" s="70"/>
      <c r="X14" s="404"/>
      <c r="Z14" s="407" t="str">
        <f t="shared" ref="Z14:Z37" si="11">IFERROR($V14*(1-$M14),"")</f>
        <v/>
      </c>
      <c r="AA14" s="130" t="str">
        <f t="shared" si="1"/>
        <v/>
      </c>
      <c r="AB14" s="407" t="str">
        <f t="shared" si="2"/>
        <v/>
      </c>
      <c r="AC14" s="130" t="str">
        <f t="shared" si="3"/>
        <v/>
      </c>
      <c r="AD14" s="461"/>
    </row>
    <row r="15" spans="1:30" x14ac:dyDescent="0.2">
      <c r="A15" s="6"/>
      <c r="B15" s="53"/>
      <c r="C15" s="323" t="str">
        <f t="shared" si="0"/>
        <v/>
      </c>
      <c r="D15" s="20"/>
      <c r="E15" s="125"/>
      <c r="F15" s="34">
        <f>IFERROR(IF(C15="UNL",INDEX(Tabel_UNL,MATCH($E15,Hulpsheets!$P$3:$P$123,0),MATCH($D15,Hulpsheets!$P$3:$U$3,0)),IF(C15="NFU",INDEX(Tabel_NFU,MATCH($E15,Hulpsheets!$W$3:$W$99,0),MATCH($D15,Hulpsheets!$W$3:$AC$3,0)),IF(C15="Overig",0,0))),0)</f>
        <v>0</v>
      </c>
      <c r="G15" s="356"/>
      <c r="H15" s="128"/>
      <c r="I15" s="1">
        <f>IF(F15&gt;0,F15*H15,G15*E15*H15)</f>
        <v>0</v>
      </c>
      <c r="J15" s="1">
        <f>IF(OR(C15="Overig",D15="Medische Specialist"),I15*0.4,0)</f>
        <v>0</v>
      </c>
      <c r="K15" s="359"/>
      <c r="L15" s="429" t="s">
        <v>120</v>
      </c>
      <c r="M15" s="257" t="str">
        <f>IF(LEN($C$5)&lt;=1,
    "",
    IF(
        OR($C$5="Overige (zorg-)instellingen",$C$5="Onderneming"),
        IF(Basisgegevens!$C$5="Ja",
            IFERROR(
                INDEX(Hulpsheets!$AO$3:$AR$18,
                    MATCH($C$9,Hulpsheets!$AN$3:$AN$18,0),
                    MATCH($C$6,Hulpsheets!$AO$3:$AR$3,0)
                ),
                ""
            ),
            IFERROR(
                INDEX(Hulpsheets!$AH$3:$AK$18,
                    MATCH($C$9,Hulpsheets!$AG$3:$AG$18,0),
                    MATCH($C$6,Hulpsheets!$AH$3:$AK$3,0)
                ),
                ""
            )
        ),
        IF($L15="Niet-economische activiteit",
            100%,
            IF(Basisgegevens!$C$5="Ja",
                IFERROR(
                    INDEX(Hulpsheets!$AO$3:$AR$18,
                        MATCH($C$9,Hulpsheets!$AN$3:$AN$18,0),
                        MATCH($C$6,Hulpsheets!$AO$3:$AR$3,0)
                    ),
                    ""
                ),
                IFERROR(
                    INDEX(Hulpsheets!$AH$3:$AK$18,
                        MATCH($C$9,Hulpsheets!$AG$3:$AG$18,0),
                        MATCH($C$6,Hulpsheets!$AH$3:$AK$3,0)
                    ),
                    ""
                )
            )
        )
    )
)</f>
        <v/>
      </c>
      <c r="N15" s="397">
        <f t="shared" si="6"/>
        <v>0</v>
      </c>
      <c r="O15" s="394" t="str">
        <f t="shared" si="7"/>
        <v/>
      </c>
      <c r="P15" s="81" t="str">
        <f t="shared" si="8"/>
        <v/>
      </c>
      <c r="R15" s="404"/>
      <c r="S15" s="403" t="str">
        <f t="shared" si="9"/>
        <v/>
      </c>
      <c r="T15" s="130" t="str">
        <f t="shared" si="10"/>
        <v/>
      </c>
      <c r="U15" s="70"/>
      <c r="V15" s="404"/>
      <c r="W15" s="70"/>
      <c r="X15" s="404"/>
      <c r="Z15" s="407" t="str">
        <f t="shared" si="11"/>
        <v/>
      </c>
      <c r="AA15" s="130" t="str">
        <f t="shared" si="1"/>
        <v/>
      </c>
      <c r="AB15" s="407" t="str">
        <f t="shared" si="2"/>
        <v/>
      </c>
      <c r="AC15" s="130" t="str">
        <f t="shared" si="3"/>
        <v/>
      </c>
      <c r="AD15" s="461"/>
    </row>
    <row r="16" spans="1:30" x14ac:dyDescent="0.2">
      <c r="A16" s="6"/>
      <c r="B16" s="53"/>
      <c r="C16" s="323" t="str">
        <f t="shared" si="0"/>
        <v/>
      </c>
      <c r="D16" s="20"/>
      <c r="E16" s="125"/>
      <c r="F16" s="34">
        <f>IFERROR(IF(C16="UNL",INDEX(Tabel_UNL,MATCH($E16,Hulpsheets!$P$3:$P$123,0),MATCH($D16,Hulpsheets!$P$3:$U$3,0)),IF(C16="NFU",INDEX(Tabel_NFU,MATCH($E16,Hulpsheets!$W$3:$W$99,0),MATCH($D16,Hulpsheets!$W$3:$AC$3,0)),IF(C16="Overig",0,0))),0)</f>
        <v>0</v>
      </c>
      <c r="G16" s="356"/>
      <c r="H16" s="128"/>
      <c r="I16" s="1">
        <f t="shared" si="4"/>
        <v>0</v>
      </c>
      <c r="J16" s="1">
        <f t="shared" ref="J16:J37" si="12">IF(OR(C16="Overig",D16="Medische Specialist"),I16*0.4,0)</f>
        <v>0</v>
      </c>
      <c r="K16" s="359"/>
      <c r="L16" s="429" t="s">
        <v>120</v>
      </c>
      <c r="M16" s="257" t="str">
        <f>IF(LEN($C$5)&lt;=1,
    "",
    IF(
        OR($C$5="Overige (zorg-)instellingen",$C$5="Onderneming"),
        IF(Basisgegevens!$C$5="Ja",
            IFERROR(
                INDEX(Hulpsheets!$AO$3:$AR$18,
                    MATCH($C$9,Hulpsheets!$AN$3:$AN$18,0),
                    MATCH($C$6,Hulpsheets!$AO$3:$AR$3,0)
                ),
                ""
            ),
            IFERROR(
                INDEX(Hulpsheets!$AH$3:$AK$18,
                    MATCH($C$9,Hulpsheets!$AG$3:$AG$18,0),
                    MATCH($C$6,Hulpsheets!$AH$3:$AK$3,0)
                ),
                ""
            )
        ),
        IF($L16="Niet-economische activiteit",
            100%,
            IF(Basisgegevens!$C$5="Ja",
                IFERROR(
                    INDEX(Hulpsheets!$AO$3:$AR$18,
                        MATCH($C$9,Hulpsheets!$AN$3:$AN$18,0),
                        MATCH($C$6,Hulpsheets!$AO$3:$AR$3,0)
                    ),
                    ""
                ),
                IFERROR(
                    INDEX(Hulpsheets!$AH$3:$AK$18,
                        MATCH($C$9,Hulpsheets!$AG$3:$AG$18,0),
                        MATCH($C$6,Hulpsheets!$AH$3:$AK$3,0)
                    ),
                    ""
                )
            )
        )
    )
)</f>
        <v/>
      </c>
      <c r="N16" s="397">
        <f t="shared" si="6"/>
        <v>0</v>
      </c>
      <c r="O16" s="394" t="str">
        <f t="shared" si="7"/>
        <v/>
      </c>
      <c r="P16" s="81" t="str">
        <f t="shared" si="8"/>
        <v/>
      </c>
      <c r="R16" s="404"/>
      <c r="S16" s="403" t="str">
        <f t="shared" si="9"/>
        <v/>
      </c>
      <c r="T16" s="130" t="str">
        <f t="shared" si="10"/>
        <v/>
      </c>
      <c r="U16" s="70"/>
      <c r="V16" s="404"/>
      <c r="W16" s="70"/>
      <c r="X16" s="404"/>
      <c r="Z16" s="407" t="str">
        <f t="shared" si="11"/>
        <v/>
      </c>
      <c r="AA16" s="130" t="str">
        <f t="shared" si="1"/>
        <v/>
      </c>
      <c r="AB16" s="407" t="str">
        <f t="shared" si="2"/>
        <v/>
      </c>
      <c r="AC16" s="130" t="str">
        <f t="shared" si="3"/>
        <v/>
      </c>
      <c r="AD16" s="461"/>
    </row>
    <row r="17" spans="1:30" x14ac:dyDescent="0.2">
      <c r="A17" s="6"/>
      <c r="B17" s="53"/>
      <c r="C17" s="323" t="str">
        <f t="shared" si="0"/>
        <v/>
      </c>
      <c r="D17" s="20"/>
      <c r="E17" s="125"/>
      <c r="F17" s="34">
        <f>IFERROR(IF(C17="UNL",INDEX(Tabel_UNL,MATCH($E17,Hulpsheets!$P$3:$P$123,0),MATCH($D17,Hulpsheets!$P$3:$U$3,0)),IF(C17="NFU",INDEX(Tabel_NFU,MATCH($E17,Hulpsheets!$W$3:$W$99,0),MATCH($D17,Hulpsheets!$W$3:$AC$3,0)),IF(C17="Overig",0,0))),0)</f>
        <v>0</v>
      </c>
      <c r="G17" s="356"/>
      <c r="H17" s="128"/>
      <c r="I17" s="1">
        <f t="shared" si="4"/>
        <v>0</v>
      </c>
      <c r="J17" s="1">
        <f t="shared" si="12"/>
        <v>0</v>
      </c>
      <c r="K17" s="359"/>
      <c r="L17" s="429" t="s">
        <v>120</v>
      </c>
      <c r="M17" s="257" t="str">
        <f>IF(LEN($C$5)&lt;=1,
    "",
    IF(
        OR($C$5="Overige (zorg-)instellingen",$C$5="Onderneming"),
        IF(Basisgegevens!$C$5="Ja",
            IFERROR(
                INDEX(Hulpsheets!$AO$3:$AR$18,
                    MATCH($C$9,Hulpsheets!$AN$3:$AN$18,0),
                    MATCH($C$6,Hulpsheets!$AO$3:$AR$3,0)
                ),
                ""
            ),
            IFERROR(
                INDEX(Hulpsheets!$AH$3:$AK$18,
                    MATCH($C$9,Hulpsheets!$AG$3:$AG$18,0),
                    MATCH($C$6,Hulpsheets!$AH$3:$AK$3,0)
                ),
                ""
            )
        ),
        IF($L17="Niet-economische activiteit",
            100%,
            IF(Basisgegevens!$C$5="Ja",
                IFERROR(
                    INDEX(Hulpsheets!$AO$3:$AR$18,
                        MATCH($C$9,Hulpsheets!$AN$3:$AN$18,0),
                        MATCH($C$6,Hulpsheets!$AO$3:$AR$3,0)
                    ),
                    ""
                ),
                IFERROR(
                    INDEX(Hulpsheets!$AH$3:$AK$18,
                        MATCH($C$9,Hulpsheets!$AG$3:$AG$18,0),
                        MATCH($C$6,Hulpsheets!$AH$3:$AK$3,0)
                    ),
                    ""
                )
            )
        )
    )
)</f>
        <v/>
      </c>
      <c r="N17" s="397">
        <f t="shared" si="6"/>
        <v>0</v>
      </c>
      <c r="O17" s="394" t="str">
        <f t="shared" si="7"/>
        <v/>
      </c>
      <c r="P17" s="81" t="str">
        <f t="shared" si="8"/>
        <v/>
      </c>
      <c r="R17" s="404"/>
      <c r="S17" s="403" t="str">
        <f t="shared" si="9"/>
        <v/>
      </c>
      <c r="T17" s="130" t="str">
        <f t="shared" si="10"/>
        <v/>
      </c>
      <c r="U17" s="70"/>
      <c r="V17" s="404"/>
      <c r="W17" s="70"/>
      <c r="X17" s="404"/>
      <c r="Z17" s="407" t="str">
        <f t="shared" si="11"/>
        <v/>
      </c>
      <c r="AA17" s="130" t="str">
        <f t="shared" si="1"/>
        <v/>
      </c>
      <c r="AB17" s="407" t="str">
        <f t="shared" si="2"/>
        <v/>
      </c>
      <c r="AC17" s="130" t="str">
        <f t="shared" si="3"/>
        <v/>
      </c>
      <c r="AD17" s="461"/>
    </row>
    <row r="18" spans="1:30" x14ac:dyDescent="0.2">
      <c r="A18" s="6"/>
      <c r="B18" s="53"/>
      <c r="C18" s="323" t="str">
        <f t="shared" si="0"/>
        <v/>
      </c>
      <c r="D18" s="20"/>
      <c r="E18" s="125"/>
      <c r="F18" s="34">
        <f>IFERROR(IF(C18="UNL",INDEX(Tabel_UNL,MATCH($E18,Hulpsheets!$P$3:$P$123,0),MATCH($D18,Hulpsheets!$P$3:$U$3,0)),IF(C18="NFU",INDEX(Tabel_NFU,MATCH($E18,Hulpsheets!$W$3:$W$99,0),MATCH($D18,Hulpsheets!$W$3:$AC$3,0)),IF(C18="Overig",0,0))),0)</f>
        <v>0</v>
      </c>
      <c r="G18" s="356"/>
      <c r="H18" s="128"/>
      <c r="I18" s="1">
        <f t="shared" si="4"/>
        <v>0</v>
      </c>
      <c r="J18" s="1">
        <f t="shared" si="12"/>
        <v>0</v>
      </c>
      <c r="K18" s="359"/>
      <c r="L18" s="429" t="s">
        <v>120</v>
      </c>
      <c r="M18" s="257" t="str">
        <f>IF(LEN($C$5)&lt;=1,
    "",
    IF(
        OR($C$5="Overige (zorg-)instellingen",$C$5="Onderneming"),
        IF(Basisgegevens!$C$5="Ja",
            IFERROR(
                INDEX(Hulpsheets!$AO$3:$AR$18,
                    MATCH($C$9,Hulpsheets!$AN$3:$AN$18,0),
                    MATCH($C$6,Hulpsheets!$AO$3:$AR$3,0)
                ),
                ""
            ),
            IFERROR(
                INDEX(Hulpsheets!$AH$3:$AK$18,
                    MATCH($C$9,Hulpsheets!$AG$3:$AG$18,0),
                    MATCH($C$6,Hulpsheets!$AH$3:$AK$3,0)
                ),
                ""
            )
        ),
        IF($L18="Niet-economische activiteit",
            100%,
            IF(Basisgegevens!$C$5="Ja",
                IFERROR(
                    INDEX(Hulpsheets!$AO$3:$AR$18,
                        MATCH($C$9,Hulpsheets!$AN$3:$AN$18,0),
                        MATCH($C$6,Hulpsheets!$AO$3:$AR$3,0)
                    ),
                    ""
                ),
                IFERROR(
                    INDEX(Hulpsheets!$AH$3:$AK$18,
                        MATCH($C$9,Hulpsheets!$AG$3:$AG$18,0),
                        MATCH($C$6,Hulpsheets!$AH$3:$AK$3,0)
                    ),
                    ""
                )
            )
        )
    )
)</f>
        <v/>
      </c>
      <c r="N18" s="397">
        <f t="shared" si="6"/>
        <v>0</v>
      </c>
      <c r="O18" s="394" t="str">
        <f t="shared" si="7"/>
        <v/>
      </c>
      <c r="P18" s="81" t="str">
        <f t="shared" si="8"/>
        <v/>
      </c>
      <c r="R18" s="404"/>
      <c r="S18" s="403" t="str">
        <f t="shared" si="9"/>
        <v/>
      </c>
      <c r="T18" s="130" t="str">
        <f>IFERROR(R18-S18,"")</f>
        <v/>
      </c>
      <c r="U18" s="70"/>
      <c r="V18" s="404"/>
      <c r="W18" s="70"/>
      <c r="X18" s="404"/>
      <c r="Z18" s="407" t="str">
        <f t="shared" si="11"/>
        <v/>
      </c>
      <c r="AA18" s="130" t="str">
        <f t="shared" si="1"/>
        <v/>
      </c>
      <c r="AB18" s="407" t="str">
        <f t="shared" si="2"/>
        <v/>
      </c>
      <c r="AC18" s="130" t="str">
        <f t="shared" si="3"/>
        <v/>
      </c>
      <c r="AD18" s="461"/>
    </row>
    <row r="19" spans="1:30" x14ac:dyDescent="0.2">
      <c r="A19" s="6"/>
      <c r="B19" s="98"/>
      <c r="C19" s="323" t="str">
        <f t="shared" si="0"/>
        <v/>
      </c>
      <c r="D19" s="20"/>
      <c r="E19" s="125"/>
      <c r="F19" s="34">
        <f>IFERROR(IF(C19="UNL",INDEX(Tabel_UNL,MATCH($E19,Hulpsheets!$P$3:$P$123,0),MATCH($D19,Hulpsheets!$P$3:$U$3,0)),IF(C19="NFU",INDEX(Tabel_NFU,MATCH($E19,Hulpsheets!$W$3:$W$99,0),MATCH($D19,Hulpsheets!$W$3:$AC$3,0)),IF(C19="Overig",0,0))),0)</f>
        <v>0</v>
      </c>
      <c r="G19" s="356"/>
      <c r="H19" s="128"/>
      <c r="I19" s="1">
        <f t="shared" si="4"/>
        <v>0</v>
      </c>
      <c r="J19" s="1">
        <f t="shared" si="12"/>
        <v>0</v>
      </c>
      <c r="K19" s="359"/>
      <c r="L19" s="429" t="s">
        <v>120</v>
      </c>
      <c r="M19" s="257" t="str">
        <f>IF(LEN($C$5)&lt;=1,
    "",
    IF(
        OR($C$5="Overige (zorg-)instellingen",$C$5="Onderneming"),
        IF(Basisgegevens!$C$5="Ja",
            IFERROR(
                INDEX(Hulpsheets!$AO$3:$AR$18,
                    MATCH($C$9,Hulpsheets!$AN$3:$AN$18,0),
                    MATCH($C$6,Hulpsheets!$AO$3:$AR$3,0)
                ),
                ""
            ),
            IFERROR(
                INDEX(Hulpsheets!$AH$3:$AK$18,
                    MATCH($C$9,Hulpsheets!$AG$3:$AG$18,0),
                    MATCH($C$6,Hulpsheets!$AH$3:$AK$3,0)
                ),
                ""
            )
        ),
        IF($L19="Niet-economische activiteit",
            100%,
            IF(Basisgegevens!$C$5="Ja",
                IFERROR(
                    INDEX(Hulpsheets!$AO$3:$AR$18,
                        MATCH($C$9,Hulpsheets!$AN$3:$AN$18,0),
                        MATCH($C$6,Hulpsheets!$AO$3:$AR$3,0)
                    ),
                    ""
                ),
                IFERROR(
                    INDEX(Hulpsheets!$AH$3:$AK$18,
                        MATCH($C$9,Hulpsheets!$AG$3:$AG$18,0),
                        MATCH($C$6,Hulpsheets!$AH$3:$AK$3,0)
                    ),
                    ""
                )
            )
        )
    )
)</f>
        <v/>
      </c>
      <c r="N19" s="397">
        <f t="shared" si="6"/>
        <v>0</v>
      </c>
      <c r="O19" s="395" t="str">
        <f t="shared" si="7"/>
        <v/>
      </c>
      <c r="P19" s="86" t="str">
        <f t="shared" si="8"/>
        <v/>
      </c>
      <c r="R19" s="404"/>
      <c r="S19" s="403" t="str">
        <f t="shared" si="9"/>
        <v/>
      </c>
      <c r="T19" s="130" t="str">
        <f t="shared" si="10"/>
        <v/>
      </c>
      <c r="U19" s="70"/>
      <c r="V19" s="404"/>
      <c r="W19" s="70"/>
      <c r="X19" s="404"/>
      <c r="Z19" s="407" t="str">
        <f t="shared" si="11"/>
        <v/>
      </c>
      <c r="AA19" s="130" t="str">
        <f t="shared" si="1"/>
        <v/>
      </c>
      <c r="AB19" s="407" t="str">
        <f t="shared" si="2"/>
        <v/>
      </c>
      <c r="AC19" s="130" t="str">
        <f t="shared" si="3"/>
        <v/>
      </c>
      <c r="AD19" s="461"/>
    </row>
    <row r="20" spans="1:30" x14ac:dyDescent="0.2">
      <c r="A20" s="6"/>
      <c r="B20" s="98"/>
      <c r="C20" s="323" t="str">
        <f t="shared" si="0"/>
        <v/>
      </c>
      <c r="D20" s="20"/>
      <c r="E20" s="125"/>
      <c r="F20" s="34">
        <f>IFERROR(IF(C20="UNL",INDEX(Tabel_UNL,MATCH($E20,Hulpsheets!$P$3:$P$123,0),MATCH($D20,Hulpsheets!$P$3:$U$3,0)),IF(C20="NFU",INDEX(Tabel_NFU,MATCH($E20,Hulpsheets!$W$3:$W$99,0),MATCH($D20,Hulpsheets!$W$3:$AC$3,0)),IF(C20="Overig",0,0))),0)</f>
        <v>0</v>
      </c>
      <c r="G20" s="356"/>
      <c r="H20" s="128"/>
      <c r="I20" s="1">
        <f t="shared" si="4"/>
        <v>0</v>
      </c>
      <c r="J20" s="1">
        <f t="shared" si="12"/>
        <v>0</v>
      </c>
      <c r="K20" s="359"/>
      <c r="L20" s="429" t="s">
        <v>120</v>
      </c>
      <c r="M20" s="257" t="str">
        <f>IF(LEN($C$5)&lt;=1,
    "",
    IF(
        OR($C$5="Overige (zorg-)instellingen",$C$5="Onderneming"),
        IF(Basisgegevens!$C$5="Ja",
            IFERROR(
                INDEX(Hulpsheets!$AO$3:$AR$18,
                    MATCH($C$9,Hulpsheets!$AN$3:$AN$18,0),
                    MATCH($C$6,Hulpsheets!$AO$3:$AR$3,0)
                ),
                ""
            ),
            IFERROR(
                INDEX(Hulpsheets!$AH$3:$AK$18,
                    MATCH($C$9,Hulpsheets!$AG$3:$AG$18,0),
                    MATCH($C$6,Hulpsheets!$AH$3:$AK$3,0)
                ),
                ""
            )
        ),
        IF($L20="Niet-economische activiteit",
            100%,
            IF(Basisgegevens!$C$5="Ja",
                IFERROR(
                    INDEX(Hulpsheets!$AO$3:$AR$18,
                        MATCH($C$9,Hulpsheets!$AN$3:$AN$18,0),
                        MATCH($C$6,Hulpsheets!$AO$3:$AR$3,0)
                    ),
                    ""
                ),
                IFERROR(
                    INDEX(Hulpsheets!$AH$3:$AK$18,
                        MATCH($C$9,Hulpsheets!$AG$3:$AG$18,0),
                        MATCH($C$6,Hulpsheets!$AH$3:$AK$3,0)
                    ),
                    ""
                )
            )
        )
    )
)</f>
        <v/>
      </c>
      <c r="N20" s="397">
        <f t="shared" si="6"/>
        <v>0</v>
      </c>
      <c r="O20" s="395" t="str">
        <f t="shared" si="7"/>
        <v/>
      </c>
      <c r="P20" s="86" t="str">
        <f t="shared" si="8"/>
        <v/>
      </c>
      <c r="R20" s="404"/>
      <c r="S20" s="403" t="str">
        <f t="shared" si="9"/>
        <v/>
      </c>
      <c r="T20" s="130" t="str">
        <f t="shared" si="10"/>
        <v/>
      </c>
      <c r="U20" s="70"/>
      <c r="V20" s="404"/>
      <c r="W20" s="70"/>
      <c r="X20" s="404"/>
      <c r="Z20" s="407" t="str">
        <f t="shared" si="11"/>
        <v/>
      </c>
      <c r="AA20" s="130" t="str">
        <f t="shared" si="1"/>
        <v/>
      </c>
      <c r="AB20" s="407" t="str">
        <f t="shared" si="2"/>
        <v/>
      </c>
      <c r="AC20" s="130" t="str">
        <f t="shared" si="3"/>
        <v/>
      </c>
      <c r="AD20" s="461"/>
    </row>
    <row r="21" spans="1:30" x14ac:dyDescent="0.2">
      <c r="A21" s="6"/>
      <c r="B21" s="98"/>
      <c r="C21" s="323" t="str">
        <f t="shared" si="0"/>
        <v/>
      </c>
      <c r="D21" s="20"/>
      <c r="E21" s="125"/>
      <c r="F21" s="34">
        <f>IFERROR(IF(C21="UNL",INDEX(Tabel_UNL,MATCH($E21,Hulpsheets!$P$3:$P$123,0),MATCH($D21,Hulpsheets!$P$3:$U$3,0)),IF(C21="NFU",INDEX(Tabel_NFU,MATCH($E21,Hulpsheets!$W$3:$W$99,0),MATCH($D21,Hulpsheets!$W$3:$AC$3,0)),IF(C21="Overig",0,0))),0)</f>
        <v>0</v>
      </c>
      <c r="G21" s="356"/>
      <c r="H21" s="128"/>
      <c r="I21" s="1">
        <f t="shared" si="4"/>
        <v>0</v>
      </c>
      <c r="J21" s="1">
        <f t="shared" si="12"/>
        <v>0</v>
      </c>
      <c r="K21" s="359"/>
      <c r="L21" s="429" t="s">
        <v>120</v>
      </c>
      <c r="M21" s="257" t="str">
        <f>IF(LEN($C$5)&lt;=1,
    "",
    IF(
        OR($C$5="Overige (zorg-)instellingen",$C$5="Onderneming"),
        IF(Basisgegevens!$C$5="Ja",
            IFERROR(
                INDEX(Hulpsheets!$AO$3:$AR$18,
                    MATCH($C$9,Hulpsheets!$AN$3:$AN$18,0),
                    MATCH($C$6,Hulpsheets!$AO$3:$AR$3,0)
                ),
                ""
            ),
            IFERROR(
                INDEX(Hulpsheets!$AH$3:$AK$18,
                    MATCH($C$9,Hulpsheets!$AG$3:$AG$18,0),
                    MATCH($C$6,Hulpsheets!$AH$3:$AK$3,0)
                ),
                ""
            )
        ),
        IF($L21="Niet-economische activiteit",
            100%,
            IF(Basisgegevens!$C$5="Ja",
                IFERROR(
                    INDEX(Hulpsheets!$AO$3:$AR$18,
                        MATCH($C$9,Hulpsheets!$AN$3:$AN$18,0),
                        MATCH($C$6,Hulpsheets!$AO$3:$AR$3,0)
                    ),
                    ""
                ),
                IFERROR(
                    INDEX(Hulpsheets!$AH$3:$AK$18,
                        MATCH($C$9,Hulpsheets!$AG$3:$AG$18,0),
                        MATCH($C$6,Hulpsheets!$AH$3:$AK$3,0)
                    ),
                    ""
                )
            )
        )
    )
)</f>
        <v/>
      </c>
      <c r="N21" s="397">
        <f t="shared" si="6"/>
        <v>0</v>
      </c>
      <c r="O21" s="395" t="str">
        <f t="shared" si="7"/>
        <v/>
      </c>
      <c r="P21" s="86" t="str">
        <f t="shared" si="8"/>
        <v/>
      </c>
      <c r="R21" s="404"/>
      <c r="S21" s="403" t="str">
        <f t="shared" si="9"/>
        <v/>
      </c>
      <c r="T21" s="130" t="str">
        <f t="shared" si="10"/>
        <v/>
      </c>
      <c r="U21" s="70"/>
      <c r="V21" s="404"/>
      <c r="W21" s="70"/>
      <c r="X21" s="404"/>
      <c r="Z21" s="407" t="str">
        <f t="shared" si="11"/>
        <v/>
      </c>
      <c r="AA21" s="130" t="str">
        <f t="shared" si="1"/>
        <v/>
      </c>
      <c r="AB21" s="407" t="str">
        <f t="shared" si="2"/>
        <v/>
      </c>
      <c r="AC21" s="130" t="str">
        <f t="shared" si="3"/>
        <v/>
      </c>
      <c r="AD21" s="461"/>
    </row>
    <row r="22" spans="1:30" x14ac:dyDescent="0.2">
      <c r="A22" s="6"/>
      <c r="B22" s="98"/>
      <c r="C22" s="323" t="str">
        <f t="shared" si="0"/>
        <v/>
      </c>
      <c r="D22" s="20"/>
      <c r="E22" s="125"/>
      <c r="F22" s="34">
        <f>IFERROR(IF(C22="UNL",INDEX(Tabel_UNL,MATCH($E22,Hulpsheets!$P$3:$P$123,0),MATCH($D22,Hulpsheets!$P$3:$U$3,0)),IF(C22="NFU",INDEX(Tabel_NFU,MATCH($E22,Hulpsheets!$W$3:$W$99,0),MATCH($D22,Hulpsheets!$W$3:$AC$3,0)),IF(C22="Overig",0,0))),0)</f>
        <v>0</v>
      </c>
      <c r="G22" s="356"/>
      <c r="H22" s="128"/>
      <c r="I22" s="1">
        <f t="shared" si="4"/>
        <v>0</v>
      </c>
      <c r="J22" s="1">
        <f t="shared" si="12"/>
        <v>0</v>
      </c>
      <c r="K22" s="359"/>
      <c r="L22" s="429" t="s">
        <v>120</v>
      </c>
      <c r="M22" s="257" t="str">
        <f>IF(LEN($C$5)&lt;=1,
    "",
    IF(
        OR($C$5="Overige (zorg-)instellingen",$C$5="Onderneming"),
        IF(Basisgegevens!$C$5="Ja",
            IFERROR(
                INDEX(Hulpsheets!$AO$3:$AR$18,
                    MATCH($C$9,Hulpsheets!$AN$3:$AN$18,0),
                    MATCH($C$6,Hulpsheets!$AO$3:$AR$3,0)
                ),
                ""
            ),
            IFERROR(
                INDEX(Hulpsheets!$AH$3:$AK$18,
                    MATCH($C$9,Hulpsheets!$AG$3:$AG$18,0),
                    MATCH($C$6,Hulpsheets!$AH$3:$AK$3,0)
                ),
                ""
            )
        ),
        IF($L22="Niet-economische activiteit",
            100%,
            IF(Basisgegevens!$C$5="Ja",
                IFERROR(
                    INDEX(Hulpsheets!$AO$3:$AR$18,
                        MATCH($C$9,Hulpsheets!$AN$3:$AN$18,0),
                        MATCH($C$6,Hulpsheets!$AO$3:$AR$3,0)
                    ),
                    ""
                ),
                IFERROR(
                    INDEX(Hulpsheets!$AH$3:$AK$18,
                        MATCH($C$9,Hulpsheets!$AG$3:$AG$18,0),
                        MATCH($C$6,Hulpsheets!$AH$3:$AK$3,0)
                    ),
                    ""
                )
            )
        )
    )
)</f>
        <v/>
      </c>
      <c r="N22" s="397">
        <f t="shared" si="6"/>
        <v>0</v>
      </c>
      <c r="O22" s="395" t="str">
        <f t="shared" si="7"/>
        <v/>
      </c>
      <c r="P22" s="86" t="str">
        <f t="shared" si="8"/>
        <v/>
      </c>
      <c r="R22" s="404"/>
      <c r="S22" s="403" t="str">
        <f t="shared" si="9"/>
        <v/>
      </c>
      <c r="T22" s="130" t="str">
        <f>IFERROR(R22-S22,"")</f>
        <v/>
      </c>
      <c r="U22" s="70"/>
      <c r="V22" s="404"/>
      <c r="W22" s="70"/>
      <c r="X22" s="404"/>
      <c r="Z22" s="407" t="str">
        <f t="shared" si="11"/>
        <v/>
      </c>
      <c r="AA22" s="130" t="str">
        <f t="shared" si="1"/>
        <v/>
      </c>
      <c r="AB22" s="407" t="str">
        <f t="shared" si="2"/>
        <v/>
      </c>
      <c r="AC22" s="130" t="str">
        <f t="shared" si="3"/>
        <v/>
      </c>
      <c r="AD22" s="461"/>
    </row>
    <row r="23" spans="1:30" x14ac:dyDescent="0.2">
      <c r="A23" s="6"/>
      <c r="B23" s="98"/>
      <c r="C23" s="323" t="str">
        <f t="shared" si="0"/>
        <v/>
      </c>
      <c r="D23" s="20"/>
      <c r="E23" s="125"/>
      <c r="F23" s="34">
        <f>IFERROR(IF(C23="UNL",INDEX(Tabel_UNL,MATCH($E23,Hulpsheets!$P$3:$P$123,0),MATCH($D23,Hulpsheets!$P$3:$U$3,0)),IF(C23="NFU",INDEX(Tabel_NFU,MATCH($E23,Hulpsheets!$W$3:$W$99,0),MATCH($D23,Hulpsheets!$W$3:$AC$3,0)),IF(C23="Overig",0,0))),0)</f>
        <v>0</v>
      </c>
      <c r="G23" s="356"/>
      <c r="H23" s="128"/>
      <c r="I23" s="1">
        <f t="shared" si="4"/>
        <v>0</v>
      </c>
      <c r="J23" s="1">
        <f t="shared" si="12"/>
        <v>0</v>
      </c>
      <c r="K23" s="359"/>
      <c r="L23" s="429" t="s">
        <v>120</v>
      </c>
      <c r="M23" s="257" t="str">
        <f>IF(LEN($C$5)&lt;=1,
    "",
    IF(
        OR($C$5="Overige (zorg-)instellingen",$C$5="Onderneming"),
        IF(Basisgegevens!$C$5="Ja",
            IFERROR(
                INDEX(Hulpsheets!$AO$3:$AR$18,
                    MATCH($C$9,Hulpsheets!$AN$3:$AN$18,0),
                    MATCH($C$6,Hulpsheets!$AO$3:$AR$3,0)
                ),
                ""
            ),
            IFERROR(
                INDEX(Hulpsheets!$AH$3:$AK$18,
                    MATCH($C$9,Hulpsheets!$AG$3:$AG$18,0),
                    MATCH($C$6,Hulpsheets!$AH$3:$AK$3,0)
                ),
                ""
            )
        ),
        IF($L23="Niet-economische activiteit",
            100%,
            IF(Basisgegevens!$C$5="Ja",
                IFERROR(
                    INDEX(Hulpsheets!$AO$3:$AR$18,
                        MATCH($C$9,Hulpsheets!$AN$3:$AN$18,0),
                        MATCH($C$6,Hulpsheets!$AO$3:$AR$3,0)
                    ),
                    ""
                ),
                IFERROR(
                    INDEX(Hulpsheets!$AH$3:$AK$18,
                        MATCH($C$9,Hulpsheets!$AG$3:$AG$18,0),
                        MATCH($C$6,Hulpsheets!$AH$3:$AK$3,0)
                    ),
                    ""
                )
            )
        )
    )
)</f>
        <v/>
      </c>
      <c r="N23" s="397">
        <f t="shared" si="6"/>
        <v>0</v>
      </c>
      <c r="O23" s="395" t="str">
        <f t="shared" si="7"/>
        <v/>
      </c>
      <c r="P23" s="86" t="str">
        <f t="shared" si="8"/>
        <v/>
      </c>
      <c r="R23" s="404"/>
      <c r="S23" s="403" t="str">
        <f t="shared" si="9"/>
        <v/>
      </c>
      <c r="T23" s="130" t="str">
        <f t="shared" si="10"/>
        <v/>
      </c>
      <c r="U23" s="70"/>
      <c r="V23" s="404"/>
      <c r="W23" s="70"/>
      <c r="X23" s="404"/>
      <c r="Z23" s="407" t="str">
        <f t="shared" si="11"/>
        <v/>
      </c>
      <c r="AA23" s="130" t="str">
        <f t="shared" si="1"/>
        <v/>
      </c>
      <c r="AB23" s="407" t="str">
        <f t="shared" si="2"/>
        <v/>
      </c>
      <c r="AC23" s="130" t="str">
        <f t="shared" si="3"/>
        <v/>
      </c>
      <c r="AD23" s="461"/>
    </row>
    <row r="24" spans="1:30" x14ac:dyDescent="0.2">
      <c r="A24" s="6"/>
      <c r="B24" s="98"/>
      <c r="C24" s="323" t="str">
        <f t="shared" si="0"/>
        <v/>
      </c>
      <c r="D24" s="20"/>
      <c r="E24" s="125"/>
      <c r="F24" s="34">
        <f>IFERROR(IF(C24="UNL",INDEX(Tabel_UNL,MATCH($E24,Hulpsheets!$P$3:$P$123,0),MATCH($D24,Hulpsheets!$P$3:$U$3,0)),IF(C24="NFU",INDEX(Tabel_NFU,MATCH($E24,Hulpsheets!$W$3:$W$99,0),MATCH($D24,Hulpsheets!$W$3:$AC$3,0)),IF(C24="Overig",0,0))),0)</f>
        <v>0</v>
      </c>
      <c r="G24" s="356"/>
      <c r="H24" s="128"/>
      <c r="I24" s="1">
        <f t="shared" si="4"/>
        <v>0</v>
      </c>
      <c r="J24" s="1">
        <f t="shared" si="12"/>
        <v>0</v>
      </c>
      <c r="K24" s="359"/>
      <c r="L24" s="429" t="s">
        <v>120</v>
      </c>
      <c r="M24" s="257" t="str">
        <f>IF(LEN($C$5)&lt;=1,
    "",
    IF(
        OR($C$5="Overige (zorg-)instellingen",$C$5="Onderneming"),
        IF(Basisgegevens!$C$5="Ja",
            IFERROR(
                INDEX(Hulpsheets!$AO$3:$AR$18,
                    MATCH($C$9,Hulpsheets!$AN$3:$AN$18,0),
                    MATCH($C$6,Hulpsheets!$AO$3:$AR$3,0)
                ),
                ""
            ),
            IFERROR(
                INDEX(Hulpsheets!$AH$3:$AK$18,
                    MATCH($C$9,Hulpsheets!$AG$3:$AG$18,0),
                    MATCH($C$6,Hulpsheets!$AH$3:$AK$3,0)
                ),
                ""
            )
        ),
        IF($L24="Niet-economische activiteit",
            100%,
            IF(Basisgegevens!$C$5="Ja",
                IFERROR(
                    INDEX(Hulpsheets!$AO$3:$AR$18,
                        MATCH($C$9,Hulpsheets!$AN$3:$AN$18,0),
                        MATCH($C$6,Hulpsheets!$AO$3:$AR$3,0)
                    ),
                    ""
                ),
                IFERROR(
                    INDEX(Hulpsheets!$AH$3:$AK$18,
                        MATCH($C$9,Hulpsheets!$AG$3:$AG$18,0),
                        MATCH($C$6,Hulpsheets!$AH$3:$AK$3,0)
                    ),
                    ""
                )
            )
        )
    )
)</f>
        <v/>
      </c>
      <c r="N24" s="397">
        <f t="shared" si="6"/>
        <v>0</v>
      </c>
      <c r="O24" s="395" t="str">
        <f t="shared" si="7"/>
        <v/>
      </c>
      <c r="P24" s="86" t="str">
        <f t="shared" si="8"/>
        <v/>
      </c>
      <c r="R24" s="404"/>
      <c r="S24" s="403" t="str">
        <f t="shared" si="9"/>
        <v/>
      </c>
      <c r="T24" s="130" t="str">
        <f t="shared" si="10"/>
        <v/>
      </c>
      <c r="U24" s="70"/>
      <c r="V24" s="404"/>
      <c r="W24" s="70"/>
      <c r="X24" s="404"/>
      <c r="Z24" s="407" t="str">
        <f t="shared" si="11"/>
        <v/>
      </c>
      <c r="AA24" s="130" t="str">
        <f t="shared" si="1"/>
        <v/>
      </c>
      <c r="AB24" s="407" t="str">
        <f t="shared" si="2"/>
        <v/>
      </c>
      <c r="AC24" s="130" t="str">
        <f t="shared" si="3"/>
        <v/>
      </c>
      <c r="AD24" s="461"/>
    </row>
    <row r="25" spans="1:30" x14ac:dyDescent="0.2">
      <c r="A25" s="6"/>
      <c r="B25" s="98"/>
      <c r="C25" s="323" t="str">
        <f t="shared" si="0"/>
        <v/>
      </c>
      <c r="D25" s="20"/>
      <c r="E25" s="125"/>
      <c r="F25" s="34">
        <f>IFERROR(IF(C25="UNL",INDEX(Tabel_UNL,MATCH($E25,Hulpsheets!$P$3:$P$123,0),MATCH($D25,Hulpsheets!$P$3:$U$3,0)),IF(C25="NFU",INDEX(Tabel_NFU,MATCH($E25,Hulpsheets!$W$3:$W$99,0),MATCH($D25,Hulpsheets!$W$3:$AC$3,0)),IF(C25="Overig",0,0))),0)</f>
        <v>0</v>
      </c>
      <c r="G25" s="356"/>
      <c r="H25" s="128"/>
      <c r="I25" s="1">
        <f t="shared" si="4"/>
        <v>0</v>
      </c>
      <c r="J25" s="1">
        <f t="shared" si="12"/>
        <v>0</v>
      </c>
      <c r="K25" s="359"/>
      <c r="L25" s="429" t="s">
        <v>120</v>
      </c>
      <c r="M25" s="257" t="str">
        <f>IF(LEN($C$5)&lt;=1,
    "",
    IF(
        OR($C$5="Overige (zorg-)instellingen",$C$5="Onderneming"),
        IF(Basisgegevens!$C$5="Ja",
            IFERROR(
                INDEX(Hulpsheets!$AO$3:$AR$18,
                    MATCH($C$9,Hulpsheets!$AN$3:$AN$18,0),
                    MATCH($C$6,Hulpsheets!$AO$3:$AR$3,0)
                ),
                ""
            ),
            IFERROR(
                INDEX(Hulpsheets!$AH$3:$AK$18,
                    MATCH($C$9,Hulpsheets!$AG$3:$AG$18,0),
                    MATCH($C$6,Hulpsheets!$AH$3:$AK$3,0)
                ),
                ""
            )
        ),
        IF($L25="Niet-economische activiteit",
            100%,
            IF(Basisgegevens!$C$5="Ja",
                IFERROR(
                    INDEX(Hulpsheets!$AO$3:$AR$18,
                        MATCH($C$9,Hulpsheets!$AN$3:$AN$18,0),
                        MATCH($C$6,Hulpsheets!$AO$3:$AR$3,0)
                    ),
                    ""
                ),
                IFERROR(
                    INDEX(Hulpsheets!$AH$3:$AK$18,
                        MATCH($C$9,Hulpsheets!$AG$3:$AG$18,0),
                        MATCH($C$6,Hulpsheets!$AH$3:$AK$3,0)
                    ),
                    ""
                )
            )
        )
    )
)</f>
        <v/>
      </c>
      <c r="N25" s="397">
        <f t="shared" si="6"/>
        <v>0</v>
      </c>
      <c r="O25" s="395" t="str">
        <f t="shared" si="7"/>
        <v/>
      </c>
      <c r="P25" s="86" t="str">
        <f t="shared" si="8"/>
        <v/>
      </c>
      <c r="R25" s="404"/>
      <c r="S25" s="403" t="str">
        <f t="shared" si="9"/>
        <v/>
      </c>
      <c r="T25" s="130" t="str">
        <f t="shared" si="10"/>
        <v/>
      </c>
      <c r="U25" s="70"/>
      <c r="V25" s="404"/>
      <c r="W25" s="70"/>
      <c r="X25" s="404"/>
      <c r="Z25" s="407" t="str">
        <f t="shared" si="11"/>
        <v/>
      </c>
      <c r="AA25" s="130" t="str">
        <f t="shared" si="1"/>
        <v/>
      </c>
      <c r="AB25" s="407" t="str">
        <f t="shared" si="2"/>
        <v/>
      </c>
      <c r="AC25" s="130" t="str">
        <f t="shared" si="3"/>
        <v/>
      </c>
      <c r="AD25" s="461"/>
    </row>
    <row r="26" spans="1:30" x14ac:dyDescent="0.2">
      <c r="A26" s="6"/>
      <c r="B26" s="98"/>
      <c r="C26" s="323" t="str">
        <f t="shared" si="0"/>
        <v/>
      </c>
      <c r="D26" s="20"/>
      <c r="E26" s="125"/>
      <c r="F26" s="34">
        <f>IFERROR(IF(C26="UNL",INDEX(Tabel_UNL,MATCH($E26,Hulpsheets!$P$3:$P$123,0),MATCH($D26,Hulpsheets!$P$3:$U$3,0)),IF(C26="NFU",INDEX(Tabel_NFU,MATCH($E26,Hulpsheets!$W$3:$W$99,0),MATCH($D26,Hulpsheets!$W$3:$AC$3,0)),IF(C26="Overig",0,0))),0)</f>
        <v>0</v>
      </c>
      <c r="G26" s="356"/>
      <c r="H26" s="128"/>
      <c r="I26" s="1">
        <f t="shared" si="4"/>
        <v>0</v>
      </c>
      <c r="J26" s="1">
        <f t="shared" si="12"/>
        <v>0</v>
      </c>
      <c r="K26" s="359"/>
      <c r="L26" s="429" t="s">
        <v>120</v>
      </c>
      <c r="M26" s="257" t="str">
        <f>IF(LEN($C$5)&lt;=1,
    "",
    IF(
        OR($C$5="Overige (zorg-)instellingen",$C$5="Onderneming"),
        IF(Basisgegevens!$C$5="Ja",
            IFERROR(
                INDEX(Hulpsheets!$AO$3:$AR$18,
                    MATCH($C$9,Hulpsheets!$AN$3:$AN$18,0),
                    MATCH($C$6,Hulpsheets!$AO$3:$AR$3,0)
                ),
                ""
            ),
            IFERROR(
                INDEX(Hulpsheets!$AH$3:$AK$18,
                    MATCH($C$9,Hulpsheets!$AG$3:$AG$18,0),
                    MATCH($C$6,Hulpsheets!$AH$3:$AK$3,0)
                ),
                ""
            )
        ),
        IF($L26="Niet-economische activiteit",
            100%,
            IF(Basisgegevens!$C$5="Ja",
                IFERROR(
                    INDEX(Hulpsheets!$AO$3:$AR$18,
                        MATCH($C$9,Hulpsheets!$AN$3:$AN$18,0),
                        MATCH($C$6,Hulpsheets!$AO$3:$AR$3,0)
                    ),
                    ""
                ),
                IFERROR(
                    INDEX(Hulpsheets!$AH$3:$AK$18,
                        MATCH($C$9,Hulpsheets!$AG$3:$AG$18,0),
                        MATCH($C$6,Hulpsheets!$AH$3:$AK$3,0)
                    ),
                    ""
                )
            )
        )
    )
)</f>
        <v/>
      </c>
      <c r="N26" s="397">
        <f t="shared" si="6"/>
        <v>0</v>
      </c>
      <c r="O26" s="395" t="str">
        <f t="shared" si="7"/>
        <v/>
      </c>
      <c r="P26" s="86" t="str">
        <f t="shared" si="8"/>
        <v/>
      </c>
      <c r="R26" s="404"/>
      <c r="S26" s="403" t="str">
        <f t="shared" si="9"/>
        <v/>
      </c>
      <c r="T26" s="130" t="str">
        <f t="shared" si="10"/>
        <v/>
      </c>
      <c r="U26" s="70"/>
      <c r="V26" s="404"/>
      <c r="W26" s="70"/>
      <c r="X26" s="404"/>
      <c r="Z26" s="407" t="str">
        <f t="shared" si="11"/>
        <v/>
      </c>
      <c r="AA26" s="130" t="str">
        <f t="shared" si="1"/>
        <v/>
      </c>
      <c r="AB26" s="407" t="str">
        <f t="shared" si="2"/>
        <v/>
      </c>
      <c r="AC26" s="130" t="str">
        <f t="shared" si="3"/>
        <v/>
      </c>
      <c r="AD26" s="461"/>
    </row>
    <row r="27" spans="1:30" ht="13.5" thickBot="1" x14ac:dyDescent="0.25">
      <c r="A27" s="6"/>
      <c r="B27" s="98"/>
      <c r="C27" s="323" t="str">
        <f t="shared" si="0"/>
        <v/>
      </c>
      <c r="D27" s="20"/>
      <c r="E27" s="125"/>
      <c r="F27" s="34">
        <f>IFERROR(IF(C27="UNL",INDEX(Tabel_UNL,MATCH($E27,Hulpsheets!$P$3:$P$123,0),MATCH($D27,Hulpsheets!$P$3:$U$3,0)),IF(C27="NFU",INDEX(Tabel_NFU,MATCH($E27,Hulpsheets!$W$3:$W$99,0),MATCH($D27,Hulpsheets!$W$3:$AC$3,0)),IF(C27="Overig",0,0))),0)</f>
        <v>0</v>
      </c>
      <c r="G27" s="356"/>
      <c r="H27" s="128"/>
      <c r="I27" s="1">
        <f t="shared" si="4"/>
        <v>0</v>
      </c>
      <c r="J27" s="1">
        <f t="shared" si="12"/>
        <v>0</v>
      </c>
      <c r="K27" s="359"/>
      <c r="L27" s="429" t="s">
        <v>120</v>
      </c>
      <c r="M27" s="257" t="str">
        <f>IF(LEN($C$5)&lt;=1,
    "",
    IF(
        OR($C$5="Overige (zorg-)instellingen",$C$5="Onderneming"),
        IF(Basisgegevens!$C$5="Ja",
            IFERROR(
                INDEX(Hulpsheets!$AO$3:$AR$18,
                    MATCH($C$9,Hulpsheets!$AN$3:$AN$18,0),
                    MATCH($C$6,Hulpsheets!$AO$3:$AR$3,0)
                ),
                ""
            ),
            IFERROR(
                INDEX(Hulpsheets!$AH$3:$AK$18,
                    MATCH($C$9,Hulpsheets!$AG$3:$AG$18,0),
                    MATCH($C$6,Hulpsheets!$AH$3:$AK$3,0)
                ),
                ""
            )
        ),
        IF($L27="Niet-economische activiteit",
            100%,
            IF(Basisgegevens!$C$5="Ja",
                IFERROR(
                    INDEX(Hulpsheets!$AO$3:$AR$18,
                        MATCH($C$9,Hulpsheets!$AN$3:$AN$18,0),
                        MATCH($C$6,Hulpsheets!$AO$3:$AR$3,0)
                    ),
                    ""
                ),
                IFERROR(
                    INDEX(Hulpsheets!$AH$3:$AK$18,
                        MATCH($C$9,Hulpsheets!$AG$3:$AG$18,0),
                        MATCH($C$6,Hulpsheets!$AH$3:$AK$3,0)
                    ),
                    ""
                )
            )
        )
    )
)</f>
        <v/>
      </c>
      <c r="N27" s="397">
        <f t="shared" si="6"/>
        <v>0</v>
      </c>
      <c r="O27" s="395" t="str">
        <f t="shared" si="7"/>
        <v/>
      </c>
      <c r="P27" s="86" t="str">
        <f t="shared" si="8"/>
        <v/>
      </c>
      <c r="R27" s="404"/>
      <c r="S27" s="403" t="str">
        <f t="shared" si="9"/>
        <v/>
      </c>
      <c r="T27" s="130" t="str">
        <f t="shared" si="10"/>
        <v/>
      </c>
      <c r="U27" s="70"/>
      <c r="V27" s="404"/>
      <c r="W27" s="70"/>
      <c r="X27" s="404"/>
      <c r="Z27" s="407" t="str">
        <f t="shared" si="11"/>
        <v/>
      </c>
      <c r="AA27" s="130" t="str">
        <f t="shared" si="1"/>
        <v/>
      </c>
      <c r="AB27" s="407" t="str">
        <f t="shared" si="2"/>
        <v/>
      </c>
      <c r="AC27" s="130" t="str">
        <f t="shared" si="3"/>
        <v/>
      </c>
      <c r="AD27" s="461"/>
    </row>
    <row r="28" spans="1:30" ht="13.5" hidden="1" outlineLevel="1" thickBot="1" x14ac:dyDescent="0.25">
      <c r="A28" s="6"/>
      <c r="B28" s="98"/>
      <c r="C28" s="323" t="str">
        <f t="shared" si="0"/>
        <v/>
      </c>
      <c r="D28" s="20"/>
      <c r="E28" s="125"/>
      <c r="F28" s="34">
        <f>IFERROR(IF(C28="UNL",INDEX(Tabel_UNL,MATCH($E28,Hulpsheets!$P$3:$P$123,0),MATCH($D28,Hulpsheets!$P$3:$U$3,0)),IF(C28="NFU",INDEX(Tabel_NFU,MATCH($E28,Hulpsheets!$W$3:$W$99,0),MATCH($D28,Hulpsheets!$W$3:$AC$3,0)),IF(C28="Overig",0,0))),0)</f>
        <v>0</v>
      </c>
      <c r="G28" s="356"/>
      <c r="H28" s="128"/>
      <c r="I28" s="1">
        <f t="shared" si="4"/>
        <v>0</v>
      </c>
      <c r="J28" s="1">
        <f t="shared" si="12"/>
        <v>0</v>
      </c>
      <c r="K28" s="359"/>
      <c r="L28" s="429" t="s">
        <v>120</v>
      </c>
      <c r="M28" s="257" t="str">
        <f>IF(LEN($C$5)&lt;=1,
    "",
    IF(
        OR($C$5="Overige (zorg-)instellingen",$C$5="Onderneming"),
        IF(Basisgegevens!$C$5="Ja",
            IFERROR(
                INDEX(Hulpsheets!$AO$3:$AR$18,
                    MATCH($C$9,Hulpsheets!$AN$3:$AN$18,0),
                    MATCH($C$6,Hulpsheets!$AO$3:$AR$3,0)
                ),
                ""
            ),
            IFERROR(
                INDEX(Hulpsheets!$AH$3:$AK$18,
                    MATCH($C$9,Hulpsheets!$AG$3:$AG$18,0),
                    MATCH($C$6,Hulpsheets!$AH$3:$AK$3,0)
                ),
                ""
            )
        ),
        IF($L28="Niet-economische activiteit",
            100%,
            IF(Basisgegevens!$C$5="Ja",
                IFERROR(
                    INDEX(Hulpsheets!$AO$3:$AR$18,
                        MATCH($C$9,Hulpsheets!$AN$3:$AN$18,0),
                        MATCH($C$6,Hulpsheets!$AO$3:$AR$3,0)
                    ),
                    ""
                ),
                IFERROR(
                    INDEX(Hulpsheets!$AH$3:$AK$18,
                        MATCH($C$9,Hulpsheets!$AG$3:$AG$18,0),
                        MATCH($C$6,Hulpsheets!$AH$3:$AK$3,0)
                    ),
                    ""
                )
            )
        )
    )
)</f>
        <v/>
      </c>
      <c r="N28" s="397">
        <f t="shared" si="6"/>
        <v>0</v>
      </c>
      <c r="O28" s="77" t="str">
        <f t="shared" si="7"/>
        <v/>
      </c>
      <c r="P28" s="86" t="str">
        <f t="shared" si="8"/>
        <v/>
      </c>
      <c r="R28" s="404"/>
      <c r="S28" s="403" t="str">
        <f t="shared" si="9"/>
        <v/>
      </c>
      <c r="T28" s="130" t="str">
        <f t="shared" si="10"/>
        <v/>
      </c>
      <c r="U28" s="70"/>
      <c r="V28" s="404"/>
      <c r="W28" s="70"/>
      <c r="X28" s="404"/>
      <c r="Z28" s="407" t="str">
        <f t="shared" si="11"/>
        <v/>
      </c>
      <c r="AA28" s="130" t="str">
        <f t="shared" si="1"/>
        <v/>
      </c>
      <c r="AB28" s="407" t="str">
        <f t="shared" si="2"/>
        <v/>
      </c>
      <c r="AC28" s="130" t="str">
        <f t="shared" si="3"/>
        <v/>
      </c>
      <c r="AD28" s="461"/>
    </row>
    <row r="29" spans="1:30" ht="13.5" hidden="1" outlineLevel="1" thickBot="1" x14ac:dyDescent="0.25">
      <c r="A29" s="6"/>
      <c r="B29" s="98"/>
      <c r="C29" s="323" t="str">
        <f t="shared" si="0"/>
        <v/>
      </c>
      <c r="D29" s="20"/>
      <c r="E29" s="125"/>
      <c r="F29" s="34">
        <f>IFERROR(IF(C29="UNL",INDEX(Tabel_UNL,MATCH($E29,Hulpsheets!$P$3:$P$123,0),MATCH($D29,Hulpsheets!$P$3:$U$3,0)),IF(C29="NFU",INDEX(Tabel_NFU,MATCH($E29,Hulpsheets!$W$3:$W$99,0),MATCH($D29,Hulpsheets!$W$3:$AC$3,0)),IF(C29="Overig",0,0))),0)</f>
        <v>0</v>
      </c>
      <c r="G29" s="356"/>
      <c r="H29" s="128"/>
      <c r="I29" s="1">
        <f t="shared" si="4"/>
        <v>0</v>
      </c>
      <c r="J29" s="1">
        <f t="shared" si="12"/>
        <v>0</v>
      </c>
      <c r="K29" s="359"/>
      <c r="L29" s="429" t="s">
        <v>120</v>
      </c>
      <c r="M29" s="257" t="str">
        <f>IF(LEN($C$5)&lt;=1,
    "",
    IF(
        OR($C$5="Overige (zorg-)instellingen",$C$5="Onderneming"),
        IF(Basisgegevens!$C$5="Ja",
            IFERROR(
                INDEX(Hulpsheets!$AO$3:$AR$18,
                    MATCH($C$9,Hulpsheets!$AN$3:$AN$18,0),
                    MATCH($C$6,Hulpsheets!$AO$3:$AR$3,0)
                ),
                ""
            ),
            IFERROR(
                INDEX(Hulpsheets!$AH$3:$AK$18,
                    MATCH($C$9,Hulpsheets!$AG$3:$AG$18,0),
                    MATCH($C$6,Hulpsheets!$AH$3:$AK$3,0)
                ),
                ""
            )
        ),
        IF($L29="Niet-economische activiteit",
            100%,
            IF(Basisgegevens!$C$5="Ja",
                IFERROR(
                    INDEX(Hulpsheets!$AO$3:$AR$18,
                        MATCH($C$9,Hulpsheets!$AN$3:$AN$18,0),
                        MATCH($C$6,Hulpsheets!$AO$3:$AR$3,0)
                    ),
                    ""
                ),
                IFERROR(
                    INDEX(Hulpsheets!$AH$3:$AK$18,
                        MATCH($C$9,Hulpsheets!$AG$3:$AG$18,0),
                        MATCH($C$6,Hulpsheets!$AH$3:$AK$3,0)
                    ),
                    ""
                )
            )
        )
    )
)</f>
        <v/>
      </c>
      <c r="N29" s="397">
        <f t="shared" si="6"/>
        <v>0</v>
      </c>
      <c r="O29" s="77" t="str">
        <f t="shared" si="7"/>
        <v/>
      </c>
      <c r="P29" s="86" t="str">
        <f t="shared" si="8"/>
        <v/>
      </c>
      <c r="R29" s="404"/>
      <c r="S29" s="403" t="str">
        <f t="shared" si="9"/>
        <v/>
      </c>
      <c r="T29" s="130" t="str">
        <f t="shared" si="10"/>
        <v/>
      </c>
      <c r="U29" s="70"/>
      <c r="V29" s="404"/>
      <c r="W29" s="70"/>
      <c r="X29" s="404"/>
      <c r="Z29" s="407" t="str">
        <f t="shared" si="11"/>
        <v/>
      </c>
      <c r="AA29" s="130" t="str">
        <f t="shared" si="1"/>
        <v/>
      </c>
      <c r="AB29" s="407" t="str">
        <f t="shared" si="2"/>
        <v/>
      </c>
      <c r="AC29" s="130" t="str">
        <f t="shared" si="3"/>
        <v/>
      </c>
      <c r="AD29" s="461"/>
    </row>
    <row r="30" spans="1:30" ht="13.5" hidden="1" outlineLevel="1" thickBot="1" x14ac:dyDescent="0.25">
      <c r="A30" s="6"/>
      <c r="B30" s="98"/>
      <c r="C30" s="323" t="str">
        <f t="shared" si="0"/>
        <v/>
      </c>
      <c r="D30" s="20"/>
      <c r="E30" s="125"/>
      <c r="F30" s="34">
        <f>IFERROR(IF(C30="UNL",INDEX(Tabel_UNL,MATCH($E30,Hulpsheets!$P$3:$P$123,0),MATCH($D30,Hulpsheets!$P$3:$U$3,0)),IF(C30="NFU",INDEX(Tabel_NFU,MATCH($E30,Hulpsheets!$W$3:$W$99,0),MATCH($D30,Hulpsheets!$W$3:$AC$3,0)),IF(C30="Overig",0,0))),0)</f>
        <v>0</v>
      </c>
      <c r="G30" s="356"/>
      <c r="H30" s="128"/>
      <c r="I30" s="1">
        <f t="shared" si="4"/>
        <v>0</v>
      </c>
      <c r="J30" s="1">
        <f t="shared" si="12"/>
        <v>0</v>
      </c>
      <c r="K30" s="359"/>
      <c r="L30" s="429" t="s">
        <v>120</v>
      </c>
      <c r="M30" s="257" t="str">
        <f>IF(LEN($C$5)&lt;=1,
    "",
    IF(
        OR($C$5="Overige (zorg-)instellingen",$C$5="Onderneming"),
        IF(Basisgegevens!$C$5="Ja",
            IFERROR(
                INDEX(Hulpsheets!$AO$3:$AR$18,
                    MATCH($C$9,Hulpsheets!$AN$3:$AN$18,0),
                    MATCH($C$6,Hulpsheets!$AO$3:$AR$3,0)
                ),
                ""
            ),
            IFERROR(
                INDEX(Hulpsheets!$AH$3:$AK$18,
                    MATCH($C$9,Hulpsheets!$AG$3:$AG$18,0),
                    MATCH($C$6,Hulpsheets!$AH$3:$AK$3,0)
                ),
                ""
            )
        ),
        IF($L30="Niet-economische activiteit",
            100%,
            IF(Basisgegevens!$C$5="Ja",
                IFERROR(
                    INDEX(Hulpsheets!$AO$3:$AR$18,
                        MATCH($C$9,Hulpsheets!$AN$3:$AN$18,0),
                        MATCH($C$6,Hulpsheets!$AO$3:$AR$3,0)
                    ),
                    ""
                ),
                IFERROR(
                    INDEX(Hulpsheets!$AH$3:$AK$18,
                        MATCH($C$9,Hulpsheets!$AG$3:$AG$18,0),
                        MATCH($C$6,Hulpsheets!$AH$3:$AK$3,0)
                    ),
                    ""
                )
            )
        )
    )
)</f>
        <v/>
      </c>
      <c r="N30" s="397">
        <f t="shared" si="6"/>
        <v>0</v>
      </c>
      <c r="O30" s="77" t="str">
        <f t="shared" si="7"/>
        <v/>
      </c>
      <c r="P30" s="86" t="str">
        <f t="shared" si="8"/>
        <v/>
      </c>
      <c r="R30" s="404"/>
      <c r="S30" s="403" t="str">
        <f t="shared" si="9"/>
        <v/>
      </c>
      <c r="T30" s="130" t="str">
        <f t="shared" si="10"/>
        <v/>
      </c>
      <c r="U30" s="70"/>
      <c r="V30" s="404"/>
      <c r="W30" s="70"/>
      <c r="X30" s="404"/>
      <c r="Z30" s="407" t="str">
        <f t="shared" si="11"/>
        <v/>
      </c>
      <c r="AA30" s="130" t="str">
        <f t="shared" si="1"/>
        <v/>
      </c>
      <c r="AB30" s="407" t="str">
        <f t="shared" si="2"/>
        <v/>
      </c>
      <c r="AC30" s="130" t="str">
        <f t="shared" si="3"/>
        <v/>
      </c>
      <c r="AD30" s="461"/>
    </row>
    <row r="31" spans="1:30" ht="13.5" hidden="1" outlineLevel="1" thickBot="1" x14ac:dyDescent="0.25">
      <c r="A31" s="6"/>
      <c r="B31" s="98"/>
      <c r="C31" s="323" t="str">
        <f t="shared" si="0"/>
        <v/>
      </c>
      <c r="D31" s="20"/>
      <c r="E31" s="125"/>
      <c r="F31" s="34">
        <f>IFERROR(IF(C31="UNL",INDEX(Tabel_UNL,MATCH($E31,Hulpsheets!$P$3:$P$123,0),MATCH($D31,Hulpsheets!$P$3:$U$3,0)),IF(C31="NFU",INDEX(Tabel_NFU,MATCH($E31,Hulpsheets!$W$3:$W$99,0),MATCH($D31,Hulpsheets!$W$3:$AC$3,0)),IF(C31="Overig",0,0))),0)</f>
        <v>0</v>
      </c>
      <c r="G31" s="356"/>
      <c r="H31" s="128"/>
      <c r="I31" s="1">
        <f t="shared" si="4"/>
        <v>0</v>
      </c>
      <c r="J31" s="1">
        <f t="shared" si="12"/>
        <v>0</v>
      </c>
      <c r="K31" s="359"/>
      <c r="L31" s="429" t="s">
        <v>120</v>
      </c>
      <c r="M31" s="257" t="str">
        <f>IF(LEN($C$5)&lt;=1,
    "",
    IF(
        OR($C$5="Overige (zorg-)instellingen",$C$5="Onderneming"),
        IF(Basisgegevens!$C$5="Ja",
            IFERROR(
                INDEX(Hulpsheets!$AO$3:$AR$18,
                    MATCH($C$9,Hulpsheets!$AN$3:$AN$18,0),
                    MATCH($C$6,Hulpsheets!$AO$3:$AR$3,0)
                ),
                ""
            ),
            IFERROR(
                INDEX(Hulpsheets!$AH$3:$AK$18,
                    MATCH($C$9,Hulpsheets!$AG$3:$AG$18,0),
                    MATCH($C$6,Hulpsheets!$AH$3:$AK$3,0)
                ),
                ""
            )
        ),
        IF($L31="Niet-economische activiteit",
            100%,
            IF(Basisgegevens!$C$5="Ja",
                IFERROR(
                    INDEX(Hulpsheets!$AO$3:$AR$18,
                        MATCH($C$9,Hulpsheets!$AN$3:$AN$18,0),
                        MATCH($C$6,Hulpsheets!$AO$3:$AR$3,0)
                    ),
                    ""
                ),
                IFERROR(
                    INDEX(Hulpsheets!$AH$3:$AK$18,
                        MATCH($C$9,Hulpsheets!$AG$3:$AG$18,0),
                        MATCH($C$6,Hulpsheets!$AH$3:$AK$3,0)
                    ),
                    ""
                )
            )
        )
    )
)</f>
        <v/>
      </c>
      <c r="N31" s="397">
        <f t="shared" si="6"/>
        <v>0</v>
      </c>
      <c r="O31" s="77" t="str">
        <f t="shared" si="7"/>
        <v/>
      </c>
      <c r="P31" s="86" t="str">
        <f t="shared" si="8"/>
        <v/>
      </c>
      <c r="R31" s="404"/>
      <c r="S31" s="403" t="str">
        <f t="shared" si="9"/>
        <v/>
      </c>
      <c r="T31" s="130" t="str">
        <f t="shared" si="10"/>
        <v/>
      </c>
      <c r="U31" s="70"/>
      <c r="V31" s="404"/>
      <c r="W31" s="70"/>
      <c r="X31" s="404"/>
      <c r="Z31" s="407" t="str">
        <f t="shared" si="11"/>
        <v/>
      </c>
      <c r="AA31" s="130" t="str">
        <f t="shared" si="1"/>
        <v/>
      </c>
      <c r="AB31" s="407" t="str">
        <f t="shared" si="2"/>
        <v/>
      </c>
      <c r="AC31" s="130" t="str">
        <f t="shared" si="3"/>
        <v/>
      </c>
      <c r="AD31" s="461"/>
    </row>
    <row r="32" spans="1:30" ht="13.5" hidden="1" outlineLevel="1" thickBot="1" x14ac:dyDescent="0.25">
      <c r="A32" s="6"/>
      <c r="B32" s="98"/>
      <c r="C32" s="323" t="str">
        <f t="shared" si="0"/>
        <v/>
      </c>
      <c r="D32" s="20"/>
      <c r="E32" s="125"/>
      <c r="F32" s="34">
        <f>IFERROR(IF(C32="UNL",INDEX(Tabel_UNL,MATCH($E32,Hulpsheets!$P$3:$P$123,0),MATCH($D32,Hulpsheets!$P$3:$U$3,0)),IF(C32="NFU",INDEX(Tabel_NFU,MATCH($E32,Hulpsheets!$W$3:$W$99,0),MATCH($D32,Hulpsheets!$W$3:$AC$3,0)),IF(C32="Overig",0,0))),0)</f>
        <v>0</v>
      </c>
      <c r="G32" s="356"/>
      <c r="H32" s="128"/>
      <c r="I32" s="1">
        <f t="shared" si="4"/>
        <v>0</v>
      </c>
      <c r="J32" s="1">
        <f t="shared" si="12"/>
        <v>0</v>
      </c>
      <c r="K32" s="359"/>
      <c r="L32" s="429" t="s">
        <v>120</v>
      </c>
      <c r="M32" s="257" t="str">
        <f>IF(LEN($C$5)&lt;=1,
    "",
    IF(
        OR($C$5="Overige (zorg-)instellingen",$C$5="Onderneming"),
        IF(Basisgegevens!$C$5="Ja",
            IFERROR(
                INDEX(Hulpsheets!$AO$3:$AR$18,
                    MATCH($C$9,Hulpsheets!$AN$3:$AN$18,0),
                    MATCH($C$6,Hulpsheets!$AO$3:$AR$3,0)
                ),
                ""
            ),
            IFERROR(
                INDEX(Hulpsheets!$AH$3:$AK$18,
                    MATCH($C$9,Hulpsheets!$AG$3:$AG$18,0),
                    MATCH($C$6,Hulpsheets!$AH$3:$AK$3,0)
                ),
                ""
            )
        ),
        IF($L32="Niet-economische activiteit",
            100%,
            IF(Basisgegevens!$C$5="Ja",
                IFERROR(
                    INDEX(Hulpsheets!$AO$3:$AR$18,
                        MATCH($C$9,Hulpsheets!$AN$3:$AN$18,0),
                        MATCH($C$6,Hulpsheets!$AO$3:$AR$3,0)
                    ),
                    ""
                ),
                IFERROR(
                    INDEX(Hulpsheets!$AH$3:$AK$18,
                        MATCH($C$9,Hulpsheets!$AG$3:$AG$18,0),
                        MATCH($C$6,Hulpsheets!$AH$3:$AK$3,0)
                    ),
                    ""
                )
            )
        )
    )
)</f>
        <v/>
      </c>
      <c r="N32" s="397">
        <f t="shared" si="6"/>
        <v>0</v>
      </c>
      <c r="O32" s="77" t="str">
        <f t="shared" si="7"/>
        <v/>
      </c>
      <c r="P32" s="86" t="str">
        <f t="shared" si="8"/>
        <v/>
      </c>
      <c r="R32" s="404"/>
      <c r="S32" s="403" t="str">
        <f t="shared" si="9"/>
        <v/>
      </c>
      <c r="T32" s="130" t="str">
        <f t="shared" si="10"/>
        <v/>
      </c>
      <c r="U32" s="70"/>
      <c r="V32" s="404"/>
      <c r="W32" s="70"/>
      <c r="X32" s="404"/>
      <c r="Z32" s="407" t="str">
        <f t="shared" si="11"/>
        <v/>
      </c>
      <c r="AA32" s="130" t="str">
        <f t="shared" si="1"/>
        <v/>
      </c>
      <c r="AB32" s="407" t="str">
        <f t="shared" si="2"/>
        <v/>
      </c>
      <c r="AC32" s="130" t="str">
        <f t="shared" si="3"/>
        <v/>
      </c>
      <c r="AD32" s="461"/>
    </row>
    <row r="33" spans="1:30" ht="13.5" hidden="1" outlineLevel="1" thickBot="1" x14ac:dyDescent="0.25">
      <c r="A33" s="6"/>
      <c r="B33" s="98"/>
      <c r="C33" s="323" t="str">
        <f t="shared" si="0"/>
        <v/>
      </c>
      <c r="D33" s="20"/>
      <c r="E33" s="125"/>
      <c r="F33" s="34">
        <f>IFERROR(IF(C33="UNL",INDEX(Tabel_UNL,MATCH($E33,Hulpsheets!$P$3:$P$123,0),MATCH($D33,Hulpsheets!$P$3:$U$3,0)),IF(C33="NFU",INDEX(Tabel_NFU,MATCH($E33,Hulpsheets!$W$3:$W$99,0),MATCH($D33,Hulpsheets!$W$3:$AC$3,0)),IF(C33="Overig",0,0))),0)</f>
        <v>0</v>
      </c>
      <c r="G33" s="356"/>
      <c r="H33" s="128"/>
      <c r="I33" s="1">
        <f t="shared" si="4"/>
        <v>0</v>
      </c>
      <c r="J33" s="1">
        <f t="shared" si="12"/>
        <v>0</v>
      </c>
      <c r="K33" s="359"/>
      <c r="L33" s="429" t="s">
        <v>120</v>
      </c>
      <c r="M33" s="257" t="str">
        <f>IF(LEN($C$5)&lt;=1,
    "",
    IF(
        OR($C$5="Overige (zorg-)instellingen",$C$5="Onderneming"),
        IF(Basisgegevens!$C$5="Ja",
            IFERROR(
                INDEX(Hulpsheets!$AO$3:$AR$18,
                    MATCH($C$9,Hulpsheets!$AN$3:$AN$18,0),
                    MATCH($C$6,Hulpsheets!$AO$3:$AR$3,0)
                ),
                ""
            ),
            IFERROR(
                INDEX(Hulpsheets!$AH$3:$AK$18,
                    MATCH($C$9,Hulpsheets!$AG$3:$AG$18,0),
                    MATCH($C$6,Hulpsheets!$AH$3:$AK$3,0)
                ),
                ""
            )
        ),
        IF($L33="Niet-economische activiteit",
            100%,
            IF(Basisgegevens!$C$5="Ja",
                IFERROR(
                    INDEX(Hulpsheets!$AO$3:$AR$18,
                        MATCH($C$9,Hulpsheets!$AN$3:$AN$18,0),
                        MATCH($C$6,Hulpsheets!$AO$3:$AR$3,0)
                    ),
                    ""
                ),
                IFERROR(
                    INDEX(Hulpsheets!$AH$3:$AK$18,
                        MATCH($C$9,Hulpsheets!$AG$3:$AG$18,0),
                        MATCH($C$6,Hulpsheets!$AH$3:$AK$3,0)
                    ),
                    ""
                )
            )
        )
    )
)</f>
        <v/>
      </c>
      <c r="N33" s="397">
        <f t="shared" si="6"/>
        <v>0</v>
      </c>
      <c r="O33" s="77" t="str">
        <f t="shared" si="7"/>
        <v/>
      </c>
      <c r="P33" s="86" t="str">
        <f t="shared" si="8"/>
        <v/>
      </c>
      <c r="R33" s="404"/>
      <c r="S33" s="403" t="str">
        <f t="shared" si="9"/>
        <v/>
      </c>
      <c r="T33" s="130" t="str">
        <f t="shared" si="10"/>
        <v/>
      </c>
      <c r="U33" s="70"/>
      <c r="V33" s="404"/>
      <c r="W33" s="70"/>
      <c r="X33" s="404"/>
      <c r="Z33" s="407" t="str">
        <f t="shared" si="11"/>
        <v/>
      </c>
      <c r="AA33" s="130" t="str">
        <f t="shared" si="1"/>
        <v/>
      </c>
      <c r="AB33" s="407" t="str">
        <f t="shared" si="2"/>
        <v/>
      </c>
      <c r="AC33" s="130" t="str">
        <f t="shared" si="3"/>
        <v/>
      </c>
      <c r="AD33" s="461"/>
    </row>
    <row r="34" spans="1:30" ht="13.5" hidden="1" outlineLevel="1" thickBot="1" x14ac:dyDescent="0.25">
      <c r="A34" s="6"/>
      <c r="B34" s="98"/>
      <c r="C34" s="323" t="str">
        <f t="shared" si="0"/>
        <v/>
      </c>
      <c r="D34" s="20"/>
      <c r="E34" s="125"/>
      <c r="F34" s="34">
        <f>IFERROR(IF(C34="UNL",INDEX(Tabel_UNL,MATCH($E34,Hulpsheets!$P$3:$P$123,0),MATCH($D34,Hulpsheets!$P$3:$U$3,0)),IF(C34="NFU",INDEX(Tabel_NFU,MATCH($E34,Hulpsheets!$W$3:$W$99,0),MATCH($D34,Hulpsheets!$W$3:$AC$3,0)),IF(C34="Overig",0,0))),0)</f>
        <v>0</v>
      </c>
      <c r="G34" s="356"/>
      <c r="H34" s="128"/>
      <c r="I34" s="1">
        <f t="shared" si="4"/>
        <v>0</v>
      </c>
      <c r="J34" s="1">
        <f t="shared" si="12"/>
        <v>0</v>
      </c>
      <c r="K34" s="359"/>
      <c r="L34" s="429" t="s">
        <v>120</v>
      </c>
      <c r="M34" s="257" t="str">
        <f>IF(LEN($C$5)&lt;=1,
    "",
    IF(
        OR($C$5="Overige (zorg-)instellingen",$C$5="Onderneming"),
        IF(Basisgegevens!$C$5="Ja",
            IFERROR(
                INDEX(Hulpsheets!$AO$3:$AR$18,
                    MATCH($C$9,Hulpsheets!$AN$3:$AN$18,0),
                    MATCH($C$6,Hulpsheets!$AO$3:$AR$3,0)
                ),
                ""
            ),
            IFERROR(
                INDEX(Hulpsheets!$AH$3:$AK$18,
                    MATCH($C$9,Hulpsheets!$AG$3:$AG$18,0),
                    MATCH($C$6,Hulpsheets!$AH$3:$AK$3,0)
                ),
                ""
            )
        ),
        IF($L34="Niet-economische activiteit",
            100%,
            IF(Basisgegevens!$C$5="Ja",
                IFERROR(
                    INDEX(Hulpsheets!$AO$3:$AR$18,
                        MATCH($C$9,Hulpsheets!$AN$3:$AN$18,0),
                        MATCH($C$6,Hulpsheets!$AO$3:$AR$3,0)
                    ),
                    ""
                ),
                IFERROR(
                    INDEX(Hulpsheets!$AH$3:$AK$18,
                        MATCH($C$9,Hulpsheets!$AG$3:$AG$18,0),
                        MATCH($C$6,Hulpsheets!$AH$3:$AK$3,0)
                    ),
                    ""
                )
            )
        )
    )
)</f>
        <v/>
      </c>
      <c r="N34" s="397">
        <f t="shared" si="6"/>
        <v>0</v>
      </c>
      <c r="O34" s="77" t="str">
        <f t="shared" si="7"/>
        <v/>
      </c>
      <c r="P34" s="86" t="str">
        <f t="shared" si="8"/>
        <v/>
      </c>
      <c r="R34" s="404"/>
      <c r="S34" s="403" t="str">
        <f t="shared" si="9"/>
        <v/>
      </c>
      <c r="T34" s="130" t="str">
        <f t="shared" si="10"/>
        <v/>
      </c>
      <c r="U34" s="70"/>
      <c r="V34" s="404"/>
      <c r="W34" s="70"/>
      <c r="X34" s="404"/>
      <c r="Z34" s="407" t="str">
        <f t="shared" si="11"/>
        <v/>
      </c>
      <c r="AA34" s="130" t="str">
        <f t="shared" si="1"/>
        <v/>
      </c>
      <c r="AB34" s="407" t="str">
        <f t="shared" si="2"/>
        <v/>
      </c>
      <c r="AC34" s="130" t="str">
        <f t="shared" si="3"/>
        <v/>
      </c>
      <c r="AD34" s="461"/>
    </row>
    <row r="35" spans="1:30" ht="13.5" hidden="1" outlineLevel="1" thickBot="1" x14ac:dyDescent="0.25">
      <c r="A35" s="6"/>
      <c r="B35" s="98"/>
      <c r="C35" s="323" t="str">
        <f t="shared" si="0"/>
        <v/>
      </c>
      <c r="D35" s="20"/>
      <c r="E35" s="125"/>
      <c r="F35" s="34">
        <f>IFERROR(IF(C35="UNL",INDEX(Tabel_UNL,MATCH($E35,Hulpsheets!$P$3:$P$123,0),MATCH($D35,Hulpsheets!$P$3:$U$3,0)),IF(C35="NFU",INDEX(Tabel_NFU,MATCH($E35,Hulpsheets!$W$3:$W$99,0),MATCH($D35,Hulpsheets!$W$3:$AC$3,0)),IF(C35="Overig",0,0))),0)</f>
        <v>0</v>
      </c>
      <c r="G35" s="356"/>
      <c r="H35" s="128"/>
      <c r="I35" s="1">
        <f t="shared" si="4"/>
        <v>0</v>
      </c>
      <c r="J35" s="1">
        <f t="shared" si="12"/>
        <v>0</v>
      </c>
      <c r="K35" s="359"/>
      <c r="L35" s="429" t="s">
        <v>120</v>
      </c>
      <c r="M35" s="257" t="str">
        <f>IF(LEN($C$5)&lt;=1,
    "",
    IF(
        OR($C$5="Overige (zorg-)instellingen",$C$5="Onderneming"),
        IF(Basisgegevens!$C$5="Ja",
            IFERROR(
                INDEX(Hulpsheets!$AO$3:$AR$18,
                    MATCH($C$9,Hulpsheets!$AN$3:$AN$18,0),
                    MATCH($C$6,Hulpsheets!$AO$3:$AR$3,0)
                ),
                ""
            ),
            IFERROR(
                INDEX(Hulpsheets!$AH$3:$AK$18,
                    MATCH($C$9,Hulpsheets!$AG$3:$AG$18,0),
                    MATCH($C$6,Hulpsheets!$AH$3:$AK$3,0)
                ),
                ""
            )
        ),
        IF($L35="Niet-economische activiteit",
            100%,
            IF(Basisgegevens!$C$5="Ja",
                IFERROR(
                    INDEX(Hulpsheets!$AO$3:$AR$18,
                        MATCH($C$9,Hulpsheets!$AN$3:$AN$18,0),
                        MATCH($C$6,Hulpsheets!$AO$3:$AR$3,0)
                    ),
                    ""
                ),
                IFERROR(
                    INDEX(Hulpsheets!$AH$3:$AK$18,
                        MATCH($C$9,Hulpsheets!$AG$3:$AG$18,0),
                        MATCH($C$6,Hulpsheets!$AH$3:$AK$3,0)
                    ),
                    ""
                )
            )
        )
    )
)</f>
        <v/>
      </c>
      <c r="N35" s="397">
        <f t="shared" si="6"/>
        <v>0</v>
      </c>
      <c r="O35" s="77" t="str">
        <f t="shared" si="7"/>
        <v/>
      </c>
      <c r="P35" s="86" t="str">
        <f t="shared" si="8"/>
        <v/>
      </c>
      <c r="R35" s="404"/>
      <c r="S35" s="403" t="str">
        <f t="shared" si="9"/>
        <v/>
      </c>
      <c r="T35" s="130" t="str">
        <f t="shared" si="10"/>
        <v/>
      </c>
      <c r="U35" s="70"/>
      <c r="V35" s="404"/>
      <c r="W35" s="70"/>
      <c r="X35" s="404"/>
      <c r="Z35" s="407" t="str">
        <f t="shared" si="11"/>
        <v/>
      </c>
      <c r="AA35" s="130" t="str">
        <f t="shared" si="1"/>
        <v/>
      </c>
      <c r="AB35" s="407" t="str">
        <f t="shared" si="2"/>
        <v/>
      </c>
      <c r="AC35" s="130" t="str">
        <f t="shared" si="3"/>
        <v/>
      </c>
      <c r="AD35" s="461"/>
    </row>
    <row r="36" spans="1:30" ht="13.5" hidden="1" outlineLevel="1" thickBot="1" x14ac:dyDescent="0.25">
      <c r="A36" s="6"/>
      <c r="B36" s="98"/>
      <c r="C36" s="323" t="str">
        <f t="shared" si="0"/>
        <v/>
      </c>
      <c r="D36" s="20"/>
      <c r="E36" s="125"/>
      <c r="F36" s="34">
        <f>IFERROR(IF(C36="UNL",INDEX(Tabel_UNL,MATCH($E36,Hulpsheets!$P$3:$P$123,0),MATCH($D36,Hulpsheets!$P$3:$U$3,0)),IF(C36="NFU",INDEX(Tabel_NFU,MATCH($E36,Hulpsheets!$W$3:$W$99,0),MATCH($D36,Hulpsheets!$W$3:$AC$3,0)),IF(C36="Overig",0,0))),0)</f>
        <v>0</v>
      </c>
      <c r="G36" s="356"/>
      <c r="H36" s="128"/>
      <c r="I36" s="1">
        <f t="shared" si="4"/>
        <v>0</v>
      </c>
      <c r="J36" s="1">
        <f t="shared" si="12"/>
        <v>0</v>
      </c>
      <c r="K36" s="359"/>
      <c r="L36" s="429" t="s">
        <v>120</v>
      </c>
      <c r="M36" s="257" t="str">
        <f>IF(LEN($C$5)&lt;=1,
    "",
    IF(
        OR($C$5="Overige (zorg-)instellingen",$C$5="Onderneming"),
        IF(Basisgegevens!$C$5="Ja",
            IFERROR(
                INDEX(Hulpsheets!$AO$3:$AR$18,
                    MATCH($C$9,Hulpsheets!$AN$3:$AN$18,0),
                    MATCH($C$6,Hulpsheets!$AO$3:$AR$3,0)
                ),
                ""
            ),
            IFERROR(
                INDEX(Hulpsheets!$AH$3:$AK$18,
                    MATCH($C$9,Hulpsheets!$AG$3:$AG$18,0),
                    MATCH($C$6,Hulpsheets!$AH$3:$AK$3,0)
                ),
                ""
            )
        ),
        IF($L36="Niet-economische activiteit",
            100%,
            IF(Basisgegevens!$C$5="Ja",
                IFERROR(
                    INDEX(Hulpsheets!$AO$3:$AR$18,
                        MATCH($C$9,Hulpsheets!$AN$3:$AN$18,0),
                        MATCH($C$6,Hulpsheets!$AO$3:$AR$3,0)
                    ),
                    ""
                ),
                IFERROR(
                    INDEX(Hulpsheets!$AH$3:$AK$18,
                        MATCH($C$9,Hulpsheets!$AG$3:$AG$18,0),
                        MATCH($C$6,Hulpsheets!$AH$3:$AK$3,0)
                    ),
                    ""
                )
            )
        )
    )
)</f>
        <v/>
      </c>
      <c r="N36" s="397">
        <f t="shared" si="6"/>
        <v>0</v>
      </c>
      <c r="O36" s="77" t="str">
        <f t="shared" si="7"/>
        <v/>
      </c>
      <c r="P36" s="86" t="str">
        <f t="shared" si="8"/>
        <v/>
      </c>
      <c r="R36" s="404"/>
      <c r="S36" s="403" t="str">
        <f t="shared" si="9"/>
        <v/>
      </c>
      <c r="T36" s="130" t="str">
        <f t="shared" si="10"/>
        <v/>
      </c>
      <c r="U36" s="70"/>
      <c r="V36" s="404"/>
      <c r="W36" s="70"/>
      <c r="X36" s="404"/>
      <c r="Z36" s="407" t="str">
        <f t="shared" si="11"/>
        <v/>
      </c>
      <c r="AA36" s="130" t="str">
        <f t="shared" si="1"/>
        <v/>
      </c>
      <c r="AB36" s="407" t="str">
        <f t="shared" si="2"/>
        <v/>
      </c>
      <c r="AC36" s="130" t="str">
        <f t="shared" si="3"/>
        <v/>
      </c>
      <c r="AD36" s="461"/>
    </row>
    <row r="37" spans="1:30" ht="13.5" hidden="1" outlineLevel="1" thickBot="1" x14ac:dyDescent="0.25">
      <c r="A37" s="6"/>
      <c r="B37" s="99"/>
      <c r="C37" s="376" t="str">
        <f t="shared" si="0"/>
        <v/>
      </c>
      <c r="D37" s="35"/>
      <c r="E37" s="126"/>
      <c r="F37" s="385">
        <f>IFERROR(IF(C37="UNL",INDEX(Tabel_UNL,MATCH($E37,Hulpsheets!$P$3:$P$123,0),MATCH($D37,Hulpsheets!$P$3:$U$3,0)),IF(C37="NFU",INDEX(Tabel_NFU,MATCH($E37,Hulpsheets!$W$3:$W$99,0),MATCH($D37,Hulpsheets!$W$3:$AC$3,0)),IF(C37="Overig",0,0))),0)</f>
        <v>0</v>
      </c>
      <c r="G37" s="357"/>
      <c r="H37" s="129"/>
      <c r="I37" s="79">
        <f t="shared" si="4"/>
        <v>0</v>
      </c>
      <c r="J37" s="79">
        <f t="shared" si="12"/>
        <v>0</v>
      </c>
      <c r="K37" s="360"/>
      <c r="L37" s="428" t="s">
        <v>120</v>
      </c>
      <c r="M37" s="427" t="str">
        <f>IF(LEN($C$5)&lt;=1,
    "",
    IF(
        OR($C$5="Overige (zorg-)instellingen",$C$5="Onderneming"),
        IF(Basisgegevens!$C$5="Ja",
            IFERROR(
                INDEX(Hulpsheets!$AO$3:$AR$18,
                    MATCH($C$9,Hulpsheets!$AN$3:$AN$18,0),
                    MATCH($C$6,Hulpsheets!$AO$3:$AR$3,0)
                ),
                ""
            ),
            IFERROR(
                INDEX(Hulpsheets!$AH$3:$AK$18,
                    MATCH($C$9,Hulpsheets!$AG$3:$AG$18,0),
                    MATCH($C$6,Hulpsheets!$AH$3:$AK$3,0)
                ),
                ""
            )
        ),
        IF($L37="Niet-economische activiteit",
            100%,
            IF(Basisgegevens!$C$5="Ja",
                IFERROR(
                    INDEX(Hulpsheets!$AO$3:$AR$18,
                        MATCH($C$9,Hulpsheets!$AN$3:$AN$18,0),
                        MATCH($C$6,Hulpsheets!$AO$3:$AR$3,0)
                    ),
                    ""
                ),
                IFERROR(
                    INDEX(Hulpsheets!$AH$3:$AK$18,
                        MATCH($C$9,Hulpsheets!$AG$3:$AG$18,0),
                        MATCH($C$6,Hulpsheets!$AH$3:$AK$3,0)
                    ),
                    ""
                )
            )
        )
    )
)</f>
        <v/>
      </c>
      <c r="N37" s="397">
        <f t="shared" si="6"/>
        <v>0</v>
      </c>
      <c r="O37" s="87" t="str">
        <f t="shared" si="7"/>
        <v/>
      </c>
      <c r="P37" s="88" t="str">
        <f t="shared" si="8"/>
        <v/>
      </c>
      <c r="R37" s="405"/>
      <c r="S37" s="403" t="str">
        <f t="shared" si="9"/>
        <v/>
      </c>
      <c r="T37" s="365" t="str">
        <f>IFERROR(R37-S37,"")</f>
        <v/>
      </c>
      <c r="U37" s="70"/>
      <c r="V37" s="411"/>
      <c r="W37" s="70"/>
      <c r="X37" s="411"/>
      <c r="Z37" s="407" t="str">
        <f t="shared" si="11"/>
        <v/>
      </c>
      <c r="AA37" s="365" t="str">
        <f t="shared" si="1"/>
        <v/>
      </c>
      <c r="AB37" s="407" t="str">
        <f t="shared" si="2"/>
        <v/>
      </c>
      <c r="AC37" s="365" t="str">
        <f t="shared" si="3"/>
        <v/>
      </c>
      <c r="AD37" s="461"/>
    </row>
    <row r="38" spans="1:30" ht="13.5" collapsed="1" thickBot="1" x14ac:dyDescent="0.25">
      <c r="A38" s="97"/>
      <c r="B38" s="9"/>
      <c r="C38" s="97"/>
      <c r="D38" s="97"/>
      <c r="E38" s="230" t="str">
        <f>"* Let op: aantal maanden is maximaal "&amp;C7</f>
        <v xml:space="preserve">* Let op: aantal maanden is maximaal </v>
      </c>
      <c r="F38" s="97"/>
      <c r="G38" s="97"/>
      <c r="H38" s="97"/>
      <c r="L38" s="418" t="s">
        <v>102</v>
      </c>
      <c r="M38" s="78"/>
      <c r="N38" s="101">
        <f>SUM(N13:N37)</f>
        <v>0</v>
      </c>
      <c r="O38" s="101">
        <f>SUM(O13:O37)</f>
        <v>0</v>
      </c>
      <c r="P38" s="101">
        <f>SUM(P13:P37)</f>
        <v>0</v>
      </c>
      <c r="R38" s="366">
        <f>SUM(R13:R37)</f>
        <v>0</v>
      </c>
      <c r="S38" s="366">
        <f>SUM(S13:S37)</f>
        <v>0</v>
      </c>
      <c r="T38" s="366">
        <f>SUM(T13:T37)</f>
        <v>0</v>
      </c>
      <c r="U38" s="70"/>
      <c r="V38" s="364">
        <f>SUM(V13:V37)</f>
        <v>0</v>
      </c>
      <c r="W38" s="70"/>
      <c r="X38" s="364">
        <f>SUM(X13:X37)</f>
        <v>0</v>
      </c>
      <c r="Z38" s="410">
        <f>SUM(Z13:Z37)</f>
        <v>0</v>
      </c>
      <c r="AA38" s="364">
        <f>SUM(AA13:AA37)</f>
        <v>0</v>
      </c>
      <c r="AB38" s="410">
        <f>SUM(AB13:AB37)</f>
        <v>0</v>
      </c>
      <c r="AC38" s="364">
        <f>SUM(AC13:AC37)</f>
        <v>0</v>
      </c>
      <c r="AD38" s="462"/>
    </row>
    <row r="39" spans="1:30" ht="16.5" customHeight="1" thickBot="1" x14ac:dyDescent="0.25">
      <c r="B39" s="5" t="s">
        <v>103</v>
      </c>
      <c r="C39" s="7"/>
      <c r="D39" s="7"/>
      <c r="E39" s="6"/>
      <c r="F39" s="6"/>
      <c r="G39" s="6"/>
      <c r="H39" s="6"/>
      <c r="Q39" s="97"/>
      <c r="R39" s="97"/>
      <c r="S39" s="97"/>
      <c r="T39" s="97"/>
      <c r="U39" s="97"/>
      <c r="V39" s="97"/>
      <c r="W39" s="97"/>
      <c r="X39" s="97"/>
      <c r="Z39" s="97"/>
      <c r="AA39" s="97"/>
      <c r="AB39" s="97"/>
      <c r="AC39" s="97"/>
      <c r="AD39" s="97"/>
    </row>
    <row r="40" spans="1:30" ht="16.5" customHeight="1" thickBot="1" x14ac:dyDescent="0.25">
      <c r="B40" s="8" t="s">
        <v>104</v>
      </c>
      <c r="C40" s="7"/>
      <c r="D40" s="7"/>
      <c r="F40" s="6"/>
      <c r="G40" s="6"/>
      <c r="H40" s="6"/>
      <c r="Q40" s="97"/>
      <c r="R40" s="406" t="s">
        <v>87</v>
      </c>
      <c r="S40" s="401"/>
      <c r="T40" s="402"/>
      <c r="U40" s="6"/>
      <c r="V40" s="498" t="s">
        <v>61</v>
      </c>
      <c r="W40" s="6"/>
      <c r="X40" s="498" t="s">
        <v>62</v>
      </c>
      <c r="Z40" s="412"/>
      <c r="AA40" s="413"/>
      <c r="AB40" s="412"/>
      <c r="AC40" s="413"/>
      <c r="AD40" s="463"/>
    </row>
    <row r="41" spans="1:30" ht="13.5" thickBot="1" x14ac:dyDescent="0.25">
      <c r="A41" s="39"/>
      <c r="B41" s="39"/>
      <c r="C41" s="39"/>
      <c r="D41" s="39"/>
      <c r="F41" s="39"/>
      <c r="G41" s="39"/>
      <c r="H41" s="39"/>
      <c r="I41" s="39"/>
      <c r="J41" s="39"/>
      <c r="K41" s="39"/>
      <c r="L41" s="39"/>
      <c r="M41" s="258"/>
      <c r="N41" s="39"/>
      <c r="O41" s="39"/>
      <c r="P41" s="97"/>
      <c r="Q41" s="97"/>
      <c r="R41" s="6"/>
      <c r="S41" s="6"/>
      <c r="T41" s="6"/>
      <c r="U41" s="6"/>
      <c r="V41" s="499"/>
      <c r="W41" s="6"/>
      <c r="X41" s="499"/>
      <c r="Z41" s="6"/>
      <c r="AA41" s="6"/>
      <c r="AB41" s="6"/>
      <c r="AC41" s="97"/>
      <c r="AD41" s="97"/>
    </row>
    <row r="42" spans="1:30" ht="21" customHeight="1" thickBot="1" x14ac:dyDescent="0.25">
      <c r="A42" s="121"/>
      <c r="B42" s="521" t="s">
        <v>88</v>
      </c>
      <c r="C42" s="522"/>
      <c r="D42" s="522"/>
      <c r="E42" s="522"/>
      <c r="F42" s="522"/>
      <c r="G42" s="522"/>
      <c r="H42" s="522"/>
      <c r="I42" s="523"/>
      <c r="J42" s="236" t="s">
        <v>105</v>
      </c>
      <c r="K42" s="236" t="s">
        <v>106</v>
      </c>
      <c r="L42" s="236" t="s">
        <v>235</v>
      </c>
      <c r="M42" s="235" t="s">
        <v>94</v>
      </c>
      <c r="N42" s="143" t="s">
        <v>66</v>
      </c>
      <c r="O42" s="142" t="s">
        <v>95</v>
      </c>
      <c r="P42" s="122" t="s">
        <v>96</v>
      </c>
      <c r="Q42" s="120"/>
      <c r="R42" s="239" t="s">
        <v>68</v>
      </c>
      <c r="S42" s="93" t="s">
        <v>97</v>
      </c>
      <c r="T42" s="238" t="s">
        <v>70</v>
      </c>
      <c r="U42" s="119"/>
      <c r="V42" s="239" t="s">
        <v>68</v>
      </c>
      <c r="W42" s="414"/>
      <c r="X42" s="239" t="s">
        <v>68</v>
      </c>
      <c r="Y42" s="120"/>
      <c r="Z42" s="238" t="s">
        <v>97</v>
      </c>
      <c r="AA42" s="238" t="s">
        <v>70</v>
      </c>
      <c r="AB42" s="238" t="s">
        <v>97</v>
      </c>
      <c r="AC42" s="238" t="s">
        <v>70</v>
      </c>
      <c r="AD42" s="118"/>
    </row>
    <row r="43" spans="1:30" ht="14.25" customHeight="1" x14ac:dyDescent="0.2">
      <c r="A43" s="6"/>
      <c r="B43" s="524"/>
      <c r="C43" s="525"/>
      <c r="D43" s="525"/>
      <c r="E43" s="525"/>
      <c r="F43" s="525"/>
      <c r="G43" s="525"/>
      <c r="H43" s="525"/>
      <c r="I43" s="526"/>
      <c r="J43" s="138"/>
      <c r="K43" s="292"/>
      <c r="L43" s="429" t="s">
        <v>120</v>
      </c>
      <c r="M43" s="257" t="str">
        <f>IF(LEN($C$5)&lt;=1,
    "",
    IF(
        OR($C$5="Overige (zorg-)instellingen",$C$5="Onderneming"),
        IF(Basisgegevens!$C$5="Ja",
            IFERROR(
                INDEX(Hulpsheets!$AO$3:$AR$18,
                    MATCH($C$9,Hulpsheets!$AN$3:$AN$18,0),
                    MATCH($C$6,Hulpsheets!$AO$3:$AR$3,0)
                ),
                ""
            ),
            IFERROR(
                INDEX(Hulpsheets!$AH$3:$AK$18,
                    MATCH($C$9,Hulpsheets!$AG$3:$AG$18,0),
                    MATCH($C$6,Hulpsheets!$AH$3:$AK$3,0)
                ),
                ""
            )
        ),
        IF($L43="Niet-economische activiteit",
            100%,
            IF(Basisgegevens!$C$5="Ja",
                IFERROR(
                    INDEX(Hulpsheets!$AO$3:$AR$18,
                        MATCH($C$9,Hulpsheets!$AN$3:$AN$18,0),
                        MATCH($C$6,Hulpsheets!$AO$3:$AR$3,0)
                    ),
                    ""
                ),
                IFERROR(
                    INDEX(Hulpsheets!$AH$3:$AK$18,
                        MATCH($C$9,Hulpsheets!$AG$3:$AG$18,0),
                        MATCH($C$6,Hulpsheets!$AH$3:$AK$3,0)
                    ),
                    ""
                )
            )
        )
    )
)</f>
        <v/>
      </c>
      <c r="N43" s="397">
        <f t="shared" ref="N43:N67" si="13">IFERROR(J43*K43,"")</f>
        <v>0</v>
      </c>
      <c r="O43" s="82" t="str">
        <f>IFERROR(N43*M43,"")</f>
        <v/>
      </c>
      <c r="P43" s="81" t="str">
        <f>IFERROR(N43-O43,"")</f>
        <v/>
      </c>
      <c r="R43" s="404"/>
      <c r="S43" s="403" t="str">
        <f>IFERROR($R43*(1-$M43),"")</f>
        <v/>
      </c>
      <c r="T43" s="130" t="str">
        <f>IFERROR(R43-S43,"")</f>
        <v/>
      </c>
      <c r="U43" s="80"/>
      <c r="V43" s="404"/>
      <c r="W43" s="70"/>
      <c r="X43" s="404"/>
      <c r="Z43" s="407" t="str">
        <f>IFERROR($V43*(1-$M43),"")</f>
        <v/>
      </c>
      <c r="AA43" s="130" t="str">
        <f t="shared" ref="AA43:AA67" si="14">IFERROR(V43-Z43,"")</f>
        <v/>
      </c>
      <c r="AB43" s="407" t="str">
        <f t="shared" ref="AB43:AB67" si="15">IFERROR($X43*(1-$M43),"")</f>
        <v/>
      </c>
      <c r="AC43" s="130" t="str">
        <f t="shared" ref="AC43:AC67" si="16">IFERROR(X43-AB43,"")</f>
        <v/>
      </c>
      <c r="AD43" s="461"/>
    </row>
    <row r="44" spans="1:30" x14ac:dyDescent="0.2">
      <c r="A44" s="6"/>
      <c r="B44" s="500"/>
      <c r="C44" s="501"/>
      <c r="D44" s="501"/>
      <c r="E44" s="501"/>
      <c r="F44" s="501"/>
      <c r="G44" s="501"/>
      <c r="H44" s="501"/>
      <c r="I44" s="502"/>
      <c r="J44" s="139"/>
      <c r="K44" s="254"/>
      <c r="L44" s="429" t="s">
        <v>120</v>
      </c>
      <c r="M44" s="257" t="str">
        <f>IF(LEN($C$5)&lt;=1,
    "",
    IF(
        OR($C$5="Overige (zorg-)instellingen",$C$5="Onderneming"),
        IF(Basisgegevens!$C$5="Ja",
            IFERROR(
                INDEX(Hulpsheets!$AO$3:$AR$18,
                    MATCH($C$9,Hulpsheets!$AN$3:$AN$18,0),
                    MATCH($C$6,Hulpsheets!$AO$3:$AR$3,0)
                ),
                ""
            ),
            IFERROR(
                INDEX(Hulpsheets!$AH$3:$AK$18,
                    MATCH($C$9,Hulpsheets!$AG$3:$AG$18,0),
                    MATCH($C$6,Hulpsheets!$AH$3:$AK$3,0)
                ),
                ""
            )
        ),
        IF($L44="Niet-economische activiteit",
            100%,
            IF(Basisgegevens!$C$5="Ja",
                IFERROR(
                    INDEX(Hulpsheets!$AO$3:$AR$18,
                        MATCH($C$9,Hulpsheets!$AN$3:$AN$18,0),
                        MATCH($C$6,Hulpsheets!$AO$3:$AR$3,0)
                    ),
                    ""
                ),
                IFERROR(
                    INDEX(Hulpsheets!$AH$3:$AK$18,
                        MATCH($C$9,Hulpsheets!$AG$3:$AG$18,0),
                        MATCH($C$6,Hulpsheets!$AH$3:$AK$3,0)
                    ),
                    ""
                )
            )
        )
    )
)</f>
        <v/>
      </c>
      <c r="N44" s="397">
        <f t="shared" si="13"/>
        <v>0</v>
      </c>
      <c r="O44" s="77" t="str">
        <f t="shared" ref="O44:O67" si="17">IFERROR(N44*M44,"")</f>
        <v/>
      </c>
      <c r="P44" s="81" t="str">
        <f t="shared" ref="P44:P67" si="18">IFERROR(N44-O44,"")</f>
        <v/>
      </c>
      <c r="R44" s="404"/>
      <c r="S44" s="403" t="str">
        <f t="shared" ref="S44:S67" si="19">IFERROR($R44*(1-$M44),"")</f>
        <v/>
      </c>
      <c r="T44" s="130" t="str">
        <f t="shared" ref="T44:T67" si="20">IFERROR(R44-S44,"")</f>
        <v/>
      </c>
      <c r="U44" s="70"/>
      <c r="V44" s="404"/>
      <c r="W44" s="70"/>
      <c r="X44" s="404"/>
      <c r="Z44" s="407" t="str">
        <f t="shared" ref="Z44:Z66" si="21">IFERROR($V44*(1-$M44),"")</f>
        <v/>
      </c>
      <c r="AA44" s="130" t="str">
        <f t="shared" si="14"/>
        <v/>
      </c>
      <c r="AB44" s="407" t="str">
        <f t="shared" si="15"/>
        <v/>
      </c>
      <c r="AC44" s="130" t="str">
        <f t="shared" si="16"/>
        <v/>
      </c>
      <c r="AD44" s="461"/>
    </row>
    <row r="45" spans="1:30" x14ac:dyDescent="0.2">
      <c r="A45" s="6"/>
      <c r="B45" s="500"/>
      <c r="C45" s="501"/>
      <c r="D45" s="501"/>
      <c r="E45" s="501"/>
      <c r="F45" s="501"/>
      <c r="G45" s="501"/>
      <c r="H45" s="501"/>
      <c r="I45" s="502"/>
      <c r="J45" s="139"/>
      <c r="K45" s="254"/>
      <c r="L45" s="429" t="s">
        <v>120</v>
      </c>
      <c r="M45" s="257" t="str">
        <f>IF(LEN($C$5)&lt;=1,
    "",
    IF(
        OR($C$5="Overige (zorg-)instellingen",$C$5="Onderneming"),
        IF(Basisgegevens!$C$5="Ja",
            IFERROR(
                INDEX(Hulpsheets!$AO$3:$AR$18,
                    MATCH($C$9,Hulpsheets!$AN$3:$AN$18,0),
                    MATCH($C$6,Hulpsheets!$AO$3:$AR$3,0)
                ),
                ""
            ),
            IFERROR(
                INDEX(Hulpsheets!$AH$3:$AK$18,
                    MATCH($C$9,Hulpsheets!$AG$3:$AG$18,0),
                    MATCH($C$6,Hulpsheets!$AH$3:$AK$3,0)
                ),
                ""
            )
        ),
        IF($L45="Niet-economische activiteit",
            100%,
            IF(Basisgegevens!$C$5="Ja",
                IFERROR(
                    INDEX(Hulpsheets!$AO$3:$AR$18,
                        MATCH($C$9,Hulpsheets!$AN$3:$AN$18,0),
                        MATCH($C$6,Hulpsheets!$AO$3:$AR$3,0)
                    ),
                    ""
                ),
                IFERROR(
                    INDEX(Hulpsheets!$AH$3:$AK$18,
                        MATCH($C$9,Hulpsheets!$AG$3:$AG$18,0),
                        MATCH($C$6,Hulpsheets!$AH$3:$AK$3,0)
                    ),
                    ""
                )
            )
        )
    )
)</f>
        <v/>
      </c>
      <c r="N45" s="397">
        <f t="shared" si="13"/>
        <v>0</v>
      </c>
      <c r="O45" s="77" t="str">
        <f t="shared" si="17"/>
        <v/>
      </c>
      <c r="P45" s="81" t="str">
        <f t="shared" si="18"/>
        <v/>
      </c>
      <c r="R45" s="404"/>
      <c r="S45" s="403" t="str">
        <f t="shared" si="19"/>
        <v/>
      </c>
      <c r="T45" s="130" t="str">
        <f t="shared" si="20"/>
        <v/>
      </c>
      <c r="U45" s="70"/>
      <c r="V45" s="404"/>
      <c r="W45" s="70"/>
      <c r="X45" s="404"/>
      <c r="Z45" s="407" t="str">
        <f t="shared" si="21"/>
        <v/>
      </c>
      <c r="AA45" s="130" t="str">
        <f t="shared" si="14"/>
        <v/>
      </c>
      <c r="AB45" s="407" t="str">
        <f t="shared" si="15"/>
        <v/>
      </c>
      <c r="AC45" s="130" t="str">
        <f t="shared" si="16"/>
        <v/>
      </c>
      <c r="AD45" s="461"/>
    </row>
    <row r="46" spans="1:30" x14ac:dyDescent="0.2">
      <c r="A46" s="6"/>
      <c r="B46" s="500"/>
      <c r="C46" s="501"/>
      <c r="D46" s="501"/>
      <c r="E46" s="501"/>
      <c r="F46" s="501"/>
      <c r="G46" s="501"/>
      <c r="H46" s="501"/>
      <c r="I46" s="502"/>
      <c r="J46" s="139"/>
      <c r="K46" s="254"/>
      <c r="L46" s="429" t="s">
        <v>120</v>
      </c>
      <c r="M46" s="257" t="str">
        <f>IF(LEN($C$5)&lt;=1,
    "",
    IF(
        OR($C$5="Overige (zorg-)instellingen",$C$5="Onderneming"),
        IF(Basisgegevens!$C$5="Ja",
            IFERROR(
                INDEX(Hulpsheets!$AO$3:$AR$18,
                    MATCH($C$9,Hulpsheets!$AN$3:$AN$18,0),
                    MATCH($C$6,Hulpsheets!$AO$3:$AR$3,0)
                ),
                ""
            ),
            IFERROR(
                INDEX(Hulpsheets!$AH$3:$AK$18,
                    MATCH($C$9,Hulpsheets!$AG$3:$AG$18,0),
                    MATCH($C$6,Hulpsheets!$AH$3:$AK$3,0)
                ),
                ""
            )
        ),
        IF($L46="Niet-economische activiteit",
            100%,
            IF(Basisgegevens!$C$5="Ja",
                IFERROR(
                    INDEX(Hulpsheets!$AO$3:$AR$18,
                        MATCH($C$9,Hulpsheets!$AN$3:$AN$18,0),
                        MATCH($C$6,Hulpsheets!$AO$3:$AR$3,0)
                    ),
                    ""
                ),
                IFERROR(
                    INDEX(Hulpsheets!$AH$3:$AK$18,
                        MATCH($C$9,Hulpsheets!$AG$3:$AG$18,0),
                        MATCH($C$6,Hulpsheets!$AH$3:$AK$3,0)
                    ),
                    ""
                )
            )
        )
    )
)</f>
        <v/>
      </c>
      <c r="N46" s="397">
        <f t="shared" si="13"/>
        <v>0</v>
      </c>
      <c r="O46" s="77" t="str">
        <f t="shared" si="17"/>
        <v/>
      </c>
      <c r="P46" s="81" t="str">
        <f t="shared" si="18"/>
        <v/>
      </c>
      <c r="R46" s="404"/>
      <c r="S46" s="403" t="str">
        <f t="shared" si="19"/>
        <v/>
      </c>
      <c r="T46" s="130" t="str">
        <f t="shared" si="20"/>
        <v/>
      </c>
      <c r="U46" s="70"/>
      <c r="V46" s="404"/>
      <c r="W46" s="70"/>
      <c r="X46" s="404"/>
      <c r="Z46" s="407" t="str">
        <f t="shared" si="21"/>
        <v/>
      </c>
      <c r="AA46" s="130" t="str">
        <f t="shared" si="14"/>
        <v/>
      </c>
      <c r="AB46" s="407" t="str">
        <f t="shared" si="15"/>
        <v/>
      </c>
      <c r="AC46" s="130" t="str">
        <f t="shared" si="16"/>
        <v/>
      </c>
      <c r="AD46" s="461"/>
    </row>
    <row r="47" spans="1:30" x14ac:dyDescent="0.2">
      <c r="A47" s="6"/>
      <c r="B47" s="500"/>
      <c r="C47" s="501"/>
      <c r="D47" s="501"/>
      <c r="E47" s="501"/>
      <c r="F47" s="501"/>
      <c r="G47" s="501"/>
      <c r="H47" s="501"/>
      <c r="I47" s="502"/>
      <c r="J47" s="139"/>
      <c r="K47" s="254"/>
      <c r="L47" s="429" t="s">
        <v>120</v>
      </c>
      <c r="M47" s="257" t="str">
        <f>IF(LEN($C$5)&lt;=1,
    "",
    IF(
        OR($C$5="Overige (zorg-)instellingen",$C$5="Onderneming"),
        IF(Basisgegevens!$C$5="Ja",
            IFERROR(
                INDEX(Hulpsheets!$AO$3:$AR$18,
                    MATCH($C$9,Hulpsheets!$AN$3:$AN$18,0),
                    MATCH($C$6,Hulpsheets!$AO$3:$AR$3,0)
                ),
                ""
            ),
            IFERROR(
                INDEX(Hulpsheets!$AH$3:$AK$18,
                    MATCH($C$9,Hulpsheets!$AG$3:$AG$18,0),
                    MATCH($C$6,Hulpsheets!$AH$3:$AK$3,0)
                ),
                ""
            )
        ),
        IF($L47="Niet-economische activiteit",
            100%,
            IF(Basisgegevens!$C$5="Ja",
                IFERROR(
                    INDEX(Hulpsheets!$AO$3:$AR$18,
                        MATCH($C$9,Hulpsheets!$AN$3:$AN$18,0),
                        MATCH($C$6,Hulpsheets!$AO$3:$AR$3,0)
                    ),
                    ""
                ),
                IFERROR(
                    INDEX(Hulpsheets!$AH$3:$AK$18,
                        MATCH($C$9,Hulpsheets!$AG$3:$AG$18,0),
                        MATCH($C$6,Hulpsheets!$AH$3:$AK$3,0)
                    ),
                    ""
                )
            )
        )
    )
)</f>
        <v/>
      </c>
      <c r="N47" s="397">
        <f t="shared" si="13"/>
        <v>0</v>
      </c>
      <c r="O47" s="77" t="str">
        <f t="shared" si="17"/>
        <v/>
      </c>
      <c r="P47" s="81" t="str">
        <f t="shared" si="18"/>
        <v/>
      </c>
      <c r="R47" s="404"/>
      <c r="S47" s="403" t="str">
        <f t="shared" si="19"/>
        <v/>
      </c>
      <c r="T47" s="130" t="str">
        <f t="shared" si="20"/>
        <v/>
      </c>
      <c r="U47" s="70"/>
      <c r="V47" s="404"/>
      <c r="W47" s="70"/>
      <c r="X47" s="404"/>
      <c r="Z47" s="407" t="str">
        <f t="shared" si="21"/>
        <v/>
      </c>
      <c r="AA47" s="130" t="str">
        <f t="shared" si="14"/>
        <v/>
      </c>
      <c r="AB47" s="407" t="str">
        <f t="shared" si="15"/>
        <v/>
      </c>
      <c r="AC47" s="130" t="str">
        <f t="shared" si="16"/>
        <v/>
      </c>
      <c r="AD47" s="461"/>
    </row>
    <row r="48" spans="1:30" x14ac:dyDescent="0.2">
      <c r="A48" s="6"/>
      <c r="B48" s="500"/>
      <c r="C48" s="501"/>
      <c r="D48" s="501"/>
      <c r="E48" s="501"/>
      <c r="F48" s="501"/>
      <c r="G48" s="501"/>
      <c r="H48" s="501"/>
      <c r="I48" s="502"/>
      <c r="J48" s="139"/>
      <c r="K48" s="254"/>
      <c r="L48" s="429" t="s">
        <v>120</v>
      </c>
      <c r="M48" s="257" t="str">
        <f>IF(LEN($C$5)&lt;=1,
    "",
    IF(
        OR($C$5="Overige (zorg-)instellingen",$C$5="Onderneming"),
        IF(Basisgegevens!$C$5="Ja",
            IFERROR(
                INDEX(Hulpsheets!$AO$3:$AR$18,
                    MATCH($C$9,Hulpsheets!$AN$3:$AN$18,0),
                    MATCH($C$6,Hulpsheets!$AO$3:$AR$3,0)
                ),
                ""
            ),
            IFERROR(
                INDEX(Hulpsheets!$AH$3:$AK$18,
                    MATCH($C$9,Hulpsheets!$AG$3:$AG$18,0),
                    MATCH($C$6,Hulpsheets!$AH$3:$AK$3,0)
                ),
                ""
            )
        ),
        IF($L48="Niet-economische activiteit",
            100%,
            IF(Basisgegevens!$C$5="Ja",
                IFERROR(
                    INDEX(Hulpsheets!$AO$3:$AR$18,
                        MATCH($C$9,Hulpsheets!$AN$3:$AN$18,0),
                        MATCH($C$6,Hulpsheets!$AO$3:$AR$3,0)
                    ),
                    ""
                ),
                IFERROR(
                    INDEX(Hulpsheets!$AH$3:$AK$18,
                        MATCH($C$9,Hulpsheets!$AG$3:$AG$18,0),
                        MATCH($C$6,Hulpsheets!$AH$3:$AK$3,0)
                    ),
                    ""
                )
            )
        )
    )
)</f>
        <v/>
      </c>
      <c r="N48" s="397">
        <f t="shared" si="13"/>
        <v>0</v>
      </c>
      <c r="O48" s="77" t="str">
        <f t="shared" si="17"/>
        <v/>
      </c>
      <c r="P48" s="81" t="str">
        <f t="shared" si="18"/>
        <v/>
      </c>
      <c r="R48" s="404"/>
      <c r="S48" s="403" t="str">
        <f t="shared" si="19"/>
        <v/>
      </c>
      <c r="T48" s="130" t="str">
        <f t="shared" si="20"/>
        <v/>
      </c>
      <c r="U48" s="70"/>
      <c r="V48" s="404"/>
      <c r="W48" s="70"/>
      <c r="X48" s="404"/>
      <c r="Z48" s="407" t="str">
        <f t="shared" si="21"/>
        <v/>
      </c>
      <c r="AA48" s="130" t="str">
        <f t="shared" si="14"/>
        <v/>
      </c>
      <c r="AB48" s="407" t="str">
        <f t="shared" si="15"/>
        <v/>
      </c>
      <c r="AC48" s="130" t="str">
        <f t="shared" si="16"/>
        <v/>
      </c>
      <c r="AD48" s="461"/>
    </row>
    <row r="49" spans="1:30" x14ac:dyDescent="0.2">
      <c r="A49" s="6"/>
      <c r="B49" s="500"/>
      <c r="C49" s="501"/>
      <c r="D49" s="501"/>
      <c r="E49" s="501"/>
      <c r="F49" s="501"/>
      <c r="G49" s="501"/>
      <c r="H49" s="501"/>
      <c r="I49" s="502"/>
      <c r="J49" s="139"/>
      <c r="K49" s="254"/>
      <c r="L49" s="429" t="s">
        <v>120</v>
      </c>
      <c r="M49" s="257" t="str">
        <f>IF(LEN($C$5)&lt;=1,
    "",
    IF(
        OR($C$5="Overige (zorg-)instellingen",$C$5="Onderneming"),
        IF(Basisgegevens!$C$5="Ja",
            IFERROR(
                INDEX(Hulpsheets!$AO$3:$AR$18,
                    MATCH($C$9,Hulpsheets!$AN$3:$AN$18,0),
                    MATCH($C$6,Hulpsheets!$AO$3:$AR$3,0)
                ),
                ""
            ),
            IFERROR(
                INDEX(Hulpsheets!$AH$3:$AK$18,
                    MATCH($C$9,Hulpsheets!$AG$3:$AG$18,0),
                    MATCH($C$6,Hulpsheets!$AH$3:$AK$3,0)
                ),
                ""
            )
        ),
        IF($L49="Niet-economische activiteit",
            100%,
            IF(Basisgegevens!$C$5="Ja",
                IFERROR(
                    INDEX(Hulpsheets!$AO$3:$AR$18,
                        MATCH($C$9,Hulpsheets!$AN$3:$AN$18,0),
                        MATCH($C$6,Hulpsheets!$AO$3:$AR$3,0)
                    ),
                    ""
                ),
                IFERROR(
                    INDEX(Hulpsheets!$AH$3:$AK$18,
                        MATCH($C$9,Hulpsheets!$AG$3:$AG$18,0),
                        MATCH($C$6,Hulpsheets!$AH$3:$AK$3,0)
                    ),
                    ""
                )
            )
        )
    )
)</f>
        <v/>
      </c>
      <c r="N49" s="397">
        <f t="shared" si="13"/>
        <v>0</v>
      </c>
      <c r="O49" s="77" t="str">
        <f t="shared" si="17"/>
        <v/>
      </c>
      <c r="P49" s="81" t="str">
        <f t="shared" si="18"/>
        <v/>
      </c>
      <c r="R49" s="404"/>
      <c r="S49" s="403" t="str">
        <f t="shared" si="19"/>
        <v/>
      </c>
      <c r="T49" s="130" t="str">
        <f t="shared" si="20"/>
        <v/>
      </c>
      <c r="U49" s="70"/>
      <c r="V49" s="404"/>
      <c r="W49" s="70"/>
      <c r="X49" s="404"/>
      <c r="Z49" s="407" t="str">
        <f t="shared" si="21"/>
        <v/>
      </c>
      <c r="AA49" s="130" t="str">
        <f t="shared" si="14"/>
        <v/>
      </c>
      <c r="AB49" s="407" t="str">
        <f t="shared" si="15"/>
        <v/>
      </c>
      <c r="AC49" s="130" t="str">
        <f t="shared" si="16"/>
        <v/>
      </c>
      <c r="AD49" s="461"/>
    </row>
    <row r="50" spans="1:30" x14ac:dyDescent="0.2">
      <c r="A50" s="6"/>
      <c r="B50" s="500"/>
      <c r="C50" s="501"/>
      <c r="D50" s="501"/>
      <c r="E50" s="501"/>
      <c r="F50" s="501"/>
      <c r="G50" s="501"/>
      <c r="H50" s="501"/>
      <c r="I50" s="502"/>
      <c r="J50" s="139"/>
      <c r="K50" s="254"/>
      <c r="L50" s="429" t="s">
        <v>120</v>
      </c>
      <c r="M50" s="257" t="str">
        <f>IF(LEN($C$5)&lt;=1,
    "",
    IF(
        OR($C$5="Overige (zorg-)instellingen",$C$5="Onderneming"),
        IF(Basisgegevens!$C$5="Ja",
            IFERROR(
                INDEX(Hulpsheets!$AO$3:$AR$18,
                    MATCH($C$9,Hulpsheets!$AN$3:$AN$18,0),
                    MATCH($C$6,Hulpsheets!$AO$3:$AR$3,0)
                ),
                ""
            ),
            IFERROR(
                INDEX(Hulpsheets!$AH$3:$AK$18,
                    MATCH($C$9,Hulpsheets!$AG$3:$AG$18,0),
                    MATCH($C$6,Hulpsheets!$AH$3:$AK$3,0)
                ),
                ""
            )
        ),
        IF($L50="Niet-economische activiteit",
            100%,
            IF(Basisgegevens!$C$5="Ja",
                IFERROR(
                    INDEX(Hulpsheets!$AO$3:$AR$18,
                        MATCH($C$9,Hulpsheets!$AN$3:$AN$18,0),
                        MATCH($C$6,Hulpsheets!$AO$3:$AR$3,0)
                    ),
                    ""
                ),
                IFERROR(
                    INDEX(Hulpsheets!$AH$3:$AK$18,
                        MATCH($C$9,Hulpsheets!$AG$3:$AG$18,0),
                        MATCH($C$6,Hulpsheets!$AH$3:$AK$3,0)
                    ),
                    ""
                )
            )
        )
    )
)</f>
        <v/>
      </c>
      <c r="N50" s="397">
        <f t="shared" si="13"/>
        <v>0</v>
      </c>
      <c r="O50" s="77" t="str">
        <f t="shared" si="17"/>
        <v/>
      </c>
      <c r="P50" s="81" t="str">
        <f t="shared" si="18"/>
        <v/>
      </c>
      <c r="R50" s="404"/>
      <c r="S50" s="403" t="str">
        <f t="shared" si="19"/>
        <v/>
      </c>
      <c r="T50" s="130" t="str">
        <f t="shared" si="20"/>
        <v/>
      </c>
      <c r="U50" s="70"/>
      <c r="V50" s="404"/>
      <c r="W50" s="70"/>
      <c r="X50" s="404"/>
      <c r="Z50" s="407" t="str">
        <f t="shared" si="21"/>
        <v/>
      </c>
      <c r="AA50" s="130" t="str">
        <f t="shared" si="14"/>
        <v/>
      </c>
      <c r="AB50" s="407" t="str">
        <f t="shared" si="15"/>
        <v/>
      </c>
      <c r="AC50" s="130" t="str">
        <f t="shared" si="16"/>
        <v/>
      </c>
      <c r="AD50" s="461"/>
    </row>
    <row r="51" spans="1:30" x14ac:dyDescent="0.2">
      <c r="A51" s="6"/>
      <c r="B51" s="500"/>
      <c r="C51" s="501"/>
      <c r="D51" s="501"/>
      <c r="E51" s="501"/>
      <c r="F51" s="501"/>
      <c r="G51" s="501"/>
      <c r="H51" s="501"/>
      <c r="I51" s="502"/>
      <c r="J51" s="139"/>
      <c r="K51" s="254"/>
      <c r="L51" s="429" t="s">
        <v>120</v>
      </c>
      <c r="M51" s="257" t="str">
        <f>IF(LEN($C$5)&lt;=1,
    "",
    IF(
        OR($C$5="Overige (zorg-)instellingen",$C$5="Onderneming"),
        IF(Basisgegevens!$C$5="Ja",
            IFERROR(
                INDEX(Hulpsheets!$AO$3:$AR$18,
                    MATCH($C$9,Hulpsheets!$AN$3:$AN$18,0),
                    MATCH($C$6,Hulpsheets!$AO$3:$AR$3,0)
                ),
                ""
            ),
            IFERROR(
                INDEX(Hulpsheets!$AH$3:$AK$18,
                    MATCH($C$9,Hulpsheets!$AG$3:$AG$18,0),
                    MATCH($C$6,Hulpsheets!$AH$3:$AK$3,0)
                ),
                ""
            )
        ),
        IF($L51="Niet-economische activiteit",
            100%,
            IF(Basisgegevens!$C$5="Ja",
                IFERROR(
                    INDEX(Hulpsheets!$AO$3:$AR$18,
                        MATCH($C$9,Hulpsheets!$AN$3:$AN$18,0),
                        MATCH($C$6,Hulpsheets!$AO$3:$AR$3,0)
                    ),
                    ""
                ),
                IFERROR(
                    INDEX(Hulpsheets!$AH$3:$AK$18,
                        MATCH($C$9,Hulpsheets!$AG$3:$AG$18,0),
                        MATCH($C$6,Hulpsheets!$AH$3:$AK$3,0)
                    ),
                    ""
                )
            )
        )
    )
)</f>
        <v/>
      </c>
      <c r="N51" s="397">
        <f t="shared" si="13"/>
        <v>0</v>
      </c>
      <c r="O51" s="77" t="str">
        <f t="shared" si="17"/>
        <v/>
      </c>
      <c r="P51" s="81" t="str">
        <f t="shared" si="18"/>
        <v/>
      </c>
      <c r="R51" s="404"/>
      <c r="S51" s="403" t="str">
        <f t="shared" si="19"/>
        <v/>
      </c>
      <c r="T51" s="130" t="str">
        <f t="shared" si="20"/>
        <v/>
      </c>
      <c r="U51" s="70"/>
      <c r="V51" s="404"/>
      <c r="W51" s="70"/>
      <c r="X51" s="404"/>
      <c r="Z51" s="407" t="str">
        <f t="shared" si="21"/>
        <v/>
      </c>
      <c r="AA51" s="130" t="str">
        <f t="shared" si="14"/>
        <v/>
      </c>
      <c r="AB51" s="407" t="str">
        <f t="shared" si="15"/>
        <v/>
      </c>
      <c r="AC51" s="130" t="str">
        <f t="shared" si="16"/>
        <v/>
      </c>
      <c r="AD51" s="461"/>
    </row>
    <row r="52" spans="1:30" x14ac:dyDescent="0.2">
      <c r="A52" s="6"/>
      <c r="B52" s="500"/>
      <c r="C52" s="501"/>
      <c r="D52" s="501"/>
      <c r="E52" s="501"/>
      <c r="F52" s="501"/>
      <c r="G52" s="501"/>
      <c r="H52" s="501"/>
      <c r="I52" s="502"/>
      <c r="J52" s="139"/>
      <c r="K52" s="254"/>
      <c r="L52" s="429" t="s">
        <v>120</v>
      </c>
      <c r="M52" s="257" t="str">
        <f>IF(LEN($C$5)&lt;=1,
    "",
    IF(
        OR($C$5="Overige (zorg-)instellingen",$C$5="Onderneming"),
        IF(Basisgegevens!$C$5="Ja",
            IFERROR(
                INDEX(Hulpsheets!$AO$3:$AR$18,
                    MATCH($C$9,Hulpsheets!$AN$3:$AN$18,0),
                    MATCH($C$6,Hulpsheets!$AO$3:$AR$3,0)
                ),
                ""
            ),
            IFERROR(
                INDEX(Hulpsheets!$AH$3:$AK$18,
                    MATCH($C$9,Hulpsheets!$AG$3:$AG$18,0),
                    MATCH($C$6,Hulpsheets!$AH$3:$AK$3,0)
                ),
                ""
            )
        ),
        IF($L52="Niet-economische activiteit",
            100%,
            IF(Basisgegevens!$C$5="Ja",
                IFERROR(
                    INDEX(Hulpsheets!$AO$3:$AR$18,
                        MATCH($C$9,Hulpsheets!$AN$3:$AN$18,0),
                        MATCH($C$6,Hulpsheets!$AO$3:$AR$3,0)
                    ),
                    ""
                ),
                IFERROR(
                    INDEX(Hulpsheets!$AH$3:$AK$18,
                        MATCH($C$9,Hulpsheets!$AG$3:$AG$18,0),
                        MATCH($C$6,Hulpsheets!$AH$3:$AK$3,0)
                    ),
                    ""
                )
            )
        )
    )
)</f>
        <v/>
      </c>
      <c r="N52" s="397">
        <f t="shared" si="13"/>
        <v>0</v>
      </c>
      <c r="O52" s="77" t="str">
        <f t="shared" si="17"/>
        <v/>
      </c>
      <c r="P52" s="81" t="str">
        <f t="shared" si="18"/>
        <v/>
      </c>
      <c r="R52" s="404"/>
      <c r="S52" s="403" t="str">
        <f t="shared" si="19"/>
        <v/>
      </c>
      <c r="T52" s="130" t="str">
        <f t="shared" si="20"/>
        <v/>
      </c>
      <c r="U52" s="70"/>
      <c r="V52" s="404"/>
      <c r="W52" s="70"/>
      <c r="X52" s="404"/>
      <c r="Z52" s="407" t="str">
        <f t="shared" si="21"/>
        <v/>
      </c>
      <c r="AA52" s="130" t="str">
        <f t="shared" si="14"/>
        <v/>
      </c>
      <c r="AB52" s="407" t="str">
        <f t="shared" si="15"/>
        <v/>
      </c>
      <c r="AC52" s="130" t="str">
        <f t="shared" si="16"/>
        <v/>
      </c>
      <c r="AD52" s="461"/>
    </row>
    <row r="53" spans="1:30" x14ac:dyDescent="0.2">
      <c r="A53" s="6"/>
      <c r="B53" s="500"/>
      <c r="C53" s="501"/>
      <c r="D53" s="501"/>
      <c r="E53" s="501"/>
      <c r="F53" s="501"/>
      <c r="G53" s="501"/>
      <c r="H53" s="501"/>
      <c r="I53" s="502"/>
      <c r="J53" s="139"/>
      <c r="K53" s="254"/>
      <c r="L53" s="429" t="s">
        <v>120</v>
      </c>
      <c r="M53" s="257" t="str">
        <f>IF(LEN($C$5)&lt;=1,
    "",
    IF(
        OR($C$5="Overige (zorg-)instellingen",$C$5="Onderneming"),
        IF(Basisgegevens!$C$5="Ja",
            IFERROR(
                INDEX(Hulpsheets!$AO$3:$AR$18,
                    MATCH($C$9,Hulpsheets!$AN$3:$AN$18,0),
                    MATCH($C$6,Hulpsheets!$AO$3:$AR$3,0)
                ),
                ""
            ),
            IFERROR(
                INDEX(Hulpsheets!$AH$3:$AK$18,
                    MATCH($C$9,Hulpsheets!$AG$3:$AG$18,0),
                    MATCH($C$6,Hulpsheets!$AH$3:$AK$3,0)
                ),
                ""
            )
        ),
        IF($L53="Niet-economische activiteit",
            100%,
            IF(Basisgegevens!$C$5="Ja",
                IFERROR(
                    INDEX(Hulpsheets!$AO$3:$AR$18,
                        MATCH($C$9,Hulpsheets!$AN$3:$AN$18,0),
                        MATCH($C$6,Hulpsheets!$AO$3:$AR$3,0)
                    ),
                    ""
                ),
                IFERROR(
                    INDEX(Hulpsheets!$AH$3:$AK$18,
                        MATCH($C$9,Hulpsheets!$AG$3:$AG$18,0),
                        MATCH($C$6,Hulpsheets!$AH$3:$AK$3,0)
                    ),
                    ""
                )
            )
        )
    )
)</f>
        <v/>
      </c>
      <c r="N53" s="397">
        <f t="shared" si="13"/>
        <v>0</v>
      </c>
      <c r="O53" s="77" t="str">
        <f t="shared" si="17"/>
        <v/>
      </c>
      <c r="P53" s="81" t="str">
        <f t="shared" si="18"/>
        <v/>
      </c>
      <c r="R53" s="404"/>
      <c r="S53" s="403" t="str">
        <f t="shared" si="19"/>
        <v/>
      </c>
      <c r="T53" s="130" t="str">
        <f t="shared" si="20"/>
        <v/>
      </c>
      <c r="U53" s="70"/>
      <c r="V53" s="404"/>
      <c r="W53" s="70"/>
      <c r="X53" s="404"/>
      <c r="Z53" s="407" t="str">
        <f t="shared" si="21"/>
        <v/>
      </c>
      <c r="AA53" s="130" t="str">
        <f t="shared" si="14"/>
        <v/>
      </c>
      <c r="AB53" s="407" t="str">
        <f t="shared" si="15"/>
        <v/>
      </c>
      <c r="AC53" s="130" t="str">
        <f t="shared" si="16"/>
        <v/>
      </c>
      <c r="AD53" s="461"/>
    </row>
    <row r="54" spans="1:30" x14ac:dyDescent="0.2">
      <c r="A54" s="6"/>
      <c r="B54" s="500"/>
      <c r="C54" s="501"/>
      <c r="D54" s="501"/>
      <c r="E54" s="501"/>
      <c r="F54" s="501"/>
      <c r="G54" s="501"/>
      <c r="H54" s="501"/>
      <c r="I54" s="502"/>
      <c r="J54" s="139"/>
      <c r="K54" s="254"/>
      <c r="L54" s="429" t="s">
        <v>120</v>
      </c>
      <c r="M54" s="257" t="str">
        <f>IF(LEN($C$5)&lt;=1,
    "",
    IF(
        OR($C$5="Overige (zorg-)instellingen",$C$5="Onderneming"),
        IF(Basisgegevens!$C$5="Ja",
            IFERROR(
                INDEX(Hulpsheets!$AO$3:$AR$18,
                    MATCH($C$9,Hulpsheets!$AN$3:$AN$18,0),
                    MATCH($C$6,Hulpsheets!$AO$3:$AR$3,0)
                ),
                ""
            ),
            IFERROR(
                INDEX(Hulpsheets!$AH$3:$AK$18,
                    MATCH($C$9,Hulpsheets!$AG$3:$AG$18,0),
                    MATCH($C$6,Hulpsheets!$AH$3:$AK$3,0)
                ),
                ""
            )
        ),
        IF($L54="Niet-economische activiteit",
            100%,
            IF(Basisgegevens!$C$5="Ja",
                IFERROR(
                    INDEX(Hulpsheets!$AO$3:$AR$18,
                        MATCH($C$9,Hulpsheets!$AN$3:$AN$18,0),
                        MATCH($C$6,Hulpsheets!$AO$3:$AR$3,0)
                    ),
                    ""
                ),
                IFERROR(
                    INDEX(Hulpsheets!$AH$3:$AK$18,
                        MATCH($C$9,Hulpsheets!$AG$3:$AG$18,0),
                        MATCH($C$6,Hulpsheets!$AH$3:$AK$3,0)
                    ),
                    ""
                )
            )
        )
    )
)</f>
        <v/>
      </c>
      <c r="N54" s="397">
        <f t="shared" si="13"/>
        <v>0</v>
      </c>
      <c r="O54" s="77" t="str">
        <f t="shared" si="17"/>
        <v/>
      </c>
      <c r="P54" s="81" t="str">
        <f t="shared" si="18"/>
        <v/>
      </c>
      <c r="R54" s="404"/>
      <c r="S54" s="403" t="str">
        <f t="shared" si="19"/>
        <v/>
      </c>
      <c r="T54" s="130" t="str">
        <f t="shared" si="20"/>
        <v/>
      </c>
      <c r="U54" s="70"/>
      <c r="V54" s="404"/>
      <c r="W54" s="70"/>
      <c r="X54" s="404"/>
      <c r="Z54" s="407" t="str">
        <f t="shared" si="21"/>
        <v/>
      </c>
      <c r="AA54" s="130" t="str">
        <f t="shared" si="14"/>
        <v/>
      </c>
      <c r="AB54" s="407" t="str">
        <f t="shared" si="15"/>
        <v/>
      </c>
      <c r="AC54" s="130" t="str">
        <f t="shared" si="16"/>
        <v/>
      </c>
      <c r="AD54" s="461"/>
    </row>
    <row r="55" spans="1:30" x14ac:dyDescent="0.2">
      <c r="A55" s="6"/>
      <c r="B55" s="500"/>
      <c r="C55" s="501"/>
      <c r="D55" s="501"/>
      <c r="E55" s="501"/>
      <c r="F55" s="501"/>
      <c r="G55" s="501"/>
      <c r="H55" s="501"/>
      <c r="I55" s="502"/>
      <c r="J55" s="139"/>
      <c r="K55" s="254"/>
      <c r="L55" s="429" t="s">
        <v>120</v>
      </c>
      <c r="M55" s="257" t="str">
        <f>IF(LEN($C$5)&lt;=1,
    "",
    IF(
        OR($C$5="Overige (zorg-)instellingen",$C$5="Onderneming"),
        IF(Basisgegevens!$C$5="Ja",
            IFERROR(
                INDEX(Hulpsheets!$AO$3:$AR$18,
                    MATCH($C$9,Hulpsheets!$AN$3:$AN$18,0),
                    MATCH($C$6,Hulpsheets!$AO$3:$AR$3,0)
                ),
                ""
            ),
            IFERROR(
                INDEX(Hulpsheets!$AH$3:$AK$18,
                    MATCH($C$9,Hulpsheets!$AG$3:$AG$18,0),
                    MATCH($C$6,Hulpsheets!$AH$3:$AK$3,0)
                ),
                ""
            )
        ),
        IF($L55="Niet-economische activiteit",
            100%,
            IF(Basisgegevens!$C$5="Ja",
                IFERROR(
                    INDEX(Hulpsheets!$AO$3:$AR$18,
                        MATCH($C$9,Hulpsheets!$AN$3:$AN$18,0),
                        MATCH($C$6,Hulpsheets!$AO$3:$AR$3,0)
                    ),
                    ""
                ),
                IFERROR(
                    INDEX(Hulpsheets!$AH$3:$AK$18,
                        MATCH($C$9,Hulpsheets!$AG$3:$AG$18,0),
                        MATCH($C$6,Hulpsheets!$AH$3:$AK$3,0)
                    ),
                    ""
                )
            )
        )
    )
)</f>
        <v/>
      </c>
      <c r="N55" s="397">
        <f t="shared" si="13"/>
        <v>0</v>
      </c>
      <c r="O55" s="77" t="str">
        <f t="shared" si="17"/>
        <v/>
      </c>
      <c r="P55" s="81" t="str">
        <f t="shared" si="18"/>
        <v/>
      </c>
      <c r="R55" s="404"/>
      <c r="S55" s="403" t="str">
        <f t="shared" si="19"/>
        <v/>
      </c>
      <c r="T55" s="130" t="str">
        <f t="shared" si="20"/>
        <v/>
      </c>
      <c r="U55" s="70"/>
      <c r="V55" s="404"/>
      <c r="W55" s="70"/>
      <c r="X55" s="404"/>
      <c r="Z55" s="407" t="str">
        <f t="shared" si="21"/>
        <v/>
      </c>
      <c r="AA55" s="130" t="str">
        <f t="shared" si="14"/>
        <v/>
      </c>
      <c r="AB55" s="407" t="str">
        <f t="shared" si="15"/>
        <v/>
      </c>
      <c r="AC55" s="130" t="str">
        <f t="shared" si="16"/>
        <v/>
      </c>
      <c r="AD55" s="461"/>
    </row>
    <row r="56" spans="1:30" x14ac:dyDescent="0.2">
      <c r="A56" s="6"/>
      <c r="B56" s="500"/>
      <c r="C56" s="501"/>
      <c r="D56" s="501"/>
      <c r="E56" s="501"/>
      <c r="F56" s="501"/>
      <c r="G56" s="501"/>
      <c r="H56" s="501"/>
      <c r="I56" s="502"/>
      <c r="J56" s="139"/>
      <c r="K56" s="254"/>
      <c r="L56" s="429" t="s">
        <v>120</v>
      </c>
      <c r="M56" s="257" t="str">
        <f>IF(LEN($C$5)&lt;=1,
    "",
    IF(
        OR($C$5="Overige (zorg-)instellingen",$C$5="Onderneming"),
        IF(Basisgegevens!$C$5="Ja",
            IFERROR(
                INDEX(Hulpsheets!$AO$3:$AR$18,
                    MATCH($C$9,Hulpsheets!$AN$3:$AN$18,0),
                    MATCH($C$6,Hulpsheets!$AO$3:$AR$3,0)
                ),
                ""
            ),
            IFERROR(
                INDEX(Hulpsheets!$AH$3:$AK$18,
                    MATCH($C$9,Hulpsheets!$AG$3:$AG$18,0),
                    MATCH($C$6,Hulpsheets!$AH$3:$AK$3,0)
                ),
                ""
            )
        ),
        IF($L56="Niet-economische activiteit",
            100%,
            IF(Basisgegevens!$C$5="Ja",
                IFERROR(
                    INDEX(Hulpsheets!$AO$3:$AR$18,
                        MATCH($C$9,Hulpsheets!$AN$3:$AN$18,0),
                        MATCH($C$6,Hulpsheets!$AO$3:$AR$3,0)
                    ),
                    ""
                ),
                IFERROR(
                    INDEX(Hulpsheets!$AH$3:$AK$18,
                        MATCH($C$9,Hulpsheets!$AG$3:$AG$18,0),
                        MATCH($C$6,Hulpsheets!$AH$3:$AK$3,0)
                    ),
                    ""
                )
            )
        )
    )
)</f>
        <v/>
      </c>
      <c r="N56" s="397">
        <f t="shared" si="13"/>
        <v>0</v>
      </c>
      <c r="O56" s="77" t="str">
        <f t="shared" si="17"/>
        <v/>
      </c>
      <c r="P56" s="81" t="str">
        <f t="shared" si="18"/>
        <v/>
      </c>
      <c r="R56" s="404"/>
      <c r="S56" s="403" t="str">
        <f t="shared" si="19"/>
        <v/>
      </c>
      <c r="T56" s="130" t="str">
        <f t="shared" si="20"/>
        <v/>
      </c>
      <c r="U56" s="70"/>
      <c r="V56" s="404"/>
      <c r="W56" s="70"/>
      <c r="X56" s="404"/>
      <c r="Z56" s="407" t="str">
        <f t="shared" si="21"/>
        <v/>
      </c>
      <c r="AA56" s="130" t="str">
        <f t="shared" si="14"/>
        <v/>
      </c>
      <c r="AB56" s="407" t="str">
        <f t="shared" si="15"/>
        <v/>
      </c>
      <c r="AC56" s="130" t="str">
        <f t="shared" si="16"/>
        <v/>
      </c>
      <c r="AD56" s="461"/>
    </row>
    <row r="57" spans="1:30" ht="13.5" thickBot="1" x14ac:dyDescent="0.25">
      <c r="A57" s="6"/>
      <c r="B57" s="500"/>
      <c r="C57" s="501"/>
      <c r="D57" s="501"/>
      <c r="E57" s="501"/>
      <c r="F57" s="501"/>
      <c r="G57" s="501"/>
      <c r="H57" s="501"/>
      <c r="I57" s="502"/>
      <c r="J57" s="139"/>
      <c r="K57" s="254"/>
      <c r="L57" s="429" t="s">
        <v>120</v>
      </c>
      <c r="M57" s="257" t="str">
        <f>IF(LEN($C$5)&lt;=1,
    "",
    IF(
        OR($C$5="Overige (zorg-)instellingen",$C$5="Onderneming"),
        IF(Basisgegevens!$C$5="Ja",
            IFERROR(
                INDEX(Hulpsheets!$AO$3:$AR$18,
                    MATCH($C$9,Hulpsheets!$AN$3:$AN$18,0),
                    MATCH($C$6,Hulpsheets!$AO$3:$AR$3,0)
                ),
                ""
            ),
            IFERROR(
                INDEX(Hulpsheets!$AH$3:$AK$18,
                    MATCH($C$9,Hulpsheets!$AG$3:$AG$18,0),
                    MATCH($C$6,Hulpsheets!$AH$3:$AK$3,0)
                ),
                ""
            )
        ),
        IF($L57="Niet-economische activiteit",
            100%,
            IF(Basisgegevens!$C$5="Ja",
                IFERROR(
                    INDEX(Hulpsheets!$AO$3:$AR$18,
                        MATCH($C$9,Hulpsheets!$AN$3:$AN$18,0),
                        MATCH($C$6,Hulpsheets!$AO$3:$AR$3,0)
                    ),
                    ""
                ),
                IFERROR(
                    INDEX(Hulpsheets!$AH$3:$AK$18,
                        MATCH($C$9,Hulpsheets!$AG$3:$AG$18,0),
                        MATCH($C$6,Hulpsheets!$AH$3:$AK$3,0)
                    ),
                    ""
                )
            )
        )
    )
)</f>
        <v/>
      </c>
      <c r="N57" s="397">
        <f t="shared" si="13"/>
        <v>0</v>
      </c>
      <c r="O57" s="77" t="str">
        <f t="shared" si="17"/>
        <v/>
      </c>
      <c r="P57" s="81" t="str">
        <f t="shared" si="18"/>
        <v/>
      </c>
      <c r="R57" s="404"/>
      <c r="S57" s="403" t="str">
        <f t="shared" si="19"/>
        <v/>
      </c>
      <c r="T57" s="130" t="str">
        <f t="shared" si="20"/>
        <v/>
      </c>
      <c r="U57" s="70"/>
      <c r="V57" s="404"/>
      <c r="W57" s="70"/>
      <c r="X57" s="404"/>
      <c r="Z57" s="407" t="str">
        <f t="shared" si="21"/>
        <v/>
      </c>
      <c r="AA57" s="130" t="str">
        <f t="shared" si="14"/>
        <v/>
      </c>
      <c r="AB57" s="407" t="str">
        <f t="shared" si="15"/>
        <v/>
      </c>
      <c r="AC57" s="130" t="str">
        <f t="shared" si="16"/>
        <v/>
      </c>
      <c r="AD57" s="461"/>
    </row>
    <row r="58" spans="1:30" ht="13.5" hidden="1" outlineLevel="1" thickBot="1" x14ac:dyDescent="0.25">
      <c r="A58" s="6"/>
      <c r="B58" s="500"/>
      <c r="C58" s="501"/>
      <c r="D58" s="501"/>
      <c r="E58" s="501"/>
      <c r="F58" s="501"/>
      <c r="G58" s="501"/>
      <c r="H58" s="501"/>
      <c r="I58" s="502"/>
      <c r="J58" s="139"/>
      <c r="K58" s="254"/>
      <c r="L58" s="429" t="s">
        <v>120</v>
      </c>
      <c r="M58" s="257" t="str">
        <f>IF(LEN($C$5)&lt;=1,
    "",
    IF(
        OR($C$5="Overige (zorg-)instellingen",$C$5="Onderneming"),
        IF(Basisgegevens!$C$5="Ja",
            IFERROR(
                INDEX(Hulpsheets!$AO$3:$AR$18,
                    MATCH($C$9,Hulpsheets!$AN$3:$AN$18,0),
                    MATCH($C$6,Hulpsheets!$AO$3:$AR$3,0)
                ),
                ""
            ),
            IFERROR(
                INDEX(Hulpsheets!$AH$3:$AK$18,
                    MATCH($C$9,Hulpsheets!$AG$3:$AG$18,0),
                    MATCH($C$6,Hulpsheets!$AH$3:$AK$3,0)
                ),
                ""
            )
        ),
        IF($L58="Niet-economische activiteit",
            100%,
            IF(Basisgegevens!$C$5="Ja",
                IFERROR(
                    INDEX(Hulpsheets!$AO$3:$AR$18,
                        MATCH($C$9,Hulpsheets!$AN$3:$AN$18,0),
                        MATCH($C$6,Hulpsheets!$AO$3:$AR$3,0)
                    ),
                    ""
                ),
                IFERROR(
                    INDEX(Hulpsheets!$AH$3:$AK$18,
                        MATCH($C$9,Hulpsheets!$AG$3:$AG$18,0),
                        MATCH($C$6,Hulpsheets!$AH$3:$AK$3,0)
                    ),
                    ""
                )
            )
        )
    )
)</f>
        <v/>
      </c>
      <c r="N58" s="397">
        <f t="shared" si="13"/>
        <v>0</v>
      </c>
      <c r="O58" s="77" t="str">
        <f t="shared" si="17"/>
        <v/>
      </c>
      <c r="P58" s="81" t="str">
        <f t="shared" si="18"/>
        <v/>
      </c>
      <c r="R58" s="404"/>
      <c r="S58" s="403" t="str">
        <f t="shared" si="19"/>
        <v/>
      </c>
      <c r="T58" s="130" t="str">
        <f t="shared" si="20"/>
        <v/>
      </c>
      <c r="U58" s="70"/>
      <c r="V58" s="404"/>
      <c r="W58" s="70"/>
      <c r="X58" s="404"/>
      <c r="Z58" s="407" t="str">
        <f t="shared" si="21"/>
        <v/>
      </c>
      <c r="AA58" s="130" t="str">
        <f t="shared" si="14"/>
        <v/>
      </c>
      <c r="AB58" s="407" t="str">
        <f t="shared" si="15"/>
        <v/>
      </c>
      <c r="AC58" s="130" t="str">
        <f t="shared" si="16"/>
        <v/>
      </c>
      <c r="AD58" s="461"/>
    </row>
    <row r="59" spans="1:30" ht="13.5" hidden="1" outlineLevel="1" thickBot="1" x14ac:dyDescent="0.25">
      <c r="A59" s="6"/>
      <c r="B59" s="500"/>
      <c r="C59" s="501"/>
      <c r="D59" s="501"/>
      <c r="E59" s="501"/>
      <c r="F59" s="501"/>
      <c r="G59" s="501"/>
      <c r="H59" s="501"/>
      <c r="I59" s="502"/>
      <c r="J59" s="139"/>
      <c r="K59" s="254"/>
      <c r="L59" s="429" t="s">
        <v>120</v>
      </c>
      <c r="M59" s="257" t="str">
        <f>IF(LEN($C$5)&lt;=1,
    "",
    IF(
        OR($C$5="Overige (zorg-)instellingen",$C$5="Onderneming"),
        IF(Basisgegevens!$C$5="Ja",
            IFERROR(
                INDEX(Hulpsheets!$AO$3:$AR$18,
                    MATCH($C$9,Hulpsheets!$AN$3:$AN$18,0),
                    MATCH($C$6,Hulpsheets!$AO$3:$AR$3,0)
                ),
                ""
            ),
            IFERROR(
                INDEX(Hulpsheets!$AH$3:$AK$18,
                    MATCH($C$9,Hulpsheets!$AG$3:$AG$18,0),
                    MATCH($C$6,Hulpsheets!$AH$3:$AK$3,0)
                ),
                ""
            )
        ),
        IF($L59="Niet-economische activiteit",
            100%,
            IF(Basisgegevens!$C$5="Ja",
                IFERROR(
                    INDEX(Hulpsheets!$AO$3:$AR$18,
                        MATCH($C$9,Hulpsheets!$AN$3:$AN$18,0),
                        MATCH($C$6,Hulpsheets!$AO$3:$AR$3,0)
                    ),
                    ""
                ),
                IFERROR(
                    INDEX(Hulpsheets!$AH$3:$AK$18,
                        MATCH($C$9,Hulpsheets!$AG$3:$AG$18,0),
                        MATCH($C$6,Hulpsheets!$AH$3:$AK$3,0)
                    ),
                    ""
                )
            )
        )
    )
)</f>
        <v/>
      </c>
      <c r="N59" s="397">
        <f t="shared" si="13"/>
        <v>0</v>
      </c>
      <c r="O59" s="77" t="str">
        <f t="shared" si="17"/>
        <v/>
      </c>
      <c r="P59" s="81" t="str">
        <f t="shared" si="18"/>
        <v/>
      </c>
      <c r="R59" s="404"/>
      <c r="S59" s="403" t="str">
        <f t="shared" si="19"/>
        <v/>
      </c>
      <c r="T59" s="130" t="str">
        <f t="shared" si="20"/>
        <v/>
      </c>
      <c r="U59" s="70"/>
      <c r="V59" s="404"/>
      <c r="W59" s="70"/>
      <c r="X59" s="404"/>
      <c r="Z59" s="407" t="str">
        <f t="shared" si="21"/>
        <v/>
      </c>
      <c r="AA59" s="130" t="str">
        <f t="shared" si="14"/>
        <v/>
      </c>
      <c r="AB59" s="407" t="str">
        <f t="shared" si="15"/>
        <v/>
      </c>
      <c r="AC59" s="130" t="str">
        <f t="shared" si="16"/>
        <v/>
      </c>
      <c r="AD59" s="461"/>
    </row>
    <row r="60" spans="1:30" ht="13.5" hidden="1" outlineLevel="1" thickBot="1" x14ac:dyDescent="0.25">
      <c r="A60" s="6"/>
      <c r="B60" s="500"/>
      <c r="C60" s="501"/>
      <c r="D60" s="501"/>
      <c r="E60" s="501"/>
      <c r="F60" s="501"/>
      <c r="G60" s="501"/>
      <c r="H60" s="501"/>
      <c r="I60" s="502"/>
      <c r="J60" s="139"/>
      <c r="K60" s="254"/>
      <c r="L60" s="429" t="s">
        <v>120</v>
      </c>
      <c r="M60" s="257" t="str">
        <f>IF(LEN($C$5)&lt;=1,
    "",
    IF(
        OR($C$5="Overige (zorg-)instellingen",$C$5="Onderneming"),
        IF(Basisgegevens!$C$5="Ja",
            IFERROR(
                INDEX(Hulpsheets!$AO$3:$AR$18,
                    MATCH($C$9,Hulpsheets!$AN$3:$AN$18,0),
                    MATCH($C$6,Hulpsheets!$AO$3:$AR$3,0)
                ),
                ""
            ),
            IFERROR(
                INDEX(Hulpsheets!$AH$3:$AK$18,
                    MATCH($C$9,Hulpsheets!$AG$3:$AG$18,0),
                    MATCH($C$6,Hulpsheets!$AH$3:$AK$3,0)
                ),
                ""
            )
        ),
        IF($L60="Niet-economische activiteit",
            100%,
            IF(Basisgegevens!$C$5="Ja",
                IFERROR(
                    INDEX(Hulpsheets!$AO$3:$AR$18,
                        MATCH($C$9,Hulpsheets!$AN$3:$AN$18,0),
                        MATCH($C$6,Hulpsheets!$AO$3:$AR$3,0)
                    ),
                    ""
                ),
                IFERROR(
                    INDEX(Hulpsheets!$AH$3:$AK$18,
                        MATCH($C$9,Hulpsheets!$AG$3:$AG$18,0),
                        MATCH($C$6,Hulpsheets!$AH$3:$AK$3,0)
                    ),
                    ""
                )
            )
        )
    )
)</f>
        <v/>
      </c>
      <c r="N60" s="397">
        <f t="shared" si="13"/>
        <v>0</v>
      </c>
      <c r="O60" s="77" t="str">
        <f t="shared" si="17"/>
        <v/>
      </c>
      <c r="P60" s="81" t="str">
        <f t="shared" si="18"/>
        <v/>
      </c>
      <c r="R60" s="404"/>
      <c r="S60" s="403" t="str">
        <f t="shared" si="19"/>
        <v/>
      </c>
      <c r="T60" s="130" t="str">
        <f t="shared" si="20"/>
        <v/>
      </c>
      <c r="U60" s="70"/>
      <c r="V60" s="404"/>
      <c r="W60" s="70"/>
      <c r="X60" s="404"/>
      <c r="Z60" s="407" t="str">
        <f t="shared" si="21"/>
        <v/>
      </c>
      <c r="AA60" s="130" t="str">
        <f t="shared" si="14"/>
        <v/>
      </c>
      <c r="AB60" s="407" t="str">
        <f t="shared" si="15"/>
        <v/>
      </c>
      <c r="AC60" s="130" t="str">
        <f t="shared" si="16"/>
        <v/>
      </c>
      <c r="AD60" s="461"/>
    </row>
    <row r="61" spans="1:30" ht="13.5" hidden="1" outlineLevel="1" thickBot="1" x14ac:dyDescent="0.25">
      <c r="A61" s="6"/>
      <c r="B61" s="500"/>
      <c r="C61" s="501"/>
      <c r="D61" s="501"/>
      <c r="E61" s="501"/>
      <c r="F61" s="501"/>
      <c r="G61" s="501"/>
      <c r="H61" s="501"/>
      <c r="I61" s="502"/>
      <c r="J61" s="139"/>
      <c r="K61" s="254"/>
      <c r="L61" s="429" t="s">
        <v>120</v>
      </c>
      <c r="M61" s="257" t="str">
        <f>IF(LEN($C$5)&lt;=1,
    "",
    IF(
        OR($C$5="Overige (zorg-)instellingen",$C$5="Onderneming"),
        IF(Basisgegevens!$C$5="Ja",
            IFERROR(
                INDEX(Hulpsheets!$AO$3:$AR$18,
                    MATCH($C$9,Hulpsheets!$AN$3:$AN$18,0),
                    MATCH($C$6,Hulpsheets!$AO$3:$AR$3,0)
                ),
                ""
            ),
            IFERROR(
                INDEX(Hulpsheets!$AH$3:$AK$18,
                    MATCH($C$9,Hulpsheets!$AG$3:$AG$18,0),
                    MATCH($C$6,Hulpsheets!$AH$3:$AK$3,0)
                ),
                ""
            )
        ),
        IF($L61="Niet-economische activiteit",
            100%,
            IF(Basisgegevens!$C$5="Ja",
                IFERROR(
                    INDEX(Hulpsheets!$AO$3:$AR$18,
                        MATCH($C$9,Hulpsheets!$AN$3:$AN$18,0),
                        MATCH($C$6,Hulpsheets!$AO$3:$AR$3,0)
                    ),
                    ""
                ),
                IFERROR(
                    INDEX(Hulpsheets!$AH$3:$AK$18,
                        MATCH($C$9,Hulpsheets!$AG$3:$AG$18,0),
                        MATCH($C$6,Hulpsheets!$AH$3:$AK$3,0)
                    ),
                    ""
                )
            )
        )
    )
)</f>
        <v/>
      </c>
      <c r="N61" s="397">
        <f t="shared" si="13"/>
        <v>0</v>
      </c>
      <c r="O61" s="77" t="str">
        <f t="shared" si="17"/>
        <v/>
      </c>
      <c r="P61" s="81" t="str">
        <f t="shared" si="18"/>
        <v/>
      </c>
      <c r="R61" s="404"/>
      <c r="S61" s="403" t="str">
        <f t="shared" si="19"/>
        <v/>
      </c>
      <c r="T61" s="130" t="str">
        <f t="shared" si="20"/>
        <v/>
      </c>
      <c r="U61" s="70"/>
      <c r="V61" s="404"/>
      <c r="W61" s="70"/>
      <c r="X61" s="404"/>
      <c r="Z61" s="407" t="str">
        <f t="shared" si="21"/>
        <v/>
      </c>
      <c r="AA61" s="130" t="str">
        <f t="shared" si="14"/>
        <v/>
      </c>
      <c r="AB61" s="407" t="str">
        <f t="shared" si="15"/>
        <v/>
      </c>
      <c r="AC61" s="130" t="str">
        <f t="shared" si="16"/>
        <v/>
      </c>
      <c r="AD61" s="461"/>
    </row>
    <row r="62" spans="1:30" ht="13.5" hidden="1" outlineLevel="1" thickBot="1" x14ac:dyDescent="0.25">
      <c r="A62" s="6"/>
      <c r="B62" s="500"/>
      <c r="C62" s="501"/>
      <c r="D62" s="501"/>
      <c r="E62" s="501"/>
      <c r="F62" s="501"/>
      <c r="G62" s="501"/>
      <c r="H62" s="501"/>
      <c r="I62" s="502"/>
      <c r="J62" s="139"/>
      <c r="K62" s="254"/>
      <c r="L62" s="429" t="s">
        <v>120</v>
      </c>
      <c r="M62" s="257" t="str">
        <f>IF(LEN($C$5)&lt;=1,
    "",
    IF(
        OR($C$5="Overige (zorg-)instellingen",$C$5="Onderneming"),
        IF(Basisgegevens!$C$5="Ja",
            IFERROR(
                INDEX(Hulpsheets!$AO$3:$AR$18,
                    MATCH($C$9,Hulpsheets!$AN$3:$AN$18,0),
                    MATCH($C$6,Hulpsheets!$AO$3:$AR$3,0)
                ),
                ""
            ),
            IFERROR(
                INDEX(Hulpsheets!$AH$3:$AK$18,
                    MATCH($C$9,Hulpsheets!$AG$3:$AG$18,0),
                    MATCH($C$6,Hulpsheets!$AH$3:$AK$3,0)
                ),
                ""
            )
        ),
        IF($L62="Niet-economische activiteit",
            100%,
            IF(Basisgegevens!$C$5="Ja",
                IFERROR(
                    INDEX(Hulpsheets!$AO$3:$AR$18,
                        MATCH($C$9,Hulpsheets!$AN$3:$AN$18,0),
                        MATCH($C$6,Hulpsheets!$AO$3:$AR$3,0)
                    ),
                    ""
                ),
                IFERROR(
                    INDEX(Hulpsheets!$AH$3:$AK$18,
                        MATCH($C$9,Hulpsheets!$AG$3:$AG$18,0),
                        MATCH($C$6,Hulpsheets!$AH$3:$AK$3,0)
                    ),
                    ""
                )
            )
        )
    )
)</f>
        <v/>
      </c>
      <c r="N62" s="397">
        <f t="shared" si="13"/>
        <v>0</v>
      </c>
      <c r="O62" s="77" t="str">
        <f t="shared" si="17"/>
        <v/>
      </c>
      <c r="P62" s="81" t="str">
        <f t="shared" si="18"/>
        <v/>
      </c>
      <c r="R62" s="404"/>
      <c r="S62" s="403" t="str">
        <f t="shared" si="19"/>
        <v/>
      </c>
      <c r="T62" s="130" t="str">
        <f t="shared" si="20"/>
        <v/>
      </c>
      <c r="U62" s="70"/>
      <c r="V62" s="404"/>
      <c r="W62" s="70"/>
      <c r="X62" s="404"/>
      <c r="Z62" s="407" t="str">
        <f t="shared" si="21"/>
        <v/>
      </c>
      <c r="AA62" s="130" t="str">
        <f t="shared" si="14"/>
        <v/>
      </c>
      <c r="AB62" s="407" t="str">
        <f t="shared" si="15"/>
        <v/>
      </c>
      <c r="AC62" s="130" t="str">
        <f t="shared" si="16"/>
        <v/>
      </c>
      <c r="AD62" s="461"/>
    </row>
    <row r="63" spans="1:30" ht="13.5" hidden="1" outlineLevel="1" thickBot="1" x14ac:dyDescent="0.25">
      <c r="A63" s="6"/>
      <c r="B63" s="500"/>
      <c r="C63" s="501"/>
      <c r="D63" s="501"/>
      <c r="E63" s="501"/>
      <c r="F63" s="501"/>
      <c r="G63" s="501"/>
      <c r="H63" s="501"/>
      <c r="I63" s="502"/>
      <c r="J63" s="139"/>
      <c r="K63" s="254"/>
      <c r="L63" s="429" t="s">
        <v>120</v>
      </c>
      <c r="M63" s="257" t="str">
        <f>IF(LEN($C$5)&lt;=1,
    "",
    IF(
        OR($C$5="Overige (zorg-)instellingen",$C$5="Onderneming"),
        IF(Basisgegevens!$C$5="Ja",
            IFERROR(
                INDEX(Hulpsheets!$AO$3:$AR$18,
                    MATCH($C$9,Hulpsheets!$AN$3:$AN$18,0),
                    MATCH($C$6,Hulpsheets!$AO$3:$AR$3,0)
                ),
                ""
            ),
            IFERROR(
                INDEX(Hulpsheets!$AH$3:$AK$18,
                    MATCH($C$9,Hulpsheets!$AG$3:$AG$18,0),
                    MATCH($C$6,Hulpsheets!$AH$3:$AK$3,0)
                ),
                ""
            )
        ),
        IF($L63="Niet-economische activiteit",
            100%,
            IF(Basisgegevens!$C$5="Ja",
                IFERROR(
                    INDEX(Hulpsheets!$AO$3:$AR$18,
                        MATCH($C$9,Hulpsheets!$AN$3:$AN$18,0),
                        MATCH($C$6,Hulpsheets!$AO$3:$AR$3,0)
                    ),
                    ""
                ),
                IFERROR(
                    INDEX(Hulpsheets!$AH$3:$AK$18,
                        MATCH($C$9,Hulpsheets!$AG$3:$AG$18,0),
                        MATCH($C$6,Hulpsheets!$AH$3:$AK$3,0)
                    ),
                    ""
                )
            )
        )
    )
)</f>
        <v/>
      </c>
      <c r="N63" s="397">
        <f t="shared" si="13"/>
        <v>0</v>
      </c>
      <c r="O63" s="77" t="str">
        <f t="shared" si="17"/>
        <v/>
      </c>
      <c r="P63" s="81" t="str">
        <f t="shared" si="18"/>
        <v/>
      </c>
      <c r="R63" s="404"/>
      <c r="S63" s="403" t="str">
        <f t="shared" si="19"/>
        <v/>
      </c>
      <c r="T63" s="130" t="str">
        <f t="shared" si="20"/>
        <v/>
      </c>
      <c r="U63" s="70"/>
      <c r="V63" s="404"/>
      <c r="W63" s="70"/>
      <c r="X63" s="404"/>
      <c r="Z63" s="407" t="str">
        <f t="shared" si="21"/>
        <v/>
      </c>
      <c r="AA63" s="130" t="str">
        <f t="shared" si="14"/>
        <v/>
      </c>
      <c r="AB63" s="407" t="str">
        <f t="shared" si="15"/>
        <v/>
      </c>
      <c r="AC63" s="130" t="str">
        <f t="shared" si="16"/>
        <v/>
      </c>
      <c r="AD63" s="461"/>
    </row>
    <row r="64" spans="1:30" ht="13.5" hidden="1" outlineLevel="1" thickBot="1" x14ac:dyDescent="0.25">
      <c r="A64" s="6"/>
      <c r="B64" s="500"/>
      <c r="C64" s="501"/>
      <c r="D64" s="501"/>
      <c r="E64" s="501"/>
      <c r="F64" s="501"/>
      <c r="G64" s="501"/>
      <c r="H64" s="501"/>
      <c r="I64" s="502"/>
      <c r="J64" s="139"/>
      <c r="K64" s="254"/>
      <c r="L64" s="429" t="s">
        <v>120</v>
      </c>
      <c r="M64" s="257" t="str">
        <f>IF(LEN($C$5)&lt;=1,
    "",
    IF(
        OR($C$5="Overige (zorg-)instellingen",$C$5="Onderneming"),
        IF(Basisgegevens!$C$5="Ja",
            IFERROR(
                INDEX(Hulpsheets!$AO$3:$AR$18,
                    MATCH($C$9,Hulpsheets!$AN$3:$AN$18,0),
                    MATCH($C$6,Hulpsheets!$AO$3:$AR$3,0)
                ),
                ""
            ),
            IFERROR(
                INDEX(Hulpsheets!$AH$3:$AK$18,
                    MATCH($C$9,Hulpsheets!$AG$3:$AG$18,0),
                    MATCH($C$6,Hulpsheets!$AH$3:$AK$3,0)
                ),
                ""
            )
        ),
        IF($L64="Niet-economische activiteit",
            100%,
            IF(Basisgegevens!$C$5="Ja",
                IFERROR(
                    INDEX(Hulpsheets!$AO$3:$AR$18,
                        MATCH($C$9,Hulpsheets!$AN$3:$AN$18,0),
                        MATCH($C$6,Hulpsheets!$AO$3:$AR$3,0)
                    ),
                    ""
                ),
                IFERROR(
                    INDEX(Hulpsheets!$AH$3:$AK$18,
                        MATCH($C$9,Hulpsheets!$AG$3:$AG$18,0),
                        MATCH($C$6,Hulpsheets!$AH$3:$AK$3,0)
                    ),
                    ""
                )
            )
        )
    )
)</f>
        <v/>
      </c>
      <c r="N64" s="397">
        <f t="shared" si="13"/>
        <v>0</v>
      </c>
      <c r="O64" s="77" t="str">
        <f t="shared" si="17"/>
        <v/>
      </c>
      <c r="P64" s="81" t="str">
        <f t="shared" si="18"/>
        <v/>
      </c>
      <c r="R64" s="404"/>
      <c r="S64" s="403" t="str">
        <f t="shared" si="19"/>
        <v/>
      </c>
      <c r="T64" s="130" t="str">
        <f t="shared" si="20"/>
        <v/>
      </c>
      <c r="U64" s="70"/>
      <c r="V64" s="404"/>
      <c r="W64" s="70"/>
      <c r="X64" s="404"/>
      <c r="Z64" s="407" t="str">
        <f t="shared" si="21"/>
        <v/>
      </c>
      <c r="AA64" s="130" t="str">
        <f t="shared" si="14"/>
        <v/>
      </c>
      <c r="AB64" s="407" t="str">
        <f t="shared" si="15"/>
        <v/>
      </c>
      <c r="AC64" s="130" t="str">
        <f t="shared" si="16"/>
        <v/>
      </c>
      <c r="AD64" s="461"/>
    </row>
    <row r="65" spans="1:30" ht="13.5" hidden="1" outlineLevel="1" thickBot="1" x14ac:dyDescent="0.25">
      <c r="A65" s="6"/>
      <c r="B65" s="500"/>
      <c r="C65" s="501"/>
      <c r="D65" s="501"/>
      <c r="E65" s="501"/>
      <c r="F65" s="501"/>
      <c r="G65" s="501"/>
      <c r="H65" s="501"/>
      <c r="I65" s="502"/>
      <c r="J65" s="139"/>
      <c r="K65" s="254"/>
      <c r="L65" s="429" t="s">
        <v>120</v>
      </c>
      <c r="M65" s="257" t="str">
        <f>IF(LEN($C$5)&lt;=1,
    "",
    IF(
        OR($C$5="Overige (zorg-)instellingen",$C$5="Onderneming"),
        IF(Basisgegevens!$C$5="Ja",
            IFERROR(
                INDEX(Hulpsheets!$AO$3:$AR$18,
                    MATCH($C$9,Hulpsheets!$AN$3:$AN$18,0),
                    MATCH($C$6,Hulpsheets!$AO$3:$AR$3,0)
                ),
                ""
            ),
            IFERROR(
                INDEX(Hulpsheets!$AH$3:$AK$18,
                    MATCH($C$9,Hulpsheets!$AG$3:$AG$18,0),
                    MATCH($C$6,Hulpsheets!$AH$3:$AK$3,0)
                ),
                ""
            )
        ),
        IF($L65="Niet-economische activiteit",
            100%,
            IF(Basisgegevens!$C$5="Ja",
                IFERROR(
                    INDEX(Hulpsheets!$AO$3:$AR$18,
                        MATCH($C$9,Hulpsheets!$AN$3:$AN$18,0),
                        MATCH($C$6,Hulpsheets!$AO$3:$AR$3,0)
                    ),
                    ""
                ),
                IFERROR(
                    INDEX(Hulpsheets!$AH$3:$AK$18,
                        MATCH($C$9,Hulpsheets!$AG$3:$AG$18,0),
                        MATCH($C$6,Hulpsheets!$AH$3:$AK$3,0)
                    ),
                    ""
                )
            )
        )
    )
)</f>
        <v/>
      </c>
      <c r="N65" s="397">
        <f t="shared" si="13"/>
        <v>0</v>
      </c>
      <c r="O65" s="77" t="str">
        <f t="shared" si="17"/>
        <v/>
      </c>
      <c r="P65" s="81" t="str">
        <f t="shared" si="18"/>
        <v/>
      </c>
      <c r="R65" s="404"/>
      <c r="S65" s="403" t="str">
        <f t="shared" si="19"/>
        <v/>
      </c>
      <c r="T65" s="130" t="str">
        <f t="shared" si="20"/>
        <v/>
      </c>
      <c r="U65" s="70"/>
      <c r="V65" s="404"/>
      <c r="W65" s="70"/>
      <c r="X65" s="404"/>
      <c r="Z65" s="407" t="str">
        <f t="shared" si="21"/>
        <v/>
      </c>
      <c r="AA65" s="130" t="str">
        <f t="shared" si="14"/>
        <v/>
      </c>
      <c r="AB65" s="407" t="str">
        <f t="shared" si="15"/>
        <v/>
      </c>
      <c r="AC65" s="130" t="str">
        <f t="shared" si="16"/>
        <v/>
      </c>
      <c r="AD65" s="461"/>
    </row>
    <row r="66" spans="1:30" ht="13.5" hidden="1" outlineLevel="1" thickBot="1" x14ac:dyDescent="0.25">
      <c r="A66" s="6"/>
      <c r="B66" s="500"/>
      <c r="C66" s="501"/>
      <c r="D66" s="501"/>
      <c r="E66" s="501"/>
      <c r="F66" s="501"/>
      <c r="G66" s="501"/>
      <c r="H66" s="501"/>
      <c r="I66" s="502"/>
      <c r="J66" s="139"/>
      <c r="K66" s="254"/>
      <c r="L66" s="429" t="s">
        <v>120</v>
      </c>
      <c r="M66" s="257" t="str">
        <f>IF(LEN($C$5)&lt;=1,
    "",
    IF(
        OR($C$5="Overige (zorg-)instellingen",$C$5="Onderneming"),
        IF(Basisgegevens!$C$5="Ja",
            IFERROR(
                INDEX(Hulpsheets!$AO$3:$AR$18,
                    MATCH($C$9,Hulpsheets!$AN$3:$AN$18,0),
                    MATCH($C$6,Hulpsheets!$AO$3:$AR$3,0)
                ),
                ""
            ),
            IFERROR(
                INDEX(Hulpsheets!$AH$3:$AK$18,
                    MATCH($C$9,Hulpsheets!$AG$3:$AG$18,0),
                    MATCH($C$6,Hulpsheets!$AH$3:$AK$3,0)
                ),
                ""
            )
        ),
        IF($L66="Niet-economische activiteit",
            100%,
            IF(Basisgegevens!$C$5="Ja",
                IFERROR(
                    INDEX(Hulpsheets!$AO$3:$AR$18,
                        MATCH($C$9,Hulpsheets!$AN$3:$AN$18,0),
                        MATCH($C$6,Hulpsheets!$AO$3:$AR$3,0)
                    ),
                    ""
                ),
                IFERROR(
                    INDEX(Hulpsheets!$AH$3:$AK$18,
                        MATCH($C$9,Hulpsheets!$AG$3:$AG$18,0),
                        MATCH($C$6,Hulpsheets!$AH$3:$AK$3,0)
                    ),
                    ""
                )
            )
        )
    )
)</f>
        <v/>
      </c>
      <c r="N66" s="397">
        <f t="shared" si="13"/>
        <v>0</v>
      </c>
      <c r="O66" s="77" t="str">
        <f t="shared" si="17"/>
        <v/>
      </c>
      <c r="P66" s="81" t="str">
        <f t="shared" si="18"/>
        <v/>
      </c>
      <c r="R66" s="404"/>
      <c r="S66" s="403" t="str">
        <f t="shared" si="19"/>
        <v/>
      </c>
      <c r="T66" s="130" t="str">
        <f t="shared" si="20"/>
        <v/>
      </c>
      <c r="U66" s="70"/>
      <c r="V66" s="404"/>
      <c r="W66" s="70"/>
      <c r="X66" s="404"/>
      <c r="Z66" s="407" t="str">
        <f t="shared" si="21"/>
        <v/>
      </c>
      <c r="AA66" s="130" t="str">
        <f t="shared" si="14"/>
        <v/>
      </c>
      <c r="AB66" s="407" t="str">
        <f t="shared" si="15"/>
        <v/>
      </c>
      <c r="AC66" s="130" t="str">
        <f t="shared" si="16"/>
        <v/>
      </c>
      <c r="AD66" s="461"/>
    </row>
    <row r="67" spans="1:30" ht="13.5" hidden="1" outlineLevel="1" thickBot="1" x14ac:dyDescent="0.25">
      <c r="A67" s="6"/>
      <c r="B67" s="518"/>
      <c r="C67" s="519"/>
      <c r="D67" s="519"/>
      <c r="E67" s="519"/>
      <c r="F67" s="519"/>
      <c r="G67" s="519"/>
      <c r="H67" s="519"/>
      <c r="I67" s="520"/>
      <c r="J67" s="140"/>
      <c r="K67" s="293"/>
      <c r="L67" s="428" t="s">
        <v>120</v>
      </c>
      <c r="M67" s="427" t="str">
        <f>IF(LEN($C$5)&lt;=1,
    "",
    IF(
        OR($C$5="Overige (zorg-)instellingen",$C$5="Onderneming"),
        IF(Basisgegevens!$C$5="Ja",
            IFERROR(
                INDEX(Hulpsheets!$AO$3:$AR$18,
                    MATCH($C$9,Hulpsheets!$AN$3:$AN$18,0),
                    MATCH($C$6,Hulpsheets!$AO$3:$AR$3,0)
                ),
                ""
            ),
            IFERROR(
                INDEX(Hulpsheets!$AH$3:$AK$18,
                    MATCH($C$9,Hulpsheets!$AG$3:$AG$18,0),
                    MATCH($C$6,Hulpsheets!$AH$3:$AK$3,0)
                ),
                ""
            )
        ),
        IF($L67="Niet-economische activiteit",
            100%,
            IF(Basisgegevens!$C$5="Ja",
                IFERROR(
                    INDEX(Hulpsheets!$AO$3:$AR$18,
                        MATCH($C$9,Hulpsheets!$AN$3:$AN$18,0),
                        MATCH($C$6,Hulpsheets!$AO$3:$AR$3,0)
                    ),
                    ""
                ),
                IFERROR(
                    INDEX(Hulpsheets!$AH$3:$AK$18,
                        MATCH($C$9,Hulpsheets!$AG$3:$AG$18,0),
                        MATCH($C$6,Hulpsheets!$AH$3:$AK$3,0)
                    ),
                    ""
                )
            )
        )
    )
)</f>
        <v/>
      </c>
      <c r="N67" s="397">
        <f t="shared" si="13"/>
        <v>0</v>
      </c>
      <c r="O67" s="87" t="str">
        <f t="shared" si="17"/>
        <v/>
      </c>
      <c r="P67" s="83" t="str">
        <f t="shared" si="18"/>
        <v/>
      </c>
      <c r="R67" s="405"/>
      <c r="S67" s="403" t="str">
        <f t="shared" si="19"/>
        <v/>
      </c>
      <c r="T67" s="365" t="str">
        <f t="shared" si="20"/>
        <v/>
      </c>
      <c r="U67" s="70"/>
      <c r="V67" s="411"/>
      <c r="W67" s="70"/>
      <c r="X67" s="411"/>
      <c r="Z67" s="407" t="str">
        <f>IFERROR($V67*(1-$M67),"")</f>
        <v/>
      </c>
      <c r="AA67" s="365" t="str">
        <f t="shared" si="14"/>
        <v/>
      </c>
      <c r="AB67" s="407" t="str">
        <f t="shared" si="15"/>
        <v/>
      </c>
      <c r="AC67" s="365" t="str">
        <f t="shared" si="16"/>
        <v/>
      </c>
      <c r="AD67" s="461"/>
    </row>
    <row r="68" spans="1:30" ht="13.5" collapsed="1" thickBot="1" x14ac:dyDescent="0.25">
      <c r="A68" s="5"/>
      <c r="B68" s="40"/>
      <c r="C68" s="40"/>
      <c r="D68" s="7"/>
      <c r="E68" s="6"/>
      <c r="F68" s="6"/>
      <c r="G68" s="6"/>
      <c r="H68" s="6"/>
      <c r="I68" s="9"/>
      <c r="J68" s="97"/>
      <c r="L68" s="418" t="s">
        <v>102</v>
      </c>
      <c r="M68" s="78"/>
      <c r="N68" s="101">
        <f>SUM(N43:N67)</f>
        <v>0</v>
      </c>
      <c r="O68" s="101">
        <f>SUM(O43:O67)</f>
        <v>0</v>
      </c>
      <c r="P68" s="101">
        <f>SUM(P43:P67)</f>
        <v>0</v>
      </c>
      <c r="R68" s="439">
        <f>SUM(R43:R67)</f>
        <v>0</v>
      </c>
      <c r="S68" s="102">
        <f>SUM(S43:S67)</f>
        <v>0</v>
      </c>
      <c r="T68" s="102">
        <f>SUM(T43:T67)</f>
        <v>0</v>
      </c>
      <c r="U68" s="100"/>
      <c r="V68" s="364">
        <f>SUM(V43:V67)</f>
        <v>0</v>
      </c>
      <c r="W68" s="70"/>
      <c r="X68" s="364">
        <f>SUM(X43:X67)</f>
        <v>0</v>
      </c>
      <c r="Z68" s="410">
        <f>SUM(Z43:Z67)</f>
        <v>0</v>
      </c>
      <c r="AA68" s="364">
        <f>SUM(AA43:AA67)</f>
        <v>0</v>
      </c>
      <c r="AB68" s="410">
        <f>SUM(AB43:AB67)</f>
        <v>0</v>
      </c>
      <c r="AC68" s="364">
        <f>SUM(AC43:AC67)</f>
        <v>0</v>
      </c>
      <c r="AD68" s="462"/>
    </row>
    <row r="69" spans="1:30" ht="13.5" thickBot="1" x14ac:dyDescent="0.25">
      <c r="B69" s="32"/>
      <c r="C69" s="32"/>
      <c r="D69" s="103"/>
      <c r="E69" s="104"/>
      <c r="F69" s="104"/>
      <c r="G69" s="105"/>
      <c r="H69" s="105"/>
      <c r="I69" s="29"/>
      <c r="J69" s="105"/>
      <c r="K69" s="105"/>
      <c r="L69" s="105"/>
      <c r="M69" s="259"/>
      <c r="N69" s="105"/>
      <c r="O69" s="105"/>
      <c r="P69" s="29"/>
      <c r="Q69" s="29"/>
      <c r="R69" s="29"/>
      <c r="S69" s="29"/>
      <c r="T69" s="29"/>
      <c r="U69" s="29"/>
      <c r="V69" s="29"/>
      <c r="W69" s="29"/>
      <c r="X69" s="29"/>
      <c r="Z69" s="29"/>
      <c r="AA69" s="29"/>
      <c r="AB69" s="29"/>
    </row>
    <row r="70" spans="1:30" ht="15.75" customHeight="1" thickBot="1" x14ac:dyDescent="0.25">
      <c r="B70" s="503" t="s">
        <v>108</v>
      </c>
      <c r="C70" s="503"/>
      <c r="D70" s="503"/>
      <c r="E70" s="503"/>
      <c r="F70" s="29"/>
      <c r="I70" s="29"/>
      <c r="P70" s="29"/>
      <c r="Q70" s="29"/>
      <c r="R70" s="406" t="s">
        <v>87</v>
      </c>
      <c r="S70" s="401"/>
      <c r="T70" s="402"/>
      <c r="U70" s="6"/>
      <c r="V70" s="498" t="s">
        <v>61</v>
      </c>
      <c r="W70" s="6"/>
      <c r="X70" s="498" t="s">
        <v>62</v>
      </c>
      <c r="Z70" s="401"/>
      <c r="AA70" s="402"/>
      <c r="AB70" s="401"/>
      <c r="AC70" s="402"/>
      <c r="AD70" s="460"/>
    </row>
    <row r="71" spans="1:30" ht="13.5" thickBot="1" x14ac:dyDescent="0.25">
      <c r="B71" s="106"/>
      <c r="C71" s="106"/>
      <c r="D71" s="107"/>
      <c r="E71" s="107"/>
      <c r="G71" s="107"/>
      <c r="H71" s="108"/>
      <c r="I71" s="95"/>
      <c r="J71" s="107"/>
      <c r="K71" s="107"/>
      <c r="L71" s="107"/>
      <c r="P71" s="29"/>
      <c r="Q71" s="29"/>
      <c r="R71" s="6"/>
      <c r="S71" s="6"/>
      <c r="T71" s="6"/>
      <c r="U71" s="6"/>
      <c r="V71" s="499"/>
      <c r="W71" s="415"/>
      <c r="X71" s="499"/>
      <c r="Z71" s="6"/>
      <c r="AA71" s="6"/>
      <c r="AB71" s="6"/>
      <c r="AC71" s="97"/>
      <c r="AD71" s="97"/>
    </row>
    <row r="72" spans="1:30" ht="21" customHeight="1" thickBot="1" x14ac:dyDescent="0.25">
      <c r="A72" s="120"/>
      <c r="B72" s="529" t="s">
        <v>109</v>
      </c>
      <c r="C72" s="530"/>
      <c r="D72" s="530"/>
      <c r="E72" s="530"/>
      <c r="F72" s="530"/>
      <c r="G72" s="530"/>
      <c r="H72" s="530"/>
      <c r="I72" s="531"/>
      <c r="J72" s="236" t="s">
        <v>110</v>
      </c>
      <c r="K72" s="236" t="s">
        <v>111</v>
      </c>
      <c r="L72" s="236" t="s">
        <v>235</v>
      </c>
      <c r="M72" s="143" t="s">
        <v>94</v>
      </c>
      <c r="N72" s="237" t="s">
        <v>66</v>
      </c>
      <c r="O72" s="237" t="s">
        <v>95</v>
      </c>
      <c r="P72" s="237" t="s">
        <v>96</v>
      </c>
      <c r="Q72" s="120"/>
      <c r="R72" s="239" t="s">
        <v>68</v>
      </c>
      <c r="S72" s="238" t="s">
        <v>97</v>
      </c>
      <c r="T72" s="238" t="s">
        <v>70</v>
      </c>
      <c r="U72" s="119"/>
      <c r="V72" s="239" t="s">
        <v>68</v>
      </c>
      <c r="W72" s="414"/>
      <c r="X72" s="239" t="s">
        <v>68</v>
      </c>
      <c r="Y72" s="120"/>
      <c r="Z72" s="238" t="s">
        <v>97</v>
      </c>
      <c r="AA72" s="238" t="s">
        <v>70</v>
      </c>
      <c r="AB72" s="238" t="s">
        <v>97</v>
      </c>
      <c r="AC72" s="238" t="s">
        <v>70</v>
      </c>
      <c r="AD72" s="118"/>
    </row>
    <row r="73" spans="1:30" x14ac:dyDescent="0.2">
      <c r="B73" s="516"/>
      <c r="C73" s="517"/>
      <c r="D73" s="517"/>
      <c r="E73" s="517"/>
      <c r="F73" s="517"/>
      <c r="G73" s="517"/>
      <c r="H73" s="517"/>
      <c r="I73" s="517"/>
      <c r="J73" s="71"/>
      <c r="K73" s="253"/>
      <c r="L73" s="429" t="s">
        <v>120</v>
      </c>
      <c r="M73" s="257" t="str">
        <f>IF(LEN($C$5)&lt;=1,
    "",
    IF(
        OR($C$5="Overige (zorg-)instellingen",$C$5="Onderneming"),
        IF(Basisgegevens!$C$5="Ja",
            IFERROR(
                INDEX(Hulpsheets!$AO$3:$AR$18,
                    MATCH($C$9,Hulpsheets!$AN$3:$AN$18,0),
                    MATCH($C$6,Hulpsheets!$AO$3:$AR$3,0)
                ),
                ""
            ),
            IFERROR(
                INDEX(Hulpsheets!$AH$3:$AK$18,
                    MATCH($C$9,Hulpsheets!$AG$3:$AG$18,0),
                    MATCH($C$6,Hulpsheets!$AH$3:$AK$3,0)
                ),
                ""
            )
        ),
        IF($L73="Niet-economische activiteit",
            100%,
            IF(Basisgegevens!$C$5="Ja",
                IFERROR(
                    INDEX(Hulpsheets!$AO$3:$AR$18,
                        MATCH($C$9,Hulpsheets!$AN$3:$AN$18,0),
                        MATCH($C$6,Hulpsheets!$AO$3:$AR$3,0)
                    ),
                    ""
                ),
                IFERROR(
                    INDEX(Hulpsheets!$AH$3:$AK$18,
                        MATCH($C$9,Hulpsheets!$AG$3:$AG$18,0),
                        MATCH($C$6,Hulpsheets!$AH$3:$AK$3,0)
                    ),
                    ""
                )
            )
        )
    )
)</f>
        <v/>
      </c>
      <c r="N73" s="397">
        <f t="shared" ref="N73:N97" si="22">IFERROR(J73*K73,"")</f>
        <v>0</v>
      </c>
      <c r="O73" s="82" t="str">
        <f t="shared" ref="O73:O97" si="23">IFERROR(N73*M73,"")</f>
        <v/>
      </c>
      <c r="P73" s="85" t="str">
        <f t="shared" ref="P73:P97" si="24">IFERROR(N73-O73,"")</f>
        <v/>
      </c>
      <c r="R73" s="404"/>
      <c r="S73" s="403" t="str">
        <f>IFERROR($R73*(1-$M73),"")</f>
        <v/>
      </c>
      <c r="T73" s="130" t="str">
        <f t="shared" ref="T73:T97" si="25">IFERROR(R73-S73,"")</f>
        <v/>
      </c>
      <c r="U73" s="80"/>
      <c r="V73" s="404"/>
      <c r="W73" s="70"/>
      <c r="X73" s="404"/>
      <c r="Z73" s="407" t="str">
        <f>IFERROR($V73*(1-$M73),"")</f>
        <v/>
      </c>
      <c r="AA73" s="130" t="str">
        <f t="shared" ref="AA73:AA97" si="26">IFERROR(V73-Z73,"")</f>
        <v/>
      </c>
      <c r="AB73" s="407" t="str">
        <f t="shared" ref="AB73:AB97" si="27">IFERROR($X73*(1-$M73),"")</f>
        <v/>
      </c>
      <c r="AC73" s="130" t="str">
        <f t="shared" ref="AC73:AC97" si="28">IFERROR(X73-AB73,"")</f>
        <v/>
      </c>
      <c r="AD73" s="461"/>
    </row>
    <row r="74" spans="1:30" x14ac:dyDescent="0.2">
      <c r="B74" s="514"/>
      <c r="C74" s="515"/>
      <c r="D74" s="515"/>
      <c r="E74" s="515"/>
      <c r="F74" s="515"/>
      <c r="G74" s="515"/>
      <c r="H74" s="515"/>
      <c r="I74" s="515"/>
      <c r="J74" s="48"/>
      <c r="K74" s="254"/>
      <c r="L74" s="429" t="s">
        <v>120</v>
      </c>
      <c r="M74" s="257" t="str">
        <f>IF(LEN($C$5)&lt;=1,
    "",
    IF(
        OR($C$5="Overige (zorg-)instellingen",$C$5="Onderneming"),
        IF(Basisgegevens!$C$5="Ja",
            IFERROR(
                INDEX(Hulpsheets!$AO$3:$AR$18,
                    MATCH($C$9,Hulpsheets!$AN$3:$AN$18,0),
                    MATCH($C$6,Hulpsheets!$AO$3:$AR$3,0)
                ),
                ""
            ),
            IFERROR(
                INDEX(Hulpsheets!$AH$3:$AK$18,
                    MATCH($C$9,Hulpsheets!$AG$3:$AG$18,0),
                    MATCH($C$6,Hulpsheets!$AH$3:$AK$3,0)
                ),
                ""
            )
        ),
        IF($L74="Niet-economische activiteit",
            100%,
            IF(Basisgegevens!$C$5="Ja",
                IFERROR(
                    INDEX(Hulpsheets!$AO$3:$AR$18,
                        MATCH($C$9,Hulpsheets!$AN$3:$AN$18,0),
                        MATCH($C$6,Hulpsheets!$AO$3:$AR$3,0)
                    ),
                    ""
                ),
                IFERROR(
                    INDEX(Hulpsheets!$AH$3:$AK$18,
                        MATCH($C$9,Hulpsheets!$AG$3:$AG$18,0),
                        MATCH($C$6,Hulpsheets!$AH$3:$AK$3,0)
                    ),
                    ""
                )
            )
        )
    )
)</f>
        <v/>
      </c>
      <c r="N74" s="397">
        <f t="shared" si="22"/>
        <v>0</v>
      </c>
      <c r="O74" s="77" t="str">
        <f t="shared" si="23"/>
        <v/>
      </c>
      <c r="P74" s="86" t="str">
        <f t="shared" si="24"/>
        <v/>
      </c>
      <c r="R74" s="404"/>
      <c r="S74" s="403" t="str">
        <f t="shared" ref="S74:S97" si="29">IFERROR($R74*(1-$M74),"")</f>
        <v/>
      </c>
      <c r="T74" s="130" t="str">
        <f t="shared" si="25"/>
        <v/>
      </c>
      <c r="U74" s="70"/>
      <c r="V74" s="404"/>
      <c r="W74" s="70"/>
      <c r="X74" s="404"/>
      <c r="Z74" s="407" t="str">
        <f t="shared" ref="Z74:Z97" si="30">IFERROR($V74*(1-$M74),"")</f>
        <v/>
      </c>
      <c r="AA74" s="130" t="str">
        <f t="shared" si="26"/>
        <v/>
      </c>
      <c r="AB74" s="407" t="str">
        <f t="shared" si="27"/>
        <v/>
      </c>
      <c r="AC74" s="130" t="str">
        <f t="shared" si="28"/>
        <v/>
      </c>
      <c r="AD74" s="461"/>
    </row>
    <row r="75" spans="1:30" x14ac:dyDescent="0.2">
      <c r="B75" s="514"/>
      <c r="C75" s="515"/>
      <c r="D75" s="515"/>
      <c r="E75" s="515"/>
      <c r="F75" s="515"/>
      <c r="G75" s="515"/>
      <c r="H75" s="515"/>
      <c r="I75" s="515"/>
      <c r="J75" s="48"/>
      <c r="K75" s="254"/>
      <c r="L75" s="429" t="s">
        <v>120</v>
      </c>
      <c r="M75" s="257" t="str">
        <f>IF(LEN($C$5)&lt;=1,
    "",
    IF(
        OR($C$5="Overige (zorg-)instellingen",$C$5="Onderneming"),
        IF(Basisgegevens!$C$5="Ja",
            IFERROR(
                INDEX(Hulpsheets!$AO$3:$AR$18,
                    MATCH($C$9,Hulpsheets!$AN$3:$AN$18,0),
                    MATCH($C$6,Hulpsheets!$AO$3:$AR$3,0)
                ),
                ""
            ),
            IFERROR(
                INDEX(Hulpsheets!$AH$3:$AK$18,
                    MATCH($C$9,Hulpsheets!$AG$3:$AG$18,0),
                    MATCH($C$6,Hulpsheets!$AH$3:$AK$3,0)
                ),
                ""
            )
        ),
        IF($L75="Niet-economische activiteit",
            100%,
            IF(Basisgegevens!$C$5="Ja",
                IFERROR(
                    INDEX(Hulpsheets!$AO$3:$AR$18,
                        MATCH($C$9,Hulpsheets!$AN$3:$AN$18,0),
                        MATCH($C$6,Hulpsheets!$AO$3:$AR$3,0)
                    ),
                    ""
                ),
                IFERROR(
                    INDEX(Hulpsheets!$AH$3:$AK$18,
                        MATCH($C$9,Hulpsheets!$AG$3:$AG$18,0),
                        MATCH($C$6,Hulpsheets!$AH$3:$AK$3,0)
                    ),
                    ""
                )
            )
        )
    )
)</f>
        <v/>
      </c>
      <c r="N75" s="397">
        <f t="shared" si="22"/>
        <v>0</v>
      </c>
      <c r="O75" s="77" t="str">
        <f t="shared" si="23"/>
        <v/>
      </c>
      <c r="P75" s="86" t="str">
        <f t="shared" si="24"/>
        <v/>
      </c>
      <c r="R75" s="404"/>
      <c r="S75" s="403" t="str">
        <f t="shared" si="29"/>
        <v/>
      </c>
      <c r="T75" s="130" t="str">
        <f t="shared" si="25"/>
        <v/>
      </c>
      <c r="U75" s="70"/>
      <c r="V75" s="404"/>
      <c r="W75" s="70"/>
      <c r="X75" s="404"/>
      <c r="Z75" s="407" t="str">
        <f t="shared" si="30"/>
        <v/>
      </c>
      <c r="AA75" s="130" t="str">
        <f t="shared" si="26"/>
        <v/>
      </c>
      <c r="AB75" s="407" t="str">
        <f t="shared" si="27"/>
        <v/>
      </c>
      <c r="AC75" s="130" t="str">
        <f t="shared" si="28"/>
        <v/>
      </c>
      <c r="AD75" s="461"/>
    </row>
    <row r="76" spans="1:30" x14ac:dyDescent="0.2">
      <c r="B76" s="514"/>
      <c r="C76" s="515"/>
      <c r="D76" s="515"/>
      <c r="E76" s="515"/>
      <c r="F76" s="515"/>
      <c r="G76" s="515"/>
      <c r="H76" s="515"/>
      <c r="I76" s="515"/>
      <c r="J76" s="48"/>
      <c r="K76" s="254"/>
      <c r="L76" s="429" t="s">
        <v>120</v>
      </c>
      <c r="M76" s="257" t="str">
        <f>IF(LEN($C$5)&lt;=1,
    "",
    IF(
        OR($C$5="Overige (zorg-)instellingen",$C$5="Onderneming"),
        IF(Basisgegevens!$C$5="Ja",
            IFERROR(
                INDEX(Hulpsheets!$AO$3:$AR$18,
                    MATCH($C$9,Hulpsheets!$AN$3:$AN$18,0),
                    MATCH($C$6,Hulpsheets!$AO$3:$AR$3,0)
                ),
                ""
            ),
            IFERROR(
                INDEX(Hulpsheets!$AH$3:$AK$18,
                    MATCH($C$9,Hulpsheets!$AG$3:$AG$18,0),
                    MATCH($C$6,Hulpsheets!$AH$3:$AK$3,0)
                ),
                ""
            )
        ),
        IF($L76="Niet-economische activiteit",
            100%,
            IF(Basisgegevens!$C$5="Ja",
                IFERROR(
                    INDEX(Hulpsheets!$AO$3:$AR$18,
                        MATCH($C$9,Hulpsheets!$AN$3:$AN$18,0),
                        MATCH($C$6,Hulpsheets!$AO$3:$AR$3,0)
                    ),
                    ""
                ),
                IFERROR(
                    INDEX(Hulpsheets!$AH$3:$AK$18,
                        MATCH($C$9,Hulpsheets!$AG$3:$AG$18,0),
                        MATCH($C$6,Hulpsheets!$AH$3:$AK$3,0)
                    ),
                    ""
                )
            )
        )
    )
)</f>
        <v/>
      </c>
      <c r="N76" s="397">
        <f t="shared" si="22"/>
        <v>0</v>
      </c>
      <c r="O76" s="77" t="str">
        <f t="shared" si="23"/>
        <v/>
      </c>
      <c r="P76" s="86" t="str">
        <f t="shared" si="24"/>
        <v/>
      </c>
      <c r="R76" s="404"/>
      <c r="S76" s="403" t="str">
        <f t="shared" si="29"/>
        <v/>
      </c>
      <c r="T76" s="130" t="str">
        <f t="shared" si="25"/>
        <v/>
      </c>
      <c r="U76" s="70"/>
      <c r="V76" s="404"/>
      <c r="W76" s="70"/>
      <c r="X76" s="404"/>
      <c r="Z76" s="407" t="str">
        <f t="shared" si="30"/>
        <v/>
      </c>
      <c r="AA76" s="130" t="str">
        <f t="shared" si="26"/>
        <v/>
      </c>
      <c r="AB76" s="407" t="str">
        <f t="shared" si="27"/>
        <v/>
      </c>
      <c r="AC76" s="130" t="str">
        <f t="shared" si="28"/>
        <v/>
      </c>
      <c r="AD76" s="461"/>
    </row>
    <row r="77" spans="1:30" x14ac:dyDescent="0.2">
      <c r="B77" s="500"/>
      <c r="C77" s="501"/>
      <c r="D77" s="501"/>
      <c r="E77" s="501"/>
      <c r="F77" s="501"/>
      <c r="G77" s="501"/>
      <c r="H77" s="501"/>
      <c r="I77" s="502"/>
      <c r="J77" s="48"/>
      <c r="K77" s="254"/>
      <c r="L77" s="429" t="s">
        <v>120</v>
      </c>
      <c r="M77" s="257" t="str">
        <f>IF(LEN($C$5)&lt;=1,
    "",
    IF(
        OR($C$5="Overige (zorg-)instellingen",$C$5="Onderneming"),
        IF(Basisgegevens!$C$5="Ja",
            IFERROR(
                INDEX(Hulpsheets!$AO$3:$AR$18,
                    MATCH($C$9,Hulpsheets!$AN$3:$AN$18,0),
                    MATCH($C$6,Hulpsheets!$AO$3:$AR$3,0)
                ),
                ""
            ),
            IFERROR(
                INDEX(Hulpsheets!$AH$3:$AK$18,
                    MATCH($C$9,Hulpsheets!$AG$3:$AG$18,0),
                    MATCH($C$6,Hulpsheets!$AH$3:$AK$3,0)
                ),
                ""
            )
        ),
        IF($L77="Niet-economische activiteit",
            100%,
            IF(Basisgegevens!$C$5="Ja",
                IFERROR(
                    INDEX(Hulpsheets!$AO$3:$AR$18,
                        MATCH($C$9,Hulpsheets!$AN$3:$AN$18,0),
                        MATCH($C$6,Hulpsheets!$AO$3:$AR$3,0)
                    ),
                    ""
                ),
                IFERROR(
                    INDEX(Hulpsheets!$AH$3:$AK$18,
                        MATCH($C$9,Hulpsheets!$AG$3:$AG$18,0),
                        MATCH($C$6,Hulpsheets!$AH$3:$AK$3,0)
                    ),
                    ""
                )
            )
        )
    )
)</f>
        <v/>
      </c>
      <c r="N77" s="397">
        <f t="shared" si="22"/>
        <v>0</v>
      </c>
      <c r="O77" s="77" t="str">
        <f t="shared" si="23"/>
        <v/>
      </c>
      <c r="P77" s="86" t="str">
        <f t="shared" si="24"/>
        <v/>
      </c>
      <c r="R77" s="404"/>
      <c r="S77" s="403" t="str">
        <f t="shared" si="29"/>
        <v/>
      </c>
      <c r="T77" s="130" t="str">
        <f t="shared" si="25"/>
        <v/>
      </c>
      <c r="U77" s="70"/>
      <c r="V77" s="404"/>
      <c r="W77" s="70"/>
      <c r="X77" s="404"/>
      <c r="Z77" s="407" t="str">
        <f t="shared" si="30"/>
        <v/>
      </c>
      <c r="AA77" s="130" t="str">
        <f t="shared" si="26"/>
        <v/>
      </c>
      <c r="AB77" s="407" t="str">
        <f t="shared" si="27"/>
        <v/>
      </c>
      <c r="AC77" s="130" t="str">
        <f t="shared" si="28"/>
        <v/>
      </c>
      <c r="AD77" s="461"/>
    </row>
    <row r="78" spans="1:30" x14ac:dyDescent="0.2">
      <c r="B78" s="514"/>
      <c r="C78" s="515"/>
      <c r="D78" s="515"/>
      <c r="E78" s="515"/>
      <c r="F78" s="515"/>
      <c r="G78" s="515"/>
      <c r="H78" s="515"/>
      <c r="I78" s="515"/>
      <c r="J78" s="48"/>
      <c r="K78" s="254"/>
      <c r="L78" s="429" t="s">
        <v>120</v>
      </c>
      <c r="M78" s="257" t="str">
        <f>IF(LEN($C$5)&lt;=1,
    "",
    IF(
        OR($C$5="Overige (zorg-)instellingen",$C$5="Onderneming"),
        IF(Basisgegevens!$C$5="Ja",
            IFERROR(
                INDEX(Hulpsheets!$AO$3:$AR$18,
                    MATCH($C$9,Hulpsheets!$AN$3:$AN$18,0),
                    MATCH($C$6,Hulpsheets!$AO$3:$AR$3,0)
                ),
                ""
            ),
            IFERROR(
                INDEX(Hulpsheets!$AH$3:$AK$18,
                    MATCH($C$9,Hulpsheets!$AG$3:$AG$18,0),
                    MATCH($C$6,Hulpsheets!$AH$3:$AK$3,0)
                ),
                ""
            )
        ),
        IF($L78="Niet-economische activiteit",
            100%,
            IF(Basisgegevens!$C$5="Ja",
                IFERROR(
                    INDEX(Hulpsheets!$AO$3:$AR$18,
                        MATCH($C$9,Hulpsheets!$AN$3:$AN$18,0),
                        MATCH($C$6,Hulpsheets!$AO$3:$AR$3,0)
                    ),
                    ""
                ),
                IFERROR(
                    INDEX(Hulpsheets!$AH$3:$AK$18,
                        MATCH($C$9,Hulpsheets!$AG$3:$AG$18,0),
                        MATCH($C$6,Hulpsheets!$AH$3:$AK$3,0)
                    ),
                    ""
                )
            )
        )
    )
)</f>
        <v/>
      </c>
      <c r="N78" s="397">
        <f t="shared" si="22"/>
        <v>0</v>
      </c>
      <c r="O78" s="77" t="str">
        <f t="shared" si="23"/>
        <v/>
      </c>
      <c r="P78" s="86" t="str">
        <f t="shared" si="24"/>
        <v/>
      </c>
      <c r="R78" s="404"/>
      <c r="S78" s="403" t="str">
        <f t="shared" si="29"/>
        <v/>
      </c>
      <c r="T78" s="377" t="str">
        <f t="shared" si="25"/>
        <v/>
      </c>
      <c r="U78" s="70"/>
      <c r="V78" s="404"/>
      <c r="W78" s="70"/>
      <c r="X78" s="404"/>
      <c r="Z78" s="407" t="str">
        <f t="shared" si="30"/>
        <v/>
      </c>
      <c r="AA78" s="130" t="str">
        <f t="shared" si="26"/>
        <v/>
      </c>
      <c r="AB78" s="407" t="str">
        <f t="shared" si="27"/>
        <v/>
      </c>
      <c r="AC78" s="130" t="str">
        <f t="shared" si="28"/>
        <v/>
      </c>
      <c r="AD78" s="461"/>
    </row>
    <row r="79" spans="1:30" x14ac:dyDescent="0.2">
      <c r="B79" s="514"/>
      <c r="C79" s="515"/>
      <c r="D79" s="515"/>
      <c r="E79" s="515"/>
      <c r="F79" s="515"/>
      <c r="G79" s="515"/>
      <c r="H79" s="515"/>
      <c r="I79" s="515"/>
      <c r="J79" s="48"/>
      <c r="K79" s="254"/>
      <c r="L79" s="429" t="s">
        <v>120</v>
      </c>
      <c r="M79" s="257" t="str">
        <f>IF(LEN($C$5)&lt;=1,
    "",
    IF(
        OR($C$5="Overige (zorg-)instellingen",$C$5="Onderneming"),
        IF(Basisgegevens!$C$5="Ja",
            IFERROR(
                INDEX(Hulpsheets!$AO$3:$AR$18,
                    MATCH($C$9,Hulpsheets!$AN$3:$AN$18,0),
                    MATCH($C$6,Hulpsheets!$AO$3:$AR$3,0)
                ),
                ""
            ),
            IFERROR(
                INDEX(Hulpsheets!$AH$3:$AK$18,
                    MATCH($C$9,Hulpsheets!$AG$3:$AG$18,0),
                    MATCH($C$6,Hulpsheets!$AH$3:$AK$3,0)
                ),
                ""
            )
        ),
        IF($L79="Niet-economische activiteit",
            100%,
            IF(Basisgegevens!$C$5="Ja",
                IFERROR(
                    INDEX(Hulpsheets!$AO$3:$AR$18,
                        MATCH($C$9,Hulpsheets!$AN$3:$AN$18,0),
                        MATCH($C$6,Hulpsheets!$AO$3:$AR$3,0)
                    ),
                    ""
                ),
                IFERROR(
                    INDEX(Hulpsheets!$AH$3:$AK$18,
                        MATCH($C$9,Hulpsheets!$AG$3:$AG$18,0),
                        MATCH($C$6,Hulpsheets!$AH$3:$AK$3,0)
                    ),
                    ""
                )
            )
        )
    )
)</f>
        <v/>
      </c>
      <c r="N79" s="397">
        <f t="shared" si="22"/>
        <v>0</v>
      </c>
      <c r="O79" s="77" t="str">
        <f t="shared" si="23"/>
        <v/>
      </c>
      <c r="P79" s="86" t="str">
        <f t="shared" si="24"/>
        <v/>
      </c>
      <c r="R79" s="404"/>
      <c r="S79" s="403" t="str">
        <f t="shared" si="29"/>
        <v/>
      </c>
      <c r="T79" s="377" t="str">
        <f t="shared" si="25"/>
        <v/>
      </c>
      <c r="U79" s="70"/>
      <c r="V79" s="404"/>
      <c r="W79" s="70"/>
      <c r="X79" s="404"/>
      <c r="Z79" s="407" t="str">
        <f t="shared" si="30"/>
        <v/>
      </c>
      <c r="AA79" s="130" t="str">
        <f t="shared" si="26"/>
        <v/>
      </c>
      <c r="AB79" s="407" t="str">
        <f t="shared" si="27"/>
        <v/>
      </c>
      <c r="AC79" s="130" t="str">
        <f t="shared" si="28"/>
        <v/>
      </c>
      <c r="AD79" s="461"/>
    </row>
    <row r="80" spans="1:30" x14ac:dyDescent="0.2">
      <c r="B80" s="500"/>
      <c r="C80" s="501"/>
      <c r="D80" s="501"/>
      <c r="E80" s="501"/>
      <c r="F80" s="501"/>
      <c r="G80" s="501"/>
      <c r="H80" s="501"/>
      <c r="I80" s="502"/>
      <c r="J80" s="48"/>
      <c r="K80" s="254"/>
      <c r="L80" s="429" t="s">
        <v>120</v>
      </c>
      <c r="M80" s="257" t="str">
        <f>IF(LEN($C$5)&lt;=1,
    "",
    IF(
        OR($C$5="Overige (zorg-)instellingen",$C$5="Onderneming"),
        IF(Basisgegevens!$C$5="Ja",
            IFERROR(
                INDEX(Hulpsheets!$AO$3:$AR$18,
                    MATCH($C$9,Hulpsheets!$AN$3:$AN$18,0),
                    MATCH($C$6,Hulpsheets!$AO$3:$AR$3,0)
                ),
                ""
            ),
            IFERROR(
                INDEX(Hulpsheets!$AH$3:$AK$18,
                    MATCH($C$9,Hulpsheets!$AG$3:$AG$18,0),
                    MATCH($C$6,Hulpsheets!$AH$3:$AK$3,0)
                ),
                ""
            )
        ),
        IF($L80="Niet-economische activiteit",
            100%,
            IF(Basisgegevens!$C$5="Ja",
                IFERROR(
                    INDEX(Hulpsheets!$AO$3:$AR$18,
                        MATCH($C$9,Hulpsheets!$AN$3:$AN$18,0),
                        MATCH($C$6,Hulpsheets!$AO$3:$AR$3,0)
                    ),
                    ""
                ),
                IFERROR(
                    INDEX(Hulpsheets!$AH$3:$AK$18,
                        MATCH($C$9,Hulpsheets!$AG$3:$AG$18,0),
                        MATCH($C$6,Hulpsheets!$AH$3:$AK$3,0)
                    ),
                    ""
                )
            )
        )
    )
)</f>
        <v/>
      </c>
      <c r="N80" s="397">
        <f t="shared" si="22"/>
        <v>0</v>
      </c>
      <c r="O80" s="77" t="str">
        <f t="shared" si="23"/>
        <v/>
      </c>
      <c r="P80" s="86" t="str">
        <f t="shared" si="24"/>
        <v/>
      </c>
      <c r="R80" s="404"/>
      <c r="S80" s="403" t="str">
        <f t="shared" si="29"/>
        <v/>
      </c>
      <c r="T80" s="130" t="str">
        <f t="shared" si="25"/>
        <v/>
      </c>
      <c r="U80" s="70"/>
      <c r="V80" s="404"/>
      <c r="W80" s="70"/>
      <c r="X80" s="404"/>
      <c r="Z80" s="407" t="str">
        <f t="shared" si="30"/>
        <v/>
      </c>
      <c r="AA80" s="130" t="str">
        <f t="shared" si="26"/>
        <v/>
      </c>
      <c r="AB80" s="407" t="str">
        <f t="shared" si="27"/>
        <v/>
      </c>
      <c r="AC80" s="130" t="str">
        <f t="shared" si="28"/>
        <v/>
      </c>
      <c r="AD80" s="461"/>
    </row>
    <row r="81" spans="2:30" x14ac:dyDescent="0.2">
      <c r="B81" s="500"/>
      <c r="C81" s="501"/>
      <c r="D81" s="501"/>
      <c r="E81" s="501"/>
      <c r="F81" s="501"/>
      <c r="G81" s="501"/>
      <c r="H81" s="501"/>
      <c r="I81" s="502"/>
      <c r="J81" s="48"/>
      <c r="K81" s="254"/>
      <c r="L81" s="429" t="s">
        <v>120</v>
      </c>
      <c r="M81" s="257" t="str">
        <f>IF(LEN($C$5)&lt;=1,
    "",
    IF(
        OR($C$5="Overige (zorg-)instellingen",$C$5="Onderneming"),
        IF(Basisgegevens!$C$5="Ja",
            IFERROR(
                INDEX(Hulpsheets!$AO$3:$AR$18,
                    MATCH($C$9,Hulpsheets!$AN$3:$AN$18,0),
                    MATCH($C$6,Hulpsheets!$AO$3:$AR$3,0)
                ),
                ""
            ),
            IFERROR(
                INDEX(Hulpsheets!$AH$3:$AK$18,
                    MATCH($C$9,Hulpsheets!$AG$3:$AG$18,0),
                    MATCH($C$6,Hulpsheets!$AH$3:$AK$3,0)
                ),
                ""
            )
        ),
        IF($L81="Niet-economische activiteit",
            100%,
            IF(Basisgegevens!$C$5="Ja",
                IFERROR(
                    INDEX(Hulpsheets!$AO$3:$AR$18,
                        MATCH($C$9,Hulpsheets!$AN$3:$AN$18,0),
                        MATCH($C$6,Hulpsheets!$AO$3:$AR$3,0)
                    ),
                    ""
                ),
                IFERROR(
                    INDEX(Hulpsheets!$AH$3:$AK$18,
                        MATCH($C$9,Hulpsheets!$AG$3:$AG$18,0),
                        MATCH($C$6,Hulpsheets!$AH$3:$AK$3,0)
                    ),
                    ""
                )
            )
        )
    )
)</f>
        <v/>
      </c>
      <c r="N81" s="397">
        <f t="shared" si="22"/>
        <v>0</v>
      </c>
      <c r="O81" s="77" t="str">
        <f t="shared" si="23"/>
        <v/>
      </c>
      <c r="P81" s="86" t="str">
        <f t="shared" si="24"/>
        <v/>
      </c>
      <c r="R81" s="404"/>
      <c r="S81" s="403" t="str">
        <f t="shared" si="29"/>
        <v/>
      </c>
      <c r="T81" s="130" t="str">
        <f t="shared" si="25"/>
        <v/>
      </c>
      <c r="U81" s="70"/>
      <c r="V81" s="404"/>
      <c r="W81" s="70"/>
      <c r="X81" s="404"/>
      <c r="Z81" s="407" t="str">
        <f t="shared" si="30"/>
        <v/>
      </c>
      <c r="AA81" s="130" t="str">
        <f t="shared" si="26"/>
        <v/>
      </c>
      <c r="AB81" s="407" t="str">
        <f t="shared" si="27"/>
        <v/>
      </c>
      <c r="AC81" s="130" t="str">
        <f t="shared" si="28"/>
        <v/>
      </c>
      <c r="AD81" s="461"/>
    </row>
    <row r="82" spans="2:30" x14ac:dyDescent="0.2">
      <c r="B82" s="500"/>
      <c r="C82" s="501"/>
      <c r="D82" s="501"/>
      <c r="E82" s="501"/>
      <c r="F82" s="501"/>
      <c r="G82" s="501"/>
      <c r="H82" s="501"/>
      <c r="I82" s="502"/>
      <c r="J82" s="48"/>
      <c r="K82" s="254"/>
      <c r="L82" s="429" t="s">
        <v>120</v>
      </c>
      <c r="M82" s="257" t="str">
        <f>IF(LEN($C$5)&lt;=1,
    "",
    IF(
        OR($C$5="Overige (zorg-)instellingen",$C$5="Onderneming"),
        IF(Basisgegevens!$C$5="Ja",
            IFERROR(
                INDEX(Hulpsheets!$AO$3:$AR$18,
                    MATCH($C$9,Hulpsheets!$AN$3:$AN$18,0),
                    MATCH($C$6,Hulpsheets!$AO$3:$AR$3,0)
                ),
                ""
            ),
            IFERROR(
                INDEX(Hulpsheets!$AH$3:$AK$18,
                    MATCH($C$9,Hulpsheets!$AG$3:$AG$18,0),
                    MATCH($C$6,Hulpsheets!$AH$3:$AK$3,0)
                ),
                ""
            )
        ),
        IF($L82="Niet-economische activiteit",
            100%,
            IF(Basisgegevens!$C$5="Ja",
                IFERROR(
                    INDEX(Hulpsheets!$AO$3:$AR$18,
                        MATCH($C$9,Hulpsheets!$AN$3:$AN$18,0),
                        MATCH($C$6,Hulpsheets!$AO$3:$AR$3,0)
                    ),
                    ""
                ),
                IFERROR(
                    INDEX(Hulpsheets!$AH$3:$AK$18,
                        MATCH($C$9,Hulpsheets!$AG$3:$AG$18,0),
                        MATCH($C$6,Hulpsheets!$AH$3:$AK$3,0)
                    ),
                    ""
                )
            )
        )
    )
)</f>
        <v/>
      </c>
      <c r="N82" s="397">
        <f t="shared" si="22"/>
        <v>0</v>
      </c>
      <c r="O82" s="77" t="str">
        <f t="shared" si="23"/>
        <v/>
      </c>
      <c r="P82" s="86" t="str">
        <f t="shared" si="24"/>
        <v/>
      </c>
      <c r="R82" s="404"/>
      <c r="S82" s="403" t="str">
        <f t="shared" si="29"/>
        <v/>
      </c>
      <c r="T82" s="130" t="str">
        <f t="shared" si="25"/>
        <v/>
      </c>
      <c r="U82" s="70"/>
      <c r="V82" s="404"/>
      <c r="W82" s="70"/>
      <c r="X82" s="404"/>
      <c r="Z82" s="407" t="str">
        <f t="shared" si="30"/>
        <v/>
      </c>
      <c r="AA82" s="130" t="str">
        <f t="shared" si="26"/>
        <v/>
      </c>
      <c r="AB82" s="407" t="str">
        <f t="shared" si="27"/>
        <v/>
      </c>
      <c r="AC82" s="130" t="str">
        <f t="shared" si="28"/>
        <v/>
      </c>
      <c r="AD82" s="461"/>
    </row>
    <row r="83" spans="2:30" x14ac:dyDescent="0.2">
      <c r="B83" s="500"/>
      <c r="C83" s="501"/>
      <c r="D83" s="501"/>
      <c r="E83" s="501"/>
      <c r="F83" s="501"/>
      <c r="G83" s="501"/>
      <c r="H83" s="501"/>
      <c r="I83" s="502"/>
      <c r="J83" s="48"/>
      <c r="K83" s="254"/>
      <c r="L83" s="429" t="s">
        <v>120</v>
      </c>
      <c r="M83" s="257" t="str">
        <f>IF(LEN($C$5)&lt;=1,
    "",
    IF(
        OR($C$5="Overige (zorg-)instellingen",$C$5="Onderneming"),
        IF(Basisgegevens!$C$5="Ja",
            IFERROR(
                INDEX(Hulpsheets!$AO$3:$AR$18,
                    MATCH($C$9,Hulpsheets!$AN$3:$AN$18,0),
                    MATCH($C$6,Hulpsheets!$AO$3:$AR$3,0)
                ),
                ""
            ),
            IFERROR(
                INDEX(Hulpsheets!$AH$3:$AK$18,
                    MATCH($C$9,Hulpsheets!$AG$3:$AG$18,0),
                    MATCH($C$6,Hulpsheets!$AH$3:$AK$3,0)
                ),
                ""
            )
        ),
        IF($L83="Niet-economische activiteit",
            100%,
            IF(Basisgegevens!$C$5="Ja",
                IFERROR(
                    INDEX(Hulpsheets!$AO$3:$AR$18,
                        MATCH($C$9,Hulpsheets!$AN$3:$AN$18,0),
                        MATCH($C$6,Hulpsheets!$AO$3:$AR$3,0)
                    ),
                    ""
                ),
                IFERROR(
                    INDEX(Hulpsheets!$AH$3:$AK$18,
                        MATCH($C$9,Hulpsheets!$AG$3:$AG$18,0),
                        MATCH($C$6,Hulpsheets!$AH$3:$AK$3,0)
                    ),
                    ""
                )
            )
        )
    )
)</f>
        <v/>
      </c>
      <c r="N83" s="397">
        <f t="shared" si="22"/>
        <v>0</v>
      </c>
      <c r="O83" s="77" t="str">
        <f t="shared" si="23"/>
        <v/>
      </c>
      <c r="P83" s="86" t="str">
        <f t="shared" si="24"/>
        <v/>
      </c>
      <c r="R83" s="404"/>
      <c r="S83" s="403" t="str">
        <f t="shared" si="29"/>
        <v/>
      </c>
      <c r="T83" s="130" t="str">
        <f t="shared" si="25"/>
        <v/>
      </c>
      <c r="U83" s="70"/>
      <c r="V83" s="404"/>
      <c r="W83" s="70"/>
      <c r="X83" s="404"/>
      <c r="Z83" s="407" t="str">
        <f t="shared" si="30"/>
        <v/>
      </c>
      <c r="AA83" s="130" t="str">
        <f t="shared" si="26"/>
        <v/>
      </c>
      <c r="AB83" s="407" t="str">
        <f t="shared" si="27"/>
        <v/>
      </c>
      <c r="AC83" s="130" t="str">
        <f t="shared" si="28"/>
        <v/>
      </c>
      <c r="AD83" s="461"/>
    </row>
    <row r="84" spans="2:30" x14ac:dyDescent="0.2">
      <c r="B84" s="500"/>
      <c r="C84" s="501"/>
      <c r="D84" s="501"/>
      <c r="E84" s="501"/>
      <c r="F84" s="501"/>
      <c r="G84" s="501"/>
      <c r="H84" s="501"/>
      <c r="I84" s="502"/>
      <c r="J84" s="48"/>
      <c r="K84" s="254"/>
      <c r="L84" s="429" t="s">
        <v>120</v>
      </c>
      <c r="M84" s="257" t="str">
        <f>IF(LEN($C$5)&lt;=1,
    "",
    IF(
        OR($C$5="Overige (zorg-)instellingen",$C$5="Onderneming"),
        IF(Basisgegevens!$C$5="Ja",
            IFERROR(
                INDEX(Hulpsheets!$AO$3:$AR$18,
                    MATCH($C$9,Hulpsheets!$AN$3:$AN$18,0),
                    MATCH($C$6,Hulpsheets!$AO$3:$AR$3,0)
                ),
                ""
            ),
            IFERROR(
                INDEX(Hulpsheets!$AH$3:$AK$18,
                    MATCH($C$9,Hulpsheets!$AG$3:$AG$18,0),
                    MATCH($C$6,Hulpsheets!$AH$3:$AK$3,0)
                ),
                ""
            )
        ),
        IF($L84="Niet-economische activiteit",
            100%,
            IF(Basisgegevens!$C$5="Ja",
                IFERROR(
                    INDEX(Hulpsheets!$AO$3:$AR$18,
                        MATCH($C$9,Hulpsheets!$AN$3:$AN$18,0),
                        MATCH($C$6,Hulpsheets!$AO$3:$AR$3,0)
                    ),
                    ""
                ),
                IFERROR(
                    INDEX(Hulpsheets!$AH$3:$AK$18,
                        MATCH($C$9,Hulpsheets!$AG$3:$AG$18,0),
                        MATCH($C$6,Hulpsheets!$AH$3:$AK$3,0)
                    ),
                    ""
                )
            )
        )
    )
)</f>
        <v/>
      </c>
      <c r="N84" s="397">
        <f t="shared" si="22"/>
        <v>0</v>
      </c>
      <c r="O84" s="77" t="str">
        <f t="shared" si="23"/>
        <v/>
      </c>
      <c r="P84" s="86" t="str">
        <f t="shared" si="24"/>
        <v/>
      </c>
      <c r="R84" s="404"/>
      <c r="S84" s="403" t="str">
        <f t="shared" si="29"/>
        <v/>
      </c>
      <c r="T84" s="130" t="str">
        <f t="shared" si="25"/>
        <v/>
      </c>
      <c r="U84" s="70"/>
      <c r="V84" s="404"/>
      <c r="W84" s="70"/>
      <c r="X84" s="404"/>
      <c r="Z84" s="407" t="str">
        <f t="shared" si="30"/>
        <v/>
      </c>
      <c r="AA84" s="130" t="str">
        <f t="shared" si="26"/>
        <v/>
      </c>
      <c r="AB84" s="407" t="str">
        <f t="shared" si="27"/>
        <v/>
      </c>
      <c r="AC84" s="130" t="str">
        <f t="shared" si="28"/>
        <v/>
      </c>
      <c r="AD84" s="461"/>
    </row>
    <row r="85" spans="2:30" x14ac:dyDescent="0.2">
      <c r="B85" s="500"/>
      <c r="C85" s="501"/>
      <c r="D85" s="501"/>
      <c r="E85" s="501"/>
      <c r="F85" s="501"/>
      <c r="G85" s="501"/>
      <c r="H85" s="501"/>
      <c r="I85" s="502"/>
      <c r="J85" s="48"/>
      <c r="K85" s="254"/>
      <c r="L85" s="429" t="s">
        <v>120</v>
      </c>
      <c r="M85" s="257" t="str">
        <f>IF(LEN($C$5)&lt;=1,
    "",
    IF(
        OR($C$5="Overige (zorg-)instellingen",$C$5="Onderneming"),
        IF(Basisgegevens!$C$5="Ja",
            IFERROR(
                INDEX(Hulpsheets!$AO$3:$AR$18,
                    MATCH($C$9,Hulpsheets!$AN$3:$AN$18,0),
                    MATCH($C$6,Hulpsheets!$AO$3:$AR$3,0)
                ),
                ""
            ),
            IFERROR(
                INDEX(Hulpsheets!$AH$3:$AK$18,
                    MATCH($C$9,Hulpsheets!$AG$3:$AG$18,0),
                    MATCH($C$6,Hulpsheets!$AH$3:$AK$3,0)
                ),
                ""
            )
        ),
        IF($L85="Niet-economische activiteit",
            100%,
            IF(Basisgegevens!$C$5="Ja",
                IFERROR(
                    INDEX(Hulpsheets!$AO$3:$AR$18,
                        MATCH($C$9,Hulpsheets!$AN$3:$AN$18,0),
                        MATCH($C$6,Hulpsheets!$AO$3:$AR$3,0)
                    ),
                    ""
                ),
                IFERROR(
                    INDEX(Hulpsheets!$AH$3:$AK$18,
                        MATCH($C$9,Hulpsheets!$AG$3:$AG$18,0),
                        MATCH($C$6,Hulpsheets!$AH$3:$AK$3,0)
                    ),
                    ""
                )
            )
        )
    )
)</f>
        <v/>
      </c>
      <c r="N85" s="397">
        <f t="shared" si="22"/>
        <v>0</v>
      </c>
      <c r="O85" s="77" t="str">
        <f t="shared" si="23"/>
        <v/>
      </c>
      <c r="P85" s="86" t="str">
        <f t="shared" si="24"/>
        <v/>
      </c>
      <c r="R85" s="404"/>
      <c r="S85" s="403" t="str">
        <f t="shared" si="29"/>
        <v/>
      </c>
      <c r="T85" s="130" t="str">
        <f t="shared" si="25"/>
        <v/>
      </c>
      <c r="U85" s="70"/>
      <c r="V85" s="404"/>
      <c r="W85" s="70"/>
      <c r="X85" s="404"/>
      <c r="Z85" s="407" t="str">
        <f t="shared" si="30"/>
        <v/>
      </c>
      <c r="AA85" s="130" t="str">
        <f t="shared" si="26"/>
        <v/>
      </c>
      <c r="AB85" s="407" t="str">
        <f t="shared" si="27"/>
        <v/>
      </c>
      <c r="AC85" s="130" t="str">
        <f t="shared" si="28"/>
        <v/>
      </c>
      <c r="AD85" s="461"/>
    </row>
    <row r="86" spans="2:30" x14ac:dyDescent="0.2">
      <c r="B86" s="500"/>
      <c r="C86" s="501"/>
      <c r="D86" s="501"/>
      <c r="E86" s="501"/>
      <c r="F86" s="501"/>
      <c r="G86" s="501"/>
      <c r="H86" s="501"/>
      <c r="I86" s="502"/>
      <c r="J86" s="48"/>
      <c r="K86" s="254"/>
      <c r="L86" s="429" t="s">
        <v>120</v>
      </c>
      <c r="M86" s="257" t="str">
        <f>IF(LEN($C$5)&lt;=1,
    "",
    IF(
        OR($C$5="Overige (zorg-)instellingen",$C$5="Onderneming"),
        IF(Basisgegevens!$C$5="Ja",
            IFERROR(
                INDEX(Hulpsheets!$AO$3:$AR$18,
                    MATCH($C$9,Hulpsheets!$AN$3:$AN$18,0),
                    MATCH($C$6,Hulpsheets!$AO$3:$AR$3,0)
                ),
                ""
            ),
            IFERROR(
                INDEX(Hulpsheets!$AH$3:$AK$18,
                    MATCH($C$9,Hulpsheets!$AG$3:$AG$18,0),
                    MATCH($C$6,Hulpsheets!$AH$3:$AK$3,0)
                ),
                ""
            )
        ),
        IF($L86="Niet-economische activiteit",
            100%,
            IF(Basisgegevens!$C$5="Ja",
                IFERROR(
                    INDEX(Hulpsheets!$AO$3:$AR$18,
                        MATCH($C$9,Hulpsheets!$AN$3:$AN$18,0),
                        MATCH($C$6,Hulpsheets!$AO$3:$AR$3,0)
                    ),
                    ""
                ),
                IFERROR(
                    INDEX(Hulpsheets!$AH$3:$AK$18,
                        MATCH($C$9,Hulpsheets!$AG$3:$AG$18,0),
                        MATCH($C$6,Hulpsheets!$AH$3:$AK$3,0)
                    ),
                    ""
                )
            )
        )
    )
)</f>
        <v/>
      </c>
      <c r="N86" s="397">
        <f t="shared" si="22"/>
        <v>0</v>
      </c>
      <c r="O86" s="77" t="str">
        <f t="shared" si="23"/>
        <v/>
      </c>
      <c r="P86" s="86" t="str">
        <f t="shared" si="24"/>
        <v/>
      </c>
      <c r="R86" s="404"/>
      <c r="S86" s="403" t="str">
        <f t="shared" si="29"/>
        <v/>
      </c>
      <c r="T86" s="130" t="str">
        <f t="shared" si="25"/>
        <v/>
      </c>
      <c r="U86" s="70"/>
      <c r="V86" s="404"/>
      <c r="W86" s="70"/>
      <c r="X86" s="404"/>
      <c r="Z86" s="407" t="str">
        <f t="shared" si="30"/>
        <v/>
      </c>
      <c r="AA86" s="130" t="str">
        <f t="shared" si="26"/>
        <v/>
      </c>
      <c r="AB86" s="407" t="str">
        <f t="shared" si="27"/>
        <v/>
      </c>
      <c r="AC86" s="130" t="str">
        <f t="shared" si="28"/>
        <v/>
      </c>
      <c r="AD86" s="461"/>
    </row>
    <row r="87" spans="2:30" ht="13.5" thickBot="1" x14ac:dyDescent="0.25">
      <c r="B87" s="500"/>
      <c r="C87" s="501"/>
      <c r="D87" s="501"/>
      <c r="E87" s="501"/>
      <c r="F87" s="501"/>
      <c r="G87" s="501"/>
      <c r="H87" s="501"/>
      <c r="I87" s="502"/>
      <c r="J87" s="48"/>
      <c r="K87" s="254"/>
      <c r="L87" s="429" t="s">
        <v>120</v>
      </c>
      <c r="M87" s="257" t="str">
        <f>IF(LEN($C$5)&lt;=1,
    "",
    IF(
        OR($C$5="Overige (zorg-)instellingen",$C$5="Onderneming"),
        IF(Basisgegevens!$C$5="Ja",
            IFERROR(
                INDEX(Hulpsheets!$AO$3:$AR$18,
                    MATCH($C$9,Hulpsheets!$AN$3:$AN$18,0),
                    MATCH($C$6,Hulpsheets!$AO$3:$AR$3,0)
                ),
                ""
            ),
            IFERROR(
                INDEX(Hulpsheets!$AH$3:$AK$18,
                    MATCH($C$9,Hulpsheets!$AG$3:$AG$18,0),
                    MATCH($C$6,Hulpsheets!$AH$3:$AK$3,0)
                ),
                ""
            )
        ),
        IF($L87="Niet-economische activiteit",
            100%,
            IF(Basisgegevens!$C$5="Ja",
                IFERROR(
                    INDEX(Hulpsheets!$AO$3:$AR$18,
                        MATCH($C$9,Hulpsheets!$AN$3:$AN$18,0),
                        MATCH($C$6,Hulpsheets!$AO$3:$AR$3,0)
                    ),
                    ""
                ),
                IFERROR(
                    INDEX(Hulpsheets!$AH$3:$AK$18,
                        MATCH($C$9,Hulpsheets!$AG$3:$AG$18,0),
                        MATCH($C$6,Hulpsheets!$AH$3:$AK$3,0)
                    ),
                    ""
                )
            )
        )
    )
)</f>
        <v/>
      </c>
      <c r="N87" s="397">
        <f t="shared" si="22"/>
        <v>0</v>
      </c>
      <c r="O87" s="77" t="str">
        <f t="shared" si="23"/>
        <v/>
      </c>
      <c r="P87" s="86" t="str">
        <f t="shared" si="24"/>
        <v/>
      </c>
      <c r="R87" s="404"/>
      <c r="S87" s="403" t="str">
        <f t="shared" si="29"/>
        <v/>
      </c>
      <c r="T87" s="130" t="str">
        <f t="shared" si="25"/>
        <v/>
      </c>
      <c r="U87" s="70"/>
      <c r="V87" s="404"/>
      <c r="W87" s="70"/>
      <c r="X87" s="404"/>
      <c r="Z87" s="407" t="str">
        <f t="shared" si="30"/>
        <v/>
      </c>
      <c r="AA87" s="130" t="str">
        <f t="shared" si="26"/>
        <v/>
      </c>
      <c r="AB87" s="407" t="str">
        <f t="shared" si="27"/>
        <v/>
      </c>
      <c r="AC87" s="130" t="str">
        <f t="shared" si="28"/>
        <v/>
      </c>
      <c r="AD87" s="461"/>
    </row>
    <row r="88" spans="2:30" ht="13.5" hidden="1" outlineLevel="1" thickBot="1" x14ac:dyDescent="0.25">
      <c r="B88" s="514"/>
      <c r="C88" s="515"/>
      <c r="D88" s="515"/>
      <c r="E88" s="515"/>
      <c r="F88" s="515"/>
      <c r="G88" s="515"/>
      <c r="H88" s="515"/>
      <c r="I88" s="515"/>
      <c r="J88" s="48"/>
      <c r="K88" s="254"/>
      <c r="L88" s="429" t="s">
        <v>120</v>
      </c>
      <c r="M88" s="257" t="str">
        <f>IF(LEN($C$5)&lt;=1,
    "",
    IF(
        OR($C$5="Overige (zorg-)instellingen",$C$5="Onderneming"),
        IF(Basisgegevens!$C$5="Ja",
            IFERROR(
                INDEX(Hulpsheets!$AO$3:$AR$18,
                    MATCH($C$9,Hulpsheets!$AN$3:$AN$18,0),
                    MATCH($C$6,Hulpsheets!$AO$3:$AR$3,0)
                ),
                ""
            ),
            IFERROR(
                INDEX(Hulpsheets!$AH$3:$AK$18,
                    MATCH($C$9,Hulpsheets!$AG$3:$AG$18,0),
                    MATCH($C$6,Hulpsheets!$AH$3:$AK$3,0)
                ),
                ""
            )
        ),
        IF($L88="Niet-economische activiteit",
            100%,
            IF(Basisgegevens!$C$5="Ja",
                IFERROR(
                    INDEX(Hulpsheets!$AO$3:$AR$18,
                        MATCH($C$9,Hulpsheets!$AN$3:$AN$18,0),
                        MATCH($C$6,Hulpsheets!$AO$3:$AR$3,0)
                    ),
                    ""
                ),
                IFERROR(
                    INDEX(Hulpsheets!$AH$3:$AK$18,
                        MATCH($C$9,Hulpsheets!$AG$3:$AG$18,0),
                        MATCH($C$6,Hulpsheets!$AH$3:$AK$3,0)
                    ),
                    ""
                )
            )
        )
    )
)</f>
        <v/>
      </c>
      <c r="N88" s="397">
        <f t="shared" si="22"/>
        <v>0</v>
      </c>
      <c r="O88" s="77" t="str">
        <f t="shared" si="23"/>
        <v/>
      </c>
      <c r="P88" s="86" t="str">
        <f t="shared" si="24"/>
        <v/>
      </c>
      <c r="R88" s="404"/>
      <c r="S88" s="403" t="str">
        <f t="shared" si="29"/>
        <v/>
      </c>
      <c r="T88" s="130" t="str">
        <f t="shared" si="25"/>
        <v/>
      </c>
      <c r="U88" s="70"/>
      <c r="V88" s="404"/>
      <c r="W88" s="70"/>
      <c r="X88" s="404"/>
      <c r="Z88" s="407" t="str">
        <f t="shared" si="30"/>
        <v/>
      </c>
      <c r="AA88" s="130" t="str">
        <f t="shared" si="26"/>
        <v/>
      </c>
      <c r="AB88" s="407" t="str">
        <f t="shared" si="27"/>
        <v/>
      </c>
      <c r="AC88" s="130" t="str">
        <f t="shared" si="28"/>
        <v/>
      </c>
      <c r="AD88" s="461"/>
    </row>
    <row r="89" spans="2:30" ht="13.5" hidden="1" outlineLevel="1" thickBot="1" x14ac:dyDescent="0.25">
      <c r="B89" s="514"/>
      <c r="C89" s="515"/>
      <c r="D89" s="515"/>
      <c r="E89" s="515"/>
      <c r="F89" s="515"/>
      <c r="G89" s="515"/>
      <c r="H89" s="515"/>
      <c r="I89" s="515"/>
      <c r="J89" s="48"/>
      <c r="K89" s="254"/>
      <c r="L89" s="429" t="s">
        <v>120</v>
      </c>
      <c r="M89" s="257" t="str">
        <f>IF(LEN($C$5)&lt;=1,
    "",
    IF(
        OR($C$5="Overige (zorg-)instellingen",$C$5="Onderneming"),
        IF(Basisgegevens!$C$5="Ja",
            IFERROR(
                INDEX(Hulpsheets!$AO$3:$AR$18,
                    MATCH($C$9,Hulpsheets!$AN$3:$AN$18,0),
                    MATCH($C$6,Hulpsheets!$AO$3:$AR$3,0)
                ),
                ""
            ),
            IFERROR(
                INDEX(Hulpsheets!$AH$3:$AK$18,
                    MATCH($C$9,Hulpsheets!$AG$3:$AG$18,0),
                    MATCH($C$6,Hulpsheets!$AH$3:$AK$3,0)
                ),
                ""
            )
        ),
        IF($L89="Niet-economische activiteit",
            100%,
            IF(Basisgegevens!$C$5="Ja",
                IFERROR(
                    INDEX(Hulpsheets!$AO$3:$AR$18,
                        MATCH($C$9,Hulpsheets!$AN$3:$AN$18,0),
                        MATCH($C$6,Hulpsheets!$AO$3:$AR$3,0)
                    ),
                    ""
                ),
                IFERROR(
                    INDEX(Hulpsheets!$AH$3:$AK$18,
                        MATCH($C$9,Hulpsheets!$AG$3:$AG$18,0),
                        MATCH($C$6,Hulpsheets!$AH$3:$AK$3,0)
                    ),
                    ""
                )
            )
        )
    )
)</f>
        <v/>
      </c>
      <c r="N89" s="397">
        <f t="shared" si="22"/>
        <v>0</v>
      </c>
      <c r="O89" s="77" t="str">
        <f t="shared" si="23"/>
        <v/>
      </c>
      <c r="P89" s="86" t="str">
        <f t="shared" si="24"/>
        <v/>
      </c>
      <c r="R89" s="404"/>
      <c r="S89" s="403" t="str">
        <f t="shared" si="29"/>
        <v/>
      </c>
      <c r="T89" s="130" t="str">
        <f t="shared" si="25"/>
        <v/>
      </c>
      <c r="U89" s="70"/>
      <c r="V89" s="404"/>
      <c r="W89" s="70"/>
      <c r="X89" s="404"/>
      <c r="Z89" s="407" t="str">
        <f t="shared" si="30"/>
        <v/>
      </c>
      <c r="AA89" s="130" t="str">
        <f t="shared" si="26"/>
        <v/>
      </c>
      <c r="AB89" s="407" t="str">
        <f t="shared" si="27"/>
        <v/>
      </c>
      <c r="AC89" s="130" t="str">
        <f t="shared" si="28"/>
        <v/>
      </c>
      <c r="AD89" s="461"/>
    </row>
    <row r="90" spans="2:30" ht="13.5" hidden="1" outlineLevel="1" thickBot="1" x14ac:dyDescent="0.25">
      <c r="B90" s="514"/>
      <c r="C90" s="515"/>
      <c r="D90" s="515"/>
      <c r="E90" s="515"/>
      <c r="F90" s="515"/>
      <c r="G90" s="515"/>
      <c r="H90" s="515"/>
      <c r="I90" s="515"/>
      <c r="J90" s="48"/>
      <c r="K90" s="254"/>
      <c r="L90" s="429" t="s">
        <v>120</v>
      </c>
      <c r="M90" s="257" t="str">
        <f>IF(LEN($C$5)&lt;=1,
    "",
    IF(
        OR($C$5="Overige (zorg-)instellingen",$C$5="Onderneming"),
        IF(Basisgegevens!$C$5="Ja",
            IFERROR(
                INDEX(Hulpsheets!$AO$3:$AR$18,
                    MATCH($C$9,Hulpsheets!$AN$3:$AN$18,0),
                    MATCH($C$6,Hulpsheets!$AO$3:$AR$3,0)
                ),
                ""
            ),
            IFERROR(
                INDEX(Hulpsheets!$AH$3:$AK$18,
                    MATCH($C$9,Hulpsheets!$AG$3:$AG$18,0),
                    MATCH($C$6,Hulpsheets!$AH$3:$AK$3,0)
                ),
                ""
            )
        ),
        IF($L90="Niet-economische activiteit",
            100%,
            IF(Basisgegevens!$C$5="Ja",
                IFERROR(
                    INDEX(Hulpsheets!$AO$3:$AR$18,
                        MATCH($C$9,Hulpsheets!$AN$3:$AN$18,0),
                        MATCH($C$6,Hulpsheets!$AO$3:$AR$3,0)
                    ),
                    ""
                ),
                IFERROR(
                    INDEX(Hulpsheets!$AH$3:$AK$18,
                        MATCH($C$9,Hulpsheets!$AG$3:$AG$18,0),
                        MATCH($C$6,Hulpsheets!$AH$3:$AK$3,0)
                    ),
                    ""
                )
            )
        )
    )
)</f>
        <v/>
      </c>
      <c r="N90" s="397">
        <f t="shared" si="22"/>
        <v>0</v>
      </c>
      <c r="O90" s="77" t="str">
        <f t="shared" si="23"/>
        <v/>
      </c>
      <c r="P90" s="86" t="str">
        <f t="shared" si="24"/>
        <v/>
      </c>
      <c r="R90" s="404"/>
      <c r="S90" s="403" t="str">
        <f t="shared" si="29"/>
        <v/>
      </c>
      <c r="T90" s="130" t="str">
        <f t="shared" si="25"/>
        <v/>
      </c>
      <c r="U90" s="70"/>
      <c r="V90" s="404"/>
      <c r="W90" s="70"/>
      <c r="X90" s="404"/>
      <c r="Z90" s="407" t="str">
        <f t="shared" si="30"/>
        <v/>
      </c>
      <c r="AA90" s="130" t="str">
        <f t="shared" si="26"/>
        <v/>
      </c>
      <c r="AB90" s="407" t="str">
        <f t="shared" si="27"/>
        <v/>
      </c>
      <c r="AC90" s="130" t="str">
        <f t="shared" si="28"/>
        <v/>
      </c>
      <c r="AD90" s="461"/>
    </row>
    <row r="91" spans="2:30" ht="13.5" hidden="1" outlineLevel="1" thickBot="1" x14ac:dyDescent="0.25">
      <c r="B91" s="514"/>
      <c r="C91" s="515"/>
      <c r="D91" s="515"/>
      <c r="E91" s="515"/>
      <c r="F91" s="515"/>
      <c r="G91" s="515"/>
      <c r="H91" s="515"/>
      <c r="I91" s="515"/>
      <c r="J91" s="48"/>
      <c r="K91" s="254"/>
      <c r="L91" s="429" t="s">
        <v>120</v>
      </c>
      <c r="M91" s="257" t="str">
        <f>IF(LEN($C$5)&lt;=1,
    "",
    IF(
        OR($C$5="Overige (zorg-)instellingen",$C$5="Onderneming"),
        IF(Basisgegevens!$C$5="Ja",
            IFERROR(
                INDEX(Hulpsheets!$AO$3:$AR$18,
                    MATCH($C$9,Hulpsheets!$AN$3:$AN$18,0),
                    MATCH($C$6,Hulpsheets!$AO$3:$AR$3,0)
                ),
                ""
            ),
            IFERROR(
                INDEX(Hulpsheets!$AH$3:$AK$18,
                    MATCH($C$9,Hulpsheets!$AG$3:$AG$18,0),
                    MATCH($C$6,Hulpsheets!$AH$3:$AK$3,0)
                ),
                ""
            )
        ),
        IF($L91="Niet-economische activiteit",
            100%,
            IF(Basisgegevens!$C$5="Ja",
                IFERROR(
                    INDEX(Hulpsheets!$AO$3:$AR$18,
                        MATCH($C$9,Hulpsheets!$AN$3:$AN$18,0),
                        MATCH($C$6,Hulpsheets!$AO$3:$AR$3,0)
                    ),
                    ""
                ),
                IFERROR(
                    INDEX(Hulpsheets!$AH$3:$AK$18,
                        MATCH($C$9,Hulpsheets!$AG$3:$AG$18,0),
                        MATCH($C$6,Hulpsheets!$AH$3:$AK$3,0)
                    ),
                    ""
                )
            )
        )
    )
)</f>
        <v/>
      </c>
      <c r="N91" s="397">
        <f t="shared" si="22"/>
        <v>0</v>
      </c>
      <c r="O91" s="77" t="str">
        <f t="shared" si="23"/>
        <v/>
      </c>
      <c r="P91" s="86" t="str">
        <f t="shared" si="24"/>
        <v/>
      </c>
      <c r="R91" s="404"/>
      <c r="S91" s="403" t="str">
        <f t="shared" si="29"/>
        <v/>
      </c>
      <c r="T91" s="130" t="str">
        <f t="shared" si="25"/>
        <v/>
      </c>
      <c r="U91" s="70"/>
      <c r="V91" s="404"/>
      <c r="W91" s="70"/>
      <c r="X91" s="404"/>
      <c r="Z91" s="407" t="str">
        <f t="shared" si="30"/>
        <v/>
      </c>
      <c r="AA91" s="130" t="str">
        <f t="shared" si="26"/>
        <v/>
      </c>
      <c r="AB91" s="407" t="str">
        <f t="shared" si="27"/>
        <v/>
      </c>
      <c r="AC91" s="130" t="str">
        <f t="shared" si="28"/>
        <v/>
      </c>
      <c r="AD91" s="461"/>
    </row>
    <row r="92" spans="2:30" ht="13.5" hidden="1" outlineLevel="1" thickBot="1" x14ac:dyDescent="0.25">
      <c r="B92" s="514"/>
      <c r="C92" s="515"/>
      <c r="D92" s="515"/>
      <c r="E92" s="515"/>
      <c r="F92" s="515"/>
      <c r="G92" s="515"/>
      <c r="H92" s="515"/>
      <c r="I92" s="515"/>
      <c r="J92" s="48"/>
      <c r="K92" s="254"/>
      <c r="L92" s="429" t="s">
        <v>120</v>
      </c>
      <c r="M92" s="257" t="str">
        <f>IF(LEN($C$5)&lt;=1,
    "",
    IF(
        OR($C$5="Overige (zorg-)instellingen",$C$5="Onderneming"),
        IF(Basisgegevens!$C$5="Ja",
            IFERROR(
                INDEX(Hulpsheets!$AO$3:$AR$18,
                    MATCH($C$9,Hulpsheets!$AN$3:$AN$18,0),
                    MATCH($C$6,Hulpsheets!$AO$3:$AR$3,0)
                ),
                ""
            ),
            IFERROR(
                INDEX(Hulpsheets!$AH$3:$AK$18,
                    MATCH($C$9,Hulpsheets!$AG$3:$AG$18,0),
                    MATCH($C$6,Hulpsheets!$AH$3:$AK$3,0)
                ),
                ""
            )
        ),
        IF($L92="Niet-economische activiteit",
            100%,
            IF(Basisgegevens!$C$5="Ja",
                IFERROR(
                    INDEX(Hulpsheets!$AO$3:$AR$18,
                        MATCH($C$9,Hulpsheets!$AN$3:$AN$18,0),
                        MATCH($C$6,Hulpsheets!$AO$3:$AR$3,0)
                    ),
                    ""
                ),
                IFERROR(
                    INDEX(Hulpsheets!$AH$3:$AK$18,
                        MATCH($C$9,Hulpsheets!$AG$3:$AG$18,0),
                        MATCH($C$6,Hulpsheets!$AH$3:$AK$3,0)
                    ),
                    ""
                )
            )
        )
    )
)</f>
        <v/>
      </c>
      <c r="N92" s="397">
        <f t="shared" si="22"/>
        <v>0</v>
      </c>
      <c r="O92" s="77" t="str">
        <f t="shared" si="23"/>
        <v/>
      </c>
      <c r="P92" s="86" t="str">
        <f t="shared" si="24"/>
        <v/>
      </c>
      <c r="R92" s="404"/>
      <c r="S92" s="403" t="str">
        <f t="shared" si="29"/>
        <v/>
      </c>
      <c r="T92" s="130" t="str">
        <f t="shared" si="25"/>
        <v/>
      </c>
      <c r="U92" s="70"/>
      <c r="V92" s="404"/>
      <c r="W92" s="70"/>
      <c r="X92" s="404"/>
      <c r="Z92" s="407" t="str">
        <f t="shared" si="30"/>
        <v/>
      </c>
      <c r="AA92" s="130" t="str">
        <f t="shared" si="26"/>
        <v/>
      </c>
      <c r="AB92" s="407" t="str">
        <f t="shared" si="27"/>
        <v/>
      </c>
      <c r="AC92" s="130" t="str">
        <f t="shared" si="28"/>
        <v/>
      </c>
      <c r="AD92" s="461"/>
    </row>
    <row r="93" spans="2:30" ht="13.5" hidden="1" outlineLevel="1" thickBot="1" x14ac:dyDescent="0.25">
      <c r="B93" s="514"/>
      <c r="C93" s="515"/>
      <c r="D93" s="515"/>
      <c r="E93" s="515"/>
      <c r="F93" s="515"/>
      <c r="G93" s="515"/>
      <c r="H93" s="515"/>
      <c r="I93" s="515"/>
      <c r="J93" s="48"/>
      <c r="K93" s="254"/>
      <c r="L93" s="429" t="s">
        <v>120</v>
      </c>
      <c r="M93" s="257" t="str">
        <f>IF(LEN($C$5)&lt;=1,
    "",
    IF(
        OR($C$5="Overige (zorg-)instellingen",$C$5="Onderneming"),
        IF(Basisgegevens!$C$5="Ja",
            IFERROR(
                INDEX(Hulpsheets!$AO$3:$AR$18,
                    MATCH($C$9,Hulpsheets!$AN$3:$AN$18,0),
                    MATCH($C$6,Hulpsheets!$AO$3:$AR$3,0)
                ),
                ""
            ),
            IFERROR(
                INDEX(Hulpsheets!$AH$3:$AK$18,
                    MATCH($C$9,Hulpsheets!$AG$3:$AG$18,0),
                    MATCH($C$6,Hulpsheets!$AH$3:$AK$3,0)
                ),
                ""
            )
        ),
        IF($L93="Niet-economische activiteit",
            100%,
            IF(Basisgegevens!$C$5="Ja",
                IFERROR(
                    INDEX(Hulpsheets!$AO$3:$AR$18,
                        MATCH($C$9,Hulpsheets!$AN$3:$AN$18,0),
                        MATCH($C$6,Hulpsheets!$AO$3:$AR$3,0)
                    ),
                    ""
                ),
                IFERROR(
                    INDEX(Hulpsheets!$AH$3:$AK$18,
                        MATCH($C$9,Hulpsheets!$AG$3:$AG$18,0),
                        MATCH($C$6,Hulpsheets!$AH$3:$AK$3,0)
                    ),
                    ""
                )
            )
        )
    )
)</f>
        <v/>
      </c>
      <c r="N93" s="397">
        <f t="shared" si="22"/>
        <v>0</v>
      </c>
      <c r="O93" s="77" t="str">
        <f t="shared" si="23"/>
        <v/>
      </c>
      <c r="P93" s="86" t="str">
        <f t="shared" si="24"/>
        <v/>
      </c>
      <c r="R93" s="404"/>
      <c r="S93" s="403" t="str">
        <f t="shared" si="29"/>
        <v/>
      </c>
      <c r="T93" s="130" t="str">
        <f t="shared" si="25"/>
        <v/>
      </c>
      <c r="U93" s="70"/>
      <c r="V93" s="404"/>
      <c r="W93" s="70"/>
      <c r="X93" s="404"/>
      <c r="Z93" s="407" t="str">
        <f t="shared" si="30"/>
        <v/>
      </c>
      <c r="AA93" s="130" t="str">
        <f t="shared" si="26"/>
        <v/>
      </c>
      <c r="AB93" s="407" t="str">
        <f t="shared" si="27"/>
        <v/>
      </c>
      <c r="AC93" s="130" t="str">
        <f t="shared" si="28"/>
        <v/>
      </c>
      <c r="AD93" s="461"/>
    </row>
    <row r="94" spans="2:30" ht="13.5" hidden="1" outlineLevel="1" thickBot="1" x14ac:dyDescent="0.25">
      <c r="B94" s="514"/>
      <c r="C94" s="515"/>
      <c r="D94" s="515"/>
      <c r="E94" s="515"/>
      <c r="F94" s="515"/>
      <c r="G94" s="515"/>
      <c r="H94" s="515"/>
      <c r="I94" s="515"/>
      <c r="J94" s="48"/>
      <c r="K94" s="254"/>
      <c r="L94" s="429" t="s">
        <v>120</v>
      </c>
      <c r="M94" s="257" t="str">
        <f>IF(LEN($C$5)&lt;=1,
    "",
    IF(
        OR($C$5="Overige (zorg-)instellingen",$C$5="Onderneming"),
        IF(Basisgegevens!$C$5="Ja",
            IFERROR(
                INDEX(Hulpsheets!$AO$3:$AR$18,
                    MATCH($C$9,Hulpsheets!$AN$3:$AN$18,0),
                    MATCH($C$6,Hulpsheets!$AO$3:$AR$3,0)
                ),
                ""
            ),
            IFERROR(
                INDEX(Hulpsheets!$AH$3:$AK$18,
                    MATCH($C$9,Hulpsheets!$AG$3:$AG$18,0),
                    MATCH($C$6,Hulpsheets!$AH$3:$AK$3,0)
                ),
                ""
            )
        ),
        IF($L94="Niet-economische activiteit",
            100%,
            IF(Basisgegevens!$C$5="Ja",
                IFERROR(
                    INDEX(Hulpsheets!$AO$3:$AR$18,
                        MATCH($C$9,Hulpsheets!$AN$3:$AN$18,0),
                        MATCH($C$6,Hulpsheets!$AO$3:$AR$3,0)
                    ),
                    ""
                ),
                IFERROR(
                    INDEX(Hulpsheets!$AH$3:$AK$18,
                        MATCH($C$9,Hulpsheets!$AG$3:$AG$18,0),
                        MATCH($C$6,Hulpsheets!$AH$3:$AK$3,0)
                    ),
                    ""
                )
            )
        )
    )
)</f>
        <v/>
      </c>
      <c r="N94" s="397">
        <f t="shared" si="22"/>
        <v>0</v>
      </c>
      <c r="O94" s="77" t="str">
        <f t="shared" si="23"/>
        <v/>
      </c>
      <c r="P94" s="86" t="str">
        <f t="shared" si="24"/>
        <v/>
      </c>
      <c r="R94" s="404"/>
      <c r="S94" s="403" t="str">
        <f t="shared" si="29"/>
        <v/>
      </c>
      <c r="T94" s="130" t="str">
        <f t="shared" si="25"/>
        <v/>
      </c>
      <c r="U94" s="70"/>
      <c r="V94" s="404"/>
      <c r="W94" s="70"/>
      <c r="X94" s="404"/>
      <c r="Z94" s="407" t="str">
        <f t="shared" si="30"/>
        <v/>
      </c>
      <c r="AA94" s="130" t="str">
        <f t="shared" si="26"/>
        <v/>
      </c>
      <c r="AB94" s="407" t="str">
        <f t="shared" si="27"/>
        <v/>
      </c>
      <c r="AC94" s="130" t="str">
        <f t="shared" si="28"/>
        <v/>
      </c>
      <c r="AD94" s="461"/>
    </row>
    <row r="95" spans="2:30" ht="13.5" hidden="1" outlineLevel="1" thickBot="1" x14ac:dyDescent="0.25">
      <c r="B95" s="514"/>
      <c r="C95" s="515"/>
      <c r="D95" s="515"/>
      <c r="E95" s="515"/>
      <c r="F95" s="515"/>
      <c r="G95" s="515"/>
      <c r="H95" s="515"/>
      <c r="I95" s="515"/>
      <c r="J95" s="48"/>
      <c r="K95" s="254"/>
      <c r="L95" s="429" t="s">
        <v>120</v>
      </c>
      <c r="M95" s="257" t="str">
        <f>IF(LEN($C$5)&lt;=1,
    "",
    IF(
        OR($C$5="Overige (zorg-)instellingen",$C$5="Onderneming"),
        IF(Basisgegevens!$C$5="Ja",
            IFERROR(
                INDEX(Hulpsheets!$AO$3:$AR$18,
                    MATCH($C$9,Hulpsheets!$AN$3:$AN$18,0),
                    MATCH($C$6,Hulpsheets!$AO$3:$AR$3,0)
                ),
                ""
            ),
            IFERROR(
                INDEX(Hulpsheets!$AH$3:$AK$18,
                    MATCH($C$9,Hulpsheets!$AG$3:$AG$18,0),
                    MATCH($C$6,Hulpsheets!$AH$3:$AK$3,0)
                ),
                ""
            )
        ),
        IF($L95="Niet-economische activiteit",
            100%,
            IF(Basisgegevens!$C$5="Ja",
                IFERROR(
                    INDEX(Hulpsheets!$AO$3:$AR$18,
                        MATCH($C$9,Hulpsheets!$AN$3:$AN$18,0),
                        MATCH($C$6,Hulpsheets!$AO$3:$AR$3,0)
                    ),
                    ""
                ),
                IFERROR(
                    INDEX(Hulpsheets!$AH$3:$AK$18,
                        MATCH($C$9,Hulpsheets!$AG$3:$AG$18,0),
                        MATCH($C$6,Hulpsheets!$AH$3:$AK$3,0)
                    ),
                    ""
                )
            )
        )
    )
)</f>
        <v/>
      </c>
      <c r="N95" s="397">
        <f t="shared" si="22"/>
        <v>0</v>
      </c>
      <c r="O95" s="77" t="str">
        <f t="shared" si="23"/>
        <v/>
      </c>
      <c r="P95" s="86" t="str">
        <f t="shared" si="24"/>
        <v/>
      </c>
      <c r="R95" s="404"/>
      <c r="S95" s="403" t="str">
        <f t="shared" si="29"/>
        <v/>
      </c>
      <c r="T95" s="130" t="str">
        <f t="shared" si="25"/>
        <v/>
      </c>
      <c r="U95" s="70"/>
      <c r="V95" s="404"/>
      <c r="W95" s="70"/>
      <c r="X95" s="404"/>
      <c r="Z95" s="407" t="str">
        <f t="shared" si="30"/>
        <v/>
      </c>
      <c r="AA95" s="130" t="str">
        <f t="shared" si="26"/>
        <v/>
      </c>
      <c r="AB95" s="407" t="str">
        <f t="shared" si="27"/>
        <v/>
      </c>
      <c r="AC95" s="130" t="str">
        <f t="shared" si="28"/>
        <v/>
      </c>
      <c r="AD95" s="461"/>
    </row>
    <row r="96" spans="2:30" ht="13.5" hidden="1" outlineLevel="1" thickBot="1" x14ac:dyDescent="0.25">
      <c r="B96" s="514"/>
      <c r="C96" s="515"/>
      <c r="D96" s="515"/>
      <c r="E96" s="515"/>
      <c r="F96" s="515"/>
      <c r="G96" s="515"/>
      <c r="H96" s="515"/>
      <c r="I96" s="515"/>
      <c r="J96" s="48"/>
      <c r="K96" s="254"/>
      <c r="L96" s="429" t="s">
        <v>120</v>
      </c>
      <c r="M96" s="257" t="str">
        <f>IF(LEN($C$5)&lt;=1,
    "",
    IF(
        OR($C$5="Overige (zorg-)instellingen",$C$5="Onderneming"),
        IF(Basisgegevens!$C$5="Ja",
            IFERROR(
                INDEX(Hulpsheets!$AO$3:$AR$18,
                    MATCH($C$9,Hulpsheets!$AN$3:$AN$18,0),
                    MATCH($C$6,Hulpsheets!$AO$3:$AR$3,0)
                ),
                ""
            ),
            IFERROR(
                INDEX(Hulpsheets!$AH$3:$AK$18,
                    MATCH($C$9,Hulpsheets!$AG$3:$AG$18,0),
                    MATCH($C$6,Hulpsheets!$AH$3:$AK$3,0)
                ),
                ""
            )
        ),
        IF($L96="Niet-economische activiteit",
            100%,
            IF(Basisgegevens!$C$5="Ja",
                IFERROR(
                    INDEX(Hulpsheets!$AO$3:$AR$18,
                        MATCH($C$9,Hulpsheets!$AN$3:$AN$18,0),
                        MATCH($C$6,Hulpsheets!$AO$3:$AR$3,0)
                    ),
                    ""
                ),
                IFERROR(
                    INDEX(Hulpsheets!$AH$3:$AK$18,
                        MATCH($C$9,Hulpsheets!$AG$3:$AG$18,0),
                        MATCH($C$6,Hulpsheets!$AH$3:$AK$3,0)
                    ),
                    ""
                )
            )
        )
    )
)</f>
        <v/>
      </c>
      <c r="N96" s="397">
        <f t="shared" si="22"/>
        <v>0</v>
      </c>
      <c r="O96" s="77" t="str">
        <f t="shared" si="23"/>
        <v/>
      </c>
      <c r="P96" s="86" t="str">
        <f t="shared" si="24"/>
        <v/>
      </c>
      <c r="R96" s="404"/>
      <c r="S96" s="403" t="str">
        <f t="shared" si="29"/>
        <v/>
      </c>
      <c r="T96" s="130" t="str">
        <f t="shared" si="25"/>
        <v/>
      </c>
      <c r="U96" s="70"/>
      <c r="V96" s="404"/>
      <c r="W96" s="70"/>
      <c r="X96" s="404"/>
      <c r="Z96" s="407" t="str">
        <f t="shared" si="30"/>
        <v/>
      </c>
      <c r="AA96" s="130" t="str">
        <f t="shared" si="26"/>
        <v/>
      </c>
      <c r="AB96" s="407" t="str">
        <f t="shared" si="27"/>
        <v/>
      </c>
      <c r="AC96" s="130" t="str">
        <f t="shared" si="28"/>
        <v/>
      </c>
      <c r="AD96" s="461"/>
    </row>
    <row r="97" spans="1:30" ht="13.5" hidden="1" outlineLevel="1" collapsed="1" thickBot="1" x14ac:dyDescent="0.25">
      <c r="B97" s="527"/>
      <c r="C97" s="528"/>
      <c r="D97" s="528"/>
      <c r="E97" s="528"/>
      <c r="F97" s="528"/>
      <c r="G97" s="528"/>
      <c r="H97" s="528"/>
      <c r="I97" s="528"/>
      <c r="J97" s="109"/>
      <c r="K97" s="438"/>
      <c r="L97" s="428" t="s">
        <v>120</v>
      </c>
      <c r="M97" s="427" t="str">
        <f>IF(LEN($C$5)&lt;=1,
    "",
    IF(
        OR($C$5="Overige (zorg-)instellingen",$C$5="Onderneming"),
        IF(Basisgegevens!$C$5="Ja",
            IFERROR(
                INDEX(Hulpsheets!$AO$3:$AR$18,
                    MATCH($C$9,Hulpsheets!$AN$3:$AN$18,0),
                    MATCH($C$6,Hulpsheets!$AO$3:$AR$3,0)
                ),
                ""
            ),
            IFERROR(
                INDEX(Hulpsheets!$AH$3:$AK$18,
                    MATCH($C$9,Hulpsheets!$AG$3:$AG$18,0),
                    MATCH($C$6,Hulpsheets!$AH$3:$AK$3,0)
                ),
                ""
            )
        ),
        IF($L97="Niet-economische activiteit",
            100%,
            IF(Basisgegevens!$C$5="Ja",
                IFERROR(
                    INDEX(Hulpsheets!$AO$3:$AR$18,
                        MATCH($C$9,Hulpsheets!$AN$3:$AN$18,0),
                        MATCH($C$6,Hulpsheets!$AO$3:$AR$3,0)
                    ),
                    ""
                ),
                IFERROR(
                    INDEX(Hulpsheets!$AH$3:$AK$18,
                        MATCH($C$9,Hulpsheets!$AG$3:$AG$18,0),
                        MATCH($C$6,Hulpsheets!$AH$3:$AK$3,0)
                    ),
                    ""
                )
            )
        )
    )
)</f>
        <v/>
      </c>
      <c r="N97" s="397">
        <f t="shared" si="22"/>
        <v>0</v>
      </c>
      <c r="O97" s="87" t="str">
        <f t="shared" si="23"/>
        <v/>
      </c>
      <c r="P97" s="88" t="str">
        <f t="shared" si="24"/>
        <v/>
      </c>
      <c r="R97" s="405"/>
      <c r="S97" s="403" t="str">
        <f t="shared" si="29"/>
        <v/>
      </c>
      <c r="T97" s="365" t="str">
        <f t="shared" si="25"/>
        <v/>
      </c>
      <c r="U97" s="70"/>
      <c r="V97" s="405"/>
      <c r="W97" s="70"/>
      <c r="X97" s="405"/>
      <c r="Z97" s="407" t="str">
        <f t="shared" si="30"/>
        <v/>
      </c>
      <c r="AA97" s="130" t="str">
        <f t="shared" si="26"/>
        <v/>
      </c>
      <c r="AB97" s="407" t="str">
        <f t="shared" si="27"/>
        <v/>
      </c>
      <c r="AC97" s="365" t="str">
        <f t="shared" si="28"/>
        <v/>
      </c>
      <c r="AD97" s="461"/>
    </row>
    <row r="98" spans="1:30" ht="13.5" collapsed="1" thickBot="1" x14ac:dyDescent="0.25">
      <c r="B98" s="32"/>
      <c r="C98" s="32"/>
      <c r="D98" s="103"/>
      <c r="E98" s="110"/>
      <c r="F98" s="110"/>
      <c r="G98" s="111"/>
      <c r="H98" s="112"/>
      <c r="I98" s="29"/>
      <c r="J98" s="111"/>
      <c r="L98" s="418" t="s">
        <v>102</v>
      </c>
      <c r="M98" s="78"/>
      <c r="N98" s="101">
        <f>SUM(N73:N97)</f>
        <v>0</v>
      </c>
      <c r="O98" s="101">
        <f>SUM(O73:O97)</f>
        <v>0</v>
      </c>
      <c r="P98" s="101">
        <f>SUM(P73:P97)</f>
        <v>0</v>
      </c>
      <c r="Q98" s="29"/>
      <c r="R98" s="439">
        <f>SUM(R73:R97)</f>
        <v>0</v>
      </c>
      <c r="S98" s="102">
        <f>SUM(S73:S97)</f>
        <v>0</v>
      </c>
      <c r="T98" s="102">
        <f>SUM(T73:T97)</f>
        <v>0</v>
      </c>
      <c r="V98" s="364">
        <f>SUM(V73:V97)</f>
        <v>0</v>
      </c>
      <c r="W98" s="70"/>
      <c r="X98" s="364">
        <f>SUM(X73:X97)</f>
        <v>0</v>
      </c>
      <c r="Z98" s="364">
        <f>SUM(Z73:Z97)</f>
        <v>0</v>
      </c>
      <c r="AA98" s="364">
        <f>SUM(AA73:AA97)</f>
        <v>0</v>
      </c>
      <c r="AB98" s="364">
        <f>SUM(AB73:AB97)</f>
        <v>0</v>
      </c>
      <c r="AC98" s="364">
        <f>SUM(AC73:AC97)</f>
        <v>0</v>
      </c>
      <c r="AD98" s="462"/>
    </row>
    <row r="99" spans="1:30" ht="13.5" thickBot="1" x14ac:dyDescent="0.25">
      <c r="B99" s="32"/>
      <c r="C99" s="32"/>
      <c r="D99" s="103"/>
      <c r="E99" s="110"/>
      <c r="F99" s="110"/>
      <c r="G99" s="111"/>
      <c r="H99" s="112"/>
      <c r="I99" s="29"/>
      <c r="J99" s="111"/>
      <c r="U99" s="100"/>
      <c r="V99" s="100"/>
      <c r="W99" s="100"/>
      <c r="X99" s="100"/>
      <c r="Z99" s="100"/>
      <c r="AA99" s="100"/>
      <c r="AB99" s="100"/>
    </row>
    <row r="100" spans="1:30" ht="15" customHeight="1" thickBot="1" x14ac:dyDescent="0.25">
      <c r="B100" s="503" t="s">
        <v>244</v>
      </c>
      <c r="C100" s="503"/>
      <c r="D100" s="503"/>
      <c r="E100" s="503"/>
      <c r="F100" s="29"/>
      <c r="I100" s="29"/>
      <c r="P100" s="29"/>
      <c r="Q100" s="29"/>
      <c r="R100" s="406" t="s">
        <v>87</v>
      </c>
      <c r="S100" s="401"/>
      <c r="T100" s="402"/>
      <c r="U100" s="6"/>
      <c r="V100" s="498" t="s">
        <v>61</v>
      </c>
      <c r="W100" s="6"/>
      <c r="X100" s="498" t="s">
        <v>62</v>
      </c>
      <c r="Z100" s="401"/>
      <c r="AA100" s="402"/>
      <c r="AB100" s="412"/>
      <c r="AC100" s="413"/>
      <c r="AD100" s="463"/>
    </row>
    <row r="101" spans="1:30" ht="13.5" thickBot="1" x14ac:dyDescent="0.25">
      <c r="B101" s="106"/>
      <c r="C101" s="106"/>
      <c r="D101" s="107"/>
      <c r="E101" s="107"/>
      <c r="G101" s="107"/>
      <c r="H101" s="108"/>
      <c r="I101" s="95"/>
      <c r="J101" s="107"/>
      <c r="K101" s="107"/>
      <c r="L101" s="107"/>
      <c r="P101" s="29"/>
      <c r="Q101" s="29"/>
      <c r="R101" s="6"/>
      <c r="S101" s="6"/>
      <c r="T101" s="6"/>
      <c r="U101" s="6"/>
      <c r="V101" s="499"/>
      <c r="W101" s="6"/>
      <c r="X101" s="499"/>
      <c r="Z101" s="6"/>
      <c r="AA101" s="6"/>
      <c r="AB101" s="6"/>
      <c r="AC101" s="97"/>
      <c r="AD101" s="97"/>
    </row>
    <row r="102" spans="1:30" ht="39" customHeight="1" thickBot="1" x14ac:dyDescent="0.25">
      <c r="A102" s="117"/>
      <c r="B102" s="504" t="s">
        <v>109</v>
      </c>
      <c r="C102" s="505"/>
      <c r="D102" s="505"/>
      <c r="E102" s="240" t="s">
        <v>112</v>
      </c>
      <c r="F102" s="237" t="s">
        <v>113</v>
      </c>
      <c r="G102" s="240" t="s">
        <v>114</v>
      </c>
      <c r="H102" s="240" t="s">
        <v>115</v>
      </c>
      <c r="I102" s="240" t="s">
        <v>116</v>
      </c>
      <c r="J102" s="240" t="s">
        <v>117</v>
      </c>
      <c r="K102" s="240" t="s">
        <v>118</v>
      </c>
      <c r="L102" s="236" t="s">
        <v>235</v>
      </c>
      <c r="M102" s="143" t="s">
        <v>94</v>
      </c>
      <c r="N102" s="237" t="s">
        <v>119</v>
      </c>
      <c r="O102" s="237" t="s">
        <v>95</v>
      </c>
      <c r="P102" s="237" t="s">
        <v>96</v>
      </c>
      <c r="Q102" s="117"/>
      <c r="R102" s="239" t="s">
        <v>68</v>
      </c>
      <c r="S102" s="238" t="s">
        <v>97</v>
      </c>
      <c r="T102" s="238" t="s">
        <v>70</v>
      </c>
      <c r="U102" s="119"/>
      <c r="V102" s="239" t="s">
        <v>68</v>
      </c>
      <c r="W102" s="6"/>
      <c r="X102" s="239" t="s">
        <v>68</v>
      </c>
      <c r="Y102" s="117"/>
      <c r="Z102" s="238" t="s">
        <v>97</v>
      </c>
      <c r="AA102" s="238" t="s">
        <v>70</v>
      </c>
      <c r="AB102" s="238" t="s">
        <v>97</v>
      </c>
      <c r="AC102" s="238" t="s">
        <v>70</v>
      </c>
      <c r="AD102" s="118"/>
    </row>
    <row r="103" spans="1:30" x14ac:dyDescent="0.2">
      <c r="B103" s="516"/>
      <c r="C103" s="517"/>
      <c r="D103" s="517"/>
      <c r="E103" s="20"/>
      <c r="F103" s="141"/>
      <c r="G103" s="151" t="str">
        <f>IF(E103="","",IF($C$7&gt;12,IF(E103="computer",F103*Hulpsheets!$AX$4,F103*Hulpsheets!$AX$5),(IF(E103="computer",F103*Hulpsheets!$AX$4,F103*Hulpsheets!$AX$5)*$C$7/12)))</f>
        <v/>
      </c>
      <c r="H103" s="151" t="str">
        <f>IF(E103="","",IF($C$7&lt;13,0,IF($C$7&gt;24,IF(E103="computer",F103*Hulpsheets!$AY$4,F103*Hulpsheets!$AY$5),IF(E103="computer",F103*Hulpsheets!$AY$4,F103*Hulpsheets!$AY$5)*($C$7-12)/12)))</f>
        <v/>
      </c>
      <c r="I103" s="151" t="str">
        <f>IF(E103="","",IF($C$7&lt;24,0,IF($C$7&gt;36,IF(E103="computer",F103*Hulpsheets!$AZ$4,F103*Hulpsheets!$AZ$5),IF(E103="computer",F103*Hulpsheets!$AZ$4,F103*Hulpsheets!$AZ$5)*($C$7-24)/12)))</f>
        <v/>
      </c>
      <c r="J103" s="151" t="str">
        <f>IF(E103="","",IF($C$7&lt;36,0,IF($C$7&gt;48,IF(E103="computer",F103*Hulpsheets!$BA$4,F103*Hulpsheets!$BA$5),IF(E103="computer",F103*Hulpsheets!$BA$4,F103*Hulpsheets!$BA$5)*($C$7-36)/12)))</f>
        <v/>
      </c>
      <c r="K103" s="151" t="str">
        <f>IF(E103="","",IF($C$7&lt;48,0,IF($C$7&gt;48,IF(E103="computer",F103*Hulpsheets!$BB$4,F103*Hulpsheets!$BB$5),IF(E103="computer",F103*Hulpsheets!$BB$4,F103*Hulpsheets!$BB$5)*($C$7-48)/12)))</f>
        <v/>
      </c>
      <c r="L103" s="429" t="s">
        <v>120</v>
      </c>
      <c r="M103" s="257" t="str">
        <f>IF(LEN($C$5)&lt;=1,
    "",
    IF(
        OR($C$5="Overige (zorg-)instellingen",$C$5="Onderneming"),
        IF(Basisgegevens!$C$5="Ja",
            IFERROR(
                INDEX(Hulpsheets!$AO$3:$AR$18,
                    MATCH($C$9,Hulpsheets!$AN$3:$AN$18,0),
                    MATCH($C$6,Hulpsheets!$AO$3:$AR$3,0)
                ),
                ""
            ),
            IFERROR(
                INDEX(Hulpsheets!$AH$3:$AK$18,
                    MATCH($C$9,Hulpsheets!$AG$3:$AG$18,0),
                    MATCH($C$6,Hulpsheets!$AH$3:$AK$3,0)
                ),
                ""
            )
        ),
        IF($L103="Niet-economische activiteit",
            100%,
            IF(Basisgegevens!$C$5="Ja",
                IFERROR(
                    INDEX(Hulpsheets!$AO$3:$AR$18,
                        MATCH($C$9,Hulpsheets!$AN$3:$AN$18,0),
                        MATCH($C$6,Hulpsheets!$AO$3:$AR$3,0)
                    ),
                    ""
                ),
                IFERROR(
                    INDEX(Hulpsheets!$AH$3:$AK$18,
                        MATCH($C$9,Hulpsheets!$AG$3:$AG$18,0),
                        MATCH($C$6,Hulpsheets!$AH$3:$AK$3,0)
                    ),
                    ""
                )
            )
        )
    )
)</f>
        <v/>
      </c>
      <c r="N103" s="397">
        <f t="shared" ref="N103:N127" si="31">SUM(G103:K103)</f>
        <v>0</v>
      </c>
      <c r="O103" s="82" t="str">
        <f t="shared" ref="O103:O127" si="32">IFERROR(N103*M103,"")</f>
        <v/>
      </c>
      <c r="P103" s="85" t="str">
        <f t="shared" ref="P103:P127" si="33">IFERROR(N103-O103,"")</f>
        <v/>
      </c>
      <c r="R103" s="404"/>
      <c r="S103" s="407" t="str">
        <f>IFERROR($R103*(1-$M103),"")</f>
        <v/>
      </c>
      <c r="T103" s="130" t="str">
        <f t="shared" ref="T103:T127" si="34">IFERROR(R103-S103,"")</f>
        <v/>
      </c>
      <c r="U103" s="80"/>
      <c r="V103" s="404"/>
      <c r="W103" s="70"/>
      <c r="X103" s="404"/>
      <c r="Z103" s="407" t="str">
        <f>IFERROR($V103*(1-$M103),"")</f>
        <v/>
      </c>
      <c r="AA103" s="130" t="str">
        <f t="shared" ref="AA103:AA127" si="35">IFERROR(V103-Z103,"")</f>
        <v/>
      </c>
      <c r="AB103" s="407" t="str">
        <f t="shared" ref="AB103:AB127" si="36">IFERROR($X103*(1-$M103),"")</f>
        <v/>
      </c>
      <c r="AC103" s="130" t="str">
        <f t="shared" ref="AC103:AC127" si="37">IFERROR(X103-AB103,"")</f>
        <v/>
      </c>
      <c r="AD103" s="461"/>
    </row>
    <row r="104" spans="1:30" x14ac:dyDescent="0.2">
      <c r="B104" s="514"/>
      <c r="C104" s="515"/>
      <c r="D104" s="515"/>
      <c r="E104" s="19"/>
      <c r="F104" s="141"/>
      <c r="G104" s="151" t="str">
        <f>IF(E104="","",IF($C$7&gt;12,IF(E104="computer",F104*Hulpsheets!$AX$4,F104*Hulpsheets!$AX$5),(IF(E104="computer",F104*Hulpsheets!$AX$4,F104*Hulpsheets!$AX$5)*$C$7/12)))</f>
        <v/>
      </c>
      <c r="H104" s="151" t="str">
        <f>IF(E104="","",IF($C$7&lt;13,0,IF($C$7&gt;24,IF(E104="computer",F104*Hulpsheets!$AY$4,F104*Hulpsheets!$AY$5),IF(E104="computer",F104*Hulpsheets!$AY$4,F104*Hulpsheets!$AY$5)*($C$7-12)/12)))</f>
        <v/>
      </c>
      <c r="I104" s="151" t="str">
        <f>IF(E104="","",IF($C$7&lt;24,0,IF($C$7&gt;36,IF(E104="computer",F104*Hulpsheets!$AZ$4,F104*Hulpsheets!$AZ$5),IF(E104="computer",F104*Hulpsheets!$AZ$4,F104*Hulpsheets!$AZ$5)*($C$7-24)/12)))</f>
        <v/>
      </c>
      <c r="J104" s="151" t="str">
        <f>IF(E104="","",IF($C$7&lt;36,0,IF($C$7&gt;48,IF(E104="computer",F104*Hulpsheets!$BA$4,F104*Hulpsheets!$BA$5),IF(E104="computer",F104*Hulpsheets!$BA$4,F104*Hulpsheets!$BA$5)*($C$7-36)/12)))</f>
        <v/>
      </c>
      <c r="K104" s="151" t="str">
        <f>IF(E104="","",IF($C$7&lt;48,0,IF($C$7&gt;48,IF(E104="computer",F104*Hulpsheets!$BB$4,F104*Hulpsheets!$BB$5),IF(E104="computer",F104*Hulpsheets!$BB$4,F104*Hulpsheets!$BB$5)*($C$7-48)/12)))</f>
        <v/>
      </c>
      <c r="L104" s="429" t="s">
        <v>120</v>
      </c>
      <c r="M104" s="257" t="str">
        <f>IF(LEN($C$5)&lt;=1,
    "",
    IF(
        OR($C$5="Overige (zorg-)instellingen",$C$5="Onderneming"),
        IF(Basisgegevens!$C$5="Ja",
            IFERROR(
                INDEX(Hulpsheets!$AO$3:$AR$18,
                    MATCH($C$9,Hulpsheets!$AN$3:$AN$18,0),
                    MATCH($C$6,Hulpsheets!$AO$3:$AR$3,0)
                ),
                ""
            ),
            IFERROR(
                INDEX(Hulpsheets!$AH$3:$AK$18,
                    MATCH($C$9,Hulpsheets!$AG$3:$AG$18,0),
                    MATCH($C$6,Hulpsheets!$AH$3:$AK$3,0)
                ),
                ""
            )
        ),
        IF($L104="Niet-economische activiteit",
            100%,
            IF(Basisgegevens!$C$5="Ja",
                IFERROR(
                    INDEX(Hulpsheets!$AO$3:$AR$18,
                        MATCH($C$9,Hulpsheets!$AN$3:$AN$18,0),
                        MATCH($C$6,Hulpsheets!$AO$3:$AR$3,0)
                    ),
                    ""
                ),
                IFERROR(
                    INDEX(Hulpsheets!$AH$3:$AK$18,
                        MATCH($C$9,Hulpsheets!$AG$3:$AG$18,0),
                        MATCH($C$6,Hulpsheets!$AH$3:$AK$3,0)
                    ),
                    ""
                )
            )
        )
    )
)</f>
        <v/>
      </c>
      <c r="N104" s="397">
        <f t="shared" si="31"/>
        <v>0</v>
      </c>
      <c r="O104" s="77" t="str">
        <f t="shared" si="32"/>
        <v/>
      </c>
      <c r="P104" s="86" t="str">
        <f t="shared" si="33"/>
        <v/>
      </c>
      <c r="R104" s="404"/>
      <c r="S104" s="407" t="str">
        <f t="shared" ref="S104:S127" si="38">IFERROR($R104*(1-$M104),"")</f>
        <v/>
      </c>
      <c r="T104" s="130" t="str">
        <f t="shared" si="34"/>
        <v/>
      </c>
      <c r="U104" s="70"/>
      <c r="V104" s="404"/>
      <c r="W104" s="70"/>
      <c r="X104" s="404"/>
      <c r="Z104" s="407" t="str">
        <f t="shared" ref="Z104:Z127" si="39">IFERROR($V104*(1-$M104),"")</f>
        <v/>
      </c>
      <c r="AA104" s="130" t="str">
        <f t="shared" si="35"/>
        <v/>
      </c>
      <c r="AB104" s="407" t="str">
        <f t="shared" si="36"/>
        <v/>
      </c>
      <c r="AC104" s="130" t="str">
        <f t="shared" si="37"/>
        <v/>
      </c>
      <c r="AD104" s="461"/>
    </row>
    <row r="105" spans="1:30" x14ac:dyDescent="0.2">
      <c r="B105" s="514"/>
      <c r="C105" s="515"/>
      <c r="D105" s="515"/>
      <c r="E105" s="19"/>
      <c r="F105" s="141"/>
      <c r="G105" s="151" t="str">
        <f>IF(E105="","",IF($C$7&gt;12,IF(E105="computer",F105*Hulpsheets!$AX$4,F105*Hulpsheets!$AX$5),(IF(E105="computer",F105*Hulpsheets!$AX$4,F105*Hulpsheets!$AX$5)*$C$7/12)))</f>
        <v/>
      </c>
      <c r="H105" s="151" t="str">
        <f>IF(E105="","",IF($C$7&lt;13,0,IF($C$7&gt;24,IF(E105="computer",F105*Hulpsheets!$AY$4,F105*Hulpsheets!$AY$5),IF(E105="computer",F105*Hulpsheets!$AY$4,F105*Hulpsheets!$AY$5)*($C$7-12)/12)))</f>
        <v/>
      </c>
      <c r="I105" s="151" t="str">
        <f>IF(E105="","",IF($C$7&lt;24,0,IF($C$7&gt;36,IF(E105="computer",F105*Hulpsheets!$AZ$4,F105*Hulpsheets!$AZ$5),IF(E105="computer",F105*Hulpsheets!$AZ$4,F105*Hulpsheets!$AZ$5)*($C$7-24)/12)))</f>
        <v/>
      </c>
      <c r="J105" s="151" t="str">
        <f>IF(E105="","",IF($C$7&lt;36,0,IF($C$7&gt;48,IF(E105="computer",F105*Hulpsheets!$BA$4,F105*Hulpsheets!$BA$5),IF(E105="computer",F105*Hulpsheets!$BA$4,F105*Hulpsheets!$BA$5)*($C$7-36)/12)))</f>
        <v/>
      </c>
      <c r="K105" s="151" t="str">
        <f>IF(E105="","",IF($C$7&lt;48,0,IF($C$7&gt;48,IF(E105="computer",F105*Hulpsheets!$BB$4,F105*Hulpsheets!$BB$5),IF(E105="computer",F105*Hulpsheets!$BB$4,F105*Hulpsheets!$BB$5)*($C$7-48)/12)))</f>
        <v/>
      </c>
      <c r="L105" s="429" t="s">
        <v>120</v>
      </c>
      <c r="M105" s="257" t="str">
        <f>IF(LEN($C$5)&lt;=1,
    "",
    IF(
        OR($C$5="Overige (zorg-)instellingen",$C$5="Onderneming"),
        IF(Basisgegevens!$C$5="Ja",
            IFERROR(
                INDEX(Hulpsheets!$AO$3:$AR$18,
                    MATCH($C$9,Hulpsheets!$AN$3:$AN$18,0),
                    MATCH($C$6,Hulpsheets!$AO$3:$AR$3,0)
                ),
                ""
            ),
            IFERROR(
                INDEX(Hulpsheets!$AH$3:$AK$18,
                    MATCH($C$9,Hulpsheets!$AG$3:$AG$18,0),
                    MATCH($C$6,Hulpsheets!$AH$3:$AK$3,0)
                ),
                ""
            )
        ),
        IF($L105="Niet-economische activiteit",
            100%,
            IF(Basisgegevens!$C$5="Ja",
                IFERROR(
                    INDEX(Hulpsheets!$AO$3:$AR$18,
                        MATCH($C$9,Hulpsheets!$AN$3:$AN$18,0),
                        MATCH($C$6,Hulpsheets!$AO$3:$AR$3,0)
                    ),
                    ""
                ),
                IFERROR(
                    INDEX(Hulpsheets!$AH$3:$AK$18,
                        MATCH($C$9,Hulpsheets!$AG$3:$AG$18,0),
                        MATCH($C$6,Hulpsheets!$AH$3:$AK$3,0)
                    ),
                    ""
                )
            )
        )
    )
)</f>
        <v/>
      </c>
      <c r="N105" s="397">
        <f t="shared" si="31"/>
        <v>0</v>
      </c>
      <c r="O105" s="77" t="str">
        <f t="shared" si="32"/>
        <v/>
      </c>
      <c r="P105" s="86" t="str">
        <f t="shared" si="33"/>
        <v/>
      </c>
      <c r="R105" s="404"/>
      <c r="S105" s="407" t="str">
        <f t="shared" si="38"/>
        <v/>
      </c>
      <c r="T105" s="130" t="str">
        <f t="shared" si="34"/>
        <v/>
      </c>
      <c r="U105" s="70"/>
      <c r="V105" s="404"/>
      <c r="W105" s="70"/>
      <c r="X105" s="404"/>
      <c r="Z105" s="407" t="str">
        <f t="shared" si="39"/>
        <v/>
      </c>
      <c r="AA105" s="130" t="str">
        <f t="shared" si="35"/>
        <v/>
      </c>
      <c r="AB105" s="407" t="str">
        <f t="shared" si="36"/>
        <v/>
      </c>
      <c r="AC105" s="130" t="str">
        <f t="shared" si="37"/>
        <v/>
      </c>
      <c r="AD105" s="461"/>
    </row>
    <row r="106" spans="1:30" x14ac:dyDescent="0.2">
      <c r="B106" s="514"/>
      <c r="C106" s="515"/>
      <c r="D106" s="515"/>
      <c r="E106" s="19"/>
      <c r="F106" s="141"/>
      <c r="G106" s="151" t="str">
        <f>IF(E106="","",IF($C$7&gt;12,IF(E106="computer",F106*Hulpsheets!$AX$4,F106*Hulpsheets!$AX$5),(IF(E106="computer",F106*Hulpsheets!$AX$4,F106*Hulpsheets!$AX$5)*$C$7/12)))</f>
        <v/>
      </c>
      <c r="H106" s="151" t="str">
        <f>IF(E106="","",IF($C$7&lt;13,0,IF($C$7&gt;24,IF(E106="computer",F106*Hulpsheets!$AY$4,F106*Hulpsheets!$AY$5),IF(E106="computer",F106*Hulpsheets!$AY$4,F106*Hulpsheets!$AY$5)*($C$7-12)/12)))</f>
        <v/>
      </c>
      <c r="I106" s="151" t="str">
        <f>IF(E106="","",IF($C$7&lt;24,0,IF($C$7&gt;36,IF(E106="computer",F106*Hulpsheets!$AZ$4,F106*Hulpsheets!$AZ$5),IF(E106="computer",F106*Hulpsheets!$AZ$4,F106*Hulpsheets!$AZ$5)*($C$7-24)/12)))</f>
        <v/>
      </c>
      <c r="J106" s="151" t="str">
        <f>IF(E106="","",IF($C$7&lt;36,0,IF($C$7&gt;48,IF(E106="computer",F106*Hulpsheets!$BA$4,F106*Hulpsheets!$BA$5),IF(E106="computer",F106*Hulpsheets!$BA$4,F106*Hulpsheets!$BA$5)*($C$7-36)/12)))</f>
        <v/>
      </c>
      <c r="K106" s="151" t="str">
        <f>IF(E106="","",IF($C$7&lt;48,0,IF($C$7&gt;48,IF(E106="computer",F106*Hulpsheets!$BB$4,F106*Hulpsheets!$BB$5),IF(E106="computer",F106*Hulpsheets!$BB$4,F106*Hulpsheets!$BB$5)*($C$7-48)/12)))</f>
        <v/>
      </c>
      <c r="L106" s="429" t="s">
        <v>120</v>
      </c>
      <c r="M106" s="257" t="str">
        <f>IF(LEN($C$5)&lt;=1,
    "",
    IF(
        OR($C$5="Overige (zorg-)instellingen",$C$5="Onderneming"),
        IF(Basisgegevens!$C$5="Ja",
            IFERROR(
                INDEX(Hulpsheets!$AO$3:$AR$18,
                    MATCH($C$9,Hulpsheets!$AN$3:$AN$18,0),
                    MATCH($C$6,Hulpsheets!$AO$3:$AR$3,0)
                ),
                ""
            ),
            IFERROR(
                INDEX(Hulpsheets!$AH$3:$AK$18,
                    MATCH($C$9,Hulpsheets!$AG$3:$AG$18,0),
                    MATCH($C$6,Hulpsheets!$AH$3:$AK$3,0)
                ),
                ""
            )
        ),
        IF($L106="Niet-economische activiteit",
            100%,
            IF(Basisgegevens!$C$5="Ja",
                IFERROR(
                    INDEX(Hulpsheets!$AO$3:$AR$18,
                        MATCH($C$9,Hulpsheets!$AN$3:$AN$18,0),
                        MATCH($C$6,Hulpsheets!$AO$3:$AR$3,0)
                    ),
                    ""
                ),
                IFERROR(
                    INDEX(Hulpsheets!$AH$3:$AK$18,
                        MATCH($C$9,Hulpsheets!$AG$3:$AG$18,0),
                        MATCH($C$6,Hulpsheets!$AH$3:$AK$3,0)
                    ),
                    ""
                )
            )
        )
    )
)</f>
        <v/>
      </c>
      <c r="N106" s="397">
        <f t="shared" si="31"/>
        <v>0</v>
      </c>
      <c r="O106" s="77" t="str">
        <f t="shared" si="32"/>
        <v/>
      </c>
      <c r="P106" s="86" t="str">
        <f t="shared" si="33"/>
        <v/>
      </c>
      <c r="R106" s="404"/>
      <c r="S106" s="407" t="str">
        <f t="shared" si="38"/>
        <v/>
      </c>
      <c r="T106" s="130" t="str">
        <f t="shared" si="34"/>
        <v/>
      </c>
      <c r="U106" s="70"/>
      <c r="V106" s="404"/>
      <c r="W106" s="70"/>
      <c r="X106" s="404"/>
      <c r="Z106" s="407" t="str">
        <f t="shared" si="39"/>
        <v/>
      </c>
      <c r="AA106" s="130" t="str">
        <f t="shared" si="35"/>
        <v/>
      </c>
      <c r="AB106" s="407" t="str">
        <f t="shared" si="36"/>
        <v/>
      </c>
      <c r="AC106" s="130" t="str">
        <f t="shared" si="37"/>
        <v/>
      </c>
      <c r="AD106" s="461"/>
    </row>
    <row r="107" spans="1:30" x14ac:dyDescent="0.2">
      <c r="B107" s="514"/>
      <c r="C107" s="515"/>
      <c r="D107" s="515"/>
      <c r="E107" s="19"/>
      <c r="F107" s="141"/>
      <c r="G107" s="151" t="str">
        <f>IF(E107="","",IF($C$7&gt;12,IF(E107="computer",F107*Hulpsheets!$AX$4,F107*Hulpsheets!$AX$5),(IF(E107="computer",F107*Hulpsheets!$AX$4,F107*Hulpsheets!$AX$5)*$C$7/12)))</f>
        <v/>
      </c>
      <c r="H107" s="151" t="str">
        <f>IF(E107="","",IF($C$7&lt;13,0,IF($C$7&gt;24,IF(E107="computer",F107*Hulpsheets!$AY$4,F107*Hulpsheets!$AY$5),IF(E107="computer",F107*Hulpsheets!$AY$4,F107*Hulpsheets!$AY$5)*($C$7-12)/12)))</f>
        <v/>
      </c>
      <c r="I107" s="151" t="str">
        <f>IF(E107="","",IF($C$7&lt;24,0,IF($C$7&gt;36,IF(E107="computer",F107*Hulpsheets!$AZ$4,F107*Hulpsheets!$AZ$5),IF(E107="computer",F107*Hulpsheets!$AZ$4,F107*Hulpsheets!$AZ$5)*($C$7-24)/12)))</f>
        <v/>
      </c>
      <c r="J107" s="151" t="str">
        <f>IF(E107="","",IF($C$7&lt;36,0,IF($C$7&gt;48,IF(E107="computer",F107*Hulpsheets!$BA$4,F107*Hulpsheets!$BA$5),IF(E107="computer",F107*Hulpsheets!$BA$4,F107*Hulpsheets!$BA$5)*($C$7-36)/12)))</f>
        <v/>
      </c>
      <c r="K107" s="151" t="str">
        <f>IF(E107="","",IF($C$7&lt;48,0,IF($C$7&gt;48,IF(E107="computer",F107*Hulpsheets!$BB$4,F107*Hulpsheets!$BB$5),IF(E107="computer",F107*Hulpsheets!$BB$4,F107*Hulpsheets!$BB$5)*($C$7-48)/12)))</f>
        <v/>
      </c>
      <c r="L107" s="429" t="s">
        <v>120</v>
      </c>
      <c r="M107" s="257" t="str">
        <f>IF(LEN($C$5)&lt;=1,
    "",
    IF(
        OR($C$5="Overige (zorg-)instellingen",$C$5="Onderneming"),
        IF(Basisgegevens!$C$5="Ja",
            IFERROR(
                INDEX(Hulpsheets!$AO$3:$AR$18,
                    MATCH($C$9,Hulpsheets!$AN$3:$AN$18,0),
                    MATCH($C$6,Hulpsheets!$AO$3:$AR$3,0)
                ),
                ""
            ),
            IFERROR(
                INDEX(Hulpsheets!$AH$3:$AK$18,
                    MATCH($C$9,Hulpsheets!$AG$3:$AG$18,0),
                    MATCH($C$6,Hulpsheets!$AH$3:$AK$3,0)
                ),
                ""
            )
        ),
        IF($L107="Niet-economische activiteit",
            100%,
            IF(Basisgegevens!$C$5="Ja",
                IFERROR(
                    INDEX(Hulpsheets!$AO$3:$AR$18,
                        MATCH($C$9,Hulpsheets!$AN$3:$AN$18,0),
                        MATCH($C$6,Hulpsheets!$AO$3:$AR$3,0)
                    ),
                    ""
                ),
                IFERROR(
                    INDEX(Hulpsheets!$AH$3:$AK$18,
                        MATCH($C$9,Hulpsheets!$AG$3:$AG$18,0),
                        MATCH($C$6,Hulpsheets!$AH$3:$AK$3,0)
                    ),
                    ""
                )
            )
        )
    )
)</f>
        <v/>
      </c>
      <c r="N107" s="397">
        <f t="shared" si="31"/>
        <v>0</v>
      </c>
      <c r="O107" s="77" t="str">
        <f t="shared" si="32"/>
        <v/>
      </c>
      <c r="P107" s="86" t="str">
        <f t="shared" si="33"/>
        <v/>
      </c>
      <c r="R107" s="404"/>
      <c r="S107" s="407" t="str">
        <f t="shared" si="38"/>
        <v/>
      </c>
      <c r="T107" s="130" t="str">
        <f t="shared" si="34"/>
        <v/>
      </c>
      <c r="U107" s="70"/>
      <c r="V107" s="404"/>
      <c r="W107" s="70"/>
      <c r="X107" s="404"/>
      <c r="Z107" s="407" t="str">
        <f t="shared" si="39"/>
        <v/>
      </c>
      <c r="AA107" s="130" t="str">
        <f t="shared" si="35"/>
        <v/>
      </c>
      <c r="AB107" s="407" t="str">
        <f t="shared" si="36"/>
        <v/>
      </c>
      <c r="AC107" s="130" t="str">
        <f t="shared" si="37"/>
        <v/>
      </c>
      <c r="AD107" s="461"/>
    </row>
    <row r="108" spans="1:30" x14ac:dyDescent="0.2">
      <c r="B108" s="514"/>
      <c r="C108" s="515"/>
      <c r="D108" s="515"/>
      <c r="E108" s="19"/>
      <c r="F108" s="141"/>
      <c r="G108" s="151" t="str">
        <f>IF(E108="","",IF($C$7&gt;12,IF(E108="computer",F108*Hulpsheets!$AX$4,F108*Hulpsheets!$AX$5),(IF(E108="computer",F108*Hulpsheets!$AX$4,F108*Hulpsheets!$AX$5)*$C$7/12)))</f>
        <v/>
      </c>
      <c r="H108" s="151" t="str">
        <f>IF(E108="","",IF($C$7&lt;13,0,IF($C$7&gt;24,IF(E108="computer",F108*Hulpsheets!$AY$4,F108*Hulpsheets!$AY$5),IF(E108="computer",F108*Hulpsheets!$AY$4,F108*Hulpsheets!$AY$5)*($C$7-12)/12)))</f>
        <v/>
      </c>
      <c r="I108" s="151" t="str">
        <f>IF(E108="","",IF($C$7&lt;24,0,IF($C$7&gt;36,IF(E108="computer",F108*Hulpsheets!$AZ$4,F108*Hulpsheets!$AZ$5),IF(E108="computer",F108*Hulpsheets!$AZ$4,F108*Hulpsheets!$AZ$5)*($C$7-24)/12)))</f>
        <v/>
      </c>
      <c r="J108" s="151" t="str">
        <f>IF(E108="","",IF($C$7&lt;36,0,IF($C$7&gt;48,IF(E108="computer",F108*Hulpsheets!$BA$4,F108*Hulpsheets!$BA$5),IF(E108="computer",F108*Hulpsheets!$BA$4,F108*Hulpsheets!$BA$5)*($C$7-36)/12)))</f>
        <v/>
      </c>
      <c r="K108" s="151" t="str">
        <f>IF(E108="","",IF($C$7&lt;48,0,IF($C$7&gt;48,IF(E108="computer",F108*Hulpsheets!$BB$4,F108*Hulpsheets!$BB$5),IF(E108="computer",F108*Hulpsheets!$BB$4,F108*Hulpsheets!$BB$5)*($C$7-48)/12)))</f>
        <v/>
      </c>
      <c r="L108" s="429" t="s">
        <v>120</v>
      </c>
      <c r="M108" s="257" t="str">
        <f>IF(LEN($C$5)&lt;=1,
    "",
    IF(
        OR($C$5="Overige (zorg-)instellingen",$C$5="Onderneming"),
        IF(Basisgegevens!$C$5="Ja",
            IFERROR(
                INDEX(Hulpsheets!$AO$3:$AR$18,
                    MATCH($C$9,Hulpsheets!$AN$3:$AN$18,0),
                    MATCH($C$6,Hulpsheets!$AO$3:$AR$3,0)
                ),
                ""
            ),
            IFERROR(
                INDEX(Hulpsheets!$AH$3:$AK$18,
                    MATCH($C$9,Hulpsheets!$AG$3:$AG$18,0),
                    MATCH($C$6,Hulpsheets!$AH$3:$AK$3,0)
                ),
                ""
            )
        ),
        IF($L108="Niet-economische activiteit",
            100%,
            IF(Basisgegevens!$C$5="Ja",
                IFERROR(
                    INDEX(Hulpsheets!$AO$3:$AR$18,
                        MATCH($C$9,Hulpsheets!$AN$3:$AN$18,0),
                        MATCH($C$6,Hulpsheets!$AO$3:$AR$3,0)
                    ),
                    ""
                ),
                IFERROR(
                    INDEX(Hulpsheets!$AH$3:$AK$18,
                        MATCH($C$9,Hulpsheets!$AG$3:$AG$18,0),
                        MATCH($C$6,Hulpsheets!$AH$3:$AK$3,0)
                    ),
                    ""
                )
            )
        )
    )
)</f>
        <v/>
      </c>
      <c r="N108" s="397">
        <f t="shared" si="31"/>
        <v>0</v>
      </c>
      <c r="O108" s="77" t="str">
        <f t="shared" si="32"/>
        <v/>
      </c>
      <c r="P108" s="86" t="str">
        <f t="shared" si="33"/>
        <v/>
      </c>
      <c r="R108" s="404"/>
      <c r="S108" s="407" t="str">
        <f t="shared" si="38"/>
        <v/>
      </c>
      <c r="T108" s="130" t="str">
        <f t="shared" si="34"/>
        <v/>
      </c>
      <c r="U108" s="70"/>
      <c r="V108" s="404"/>
      <c r="W108" s="70"/>
      <c r="X108" s="404"/>
      <c r="Z108" s="407" t="str">
        <f t="shared" si="39"/>
        <v/>
      </c>
      <c r="AA108" s="130" t="str">
        <f t="shared" si="35"/>
        <v/>
      </c>
      <c r="AB108" s="407" t="str">
        <f t="shared" si="36"/>
        <v/>
      </c>
      <c r="AC108" s="130" t="str">
        <f t="shared" si="37"/>
        <v/>
      </c>
      <c r="AD108" s="461"/>
    </row>
    <row r="109" spans="1:30" x14ac:dyDescent="0.2">
      <c r="B109" s="514"/>
      <c r="C109" s="515"/>
      <c r="D109" s="515"/>
      <c r="E109" s="19"/>
      <c r="F109" s="141"/>
      <c r="G109" s="151" t="str">
        <f>IF(E109="","",IF($C$7&gt;12,IF(E109="computer",F109*Hulpsheets!$AX$4,F109*Hulpsheets!$AX$5),(IF(E109="computer",F109*Hulpsheets!$AX$4,F109*Hulpsheets!$AX$5)*$C$7/12)))</f>
        <v/>
      </c>
      <c r="H109" s="151" t="str">
        <f>IF(E109="","",IF($C$7&lt;13,0,IF($C$7&gt;24,IF(E109="computer",F109*Hulpsheets!$AY$4,F109*Hulpsheets!$AY$5),IF(E109="computer",F109*Hulpsheets!$AY$4,F109*Hulpsheets!$AY$5)*($C$7-12)/12)))</f>
        <v/>
      </c>
      <c r="I109" s="151" t="str">
        <f>IF(E109="","",IF($C$7&lt;24,0,IF($C$7&gt;36,IF(E109="computer",F109*Hulpsheets!$AZ$4,F109*Hulpsheets!$AZ$5),IF(E109="computer",F109*Hulpsheets!$AZ$4,F109*Hulpsheets!$AZ$5)*($C$7-24)/12)))</f>
        <v/>
      </c>
      <c r="J109" s="151" t="str">
        <f>IF(E109="","",IF($C$7&lt;36,0,IF($C$7&gt;48,IF(E109="computer",F109*Hulpsheets!$BA$4,F109*Hulpsheets!$BA$5),IF(E109="computer",F109*Hulpsheets!$BA$4,F109*Hulpsheets!$BA$5)*($C$7-36)/12)))</f>
        <v/>
      </c>
      <c r="K109" s="151" t="str">
        <f>IF(E109="","",IF($C$7&lt;48,0,IF($C$7&gt;48,IF(E109="computer",F109*Hulpsheets!$BB$4,F109*Hulpsheets!$BB$5),IF(E109="computer",F109*Hulpsheets!$BB$4,F109*Hulpsheets!$BB$5)*($C$7-48)/12)))</f>
        <v/>
      </c>
      <c r="L109" s="429" t="s">
        <v>120</v>
      </c>
      <c r="M109" s="257" t="str">
        <f>IF(LEN($C$5)&lt;=1,
    "",
    IF(
        OR($C$5="Overige (zorg-)instellingen",$C$5="Onderneming"),
        IF(Basisgegevens!$C$5="Ja",
            IFERROR(
                INDEX(Hulpsheets!$AO$3:$AR$18,
                    MATCH($C$9,Hulpsheets!$AN$3:$AN$18,0),
                    MATCH($C$6,Hulpsheets!$AO$3:$AR$3,0)
                ),
                ""
            ),
            IFERROR(
                INDEX(Hulpsheets!$AH$3:$AK$18,
                    MATCH($C$9,Hulpsheets!$AG$3:$AG$18,0),
                    MATCH($C$6,Hulpsheets!$AH$3:$AK$3,0)
                ),
                ""
            )
        ),
        IF($L109="Niet-economische activiteit",
            100%,
            IF(Basisgegevens!$C$5="Ja",
                IFERROR(
                    INDEX(Hulpsheets!$AO$3:$AR$18,
                        MATCH($C$9,Hulpsheets!$AN$3:$AN$18,0),
                        MATCH($C$6,Hulpsheets!$AO$3:$AR$3,0)
                    ),
                    ""
                ),
                IFERROR(
                    INDEX(Hulpsheets!$AH$3:$AK$18,
                        MATCH($C$9,Hulpsheets!$AG$3:$AG$18,0),
                        MATCH($C$6,Hulpsheets!$AH$3:$AK$3,0)
                    ),
                    ""
                )
            )
        )
    )
)</f>
        <v/>
      </c>
      <c r="N109" s="397">
        <f t="shared" si="31"/>
        <v>0</v>
      </c>
      <c r="O109" s="77" t="str">
        <f t="shared" si="32"/>
        <v/>
      </c>
      <c r="P109" s="86" t="str">
        <f t="shared" si="33"/>
        <v/>
      </c>
      <c r="R109" s="404"/>
      <c r="S109" s="407" t="str">
        <f t="shared" si="38"/>
        <v/>
      </c>
      <c r="T109" s="130" t="str">
        <f t="shared" si="34"/>
        <v/>
      </c>
      <c r="U109" s="70"/>
      <c r="V109" s="404"/>
      <c r="W109" s="70"/>
      <c r="X109" s="404"/>
      <c r="Z109" s="407" t="str">
        <f t="shared" si="39"/>
        <v/>
      </c>
      <c r="AA109" s="130" t="str">
        <f t="shared" si="35"/>
        <v/>
      </c>
      <c r="AB109" s="407" t="str">
        <f t="shared" si="36"/>
        <v/>
      </c>
      <c r="AC109" s="130" t="str">
        <f t="shared" si="37"/>
        <v/>
      </c>
      <c r="AD109" s="461"/>
    </row>
    <row r="110" spans="1:30" x14ac:dyDescent="0.2">
      <c r="B110" s="514"/>
      <c r="C110" s="515"/>
      <c r="D110" s="515"/>
      <c r="E110" s="19"/>
      <c r="F110" s="141"/>
      <c r="G110" s="151" t="str">
        <f>IF(E110="","",IF($C$7&gt;12,IF(E110="computer",F110*Hulpsheets!$AX$4,F110*Hulpsheets!$AX$5),(IF(E110="computer",F110*Hulpsheets!$AX$4,F110*Hulpsheets!$AX$5)*$C$7/12)))</f>
        <v/>
      </c>
      <c r="H110" s="151" t="str">
        <f>IF(E110="","",IF($C$7&lt;13,0,IF($C$7&gt;24,IF(E110="computer",F110*Hulpsheets!$AY$4,F110*Hulpsheets!$AY$5),IF(E110="computer",F110*Hulpsheets!$AY$4,F110*Hulpsheets!$AY$5)*($C$7-12)/12)))</f>
        <v/>
      </c>
      <c r="I110" s="151" t="str">
        <f>IF(E110="","",IF($C$7&lt;24,0,IF($C$7&gt;36,IF(E110="computer",F110*Hulpsheets!$AZ$4,F110*Hulpsheets!$AZ$5),IF(E110="computer",F110*Hulpsheets!$AZ$4,F110*Hulpsheets!$AZ$5)*($C$7-24)/12)))</f>
        <v/>
      </c>
      <c r="J110" s="151" t="str">
        <f>IF(E110="","",IF($C$7&lt;36,0,IF($C$7&gt;48,IF(E110="computer",F110*Hulpsheets!$BA$4,F110*Hulpsheets!$BA$5),IF(E110="computer",F110*Hulpsheets!$BA$4,F110*Hulpsheets!$BA$5)*($C$7-36)/12)))</f>
        <v/>
      </c>
      <c r="K110" s="151" t="str">
        <f>IF(E110="","",IF($C$7&lt;48,0,IF($C$7&gt;48,IF(E110="computer",F110*Hulpsheets!$BB$4,F110*Hulpsheets!$BB$5),IF(E110="computer",F110*Hulpsheets!$BB$4,F110*Hulpsheets!$BB$5)*($C$7-48)/12)))</f>
        <v/>
      </c>
      <c r="L110" s="429" t="s">
        <v>120</v>
      </c>
      <c r="M110" s="257" t="str">
        <f>IF(LEN($C$5)&lt;=1,
    "",
    IF(
        OR($C$5="Overige (zorg-)instellingen",$C$5="Onderneming"),
        IF(Basisgegevens!$C$5="Ja",
            IFERROR(
                INDEX(Hulpsheets!$AO$3:$AR$18,
                    MATCH($C$9,Hulpsheets!$AN$3:$AN$18,0),
                    MATCH($C$6,Hulpsheets!$AO$3:$AR$3,0)
                ),
                ""
            ),
            IFERROR(
                INDEX(Hulpsheets!$AH$3:$AK$18,
                    MATCH($C$9,Hulpsheets!$AG$3:$AG$18,0),
                    MATCH($C$6,Hulpsheets!$AH$3:$AK$3,0)
                ),
                ""
            )
        ),
        IF($L110="Niet-economische activiteit",
            100%,
            IF(Basisgegevens!$C$5="Ja",
                IFERROR(
                    INDEX(Hulpsheets!$AO$3:$AR$18,
                        MATCH($C$9,Hulpsheets!$AN$3:$AN$18,0),
                        MATCH($C$6,Hulpsheets!$AO$3:$AR$3,0)
                    ),
                    ""
                ),
                IFERROR(
                    INDEX(Hulpsheets!$AH$3:$AK$18,
                        MATCH($C$9,Hulpsheets!$AG$3:$AG$18,0),
                        MATCH($C$6,Hulpsheets!$AH$3:$AK$3,0)
                    ),
                    ""
                )
            )
        )
    )
)</f>
        <v/>
      </c>
      <c r="N110" s="397">
        <f t="shared" si="31"/>
        <v>0</v>
      </c>
      <c r="O110" s="77" t="str">
        <f t="shared" si="32"/>
        <v/>
      </c>
      <c r="P110" s="86" t="str">
        <f t="shared" si="33"/>
        <v/>
      </c>
      <c r="R110" s="404"/>
      <c r="S110" s="407" t="str">
        <f t="shared" si="38"/>
        <v/>
      </c>
      <c r="T110" s="130" t="str">
        <f t="shared" si="34"/>
        <v/>
      </c>
      <c r="U110" s="70"/>
      <c r="V110" s="404"/>
      <c r="W110" s="70"/>
      <c r="X110" s="404"/>
      <c r="Z110" s="407" t="str">
        <f t="shared" si="39"/>
        <v/>
      </c>
      <c r="AA110" s="130" t="str">
        <f t="shared" si="35"/>
        <v/>
      </c>
      <c r="AB110" s="407" t="str">
        <f t="shared" si="36"/>
        <v/>
      </c>
      <c r="AC110" s="130" t="str">
        <f t="shared" si="37"/>
        <v/>
      </c>
      <c r="AD110" s="461"/>
    </row>
    <row r="111" spans="1:30" x14ac:dyDescent="0.2">
      <c r="B111" s="514"/>
      <c r="C111" s="515"/>
      <c r="D111" s="515"/>
      <c r="E111" s="19"/>
      <c r="F111" s="141"/>
      <c r="G111" s="151" t="str">
        <f>IF(E111="","",IF($C$7&gt;12,IF(E111="computer",F111*Hulpsheets!$AX$4,F111*Hulpsheets!$AX$5),(IF(E111="computer",F111*Hulpsheets!$AX$4,F111*Hulpsheets!$AX$5)*$C$7/12)))</f>
        <v/>
      </c>
      <c r="H111" s="151" t="str">
        <f>IF(E111="","",IF($C$7&lt;13,0,IF($C$7&gt;24,IF(E111="computer",F111*Hulpsheets!$AY$4,F111*Hulpsheets!$AY$5),IF(E111="computer",F111*Hulpsheets!$AY$4,F111*Hulpsheets!$AY$5)*($C$7-12)/12)))</f>
        <v/>
      </c>
      <c r="I111" s="151" t="str">
        <f>IF(E111="","",IF($C$7&lt;24,0,IF($C$7&gt;36,IF(E111="computer",F111*Hulpsheets!$AZ$4,F111*Hulpsheets!$AZ$5),IF(E111="computer",F111*Hulpsheets!$AZ$4,F111*Hulpsheets!$AZ$5)*($C$7-24)/12)))</f>
        <v/>
      </c>
      <c r="J111" s="151" t="str">
        <f>IF(E111="","",IF($C$7&lt;36,0,IF($C$7&gt;48,IF(E111="computer",F111*Hulpsheets!$BA$4,F111*Hulpsheets!$BA$5),IF(E111="computer",F111*Hulpsheets!$BA$4,F111*Hulpsheets!$BA$5)*($C$7-36)/12)))</f>
        <v/>
      </c>
      <c r="K111" s="151" t="str">
        <f>IF(E111="","",IF($C$7&lt;48,0,IF($C$7&gt;48,IF(E111="computer",F111*Hulpsheets!$BB$4,F111*Hulpsheets!$BB$5),IF(E111="computer",F111*Hulpsheets!$BB$4,F111*Hulpsheets!$BB$5)*($C$7-48)/12)))</f>
        <v/>
      </c>
      <c r="L111" s="429" t="s">
        <v>120</v>
      </c>
      <c r="M111" s="257" t="str">
        <f>IF(LEN($C$5)&lt;=1,
    "",
    IF(
        OR($C$5="Overige (zorg-)instellingen",$C$5="Onderneming"),
        IF(Basisgegevens!$C$5="Ja",
            IFERROR(
                INDEX(Hulpsheets!$AO$3:$AR$18,
                    MATCH($C$9,Hulpsheets!$AN$3:$AN$18,0),
                    MATCH($C$6,Hulpsheets!$AO$3:$AR$3,0)
                ),
                ""
            ),
            IFERROR(
                INDEX(Hulpsheets!$AH$3:$AK$18,
                    MATCH($C$9,Hulpsheets!$AG$3:$AG$18,0),
                    MATCH($C$6,Hulpsheets!$AH$3:$AK$3,0)
                ),
                ""
            )
        ),
        IF($L111="Niet-economische activiteit",
            100%,
            IF(Basisgegevens!$C$5="Ja",
                IFERROR(
                    INDEX(Hulpsheets!$AO$3:$AR$18,
                        MATCH($C$9,Hulpsheets!$AN$3:$AN$18,0),
                        MATCH($C$6,Hulpsheets!$AO$3:$AR$3,0)
                    ),
                    ""
                ),
                IFERROR(
                    INDEX(Hulpsheets!$AH$3:$AK$18,
                        MATCH($C$9,Hulpsheets!$AG$3:$AG$18,0),
                        MATCH($C$6,Hulpsheets!$AH$3:$AK$3,0)
                    ),
                    ""
                )
            )
        )
    )
)</f>
        <v/>
      </c>
      <c r="N111" s="397">
        <f t="shared" si="31"/>
        <v>0</v>
      </c>
      <c r="O111" s="77" t="str">
        <f t="shared" si="32"/>
        <v/>
      </c>
      <c r="P111" s="86" t="str">
        <f t="shared" si="33"/>
        <v/>
      </c>
      <c r="R111" s="404"/>
      <c r="S111" s="407" t="str">
        <f t="shared" si="38"/>
        <v/>
      </c>
      <c r="T111" s="130" t="str">
        <f t="shared" si="34"/>
        <v/>
      </c>
      <c r="U111" s="70"/>
      <c r="V111" s="404"/>
      <c r="W111" s="70"/>
      <c r="X111" s="404"/>
      <c r="Z111" s="407" t="str">
        <f t="shared" si="39"/>
        <v/>
      </c>
      <c r="AA111" s="130" t="str">
        <f t="shared" si="35"/>
        <v/>
      </c>
      <c r="AB111" s="407" t="str">
        <f t="shared" si="36"/>
        <v/>
      </c>
      <c r="AC111" s="130" t="str">
        <f t="shared" si="37"/>
        <v/>
      </c>
      <c r="AD111" s="461"/>
    </row>
    <row r="112" spans="1:30" x14ac:dyDescent="0.2">
      <c r="B112" s="514"/>
      <c r="C112" s="515"/>
      <c r="D112" s="515"/>
      <c r="E112" s="19"/>
      <c r="F112" s="141"/>
      <c r="G112" s="151" t="str">
        <f>IF(E112="","",IF($C$7&gt;12,IF(E112="computer",F112*Hulpsheets!$AX$4,F112*Hulpsheets!$AX$5),(IF(E112="computer",F112*Hulpsheets!$AX$4,F112*Hulpsheets!$AX$5)*$C$7/12)))</f>
        <v/>
      </c>
      <c r="H112" s="151" t="str">
        <f>IF(E112="","",IF($C$7&lt;13,0,IF($C$7&gt;24,IF(E112="computer",F112*Hulpsheets!$AY$4,F112*Hulpsheets!$AY$5),IF(E112="computer",F112*Hulpsheets!$AY$4,F112*Hulpsheets!$AY$5)*($C$7-12)/12)))</f>
        <v/>
      </c>
      <c r="I112" s="151" t="str">
        <f>IF(E112="","",IF($C$7&lt;24,0,IF($C$7&gt;36,IF(E112="computer",F112*Hulpsheets!$AZ$4,F112*Hulpsheets!$AZ$5),IF(E112="computer",F112*Hulpsheets!$AZ$4,F112*Hulpsheets!$AZ$5)*($C$7-24)/12)))</f>
        <v/>
      </c>
      <c r="J112" s="151" t="str">
        <f>IF(E112="","",IF($C$7&lt;36,0,IF($C$7&gt;48,IF(E112="computer",F112*Hulpsheets!$BA$4,F112*Hulpsheets!$BA$5),IF(E112="computer",F112*Hulpsheets!$BA$4,F112*Hulpsheets!$BA$5)*($C$7-36)/12)))</f>
        <v/>
      </c>
      <c r="K112" s="151" t="str">
        <f>IF(E112="","",IF($C$7&lt;48,0,IF($C$7&gt;48,IF(E112="computer",F112*Hulpsheets!$BB$4,F112*Hulpsheets!$BB$5),IF(E112="computer",F112*Hulpsheets!$BB$4,F112*Hulpsheets!$BB$5)*($C$7-48)/12)))</f>
        <v/>
      </c>
      <c r="L112" s="429" t="s">
        <v>120</v>
      </c>
      <c r="M112" s="257" t="str">
        <f>IF(LEN($C$5)&lt;=1,
    "",
    IF(
        OR($C$5="Overige (zorg-)instellingen",$C$5="Onderneming"),
        IF(Basisgegevens!$C$5="Ja",
            IFERROR(
                INDEX(Hulpsheets!$AO$3:$AR$18,
                    MATCH($C$9,Hulpsheets!$AN$3:$AN$18,0),
                    MATCH($C$6,Hulpsheets!$AO$3:$AR$3,0)
                ),
                ""
            ),
            IFERROR(
                INDEX(Hulpsheets!$AH$3:$AK$18,
                    MATCH($C$9,Hulpsheets!$AG$3:$AG$18,0),
                    MATCH($C$6,Hulpsheets!$AH$3:$AK$3,0)
                ),
                ""
            )
        ),
        IF($L112="Niet-economische activiteit",
            100%,
            IF(Basisgegevens!$C$5="Ja",
                IFERROR(
                    INDEX(Hulpsheets!$AO$3:$AR$18,
                        MATCH($C$9,Hulpsheets!$AN$3:$AN$18,0),
                        MATCH($C$6,Hulpsheets!$AO$3:$AR$3,0)
                    ),
                    ""
                ),
                IFERROR(
                    INDEX(Hulpsheets!$AH$3:$AK$18,
                        MATCH($C$9,Hulpsheets!$AG$3:$AG$18,0),
                        MATCH($C$6,Hulpsheets!$AH$3:$AK$3,0)
                    ),
                    ""
                )
            )
        )
    )
)</f>
        <v/>
      </c>
      <c r="N112" s="397">
        <f t="shared" si="31"/>
        <v>0</v>
      </c>
      <c r="O112" s="77" t="str">
        <f t="shared" si="32"/>
        <v/>
      </c>
      <c r="P112" s="86" t="str">
        <f t="shared" si="33"/>
        <v/>
      </c>
      <c r="R112" s="404"/>
      <c r="S112" s="407" t="str">
        <f t="shared" si="38"/>
        <v/>
      </c>
      <c r="T112" s="130" t="str">
        <f t="shared" si="34"/>
        <v/>
      </c>
      <c r="U112" s="70"/>
      <c r="V112" s="404"/>
      <c r="W112" s="70"/>
      <c r="X112" s="404"/>
      <c r="Z112" s="407" t="str">
        <f t="shared" si="39"/>
        <v/>
      </c>
      <c r="AA112" s="130" t="str">
        <f t="shared" si="35"/>
        <v/>
      </c>
      <c r="AB112" s="407" t="str">
        <f t="shared" si="36"/>
        <v/>
      </c>
      <c r="AC112" s="130" t="str">
        <f t="shared" si="37"/>
        <v/>
      </c>
      <c r="AD112" s="461"/>
    </row>
    <row r="113" spans="2:30" x14ac:dyDescent="0.2">
      <c r="B113" s="514"/>
      <c r="C113" s="515"/>
      <c r="D113" s="515"/>
      <c r="E113" s="19"/>
      <c r="F113" s="141"/>
      <c r="G113" s="151" t="str">
        <f>IF(E113="","",IF($C$7&gt;12,IF(E113="computer",F113*Hulpsheets!$AX$4,F113*Hulpsheets!$AX$5),(IF(E113="computer",F113*Hulpsheets!$AX$4,F113*Hulpsheets!$AX$5)*$C$7/12)))</f>
        <v/>
      </c>
      <c r="H113" s="151" t="str">
        <f>IF(E113="","",IF($C$7&lt;13,0,IF($C$7&gt;24,IF(E113="computer",F113*Hulpsheets!$AY$4,F113*Hulpsheets!$AY$5),IF(E113="computer",F113*Hulpsheets!$AY$4,F113*Hulpsheets!$AY$5)*($C$7-12)/12)))</f>
        <v/>
      </c>
      <c r="I113" s="151" t="str">
        <f>IF(E113="","",IF($C$7&lt;24,0,IF($C$7&gt;36,IF(E113="computer",F113*Hulpsheets!$AZ$4,F113*Hulpsheets!$AZ$5),IF(E113="computer",F113*Hulpsheets!$AZ$4,F113*Hulpsheets!$AZ$5)*($C$7-24)/12)))</f>
        <v/>
      </c>
      <c r="J113" s="151" t="str">
        <f>IF(E113="","",IF($C$7&lt;36,0,IF($C$7&gt;48,IF(E113="computer",F113*Hulpsheets!$BA$4,F113*Hulpsheets!$BA$5),IF(E113="computer",F113*Hulpsheets!$BA$4,F113*Hulpsheets!$BA$5)*($C$7-36)/12)))</f>
        <v/>
      </c>
      <c r="K113" s="151" t="str">
        <f>IF(E113="","",IF($C$7&lt;48,0,IF($C$7&gt;48,IF(E113="computer",F113*Hulpsheets!$BB$4,F113*Hulpsheets!$BB$5),IF(E113="computer",F113*Hulpsheets!$BB$4,F113*Hulpsheets!$BB$5)*($C$7-48)/12)))</f>
        <v/>
      </c>
      <c r="L113" s="429" t="s">
        <v>120</v>
      </c>
      <c r="M113" s="257" t="str">
        <f>IF(LEN($C$5)&lt;=1,
    "",
    IF(
        OR($C$5="Overige (zorg-)instellingen",$C$5="Onderneming"),
        IF(Basisgegevens!$C$5="Ja",
            IFERROR(
                INDEX(Hulpsheets!$AO$3:$AR$18,
                    MATCH($C$9,Hulpsheets!$AN$3:$AN$18,0),
                    MATCH($C$6,Hulpsheets!$AO$3:$AR$3,0)
                ),
                ""
            ),
            IFERROR(
                INDEX(Hulpsheets!$AH$3:$AK$18,
                    MATCH($C$9,Hulpsheets!$AG$3:$AG$18,0),
                    MATCH($C$6,Hulpsheets!$AH$3:$AK$3,0)
                ),
                ""
            )
        ),
        IF($L113="Niet-economische activiteit",
            100%,
            IF(Basisgegevens!$C$5="Ja",
                IFERROR(
                    INDEX(Hulpsheets!$AO$3:$AR$18,
                        MATCH($C$9,Hulpsheets!$AN$3:$AN$18,0),
                        MATCH($C$6,Hulpsheets!$AO$3:$AR$3,0)
                    ),
                    ""
                ),
                IFERROR(
                    INDEX(Hulpsheets!$AH$3:$AK$18,
                        MATCH($C$9,Hulpsheets!$AG$3:$AG$18,0),
                        MATCH($C$6,Hulpsheets!$AH$3:$AK$3,0)
                    ),
                    ""
                )
            )
        )
    )
)</f>
        <v/>
      </c>
      <c r="N113" s="397">
        <f t="shared" si="31"/>
        <v>0</v>
      </c>
      <c r="O113" s="77" t="str">
        <f t="shared" si="32"/>
        <v/>
      </c>
      <c r="P113" s="86" t="str">
        <f t="shared" si="33"/>
        <v/>
      </c>
      <c r="R113" s="404"/>
      <c r="S113" s="407" t="str">
        <f t="shared" si="38"/>
        <v/>
      </c>
      <c r="T113" s="130" t="str">
        <f t="shared" si="34"/>
        <v/>
      </c>
      <c r="U113" s="70"/>
      <c r="V113" s="404"/>
      <c r="W113" s="70"/>
      <c r="X113" s="404"/>
      <c r="Z113" s="407" t="str">
        <f t="shared" si="39"/>
        <v/>
      </c>
      <c r="AA113" s="130" t="str">
        <f t="shared" si="35"/>
        <v/>
      </c>
      <c r="AB113" s="407" t="str">
        <f t="shared" si="36"/>
        <v/>
      </c>
      <c r="AC113" s="130" t="str">
        <f t="shared" si="37"/>
        <v/>
      </c>
      <c r="AD113" s="461"/>
    </row>
    <row r="114" spans="2:30" x14ac:dyDescent="0.2">
      <c r="B114" s="514"/>
      <c r="C114" s="515"/>
      <c r="D114" s="515"/>
      <c r="E114" s="19"/>
      <c r="F114" s="141"/>
      <c r="G114" s="151" t="str">
        <f>IF(E114="","",IF($C$7&gt;12,IF(E114="computer",F114*Hulpsheets!$AX$4,F114*Hulpsheets!$AX$5),(IF(E114="computer",F114*Hulpsheets!$AX$4,F114*Hulpsheets!$AX$5)*$C$7/12)))</f>
        <v/>
      </c>
      <c r="H114" s="151" t="str">
        <f>IF(E114="","",IF($C$7&lt;13,0,IF($C$7&gt;24,IF(E114="computer",F114*Hulpsheets!$AY$4,F114*Hulpsheets!$AY$5),IF(E114="computer",F114*Hulpsheets!$AY$4,F114*Hulpsheets!$AY$5)*($C$7-12)/12)))</f>
        <v/>
      </c>
      <c r="I114" s="151" t="str">
        <f>IF(E114="","",IF($C$7&lt;24,0,IF($C$7&gt;36,IF(E114="computer",F114*Hulpsheets!$AZ$4,F114*Hulpsheets!$AZ$5),IF(E114="computer",F114*Hulpsheets!$AZ$4,F114*Hulpsheets!$AZ$5)*($C$7-24)/12)))</f>
        <v/>
      </c>
      <c r="J114" s="151" t="str">
        <f>IF(E114="","",IF($C$7&lt;36,0,IF($C$7&gt;48,IF(E114="computer",F114*Hulpsheets!$BA$4,F114*Hulpsheets!$BA$5),IF(E114="computer",F114*Hulpsheets!$BA$4,F114*Hulpsheets!$BA$5)*($C$7-36)/12)))</f>
        <v/>
      </c>
      <c r="K114" s="151" t="str">
        <f>IF(E114="","",IF($C$7&lt;48,0,IF($C$7&gt;48,IF(E114="computer",F114*Hulpsheets!$BB$4,F114*Hulpsheets!$BB$5),IF(E114="computer",F114*Hulpsheets!$BB$4,F114*Hulpsheets!$BB$5)*($C$7-48)/12)))</f>
        <v/>
      </c>
      <c r="L114" s="429" t="s">
        <v>120</v>
      </c>
      <c r="M114" s="257" t="str">
        <f>IF(LEN($C$5)&lt;=1,
    "",
    IF(
        OR($C$5="Overige (zorg-)instellingen",$C$5="Onderneming"),
        IF(Basisgegevens!$C$5="Ja",
            IFERROR(
                INDEX(Hulpsheets!$AO$3:$AR$18,
                    MATCH($C$9,Hulpsheets!$AN$3:$AN$18,0),
                    MATCH($C$6,Hulpsheets!$AO$3:$AR$3,0)
                ),
                ""
            ),
            IFERROR(
                INDEX(Hulpsheets!$AH$3:$AK$18,
                    MATCH($C$9,Hulpsheets!$AG$3:$AG$18,0),
                    MATCH($C$6,Hulpsheets!$AH$3:$AK$3,0)
                ),
                ""
            )
        ),
        IF($L114="Niet-economische activiteit",
            100%,
            IF(Basisgegevens!$C$5="Ja",
                IFERROR(
                    INDEX(Hulpsheets!$AO$3:$AR$18,
                        MATCH($C$9,Hulpsheets!$AN$3:$AN$18,0),
                        MATCH($C$6,Hulpsheets!$AO$3:$AR$3,0)
                    ),
                    ""
                ),
                IFERROR(
                    INDEX(Hulpsheets!$AH$3:$AK$18,
                        MATCH($C$9,Hulpsheets!$AG$3:$AG$18,0),
                        MATCH($C$6,Hulpsheets!$AH$3:$AK$3,0)
                    ),
                    ""
                )
            )
        )
    )
)</f>
        <v/>
      </c>
      <c r="N114" s="397">
        <f t="shared" si="31"/>
        <v>0</v>
      </c>
      <c r="O114" s="77" t="str">
        <f t="shared" si="32"/>
        <v/>
      </c>
      <c r="P114" s="86" t="str">
        <f t="shared" si="33"/>
        <v/>
      </c>
      <c r="R114" s="404"/>
      <c r="S114" s="407" t="str">
        <f t="shared" si="38"/>
        <v/>
      </c>
      <c r="T114" s="130" t="str">
        <f t="shared" si="34"/>
        <v/>
      </c>
      <c r="U114" s="70"/>
      <c r="V114" s="404"/>
      <c r="W114" s="70"/>
      <c r="X114" s="404"/>
      <c r="Z114" s="407" t="str">
        <f t="shared" si="39"/>
        <v/>
      </c>
      <c r="AA114" s="130" t="str">
        <f t="shared" si="35"/>
        <v/>
      </c>
      <c r="AB114" s="407" t="str">
        <f t="shared" si="36"/>
        <v/>
      </c>
      <c r="AC114" s="130" t="str">
        <f t="shared" si="37"/>
        <v/>
      </c>
      <c r="AD114" s="461"/>
    </row>
    <row r="115" spans="2:30" x14ac:dyDescent="0.2">
      <c r="B115" s="514"/>
      <c r="C115" s="515"/>
      <c r="D115" s="515"/>
      <c r="E115" s="19"/>
      <c r="F115" s="141"/>
      <c r="G115" s="151" t="str">
        <f>IF(E115="","",IF($C$7&gt;12,IF(E115="computer",F115*Hulpsheets!$AX$4,F115*Hulpsheets!$AX$5),(IF(E115="computer",F115*Hulpsheets!$AX$4,F115*Hulpsheets!$AX$5)*$C$7/12)))</f>
        <v/>
      </c>
      <c r="H115" s="151" t="str">
        <f>IF(E115="","",IF($C$7&lt;13,0,IF($C$7&gt;24,IF(E115="computer",F115*Hulpsheets!$AY$4,F115*Hulpsheets!$AY$5),IF(E115="computer",F115*Hulpsheets!$AY$4,F115*Hulpsheets!$AY$5)*($C$7-12)/12)))</f>
        <v/>
      </c>
      <c r="I115" s="151" t="str">
        <f>IF(E115="","",IF($C$7&lt;24,0,IF($C$7&gt;36,IF(E115="computer",F115*Hulpsheets!$AZ$4,F115*Hulpsheets!$AZ$5),IF(E115="computer",F115*Hulpsheets!$AZ$4,F115*Hulpsheets!$AZ$5)*($C$7-24)/12)))</f>
        <v/>
      </c>
      <c r="J115" s="151" t="str">
        <f>IF(E115="","",IF($C$7&lt;36,0,IF($C$7&gt;48,IF(E115="computer",F115*Hulpsheets!$BA$4,F115*Hulpsheets!$BA$5),IF(E115="computer",F115*Hulpsheets!$BA$4,F115*Hulpsheets!$BA$5)*($C$7-36)/12)))</f>
        <v/>
      </c>
      <c r="K115" s="151" t="str">
        <f>IF(E115="","",IF($C$7&lt;48,0,IF($C$7&gt;48,IF(E115="computer",F115*Hulpsheets!$BB$4,F115*Hulpsheets!$BB$5),IF(E115="computer",F115*Hulpsheets!$BB$4,F115*Hulpsheets!$BB$5)*($C$7-48)/12)))</f>
        <v/>
      </c>
      <c r="L115" s="429" t="s">
        <v>120</v>
      </c>
      <c r="M115" s="257" t="str">
        <f>IF(LEN($C$5)&lt;=1,
    "",
    IF(
        OR($C$5="Overige (zorg-)instellingen",$C$5="Onderneming"),
        IF(Basisgegevens!$C$5="Ja",
            IFERROR(
                INDEX(Hulpsheets!$AO$3:$AR$18,
                    MATCH($C$9,Hulpsheets!$AN$3:$AN$18,0),
                    MATCH($C$6,Hulpsheets!$AO$3:$AR$3,0)
                ),
                ""
            ),
            IFERROR(
                INDEX(Hulpsheets!$AH$3:$AK$18,
                    MATCH($C$9,Hulpsheets!$AG$3:$AG$18,0),
                    MATCH($C$6,Hulpsheets!$AH$3:$AK$3,0)
                ),
                ""
            )
        ),
        IF($L115="Niet-economische activiteit",
            100%,
            IF(Basisgegevens!$C$5="Ja",
                IFERROR(
                    INDEX(Hulpsheets!$AO$3:$AR$18,
                        MATCH($C$9,Hulpsheets!$AN$3:$AN$18,0),
                        MATCH($C$6,Hulpsheets!$AO$3:$AR$3,0)
                    ),
                    ""
                ),
                IFERROR(
                    INDEX(Hulpsheets!$AH$3:$AK$18,
                        MATCH($C$9,Hulpsheets!$AG$3:$AG$18,0),
                        MATCH($C$6,Hulpsheets!$AH$3:$AK$3,0)
                    ),
                    ""
                )
            )
        )
    )
)</f>
        <v/>
      </c>
      <c r="N115" s="397">
        <f t="shared" si="31"/>
        <v>0</v>
      </c>
      <c r="O115" s="77" t="str">
        <f t="shared" si="32"/>
        <v/>
      </c>
      <c r="P115" s="86" t="str">
        <f t="shared" si="33"/>
        <v/>
      </c>
      <c r="R115" s="404"/>
      <c r="S115" s="407" t="str">
        <f t="shared" si="38"/>
        <v/>
      </c>
      <c r="T115" s="130" t="str">
        <f t="shared" si="34"/>
        <v/>
      </c>
      <c r="U115" s="70"/>
      <c r="V115" s="404"/>
      <c r="W115" s="70"/>
      <c r="X115" s="404"/>
      <c r="Z115" s="407" t="str">
        <f t="shared" si="39"/>
        <v/>
      </c>
      <c r="AA115" s="130" t="str">
        <f t="shared" si="35"/>
        <v/>
      </c>
      <c r="AB115" s="407" t="str">
        <f t="shared" si="36"/>
        <v/>
      </c>
      <c r="AC115" s="130" t="str">
        <f t="shared" si="37"/>
        <v/>
      </c>
      <c r="AD115" s="461"/>
    </row>
    <row r="116" spans="2:30" x14ac:dyDescent="0.2">
      <c r="B116" s="514"/>
      <c r="C116" s="515"/>
      <c r="D116" s="515"/>
      <c r="E116" s="19"/>
      <c r="F116" s="141"/>
      <c r="G116" s="151" t="str">
        <f>IF(E116="","",IF($C$7&gt;12,IF(E116="computer",F116*Hulpsheets!$AX$4,F116*Hulpsheets!$AX$5),(IF(E116="computer",F116*Hulpsheets!$AX$4,F116*Hulpsheets!$AX$5)*$C$7/12)))</f>
        <v/>
      </c>
      <c r="H116" s="151" t="str">
        <f>IF(E116="","",IF($C$7&lt;13,0,IF($C$7&gt;24,IF(E116="computer",F116*Hulpsheets!$AY$4,F116*Hulpsheets!$AY$5),IF(E116="computer",F116*Hulpsheets!$AY$4,F116*Hulpsheets!$AY$5)*($C$7-12)/12)))</f>
        <v/>
      </c>
      <c r="I116" s="151" t="str">
        <f>IF(E116="","",IF($C$7&lt;24,0,IF($C$7&gt;36,IF(E116="computer",F116*Hulpsheets!$AZ$4,F116*Hulpsheets!$AZ$5),IF(E116="computer",F116*Hulpsheets!$AZ$4,F116*Hulpsheets!$AZ$5)*($C$7-24)/12)))</f>
        <v/>
      </c>
      <c r="J116" s="151" t="str">
        <f>IF(E116="","",IF($C$7&lt;36,0,IF($C$7&gt;48,IF(E116="computer",F116*Hulpsheets!$BA$4,F116*Hulpsheets!$BA$5),IF(E116="computer",F116*Hulpsheets!$BA$4,F116*Hulpsheets!$BA$5)*($C$7-36)/12)))</f>
        <v/>
      </c>
      <c r="K116" s="151" t="str">
        <f>IF(E116="","",IF($C$7&lt;48,0,IF($C$7&gt;48,IF(E116="computer",F116*Hulpsheets!$BB$4,F116*Hulpsheets!$BB$5),IF(E116="computer",F116*Hulpsheets!$BB$4,F116*Hulpsheets!$BB$5)*($C$7-48)/12)))</f>
        <v/>
      </c>
      <c r="L116" s="429" t="s">
        <v>120</v>
      </c>
      <c r="M116" s="257" t="str">
        <f>IF(LEN($C$5)&lt;=1,
    "",
    IF(
        OR($C$5="Overige (zorg-)instellingen",$C$5="Onderneming"),
        IF(Basisgegevens!$C$5="Ja",
            IFERROR(
                INDEX(Hulpsheets!$AO$3:$AR$18,
                    MATCH($C$9,Hulpsheets!$AN$3:$AN$18,0),
                    MATCH($C$6,Hulpsheets!$AO$3:$AR$3,0)
                ),
                ""
            ),
            IFERROR(
                INDEX(Hulpsheets!$AH$3:$AK$18,
                    MATCH($C$9,Hulpsheets!$AG$3:$AG$18,0),
                    MATCH($C$6,Hulpsheets!$AH$3:$AK$3,0)
                ),
                ""
            )
        ),
        IF($L116="Niet-economische activiteit",
            100%,
            IF(Basisgegevens!$C$5="Ja",
                IFERROR(
                    INDEX(Hulpsheets!$AO$3:$AR$18,
                        MATCH($C$9,Hulpsheets!$AN$3:$AN$18,0),
                        MATCH($C$6,Hulpsheets!$AO$3:$AR$3,0)
                    ),
                    ""
                ),
                IFERROR(
                    INDEX(Hulpsheets!$AH$3:$AK$18,
                        MATCH($C$9,Hulpsheets!$AG$3:$AG$18,0),
                        MATCH($C$6,Hulpsheets!$AH$3:$AK$3,0)
                    ),
                    ""
                )
            )
        )
    )
)</f>
        <v/>
      </c>
      <c r="N116" s="397">
        <f t="shared" si="31"/>
        <v>0</v>
      </c>
      <c r="O116" s="77" t="str">
        <f t="shared" si="32"/>
        <v/>
      </c>
      <c r="P116" s="86" t="str">
        <f t="shared" si="33"/>
        <v/>
      </c>
      <c r="R116" s="404"/>
      <c r="S116" s="407" t="str">
        <f t="shared" si="38"/>
        <v/>
      </c>
      <c r="T116" s="130" t="str">
        <f t="shared" si="34"/>
        <v/>
      </c>
      <c r="U116" s="70"/>
      <c r="V116" s="404"/>
      <c r="W116" s="70"/>
      <c r="X116" s="404"/>
      <c r="Z116" s="407" t="str">
        <f t="shared" si="39"/>
        <v/>
      </c>
      <c r="AA116" s="130" t="str">
        <f t="shared" si="35"/>
        <v/>
      </c>
      <c r="AB116" s="407" t="str">
        <f t="shared" si="36"/>
        <v/>
      </c>
      <c r="AC116" s="130" t="str">
        <f t="shared" si="37"/>
        <v/>
      </c>
      <c r="AD116" s="461"/>
    </row>
    <row r="117" spans="2:30" ht="13.5" thickBot="1" x14ac:dyDescent="0.25">
      <c r="B117" s="514"/>
      <c r="C117" s="515"/>
      <c r="D117" s="515"/>
      <c r="E117" s="19"/>
      <c r="F117" s="141"/>
      <c r="G117" s="151" t="str">
        <f>IF(E117="","",IF($C$7&gt;12,IF(E117="computer",F117*Hulpsheets!$AX$4,F117*Hulpsheets!$AX$5),(IF(E117="computer",F117*Hulpsheets!$AX$4,F117*Hulpsheets!$AX$5)*$C$7/12)))</f>
        <v/>
      </c>
      <c r="H117" s="151" t="str">
        <f>IF(E117="","",IF($C$7&lt;13,0,IF($C$7&gt;24,IF(E117="computer",F117*Hulpsheets!$AY$4,F117*Hulpsheets!$AY$5),IF(E117="computer",F117*Hulpsheets!$AY$4,F117*Hulpsheets!$AY$5)*($C$7-12)/12)))</f>
        <v/>
      </c>
      <c r="I117" s="151" t="str">
        <f>IF(E117="","",IF($C$7&lt;24,0,IF($C$7&gt;36,IF(E117="computer",F117*Hulpsheets!$AZ$4,F117*Hulpsheets!$AZ$5),IF(E117="computer",F117*Hulpsheets!$AZ$4,F117*Hulpsheets!$AZ$5)*($C$7-24)/12)))</f>
        <v/>
      </c>
      <c r="J117" s="151" t="str">
        <f>IF(E117="","",IF($C$7&lt;36,0,IF($C$7&gt;48,IF(E117="computer",F117*Hulpsheets!$BA$4,F117*Hulpsheets!$BA$5),IF(E117="computer",F117*Hulpsheets!$BA$4,F117*Hulpsheets!$BA$5)*($C$7-36)/12)))</f>
        <v/>
      </c>
      <c r="K117" s="151" t="str">
        <f>IF(E117="","",IF($C$7&lt;48,0,IF($C$7&gt;48,IF(E117="computer",F117*Hulpsheets!$BB$4,F117*Hulpsheets!$BB$5),IF(E117="computer",F117*Hulpsheets!$BB$4,F117*Hulpsheets!$BB$5)*($C$7-48)/12)))</f>
        <v/>
      </c>
      <c r="L117" s="429" t="s">
        <v>120</v>
      </c>
      <c r="M117" s="257" t="str">
        <f>IF(LEN($C$5)&lt;=1,
    "",
    IF(
        OR($C$5="Overige (zorg-)instellingen",$C$5="Onderneming"),
        IF(Basisgegevens!$C$5="Ja",
            IFERROR(
                INDEX(Hulpsheets!$AO$3:$AR$18,
                    MATCH($C$9,Hulpsheets!$AN$3:$AN$18,0),
                    MATCH($C$6,Hulpsheets!$AO$3:$AR$3,0)
                ),
                ""
            ),
            IFERROR(
                INDEX(Hulpsheets!$AH$3:$AK$18,
                    MATCH($C$9,Hulpsheets!$AG$3:$AG$18,0),
                    MATCH($C$6,Hulpsheets!$AH$3:$AK$3,0)
                ),
                ""
            )
        ),
        IF($L117="Niet-economische activiteit",
            100%,
            IF(Basisgegevens!$C$5="Ja",
                IFERROR(
                    INDEX(Hulpsheets!$AO$3:$AR$18,
                        MATCH($C$9,Hulpsheets!$AN$3:$AN$18,0),
                        MATCH($C$6,Hulpsheets!$AO$3:$AR$3,0)
                    ),
                    ""
                ),
                IFERROR(
                    INDEX(Hulpsheets!$AH$3:$AK$18,
                        MATCH($C$9,Hulpsheets!$AG$3:$AG$18,0),
                        MATCH($C$6,Hulpsheets!$AH$3:$AK$3,0)
                    ),
                    ""
                )
            )
        )
    )
)</f>
        <v/>
      </c>
      <c r="N117" s="397">
        <f t="shared" si="31"/>
        <v>0</v>
      </c>
      <c r="O117" s="77" t="str">
        <f t="shared" si="32"/>
        <v/>
      </c>
      <c r="P117" s="86" t="str">
        <f t="shared" si="33"/>
        <v/>
      </c>
      <c r="R117" s="404"/>
      <c r="S117" s="407" t="str">
        <f t="shared" si="38"/>
        <v/>
      </c>
      <c r="T117" s="130" t="str">
        <f t="shared" si="34"/>
        <v/>
      </c>
      <c r="U117" s="70"/>
      <c r="V117" s="404"/>
      <c r="W117" s="70"/>
      <c r="X117" s="404"/>
      <c r="Z117" s="407" t="str">
        <f t="shared" si="39"/>
        <v/>
      </c>
      <c r="AA117" s="130" t="str">
        <f t="shared" si="35"/>
        <v/>
      </c>
      <c r="AB117" s="407" t="str">
        <f t="shared" si="36"/>
        <v/>
      </c>
      <c r="AC117" s="130" t="str">
        <f t="shared" si="37"/>
        <v/>
      </c>
      <c r="AD117" s="461"/>
    </row>
    <row r="118" spans="2:30" ht="13.5" hidden="1" outlineLevel="1" thickBot="1" x14ac:dyDescent="0.25">
      <c r="B118" s="514"/>
      <c r="C118" s="515"/>
      <c r="D118" s="515"/>
      <c r="E118" s="19"/>
      <c r="F118" s="141"/>
      <c r="G118" s="151" t="str">
        <f>IF(E118="","",IF($C$7&gt;12,IF(E118="computer",F118*Hulpsheets!$AX$4,F118*Hulpsheets!$AX$5),(IF(E118="computer",F118*Hulpsheets!$AX$4,F118*Hulpsheets!$AX$5)*$C$7/12)))</f>
        <v/>
      </c>
      <c r="H118" s="151" t="str">
        <f>IF(E118="","",IF($C$7&lt;13,0,IF($C$7&gt;24,IF(E118="computer",F118*Hulpsheets!$AY$4,F118*Hulpsheets!$AY$5),IF(E118="computer",F118*Hulpsheets!$AY$4,F118*Hulpsheets!$AY$5)*($C$7-12)/12)))</f>
        <v/>
      </c>
      <c r="I118" s="151" t="str">
        <f>IF(E118="","",IF($C$7&lt;24,0,IF($C$7&gt;36,IF(E118="computer",F118*Hulpsheets!$AZ$4,F118*Hulpsheets!$AZ$5),IF(E118="computer",F118*Hulpsheets!$AZ$4,F118*Hulpsheets!$AZ$5)*($C$7-24)/12)))</f>
        <v/>
      </c>
      <c r="J118" s="151" t="str">
        <f>IF(E118="","",IF($C$7&lt;36,0,IF($C$7&gt;48,IF(E118="computer",F118*Hulpsheets!$BA$4,F118*Hulpsheets!$BA$5),IF(E118="computer",F118*Hulpsheets!$BA$4,F118*Hulpsheets!$BA$5)*($C$7-36)/12)))</f>
        <v/>
      </c>
      <c r="K118" s="151" t="str">
        <f>IF(E118="","",IF($C$7&lt;48,0,IF($C$7&gt;48,IF(E118="computer",F118*Hulpsheets!$BB$4,F118*Hulpsheets!$BB$5),IF(E118="computer",F118*Hulpsheets!$BB$4,F118*Hulpsheets!$BB$5)*($C$7-48)/12)))</f>
        <v/>
      </c>
      <c r="L118" s="429" t="s">
        <v>120</v>
      </c>
      <c r="M118" s="257" t="str">
        <f>IF(LEN($C$5)&lt;=1,
    "",
    IF(
        OR($C$5="Overige (zorg-)instellingen",$C$5="Onderneming"),
        IF(Basisgegevens!$C$5="Ja",
            IFERROR(
                INDEX(Hulpsheets!$AO$3:$AR$18,
                    MATCH($C$9,Hulpsheets!$AN$3:$AN$18,0),
                    MATCH($C$6,Hulpsheets!$AO$3:$AR$3,0)
                ),
                ""
            ),
            IFERROR(
                INDEX(Hulpsheets!$AH$3:$AK$18,
                    MATCH($C$9,Hulpsheets!$AG$3:$AG$18,0),
                    MATCH($C$6,Hulpsheets!$AH$3:$AK$3,0)
                ),
                ""
            )
        ),
        IF($L118="Niet-economische activiteit",
            100%,
            IF(Basisgegevens!$C$5="Ja",
                IFERROR(
                    INDEX(Hulpsheets!$AO$3:$AR$18,
                        MATCH($C$9,Hulpsheets!$AN$3:$AN$18,0),
                        MATCH($C$6,Hulpsheets!$AO$3:$AR$3,0)
                    ),
                    ""
                ),
                IFERROR(
                    INDEX(Hulpsheets!$AH$3:$AK$18,
                        MATCH($C$9,Hulpsheets!$AG$3:$AG$18,0),
                        MATCH($C$6,Hulpsheets!$AH$3:$AK$3,0)
                    ),
                    ""
                )
            )
        )
    )
)</f>
        <v/>
      </c>
      <c r="N118" s="397">
        <f t="shared" si="31"/>
        <v>0</v>
      </c>
      <c r="O118" s="77" t="str">
        <f t="shared" si="32"/>
        <v/>
      </c>
      <c r="P118" s="86" t="str">
        <f t="shared" si="33"/>
        <v/>
      </c>
      <c r="R118" s="404"/>
      <c r="S118" s="407" t="str">
        <f t="shared" si="38"/>
        <v/>
      </c>
      <c r="T118" s="130" t="str">
        <f t="shared" si="34"/>
        <v/>
      </c>
      <c r="U118" s="70"/>
      <c r="V118" s="404"/>
      <c r="W118" s="70"/>
      <c r="X118" s="404"/>
      <c r="Z118" s="407" t="str">
        <f t="shared" si="39"/>
        <v/>
      </c>
      <c r="AA118" s="130" t="str">
        <f t="shared" si="35"/>
        <v/>
      </c>
      <c r="AB118" s="407" t="str">
        <f t="shared" si="36"/>
        <v/>
      </c>
      <c r="AC118" s="130" t="str">
        <f t="shared" si="37"/>
        <v/>
      </c>
      <c r="AD118" s="461"/>
    </row>
    <row r="119" spans="2:30" ht="13.5" hidden="1" outlineLevel="1" thickBot="1" x14ac:dyDescent="0.25">
      <c r="B119" s="514"/>
      <c r="C119" s="515"/>
      <c r="D119" s="515"/>
      <c r="E119" s="19"/>
      <c r="F119" s="141"/>
      <c r="G119" s="151" t="str">
        <f>IF(E119="","",IF($C$7&gt;12,IF(E119="computer",F119*Hulpsheets!$AX$4,F119*Hulpsheets!$AX$5),(IF(E119="computer",F119*Hulpsheets!$AX$4,F119*Hulpsheets!$AX$5)*$C$7/12)))</f>
        <v/>
      </c>
      <c r="H119" s="151" t="str">
        <f>IF(E119="","",IF($C$7&lt;13,0,IF($C$7&gt;24,IF(E119="computer",F119*Hulpsheets!$AY$4,F119*Hulpsheets!$AY$5),IF(E119="computer",F119*Hulpsheets!$AY$4,F119*Hulpsheets!$AY$5)*($C$7-12)/12)))</f>
        <v/>
      </c>
      <c r="I119" s="151" t="str">
        <f>IF(E119="","",IF($C$7&lt;24,0,IF($C$7&gt;36,IF(E119="computer",F119*Hulpsheets!$AZ$4,F119*Hulpsheets!$AZ$5),IF(E119="computer",F119*Hulpsheets!$AZ$4,F119*Hulpsheets!$AZ$5)*($C$7-24)/12)))</f>
        <v/>
      </c>
      <c r="J119" s="151" t="str">
        <f>IF(E119="","",IF($C$7&lt;36,0,IF($C$7&gt;48,IF(E119="computer",F119*Hulpsheets!$BA$4,F119*Hulpsheets!$BA$5),IF(E119="computer",F119*Hulpsheets!$BA$4,F119*Hulpsheets!$BA$5)*($C$7-36)/12)))</f>
        <v/>
      </c>
      <c r="K119" s="151" t="str">
        <f>IF(E119="","",IF($C$7&lt;48,0,IF($C$7&gt;48,IF(E119="computer",F119*Hulpsheets!$BB$4,F119*Hulpsheets!$BB$5),IF(E119="computer",F119*Hulpsheets!$BB$4,F119*Hulpsheets!$BB$5)*($C$7-48)/12)))</f>
        <v/>
      </c>
      <c r="L119" s="429" t="s">
        <v>120</v>
      </c>
      <c r="M119" s="257" t="str">
        <f>IF(LEN($C$5)&lt;=1,
    "",
    IF(
        OR($C$5="Overige (zorg-)instellingen",$C$5="Onderneming"),
        IF(Basisgegevens!$C$5="Ja",
            IFERROR(
                INDEX(Hulpsheets!$AO$3:$AR$18,
                    MATCH($C$9,Hulpsheets!$AN$3:$AN$18,0),
                    MATCH($C$6,Hulpsheets!$AO$3:$AR$3,0)
                ),
                ""
            ),
            IFERROR(
                INDEX(Hulpsheets!$AH$3:$AK$18,
                    MATCH($C$9,Hulpsheets!$AG$3:$AG$18,0),
                    MATCH($C$6,Hulpsheets!$AH$3:$AK$3,0)
                ),
                ""
            )
        ),
        IF($L119="Niet-economische activiteit",
            100%,
            IF(Basisgegevens!$C$5="Ja",
                IFERROR(
                    INDEX(Hulpsheets!$AO$3:$AR$18,
                        MATCH($C$9,Hulpsheets!$AN$3:$AN$18,0),
                        MATCH($C$6,Hulpsheets!$AO$3:$AR$3,0)
                    ),
                    ""
                ),
                IFERROR(
                    INDEX(Hulpsheets!$AH$3:$AK$18,
                        MATCH($C$9,Hulpsheets!$AG$3:$AG$18,0),
                        MATCH($C$6,Hulpsheets!$AH$3:$AK$3,0)
                    ),
                    ""
                )
            )
        )
    )
)</f>
        <v/>
      </c>
      <c r="N119" s="397">
        <f t="shared" si="31"/>
        <v>0</v>
      </c>
      <c r="O119" s="77" t="str">
        <f t="shared" si="32"/>
        <v/>
      </c>
      <c r="P119" s="86" t="str">
        <f t="shared" si="33"/>
        <v/>
      </c>
      <c r="R119" s="404"/>
      <c r="S119" s="407" t="str">
        <f t="shared" si="38"/>
        <v/>
      </c>
      <c r="T119" s="130" t="str">
        <f t="shared" si="34"/>
        <v/>
      </c>
      <c r="U119" s="70"/>
      <c r="V119" s="404"/>
      <c r="W119" s="70"/>
      <c r="X119" s="404"/>
      <c r="Z119" s="407" t="str">
        <f t="shared" si="39"/>
        <v/>
      </c>
      <c r="AA119" s="130" t="str">
        <f t="shared" si="35"/>
        <v/>
      </c>
      <c r="AB119" s="407" t="str">
        <f t="shared" si="36"/>
        <v/>
      </c>
      <c r="AC119" s="130" t="str">
        <f t="shared" si="37"/>
        <v/>
      </c>
      <c r="AD119" s="461"/>
    </row>
    <row r="120" spans="2:30" ht="13.5" hidden="1" outlineLevel="1" thickBot="1" x14ac:dyDescent="0.25">
      <c r="B120" s="514"/>
      <c r="C120" s="515"/>
      <c r="D120" s="515"/>
      <c r="E120" s="19"/>
      <c r="F120" s="141"/>
      <c r="G120" s="151" t="str">
        <f>IF(E120="","",IF($C$7&gt;12,IF(E120="computer",F120*Hulpsheets!$AX$4,F120*Hulpsheets!$AX$5),(IF(E120="computer",F120*Hulpsheets!$AX$4,F120*Hulpsheets!$AX$5)*$C$7/12)))</f>
        <v/>
      </c>
      <c r="H120" s="151" t="str">
        <f>IF(E120="","",IF($C$7&lt;13,0,IF($C$7&gt;24,IF(E120="computer",F120*Hulpsheets!$AY$4,F120*Hulpsheets!$AY$5),IF(E120="computer",F120*Hulpsheets!$AY$4,F120*Hulpsheets!$AY$5)*($C$7-12)/12)))</f>
        <v/>
      </c>
      <c r="I120" s="151" t="str">
        <f>IF(E120="","",IF($C$7&lt;24,0,IF($C$7&gt;36,IF(E120="computer",F120*Hulpsheets!$AZ$4,F120*Hulpsheets!$AZ$5),IF(E120="computer",F120*Hulpsheets!$AZ$4,F120*Hulpsheets!$AZ$5)*($C$7-24)/12)))</f>
        <v/>
      </c>
      <c r="J120" s="151" t="str">
        <f>IF(E120="","",IF($C$7&lt;36,0,IF($C$7&gt;48,IF(E120="computer",F120*Hulpsheets!$BA$4,F120*Hulpsheets!$BA$5),IF(E120="computer",F120*Hulpsheets!$BA$4,F120*Hulpsheets!$BA$5)*($C$7-36)/12)))</f>
        <v/>
      </c>
      <c r="K120" s="151" t="str">
        <f>IF(E120="","",IF($C$7&lt;48,0,IF($C$7&gt;48,IF(E120="computer",F120*Hulpsheets!$BB$4,F120*Hulpsheets!$BB$5),IF(E120="computer",F120*Hulpsheets!$BB$4,F120*Hulpsheets!$BB$5)*($C$7-48)/12)))</f>
        <v/>
      </c>
      <c r="L120" s="429" t="s">
        <v>120</v>
      </c>
      <c r="M120" s="257" t="str">
        <f>IF(LEN($C$5)&lt;=1,
    "",
    IF(
        OR($C$5="Overige (zorg-)instellingen",$C$5="Onderneming"),
        IF(Basisgegevens!$C$5="Ja",
            IFERROR(
                INDEX(Hulpsheets!$AO$3:$AR$18,
                    MATCH($C$9,Hulpsheets!$AN$3:$AN$18,0),
                    MATCH($C$6,Hulpsheets!$AO$3:$AR$3,0)
                ),
                ""
            ),
            IFERROR(
                INDEX(Hulpsheets!$AH$3:$AK$18,
                    MATCH($C$9,Hulpsheets!$AG$3:$AG$18,0),
                    MATCH($C$6,Hulpsheets!$AH$3:$AK$3,0)
                ),
                ""
            )
        ),
        IF($L120="Niet-economische activiteit",
            100%,
            IF(Basisgegevens!$C$5="Ja",
                IFERROR(
                    INDEX(Hulpsheets!$AO$3:$AR$18,
                        MATCH($C$9,Hulpsheets!$AN$3:$AN$18,0),
                        MATCH($C$6,Hulpsheets!$AO$3:$AR$3,0)
                    ),
                    ""
                ),
                IFERROR(
                    INDEX(Hulpsheets!$AH$3:$AK$18,
                        MATCH($C$9,Hulpsheets!$AG$3:$AG$18,0),
                        MATCH($C$6,Hulpsheets!$AH$3:$AK$3,0)
                    ),
                    ""
                )
            )
        )
    )
)</f>
        <v/>
      </c>
      <c r="N120" s="397">
        <f t="shared" si="31"/>
        <v>0</v>
      </c>
      <c r="O120" s="77" t="str">
        <f t="shared" si="32"/>
        <v/>
      </c>
      <c r="P120" s="86" t="str">
        <f t="shared" si="33"/>
        <v/>
      </c>
      <c r="R120" s="404"/>
      <c r="S120" s="407" t="str">
        <f t="shared" si="38"/>
        <v/>
      </c>
      <c r="T120" s="130" t="str">
        <f t="shared" si="34"/>
        <v/>
      </c>
      <c r="U120" s="70"/>
      <c r="V120" s="404"/>
      <c r="W120" s="70"/>
      <c r="X120" s="404"/>
      <c r="Z120" s="407" t="str">
        <f t="shared" si="39"/>
        <v/>
      </c>
      <c r="AA120" s="130" t="str">
        <f t="shared" si="35"/>
        <v/>
      </c>
      <c r="AB120" s="407" t="str">
        <f t="shared" si="36"/>
        <v/>
      </c>
      <c r="AC120" s="130" t="str">
        <f t="shared" si="37"/>
        <v/>
      </c>
      <c r="AD120" s="461"/>
    </row>
    <row r="121" spans="2:30" ht="13.5" hidden="1" outlineLevel="1" thickBot="1" x14ac:dyDescent="0.25">
      <c r="B121" s="514"/>
      <c r="C121" s="515"/>
      <c r="D121" s="515"/>
      <c r="E121" s="19"/>
      <c r="F121" s="141"/>
      <c r="G121" s="151" t="str">
        <f>IF(E121="","",IF($C$7&gt;12,IF(E121="computer",F121*Hulpsheets!$AX$4,F121*Hulpsheets!$AX$5),(IF(E121="computer",F121*Hulpsheets!$AX$4,F121*Hulpsheets!$AX$5)*$C$7/12)))</f>
        <v/>
      </c>
      <c r="H121" s="151" t="str">
        <f>IF(E121="","",IF($C$7&lt;13,0,IF($C$7&gt;24,IF(E121="computer",F121*Hulpsheets!$AY$4,F121*Hulpsheets!$AY$5),IF(E121="computer",F121*Hulpsheets!$AY$4,F121*Hulpsheets!$AY$5)*($C$7-12)/12)))</f>
        <v/>
      </c>
      <c r="I121" s="151" t="str">
        <f>IF(E121="","",IF($C$7&lt;24,0,IF($C$7&gt;36,IF(E121="computer",F121*Hulpsheets!$AZ$4,F121*Hulpsheets!$AZ$5),IF(E121="computer",F121*Hulpsheets!$AZ$4,F121*Hulpsheets!$AZ$5)*($C$7-24)/12)))</f>
        <v/>
      </c>
      <c r="J121" s="151" t="str">
        <f>IF(E121="","",IF($C$7&lt;36,0,IF($C$7&gt;48,IF(E121="computer",F121*Hulpsheets!$BA$4,F121*Hulpsheets!$BA$5),IF(E121="computer",F121*Hulpsheets!$BA$4,F121*Hulpsheets!$BA$5)*($C$7-36)/12)))</f>
        <v/>
      </c>
      <c r="K121" s="151" t="str">
        <f>IF(E121="","",IF($C$7&lt;48,0,IF($C$7&gt;48,IF(E121="computer",F121*Hulpsheets!$BB$4,F121*Hulpsheets!$BB$5),IF(E121="computer",F121*Hulpsheets!$BB$4,F121*Hulpsheets!$BB$5)*($C$7-48)/12)))</f>
        <v/>
      </c>
      <c r="L121" s="429" t="s">
        <v>120</v>
      </c>
      <c r="M121" s="257" t="str">
        <f>IF(LEN($C$5)&lt;=1,
    "",
    IF(
        OR($C$5="Overige (zorg-)instellingen",$C$5="Onderneming"),
        IF(Basisgegevens!$C$5="Ja",
            IFERROR(
                INDEX(Hulpsheets!$AO$3:$AR$18,
                    MATCH($C$9,Hulpsheets!$AN$3:$AN$18,0),
                    MATCH($C$6,Hulpsheets!$AO$3:$AR$3,0)
                ),
                ""
            ),
            IFERROR(
                INDEX(Hulpsheets!$AH$3:$AK$18,
                    MATCH($C$9,Hulpsheets!$AG$3:$AG$18,0),
                    MATCH($C$6,Hulpsheets!$AH$3:$AK$3,0)
                ),
                ""
            )
        ),
        IF($L121="Niet-economische activiteit",
            100%,
            IF(Basisgegevens!$C$5="Ja",
                IFERROR(
                    INDEX(Hulpsheets!$AO$3:$AR$18,
                        MATCH($C$9,Hulpsheets!$AN$3:$AN$18,0),
                        MATCH($C$6,Hulpsheets!$AO$3:$AR$3,0)
                    ),
                    ""
                ),
                IFERROR(
                    INDEX(Hulpsheets!$AH$3:$AK$18,
                        MATCH($C$9,Hulpsheets!$AG$3:$AG$18,0),
                        MATCH($C$6,Hulpsheets!$AH$3:$AK$3,0)
                    ),
                    ""
                )
            )
        )
    )
)</f>
        <v/>
      </c>
      <c r="N121" s="397">
        <f t="shared" si="31"/>
        <v>0</v>
      </c>
      <c r="O121" s="77" t="str">
        <f t="shared" si="32"/>
        <v/>
      </c>
      <c r="P121" s="86" t="str">
        <f t="shared" si="33"/>
        <v/>
      </c>
      <c r="R121" s="404"/>
      <c r="S121" s="407" t="str">
        <f t="shared" si="38"/>
        <v/>
      </c>
      <c r="T121" s="130" t="str">
        <f t="shared" si="34"/>
        <v/>
      </c>
      <c r="U121" s="70"/>
      <c r="V121" s="404"/>
      <c r="W121" s="70"/>
      <c r="X121" s="404"/>
      <c r="Z121" s="407" t="str">
        <f t="shared" si="39"/>
        <v/>
      </c>
      <c r="AA121" s="130" t="str">
        <f t="shared" si="35"/>
        <v/>
      </c>
      <c r="AB121" s="407" t="str">
        <f t="shared" si="36"/>
        <v/>
      </c>
      <c r="AC121" s="130" t="str">
        <f t="shared" si="37"/>
        <v/>
      </c>
      <c r="AD121" s="461"/>
    </row>
    <row r="122" spans="2:30" ht="13.5" hidden="1" outlineLevel="1" thickBot="1" x14ac:dyDescent="0.25">
      <c r="B122" s="514"/>
      <c r="C122" s="515"/>
      <c r="D122" s="515"/>
      <c r="E122" s="19"/>
      <c r="F122" s="141"/>
      <c r="G122" s="151" t="str">
        <f>IF(E122="","",IF($C$7&gt;12,IF(E122="computer",F122*Hulpsheets!$AX$4,F122*Hulpsheets!$AX$5),(IF(E122="computer",F122*Hulpsheets!$AX$4,F122*Hulpsheets!$AX$5)*$C$7/12)))</f>
        <v/>
      </c>
      <c r="H122" s="151" t="str">
        <f>IF(E122="","",IF($C$7&lt;13,0,IF($C$7&gt;24,IF(E122="computer",F122*Hulpsheets!$AY$4,F122*Hulpsheets!$AY$5),IF(E122="computer",F122*Hulpsheets!$AY$4,F122*Hulpsheets!$AY$5)*($C$7-12)/12)))</f>
        <v/>
      </c>
      <c r="I122" s="151" t="str">
        <f>IF(E122="","",IF($C$7&lt;24,0,IF($C$7&gt;36,IF(E122="computer",F122*Hulpsheets!$AZ$4,F122*Hulpsheets!$AZ$5),IF(E122="computer",F122*Hulpsheets!$AZ$4,F122*Hulpsheets!$AZ$5)*($C$7-24)/12)))</f>
        <v/>
      </c>
      <c r="J122" s="151" t="str">
        <f>IF(E122="","",IF($C$7&lt;36,0,IF($C$7&gt;48,IF(E122="computer",F122*Hulpsheets!$BA$4,F122*Hulpsheets!$BA$5),IF(E122="computer",F122*Hulpsheets!$BA$4,F122*Hulpsheets!$BA$5)*($C$7-36)/12)))</f>
        <v/>
      </c>
      <c r="K122" s="151" t="str">
        <f>IF(E122="","",IF($C$7&lt;48,0,IF($C$7&gt;48,IF(E122="computer",F122*Hulpsheets!$BB$4,F122*Hulpsheets!$BB$5),IF(E122="computer",F122*Hulpsheets!$BB$4,F122*Hulpsheets!$BB$5)*($C$7-48)/12)))</f>
        <v/>
      </c>
      <c r="L122" s="429" t="s">
        <v>120</v>
      </c>
      <c r="M122" s="257" t="str">
        <f>IF(LEN($C$5)&lt;=1,
    "",
    IF(
        OR($C$5="Overige (zorg-)instellingen",$C$5="Onderneming"),
        IF(Basisgegevens!$C$5="Ja",
            IFERROR(
                INDEX(Hulpsheets!$AO$3:$AR$18,
                    MATCH($C$9,Hulpsheets!$AN$3:$AN$18,0),
                    MATCH($C$6,Hulpsheets!$AO$3:$AR$3,0)
                ),
                ""
            ),
            IFERROR(
                INDEX(Hulpsheets!$AH$3:$AK$18,
                    MATCH($C$9,Hulpsheets!$AG$3:$AG$18,0),
                    MATCH($C$6,Hulpsheets!$AH$3:$AK$3,0)
                ),
                ""
            )
        ),
        IF($L122="Niet-economische activiteit",
            100%,
            IF(Basisgegevens!$C$5="Ja",
                IFERROR(
                    INDEX(Hulpsheets!$AO$3:$AR$18,
                        MATCH($C$9,Hulpsheets!$AN$3:$AN$18,0),
                        MATCH($C$6,Hulpsheets!$AO$3:$AR$3,0)
                    ),
                    ""
                ),
                IFERROR(
                    INDEX(Hulpsheets!$AH$3:$AK$18,
                        MATCH($C$9,Hulpsheets!$AG$3:$AG$18,0),
                        MATCH($C$6,Hulpsheets!$AH$3:$AK$3,0)
                    ),
                    ""
                )
            )
        )
    )
)</f>
        <v/>
      </c>
      <c r="N122" s="397">
        <f t="shared" si="31"/>
        <v>0</v>
      </c>
      <c r="O122" s="77" t="str">
        <f t="shared" si="32"/>
        <v/>
      </c>
      <c r="P122" s="86" t="str">
        <f t="shared" si="33"/>
        <v/>
      </c>
      <c r="R122" s="404"/>
      <c r="S122" s="407" t="str">
        <f t="shared" si="38"/>
        <v/>
      </c>
      <c r="T122" s="130" t="str">
        <f t="shared" si="34"/>
        <v/>
      </c>
      <c r="U122" s="70"/>
      <c r="V122" s="404"/>
      <c r="W122" s="70"/>
      <c r="X122" s="404"/>
      <c r="Z122" s="407" t="str">
        <f t="shared" si="39"/>
        <v/>
      </c>
      <c r="AA122" s="130" t="str">
        <f t="shared" si="35"/>
        <v/>
      </c>
      <c r="AB122" s="407" t="str">
        <f t="shared" si="36"/>
        <v/>
      </c>
      <c r="AC122" s="130" t="str">
        <f t="shared" si="37"/>
        <v/>
      </c>
      <c r="AD122" s="461"/>
    </row>
    <row r="123" spans="2:30" ht="13.5" hidden="1" outlineLevel="1" thickBot="1" x14ac:dyDescent="0.25">
      <c r="B123" s="514"/>
      <c r="C123" s="515"/>
      <c r="D123" s="515"/>
      <c r="E123" s="19"/>
      <c r="F123" s="141"/>
      <c r="G123" s="151" t="str">
        <f>IF(E123="","",IF($C$7&gt;12,IF(E123="computer",F123*Hulpsheets!$AX$4,F123*Hulpsheets!$AX$5),(IF(E123="computer",F123*Hulpsheets!$AX$4,F123*Hulpsheets!$AX$5)*$C$7/12)))</f>
        <v/>
      </c>
      <c r="H123" s="151" t="str">
        <f>IF(E123="","",IF($C$7&lt;13,0,IF($C$7&gt;24,IF(E123="computer",F123*Hulpsheets!$AY$4,F123*Hulpsheets!$AY$5),IF(E123="computer",F123*Hulpsheets!$AY$4,F123*Hulpsheets!$AY$5)*($C$7-12)/12)))</f>
        <v/>
      </c>
      <c r="I123" s="151" t="str">
        <f>IF(E123="","",IF($C$7&lt;24,0,IF($C$7&gt;36,IF(E123="computer",F123*Hulpsheets!$AZ$4,F123*Hulpsheets!$AZ$5),IF(E123="computer",F123*Hulpsheets!$AZ$4,F123*Hulpsheets!$AZ$5)*($C$7-24)/12)))</f>
        <v/>
      </c>
      <c r="J123" s="151" t="str">
        <f>IF(E123="","",IF($C$7&lt;36,0,IF($C$7&gt;48,IF(E123="computer",F123*Hulpsheets!$BA$4,F123*Hulpsheets!$BA$5),IF(E123="computer",F123*Hulpsheets!$BA$4,F123*Hulpsheets!$BA$5)*($C$7-36)/12)))</f>
        <v/>
      </c>
      <c r="K123" s="151" t="str">
        <f>IF(E123="","",IF($C$7&lt;48,0,IF($C$7&gt;48,IF(E123="computer",F123*Hulpsheets!$BB$4,F123*Hulpsheets!$BB$5),IF(E123="computer",F123*Hulpsheets!$BB$4,F123*Hulpsheets!$BB$5)*($C$7-48)/12)))</f>
        <v/>
      </c>
      <c r="L123" s="429" t="s">
        <v>120</v>
      </c>
      <c r="M123" s="257" t="str">
        <f>IF(LEN($C$5)&lt;=1,
    "",
    IF(
        OR($C$5="Overige (zorg-)instellingen",$C$5="Onderneming"),
        IF(Basisgegevens!$C$5="Ja",
            IFERROR(
                INDEX(Hulpsheets!$AO$3:$AR$18,
                    MATCH($C$9,Hulpsheets!$AN$3:$AN$18,0),
                    MATCH($C$6,Hulpsheets!$AO$3:$AR$3,0)
                ),
                ""
            ),
            IFERROR(
                INDEX(Hulpsheets!$AH$3:$AK$18,
                    MATCH($C$9,Hulpsheets!$AG$3:$AG$18,0),
                    MATCH($C$6,Hulpsheets!$AH$3:$AK$3,0)
                ),
                ""
            )
        ),
        IF($L123="Niet-economische activiteit",
            100%,
            IF(Basisgegevens!$C$5="Ja",
                IFERROR(
                    INDEX(Hulpsheets!$AO$3:$AR$18,
                        MATCH($C$9,Hulpsheets!$AN$3:$AN$18,0),
                        MATCH($C$6,Hulpsheets!$AO$3:$AR$3,0)
                    ),
                    ""
                ),
                IFERROR(
                    INDEX(Hulpsheets!$AH$3:$AK$18,
                        MATCH($C$9,Hulpsheets!$AG$3:$AG$18,0),
                        MATCH($C$6,Hulpsheets!$AH$3:$AK$3,0)
                    ),
                    ""
                )
            )
        )
    )
)</f>
        <v/>
      </c>
      <c r="N123" s="397">
        <f t="shared" si="31"/>
        <v>0</v>
      </c>
      <c r="O123" s="77" t="str">
        <f t="shared" si="32"/>
        <v/>
      </c>
      <c r="P123" s="86" t="str">
        <f t="shared" si="33"/>
        <v/>
      </c>
      <c r="R123" s="404"/>
      <c r="S123" s="407" t="str">
        <f t="shared" si="38"/>
        <v/>
      </c>
      <c r="T123" s="130" t="str">
        <f t="shared" si="34"/>
        <v/>
      </c>
      <c r="U123" s="70"/>
      <c r="V123" s="404"/>
      <c r="W123" s="70"/>
      <c r="X123" s="404"/>
      <c r="Z123" s="407" t="str">
        <f t="shared" si="39"/>
        <v/>
      </c>
      <c r="AA123" s="130" t="str">
        <f t="shared" si="35"/>
        <v/>
      </c>
      <c r="AB123" s="407" t="str">
        <f t="shared" si="36"/>
        <v/>
      </c>
      <c r="AC123" s="130" t="str">
        <f t="shared" si="37"/>
        <v/>
      </c>
      <c r="AD123" s="461"/>
    </row>
    <row r="124" spans="2:30" ht="13.5" hidden="1" outlineLevel="1" thickBot="1" x14ac:dyDescent="0.25">
      <c r="B124" s="514"/>
      <c r="C124" s="515"/>
      <c r="D124" s="515"/>
      <c r="E124" s="19"/>
      <c r="F124" s="141"/>
      <c r="G124" s="151" t="str">
        <f>IF(E124="","",IF($C$7&gt;12,IF(E124="computer",F124*Hulpsheets!$AX$4,F124*Hulpsheets!$AX$5),(IF(E124="computer",F124*Hulpsheets!$AX$4,F124*Hulpsheets!$AX$5)*$C$7/12)))</f>
        <v/>
      </c>
      <c r="H124" s="151" t="str">
        <f>IF(E124="","",IF($C$7&lt;13,0,IF($C$7&gt;24,IF(E124="computer",F124*Hulpsheets!$AY$4,F124*Hulpsheets!$AY$5),IF(E124="computer",F124*Hulpsheets!$AY$4,F124*Hulpsheets!$AY$5)*($C$7-12)/12)))</f>
        <v/>
      </c>
      <c r="I124" s="151" t="str">
        <f>IF(E124="","",IF($C$7&lt;24,0,IF($C$7&gt;36,IF(E124="computer",F124*Hulpsheets!$AZ$4,F124*Hulpsheets!$AZ$5),IF(E124="computer",F124*Hulpsheets!$AZ$4,F124*Hulpsheets!$AZ$5)*($C$7-24)/12)))</f>
        <v/>
      </c>
      <c r="J124" s="151" t="str">
        <f>IF(E124="","",IF($C$7&lt;36,0,IF($C$7&gt;48,IF(E124="computer",F124*Hulpsheets!$BA$4,F124*Hulpsheets!$BA$5),IF(E124="computer",F124*Hulpsheets!$BA$4,F124*Hulpsheets!$BA$5)*($C$7-36)/12)))</f>
        <v/>
      </c>
      <c r="K124" s="151" t="str">
        <f>IF(E124="","",IF($C$7&lt;48,0,IF($C$7&gt;48,IF(E124="computer",F124*Hulpsheets!$BB$4,F124*Hulpsheets!$BB$5),IF(E124="computer",F124*Hulpsheets!$BB$4,F124*Hulpsheets!$BB$5)*($C$7-48)/12)))</f>
        <v/>
      </c>
      <c r="L124" s="429" t="s">
        <v>120</v>
      </c>
      <c r="M124" s="257" t="str">
        <f>IF(LEN($C$5)&lt;=1,
    "",
    IF(
        OR($C$5="Overige (zorg-)instellingen",$C$5="Onderneming"),
        IF(Basisgegevens!$C$5="Ja",
            IFERROR(
                INDEX(Hulpsheets!$AO$3:$AR$18,
                    MATCH($C$9,Hulpsheets!$AN$3:$AN$18,0),
                    MATCH($C$6,Hulpsheets!$AO$3:$AR$3,0)
                ),
                ""
            ),
            IFERROR(
                INDEX(Hulpsheets!$AH$3:$AK$18,
                    MATCH($C$9,Hulpsheets!$AG$3:$AG$18,0),
                    MATCH($C$6,Hulpsheets!$AH$3:$AK$3,0)
                ),
                ""
            )
        ),
        IF($L124="Niet-economische activiteit",
            100%,
            IF(Basisgegevens!$C$5="Ja",
                IFERROR(
                    INDEX(Hulpsheets!$AO$3:$AR$18,
                        MATCH($C$9,Hulpsheets!$AN$3:$AN$18,0),
                        MATCH($C$6,Hulpsheets!$AO$3:$AR$3,0)
                    ),
                    ""
                ),
                IFERROR(
                    INDEX(Hulpsheets!$AH$3:$AK$18,
                        MATCH($C$9,Hulpsheets!$AG$3:$AG$18,0),
                        MATCH($C$6,Hulpsheets!$AH$3:$AK$3,0)
                    ),
                    ""
                )
            )
        )
    )
)</f>
        <v/>
      </c>
      <c r="N124" s="397">
        <f t="shared" si="31"/>
        <v>0</v>
      </c>
      <c r="O124" s="77" t="str">
        <f t="shared" si="32"/>
        <v/>
      </c>
      <c r="P124" s="86" t="str">
        <f t="shared" si="33"/>
        <v/>
      </c>
      <c r="R124" s="404"/>
      <c r="S124" s="407" t="str">
        <f t="shared" si="38"/>
        <v/>
      </c>
      <c r="T124" s="130" t="str">
        <f t="shared" si="34"/>
        <v/>
      </c>
      <c r="U124" s="70"/>
      <c r="V124" s="404"/>
      <c r="W124" s="70"/>
      <c r="X124" s="404"/>
      <c r="Z124" s="407" t="str">
        <f t="shared" si="39"/>
        <v/>
      </c>
      <c r="AA124" s="130" t="str">
        <f t="shared" si="35"/>
        <v/>
      </c>
      <c r="AB124" s="407" t="str">
        <f t="shared" si="36"/>
        <v/>
      </c>
      <c r="AC124" s="130" t="str">
        <f t="shared" si="37"/>
        <v/>
      </c>
      <c r="AD124" s="461"/>
    </row>
    <row r="125" spans="2:30" ht="13.5" hidden="1" outlineLevel="1" thickBot="1" x14ac:dyDescent="0.25">
      <c r="B125" s="514"/>
      <c r="C125" s="515"/>
      <c r="D125" s="515"/>
      <c r="E125" s="19"/>
      <c r="F125" s="141"/>
      <c r="G125" s="151" t="str">
        <f>IF(E125="","",IF($C$7&gt;12,IF(E125="computer",F125*Hulpsheets!$AX$4,F125*Hulpsheets!$AX$5),(IF(E125="computer",F125*Hulpsheets!$AX$4,F125*Hulpsheets!$AX$5)*$C$7/12)))</f>
        <v/>
      </c>
      <c r="H125" s="151" t="str">
        <f>IF(E125="","",IF($C$7&lt;13,0,IF($C$7&gt;24,IF(E125="computer",F125*Hulpsheets!$AY$4,F125*Hulpsheets!$AY$5),IF(E125="computer",F125*Hulpsheets!$AY$4,F125*Hulpsheets!$AY$5)*($C$7-12)/12)))</f>
        <v/>
      </c>
      <c r="I125" s="151" t="str">
        <f>IF(E125="","",IF($C$7&lt;24,0,IF($C$7&gt;36,IF(E125="computer",F125*Hulpsheets!$AZ$4,F125*Hulpsheets!$AZ$5),IF(E125="computer",F125*Hulpsheets!$AZ$4,F125*Hulpsheets!$AZ$5)*($C$7-24)/12)))</f>
        <v/>
      </c>
      <c r="J125" s="151" t="str">
        <f>IF(E125="","",IF($C$7&lt;36,0,IF($C$7&gt;48,IF(E125="computer",F125*Hulpsheets!$BA$4,F125*Hulpsheets!$BA$5),IF(E125="computer",F125*Hulpsheets!$BA$4,F125*Hulpsheets!$BA$5)*($C$7-36)/12)))</f>
        <v/>
      </c>
      <c r="K125" s="151" t="str">
        <f>IF(E125="","",IF($C$7&lt;48,0,IF($C$7&gt;48,IF(E125="computer",F125*Hulpsheets!$BB$4,F125*Hulpsheets!$BB$5),IF(E125="computer",F125*Hulpsheets!$BB$4,F125*Hulpsheets!$BB$5)*($C$7-48)/12)))</f>
        <v/>
      </c>
      <c r="L125" s="429" t="s">
        <v>120</v>
      </c>
      <c r="M125" s="257" t="str">
        <f>IF(LEN($C$5)&lt;=1,
    "",
    IF(
        OR($C$5="Overige (zorg-)instellingen",$C$5="Onderneming"),
        IF(Basisgegevens!$C$5="Ja",
            IFERROR(
                INDEX(Hulpsheets!$AO$3:$AR$18,
                    MATCH($C$9,Hulpsheets!$AN$3:$AN$18,0),
                    MATCH($C$6,Hulpsheets!$AO$3:$AR$3,0)
                ),
                ""
            ),
            IFERROR(
                INDEX(Hulpsheets!$AH$3:$AK$18,
                    MATCH($C$9,Hulpsheets!$AG$3:$AG$18,0),
                    MATCH($C$6,Hulpsheets!$AH$3:$AK$3,0)
                ),
                ""
            )
        ),
        IF($L125="Niet-economische activiteit",
            100%,
            IF(Basisgegevens!$C$5="Ja",
                IFERROR(
                    INDEX(Hulpsheets!$AO$3:$AR$18,
                        MATCH($C$9,Hulpsheets!$AN$3:$AN$18,0),
                        MATCH($C$6,Hulpsheets!$AO$3:$AR$3,0)
                    ),
                    ""
                ),
                IFERROR(
                    INDEX(Hulpsheets!$AH$3:$AK$18,
                        MATCH($C$9,Hulpsheets!$AG$3:$AG$18,0),
                        MATCH($C$6,Hulpsheets!$AH$3:$AK$3,0)
                    ),
                    ""
                )
            )
        )
    )
)</f>
        <v/>
      </c>
      <c r="N125" s="397">
        <f t="shared" si="31"/>
        <v>0</v>
      </c>
      <c r="O125" s="77" t="str">
        <f t="shared" si="32"/>
        <v/>
      </c>
      <c r="P125" s="86" t="str">
        <f t="shared" si="33"/>
        <v/>
      </c>
      <c r="R125" s="404"/>
      <c r="S125" s="407" t="str">
        <f t="shared" si="38"/>
        <v/>
      </c>
      <c r="T125" s="130" t="str">
        <f t="shared" si="34"/>
        <v/>
      </c>
      <c r="U125" s="70"/>
      <c r="V125" s="404"/>
      <c r="W125" s="70"/>
      <c r="X125" s="404"/>
      <c r="Z125" s="407" t="str">
        <f t="shared" si="39"/>
        <v/>
      </c>
      <c r="AA125" s="130" t="str">
        <f t="shared" si="35"/>
        <v/>
      </c>
      <c r="AB125" s="407" t="str">
        <f t="shared" si="36"/>
        <v/>
      </c>
      <c r="AC125" s="130" t="str">
        <f t="shared" si="37"/>
        <v/>
      </c>
      <c r="AD125" s="461"/>
    </row>
    <row r="126" spans="2:30" ht="13.5" hidden="1" outlineLevel="1" thickBot="1" x14ac:dyDescent="0.25">
      <c r="B126" s="514"/>
      <c r="C126" s="515"/>
      <c r="D126" s="515"/>
      <c r="E126" s="19"/>
      <c r="F126" s="141"/>
      <c r="G126" s="151" t="str">
        <f>IF(E126="","",IF($C$7&gt;12,IF(E126="computer",F126*Hulpsheets!$AX$4,F126*Hulpsheets!$AX$5),(IF(E126="computer",F126*Hulpsheets!$AX$4,F126*Hulpsheets!$AX$5)*$C$7/12)))</f>
        <v/>
      </c>
      <c r="H126" s="151" t="str">
        <f>IF(E126="","",IF($C$7&lt;13,0,IF($C$7&gt;24,IF(E126="computer",F126*Hulpsheets!$AY$4,F126*Hulpsheets!$AY$5),IF(E126="computer",F126*Hulpsheets!$AY$4,F126*Hulpsheets!$AY$5)*($C$7-12)/12)))</f>
        <v/>
      </c>
      <c r="I126" s="151" t="str">
        <f>IF(E126="","",IF($C$7&lt;24,0,IF($C$7&gt;36,IF(E126="computer",F126*Hulpsheets!$AZ$4,F126*Hulpsheets!$AZ$5),IF(E126="computer",F126*Hulpsheets!$AZ$4,F126*Hulpsheets!$AZ$5)*($C$7-24)/12)))</f>
        <v/>
      </c>
      <c r="J126" s="151" t="str">
        <f>IF(E126="","",IF($C$7&lt;36,0,IF($C$7&gt;48,IF(E126="computer",F126*Hulpsheets!$BA$4,F126*Hulpsheets!$BA$5),IF(E126="computer",F126*Hulpsheets!$BA$4,F126*Hulpsheets!$BA$5)*($C$7-36)/12)))</f>
        <v/>
      </c>
      <c r="K126" s="151" t="str">
        <f>IF(E126="","",IF($C$7&lt;48,0,IF($C$7&gt;48,IF(E126="computer",F126*Hulpsheets!$BB$4,F126*Hulpsheets!$BB$5),IF(E126="computer",F126*Hulpsheets!$BB$4,F126*Hulpsheets!$BB$5)*($C$7-48)/12)))</f>
        <v/>
      </c>
      <c r="L126" s="429" t="s">
        <v>120</v>
      </c>
      <c r="M126" s="257" t="str">
        <f>IF(LEN($C$5)&lt;=1,
    "",
    IF(
        OR($C$5="Overige (zorg-)instellingen",$C$5="Onderneming"),
        IF(Basisgegevens!$C$5="Ja",
            IFERROR(
                INDEX(Hulpsheets!$AO$3:$AR$18,
                    MATCH($C$9,Hulpsheets!$AN$3:$AN$18,0),
                    MATCH($C$6,Hulpsheets!$AO$3:$AR$3,0)
                ),
                ""
            ),
            IFERROR(
                INDEX(Hulpsheets!$AH$3:$AK$18,
                    MATCH($C$9,Hulpsheets!$AG$3:$AG$18,0),
                    MATCH($C$6,Hulpsheets!$AH$3:$AK$3,0)
                ),
                ""
            )
        ),
        IF($L126="Niet-economische activiteit",
            100%,
            IF(Basisgegevens!$C$5="Ja",
                IFERROR(
                    INDEX(Hulpsheets!$AO$3:$AR$18,
                        MATCH($C$9,Hulpsheets!$AN$3:$AN$18,0),
                        MATCH($C$6,Hulpsheets!$AO$3:$AR$3,0)
                    ),
                    ""
                ),
                IFERROR(
                    INDEX(Hulpsheets!$AH$3:$AK$18,
                        MATCH($C$9,Hulpsheets!$AG$3:$AG$18,0),
                        MATCH($C$6,Hulpsheets!$AH$3:$AK$3,0)
                    ),
                    ""
                )
            )
        )
    )
)</f>
        <v/>
      </c>
      <c r="N126" s="397">
        <f t="shared" si="31"/>
        <v>0</v>
      </c>
      <c r="O126" s="77" t="str">
        <f t="shared" si="32"/>
        <v/>
      </c>
      <c r="P126" s="86" t="str">
        <f t="shared" si="33"/>
        <v/>
      </c>
      <c r="R126" s="404"/>
      <c r="S126" s="407" t="str">
        <f t="shared" si="38"/>
        <v/>
      </c>
      <c r="T126" s="130" t="str">
        <f t="shared" si="34"/>
        <v/>
      </c>
      <c r="U126" s="70"/>
      <c r="V126" s="404"/>
      <c r="W126" s="70"/>
      <c r="X126" s="404"/>
      <c r="Z126" s="407" t="str">
        <f t="shared" si="39"/>
        <v/>
      </c>
      <c r="AA126" s="130" t="str">
        <f t="shared" si="35"/>
        <v/>
      </c>
      <c r="AB126" s="407" t="str">
        <f t="shared" si="36"/>
        <v/>
      </c>
      <c r="AC126" s="130" t="str">
        <f t="shared" si="37"/>
        <v/>
      </c>
      <c r="AD126" s="461"/>
    </row>
    <row r="127" spans="2:30" ht="13.5" hidden="1" outlineLevel="1" thickBot="1" x14ac:dyDescent="0.25">
      <c r="B127" s="527"/>
      <c r="C127" s="528"/>
      <c r="D127" s="528"/>
      <c r="E127" s="228"/>
      <c r="F127" s="150"/>
      <c r="G127" s="243" t="str">
        <f>IF(E127="","",IF($C$7&gt;12,IF(E127="computer",F127*Hulpsheets!$AX$4,F127*Hulpsheets!$AX$5),(IF(E127="computer",F127*Hulpsheets!$AX$4,F127*Hulpsheets!$AX$5)*$C$7/12)))</f>
        <v/>
      </c>
      <c r="H127" s="243" t="str">
        <f>IF(E127="","",IF($C$7&lt;13,0,IF($C$7&gt;24,IF(E127="computer",F127*Hulpsheets!$AY$4,F127*Hulpsheets!$AY$5),IF(E127="computer",F127*Hulpsheets!$AY$4,F127*Hulpsheets!$AY$5)*($C$7-12)/12)))</f>
        <v/>
      </c>
      <c r="I127" s="243" t="str">
        <f>IF(E127="","",IF($C$7&lt;24,0,IF($C$7&gt;36,IF(E127="computer",F127*Hulpsheets!$AZ$4,F127*Hulpsheets!$AZ$5),IF(E127="computer",F127*Hulpsheets!$AZ$4,F127*Hulpsheets!$AZ$5)*($C$7-24)/12)))</f>
        <v/>
      </c>
      <c r="J127" s="243" t="str">
        <f>IF(E127="","",IF($C$7&lt;36,0,IF($C$7&gt;48,IF(E127="computer",F127*Hulpsheets!$BA$4,F127*Hulpsheets!$BA$5),IF(E127="computer",F127*Hulpsheets!$BA$4,F127*Hulpsheets!$BA$5)*($C$7-36)/12)))</f>
        <v/>
      </c>
      <c r="K127" s="243" t="str">
        <f>IF(E127="","",IF($C$7&lt;48,0,IF($C$7&gt;48,IF(E127="computer",F127*Hulpsheets!$BB$4,F127*Hulpsheets!$BB$5),IF(E127="computer",F127*Hulpsheets!$BB$4,F127*Hulpsheets!$BB$5)*($C$7-48)/12)))</f>
        <v/>
      </c>
      <c r="L127" s="428" t="s">
        <v>120</v>
      </c>
      <c r="M127" s="427" t="str">
        <f>IF(LEN($C$5)&lt;=1,
    "",
    IF(
        OR($C$5="Overige (zorg-)instellingen",$C$5="Onderneming"),
        IF(Basisgegevens!$C$5="Ja",
            IFERROR(
                INDEX(Hulpsheets!$AO$3:$AR$18,
                    MATCH($C$9,Hulpsheets!$AN$3:$AN$18,0),
                    MATCH($C$6,Hulpsheets!$AO$3:$AR$3,0)
                ),
                ""
            ),
            IFERROR(
                INDEX(Hulpsheets!$AH$3:$AK$18,
                    MATCH($C$9,Hulpsheets!$AG$3:$AG$18,0),
                    MATCH($C$6,Hulpsheets!$AH$3:$AK$3,0)
                ),
                ""
            )
        ),
        IF($L127="Niet-economische activiteit",
            100%,
            IF(Basisgegevens!$C$5="Ja",
                IFERROR(
                    INDEX(Hulpsheets!$AO$3:$AR$18,
                        MATCH($C$9,Hulpsheets!$AN$3:$AN$18,0),
                        MATCH($C$6,Hulpsheets!$AO$3:$AR$3,0)
                    ),
                    ""
                ),
                IFERROR(
                    INDEX(Hulpsheets!$AH$3:$AK$18,
                        MATCH($C$9,Hulpsheets!$AG$3:$AG$18,0),
                        MATCH($C$6,Hulpsheets!$AH$3:$AK$3,0)
                    ),
                    ""
                )
            )
        )
    )
)</f>
        <v/>
      </c>
      <c r="N127" s="397">
        <f t="shared" si="31"/>
        <v>0</v>
      </c>
      <c r="O127" s="87" t="str">
        <f t="shared" si="32"/>
        <v/>
      </c>
      <c r="P127" s="88" t="str">
        <f t="shared" si="33"/>
        <v/>
      </c>
      <c r="R127" s="405"/>
      <c r="S127" s="407" t="str">
        <f t="shared" si="38"/>
        <v/>
      </c>
      <c r="T127" s="365" t="str">
        <f t="shared" si="34"/>
        <v/>
      </c>
      <c r="U127" s="70"/>
      <c r="V127" s="405"/>
      <c r="W127" s="70"/>
      <c r="X127" s="405"/>
      <c r="Z127" s="407" t="str">
        <f t="shared" si="39"/>
        <v/>
      </c>
      <c r="AA127" s="365" t="str">
        <f t="shared" si="35"/>
        <v/>
      </c>
      <c r="AB127" s="407" t="str">
        <f t="shared" si="36"/>
        <v/>
      </c>
      <c r="AC127" s="365" t="str">
        <f t="shared" si="37"/>
        <v/>
      </c>
      <c r="AD127" s="461"/>
    </row>
    <row r="128" spans="2:30" ht="13.5" collapsed="1" thickBot="1" x14ac:dyDescent="0.25">
      <c r="B128" s="32"/>
      <c r="C128" s="32"/>
      <c r="D128" s="103"/>
      <c r="E128" s="110"/>
      <c r="F128" s="110"/>
      <c r="G128" s="111"/>
      <c r="H128" s="112"/>
      <c r="I128" s="29"/>
      <c r="J128" s="111"/>
      <c r="L128" s="418" t="s">
        <v>102</v>
      </c>
      <c r="M128" s="78"/>
      <c r="N128" s="101">
        <f>SUM(N103:N127)</f>
        <v>0</v>
      </c>
      <c r="O128" s="101">
        <f>SUM(O103:O127)</f>
        <v>0</v>
      </c>
      <c r="P128" s="101">
        <f>SUM(P103:P127)</f>
        <v>0</v>
      </c>
      <c r="Q128" s="29"/>
      <c r="R128" s="364">
        <f>SUM(R103:R127)</f>
        <v>0</v>
      </c>
      <c r="S128" s="364">
        <f>SUM(S103:S127)</f>
        <v>0</v>
      </c>
      <c r="T128" s="364">
        <f>SUM(T103:T127)</f>
        <v>0</v>
      </c>
      <c r="V128" s="364">
        <f>SUM(V103:V127)</f>
        <v>0</v>
      </c>
      <c r="W128" s="70"/>
      <c r="X128" s="364">
        <f>SUM(X103:X127)</f>
        <v>0</v>
      </c>
      <c r="Z128" s="364">
        <f>SUM(Z103:Z127)</f>
        <v>0</v>
      </c>
      <c r="AA128" s="364">
        <f>SUM(AA103:AA127)</f>
        <v>0</v>
      </c>
      <c r="AB128" s="364">
        <f>SUM(AB103:AB127)</f>
        <v>0</v>
      </c>
      <c r="AC128" s="364">
        <f>SUM(AC103:AC127)</f>
        <v>0</v>
      </c>
      <c r="AD128" s="462"/>
    </row>
    <row r="129" spans="1:30" ht="13.5" thickBot="1" x14ac:dyDescent="0.25">
      <c r="B129" s="32"/>
      <c r="C129" s="32"/>
      <c r="D129" s="103"/>
      <c r="E129" s="110"/>
      <c r="F129" s="110"/>
      <c r="G129" s="111"/>
      <c r="H129" s="112"/>
      <c r="I129" s="29"/>
      <c r="J129" s="111"/>
      <c r="U129" s="100"/>
      <c r="V129" s="100"/>
      <c r="W129" s="100"/>
      <c r="X129" s="100"/>
      <c r="Z129" s="100"/>
      <c r="AA129" s="100"/>
      <c r="AB129" s="100"/>
    </row>
    <row r="130" spans="1:30" ht="15" customHeight="1" thickBot="1" x14ac:dyDescent="0.25">
      <c r="B130" s="503" t="s">
        <v>122</v>
      </c>
      <c r="C130" s="503"/>
      <c r="D130" s="503"/>
      <c r="E130" s="503"/>
      <c r="F130" s="29"/>
      <c r="I130" s="29"/>
      <c r="P130" s="29"/>
      <c r="Q130" s="29"/>
      <c r="R130" s="406" t="s">
        <v>87</v>
      </c>
      <c r="S130" s="401"/>
      <c r="T130" s="402"/>
      <c r="U130" s="29"/>
      <c r="V130" s="498" t="s">
        <v>61</v>
      </c>
      <c r="W130" s="6"/>
      <c r="X130" s="498" t="s">
        <v>62</v>
      </c>
      <c r="Z130" s="401"/>
      <c r="AA130" s="402"/>
      <c r="AB130" s="412"/>
      <c r="AC130" s="413"/>
      <c r="AD130" s="463"/>
    </row>
    <row r="131" spans="1:30" ht="13.5" thickBot="1" x14ac:dyDescent="0.25">
      <c r="B131" s="106"/>
      <c r="C131" s="106"/>
      <c r="D131" s="107"/>
      <c r="E131" s="107"/>
      <c r="G131" s="107"/>
      <c r="H131" s="108"/>
      <c r="I131" s="95"/>
      <c r="J131" s="107"/>
      <c r="K131" s="107"/>
      <c r="L131" s="107"/>
      <c r="P131" s="29"/>
      <c r="Q131" s="29"/>
      <c r="R131" s="6"/>
      <c r="S131" s="6"/>
      <c r="T131" s="6"/>
      <c r="U131" s="29"/>
      <c r="V131" s="499"/>
      <c r="W131" s="6"/>
      <c r="X131" s="499"/>
      <c r="Z131" s="6"/>
      <c r="AA131" s="6"/>
      <c r="AB131" s="6"/>
      <c r="AC131" s="97"/>
      <c r="AD131" s="97"/>
    </row>
    <row r="132" spans="1:30" ht="21" customHeight="1" thickBot="1" x14ac:dyDescent="0.25">
      <c r="A132" s="120"/>
      <c r="B132" s="504" t="s">
        <v>109</v>
      </c>
      <c r="C132" s="505"/>
      <c r="D132" s="505"/>
      <c r="E132" s="505"/>
      <c r="F132" s="505"/>
      <c r="G132" s="505"/>
      <c r="H132" s="505"/>
      <c r="I132" s="505"/>
      <c r="J132" s="505"/>
      <c r="K132" s="506"/>
      <c r="L132" s="236" t="s">
        <v>235</v>
      </c>
      <c r="M132" s="143" t="s">
        <v>94</v>
      </c>
      <c r="N132" s="237" t="s">
        <v>66</v>
      </c>
      <c r="O132" s="237" t="s">
        <v>95</v>
      </c>
      <c r="P132" s="237" t="s">
        <v>96</v>
      </c>
      <c r="Q132" s="120"/>
      <c r="R132" s="239" t="s">
        <v>68</v>
      </c>
      <c r="S132" s="238" t="s">
        <v>97</v>
      </c>
      <c r="T132" s="238" t="s">
        <v>70</v>
      </c>
      <c r="U132" s="119"/>
      <c r="V132" s="239" t="s">
        <v>68</v>
      </c>
      <c r="W132" s="409"/>
      <c r="X132" s="239" t="s">
        <v>68</v>
      </c>
      <c r="Y132" s="120"/>
      <c r="Z132" s="238" t="s">
        <v>97</v>
      </c>
      <c r="AA132" s="238" t="s">
        <v>70</v>
      </c>
      <c r="AB132" s="238" t="s">
        <v>97</v>
      </c>
      <c r="AC132" s="238" t="s">
        <v>70</v>
      </c>
      <c r="AD132" s="118"/>
    </row>
    <row r="133" spans="1:30" x14ac:dyDescent="0.2">
      <c r="B133" s="507"/>
      <c r="C133" s="508"/>
      <c r="D133" s="508"/>
      <c r="E133" s="508"/>
      <c r="F133" s="508"/>
      <c r="G133" s="508"/>
      <c r="H133" s="508"/>
      <c r="I133" s="508"/>
      <c r="J133" s="508"/>
      <c r="K133" s="509"/>
      <c r="L133" s="429" t="s">
        <v>120</v>
      </c>
      <c r="M133" s="257" t="str">
        <f>IF(LEN($C$5)&lt;=1,
    "",
    IF(
        OR($C$5="Overige (zorg-)instellingen",$C$5="Onderneming"),
        IF(Basisgegevens!$C$5="Ja",
            IFERROR(
                INDEX(Hulpsheets!$AO$3:$AR$18,
                    MATCH($C$9,Hulpsheets!$AN$3:$AN$18,0),
                    MATCH($C$6,Hulpsheets!$AO$3:$AR$3,0)
                ),
                ""
            ),
            IFERROR(
                INDEX(Hulpsheets!$AH$3:$AK$18,
                    MATCH($C$9,Hulpsheets!$AG$3:$AG$18,0),
                    MATCH($C$6,Hulpsheets!$AH$3:$AK$3,0)
                ),
                ""
            )
        ),
        IF($L133="Niet-economische activiteit",
            100%,
            IF(Basisgegevens!$C$5="Ja",
                IFERROR(
                    INDEX(Hulpsheets!$AO$3:$AR$18,
                        MATCH($C$9,Hulpsheets!$AN$3:$AN$18,0),
                        MATCH($C$6,Hulpsheets!$AO$3:$AR$3,0)
                    ),
                    ""
                ),
                IFERROR(
                    INDEX(Hulpsheets!$AH$3:$AK$18,
                        MATCH($C$9,Hulpsheets!$AG$3:$AG$18,0),
                        MATCH($C$6,Hulpsheets!$AH$3:$AK$3,0)
                    ),
                    ""
                )
            )
        )
    )
)</f>
        <v/>
      </c>
      <c r="N133" s="398"/>
      <c r="O133" s="394" t="str">
        <f t="shared" ref="O133:O157" si="40">IFERROR(N133*M133,"")</f>
        <v/>
      </c>
      <c r="P133" s="85" t="str">
        <f t="shared" ref="P133:P157" si="41">IFERROR(N133-O133,"")</f>
        <v/>
      </c>
      <c r="R133" s="404"/>
      <c r="S133" s="403" t="str">
        <f>IFERROR($R133*(1-$M133),"")</f>
        <v/>
      </c>
      <c r="T133" s="130" t="str">
        <f t="shared" ref="T133:T157" si="42">IFERROR(R133-S133,"")</f>
        <v/>
      </c>
      <c r="U133" s="80"/>
      <c r="V133" s="404"/>
      <c r="W133" s="70"/>
      <c r="X133" s="404"/>
      <c r="Z133" s="403" t="str">
        <f>IFERROR($V133*(1-$M133),"")</f>
        <v/>
      </c>
      <c r="AA133" s="130" t="str">
        <f t="shared" ref="AA133:AA157" si="43">IFERROR(V133-Z133,"")</f>
        <v/>
      </c>
      <c r="AB133" s="403" t="str">
        <f t="shared" ref="AB133:AB157" si="44">IFERROR($X133*(1-$M133),"")</f>
        <v/>
      </c>
      <c r="AC133" s="130" t="str">
        <f t="shared" ref="AC133:AC157" si="45">IFERROR(X133-AB133,"")</f>
        <v/>
      </c>
      <c r="AD133" s="461"/>
    </row>
    <row r="134" spans="1:30" x14ac:dyDescent="0.2">
      <c r="B134" s="500"/>
      <c r="C134" s="501"/>
      <c r="D134" s="501"/>
      <c r="E134" s="501"/>
      <c r="F134" s="501"/>
      <c r="G134" s="501"/>
      <c r="H134" s="501"/>
      <c r="I134" s="501"/>
      <c r="J134" s="501"/>
      <c r="K134" s="502"/>
      <c r="L134" s="429" t="s">
        <v>120</v>
      </c>
      <c r="M134" s="257" t="str">
        <f>IF(LEN($C$5)&lt;=1,
    "",
    IF(
        OR($C$5="Overige (zorg-)instellingen",$C$5="Onderneming"),
        IF(Basisgegevens!$C$5="Ja",
            IFERROR(
                INDEX(Hulpsheets!$AO$3:$AR$18,
                    MATCH($C$9,Hulpsheets!$AN$3:$AN$18,0),
                    MATCH($C$6,Hulpsheets!$AO$3:$AR$3,0)
                ),
                ""
            ),
            IFERROR(
                INDEX(Hulpsheets!$AH$3:$AK$18,
                    MATCH($C$9,Hulpsheets!$AG$3:$AG$18,0),
                    MATCH($C$6,Hulpsheets!$AH$3:$AK$3,0)
                ),
                ""
            )
        ),
        IF($L134="Niet-economische activiteit",
            100%,
            IF(Basisgegevens!$C$5="Ja",
                IFERROR(
                    INDEX(Hulpsheets!$AO$3:$AR$18,
                        MATCH($C$9,Hulpsheets!$AN$3:$AN$18,0),
                        MATCH($C$6,Hulpsheets!$AO$3:$AR$3,0)
                    ),
                    ""
                ),
                IFERROR(
                    INDEX(Hulpsheets!$AH$3:$AK$18,
                        MATCH($C$9,Hulpsheets!$AG$3:$AG$18,0),
                        MATCH($C$6,Hulpsheets!$AH$3:$AK$3,0)
                    ),
                    ""
                )
            )
        )
    )
)</f>
        <v/>
      </c>
      <c r="N134" s="399"/>
      <c r="O134" s="395" t="str">
        <f t="shared" si="40"/>
        <v/>
      </c>
      <c r="P134" s="86" t="str">
        <f t="shared" si="41"/>
        <v/>
      </c>
      <c r="R134" s="404"/>
      <c r="S134" s="403" t="str">
        <f t="shared" ref="S134:S157" si="46">IFERROR($R134*(1-$M134),"")</f>
        <v/>
      </c>
      <c r="T134" s="130" t="str">
        <f t="shared" si="42"/>
        <v/>
      </c>
      <c r="U134" s="70"/>
      <c r="V134" s="404"/>
      <c r="W134" s="70"/>
      <c r="X134" s="404"/>
      <c r="Z134" s="403" t="str">
        <f t="shared" ref="Z134:Z157" si="47">IFERROR($V134*(1-$M134),"")</f>
        <v/>
      </c>
      <c r="AA134" s="130" t="str">
        <f t="shared" si="43"/>
        <v/>
      </c>
      <c r="AB134" s="403" t="str">
        <f t="shared" si="44"/>
        <v/>
      </c>
      <c r="AC134" s="130" t="str">
        <f t="shared" si="45"/>
        <v/>
      </c>
      <c r="AD134" s="461"/>
    </row>
    <row r="135" spans="1:30" x14ac:dyDescent="0.2">
      <c r="B135" s="500"/>
      <c r="C135" s="501"/>
      <c r="D135" s="501"/>
      <c r="E135" s="501"/>
      <c r="F135" s="501"/>
      <c r="G135" s="501"/>
      <c r="H135" s="501"/>
      <c r="I135" s="501"/>
      <c r="J135" s="501"/>
      <c r="K135" s="502"/>
      <c r="L135" s="429" t="s">
        <v>120</v>
      </c>
      <c r="M135" s="257" t="str">
        <f>IF(LEN($C$5)&lt;=1,
    "",
    IF(
        OR($C$5="Overige (zorg-)instellingen",$C$5="Onderneming"),
        IF(Basisgegevens!$C$5="Ja",
            IFERROR(
                INDEX(Hulpsheets!$AO$3:$AR$18,
                    MATCH($C$9,Hulpsheets!$AN$3:$AN$18,0),
                    MATCH($C$6,Hulpsheets!$AO$3:$AR$3,0)
                ),
                ""
            ),
            IFERROR(
                INDEX(Hulpsheets!$AH$3:$AK$18,
                    MATCH($C$9,Hulpsheets!$AG$3:$AG$18,0),
                    MATCH($C$6,Hulpsheets!$AH$3:$AK$3,0)
                ),
                ""
            )
        ),
        IF($L135="Niet-economische activiteit",
            100%,
            IF(Basisgegevens!$C$5="Ja",
                IFERROR(
                    INDEX(Hulpsheets!$AO$3:$AR$18,
                        MATCH($C$9,Hulpsheets!$AN$3:$AN$18,0),
                        MATCH($C$6,Hulpsheets!$AO$3:$AR$3,0)
                    ),
                    ""
                ),
                IFERROR(
                    INDEX(Hulpsheets!$AH$3:$AK$18,
                        MATCH($C$9,Hulpsheets!$AG$3:$AG$18,0),
                        MATCH($C$6,Hulpsheets!$AH$3:$AK$3,0)
                    ),
                    ""
                )
            )
        )
    )
)</f>
        <v/>
      </c>
      <c r="N135" s="399"/>
      <c r="O135" s="395" t="str">
        <f t="shared" si="40"/>
        <v/>
      </c>
      <c r="P135" s="86" t="str">
        <f t="shared" si="41"/>
        <v/>
      </c>
      <c r="R135" s="404"/>
      <c r="S135" s="403" t="str">
        <f t="shared" si="46"/>
        <v/>
      </c>
      <c r="T135" s="130" t="str">
        <f t="shared" si="42"/>
        <v/>
      </c>
      <c r="U135" s="70"/>
      <c r="V135" s="404"/>
      <c r="W135" s="70"/>
      <c r="X135" s="404"/>
      <c r="Z135" s="403" t="str">
        <f t="shared" si="47"/>
        <v/>
      </c>
      <c r="AA135" s="130" t="str">
        <f t="shared" si="43"/>
        <v/>
      </c>
      <c r="AB135" s="403" t="str">
        <f t="shared" si="44"/>
        <v/>
      </c>
      <c r="AC135" s="130" t="str">
        <f t="shared" si="45"/>
        <v/>
      </c>
      <c r="AD135" s="461"/>
    </row>
    <row r="136" spans="1:30" x14ac:dyDescent="0.2">
      <c r="B136" s="500"/>
      <c r="C136" s="501"/>
      <c r="D136" s="501"/>
      <c r="E136" s="501"/>
      <c r="F136" s="501"/>
      <c r="G136" s="501"/>
      <c r="H136" s="501"/>
      <c r="I136" s="501"/>
      <c r="J136" s="501"/>
      <c r="K136" s="502"/>
      <c r="L136" s="429" t="s">
        <v>120</v>
      </c>
      <c r="M136" s="257" t="str">
        <f>IF(LEN($C$5)&lt;=1,
    "",
    IF(
        OR($C$5="Overige (zorg-)instellingen",$C$5="Onderneming"),
        IF(Basisgegevens!$C$5="Ja",
            IFERROR(
                INDEX(Hulpsheets!$AO$3:$AR$18,
                    MATCH($C$9,Hulpsheets!$AN$3:$AN$18,0),
                    MATCH($C$6,Hulpsheets!$AO$3:$AR$3,0)
                ),
                ""
            ),
            IFERROR(
                INDEX(Hulpsheets!$AH$3:$AK$18,
                    MATCH($C$9,Hulpsheets!$AG$3:$AG$18,0),
                    MATCH($C$6,Hulpsheets!$AH$3:$AK$3,0)
                ),
                ""
            )
        ),
        IF($L136="Niet-economische activiteit",
            100%,
            IF(Basisgegevens!$C$5="Ja",
                IFERROR(
                    INDEX(Hulpsheets!$AO$3:$AR$18,
                        MATCH($C$9,Hulpsheets!$AN$3:$AN$18,0),
                        MATCH($C$6,Hulpsheets!$AO$3:$AR$3,0)
                    ),
                    ""
                ),
                IFERROR(
                    INDEX(Hulpsheets!$AH$3:$AK$18,
                        MATCH($C$9,Hulpsheets!$AG$3:$AG$18,0),
                        MATCH($C$6,Hulpsheets!$AH$3:$AK$3,0)
                    ),
                    ""
                )
            )
        )
    )
)</f>
        <v/>
      </c>
      <c r="N136" s="399"/>
      <c r="O136" s="395" t="str">
        <f t="shared" si="40"/>
        <v/>
      </c>
      <c r="P136" s="86" t="str">
        <f t="shared" si="41"/>
        <v/>
      </c>
      <c r="R136" s="404"/>
      <c r="S136" s="403" t="str">
        <f t="shared" si="46"/>
        <v/>
      </c>
      <c r="T136" s="130" t="str">
        <f t="shared" si="42"/>
        <v/>
      </c>
      <c r="U136" s="70"/>
      <c r="V136" s="404"/>
      <c r="W136" s="70"/>
      <c r="X136" s="404"/>
      <c r="Z136" s="403" t="str">
        <f t="shared" si="47"/>
        <v/>
      </c>
      <c r="AA136" s="130" t="str">
        <f t="shared" si="43"/>
        <v/>
      </c>
      <c r="AB136" s="403" t="str">
        <f t="shared" si="44"/>
        <v/>
      </c>
      <c r="AC136" s="130" t="str">
        <f t="shared" si="45"/>
        <v/>
      </c>
      <c r="AD136" s="461"/>
    </row>
    <row r="137" spans="1:30" x14ac:dyDescent="0.2">
      <c r="B137" s="500"/>
      <c r="C137" s="501"/>
      <c r="D137" s="501"/>
      <c r="E137" s="501"/>
      <c r="F137" s="501"/>
      <c r="G137" s="501"/>
      <c r="H137" s="501"/>
      <c r="I137" s="501"/>
      <c r="J137" s="501"/>
      <c r="K137" s="502"/>
      <c r="L137" s="429" t="s">
        <v>120</v>
      </c>
      <c r="M137" s="257" t="str">
        <f>IF(LEN($C$5)&lt;=1,
    "",
    IF(
        OR($C$5="Overige (zorg-)instellingen",$C$5="Onderneming"),
        IF(Basisgegevens!$C$5="Ja",
            IFERROR(
                INDEX(Hulpsheets!$AO$3:$AR$18,
                    MATCH($C$9,Hulpsheets!$AN$3:$AN$18,0),
                    MATCH($C$6,Hulpsheets!$AO$3:$AR$3,0)
                ),
                ""
            ),
            IFERROR(
                INDEX(Hulpsheets!$AH$3:$AK$18,
                    MATCH($C$9,Hulpsheets!$AG$3:$AG$18,0),
                    MATCH($C$6,Hulpsheets!$AH$3:$AK$3,0)
                ),
                ""
            )
        ),
        IF($L137="Niet-economische activiteit",
            100%,
            IF(Basisgegevens!$C$5="Ja",
                IFERROR(
                    INDEX(Hulpsheets!$AO$3:$AR$18,
                        MATCH($C$9,Hulpsheets!$AN$3:$AN$18,0),
                        MATCH($C$6,Hulpsheets!$AO$3:$AR$3,0)
                    ),
                    ""
                ),
                IFERROR(
                    INDEX(Hulpsheets!$AH$3:$AK$18,
                        MATCH($C$9,Hulpsheets!$AG$3:$AG$18,0),
                        MATCH($C$6,Hulpsheets!$AH$3:$AK$3,0)
                    ),
                    ""
                )
            )
        )
    )
)</f>
        <v/>
      </c>
      <c r="N137" s="399"/>
      <c r="O137" s="395" t="str">
        <f t="shared" si="40"/>
        <v/>
      </c>
      <c r="P137" s="86" t="str">
        <f t="shared" si="41"/>
        <v/>
      </c>
      <c r="R137" s="404"/>
      <c r="S137" s="403" t="str">
        <f t="shared" si="46"/>
        <v/>
      </c>
      <c r="T137" s="130" t="str">
        <f t="shared" si="42"/>
        <v/>
      </c>
      <c r="U137" s="70"/>
      <c r="V137" s="404"/>
      <c r="W137" s="70"/>
      <c r="X137" s="404"/>
      <c r="Z137" s="403" t="str">
        <f t="shared" si="47"/>
        <v/>
      </c>
      <c r="AA137" s="130" t="str">
        <f t="shared" si="43"/>
        <v/>
      </c>
      <c r="AB137" s="403" t="str">
        <f t="shared" si="44"/>
        <v/>
      </c>
      <c r="AC137" s="130" t="str">
        <f t="shared" si="45"/>
        <v/>
      </c>
      <c r="AD137" s="461"/>
    </row>
    <row r="138" spans="1:30" x14ac:dyDescent="0.2">
      <c r="B138" s="500"/>
      <c r="C138" s="501"/>
      <c r="D138" s="501"/>
      <c r="E138" s="501"/>
      <c r="F138" s="501"/>
      <c r="G138" s="501"/>
      <c r="H138" s="501"/>
      <c r="I138" s="501"/>
      <c r="J138" s="501"/>
      <c r="K138" s="502"/>
      <c r="L138" s="429" t="s">
        <v>120</v>
      </c>
      <c r="M138" s="257" t="str">
        <f>IF(LEN($C$5)&lt;=1,
    "",
    IF(
        OR($C$5="Overige (zorg-)instellingen",$C$5="Onderneming"),
        IF(Basisgegevens!$C$5="Ja",
            IFERROR(
                INDEX(Hulpsheets!$AO$3:$AR$18,
                    MATCH($C$9,Hulpsheets!$AN$3:$AN$18,0),
                    MATCH($C$6,Hulpsheets!$AO$3:$AR$3,0)
                ),
                ""
            ),
            IFERROR(
                INDEX(Hulpsheets!$AH$3:$AK$18,
                    MATCH($C$9,Hulpsheets!$AG$3:$AG$18,0),
                    MATCH($C$6,Hulpsheets!$AH$3:$AK$3,0)
                ),
                ""
            )
        ),
        IF($L138="Niet-economische activiteit",
            100%,
            IF(Basisgegevens!$C$5="Ja",
                IFERROR(
                    INDEX(Hulpsheets!$AO$3:$AR$18,
                        MATCH($C$9,Hulpsheets!$AN$3:$AN$18,0),
                        MATCH($C$6,Hulpsheets!$AO$3:$AR$3,0)
                    ),
                    ""
                ),
                IFERROR(
                    INDEX(Hulpsheets!$AH$3:$AK$18,
                        MATCH($C$9,Hulpsheets!$AG$3:$AG$18,0),
                        MATCH($C$6,Hulpsheets!$AH$3:$AK$3,0)
                    ),
                    ""
                )
            )
        )
    )
)</f>
        <v/>
      </c>
      <c r="N138" s="399"/>
      <c r="O138" s="395" t="str">
        <f t="shared" si="40"/>
        <v/>
      </c>
      <c r="P138" s="86" t="str">
        <f t="shared" si="41"/>
        <v/>
      </c>
      <c r="R138" s="404"/>
      <c r="S138" s="403" t="str">
        <f t="shared" si="46"/>
        <v/>
      </c>
      <c r="T138" s="130" t="str">
        <f t="shared" si="42"/>
        <v/>
      </c>
      <c r="U138" s="70"/>
      <c r="V138" s="404"/>
      <c r="W138" s="70"/>
      <c r="X138" s="404"/>
      <c r="Z138" s="403" t="str">
        <f t="shared" si="47"/>
        <v/>
      </c>
      <c r="AA138" s="130" t="str">
        <f t="shared" si="43"/>
        <v/>
      </c>
      <c r="AB138" s="403" t="str">
        <f t="shared" si="44"/>
        <v/>
      </c>
      <c r="AC138" s="130" t="str">
        <f t="shared" si="45"/>
        <v/>
      </c>
      <c r="AD138" s="461"/>
    </row>
    <row r="139" spans="1:30" x14ac:dyDescent="0.2">
      <c r="B139" s="500"/>
      <c r="C139" s="501"/>
      <c r="D139" s="501"/>
      <c r="E139" s="501"/>
      <c r="F139" s="501"/>
      <c r="G139" s="501"/>
      <c r="H139" s="501"/>
      <c r="I139" s="501"/>
      <c r="J139" s="501"/>
      <c r="K139" s="502"/>
      <c r="L139" s="429" t="s">
        <v>120</v>
      </c>
      <c r="M139" s="257" t="str">
        <f>IF(LEN($C$5)&lt;=1,
    "",
    IF(
        OR($C$5="Overige (zorg-)instellingen",$C$5="Onderneming"),
        IF(Basisgegevens!$C$5="Ja",
            IFERROR(
                INDEX(Hulpsheets!$AO$3:$AR$18,
                    MATCH($C$9,Hulpsheets!$AN$3:$AN$18,0),
                    MATCH($C$6,Hulpsheets!$AO$3:$AR$3,0)
                ),
                ""
            ),
            IFERROR(
                INDEX(Hulpsheets!$AH$3:$AK$18,
                    MATCH($C$9,Hulpsheets!$AG$3:$AG$18,0),
                    MATCH($C$6,Hulpsheets!$AH$3:$AK$3,0)
                ),
                ""
            )
        ),
        IF($L139="Niet-economische activiteit",
            100%,
            IF(Basisgegevens!$C$5="Ja",
                IFERROR(
                    INDEX(Hulpsheets!$AO$3:$AR$18,
                        MATCH($C$9,Hulpsheets!$AN$3:$AN$18,0),
                        MATCH($C$6,Hulpsheets!$AO$3:$AR$3,0)
                    ),
                    ""
                ),
                IFERROR(
                    INDEX(Hulpsheets!$AH$3:$AK$18,
                        MATCH($C$9,Hulpsheets!$AG$3:$AG$18,0),
                        MATCH($C$6,Hulpsheets!$AH$3:$AK$3,0)
                    ),
                    ""
                )
            )
        )
    )
)</f>
        <v/>
      </c>
      <c r="N139" s="399"/>
      <c r="O139" s="395" t="str">
        <f t="shared" si="40"/>
        <v/>
      </c>
      <c r="P139" s="86" t="str">
        <f t="shared" si="41"/>
        <v/>
      </c>
      <c r="R139" s="404"/>
      <c r="S139" s="403" t="str">
        <f t="shared" si="46"/>
        <v/>
      </c>
      <c r="T139" s="130" t="str">
        <f t="shared" si="42"/>
        <v/>
      </c>
      <c r="U139" s="70"/>
      <c r="V139" s="404"/>
      <c r="W139" s="70"/>
      <c r="X139" s="404"/>
      <c r="Z139" s="403" t="str">
        <f t="shared" si="47"/>
        <v/>
      </c>
      <c r="AA139" s="130" t="str">
        <f t="shared" si="43"/>
        <v/>
      </c>
      <c r="AB139" s="403" t="str">
        <f t="shared" si="44"/>
        <v/>
      </c>
      <c r="AC139" s="130" t="str">
        <f t="shared" si="45"/>
        <v/>
      </c>
      <c r="AD139" s="461"/>
    </row>
    <row r="140" spans="1:30" x14ac:dyDescent="0.2">
      <c r="B140" s="500"/>
      <c r="C140" s="501"/>
      <c r="D140" s="501"/>
      <c r="E140" s="501"/>
      <c r="F140" s="501"/>
      <c r="G140" s="501"/>
      <c r="H140" s="501"/>
      <c r="I140" s="501"/>
      <c r="J140" s="501"/>
      <c r="K140" s="502"/>
      <c r="L140" s="429" t="s">
        <v>120</v>
      </c>
      <c r="M140" s="257" t="str">
        <f>IF(LEN($C$5)&lt;=1,
    "",
    IF(
        OR($C$5="Overige (zorg-)instellingen",$C$5="Onderneming"),
        IF(Basisgegevens!$C$5="Ja",
            IFERROR(
                INDEX(Hulpsheets!$AO$3:$AR$18,
                    MATCH($C$9,Hulpsheets!$AN$3:$AN$18,0),
                    MATCH($C$6,Hulpsheets!$AO$3:$AR$3,0)
                ),
                ""
            ),
            IFERROR(
                INDEX(Hulpsheets!$AH$3:$AK$18,
                    MATCH($C$9,Hulpsheets!$AG$3:$AG$18,0),
                    MATCH($C$6,Hulpsheets!$AH$3:$AK$3,0)
                ),
                ""
            )
        ),
        IF($L140="Niet-economische activiteit",
            100%,
            IF(Basisgegevens!$C$5="Ja",
                IFERROR(
                    INDEX(Hulpsheets!$AO$3:$AR$18,
                        MATCH($C$9,Hulpsheets!$AN$3:$AN$18,0),
                        MATCH($C$6,Hulpsheets!$AO$3:$AR$3,0)
                    ),
                    ""
                ),
                IFERROR(
                    INDEX(Hulpsheets!$AH$3:$AK$18,
                        MATCH($C$9,Hulpsheets!$AG$3:$AG$18,0),
                        MATCH($C$6,Hulpsheets!$AH$3:$AK$3,0)
                    ),
                    ""
                )
            )
        )
    )
)</f>
        <v/>
      </c>
      <c r="N140" s="399"/>
      <c r="O140" s="395" t="str">
        <f t="shared" si="40"/>
        <v/>
      </c>
      <c r="P140" s="86" t="str">
        <f t="shared" si="41"/>
        <v/>
      </c>
      <c r="R140" s="404"/>
      <c r="S140" s="403" t="str">
        <f t="shared" si="46"/>
        <v/>
      </c>
      <c r="T140" s="130" t="str">
        <f t="shared" si="42"/>
        <v/>
      </c>
      <c r="U140" s="70"/>
      <c r="V140" s="404"/>
      <c r="W140" s="70"/>
      <c r="X140" s="404"/>
      <c r="Z140" s="403" t="str">
        <f t="shared" si="47"/>
        <v/>
      </c>
      <c r="AA140" s="130" t="str">
        <f t="shared" si="43"/>
        <v/>
      </c>
      <c r="AB140" s="403" t="str">
        <f t="shared" si="44"/>
        <v/>
      </c>
      <c r="AC140" s="130" t="str">
        <f t="shared" si="45"/>
        <v/>
      </c>
      <c r="AD140" s="461"/>
    </row>
    <row r="141" spans="1:30" x14ac:dyDescent="0.2">
      <c r="B141" s="500"/>
      <c r="C141" s="501"/>
      <c r="D141" s="501"/>
      <c r="E141" s="501"/>
      <c r="F141" s="501"/>
      <c r="G141" s="501"/>
      <c r="H141" s="501"/>
      <c r="I141" s="501"/>
      <c r="J141" s="501"/>
      <c r="K141" s="502"/>
      <c r="L141" s="429" t="s">
        <v>120</v>
      </c>
      <c r="M141" s="257" t="str">
        <f>IF(LEN($C$5)&lt;=1,
    "",
    IF(
        OR($C$5="Overige (zorg-)instellingen",$C$5="Onderneming"),
        IF(Basisgegevens!$C$5="Ja",
            IFERROR(
                INDEX(Hulpsheets!$AO$3:$AR$18,
                    MATCH($C$9,Hulpsheets!$AN$3:$AN$18,0),
                    MATCH($C$6,Hulpsheets!$AO$3:$AR$3,0)
                ),
                ""
            ),
            IFERROR(
                INDEX(Hulpsheets!$AH$3:$AK$18,
                    MATCH($C$9,Hulpsheets!$AG$3:$AG$18,0),
                    MATCH($C$6,Hulpsheets!$AH$3:$AK$3,0)
                ),
                ""
            )
        ),
        IF($L141="Niet-economische activiteit",
            100%,
            IF(Basisgegevens!$C$5="Ja",
                IFERROR(
                    INDEX(Hulpsheets!$AO$3:$AR$18,
                        MATCH($C$9,Hulpsheets!$AN$3:$AN$18,0),
                        MATCH($C$6,Hulpsheets!$AO$3:$AR$3,0)
                    ),
                    ""
                ),
                IFERROR(
                    INDEX(Hulpsheets!$AH$3:$AK$18,
                        MATCH($C$9,Hulpsheets!$AG$3:$AG$18,0),
                        MATCH($C$6,Hulpsheets!$AH$3:$AK$3,0)
                    ),
                    ""
                )
            )
        )
    )
)</f>
        <v/>
      </c>
      <c r="N141" s="399"/>
      <c r="O141" s="395" t="str">
        <f t="shared" si="40"/>
        <v/>
      </c>
      <c r="P141" s="86" t="str">
        <f t="shared" si="41"/>
        <v/>
      </c>
      <c r="R141" s="404"/>
      <c r="S141" s="403" t="str">
        <f t="shared" si="46"/>
        <v/>
      </c>
      <c r="T141" s="130" t="str">
        <f t="shared" si="42"/>
        <v/>
      </c>
      <c r="U141" s="70"/>
      <c r="V141" s="404"/>
      <c r="W141" s="70"/>
      <c r="X141" s="404"/>
      <c r="Z141" s="403" t="str">
        <f t="shared" si="47"/>
        <v/>
      </c>
      <c r="AA141" s="130" t="str">
        <f t="shared" si="43"/>
        <v/>
      </c>
      <c r="AB141" s="403" t="str">
        <f t="shared" si="44"/>
        <v/>
      </c>
      <c r="AC141" s="130" t="str">
        <f t="shared" si="45"/>
        <v/>
      </c>
      <c r="AD141" s="461"/>
    </row>
    <row r="142" spans="1:30" x14ac:dyDescent="0.2">
      <c r="B142" s="500"/>
      <c r="C142" s="501"/>
      <c r="D142" s="501"/>
      <c r="E142" s="501"/>
      <c r="F142" s="501"/>
      <c r="G142" s="501"/>
      <c r="H142" s="501"/>
      <c r="I142" s="501"/>
      <c r="J142" s="501"/>
      <c r="K142" s="502"/>
      <c r="L142" s="429" t="s">
        <v>120</v>
      </c>
      <c r="M142" s="257" t="str">
        <f>IF(LEN($C$5)&lt;=1,
    "",
    IF(
        OR($C$5="Overige (zorg-)instellingen",$C$5="Onderneming"),
        IF(Basisgegevens!$C$5="Ja",
            IFERROR(
                INDEX(Hulpsheets!$AO$3:$AR$18,
                    MATCH($C$9,Hulpsheets!$AN$3:$AN$18,0),
                    MATCH($C$6,Hulpsheets!$AO$3:$AR$3,0)
                ),
                ""
            ),
            IFERROR(
                INDEX(Hulpsheets!$AH$3:$AK$18,
                    MATCH($C$9,Hulpsheets!$AG$3:$AG$18,0),
                    MATCH($C$6,Hulpsheets!$AH$3:$AK$3,0)
                ),
                ""
            )
        ),
        IF($L142="Niet-economische activiteit",
            100%,
            IF(Basisgegevens!$C$5="Ja",
                IFERROR(
                    INDEX(Hulpsheets!$AO$3:$AR$18,
                        MATCH($C$9,Hulpsheets!$AN$3:$AN$18,0),
                        MATCH($C$6,Hulpsheets!$AO$3:$AR$3,0)
                    ),
                    ""
                ),
                IFERROR(
                    INDEX(Hulpsheets!$AH$3:$AK$18,
                        MATCH($C$9,Hulpsheets!$AG$3:$AG$18,0),
                        MATCH($C$6,Hulpsheets!$AH$3:$AK$3,0)
                    ),
                    ""
                )
            )
        )
    )
)</f>
        <v/>
      </c>
      <c r="N142" s="399"/>
      <c r="O142" s="395" t="str">
        <f t="shared" si="40"/>
        <v/>
      </c>
      <c r="P142" s="86" t="str">
        <f t="shared" si="41"/>
        <v/>
      </c>
      <c r="R142" s="404"/>
      <c r="S142" s="403" t="str">
        <f t="shared" si="46"/>
        <v/>
      </c>
      <c r="T142" s="130" t="str">
        <f t="shared" si="42"/>
        <v/>
      </c>
      <c r="U142" s="70"/>
      <c r="V142" s="404"/>
      <c r="W142" s="70"/>
      <c r="X142" s="404"/>
      <c r="Z142" s="403" t="str">
        <f t="shared" si="47"/>
        <v/>
      </c>
      <c r="AA142" s="130" t="str">
        <f t="shared" si="43"/>
        <v/>
      </c>
      <c r="AB142" s="403" t="str">
        <f t="shared" si="44"/>
        <v/>
      </c>
      <c r="AC142" s="130" t="str">
        <f t="shared" si="45"/>
        <v/>
      </c>
      <c r="AD142" s="461"/>
    </row>
    <row r="143" spans="1:30" x14ac:dyDescent="0.2">
      <c r="B143" s="500"/>
      <c r="C143" s="501"/>
      <c r="D143" s="501"/>
      <c r="E143" s="501"/>
      <c r="F143" s="501"/>
      <c r="G143" s="501"/>
      <c r="H143" s="501"/>
      <c r="I143" s="501"/>
      <c r="J143" s="501"/>
      <c r="K143" s="502"/>
      <c r="L143" s="429" t="s">
        <v>120</v>
      </c>
      <c r="M143" s="257" t="str">
        <f>IF(LEN($C$5)&lt;=1,
    "",
    IF(
        OR($C$5="Overige (zorg-)instellingen",$C$5="Onderneming"),
        IF(Basisgegevens!$C$5="Ja",
            IFERROR(
                INDEX(Hulpsheets!$AO$3:$AR$18,
                    MATCH($C$9,Hulpsheets!$AN$3:$AN$18,0),
                    MATCH($C$6,Hulpsheets!$AO$3:$AR$3,0)
                ),
                ""
            ),
            IFERROR(
                INDEX(Hulpsheets!$AH$3:$AK$18,
                    MATCH($C$9,Hulpsheets!$AG$3:$AG$18,0),
                    MATCH($C$6,Hulpsheets!$AH$3:$AK$3,0)
                ),
                ""
            )
        ),
        IF($L143="Niet-economische activiteit",
            100%,
            IF(Basisgegevens!$C$5="Ja",
                IFERROR(
                    INDEX(Hulpsheets!$AO$3:$AR$18,
                        MATCH($C$9,Hulpsheets!$AN$3:$AN$18,0),
                        MATCH($C$6,Hulpsheets!$AO$3:$AR$3,0)
                    ),
                    ""
                ),
                IFERROR(
                    INDEX(Hulpsheets!$AH$3:$AK$18,
                        MATCH($C$9,Hulpsheets!$AG$3:$AG$18,0),
                        MATCH($C$6,Hulpsheets!$AH$3:$AK$3,0)
                    ),
                    ""
                )
            )
        )
    )
)</f>
        <v/>
      </c>
      <c r="N143" s="399"/>
      <c r="O143" s="395" t="str">
        <f t="shared" si="40"/>
        <v/>
      </c>
      <c r="P143" s="86" t="str">
        <f t="shared" si="41"/>
        <v/>
      </c>
      <c r="R143" s="404"/>
      <c r="S143" s="403" t="str">
        <f t="shared" si="46"/>
        <v/>
      </c>
      <c r="T143" s="130" t="str">
        <f t="shared" si="42"/>
        <v/>
      </c>
      <c r="U143" s="70"/>
      <c r="V143" s="404"/>
      <c r="W143" s="70"/>
      <c r="X143" s="404"/>
      <c r="Z143" s="403" t="str">
        <f t="shared" si="47"/>
        <v/>
      </c>
      <c r="AA143" s="130" t="str">
        <f t="shared" si="43"/>
        <v/>
      </c>
      <c r="AB143" s="403" t="str">
        <f t="shared" si="44"/>
        <v/>
      </c>
      <c r="AC143" s="130" t="str">
        <f t="shared" si="45"/>
        <v/>
      </c>
      <c r="AD143" s="461"/>
    </row>
    <row r="144" spans="1:30" x14ac:dyDescent="0.2">
      <c r="B144" s="500"/>
      <c r="C144" s="501"/>
      <c r="D144" s="501"/>
      <c r="E144" s="501"/>
      <c r="F144" s="501"/>
      <c r="G144" s="501"/>
      <c r="H144" s="501"/>
      <c r="I144" s="501"/>
      <c r="J144" s="501"/>
      <c r="K144" s="502"/>
      <c r="L144" s="429" t="s">
        <v>120</v>
      </c>
      <c r="M144" s="257" t="str">
        <f>IF(LEN($C$5)&lt;=1,
    "",
    IF(
        OR($C$5="Overige (zorg-)instellingen",$C$5="Onderneming"),
        IF(Basisgegevens!$C$5="Ja",
            IFERROR(
                INDEX(Hulpsheets!$AO$3:$AR$18,
                    MATCH($C$9,Hulpsheets!$AN$3:$AN$18,0),
                    MATCH($C$6,Hulpsheets!$AO$3:$AR$3,0)
                ),
                ""
            ),
            IFERROR(
                INDEX(Hulpsheets!$AH$3:$AK$18,
                    MATCH($C$9,Hulpsheets!$AG$3:$AG$18,0),
                    MATCH($C$6,Hulpsheets!$AH$3:$AK$3,0)
                ),
                ""
            )
        ),
        IF($L144="Niet-economische activiteit",
            100%,
            IF(Basisgegevens!$C$5="Ja",
                IFERROR(
                    INDEX(Hulpsheets!$AO$3:$AR$18,
                        MATCH($C$9,Hulpsheets!$AN$3:$AN$18,0),
                        MATCH($C$6,Hulpsheets!$AO$3:$AR$3,0)
                    ),
                    ""
                ),
                IFERROR(
                    INDEX(Hulpsheets!$AH$3:$AK$18,
                        MATCH($C$9,Hulpsheets!$AG$3:$AG$18,0),
                        MATCH($C$6,Hulpsheets!$AH$3:$AK$3,0)
                    ),
                    ""
                )
            )
        )
    )
)</f>
        <v/>
      </c>
      <c r="N144" s="399"/>
      <c r="O144" s="395" t="str">
        <f t="shared" si="40"/>
        <v/>
      </c>
      <c r="P144" s="86" t="str">
        <f t="shared" si="41"/>
        <v/>
      </c>
      <c r="R144" s="404"/>
      <c r="S144" s="403" t="str">
        <f t="shared" si="46"/>
        <v/>
      </c>
      <c r="T144" s="130" t="str">
        <f t="shared" si="42"/>
        <v/>
      </c>
      <c r="U144" s="70"/>
      <c r="V144" s="404"/>
      <c r="W144" s="70"/>
      <c r="X144" s="404"/>
      <c r="Z144" s="403" t="str">
        <f t="shared" si="47"/>
        <v/>
      </c>
      <c r="AA144" s="130" t="str">
        <f t="shared" si="43"/>
        <v/>
      </c>
      <c r="AB144" s="403" t="str">
        <f t="shared" si="44"/>
        <v/>
      </c>
      <c r="AC144" s="130" t="str">
        <f t="shared" si="45"/>
        <v/>
      </c>
      <c r="AD144" s="461"/>
    </row>
    <row r="145" spans="2:30" x14ac:dyDescent="0.2">
      <c r="B145" s="500"/>
      <c r="C145" s="501"/>
      <c r="D145" s="501"/>
      <c r="E145" s="501"/>
      <c r="F145" s="501"/>
      <c r="G145" s="501"/>
      <c r="H145" s="501"/>
      <c r="I145" s="501"/>
      <c r="J145" s="501"/>
      <c r="K145" s="502"/>
      <c r="L145" s="429" t="s">
        <v>120</v>
      </c>
      <c r="M145" s="257" t="str">
        <f>IF(LEN($C$5)&lt;=1,
    "",
    IF(
        OR($C$5="Overige (zorg-)instellingen",$C$5="Onderneming"),
        IF(Basisgegevens!$C$5="Ja",
            IFERROR(
                INDEX(Hulpsheets!$AO$3:$AR$18,
                    MATCH($C$9,Hulpsheets!$AN$3:$AN$18,0),
                    MATCH($C$6,Hulpsheets!$AO$3:$AR$3,0)
                ),
                ""
            ),
            IFERROR(
                INDEX(Hulpsheets!$AH$3:$AK$18,
                    MATCH($C$9,Hulpsheets!$AG$3:$AG$18,0),
                    MATCH($C$6,Hulpsheets!$AH$3:$AK$3,0)
                ),
                ""
            )
        ),
        IF($L145="Niet-economische activiteit",
            100%,
            IF(Basisgegevens!$C$5="Ja",
                IFERROR(
                    INDEX(Hulpsheets!$AO$3:$AR$18,
                        MATCH($C$9,Hulpsheets!$AN$3:$AN$18,0),
                        MATCH($C$6,Hulpsheets!$AO$3:$AR$3,0)
                    ),
                    ""
                ),
                IFERROR(
                    INDEX(Hulpsheets!$AH$3:$AK$18,
                        MATCH($C$9,Hulpsheets!$AG$3:$AG$18,0),
                        MATCH($C$6,Hulpsheets!$AH$3:$AK$3,0)
                    ),
                    ""
                )
            )
        )
    )
)</f>
        <v/>
      </c>
      <c r="N145" s="399"/>
      <c r="O145" s="395" t="str">
        <f t="shared" si="40"/>
        <v/>
      </c>
      <c r="P145" s="86" t="str">
        <f t="shared" si="41"/>
        <v/>
      </c>
      <c r="R145" s="404"/>
      <c r="S145" s="403" t="str">
        <f t="shared" si="46"/>
        <v/>
      </c>
      <c r="T145" s="130" t="str">
        <f t="shared" si="42"/>
        <v/>
      </c>
      <c r="U145" s="70"/>
      <c r="V145" s="404"/>
      <c r="W145" s="70"/>
      <c r="X145" s="404"/>
      <c r="Z145" s="403" t="str">
        <f t="shared" si="47"/>
        <v/>
      </c>
      <c r="AA145" s="130" t="str">
        <f t="shared" si="43"/>
        <v/>
      </c>
      <c r="AB145" s="403" t="str">
        <f t="shared" si="44"/>
        <v/>
      </c>
      <c r="AC145" s="130" t="str">
        <f t="shared" si="45"/>
        <v/>
      </c>
      <c r="AD145" s="461"/>
    </row>
    <row r="146" spans="2:30" x14ac:dyDescent="0.2">
      <c r="B146" s="500"/>
      <c r="C146" s="501"/>
      <c r="D146" s="501"/>
      <c r="E146" s="501"/>
      <c r="F146" s="501"/>
      <c r="G146" s="501"/>
      <c r="H146" s="501"/>
      <c r="I146" s="501"/>
      <c r="J146" s="501"/>
      <c r="K146" s="502"/>
      <c r="L146" s="429" t="s">
        <v>120</v>
      </c>
      <c r="M146" s="257" t="str">
        <f>IF(LEN($C$5)&lt;=1,
    "",
    IF(
        OR($C$5="Overige (zorg-)instellingen",$C$5="Onderneming"),
        IF(Basisgegevens!$C$5="Ja",
            IFERROR(
                INDEX(Hulpsheets!$AO$3:$AR$18,
                    MATCH($C$9,Hulpsheets!$AN$3:$AN$18,0),
                    MATCH($C$6,Hulpsheets!$AO$3:$AR$3,0)
                ),
                ""
            ),
            IFERROR(
                INDEX(Hulpsheets!$AH$3:$AK$18,
                    MATCH($C$9,Hulpsheets!$AG$3:$AG$18,0),
                    MATCH($C$6,Hulpsheets!$AH$3:$AK$3,0)
                ),
                ""
            )
        ),
        IF($L146="Niet-economische activiteit",
            100%,
            IF(Basisgegevens!$C$5="Ja",
                IFERROR(
                    INDEX(Hulpsheets!$AO$3:$AR$18,
                        MATCH($C$9,Hulpsheets!$AN$3:$AN$18,0),
                        MATCH($C$6,Hulpsheets!$AO$3:$AR$3,0)
                    ),
                    ""
                ),
                IFERROR(
                    INDEX(Hulpsheets!$AH$3:$AK$18,
                        MATCH($C$9,Hulpsheets!$AG$3:$AG$18,0),
                        MATCH($C$6,Hulpsheets!$AH$3:$AK$3,0)
                    ),
                    ""
                )
            )
        )
    )
)</f>
        <v/>
      </c>
      <c r="N146" s="399"/>
      <c r="O146" s="395" t="str">
        <f t="shared" si="40"/>
        <v/>
      </c>
      <c r="P146" s="86" t="str">
        <f t="shared" si="41"/>
        <v/>
      </c>
      <c r="R146" s="404"/>
      <c r="S146" s="403" t="str">
        <f t="shared" si="46"/>
        <v/>
      </c>
      <c r="T146" s="130" t="str">
        <f t="shared" si="42"/>
        <v/>
      </c>
      <c r="U146" s="70"/>
      <c r="V146" s="404"/>
      <c r="W146" s="70"/>
      <c r="X146" s="404"/>
      <c r="Z146" s="403" t="str">
        <f t="shared" si="47"/>
        <v/>
      </c>
      <c r="AA146" s="130" t="str">
        <f t="shared" si="43"/>
        <v/>
      </c>
      <c r="AB146" s="403" t="str">
        <f t="shared" si="44"/>
        <v/>
      </c>
      <c r="AC146" s="130" t="str">
        <f t="shared" si="45"/>
        <v/>
      </c>
      <c r="AD146" s="461"/>
    </row>
    <row r="147" spans="2:30" ht="13.5" thickBot="1" x14ac:dyDescent="0.25">
      <c r="B147" s="500"/>
      <c r="C147" s="501"/>
      <c r="D147" s="501"/>
      <c r="E147" s="501"/>
      <c r="F147" s="501"/>
      <c r="G147" s="501"/>
      <c r="H147" s="501"/>
      <c r="I147" s="501"/>
      <c r="J147" s="501"/>
      <c r="K147" s="502"/>
      <c r="L147" s="429" t="s">
        <v>120</v>
      </c>
      <c r="M147" s="257" t="str">
        <f>IF(LEN($C$5)&lt;=1,
    "",
    IF(
        OR($C$5="Overige (zorg-)instellingen",$C$5="Onderneming"),
        IF(Basisgegevens!$C$5="Ja",
            IFERROR(
                INDEX(Hulpsheets!$AO$3:$AR$18,
                    MATCH($C$9,Hulpsheets!$AN$3:$AN$18,0),
                    MATCH($C$6,Hulpsheets!$AO$3:$AR$3,0)
                ),
                ""
            ),
            IFERROR(
                INDEX(Hulpsheets!$AH$3:$AK$18,
                    MATCH($C$9,Hulpsheets!$AG$3:$AG$18,0),
                    MATCH($C$6,Hulpsheets!$AH$3:$AK$3,0)
                ),
                ""
            )
        ),
        IF($L147="Niet-economische activiteit",
            100%,
            IF(Basisgegevens!$C$5="Ja",
                IFERROR(
                    INDEX(Hulpsheets!$AO$3:$AR$18,
                        MATCH($C$9,Hulpsheets!$AN$3:$AN$18,0),
                        MATCH($C$6,Hulpsheets!$AO$3:$AR$3,0)
                    ),
                    ""
                ),
                IFERROR(
                    INDEX(Hulpsheets!$AH$3:$AK$18,
                        MATCH($C$9,Hulpsheets!$AG$3:$AG$18,0),
                        MATCH($C$6,Hulpsheets!$AH$3:$AK$3,0)
                    ),
                    ""
                )
            )
        )
    )
)</f>
        <v/>
      </c>
      <c r="N147" s="399"/>
      <c r="O147" s="395" t="str">
        <f t="shared" si="40"/>
        <v/>
      </c>
      <c r="P147" s="86" t="str">
        <f t="shared" si="41"/>
        <v/>
      </c>
      <c r="R147" s="404"/>
      <c r="S147" s="403" t="str">
        <f t="shared" si="46"/>
        <v/>
      </c>
      <c r="T147" s="130" t="str">
        <f t="shared" si="42"/>
        <v/>
      </c>
      <c r="U147" s="70"/>
      <c r="V147" s="404"/>
      <c r="W147" s="70"/>
      <c r="X147" s="404"/>
      <c r="Z147" s="403" t="str">
        <f t="shared" si="47"/>
        <v/>
      </c>
      <c r="AA147" s="130" t="str">
        <f t="shared" si="43"/>
        <v/>
      </c>
      <c r="AB147" s="403" t="str">
        <f t="shared" si="44"/>
        <v/>
      </c>
      <c r="AC147" s="130" t="str">
        <f t="shared" si="45"/>
        <v/>
      </c>
      <c r="AD147" s="461"/>
    </row>
    <row r="148" spans="2:30" ht="13.5" hidden="1" outlineLevel="1" thickBot="1" x14ac:dyDescent="0.25">
      <c r="B148" s="500"/>
      <c r="C148" s="501"/>
      <c r="D148" s="501"/>
      <c r="E148" s="501"/>
      <c r="F148" s="501"/>
      <c r="G148" s="501"/>
      <c r="H148" s="501"/>
      <c r="I148" s="501"/>
      <c r="J148" s="501"/>
      <c r="K148" s="502"/>
      <c r="L148" s="429" t="s">
        <v>120</v>
      </c>
      <c r="M148" s="257" t="str">
        <f>IF(LEN($C$5)&lt;=1,
    "",
    IF(
        OR($C$5="Overige (zorg-)instellingen",$C$5="Onderneming"),
        IF(Basisgegevens!$C$5="Ja",
            IFERROR(
                INDEX(Hulpsheets!$AO$3:$AR$18,
                    MATCH($C$9,Hulpsheets!$AN$3:$AN$18,0),
                    MATCH($C$6,Hulpsheets!$AO$3:$AR$3,0)
                ),
                ""
            ),
            IFERROR(
                INDEX(Hulpsheets!$AH$3:$AK$18,
                    MATCH($C$9,Hulpsheets!$AG$3:$AG$18,0),
                    MATCH($C$6,Hulpsheets!$AH$3:$AK$3,0)
                ),
                ""
            )
        ),
        IF($L148="Niet-economische activiteit",
            100%,
            IF(Basisgegevens!$C$5="Ja",
                IFERROR(
                    INDEX(Hulpsheets!$AO$3:$AR$18,
                        MATCH($C$9,Hulpsheets!$AN$3:$AN$18,0),
                        MATCH($C$6,Hulpsheets!$AO$3:$AR$3,0)
                    ),
                    ""
                ),
                IFERROR(
                    INDEX(Hulpsheets!$AH$3:$AK$18,
                        MATCH($C$9,Hulpsheets!$AG$3:$AG$18,0),
                        MATCH($C$6,Hulpsheets!$AH$3:$AK$3,0)
                    ),
                    ""
                )
            )
        )
    )
)</f>
        <v/>
      </c>
      <c r="N148" s="399"/>
      <c r="O148" s="77" t="str">
        <f t="shared" si="40"/>
        <v/>
      </c>
      <c r="P148" s="86" t="str">
        <f t="shared" si="41"/>
        <v/>
      </c>
      <c r="R148" s="404"/>
      <c r="S148" s="403" t="str">
        <f t="shared" si="46"/>
        <v/>
      </c>
      <c r="T148" s="130" t="str">
        <f t="shared" si="42"/>
        <v/>
      </c>
      <c r="U148" s="70"/>
      <c r="V148" s="404"/>
      <c r="W148" s="70"/>
      <c r="X148" s="404"/>
      <c r="Z148" s="403" t="str">
        <f t="shared" si="47"/>
        <v/>
      </c>
      <c r="AA148" s="130" t="str">
        <f t="shared" si="43"/>
        <v/>
      </c>
      <c r="AB148" s="403" t="str">
        <f t="shared" si="44"/>
        <v/>
      </c>
      <c r="AC148" s="130" t="str">
        <f t="shared" si="45"/>
        <v/>
      </c>
      <c r="AD148" s="461"/>
    </row>
    <row r="149" spans="2:30" ht="13.5" hidden="1" outlineLevel="1" thickBot="1" x14ac:dyDescent="0.25">
      <c r="B149" s="500"/>
      <c r="C149" s="501"/>
      <c r="D149" s="501"/>
      <c r="E149" s="501"/>
      <c r="F149" s="501"/>
      <c r="G149" s="501"/>
      <c r="H149" s="501"/>
      <c r="I149" s="501"/>
      <c r="J149" s="501"/>
      <c r="K149" s="502"/>
      <c r="L149" s="429" t="s">
        <v>120</v>
      </c>
      <c r="M149" s="257" t="str">
        <f>IF(LEN($C$5)&lt;=1,
    "",
    IF(
        OR($C$5="Overige (zorg-)instellingen",$C$5="Onderneming"),
        IF(Basisgegevens!$C$5="Ja",
            IFERROR(
                INDEX(Hulpsheets!$AO$3:$AR$18,
                    MATCH($C$9,Hulpsheets!$AN$3:$AN$18,0),
                    MATCH($C$6,Hulpsheets!$AO$3:$AR$3,0)
                ),
                ""
            ),
            IFERROR(
                INDEX(Hulpsheets!$AH$3:$AK$18,
                    MATCH($C$9,Hulpsheets!$AG$3:$AG$18,0),
                    MATCH($C$6,Hulpsheets!$AH$3:$AK$3,0)
                ),
                ""
            )
        ),
        IF($L149="Niet-economische activiteit",
            100%,
            IF(Basisgegevens!$C$5="Ja",
                IFERROR(
                    INDEX(Hulpsheets!$AO$3:$AR$18,
                        MATCH($C$9,Hulpsheets!$AN$3:$AN$18,0),
                        MATCH($C$6,Hulpsheets!$AO$3:$AR$3,0)
                    ),
                    ""
                ),
                IFERROR(
                    INDEX(Hulpsheets!$AH$3:$AK$18,
                        MATCH($C$9,Hulpsheets!$AG$3:$AG$18,0),
                        MATCH($C$6,Hulpsheets!$AH$3:$AK$3,0)
                    ),
                    ""
                )
            )
        )
    )
)</f>
        <v/>
      </c>
      <c r="N149" s="399"/>
      <c r="O149" s="77" t="str">
        <f t="shared" si="40"/>
        <v/>
      </c>
      <c r="P149" s="86" t="str">
        <f t="shared" si="41"/>
        <v/>
      </c>
      <c r="R149" s="404"/>
      <c r="S149" s="403" t="str">
        <f t="shared" si="46"/>
        <v/>
      </c>
      <c r="T149" s="130" t="str">
        <f t="shared" si="42"/>
        <v/>
      </c>
      <c r="U149" s="70"/>
      <c r="V149" s="404"/>
      <c r="W149" s="70"/>
      <c r="X149" s="404"/>
      <c r="Z149" s="403" t="str">
        <f t="shared" si="47"/>
        <v/>
      </c>
      <c r="AA149" s="130" t="str">
        <f t="shared" si="43"/>
        <v/>
      </c>
      <c r="AB149" s="403" t="str">
        <f t="shared" si="44"/>
        <v/>
      </c>
      <c r="AC149" s="130" t="str">
        <f t="shared" si="45"/>
        <v/>
      </c>
      <c r="AD149" s="461"/>
    </row>
    <row r="150" spans="2:30" ht="13.5" hidden="1" outlineLevel="1" thickBot="1" x14ac:dyDescent="0.25">
      <c r="B150" s="500"/>
      <c r="C150" s="501"/>
      <c r="D150" s="501"/>
      <c r="E150" s="501"/>
      <c r="F150" s="501"/>
      <c r="G150" s="501"/>
      <c r="H150" s="501"/>
      <c r="I150" s="501"/>
      <c r="J150" s="501"/>
      <c r="K150" s="502"/>
      <c r="L150" s="429" t="s">
        <v>120</v>
      </c>
      <c r="M150" s="257" t="str">
        <f>IF(LEN($C$5)&lt;=1,
    "",
    IF(
        OR($C$5="Overige (zorg-)instellingen",$C$5="Onderneming"),
        IF(Basisgegevens!$C$5="Ja",
            IFERROR(
                INDEX(Hulpsheets!$AO$3:$AR$18,
                    MATCH($C$9,Hulpsheets!$AN$3:$AN$18,0),
                    MATCH($C$6,Hulpsheets!$AO$3:$AR$3,0)
                ),
                ""
            ),
            IFERROR(
                INDEX(Hulpsheets!$AH$3:$AK$18,
                    MATCH($C$9,Hulpsheets!$AG$3:$AG$18,0),
                    MATCH($C$6,Hulpsheets!$AH$3:$AK$3,0)
                ),
                ""
            )
        ),
        IF($L150="Niet-economische activiteit",
            100%,
            IF(Basisgegevens!$C$5="Ja",
                IFERROR(
                    INDEX(Hulpsheets!$AO$3:$AR$18,
                        MATCH($C$9,Hulpsheets!$AN$3:$AN$18,0),
                        MATCH($C$6,Hulpsheets!$AO$3:$AR$3,0)
                    ),
                    ""
                ),
                IFERROR(
                    INDEX(Hulpsheets!$AH$3:$AK$18,
                        MATCH($C$9,Hulpsheets!$AG$3:$AG$18,0),
                        MATCH($C$6,Hulpsheets!$AH$3:$AK$3,0)
                    ),
                    ""
                )
            )
        )
    )
)</f>
        <v/>
      </c>
      <c r="N150" s="399"/>
      <c r="O150" s="77" t="str">
        <f t="shared" si="40"/>
        <v/>
      </c>
      <c r="P150" s="86" t="str">
        <f t="shared" si="41"/>
        <v/>
      </c>
      <c r="R150" s="404"/>
      <c r="S150" s="403" t="str">
        <f t="shared" si="46"/>
        <v/>
      </c>
      <c r="T150" s="130" t="str">
        <f t="shared" si="42"/>
        <v/>
      </c>
      <c r="U150" s="70"/>
      <c r="V150" s="404"/>
      <c r="W150" s="70"/>
      <c r="X150" s="404"/>
      <c r="Z150" s="403" t="str">
        <f t="shared" si="47"/>
        <v/>
      </c>
      <c r="AA150" s="130" t="str">
        <f t="shared" si="43"/>
        <v/>
      </c>
      <c r="AB150" s="403" t="str">
        <f t="shared" si="44"/>
        <v/>
      </c>
      <c r="AC150" s="130" t="str">
        <f t="shared" si="45"/>
        <v/>
      </c>
      <c r="AD150" s="461"/>
    </row>
    <row r="151" spans="2:30" ht="13.5" hidden="1" outlineLevel="1" thickBot="1" x14ac:dyDescent="0.25">
      <c r="B151" s="500"/>
      <c r="C151" s="501"/>
      <c r="D151" s="501"/>
      <c r="E151" s="501"/>
      <c r="F151" s="501"/>
      <c r="G151" s="501"/>
      <c r="H151" s="501"/>
      <c r="I151" s="501"/>
      <c r="J151" s="501"/>
      <c r="K151" s="502"/>
      <c r="L151" s="429" t="s">
        <v>120</v>
      </c>
      <c r="M151" s="257" t="str">
        <f>IF(LEN($C$5)&lt;=1,
    "",
    IF(
        OR($C$5="Overige (zorg-)instellingen",$C$5="Onderneming"),
        IF(Basisgegevens!$C$5="Ja",
            IFERROR(
                INDEX(Hulpsheets!$AO$3:$AR$18,
                    MATCH($C$9,Hulpsheets!$AN$3:$AN$18,0),
                    MATCH($C$6,Hulpsheets!$AO$3:$AR$3,0)
                ),
                ""
            ),
            IFERROR(
                INDEX(Hulpsheets!$AH$3:$AK$18,
                    MATCH($C$9,Hulpsheets!$AG$3:$AG$18,0),
                    MATCH($C$6,Hulpsheets!$AH$3:$AK$3,0)
                ),
                ""
            )
        ),
        IF($L151="Niet-economische activiteit",
            100%,
            IF(Basisgegevens!$C$5="Ja",
                IFERROR(
                    INDEX(Hulpsheets!$AO$3:$AR$18,
                        MATCH($C$9,Hulpsheets!$AN$3:$AN$18,0),
                        MATCH($C$6,Hulpsheets!$AO$3:$AR$3,0)
                    ),
                    ""
                ),
                IFERROR(
                    INDEX(Hulpsheets!$AH$3:$AK$18,
                        MATCH($C$9,Hulpsheets!$AG$3:$AG$18,0),
                        MATCH($C$6,Hulpsheets!$AH$3:$AK$3,0)
                    ),
                    ""
                )
            )
        )
    )
)</f>
        <v/>
      </c>
      <c r="N151" s="399"/>
      <c r="O151" s="77" t="str">
        <f t="shared" si="40"/>
        <v/>
      </c>
      <c r="P151" s="86" t="str">
        <f t="shared" si="41"/>
        <v/>
      </c>
      <c r="R151" s="404"/>
      <c r="S151" s="403" t="str">
        <f t="shared" si="46"/>
        <v/>
      </c>
      <c r="T151" s="130" t="str">
        <f t="shared" si="42"/>
        <v/>
      </c>
      <c r="U151" s="70"/>
      <c r="V151" s="404"/>
      <c r="W151" s="70"/>
      <c r="X151" s="404"/>
      <c r="Z151" s="403" t="str">
        <f t="shared" si="47"/>
        <v/>
      </c>
      <c r="AA151" s="130" t="str">
        <f t="shared" si="43"/>
        <v/>
      </c>
      <c r="AB151" s="403" t="str">
        <f t="shared" si="44"/>
        <v/>
      </c>
      <c r="AC151" s="130" t="str">
        <f t="shared" si="45"/>
        <v/>
      </c>
      <c r="AD151" s="461"/>
    </row>
    <row r="152" spans="2:30" ht="13.5" hidden="1" outlineLevel="1" thickBot="1" x14ac:dyDescent="0.25">
      <c r="B152" s="500"/>
      <c r="C152" s="501"/>
      <c r="D152" s="501"/>
      <c r="E152" s="501"/>
      <c r="F152" s="501"/>
      <c r="G152" s="501"/>
      <c r="H152" s="501"/>
      <c r="I152" s="501"/>
      <c r="J152" s="501"/>
      <c r="K152" s="502"/>
      <c r="L152" s="429" t="s">
        <v>120</v>
      </c>
      <c r="M152" s="257" t="str">
        <f>IF(LEN($C$5)&lt;=1,
    "",
    IF(
        OR($C$5="Overige (zorg-)instellingen",$C$5="Onderneming"),
        IF(Basisgegevens!$C$5="Ja",
            IFERROR(
                INDEX(Hulpsheets!$AO$3:$AR$18,
                    MATCH($C$9,Hulpsheets!$AN$3:$AN$18,0),
                    MATCH($C$6,Hulpsheets!$AO$3:$AR$3,0)
                ),
                ""
            ),
            IFERROR(
                INDEX(Hulpsheets!$AH$3:$AK$18,
                    MATCH($C$9,Hulpsheets!$AG$3:$AG$18,0),
                    MATCH($C$6,Hulpsheets!$AH$3:$AK$3,0)
                ),
                ""
            )
        ),
        IF($L152="Niet-economische activiteit",
            100%,
            IF(Basisgegevens!$C$5="Ja",
                IFERROR(
                    INDEX(Hulpsheets!$AO$3:$AR$18,
                        MATCH($C$9,Hulpsheets!$AN$3:$AN$18,0),
                        MATCH($C$6,Hulpsheets!$AO$3:$AR$3,0)
                    ),
                    ""
                ),
                IFERROR(
                    INDEX(Hulpsheets!$AH$3:$AK$18,
                        MATCH($C$9,Hulpsheets!$AG$3:$AG$18,0),
                        MATCH($C$6,Hulpsheets!$AH$3:$AK$3,0)
                    ),
                    ""
                )
            )
        )
    )
)</f>
        <v/>
      </c>
      <c r="N152" s="399"/>
      <c r="O152" s="77" t="str">
        <f t="shared" si="40"/>
        <v/>
      </c>
      <c r="P152" s="86" t="str">
        <f t="shared" si="41"/>
        <v/>
      </c>
      <c r="R152" s="404"/>
      <c r="S152" s="403" t="str">
        <f t="shared" si="46"/>
        <v/>
      </c>
      <c r="T152" s="130" t="str">
        <f t="shared" si="42"/>
        <v/>
      </c>
      <c r="U152" s="70"/>
      <c r="V152" s="404"/>
      <c r="W152" s="70"/>
      <c r="X152" s="404"/>
      <c r="Z152" s="403" t="str">
        <f t="shared" si="47"/>
        <v/>
      </c>
      <c r="AA152" s="130" t="str">
        <f t="shared" si="43"/>
        <v/>
      </c>
      <c r="AB152" s="403" t="str">
        <f t="shared" si="44"/>
        <v/>
      </c>
      <c r="AC152" s="130" t="str">
        <f t="shared" si="45"/>
        <v/>
      </c>
      <c r="AD152" s="461"/>
    </row>
    <row r="153" spans="2:30" ht="13.5" hidden="1" outlineLevel="1" thickBot="1" x14ac:dyDescent="0.25">
      <c r="B153" s="500"/>
      <c r="C153" s="501"/>
      <c r="D153" s="501"/>
      <c r="E153" s="501"/>
      <c r="F153" s="501"/>
      <c r="G153" s="501"/>
      <c r="H153" s="501"/>
      <c r="I153" s="501"/>
      <c r="J153" s="501"/>
      <c r="K153" s="502"/>
      <c r="L153" s="429" t="s">
        <v>120</v>
      </c>
      <c r="M153" s="257" t="str">
        <f>IF(LEN($C$5)&lt;=1,
    "",
    IF(
        OR($C$5="Overige (zorg-)instellingen",$C$5="Onderneming"),
        IF(Basisgegevens!$C$5="Ja",
            IFERROR(
                INDEX(Hulpsheets!$AO$3:$AR$18,
                    MATCH($C$9,Hulpsheets!$AN$3:$AN$18,0),
                    MATCH($C$6,Hulpsheets!$AO$3:$AR$3,0)
                ),
                ""
            ),
            IFERROR(
                INDEX(Hulpsheets!$AH$3:$AK$18,
                    MATCH($C$9,Hulpsheets!$AG$3:$AG$18,0),
                    MATCH($C$6,Hulpsheets!$AH$3:$AK$3,0)
                ),
                ""
            )
        ),
        IF($L153="Niet-economische activiteit",
            100%,
            IF(Basisgegevens!$C$5="Ja",
                IFERROR(
                    INDEX(Hulpsheets!$AO$3:$AR$18,
                        MATCH($C$9,Hulpsheets!$AN$3:$AN$18,0),
                        MATCH($C$6,Hulpsheets!$AO$3:$AR$3,0)
                    ),
                    ""
                ),
                IFERROR(
                    INDEX(Hulpsheets!$AH$3:$AK$18,
                        MATCH($C$9,Hulpsheets!$AG$3:$AG$18,0),
                        MATCH($C$6,Hulpsheets!$AH$3:$AK$3,0)
                    ),
                    ""
                )
            )
        )
    )
)</f>
        <v/>
      </c>
      <c r="N153" s="399"/>
      <c r="O153" s="77" t="str">
        <f t="shared" si="40"/>
        <v/>
      </c>
      <c r="P153" s="86" t="str">
        <f t="shared" si="41"/>
        <v/>
      </c>
      <c r="R153" s="404"/>
      <c r="S153" s="403" t="str">
        <f t="shared" si="46"/>
        <v/>
      </c>
      <c r="T153" s="130" t="str">
        <f t="shared" si="42"/>
        <v/>
      </c>
      <c r="U153" s="70"/>
      <c r="V153" s="404"/>
      <c r="W153" s="70"/>
      <c r="X153" s="404"/>
      <c r="Z153" s="403" t="str">
        <f t="shared" si="47"/>
        <v/>
      </c>
      <c r="AA153" s="130" t="str">
        <f t="shared" si="43"/>
        <v/>
      </c>
      <c r="AB153" s="403" t="str">
        <f t="shared" si="44"/>
        <v/>
      </c>
      <c r="AC153" s="130" t="str">
        <f t="shared" si="45"/>
        <v/>
      </c>
      <c r="AD153" s="461"/>
    </row>
    <row r="154" spans="2:30" ht="13.5" hidden="1" outlineLevel="1" thickBot="1" x14ac:dyDescent="0.25">
      <c r="B154" s="500"/>
      <c r="C154" s="501"/>
      <c r="D154" s="501"/>
      <c r="E154" s="501"/>
      <c r="F154" s="501"/>
      <c r="G154" s="501"/>
      <c r="H154" s="501"/>
      <c r="I154" s="501"/>
      <c r="J154" s="501"/>
      <c r="K154" s="502"/>
      <c r="L154" s="429" t="s">
        <v>120</v>
      </c>
      <c r="M154" s="257" t="str">
        <f>IF(LEN($C$5)&lt;=1,
    "",
    IF(
        OR($C$5="Overige (zorg-)instellingen",$C$5="Onderneming"),
        IF(Basisgegevens!$C$5="Ja",
            IFERROR(
                INDEX(Hulpsheets!$AO$3:$AR$18,
                    MATCH($C$9,Hulpsheets!$AN$3:$AN$18,0),
                    MATCH($C$6,Hulpsheets!$AO$3:$AR$3,0)
                ),
                ""
            ),
            IFERROR(
                INDEX(Hulpsheets!$AH$3:$AK$18,
                    MATCH($C$9,Hulpsheets!$AG$3:$AG$18,0),
                    MATCH($C$6,Hulpsheets!$AH$3:$AK$3,0)
                ),
                ""
            )
        ),
        IF($L154="Niet-economische activiteit",
            100%,
            IF(Basisgegevens!$C$5="Ja",
                IFERROR(
                    INDEX(Hulpsheets!$AO$3:$AR$18,
                        MATCH($C$9,Hulpsheets!$AN$3:$AN$18,0),
                        MATCH($C$6,Hulpsheets!$AO$3:$AR$3,0)
                    ),
                    ""
                ),
                IFERROR(
                    INDEX(Hulpsheets!$AH$3:$AK$18,
                        MATCH($C$9,Hulpsheets!$AG$3:$AG$18,0),
                        MATCH($C$6,Hulpsheets!$AH$3:$AK$3,0)
                    ),
                    ""
                )
            )
        )
    )
)</f>
        <v/>
      </c>
      <c r="N154" s="399"/>
      <c r="O154" s="77" t="str">
        <f t="shared" si="40"/>
        <v/>
      </c>
      <c r="P154" s="86" t="str">
        <f t="shared" si="41"/>
        <v/>
      </c>
      <c r="R154" s="404"/>
      <c r="S154" s="403" t="str">
        <f t="shared" si="46"/>
        <v/>
      </c>
      <c r="T154" s="130" t="str">
        <f t="shared" si="42"/>
        <v/>
      </c>
      <c r="U154" s="70"/>
      <c r="V154" s="404"/>
      <c r="W154" s="70"/>
      <c r="X154" s="404"/>
      <c r="Z154" s="403" t="str">
        <f t="shared" si="47"/>
        <v/>
      </c>
      <c r="AA154" s="130" t="str">
        <f t="shared" si="43"/>
        <v/>
      </c>
      <c r="AB154" s="403" t="str">
        <f t="shared" si="44"/>
        <v/>
      </c>
      <c r="AC154" s="130" t="str">
        <f t="shared" si="45"/>
        <v/>
      </c>
      <c r="AD154" s="461"/>
    </row>
    <row r="155" spans="2:30" ht="13.5" hidden="1" outlineLevel="1" thickBot="1" x14ac:dyDescent="0.25">
      <c r="B155" s="500"/>
      <c r="C155" s="501"/>
      <c r="D155" s="501"/>
      <c r="E155" s="501"/>
      <c r="F155" s="501"/>
      <c r="G155" s="501"/>
      <c r="H155" s="501"/>
      <c r="I155" s="501"/>
      <c r="J155" s="501"/>
      <c r="K155" s="502"/>
      <c r="L155" s="429" t="s">
        <v>120</v>
      </c>
      <c r="M155" s="257" t="str">
        <f>IF(LEN($C$5)&lt;=1,
    "",
    IF(
        OR($C$5="Overige (zorg-)instellingen",$C$5="Onderneming"),
        IF(Basisgegevens!$C$5="Ja",
            IFERROR(
                INDEX(Hulpsheets!$AO$3:$AR$18,
                    MATCH($C$9,Hulpsheets!$AN$3:$AN$18,0),
                    MATCH($C$6,Hulpsheets!$AO$3:$AR$3,0)
                ),
                ""
            ),
            IFERROR(
                INDEX(Hulpsheets!$AH$3:$AK$18,
                    MATCH($C$9,Hulpsheets!$AG$3:$AG$18,0),
                    MATCH($C$6,Hulpsheets!$AH$3:$AK$3,0)
                ),
                ""
            )
        ),
        IF($L155="Niet-economische activiteit",
            100%,
            IF(Basisgegevens!$C$5="Ja",
                IFERROR(
                    INDEX(Hulpsheets!$AO$3:$AR$18,
                        MATCH($C$9,Hulpsheets!$AN$3:$AN$18,0),
                        MATCH($C$6,Hulpsheets!$AO$3:$AR$3,0)
                    ),
                    ""
                ),
                IFERROR(
                    INDEX(Hulpsheets!$AH$3:$AK$18,
                        MATCH($C$9,Hulpsheets!$AG$3:$AG$18,0),
                        MATCH($C$6,Hulpsheets!$AH$3:$AK$3,0)
                    ),
                    ""
                )
            )
        )
    )
)</f>
        <v/>
      </c>
      <c r="N155" s="399"/>
      <c r="O155" s="77" t="str">
        <f t="shared" si="40"/>
        <v/>
      </c>
      <c r="P155" s="86" t="str">
        <f t="shared" si="41"/>
        <v/>
      </c>
      <c r="R155" s="404"/>
      <c r="S155" s="403" t="str">
        <f t="shared" si="46"/>
        <v/>
      </c>
      <c r="T155" s="130" t="str">
        <f t="shared" si="42"/>
        <v/>
      </c>
      <c r="U155" s="70"/>
      <c r="V155" s="404"/>
      <c r="W155" s="70"/>
      <c r="X155" s="404"/>
      <c r="Z155" s="403" t="str">
        <f t="shared" si="47"/>
        <v/>
      </c>
      <c r="AA155" s="130" t="str">
        <f t="shared" si="43"/>
        <v/>
      </c>
      <c r="AB155" s="403" t="str">
        <f t="shared" si="44"/>
        <v/>
      </c>
      <c r="AC155" s="130" t="str">
        <f t="shared" si="45"/>
        <v/>
      </c>
      <c r="AD155" s="461"/>
    </row>
    <row r="156" spans="2:30" ht="13.5" hidden="1" customHeight="1" outlineLevel="1" x14ac:dyDescent="0.2">
      <c r="B156" s="500"/>
      <c r="C156" s="501"/>
      <c r="D156" s="501"/>
      <c r="E156" s="501"/>
      <c r="F156" s="501"/>
      <c r="G156" s="501"/>
      <c r="H156" s="501"/>
      <c r="I156" s="501"/>
      <c r="J156" s="501"/>
      <c r="K156" s="502"/>
      <c r="L156" s="429" t="s">
        <v>120</v>
      </c>
      <c r="M156" s="257" t="str">
        <f>IF(LEN($C$5)&lt;=1,
    "",
    IF(
        OR($C$5="Overige (zorg-)instellingen",$C$5="Onderneming"),
        IF(Basisgegevens!$C$5="Ja",
            IFERROR(
                INDEX(Hulpsheets!$AO$3:$AR$18,
                    MATCH($C$9,Hulpsheets!$AN$3:$AN$18,0),
                    MATCH($C$6,Hulpsheets!$AO$3:$AR$3,0)
                ),
                ""
            ),
            IFERROR(
                INDEX(Hulpsheets!$AH$3:$AK$18,
                    MATCH($C$9,Hulpsheets!$AG$3:$AG$18,0),
                    MATCH($C$6,Hulpsheets!$AH$3:$AK$3,0)
                ),
                ""
            )
        ),
        IF($L156="Niet-economische activiteit",
            100%,
            IF(Basisgegevens!$C$5="Ja",
                IFERROR(
                    INDEX(Hulpsheets!$AO$3:$AR$18,
                        MATCH($C$9,Hulpsheets!$AN$3:$AN$18,0),
                        MATCH($C$6,Hulpsheets!$AO$3:$AR$3,0)
                    ),
                    ""
                ),
                IFERROR(
                    INDEX(Hulpsheets!$AH$3:$AK$18,
                        MATCH($C$9,Hulpsheets!$AG$3:$AG$18,0),
                        MATCH($C$6,Hulpsheets!$AH$3:$AK$3,0)
                    ),
                    ""
                )
            )
        )
    )
)</f>
        <v/>
      </c>
      <c r="N156" s="399"/>
      <c r="O156" s="77" t="str">
        <f t="shared" si="40"/>
        <v/>
      </c>
      <c r="P156" s="86" t="str">
        <f t="shared" si="41"/>
        <v/>
      </c>
      <c r="R156" s="404"/>
      <c r="S156" s="403" t="str">
        <f t="shared" si="46"/>
        <v/>
      </c>
      <c r="T156" s="130" t="str">
        <f t="shared" si="42"/>
        <v/>
      </c>
      <c r="U156" s="70"/>
      <c r="V156" s="404"/>
      <c r="W156" s="70"/>
      <c r="X156" s="404"/>
      <c r="Z156" s="403" t="str">
        <f t="shared" si="47"/>
        <v/>
      </c>
      <c r="AA156" s="130" t="str">
        <f t="shared" si="43"/>
        <v/>
      </c>
      <c r="AB156" s="403" t="str">
        <f t="shared" si="44"/>
        <v/>
      </c>
      <c r="AC156" s="130" t="str">
        <f t="shared" si="45"/>
        <v/>
      </c>
      <c r="AD156" s="461"/>
    </row>
    <row r="157" spans="2:30" ht="13.5" hidden="1" outlineLevel="1" thickBot="1" x14ac:dyDescent="0.25">
      <c r="B157" s="532"/>
      <c r="C157" s="533"/>
      <c r="D157" s="533"/>
      <c r="E157" s="533"/>
      <c r="F157" s="533"/>
      <c r="G157" s="533"/>
      <c r="H157" s="533"/>
      <c r="I157" s="533"/>
      <c r="J157" s="533"/>
      <c r="K157" s="534"/>
      <c r="L157" s="428" t="s">
        <v>120</v>
      </c>
      <c r="M157" s="427" t="str">
        <f>IF(LEN($C$5)&lt;=1,
    "",
    IF(
        OR($C$5="Overige (zorg-)instellingen",$C$5="Onderneming"),
        IF(Basisgegevens!$C$5="Ja",
            IFERROR(
                INDEX(Hulpsheets!$AO$3:$AR$18,
                    MATCH($C$9,Hulpsheets!$AN$3:$AN$18,0),
                    MATCH($C$6,Hulpsheets!$AO$3:$AR$3,0)
                ),
                ""
            ),
            IFERROR(
                INDEX(Hulpsheets!$AH$3:$AK$18,
                    MATCH($C$9,Hulpsheets!$AG$3:$AG$18,0),
                    MATCH($C$6,Hulpsheets!$AH$3:$AK$3,0)
                ),
                ""
            )
        ),
        IF($L157="Niet-economische activiteit",
            100%,
            IF(Basisgegevens!$C$5="Ja",
                IFERROR(
                    INDEX(Hulpsheets!$AO$3:$AR$18,
                        MATCH($C$9,Hulpsheets!$AN$3:$AN$18,0),
                        MATCH($C$6,Hulpsheets!$AO$3:$AR$3,0)
                    ),
                    ""
                ),
                IFERROR(
                    INDEX(Hulpsheets!$AH$3:$AK$18,
                        MATCH($C$9,Hulpsheets!$AG$3:$AG$18,0),
                        MATCH($C$6,Hulpsheets!$AH$3:$AK$3,0)
                    ),
                    ""
                )
            )
        )
    )
)</f>
        <v/>
      </c>
      <c r="N157" s="399"/>
      <c r="O157" s="87" t="str">
        <f t="shared" si="40"/>
        <v/>
      </c>
      <c r="P157" s="88" t="str">
        <f t="shared" si="41"/>
        <v/>
      </c>
      <c r="R157" s="405"/>
      <c r="S157" s="403" t="str">
        <f t="shared" si="46"/>
        <v/>
      </c>
      <c r="T157" s="365" t="str">
        <f t="shared" si="42"/>
        <v/>
      </c>
      <c r="U157" s="70"/>
      <c r="V157" s="405"/>
      <c r="W157" s="70"/>
      <c r="X157" s="405"/>
      <c r="Z157" s="403" t="str">
        <f t="shared" si="47"/>
        <v/>
      </c>
      <c r="AA157" s="365" t="str">
        <f t="shared" si="43"/>
        <v/>
      </c>
      <c r="AB157" s="403" t="str">
        <f t="shared" si="44"/>
        <v/>
      </c>
      <c r="AC157" s="365" t="str">
        <f t="shared" si="45"/>
        <v/>
      </c>
      <c r="AD157" s="461"/>
    </row>
    <row r="158" spans="2:30" ht="13.5" collapsed="1" thickBot="1" x14ac:dyDescent="0.25">
      <c r="B158" s="32"/>
      <c r="C158" s="32"/>
      <c r="D158" s="103"/>
      <c r="E158" s="110"/>
      <c r="F158" s="110"/>
      <c r="G158" s="111"/>
      <c r="H158" s="112"/>
      <c r="I158" s="29"/>
      <c r="J158" s="111"/>
      <c r="L158" s="418" t="s">
        <v>102</v>
      </c>
      <c r="M158" s="78"/>
      <c r="N158" s="101">
        <f>SUM(N133:N157)</f>
        <v>0</v>
      </c>
      <c r="O158" s="101">
        <f>SUM(O133:O157)</f>
        <v>0</v>
      </c>
      <c r="P158" s="101">
        <f>SUM(P133:P157)</f>
        <v>0</v>
      </c>
      <c r="Q158" s="29"/>
      <c r="R158" s="439">
        <f>SUM(R133:R157)</f>
        <v>0</v>
      </c>
      <c r="S158" s="102">
        <f>SUM(S133:S157)</f>
        <v>0</v>
      </c>
      <c r="T158" s="102">
        <f>SUM(T133:T157)</f>
        <v>0</v>
      </c>
      <c r="V158" s="439">
        <f>SUM(V133:V157)</f>
        <v>0</v>
      </c>
      <c r="W158" s="70"/>
      <c r="X158" s="439">
        <f>SUM(X133:X157)</f>
        <v>0</v>
      </c>
      <c r="Z158" s="102">
        <f>SUM(Z133:Z157)</f>
        <v>0</v>
      </c>
      <c r="AA158" s="102">
        <f>SUM(AA133:AA157)</f>
        <v>0</v>
      </c>
      <c r="AB158" s="102">
        <f>SUM(AB133:AB157)</f>
        <v>0</v>
      </c>
      <c r="AC158" s="102">
        <f>SUM(AC133:AC157)</f>
        <v>0</v>
      </c>
      <c r="AD158" s="100"/>
    </row>
    <row r="159" spans="2:30" ht="13.5" thickBot="1" x14ac:dyDescent="0.25">
      <c r="B159" s="32"/>
      <c r="C159" s="32"/>
      <c r="D159" s="103"/>
      <c r="E159" s="110"/>
      <c r="F159" s="110"/>
      <c r="G159" s="111"/>
      <c r="H159" s="112"/>
      <c r="I159" s="29"/>
      <c r="J159" s="111"/>
      <c r="W159" s="100"/>
      <c r="X159" s="100"/>
      <c r="AB159" s="100"/>
    </row>
    <row r="160" spans="2:30" ht="15" customHeight="1" thickBot="1" x14ac:dyDescent="0.25">
      <c r="B160" s="503" t="s">
        <v>124</v>
      </c>
      <c r="C160" s="503"/>
      <c r="D160" s="503"/>
      <c r="E160" s="503"/>
      <c r="F160" s="29"/>
      <c r="I160" s="29"/>
      <c r="P160" s="29"/>
      <c r="Q160" s="29"/>
      <c r="R160" s="406" t="s">
        <v>87</v>
      </c>
      <c r="S160" s="401"/>
      <c r="T160" s="402"/>
      <c r="U160" s="29"/>
      <c r="V160" s="498" t="s">
        <v>61</v>
      </c>
      <c r="W160" s="6"/>
      <c r="X160" s="498" t="s">
        <v>62</v>
      </c>
      <c r="Z160" s="412"/>
      <c r="AA160" s="413"/>
      <c r="AB160" s="412"/>
      <c r="AC160" s="413"/>
      <c r="AD160" s="463"/>
    </row>
    <row r="161" spans="1:30" ht="13.5" thickBot="1" x14ac:dyDescent="0.25">
      <c r="B161" s="106"/>
      <c r="C161" s="106"/>
      <c r="D161" s="107"/>
      <c r="E161" s="107"/>
      <c r="G161" s="107"/>
      <c r="H161" s="108"/>
      <c r="I161" s="95"/>
      <c r="J161" s="107"/>
      <c r="K161" s="107"/>
      <c r="L161" s="107"/>
      <c r="P161" s="29"/>
      <c r="Q161" s="29"/>
      <c r="R161" s="6"/>
      <c r="S161" s="6"/>
      <c r="T161" s="6"/>
      <c r="U161" s="29"/>
      <c r="V161" s="499"/>
      <c r="W161" s="6"/>
      <c r="X161" s="499"/>
      <c r="Z161" s="6"/>
      <c r="AA161" s="6"/>
      <c r="AB161" s="6"/>
      <c r="AC161" s="97"/>
      <c r="AD161" s="97"/>
    </row>
    <row r="162" spans="1:30" ht="21" customHeight="1" thickBot="1" x14ac:dyDescent="0.25">
      <c r="A162" s="120"/>
      <c r="B162" s="504" t="s">
        <v>109</v>
      </c>
      <c r="C162" s="505"/>
      <c r="D162" s="505"/>
      <c r="E162" s="505"/>
      <c r="F162" s="505"/>
      <c r="G162" s="505"/>
      <c r="H162" s="505"/>
      <c r="I162" s="505"/>
      <c r="J162" s="505"/>
      <c r="K162" s="506"/>
      <c r="L162" s="236" t="s">
        <v>235</v>
      </c>
      <c r="M162" s="143" t="s">
        <v>94</v>
      </c>
      <c r="N162" s="237" t="s">
        <v>66</v>
      </c>
      <c r="O162" s="237" t="s">
        <v>95</v>
      </c>
      <c r="P162" s="237" t="s">
        <v>96</v>
      </c>
      <c r="Q162" s="120"/>
      <c r="R162" s="239" t="s">
        <v>68</v>
      </c>
      <c r="S162" s="238" t="s">
        <v>97</v>
      </c>
      <c r="T162" s="93" t="s">
        <v>70</v>
      </c>
      <c r="U162" s="119"/>
      <c r="V162" s="239" t="s">
        <v>68</v>
      </c>
      <c r="W162" s="409"/>
      <c r="X162" s="239" t="s">
        <v>68</v>
      </c>
      <c r="Y162" s="120"/>
      <c r="Z162" s="238" t="s">
        <v>97</v>
      </c>
      <c r="AA162" s="238" t="s">
        <v>70</v>
      </c>
      <c r="AB162" s="238" t="s">
        <v>97</v>
      </c>
      <c r="AC162" s="238" t="s">
        <v>70</v>
      </c>
      <c r="AD162" s="118"/>
    </row>
    <row r="163" spans="1:30" x14ac:dyDescent="0.2">
      <c r="B163" s="507"/>
      <c r="C163" s="508"/>
      <c r="D163" s="508"/>
      <c r="E163" s="508"/>
      <c r="F163" s="508"/>
      <c r="G163" s="508"/>
      <c r="H163" s="508"/>
      <c r="I163" s="508"/>
      <c r="J163" s="508"/>
      <c r="K163" s="509"/>
      <c r="L163" s="429" t="s">
        <v>120</v>
      </c>
      <c r="M163" s="257" t="str">
        <f>IF(LEN($C$5)&lt;=1,
    "",
    IF(
        OR($C$5="Overige (zorg-)instellingen",$C$5="Onderneming"),
        IF(Basisgegevens!$C$5="Ja",
            IFERROR(
                INDEX(Hulpsheets!$AO$3:$AR$18,
                    MATCH($C$9,Hulpsheets!$AN$3:$AN$18,0),
                    MATCH($C$6,Hulpsheets!$AO$3:$AR$3,0)
                ),
                ""
            ),
            IFERROR(
                INDEX(Hulpsheets!$AH$3:$AK$18,
                    MATCH($C$9,Hulpsheets!$AG$3:$AG$18,0),
                    MATCH($C$6,Hulpsheets!$AH$3:$AK$3,0)
                ),
                ""
            )
        ),
        IF($L163="Niet-economische activiteit",
            100%,
            IF(Basisgegevens!$C$5="Ja",
                IFERROR(
                    INDEX(Hulpsheets!$AO$3:$AR$18,
                        MATCH($C$9,Hulpsheets!$AN$3:$AN$18,0),
                        MATCH($C$6,Hulpsheets!$AO$3:$AR$3,0)
                    ),
                    ""
                ),
                IFERROR(
                    INDEX(Hulpsheets!$AH$3:$AK$18,
                        MATCH($C$9,Hulpsheets!$AG$3:$AG$18,0),
                        MATCH($C$6,Hulpsheets!$AH$3:$AK$3,0)
                    ),
                    ""
                )
            )
        )
    )
)</f>
        <v/>
      </c>
      <c r="N163" s="398"/>
      <c r="O163" s="394" t="str">
        <f t="shared" ref="O163:O187" si="48">IFERROR(N163*M163,"")</f>
        <v/>
      </c>
      <c r="P163" s="85" t="str">
        <f t="shared" ref="P163:P187" si="49">IFERROR(N163-O163,"")</f>
        <v/>
      </c>
      <c r="R163" s="404"/>
      <c r="S163" s="403" t="str">
        <f>IFERROR($R163*(1-$M163),"")</f>
        <v/>
      </c>
      <c r="T163" s="130" t="str">
        <f t="shared" ref="T163:T187" si="50">IFERROR(R163-S163,"")</f>
        <v/>
      </c>
      <c r="U163" s="80"/>
      <c r="V163" s="404"/>
      <c r="W163" s="70"/>
      <c r="X163" s="404"/>
      <c r="Z163" s="403" t="str">
        <f>IFERROR($V163*(1-$M163),"")</f>
        <v/>
      </c>
      <c r="AA163" s="130" t="str">
        <f t="shared" ref="AA163:AA187" si="51">IFERROR(V163-Z163,"")</f>
        <v/>
      </c>
      <c r="AB163" s="403" t="str">
        <f t="shared" ref="AB163:AB187" si="52">IFERROR($X163*(1-$M163),"")</f>
        <v/>
      </c>
      <c r="AC163" s="130" t="str">
        <f t="shared" ref="AC163:AC187" si="53">IFERROR(X163-AB163,"")</f>
        <v/>
      </c>
      <c r="AD163" s="461"/>
    </row>
    <row r="164" spans="1:30" x14ac:dyDescent="0.2">
      <c r="B164" s="500"/>
      <c r="C164" s="501"/>
      <c r="D164" s="501"/>
      <c r="E164" s="501"/>
      <c r="F164" s="501"/>
      <c r="G164" s="501"/>
      <c r="H164" s="501"/>
      <c r="I164" s="501"/>
      <c r="J164" s="501"/>
      <c r="K164" s="502"/>
      <c r="L164" s="429" t="s">
        <v>120</v>
      </c>
      <c r="M164" s="257" t="str">
        <f>IF(LEN($C$5)&lt;=1,
    "",
    IF(
        OR($C$5="Overige (zorg-)instellingen",$C$5="Onderneming"),
        IF(Basisgegevens!$C$5="Ja",
            IFERROR(
                INDEX(Hulpsheets!$AO$3:$AR$18,
                    MATCH($C$9,Hulpsheets!$AN$3:$AN$18,0),
                    MATCH($C$6,Hulpsheets!$AO$3:$AR$3,0)
                ),
                ""
            ),
            IFERROR(
                INDEX(Hulpsheets!$AH$3:$AK$18,
                    MATCH($C$9,Hulpsheets!$AG$3:$AG$18,0),
                    MATCH($C$6,Hulpsheets!$AH$3:$AK$3,0)
                ),
                ""
            )
        ),
        IF($L164="Niet-economische activiteit",
            100%,
            IF(Basisgegevens!$C$5="Ja",
                IFERROR(
                    INDEX(Hulpsheets!$AO$3:$AR$18,
                        MATCH($C$9,Hulpsheets!$AN$3:$AN$18,0),
                        MATCH($C$6,Hulpsheets!$AO$3:$AR$3,0)
                    ),
                    ""
                ),
                IFERROR(
                    INDEX(Hulpsheets!$AH$3:$AK$18,
                        MATCH($C$9,Hulpsheets!$AG$3:$AG$18,0),
                        MATCH($C$6,Hulpsheets!$AH$3:$AK$3,0)
                    ),
                    ""
                )
            )
        )
    )
)</f>
        <v/>
      </c>
      <c r="N164" s="399"/>
      <c r="O164" s="395" t="str">
        <f t="shared" si="48"/>
        <v/>
      </c>
      <c r="P164" s="86" t="str">
        <f t="shared" si="49"/>
        <v/>
      </c>
      <c r="R164" s="404"/>
      <c r="S164" s="403" t="str">
        <f t="shared" ref="S164:S187" si="54">IFERROR($R164*(1-$M164),"")</f>
        <v/>
      </c>
      <c r="T164" s="130" t="str">
        <f t="shared" si="50"/>
        <v/>
      </c>
      <c r="U164" s="70"/>
      <c r="V164" s="404"/>
      <c r="W164" s="70"/>
      <c r="X164" s="404"/>
      <c r="Z164" s="403" t="str">
        <f t="shared" ref="Z164:Z187" si="55">IFERROR($V164*(1-$M164),"")</f>
        <v/>
      </c>
      <c r="AA164" s="130" t="str">
        <f t="shared" si="51"/>
        <v/>
      </c>
      <c r="AB164" s="403" t="str">
        <f t="shared" si="52"/>
        <v/>
      </c>
      <c r="AC164" s="130" t="str">
        <f t="shared" si="53"/>
        <v/>
      </c>
      <c r="AD164" s="461"/>
    </row>
    <row r="165" spans="1:30" x14ac:dyDescent="0.2">
      <c r="B165" s="500"/>
      <c r="C165" s="501"/>
      <c r="D165" s="501"/>
      <c r="E165" s="501"/>
      <c r="F165" s="501"/>
      <c r="G165" s="501"/>
      <c r="H165" s="501"/>
      <c r="I165" s="501"/>
      <c r="J165" s="501"/>
      <c r="K165" s="502"/>
      <c r="L165" s="429" t="s">
        <v>120</v>
      </c>
      <c r="M165" s="257" t="str">
        <f>IF(LEN($C$5)&lt;=1,
    "",
    IF(
        OR($C$5="Overige (zorg-)instellingen",$C$5="Onderneming"),
        IF(Basisgegevens!$C$5="Ja",
            IFERROR(
                INDEX(Hulpsheets!$AO$3:$AR$18,
                    MATCH($C$9,Hulpsheets!$AN$3:$AN$18,0),
                    MATCH($C$6,Hulpsheets!$AO$3:$AR$3,0)
                ),
                ""
            ),
            IFERROR(
                INDEX(Hulpsheets!$AH$3:$AK$18,
                    MATCH($C$9,Hulpsheets!$AG$3:$AG$18,0),
                    MATCH($C$6,Hulpsheets!$AH$3:$AK$3,0)
                ),
                ""
            )
        ),
        IF($L165="Niet-economische activiteit",
            100%,
            IF(Basisgegevens!$C$5="Ja",
                IFERROR(
                    INDEX(Hulpsheets!$AO$3:$AR$18,
                        MATCH($C$9,Hulpsheets!$AN$3:$AN$18,0),
                        MATCH($C$6,Hulpsheets!$AO$3:$AR$3,0)
                    ),
                    ""
                ),
                IFERROR(
                    INDEX(Hulpsheets!$AH$3:$AK$18,
                        MATCH($C$9,Hulpsheets!$AG$3:$AG$18,0),
                        MATCH($C$6,Hulpsheets!$AH$3:$AK$3,0)
                    ),
                    ""
                )
            )
        )
    )
)</f>
        <v/>
      </c>
      <c r="N165" s="399"/>
      <c r="O165" s="395" t="str">
        <f t="shared" si="48"/>
        <v/>
      </c>
      <c r="P165" s="86" t="str">
        <f t="shared" si="49"/>
        <v/>
      </c>
      <c r="R165" s="404"/>
      <c r="S165" s="403" t="str">
        <f t="shared" si="54"/>
        <v/>
      </c>
      <c r="T165" s="130" t="str">
        <f t="shared" si="50"/>
        <v/>
      </c>
      <c r="U165" s="70"/>
      <c r="V165" s="404"/>
      <c r="W165" s="70"/>
      <c r="X165" s="404"/>
      <c r="Z165" s="403" t="str">
        <f t="shared" si="55"/>
        <v/>
      </c>
      <c r="AA165" s="130" t="str">
        <f t="shared" si="51"/>
        <v/>
      </c>
      <c r="AB165" s="403" t="str">
        <f t="shared" si="52"/>
        <v/>
      </c>
      <c r="AC165" s="130" t="str">
        <f t="shared" si="53"/>
        <v/>
      </c>
      <c r="AD165" s="461"/>
    </row>
    <row r="166" spans="1:30" x14ac:dyDescent="0.2">
      <c r="B166" s="500"/>
      <c r="C166" s="501"/>
      <c r="D166" s="501"/>
      <c r="E166" s="501"/>
      <c r="F166" s="501"/>
      <c r="G166" s="501"/>
      <c r="H166" s="501"/>
      <c r="I166" s="501"/>
      <c r="J166" s="501"/>
      <c r="K166" s="502"/>
      <c r="L166" s="429" t="s">
        <v>120</v>
      </c>
      <c r="M166" s="257" t="str">
        <f>IF(LEN($C$5)&lt;=1,
    "",
    IF(
        OR($C$5="Overige (zorg-)instellingen",$C$5="Onderneming"),
        IF(Basisgegevens!$C$5="Ja",
            IFERROR(
                INDEX(Hulpsheets!$AO$3:$AR$18,
                    MATCH($C$9,Hulpsheets!$AN$3:$AN$18,0),
                    MATCH($C$6,Hulpsheets!$AO$3:$AR$3,0)
                ),
                ""
            ),
            IFERROR(
                INDEX(Hulpsheets!$AH$3:$AK$18,
                    MATCH($C$9,Hulpsheets!$AG$3:$AG$18,0),
                    MATCH($C$6,Hulpsheets!$AH$3:$AK$3,0)
                ),
                ""
            )
        ),
        IF($L166="Niet-economische activiteit",
            100%,
            IF(Basisgegevens!$C$5="Ja",
                IFERROR(
                    INDEX(Hulpsheets!$AO$3:$AR$18,
                        MATCH($C$9,Hulpsheets!$AN$3:$AN$18,0),
                        MATCH($C$6,Hulpsheets!$AO$3:$AR$3,0)
                    ),
                    ""
                ),
                IFERROR(
                    INDEX(Hulpsheets!$AH$3:$AK$18,
                        MATCH($C$9,Hulpsheets!$AG$3:$AG$18,0),
                        MATCH($C$6,Hulpsheets!$AH$3:$AK$3,0)
                    ),
                    ""
                )
            )
        )
    )
)</f>
        <v/>
      </c>
      <c r="N166" s="399"/>
      <c r="O166" s="395" t="str">
        <f t="shared" si="48"/>
        <v/>
      </c>
      <c r="P166" s="86" t="str">
        <f t="shared" si="49"/>
        <v/>
      </c>
      <c r="R166" s="404"/>
      <c r="S166" s="403" t="str">
        <f t="shared" si="54"/>
        <v/>
      </c>
      <c r="T166" s="130" t="str">
        <f t="shared" si="50"/>
        <v/>
      </c>
      <c r="U166" s="70"/>
      <c r="V166" s="404"/>
      <c r="W166" s="70"/>
      <c r="X166" s="404"/>
      <c r="Z166" s="403" t="str">
        <f t="shared" si="55"/>
        <v/>
      </c>
      <c r="AA166" s="130" t="str">
        <f t="shared" si="51"/>
        <v/>
      </c>
      <c r="AB166" s="403" t="str">
        <f t="shared" si="52"/>
        <v/>
      </c>
      <c r="AC166" s="130" t="str">
        <f t="shared" si="53"/>
        <v/>
      </c>
      <c r="AD166" s="461"/>
    </row>
    <row r="167" spans="1:30" x14ac:dyDescent="0.2">
      <c r="B167" s="500"/>
      <c r="C167" s="501"/>
      <c r="D167" s="501"/>
      <c r="E167" s="501"/>
      <c r="F167" s="501"/>
      <c r="G167" s="501"/>
      <c r="H167" s="501"/>
      <c r="I167" s="501"/>
      <c r="J167" s="501"/>
      <c r="K167" s="502"/>
      <c r="L167" s="429" t="s">
        <v>120</v>
      </c>
      <c r="M167" s="257" t="str">
        <f>IF(LEN($C$5)&lt;=1,
    "",
    IF(
        OR($C$5="Overige (zorg-)instellingen",$C$5="Onderneming"),
        IF(Basisgegevens!$C$5="Ja",
            IFERROR(
                INDEX(Hulpsheets!$AO$3:$AR$18,
                    MATCH($C$9,Hulpsheets!$AN$3:$AN$18,0),
                    MATCH($C$6,Hulpsheets!$AO$3:$AR$3,0)
                ),
                ""
            ),
            IFERROR(
                INDEX(Hulpsheets!$AH$3:$AK$18,
                    MATCH($C$9,Hulpsheets!$AG$3:$AG$18,0),
                    MATCH($C$6,Hulpsheets!$AH$3:$AK$3,0)
                ),
                ""
            )
        ),
        IF($L167="Niet-economische activiteit",
            100%,
            IF(Basisgegevens!$C$5="Ja",
                IFERROR(
                    INDEX(Hulpsheets!$AO$3:$AR$18,
                        MATCH($C$9,Hulpsheets!$AN$3:$AN$18,0),
                        MATCH($C$6,Hulpsheets!$AO$3:$AR$3,0)
                    ),
                    ""
                ),
                IFERROR(
                    INDEX(Hulpsheets!$AH$3:$AK$18,
                        MATCH($C$9,Hulpsheets!$AG$3:$AG$18,0),
                        MATCH($C$6,Hulpsheets!$AH$3:$AK$3,0)
                    ),
                    ""
                )
            )
        )
    )
)</f>
        <v/>
      </c>
      <c r="N167" s="399"/>
      <c r="O167" s="395" t="str">
        <f t="shared" si="48"/>
        <v/>
      </c>
      <c r="P167" s="86" t="str">
        <f t="shared" si="49"/>
        <v/>
      </c>
      <c r="R167" s="404"/>
      <c r="S167" s="403" t="str">
        <f t="shared" si="54"/>
        <v/>
      </c>
      <c r="T167" s="130" t="str">
        <f t="shared" si="50"/>
        <v/>
      </c>
      <c r="U167" s="70"/>
      <c r="V167" s="404"/>
      <c r="W167" s="70"/>
      <c r="X167" s="404"/>
      <c r="Z167" s="403" t="str">
        <f t="shared" si="55"/>
        <v/>
      </c>
      <c r="AA167" s="130" t="str">
        <f t="shared" si="51"/>
        <v/>
      </c>
      <c r="AB167" s="403" t="str">
        <f t="shared" si="52"/>
        <v/>
      </c>
      <c r="AC167" s="130" t="str">
        <f t="shared" si="53"/>
        <v/>
      </c>
      <c r="AD167" s="461"/>
    </row>
    <row r="168" spans="1:30" x14ac:dyDescent="0.2">
      <c r="B168" s="500"/>
      <c r="C168" s="501"/>
      <c r="D168" s="501"/>
      <c r="E168" s="501"/>
      <c r="F168" s="501"/>
      <c r="G168" s="501"/>
      <c r="H168" s="501"/>
      <c r="I168" s="501"/>
      <c r="J168" s="501"/>
      <c r="K168" s="502"/>
      <c r="L168" s="429" t="s">
        <v>120</v>
      </c>
      <c r="M168" s="257" t="str">
        <f>IF(LEN($C$5)&lt;=1,
    "",
    IF(
        OR($C$5="Overige (zorg-)instellingen",$C$5="Onderneming"),
        IF(Basisgegevens!$C$5="Ja",
            IFERROR(
                INDEX(Hulpsheets!$AO$3:$AR$18,
                    MATCH($C$9,Hulpsheets!$AN$3:$AN$18,0),
                    MATCH($C$6,Hulpsheets!$AO$3:$AR$3,0)
                ),
                ""
            ),
            IFERROR(
                INDEX(Hulpsheets!$AH$3:$AK$18,
                    MATCH($C$9,Hulpsheets!$AG$3:$AG$18,0),
                    MATCH($C$6,Hulpsheets!$AH$3:$AK$3,0)
                ),
                ""
            )
        ),
        IF($L168="Niet-economische activiteit",
            100%,
            IF(Basisgegevens!$C$5="Ja",
                IFERROR(
                    INDEX(Hulpsheets!$AO$3:$AR$18,
                        MATCH($C$9,Hulpsheets!$AN$3:$AN$18,0),
                        MATCH($C$6,Hulpsheets!$AO$3:$AR$3,0)
                    ),
                    ""
                ),
                IFERROR(
                    INDEX(Hulpsheets!$AH$3:$AK$18,
                        MATCH($C$9,Hulpsheets!$AG$3:$AG$18,0),
                        MATCH($C$6,Hulpsheets!$AH$3:$AK$3,0)
                    ),
                    ""
                )
            )
        )
    )
)</f>
        <v/>
      </c>
      <c r="N168" s="399"/>
      <c r="O168" s="395" t="str">
        <f t="shared" si="48"/>
        <v/>
      </c>
      <c r="P168" s="86" t="str">
        <f t="shared" si="49"/>
        <v/>
      </c>
      <c r="R168" s="404"/>
      <c r="S168" s="403" t="str">
        <f t="shared" si="54"/>
        <v/>
      </c>
      <c r="T168" s="130" t="str">
        <f t="shared" si="50"/>
        <v/>
      </c>
      <c r="U168" s="70"/>
      <c r="V168" s="404"/>
      <c r="W168" s="70"/>
      <c r="X168" s="404"/>
      <c r="Z168" s="403" t="str">
        <f t="shared" si="55"/>
        <v/>
      </c>
      <c r="AA168" s="130" t="str">
        <f t="shared" si="51"/>
        <v/>
      </c>
      <c r="AB168" s="403" t="str">
        <f t="shared" si="52"/>
        <v/>
      </c>
      <c r="AC168" s="130" t="str">
        <f t="shared" si="53"/>
        <v/>
      </c>
      <c r="AD168" s="461"/>
    </row>
    <row r="169" spans="1:30" x14ac:dyDescent="0.2">
      <c r="B169" s="500"/>
      <c r="C169" s="501"/>
      <c r="D169" s="501"/>
      <c r="E169" s="501"/>
      <c r="F169" s="501"/>
      <c r="G169" s="501"/>
      <c r="H169" s="501"/>
      <c r="I169" s="501"/>
      <c r="J169" s="501"/>
      <c r="K169" s="502"/>
      <c r="L169" s="429" t="s">
        <v>120</v>
      </c>
      <c r="M169" s="257" t="str">
        <f>IF(LEN($C$5)&lt;=1,
    "",
    IF(
        OR($C$5="Overige (zorg-)instellingen",$C$5="Onderneming"),
        IF(Basisgegevens!$C$5="Ja",
            IFERROR(
                INDEX(Hulpsheets!$AO$3:$AR$18,
                    MATCH($C$9,Hulpsheets!$AN$3:$AN$18,0),
                    MATCH($C$6,Hulpsheets!$AO$3:$AR$3,0)
                ),
                ""
            ),
            IFERROR(
                INDEX(Hulpsheets!$AH$3:$AK$18,
                    MATCH($C$9,Hulpsheets!$AG$3:$AG$18,0),
                    MATCH($C$6,Hulpsheets!$AH$3:$AK$3,0)
                ),
                ""
            )
        ),
        IF($L169="Niet-economische activiteit",
            100%,
            IF(Basisgegevens!$C$5="Ja",
                IFERROR(
                    INDEX(Hulpsheets!$AO$3:$AR$18,
                        MATCH($C$9,Hulpsheets!$AN$3:$AN$18,0),
                        MATCH($C$6,Hulpsheets!$AO$3:$AR$3,0)
                    ),
                    ""
                ),
                IFERROR(
                    INDEX(Hulpsheets!$AH$3:$AK$18,
                        MATCH($C$9,Hulpsheets!$AG$3:$AG$18,0),
                        MATCH($C$6,Hulpsheets!$AH$3:$AK$3,0)
                    ),
                    ""
                )
            )
        )
    )
)</f>
        <v/>
      </c>
      <c r="N169" s="399"/>
      <c r="O169" s="395" t="str">
        <f t="shared" si="48"/>
        <v/>
      </c>
      <c r="P169" s="86" t="str">
        <f t="shared" si="49"/>
        <v/>
      </c>
      <c r="R169" s="404"/>
      <c r="S169" s="403" t="str">
        <f t="shared" si="54"/>
        <v/>
      </c>
      <c r="T169" s="130" t="str">
        <f t="shared" si="50"/>
        <v/>
      </c>
      <c r="U169" s="70"/>
      <c r="V169" s="404"/>
      <c r="W169" s="70"/>
      <c r="X169" s="404"/>
      <c r="Z169" s="403" t="str">
        <f t="shared" si="55"/>
        <v/>
      </c>
      <c r="AA169" s="130" t="str">
        <f t="shared" si="51"/>
        <v/>
      </c>
      <c r="AB169" s="403" t="str">
        <f t="shared" si="52"/>
        <v/>
      </c>
      <c r="AC169" s="130" t="str">
        <f t="shared" si="53"/>
        <v/>
      </c>
      <c r="AD169" s="461"/>
    </row>
    <row r="170" spans="1:30" x14ac:dyDescent="0.2">
      <c r="B170" s="500"/>
      <c r="C170" s="501"/>
      <c r="D170" s="501"/>
      <c r="E170" s="501"/>
      <c r="F170" s="501"/>
      <c r="G170" s="501"/>
      <c r="H170" s="501"/>
      <c r="I170" s="501"/>
      <c r="J170" s="501"/>
      <c r="K170" s="502"/>
      <c r="L170" s="429" t="s">
        <v>120</v>
      </c>
      <c r="M170" s="257" t="str">
        <f>IF(LEN($C$5)&lt;=1,
    "",
    IF(
        OR($C$5="Overige (zorg-)instellingen",$C$5="Onderneming"),
        IF(Basisgegevens!$C$5="Ja",
            IFERROR(
                INDEX(Hulpsheets!$AO$3:$AR$18,
                    MATCH($C$9,Hulpsheets!$AN$3:$AN$18,0),
                    MATCH($C$6,Hulpsheets!$AO$3:$AR$3,0)
                ),
                ""
            ),
            IFERROR(
                INDEX(Hulpsheets!$AH$3:$AK$18,
                    MATCH($C$9,Hulpsheets!$AG$3:$AG$18,0),
                    MATCH($C$6,Hulpsheets!$AH$3:$AK$3,0)
                ),
                ""
            )
        ),
        IF($L170="Niet-economische activiteit",
            100%,
            IF(Basisgegevens!$C$5="Ja",
                IFERROR(
                    INDEX(Hulpsheets!$AO$3:$AR$18,
                        MATCH($C$9,Hulpsheets!$AN$3:$AN$18,0),
                        MATCH($C$6,Hulpsheets!$AO$3:$AR$3,0)
                    ),
                    ""
                ),
                IFERROR(
                    INDEX(Hulpsheets!$AH$3:$AK$18,
                        MATCH($C$9,Hulpsheets!$AG$3:$AG$18,0),
                        MATCH($C$6,Hulpsheets!$AH$3:$AK$3,0)
                    ),
                    ""
                )
            )
        )
    )
)</f>
        <v/>
      </c>
      <c r="N170" s="399"/>
      <c r="O170" s="395" t="str">
        <f t="shared" si="48"/>
        <v/>
      </c>
      <c r="P170" s="86" t="str">
        <f t="shared" si="49"/>
        <v/>
      </c>
      <c r="R170" s="404"/>
      <c r="S170" s="403" t="str">
        <f t="shared" si="54"/>
        <v/>
      </c>
      <c r="T170" s="130" t="str">
        <f t="shared" si="50"/>
        <v/>
      </c>
      <c r="U170" s="70"/>
      <c r="V170" s="404"/>
      <c r="W170" s="70"/>
      <c r="X170" s="404"/>
      <c r="Z170" s="403" t="str">
        <f t="shared" si="55"/>
        <v/>
      </c>
      <c r="AA170" s="130" t="str">
        <f t="shared" si="51"/>
        <v/>
      </c>
      <c r="AB170" s="403" t="str">
        <f t="shared" si="52"/>
        <v/>
      </c>
      <c r="AC170" s="130" t="str">
        <f t="shared" si="53"/>
        <v/>
      </c>
      <c r="AD170" s="461"/>
    </row>
    <row r="171" spans="1:30" x14ac:dyDescent="0.2">
      <c r="B171" s="500"/>
      <c r="C171" s="501"/>
      <c r="D171" s="501"/>
      <c r="E171" s="501"/>
      <c r="F171" s="501"/>
      <c r="G171" s="501"/>
      <c r="H171" s="501"/>
      <c r="I171" s="501"/>
      <c r="J171" s="501"/>
      <c r="K171" s="502"/>
      <c r="L171" s="429" t="s">
        <v>120</v>
      </c>
      <c r="M171" s="257" t="str">
        <f>IF(LEN($C$5)&lt;=1,
    "",
    IF(
        OR($C$5="Overige (zorg-)instellingen",$C$5="Onderneming"),
        IF(Basisgegevens!$C$5="Ja",
            IFERROR(
                INDEX(Hulpsheets!$AO$3:$AR$18,
                    MATCH($C$9,Hulpsheets!$AN$3:$AN$18,0),
                    MATCH($C$6,Hulpsheets!$AO$3:$AR$3,0)
                ),
                ""
            ),
            IFERROR(
                INDEX(Hulpsheets!$AH$3:$AK$18,
                    MATCH($C$9,Hulpsheets!$AG$3:$AG$18,0),
                    MATCH($C$6,Hulpsheets!$AH$3:$AK$3,0)
                ),
                ""
            )
        ),
        IF($L171="Niet-economische activiteit",
            100%,
            IF(Basisgegevens!$C$5="Ja",
                IFERROR(
                    INDEX(Hulpsheets!$AO$3:$AR$18,
                        MATCH($C$9,Hulpsheets!$AN$3:$AN$18,0),
                        MATCH($C$6,Hulpsheets!$AO$3:$AR$3,0)
                    ),
                    ""
                ),
                IFERROR(
                    INDEX(Hulpsheets!$AH$3:$AK$18,
                        MATCH($C$9,Hulpsheets!$AG$3:$AG$18,0),
                        MATCH($C$6,Hulpsheets!$AH$3:$AK$3,0)
                    ),
                    ""
                )
            )
        )
    )
)</f>
        <v/>
      </c>
      <c r="N171" s="399"/>
      <c r="O171" s="395" t="str">
        <f t="shared" si="48"/>
        <v/>
      </c>
      <c r="P171" s="86" t="str">
        <f t="shared" si="49"/>
        <v/>
      </c>
      <c r="R171" s="404"/>
      <c r="S171" s="403" t="str">
        <f t="shared" si="54"/>
        <v/>
      </c>
      <c r="T171" s="130" t="str">
        <f t="shared" si="50"/>
        <v/>
      </c>
      <c r="U171" s="70"/>
      <c r="V171" s="404"/>
      <c r="W171" s="70"/>
      <c r="X171" s="404"/>
      <c r="Z171" s="403" t="str">
        <f t="shared" si="55"/>
        <v/>
      </c>
      <c r="AA171" s="130" t="str">
        <f t="shared" si="51"/>
        <v/>
      </c>
      <c r="AB171" s="403" t="str">
        <f t="shared" si="52"/>
        <v/>
      </c>
      <c r="AC171" s="130" t="str">
        <f t="shared" si="53"/>
        <v/>
      </c>
      <c r="AD171" s="461"/>
    </row>
    <row r="172" spans="1:30" x14ac:dyDescent="0.2">
      <c r="B172" s="500"/>
      <c r="C172" s="501"/>
      <c r="D172" s="501"/>
      <c r="E172" s="501"/>
      <c r="F172" s="501"/>
      <c r="G172" s="501"/>
      <c r="H172" s="501"/>
      <c r="I172" s="501"/>
      <c r="J172" s="501"/>
      <c r="K172" s="502"/>
      <c r="L172" s="429" t="s">
        <v>120</v>
      </c>
      <c r="M172" s="257" t="str">
        <f>IF(LEN($C$5)&lt;=1,
    "",
    IF(
        OR($C$5="Overige (zorg-)instellingen",$C$5="Onderneming"),
        IF(Basisgegevens!$C$5="Ja",
            IFERROR(
                INDEX(Hulpsheets!$AO$3:$AR$18,
                    MATCH($C$9,Hulpsheets!$AN$3:$AN$18,0),
                    MATCH($C$6,Hulpsheets!$AO$3:$AR$3,0)
                ),
                ""
            ),
            IFERROR(
                INDEX(Hulpsheets!$AH$3:$AK$18,
                    MATCH($C$9,Hulpsheets!$AG$3:$AG$18,0),
                    MATCH($C$6,Hulpsheets!$AH$3:$AK$3,0)
                ),
                ""
            )
        ),
        IF($L172="Niet-economische activiteit",
            100%,
            IF(Basisgegevens!$C$5="Ja",
                IFERROR(
                    INDEX(Hulpsheets!$AO$3:$AR$18,
                        MATCH($C$9,Hulpsheets!$AN$3:$AN$18,0),
                        MATCH($C$6,Hulpsheets!$AO$3:$AR$3,0)
                    ),
                    ""
                ),
                IFERROR(
                    INDEX(Hulpsheets!$AH$3:$AK$18,
                        MATCH($C$9,Hulpsheets!$AG$3:$AG$18,0),
                        MATCH($C$6,Hulpsheets!$AH$3:$AK$3,0)
                    ),
                    ""
                )
            )
        )
    )
)</f>
        <v/>
      </c>
      <c r="N172" s="399"/>
      <c r="O172" s="395" t="str">
        <f t="shared" si="48"/>
        <v/>
      </c>
      <c r="P172" s="86" t="str">
        <f t="shared" si="49"/>
        <v/>
      </c>
      <c r="R172" s="404"/>
      <c r="S172" s="403" t="str">
        <f t="shared" si="54"/>
        <v/>
      </c>
      <c r="T172" s="130" t="str">
        <f t="shared" si="50"/>
        <v/>
      </c>
      <c r="U172" s="70"/>
      <c r="V172" s="404"/>
      <c r="W172" s="70"/>
      <c r="X172" s="404"/>
      <c r="Z172" s="403" t="str">
        <f t="shared" si="55"/>
        <v/>
      </c>
      <c r="AA172" s="130" t="str">
        <f t="shared" si="51"/>
        <v/>
      </c>
      <c r="AB172" s="403" t="str">
        <f t="shared" si="52"/>
        <v/>
      </c>
      <c r="AC172" s="130" t="str">
        <f t="shared" si="53"/>
        <v/>
      </c>
      <c r="AD172" s="461"/>
    </row>
    <row r="173" spans="1:30" x14ac:dyDescent="0.2">
      <c r="B173" s="500"/>
      <c r="C173" s="501"/>
      <c r="D173" s="501"/>
      <c r="E173" s="501"/>
      <c r="F173" s="501"/>
      <c r="G173" s="501"/>
      <c r="H173" s="501"/>
      <c r="I173" s="501"/>
      <c r="J173" s="501"/>
      <c r="K173" s="502"/>
      <c r="L173" s="429" t="s">
        <v>120</v>
      </c>
      <c r="M173" s="257" t="str">
        <f>IF(LEN($C$5)&lt;=1,
    "",
    IF(
        OR($C$5="Overige (zorg-)instellingen",$C$5="Onderneming"),
        IF(Basisgegevens!$C$5="Ja",
            IFERROR(
                INDEX(Hulpsheets!$AO$3:$AR$18,
                    MATCH($C$9,Hulpsheets!$AN$3:$AN$18,0),
                    MATCH($C$6,Hulpsheets!$AO$3:$AR$3,0)
                ),
                ""
            ),
            IFERROR(
                INDEX(Hulpsheets!$AH$3:$AK$18,
                    MATCH($C$9,Hulpsheets!$AG$3:$AG$18,0),
                    MATCH($C$6,Hulpsheets!$AH$3:$AK$3,0)
                ),
                ""
            )
        ),
        IF($L173="Niet-economische activiteit",
            100%,
            IF(Basisgegevens!$C$5="Ja",
                IFERROR(
                    INDEX(Hulpsheets!$AO$3:$AR$18,
                        MATCH($C$9,Hulpsheets!$AN$3:$AN$18,0),
                        MATCH($C$6,Hulpsheets!$AO$3:$AR$3,0)
                    ),
                    ""
                ),
                IFERROR(
                    INDEX(Hulpsheets!$AH$3:$AK$18,
                        MATCH($C$9,Hulpsheets!$AG$3:$AG$18,0),
                        MATCH($C$6,Hulpsheets!$AH$3:$AK$3,0)
                    ),
                    ""
                )
            )
        )
    )
)</f>
        <v/>
      </c>
      <c r="N173" s="399"/>
      <c r="O173" s="395" t="str">
        <f t="shared" si="48"/>
        <v/>
      </c>
      <c r="P173" s="86" t="str">
        <f t="shared" si="49"/>
        <v/>
      </c>
      <c r="R173" s="404"/>
      <c r="S173" s="403" t="str">
        <f t="shared" si="54"/>
        <v/>
      </c>
      <c r="T173" s="130" t="str">
        <f t="shared" si="50"/>
        <v/>
      </c>
      <c r="U173" s="70"/>
      <c r="V173" s="404"/>
      <c r="W173" s="70"/>
      <c r="X173" s="404"/>
      <c r="Z173" s="403" t="str">
        <f t="shared" si="55"/>
        <v/>
      </c>
      <c r="AA173" s="130" t="str">
        <f t="shared" si="51"/>
        <v/>
      </c>
      <c r="AB173" s="403" t="str">
        <f t="shared" si="52"/>
        <v/>
      </c>
      <c r="AC173" s="130" t="str">
        <f t="shared" si="53"/>
        <v/>
      </c>
      <c r="AD173" s="461"/>
    </row>
    <row r="174" spans="1:30" x14ac:dyDescent="0.2">
      <c r="B174" s="500"/>
      <c r="C174" s="501"/>
      <c r="D174" s="501"/>
      <c r="E174" s="501"/>
      <c r="F174" s="501"/>
      <c r="G174" s="501"/>
      <c r="H174" s="501"/>
      <c r="I174" s="501"/>
      <c r="J174" s="501"/>
      <c r="K174" s="502"/>
      <c r="L174" s="429" t="s">
        <v>120</v>
      </c>
      <c r="M174" s="257" t="str">
        <f>IF(LEN($C$5)&lt;=1,
    "",
    IF(
        OR($C$5="Overige (zorg-)instellingen",$C$5="Onderneming"),
        IF(Basisgegevens!$C$5="Ja",
            IFERROR(
                INDEX(Hulpsheets!$AO$3:$AR$18,
                    MATCH($C$9,Hulpsheets!$AN$3:$AN$18,0),
                    MATCH($C$6,Hulpsheets!$AO$3:$AR$3,0)
                ),
                ""
            ),
            IFERROR(
                INDEX(Hulpsheets!$AH$3:$AK$18,
                    MATCH($C$9,Hulpsheets!$AG$3:$AG$18,0),
                    MATCH($C$6,Hulpsheets!$AH$3:$AK$3,0)
                ),
                ""
            )
        ),
        IF($L174="Niet-economische activiteit",
            100%,
            IF(Basisgegevens!$C$5="Ja",
                IFERROR(
                    INDEX(Hulpsheets!$AO$3:$AR$18,
                        MATCH($C$9,Hulpsheets!$AN$3:$AN$18,0),
                        MATCH($C$6,Hulpsheets!$AO$3:$AR$3,0)
                    ),
                    ""
                ),
                IFERROR(
                    INDEX(Hulpsheets!$AH$3:$AK$18,
                        MATCH($C$9,Hulpsheets!$AG$3:$AG$18,0),
                        MATCH($C$6,Hulpsheets!$AH$3:$AK$3,0)
                    ),
                    ""
                )
            )
        )
    )
)</f>
        <v/>
      </c>
      <c r="N174" s="399"/>
      <c r="O174" s="395" t="str">
        <f t="shared" si="48"/>
        <v/>
      </c>
      <c r="P174" s="86" t="str">
        <f t="shared" si="49"/>
        <v/>
      </c>
      <c r="R174" s="404"/>
      <c r="S174" s="403" t="str">
        <f t="shared" si="54"/>
        <v/>
      </c>
      <c r="T174" s="130" t="str">
        <f t="shared" si="50"/>
        <v/>
      </c>
      <c r="U174" s="70"/>
      <c r="V174" s="404"/>
      <c r="W174" s="70"/>
      <c r="X174" s="404"/>
      <c r="Z174" s="403" t="str">
        <f t="shared" si="55"/>
        <v/>
      </c>
      <c r="AA174" s="130" t="str">
        <f t="shared" si="51"/>
        <v/>
      </c>
      <c r="AB174" s="403" t="str">
        <f t="shared" si="52"/>
        <v/>
      </c>
      <c r="AC174" s="130" t="str">
        <f t="shared" si="53"/>
        <v/>
      </c>
      <c r="AD174" s="461"/>
    </row>
    <row r="175" spans="1:30" x14ac:dyDescent="0.2">
      <c r="B175" s="500"/>
      <c r="C175" s="501"/>
      <c r="D175" s="501"/>
      <c r="E175" s="501"/>
      <c r="F175" s="501"/>
      <c r="G175" s="501"/>
      <c r="H175" s="501"/>
      <c r="I175" s="501"/>
      <c r="J175" s="501"/>
      <c r="K175" s="502"/>
      <c r="L175" s="429" t="s">
        <v>120</v>
      </c>
      <c r="M175" s="257" t="str">
        <f>IF(LEN($C$5)&lt;=1,
    "",
    IF(
        OR($C$5="Overige (zorg-)instellingen",$C$5="Onderneming"),
        IF(Basisgegevens!$C$5="Ja",
            IFERROR(
                INDEX(Hulpsheets!$AO$3:$AR$18,
                    MATCH($C$9,Hulpsheets!$AN$3:$AN$18,0),
                    MATCH($C$6,Hulpsheets!$AO$3:$AR$3,0)
                ),
                ""
            ),
            IFERROR(
                INDEX(Hulpsheets!$AH$3:$AK$18,
                    MATCH($C$9,Hulpsheets!$AG$3:$AG$18,0),
                    MATCH($C$6,Hulpsheets!$AH$3:$AK$3,0)
                ),
                ""
            )
        ),
        IF($L175="Niet-economische activiteit",
            100%,
            IF(Basisgegevens!$C$5="Ja",
                IFERROR(
                    INDEX(Hulpsheets!$AO$3:$AR$18,
                        MATCH($C$9,Hulpsheets!$AN$3:$AN$18,0),
                        MATCH($C$6,Hulpsheets!$AO$3:$AR$3,0)
                    ),
                    ""
                ),
                IFERROR(
                    INDEX(Hulpsheets!$AH$3:$AK$18,
                        MATCH($C$9,Hulpsheets!$AG$3:$AG$18,0),
                        MATCH($C$6,Hulpsheets!$AH$3:$AK$3,0)
                    ),
                    ""
                )
            )
        )
    )
)</f>
        <v/>
      </c>
      <c r="N175" s="399"/>
      <c r="O175" s="395" t="str">
        <f t="shared" si="48"/>
        <v/>
      </c>
      <c r="P175" s="86" t="str">
        <f t="shared" si="49"/>
        <v/>
      </c>
      <c r="R175" s="404"/>
      <c r="S175" s="403" t="str">
        <f t="shared" si="54"/>
        <v/>
      </c>
      <c r="T175" s="130" t="str">
        <f t="shared" si="50"/>
        <v/>
      </c>
      <c r="U175" s="70"/>
      <c r="V175" s="404"/>
      <c r="W175" s="70"/>
      <c r="X175" s="404"/>
      <c r="Z175" s="403" t="str">
        <f t="shared" si="55"/>
        <v/>
      </c>
      <c r="AA175" s="130" t="str">
        <f t="shared" si="51"/>
        <v/>
      </c>
      <c r="AB175" s="403" t="str">
        <f t="shared" si="52"/>
        <v/>
      </c>
      <c r="AC175" s="130" t="str">
        <f t="shared" si="53"/>
        <v/>
      </c>
      <c r="AD175" s="461"/>
    </row>
    <row r="176" spans="1:30" x14ac:dyDescent="0.2">
      <c r="B176" s="500"/>
      <c r="C176" s="501"/>
      <c r="D176" s="501"/>
      <c r="E176" s="501"/>
      <c r="F176" s="501"/>
      <c r="G176" s="501"/>
      <c r="H176" s="501"/>
      <c r="I176" s="501"/>
      <c r="J176" s="501"/>
      <c r="K176" s="502"/>
      <c r="L176" s="429" t="s">
        <v>120</v>
      </c>
      <c r="M176" s="257" t="str">
        <f>IF(LEN($C$5)&lt;=1,
    "",
    IF(
        OR($C$5="Overige (zorg-)instellingen",$C$5="Onderneming"),
        IF(Basisgegevens!$C$5="Ja",
            IFERROR(
                INDEX(Hulpsheets!$AO$3:$AR$18,
                    MATCH($C$9,Hulpsheets!$AN$3:$AN$18,0),
                    MATCH($C$6,Hulpsheets!$AO$3:$AR$3,0)
                ),
                ""
            ),
            IFERROR(
                INDEX(Hulpsheets!$AH$3:$AK$18,
                    MATCH($C$9,Hulpsheets!$AG$3:$AG$18,0),
                    MATCH($C$6,Hulpsheets!$AH$3:$AK$3,0)
                ),
                ""
            )
        ),
        IF($L176="Niet-economische activiteit",
            100%,
            IF(Basisgegevens!$C$5="Ja",
                IFERROR(
                    INDEX(Hulpsheets!$AO$3:$AR$18,
                        MATCH($C$9,Hulpsheets!$AN$3:$AN$18,0),
                        MATCH($C$6,Hulpsheets!$AO$3:$AR$3,0)
                    ),
                    ""
                ),
                IFERROR(
                    INDEX(Hulpsheets!$AH$3:$AK$18,
                        MATCH($C$9,Hulpsheets!$AG$3:$AG$18,0),
                        MATCH($C$6,Hulpsheets!$AH$3:$AK$3,0)
                    ),
                    ""
                )
            )
        )
    )
)</f>
        <v/>
      </c>
      <c r="N176" s="399"/>
      <c r="O176" s="395" t="str">
        <f t="shared" si="48"/>
        <v/>
      </c>
      <c r="P176" s="86" t="str">
        <f t="shared" si="49"/>
        <v/>
      </c>
      <c r="R176" s="404"/>
      <c r="S176" s="403" t="str">
        <f t="shared" si="54"/>
        <v/>
      </c>
      <c r="T176" s="130" t="str">
        <f t="shared" si="50"/>
        <v/>
      </c>
      <c r="U176" s="70"/>
      <c r="V176" s="404"/>
      <c r="W176" s="70"/>
      <c r="X176" s="404"/>
      <c r="Z176" s="403" t="str">
        <f t="shared" si="55"/>
        <v/>
      </c>
      <c r="AA176" s="130" t="str">
        <f t="shared" si="51"/>
        <v/>
      </c>
      <c r="AB176" s="403" t="str">
        <f t="shared" si="52"/>
        <v/>
      </c>
      <c r="AC176" s="130" t="str">
        <f t="shared" si="53"/>
        <v/>
      </c>
      <c r="AD176" s="461"/>
    </row>
    <row r="177" spans="1:30" ht="13.5" thickBot="1" x14ac:dyDescent="0.25">
      <c r="B177" s="500"/>
      <c r="C177" s="501"/>
      <c r="D177" s="501"/>
      <c r="E177" s="501"/>
      <c r="F177" s="501"/>
      <c r="G177" s="501"/>
      <c r="H177" s="501"/>
      <c r="I177" s="501"/>
      <c r="J177" s="501"/>
      <c r="K177" s="502"/>
      <c r="L177" s="429" t="s">
        <v>120</v>
      </c>
      <c r="M177" s="257" t="str">
        <f>IF(LEN($C$5)&lt;=1,
    "",
    IF(
        OR($C$5="Overige (zorg-)instellingen",$C$5="Onderneming"),
        IF(Basisgegevens!$C$5="Ja",
            IFERROR(
                INDEX(Hulpsheets!$AO$3:$AR$18,
                    MATCH($C$9,Hulpsheets!$AN$3:$AN$18,0),
                    MATCH($C$6,Hulpsheets!$AO$3:$AR$3,0)
                ),
                ""
            ),
            IFERROR(
                INDEX(Hulpsheets!$AH$3:$AK$18,
                    MATCH($C$9,Hulpsheets!$AG$3:$AG$18,0),
                    MATCH($C$6,Hulpsheets!$AH$3:$AK$3,0)
                ),
                ""
            )
        ),
        IF($L177="Niet-economische activiteit",
            100%,
            IF(Basisgegevens!$C$5="Ja",
                IFERROR(
                    INDEX(Hulpsheets!$AO$3:$AR$18,
                        MATCH($C$9,Hulpsheets!$AN$3:$AN$18,0),
                        MATCH($C$6,Hulpsheets!$AO$3:$AR$3,0)
                    ),
                    ""
                ),
                IFERROR(
                    INDEX(Hulpsheets!$AH$3:$AK$18,
                        MATCH($C$9,Hulpsheets!$AG$3:$AG$18,0),
                        MATCH($C$6,Hulpsheets!$AH$3:$AK$3,0)
                    ),
                    ""
                )
            )
        )
    )
)</f>
        <v/>
      </c>
      <c r="N177" s="399"/>
      <c r="O177" s="395" t="str">
        <f t="shared" si="48"/>
        <v/>
      </c>
      <c r="P177" s="86" t="str">
        <f t="shared" si="49"/>
        <v/>
      </c>
      <c r="R177" s="404"/>
      <c r="S177" s="403" t="str">
        <f t="shared" si="54"/>
        <v/>
      </c>
      <c r="T177" s="130" t="str">
        <f t="shared" si="50"/>
        <v/>
      </c>
      <c r="U177" s="70"/>
      <c r="V177" s="404"/>
      <c r="W177" s="70"/>
      <c r="X177" s="404"/>
      <c r="Z177" s="403" t="str">
        <f t="shared" si="55"/>
        <v/>
      </c>
      <c r="AA177" s="130" t="str">
        <f t="shared" si="51"/>
        <v/>
      </c>
      <c r="AB177" s="403" t="str">
        <f t="shared" si="52"/>
        <v/>
      </c>
      <c r="AC177" s="130" t="str">
        <f t="shared" si="53"/>
        <v/>
      </c>
      <c r="AD177" s="461"/>
    </row>
    <row r="178" spans="1:30" ht="13.5" hidden="1" outlineLevel="1" thickBot="1" x14ac:dyDescent="0.25">
      <c r="B178" s="500"/>
      <c r="C178" s="501"/>
      <c r="D178" s="501"/>
      <c r="E178" s="501"/>
      <c r="F178" s="501"/>
      <c r="G178" s="501"/>
      <c r="H178" s="501"/>
      <c r="I178" s="501"/>
      <c r="J178" s="501"/>
      <c r="K178" s="502"/>
      <c r="L178" s="429" t="s">
        <v>120</v>
      </c>
      <c r="M178" s="257" t="str">
        <f>IF(LEN($C$5)&lt;=1,
    "",
    IF(
        OR($C$5="Overige (zorg-)instellingen",$C$5="Onderneming"),
        IF(Basisgegevens!$C$5="Ja",
            IFERROR(
                INDEX(Hulpsheets!$AO$3:$AR$18,
                    MATCH($C$9,Hulpsheets!$AN$3:$AN$18,0),
                    MATCH($C$6,Hulpsheets!$AO$3:$AR$3,0)
                ),
                ""
            ),
            IFERROR(
                INDEX(Hulpsheets!$AH$3:$AK$18,
                    MATCH($C$9,Hulpsheets!$AG$3:$AG$18,0),
                    MATCH($C$6,Hulpsheets!$AH$3:$AK$3,0)
                ),
                ""
            )
        ),
        IF($L178="Niet-economische activiteit",
            100%,
            IF(Basisgegevens!$C$5="Ja",
                IFERROR(
                    INDEX(Hulpsheets!$AO$3:$AR$18,
                        MATCH($C$9,Hulpsheets!$AN$3:$AN$18,0),
                        MATCH($C$6,Hulpsheets!$AO$3:$AR$3,0)
                    ),
                    ""
                ),
                IFERROR(
                    INDEX(Hulpsheets!$AH$3:$AK$18,
                        MATCH($C$9,Hulpsheets!$AG$3:$AG$18,0),
                        MATCH($C$6,Hulpsheets!$AH$3:$AK$3,0)
                    ),
                    ""
                )
            )
        )
    )
)</f>
        <v/>
      </c>
      <c r="N178" s="399"/>
      <c r="O178" s="77" t="str">
        <f t="shared" si="48"/>
        <v/>
      </c>
      <c r="P178" s="86" t="str">
        <f t="shared" si="49"/>
        <v/>
      </c>
      <c r="R178" s="404"/>
      <c r="S178" s="403" t="str">
        <f t="shared" si="54"/>
        <v/>
      </c>
      <c r="T178" s="130" t="str">
        <f t="shared" si="50"/>
        <v/>
      </c>
      <c r="U178" s="70"/>
      <c r="V178" s="404"/>
      <c r="W178" s="70"/>
      <c r="X178" s="404"/>
      <c r="Z178" s="403" t="str">
        <f t="shared" si="55"/>
        <v/>
      </c>
      <c r="AA178" s="130" t="str">
        <f t="shared" si="51"/>
        <v/>
      </c>
      <c r="AB178" s="403" t="str">
        <f t="shared" si="52"/>
        <v/>
      </c>
      <c r="AC178" s="130" t="str">
        <f t="shared" si="53"/>
        <v/>
      </c>
      <c r="AD178" s="461"/>
    </row>
    <row r="179" spans="1:30" ht="13.5" hidden="1" outlineLevel="1" thickBot="1" x14ac:dyDescent="0.25">
      <c r="B179" s="500"/>
      <c r="C179" s="501"/>
      <c r="D179" s="501"/>
      <c r="E179" s="501"/>
      <c r="F179" s="501"/>
      <c r="G179" s="501"/>
      <c r="H179" s="501"/>
      <c r="I179" s="501"/>
      <c r="J179" s="501"/>
      <c r="K179" s="502"/>
      <c r="L179" s="429" t="s">
        <v>120</v>
      </c>
      <c r="M179" s="257" t="str">
        <f>IF(LEN($C$5)&lt;=1,
    "",
    IF(
        OR($C$5="Overige (zorg-)instellingen",$C$5="Onderneming"),
        IF(Basisgegevens!$C$5="Ja",
            IFERROR(
                INDEX(Hulpsheets!$AO$3:$AR$18,
                    MATCH($C$9,Hulpsheets!$AN$3:$AN$18,0),
                    MATCH($C$6,Hulpsheets!$AO$3:$AR$3,0)
                ),
                ""
            ),
            IFERROR(
                INDEX(Hulpsheets!$AH$3:$AK$18,
                    MATCH($C$9,Hulpsheets!$AG$3:$AG$18,0),
                    MATCH($C$6,Hulpsheets!$AH$3:$AK$3,0)
                ),
                ""
            )
        ),
        IF($L179="Niet-economische activiteit",
            100%,
            IF(Basisgegevens!$C$5="Ja",
                IFERROR(
                    INDEX(Hulpsheets!$AO$3:$AR$18,
                        MATCH($C$9,Hulpsheets!$AN$3:$AN$18,0),
                        MATCH($C$6,Hulpsheets!$AO$3:$AR$3,0)
                    ),
                    ""
                ),
                IFERROR(
                    INDEX(Hulpsheets!$AH$3:$AK$18,
                        MATCH($C$9,Hulpsheets!$AG$3:$AG$18,0),
                        MATCH($C$6,Hulpsheets!$AH$3:$AK$3,0)
                    ),
                    ""
                )
            )
        )
    )
)</f>
        <v/>
      </c>
      <c r="N179" s="399"/>
      <c r="O179" s="77" t="str">
        <f t="shared" si="48"/>
        <v/>
      </c>
      <c r="P179" s="86" t="str">
        <f t="shared" si="49"/>
        <v/>
      </c>
      <c r="R179" s="404"/>
      <c r="S179" s="403" t="str">
        <f t="shared" si="54"/>
        <v/>
      </c>
      <c r="T179" s="130" t="str">
        <f t="shared" si="50"/>
        <v/>
      </c>
      <c r="U179" s="70"/>
      <c r="V179" s="404"/>
      <c r="W179" s="70"/>
      <c r="X179" s="404"/>
      <c r="Z179" s="403" t="str">
        <f t="shared" si="55"/>
        <v/>
      </c>
      <c r="AA179" s="130" t="str">
        <f t="shared" si="51"/>
        <v/>
      </c>
      <c r="AB179" s="403" t="str">
        <f t="shared" si="52"/>
        <v/>
      </c>
      <c r="AC179" s="130" t="str">
        <f t="shared" si="53"/>
        <v/>
      </c>
      <c r="AD179" s="461"/>
    </row>
    <row r="180" spans="1:30" ht="13.5" hidden="1" outlineLevel="1" thickBot="1" x14ac:dyDescent="0.25">
      <c r="B180" s="500"/>
      <c r="C180" s="501"/>
      <c r="D180" s="501"/>
      <c r="E180" s="501"/>
      <c r="F180" s="501"/>
      <c r="G180" s="501"/>
      <c r="H180" s="501"/>
      <c r="I180" s="501"/>
      <c r="J180" s="501"/>
      <c r="K180" s="502"/>
      <c r="L180" s="429" t="s">
        <v>120</v>
      </c>
      <c r="M180" s="257" t="str">
        <f>IF(LEN($C$5)&lt;=1,
    "",
    IF(
        OR($C$5="Overige (zorg-)instellingen",$C$5="Onderneming"),
        IF(Basisgegevens!$C$5="Ja",
            IFERROR(
                INDEX(Hulpsheets!$AO$3:$AR$18,
                    MATCH($C$9,Hulpsheets!$AN$3:$AN$18,0),
                    MATCH($C$6,Hulpsheets!$AO$3:$AR$3,0)
                ),
                ""
            ),
            IFERROR(
                INDEX(Hulpsheets!$AH$3:$AK$18,
                    MATCH($C$9,Hulpsheets!$AG$3:$AG$18,0),
                    MATCH($C$6,Hulpsheets!$AH$3:$AK$3,0)
                ),
                ""
            )
        ),
        IF($L180="Niet-economische activiteit",
            100%,
            IF(Basisgegevens!$C$5="Ja",
                IFERROR(
                    INDEX(Hulpsheets!$AO$3:$AR$18,
                        MATCH($C$9,Hulpsheets!$AN$3:$AN$18,0),
                        MATCH($C$6,Hulpsheets!$AO$3:$AR$3,0)
                    ),
                    ""
                ),
                IFERROR(
                    INDEX(Hulpsheets!$AH$3:$AK$18,
                        MATCH($C$9,Hulpsheets!$AG$3:$AG$18,0),
                        MATCH($C$6,Hulpsheets!$AH$3:$AK$3,0)
                    ),
                    ""
                )
            )
        )
    )
)</f>
        <v/>
      </c>
      <c r="N180" s="399"/>
      <c r="O180" s="77" t="str">
        <f t="shared" si="48"/>
        <v/>
      </c>
      <c r="P180" s="86" t="str">
        <f t="shared" si="49"/>
        <v/>
      </c>
      <c r="R180" s="404"/>
      <c r="S180" s="403" t="str">
        <f t="shared" si="54"/>
        <v/>
      </c>
      <c r="T180" s="130" t="str">
        <f t="shared" si="50"/>
        <v/>
      </c>
      <c r="U180" s="70"/>
      <c r="V180" s="404"/>
      <c r="W180" s="70"/>
      <c r="X180" s="404"/>
      <c r="Z180" s="403" t="str">
        <f t="shared" si="55"/>
        <v/>
      </c>
      <c r="AA180" s="130" t="str">
        <f t="shared" si="51"/>
        <v/>
      </c>
      <c r="AB180" s="403" t="str">
        <f t="shared" si="52"/>
        <v/>
      </c>
      <c r="AC180" s="130" t="str">
        <f t="shared" si="53"/>
        <v/>
      </c>
      <c r="AD180" s="461"/>
    </row>
    <row r="181" spans="1:30" ht="13.5" hidden="1" outlineLevel="1" thickBot="1" x14ac:dyDescent="0.25">
      <c r="B181" s="500"/>
      <c r="C181" s="501"/>
      <c r="D181" s="501"/>
      <c r="E181" s="501"/>
      <c r="F181" s="501"/>
      <c r="G181" s="501"/>
      <c r="H181" s="501"/>
      <c r="I181" s="501"/>
      <c r="J181" s="501"/>
      <c r="K181" s="502"/>
      <c r="L181" s="429" t="s">
        <v>120</v>
      </c>
      <c r="M181" s="257" t="str">
        <f>IF(LEN($C$5)&lt;=1,
    "",
    IF(
        OR($C$5="Overige (zorg-)instellingen",$C$5="Onderneming"),
        IF(Basisgegevens!$C$5="Ja",
            IFERROR(
                INDEX(Hulpsheets!$AO$3:$AR$18,
                    MATCH($C$9,Hulpsheets!$AN$3:$AN$18,0),
                    MATCH($C$6,Hulpsheets!$AO$3:$AR$3,0)
                ),
                ""
            ),
            IFERROR(
                INDEX(Hulpsheets!$AH$3:$AK$18,
                    MATCH($C$9,Hulpsheets!$AG$3:$AG$18,0),
                    MATCH($C$6,Hulpsheets!$AH$3:$AK$3,0)
                ),
                ""
            )
        ),
        IF($L181="Niet-economische activiteit",
            100%,
            IF(Basisgegevens!$C$5="Ja",
                IFERROR(
                    INDEX(Hulpsheets!$AO$3:$AR$18,
                        MATCH($C$9,Hulpsheets!$AN$3:$AN$18,0),
                        MATCH($C$6,Hulpsheets!$AO$3:$AR$3,0)
                    ),
                    ""
                ),
                IFERROR(
                    INDEX(Hulpsheets!$AH$3:$AK$18,
                        MATCH($C$9,Hulpsheets!$AG$3:$AG$18,0),
                        MATCH($C$6,Hulpsheets!$AH$3:$AK$3,0)
                    ),
                    ""
                )
            )
        )
    )
)</f>
        <v/>
      </c>
      <c r="N181" s="399"/>
      <c r="O181" s="77" t="str">
        <f t="shared" si="48"/>
        <v/>
      </c>
      <c r="P181" s="86" t="str">
        <f t="shared" si="49"/>
        <v/>
      </c>
      <c r="R181" s="404"/>
      <c r="S181" s="403" t="str">
        <f t="shared" si="54"/>
        <v/>
      </c>
      <c r="T181" s="130" t="str">
        <f t="shared" si="50"/>
        <v/>
      </c>
      <c r="U181" s="70"/>
      <c r="V181" s="404"/>
      <c r="W181" s="70"/>
      <c r="X181" s="404"/>
      <c r="Z181" s="403" t="str">
        <f t="shared" si="55"/>
        <v/>
      </c>
      <c r="AA181" s="130" t="str">
        <f t="shared" si="51"/>
        <v/>
      </c>
      <c r="AB181" s="403" t="str">
        <f t="shared" si="52"/>
        <v/>
      </c>
      <c r="AC181" s="130" t="str">
        <f t="shared" si="53"/>
        <v/>
      </c>
      <c r="AD181" s="461"/>
    </row>
    <row r="182" spans="1:30" ht="13.5" hidden="1" outlineLevel="1" thickBot="1" x14ac:dyDescent="0.25">
      <c r="B182" s="500"/>
      <c r="C182" s="501"/>
      <c r="D182" s="501"/>
      <c r="E182" s="501"/>
      <c r="F182" s="501"/>
      <c r="G182" s="501"/>
      <c r="H182" s="501"/>
      <c r="I182" s="501"/>
      <c r="J182" s="501"/>
      <c r="K182" s="502"/>
      <c r="L182" s="429" t="s">
        <v>120</v>
      </c>
      <c r="M182" s="257" t="str">
        <f>IF(LEN($C$5)&lt;=1,
    "",
    IF(
        OR($C$5="Overige (zorg-)instellingen",$C$5="Onderneming"),
        IF(Basisgegevens!$C$5="Ja",
            IFERROR(
                INDEX(Hulpsheets!$AO$3:$AR$18,
                    MATCH($C$9,Hulpsheets!$AN$3:$AN$18,0),
                    MATCH($C$6,Hulpsheets!$AO$3:$AR$3,0)
                ),
                ""
            ),
            IFERROR(
                INDEX(Hulpsheets!$AH$3:$AK$18,
                    MATCH($C$9,Hulpsheets!$AG$3:$AG$18,0),
                    MATCH($C$6,Hulpsheets!$AH$3:$AK$3,0)
                ),
                ""
            )
        ),
        IF($L182="Niet-economische activiteit",
            100%,
            IF(Basisgegevens!$C$5="Ja",
                IFERROR(
                    INDEX(Hulpsheets!$AO$3:$AR$18,
                        MATCH($C$9,Hulpsheets!$AN$3:$AN$18,0),
                        MATCH($C$6,Hulpsheets!$AO$3:$AR$3,0)
                    ),
                    ""
                ),
                IFERROR(
                    INDEX(Hulpsheets!$AH$3:$AK$18,
                        MATCH($C$9,Hulpsheets!$AG$3:$AG$18,0),
                        MATCH($C$6,Hulpsheets!$AH$3:$AK$3,0)
                    ),
                    ""
                )
            )
        )
    )
)</f>
        <v/>
      </c>
      <c r="N182" s="399"/>
      <c r="O182" s="77" t="str">
        <f t="shared" si="48"/>
        <v/>
      </c>
      <c r="P182" s="86" t="str">
        <f t="shared" si="49"/>
        <v/>
      </c>
      <c r="R182" s="404"/>
      <c r="S182" s="403" t="str">
        <f t="shared" si="54"/>
        <v/>
      </c>
      <c r="T182" s="130" t="str">
        <f t="shared" si="50"/>
        <v/>
      </c>
      <c r="U182" s="70"/>
      <c r="V182" s="404"/>
      <c r="W182" s="70"/>
      <c r="X182" s="404"/>
      <c r="Z182" s="403" t="str">
        <f t="shared" si="55"/>
        <v/>
      </c>
      <c r="AA182" s="130" t="str">
        <f t="shared" si="51"/>
        <v/>
      </c>
      <c r="AB182" s="403" t="str">
        <f t="shared" si="52"/>
        <v/>
      </c>
      <c r="AC182" s="130" t="str">
        <f t="shared" si="53"/>
        <v/>
      </c>
      <c r="AD182" s="461"/>
    </row>
    <row r="183" spans="1:30" ht="13.5" hidden="1" outlineLevel="1" thickBot="1" x14ac:dyDescent="0.25">
      <c r="B183" s="500"/>
      <c r="C183" s="501"/>
      <c r="D183" s="501"/>
      <c r="E183" s="501"/>
      <c r="F183" s="501"/>
      <c r="G183" s="501"/>
      <c r="H183" s="501"/>
      <c r="I183" s="501"/>
      <c r="J183" s="501"/>
      <c r="K183" s="502"/>
      <c r="L183" s="429" t="s">
        <v>120</v>
      </c>
      <c r="M183" s="257" t="str">
        <f>IF(LEN($C$5)&lt;=1,
    "",
    IF(
        OR($C$5="Overige (zorg-)instellingen",$C$5="Onderneming"),
        IF(Basisgegevens!$C$5="Ja",
            IFERROR(
                INDEX(Hulpsheets!$AO$3:$AR$18,
                    MATCH($C$9,Hulpsheets!$AN$3:$AN$18,0),
                    MATCH($C$6,Hulpsheets!$AO$3:$AR$3,0)
                ),
                ""
            ),
            IFERROR(
                INDEX(Hulpsheets!$AH$3:$AK$18,
                    MATCH($C$9,Hulpsheets!$AG$3:$AG$18,0),
                    MATCH($C$6,Hulpsheets!$AH$3:$AK$3,0)
                ),
                ""
            )
        ),
        IF($L183="Niet-economische activiteit",
            100%,
            IF(Basisgegevens!$C$5="Ja",
                IFERROR(
                    INDEX(Hulpsheets!$AO$3:$AR$18,
                        MATCH($C$9,Hulpsheets!$AN$3:$AN$18,0),
                        MATCH($C$6,Hulpsheets!$AO$3:$AR$3,0)
                    ),
                    ""
                ),
                IFERROR(
                    INDEX(Hulpsheets!$AH$3:$AK$18,
                        MATCH($C$9,Hulpsheets!$AG$3:$AG$18,0),
                        MATCH($C$6,Hulpsheets!$AH$3:$AK$3,0)
                    ),
                    ""
                )
            )
        )
    )
)</f>
        <v/>
      </c>
      <c r="N183" s="399"/>
      <c r="O183" s="77" t="str">
        <f t="shared" si="48"/>
        <v/>
      </c>
      <c r="P183" s="86" t="str">
        <f t="shared" si="49"/>
        <v/>
      </c>
      <c r="R183" s="404"/>
      <c r="S183" s="403" t="str">
        <f t="shared" si="54"/>
        <v/>
      </c>
      <c r="T183" s="130" t="str">
        <f t="shared" si="50"/>
        <v/>
      </c>
      <c r="U183" s="70"/>
      <c r="V183" s="404"/>
      <c r="W183" s="70"/>
      <c r="X183" s="404"/>
      <c r="Z183" s="403" t="str">
        <f t="shared" si="55"/>
        <v/>
      </c>
      <c r="AA183" s="130" t="str">
        <f t="shared" si="51"/>
        <v/>
      </c>
      <c r="AB183" s="403" t="str">
        <f t="shared" si="52"/>
        <v/>
      </c>
      <c r="AC183" s="130" t="str">
        <f t="shared" si="53"/>
        <v/>
      </c>
      <c r="AD183" s="461"/>
    </row>
    <row r="184" spans="1:30" ht="13.5" hidden="1" outlineLevel="1" thickBot="1" x14ac:dyDescent="0.25">
      <c r="B184" s="500"/>
      <c r="C184" s="501"/>
      <c r="D184" s="501"/>
      <c r="E184" s="501"/>
      <c r="F184" s="501"/>
      <c r="G184" s="501"/>
      <c r="H184" s="501"/>
      <c r="I184" s="501"/>
      <c r="J184" s="501"/>
      <c r="K184" s="502"/>
      <c r="L184" s="429" t="s">
        <v>120</v>
      </c>
      <c r="M184" s="257" t="str">
        <f>IF(LEN($C$5)&lt;=1,
    "",
    IF(
        OR($C$5="Overige (zorg-)instellingen",$C$5="Onderneming"),
        IF(Basisgegevens!$C$5="Ja",
            IFERROR(
                INDEX(Hulpsheets!$AO$3:$AR$18,
                    MATCH($C$9,Hulpsheets!$AN$3:$AN$18,0),
                    MATCH($C$6,Hulpsheets!$AO$3:$AR$3,0)
                ),
                ""
            ),
            IFERROR(
                INDEX(Hulpsheets!$AH$3:$AK$18,
                    MATCH($C$9,Hulpsheets!$AG$3:$AG$18,0),
                    MATCH($C$6,Hulpsheets!$AH$3:$AK$3,0)
                ),
                ""
            )
        ),
        IF($L184="Niet-economische activiteit",
            100%,
            IF(Basisgegevens!$C$5="Ja",
                IFERROR(
                    INDEX(Hulpsheets!$AO$3:$AR$18,
                        MATCH($C$9,Hulpsheets!$AN$3:$AN$18,0),
                        MATCH($C$6,Hulpsheets!$AO$3:$AR$3,0)
                    ),
                    ""
                ),
                IFERROR(
                    INDEX(Hulpsheets!$AH$3:$AK$18,
                        MATCH($C$9,Hulpsheets!$AG$3:$AG$18,0),
                        MATCH($C$6,Hulpsheets!$AH$3:$AK$3,0)
                    ),
                    ""
                )
            )
        )
    )
)</f>
        <v/>
      </c>
      <c r="N184" s="399"/>
      <c r="O184" s="77" t="str">
        <f t="shared" si="48"/>
        <v/>
      </c>
      <c r="P184" s="86" t="str">
        <f t="shared" si="49"/>
        <v/>
      </c>
      <c r="R184" s="404"/>
      <c r="S184" s="403" t="str">
        <f t="shared" si="54"/>
        <v/>
      </c>
      <c r="T184" s="130" t="str">
        <f t="shared" si="50"/>
        <v/>
      </c>
      <c r="U184" s="70"/>
      <c r="V184" s="404"/>
      <c r="W184" s="70"/>
      <c r="X184" s="404"/>
      <c r="Z184" s="403" t="str">
        <f t="shared" si="55"/>
        <v/>
      </c>
      <c r="AA184" s="130" t="str">
        <f t="shared" si="51"/>
        <v/>
      </c>
      <c r="AB184" s="403" t="str">
        <f t="shared" si="52"/>
        <v/>
      </c>
      <c r="AC184" s="130" t="str">
        <f t="shared" si="53"/>
        <v/>
      </c>
      <c r="AD184" s="461"/>
    </row>
    <row r="185" spans="1:30" ht="13.5" hidden="1" outlineLevel="1" thickBot="1" x14ac:dyDescent="0.25">
      <c r="B185" s="500"/>
      <c r="C185" s="501"/>
      <c r="D185" s="501"/>
      <c r="E185" s="501"/>
      <c r="F185" s="501"/>
      <c r="G185" s="501"/>
      <c r="H185" s="501"/>
      <c r="I185" s="501"/>
      <c r="J185" s="501"/>
      <c r="K185" s="502"/>
      <c r="L185" s="429" t="s">
        <v>120</v>
      </c>
      <c r="M185" s="257" t="str">
        <f>IF(LEN($C$5)&lt;=1,
    "",
    IF(
        OR($C$5="Overige (zorg-)instellingen",$C$5="Onderneming"),
        IF(Basisgegevens!$C$5="Ja",
            IFERROR(
                INDEX(Hulpsheets!$AO$3:$AR$18,
                    MATCH($C$9,Hulpsheets!$AN$3:$AN$18,0),
                    MATCH($C$6,Hulpsheets!$AO$3:$AR$3,0)
                ),
                ""
            ),
            IFERROR(
                INDEX(Hulpsheets!$AH$3:$AK$18,
                    MATCH($C$9,Hulpsheets!$AG$3:$AG$18,0),
                    MATCH($C$6,Hulpsheets!$AH$3:$AK$3,0)
                ),
                ""
            )
        ),
        IF($L185="Niet-economische activiteit",
            100%,
            IF(Basisgegevens!$C$5="Ja",
                IFERROR(
                    INDEX(Hulpsheets!$AO$3:$AR$18,
                        MATCH($C$9,Hulpsheets!$AN$3:$AN$18,0),
                        MATCH($C$6,Hulpsheets!$AO$3:$AR$3,0)
                    ),
                    ""
                ),
                IFERROR(
                    INDEX(Hulpsheets!$AH$3:$AK$18,
                        MATCH($C$9,Hulpsheets!$AG$3:$AG$18,0),
                        MATCH($C$6,Hulpsheets!$AH$3:$AK$3,0)
                    ),
                    ""
                )
            )
        )
    )
)</f>
        <v/>
      </c>
      <c r="N185" s="399"/>
      <c r="O185" s="77" t="str">
        <f t="shared" si="48"/>
        <v/>
      </c>
      <c r="P185" s="86" t="str">
        <f t="shared" si="49"/>
        <v/>
      </c>
      <c r="R185" s="404"/>
      <c r="S185" s="403" t="str">
        <f t="shared" si="54"/>
        <v/>
      </c>
      <c r="T185" s="130" t="str">
        <f t="shared" si="50"/>
        <v/>
      </c>
      <c r="U185" s="70"/>
      <c r="V185" s="404"/>
      <c r="W185" s="70"/>
      <c r="X185" s="404"/>
      <c r="Z185" s="403" t="str">
        <f t="shared" si="55"/>
        <v/>
      </c>
      <c r="AA185" s="130" t="str">
        <f t="shared" si="51"/>
        <v/>
      </c>
      <c r="AB185" s="403" t="str">
        <f t="shared" si="52"/>
        <v/>
      </c>
      <c r="AC185" s="130" t="str">
        <f t="shared" si="53"/>
        <v/>
      </c>
      <c r="AD185" s="461"/>
    </row>
    <row r="186" spans="1:30" ht="13.5" hidden="1" outlineLevel="1" thickBot="1" x14ac:dyDescent="0.25">
      <c r="B186" s="500"/>
      <c r="C186" s="501"/>
      <c r="D186" s="501"/>
      <c r="E186" s="501"/>
      <c r="F186" s="501"/>
      <c r="G186" s="501"/>
      <c r="H186" s="501"/>
      <c r="I186" s="501"/>
      <c r="J186" s="501"/>
      <c r="K186" s="502"/>
      <c r="L186" s="429" t="s">
        <v>120</v>
      </c>
      <c r="M186" s="257" t="str">
        <f>IF(LEN($C$5)&lt;=1,
    "",
    IF(
        OR($C$5="Overige (zorg-)instellingen",$C$5="Onderneming"),
        IF(Basisgegevens!$C$5="Ja",
            IFERROR(
                INDEX(Hulpsheets!$AO$3:$AR$18,
                    MATCH($C$9,Hulpsheets!$AN$3:$AN$18,0),
                    MATCH($C$6,Hulpsheets!$AO$3:$AR$3,0)
                ),
                ""
            ),
            IFERROR(
                INDEX(Hulpsheets!$AH$3:$AK$18,
                    MATCH($C$9,Hulpsheets!$AG$3:$AG$18,0),
                    MATCH($C$6,Hulpsheets!$AH$3:$AK$3,0)
                ),
                ""
            )
        ),
        IF($L186="Niet-economische activiteit",
            100%,
            IF(Basisgegevens!$C$5="Ja",
                IFERROR(
                    INDEX(Hulpsheets!$AO$3:$AR$18,
                        MATCH($C$9,Hulpsheets!$AN$3:$AN$18,0),
                        MATCH($C$6,Hulpsheets!$AO$3:$AR$3,0)
                    ),
                    ""
                ),
                IFERROR(
                    INDEX(Hulpsheets!$AH$3:$AK$18,
                        MATCH($C$9,Hulpsheets!$AG$3:$AG$18,0),
                        MATCH($C$6,Hulpsheets!$AH$3:$AK$3,0)
                    ),
                    ""
                )
            )
        )
    )
)</f>
        <v/>
      </c>
      <c r="N186" s="399"/>
      <c r="O186" s="77" t="str">
        <f t="shared" si="48"/>
        <v/>
      </c>
      <c r="P186" s="86" t="str">
        <f t="shared" si="49"/>
        <v/>
      </c>
      <c r="R186" s="404"/>
      <c r="S186" s="403" t="str">
        <f t="shared" si="54"/>
        <v/>
      </c>
      <c r="T186" s="130" t="str">
        <f t="shared" si="50"/>
        <v/>
      </c>
      <c r="U186" s="70"/>
      <c r="V186" s="404"/>
      <c r="W186" s="70"/>
      <c r="X186" s="404"/>
      <c r="Z186" s="403" t="str">
        <f t="shared" si="55"/>
        <v/>
      </c>
      <c r="AA186" s="130" t="str">
        <f t="shared" si="51"/>
        <v/>
      </c>
      <c r="AB186" s="403" t="str">
        <f t="shared" si="52"/>
        <v/>
      </c>
      <c r="AC186" s="130" t="str">
        <f t="shared" si="53"/>
        <v/>
      </c>
      <c r="AD186" s="461"/>
    </row>
    <row r="187" spans="1:30" ht="13.5" hidden="1" outlineLevel="1" thickBot="1" x14ac:dyDescent="0.25">
      <c r="B187" s="532"/>
      <c r="C187" s="533"/>
      <c r="D187" s="533"/>
      <c r="E187" s="533"/>
      <c r="F187" s="533"/>
      <c r="G187" s="533"/>
      <c r="H187" s="533"/>
      <c r="I187" s="533"/>
      <c r="J187" s="533"/>
      <c r="K187" s="534"/>
      <c r="L187" s="428" t="s">
        <v>120</v>
      </c>
      <c r="M187" s="427" t="str">
        <f>IF(LEN($C$5)&lt;=1,
    "",
    IF(
        OR($C$5="Overige (zorg-)instellingen",$C$5="Onderneming"),
        IF(Basisgegevens!$C$5="Ja",
            IFERROR(
                INDEX(Hulpsheets!$AO$3:$AR$18,
                    MATCH($C$9,Hulpsheets!$AN$3:$AN$18,0),
                    MATCH($C$6,Hulpsheets!$AO$3:$AR$3,0)
                ),
                ""
            ),
            IFERROR(
                INDEX(Hulpsheets!$AH$3:$AK$18,
                    MATCH($C$9,Hulpsheets!$AG$3:$AG$18,0),
                    MATCH($C$6,Hulpsheets!$AH$3:$AK$3,0)
                ),
                ""
            )
        ),
        IF($L187="Niet-economische activiteit",
            100%,
            IF(Basisgegevens!$C$5="Ja",
                IFERROR(
                    INDEX(Hulpsheets!$AO$3:$AR$18,
                        MATCH($C$9,Hulpsheets!$AN$3:$AN$18,0),
                        MATCH($C$6,Hulpsheets!$AO$3:$AR$3,0)
                    ),
                    ""
                ),
                IFERROR(
                    INDEX(Hulpsheets!$AH$3:$AK$18,
                        MATCH($C$9,Hulpsheets!$AG$3:$AG$18,0),
                        MATCH($C$6,Hulpsheets!$AH$3:$AK$3,0)
                    ),
                    ""
                )
            )
        )
    )
)</f>
        <v/>
      </c>
      <c r="N187" s="399"/>
      <c r="O187" s="87" t="str">
        <f t="shared" si="48"/>
        <v/>
      </c>
      <c r="P187" s="88" t="str">
        <f t="shared" si="49"/>
        <v/>
      </c>
      <c r="R187" s="405"/>
      <c r="S187" s="403" t="str">
        <f t="shared" si="54"/>
        <v/>
      </c>
      <c r="T187" s="365" t="str">
        <f t="shared" si="50"/>
        <v/>
      </c>
      <c r="U187" s="70"/>
      <c r="V187" s="405"/>
      <c r="W187" s="70"/>
      <c r="X187" s="405"/>
      <c r="Z187" s="403" t="str">
        <f t="shared" si="55"/>
        <v/>
      </c>
      <c r="AA187" s="365" t="str">
        <f t="shared" si="51"/>
        <v/>
      </c>
      <c r="AB187" s="403" t="str">
        <f t="shared" si="52"/>
        <v/>
      </c>
      <c r="AC187" s="365" t="str">
        <f t="shared" si="53"/>
        <v/>
      </c>
      <c r="AD187" s="461"/>
    </row>
    <row r="188" spans="1:30" ht="13.5" collapsed="1" thickBot="1" x14ac:dyDescent="0.25">
      <c r="B188" s="32"/>
      <c r="C188" s="32"/>
      <c r="D188" s="103"/>
      <c r="E188" s="110"/>
      <c r="F188" s="110"/>
      <c r="G188" s="111"/>
      <c r="H188" s="112"/>
      <c r="I188" s="29"/>
      <c r="J188" s="111"/>
      <c r="L188" s="418" t="s">
        <v>102</v>
      </c>
      <c r="M188" s="78"/>
      <c r="N188" s="101">
        <f>SUM(N163:N187)</f>
        <v>0</v>
      </c>
      <c r="O188" s="101">
        <f>SUM(O163:O187)</f>
        <v>0</v>
      </c>
      <c r="P188" s="101">
        <f>SUM(P163:P187)</f>
        <v>0</v>
      </c>
      <c r="Q188" s="29"/>
      <c r="R188" s="367">
        <f>SUM(R163:R187)</f>
        <v>0</v>
      </c>
      <c r="S188" s="367">
        <f>SUM(S163:S187)</f>
        <v>0</v>
      </c>
      <c r="T188" s="367">
        <f>SUM(T163:T187)</f>
        <v>0</v>
      </c>
      <c r="V188" s="439">
        <f>SUM(V163:V187)</f>
        <v>0</v>
      </c>
      <c r="W188" s="70"/>
      <c r="X188" s="439">
        <f>SUM(X163:X187)</f>
        <v>0</v>
      </c>
      <c r="Z188" s="102">
        <f>SUM(Z163:Z187)</f>
        <v>0</v>
      </c>
      <c r="AA188" s="102">
        <f>SUM(AA163:AA187)</f>
        <v>0</v>
      </c>
      <c r="AB188" s="102">
        <f>SUM(AB163:AB187)</f>
        <v>0</v>
      </c>
      <c r="AC188" s="102">
        <f>SUM(AC163:AC187)</f>
        <v>0</v>
      </c>
      <c r="AD188" s="100"/>
    </row>
    <row r="189" spans="1:30" x14ac:dyDescent="0.2">
      <c r="B189" s="32"/>
      <c r="C189" s="32"/>
      <c r="D189" s="103"/>
      <c r="E189" s="110"/>
      <c r="F189" s="110"/>
      <c r="G189" s="111"/>
      <c r="H189" s="112"/>
      <c r="I189" s="29"/>
      <c r="J189" s="111"/>
      <c r="W189" s="100"/>
      <c r="X189" s="100"/>
      <c r="AB189" s="100"/>
    </row>
    <row r="190" spans="1:30" x14ac:dyDescent="0.2">
      <c r="B190" s="503" t="s">
        <v>126</v>
      </c>
      <c r="C190" s="503"/>
      <c r="D190" s="503"/>
      <c r="E190" s="503"/>
      <c r="F190" s="29"/>
      <c r="I190" s="29"/>
      <c r="P190" s="29"/>
      <c r="Q190" s="29"/>
      <c r="R190" s="6"/>
      <c r="S190" s="121"/>
      <c r="T190" s="6"/>
      <c r="U190" s="29"/>
      <c r="V190" s="29"/>
      <c r="W190" s="29"/>
      <c r="X190" s="29"/>
      <c r="Z190" s="121"/>
      <c r="AA190" s="29"/>
      <c r="AB190" s="121"/>
    </row>
    <row r="191" spans="1:30" ht="13.5" thickBot="1" x14ac:dyDescent="0.25">
      <c r="B191" s="106"/>
      <c r="C191" s="106"/>
      <c r="D191" s="107"/>
      <c r="E191" s="107"/>
      <c r="G191" s="107"/>
      <c r="H191" s="108"/>
      <c r="I191" s="95"/>
      <c r="J191" s="107"/>
      <c r="P191" s="29"/>
      <c r="Q191" s="29"/>
      <c r="S191" s="6"/>
      <c r="T191" s="6"/>
      <c r="U191" s="29"/>
      <c r="W191" s="29"/>
      <c r="Z191" s="6"/>
      <c r="AA191" s="29"/>
      <c r="AB191" s="6"/>
    </row>
    <row r="192" spans="1:30" ht="38.25" customHeight="1" thickBot="1" x14ac:dyDescent="0.25">
      <c r="A192" s="117"/>
      <c r="B192" s="391" t="s">
        <v>109</v>
      </c>
      <c r="C192" s="392"/>
      <c r="D192" s="392"/>
      <c r="E192" s="392"/>
      <c r="F192" s="392"/>
      <c r="G192" s="392"/>
      <c r="H192" s="392"/>
      <c r="I192" s="392"/>
      <c r="J192" s="392"/>
      <c r="K192" s="392"/>
      <c r="L192" s="392"/>
      <c r="M192" s="392"/>
      <c r="N192" s="237" t="s">
        <v>127</v>
      </c>
      <c r="Q192" s="117"/>
      <c r="R192" s="239" t="s">
        <v>187</v>
      </c>
      <c r="S192" s="118"/>
      <c r="T192" s="118"/>
      <c r="U192" s="242"/>
      <c r="V192" s="239" t="s">
        <v>187</v>
      </c>
      <c r="W192" s="242"/>
      <c r="X192" s="239" t="s">
        <v>187</v>
      </c>
      <c r="Y192" s="117"/>
      <c r="Z192" s="118"/>
      <c r="AA192" s="242"/>
      <c r="AB192" s="118"/>
      <c r="AC192" s="117"/>
      <c r="AD192" s="117"/>
    </row>
    <row r="193" spans="2:28" x14ac:dyDescent="0.2">
      <c r="B193" s="496"/>
      <c r="C193" s="497"/>
      <c r="D193" s="497"/>
      <c r="E193" s="497"/>
      <c r="F193" s="497"/>
      <c r="G193" s="497"/>
      <c r="H193" s="497"/>
      <c r="I193" s="497"/>
      <c r="J193" s="497"/>
      <c r="K193" s="497"/>
      <c r="L193" s="497"/>
      <c r="M193" s="393"/>
      <c r="N193" s="325"/>
      <c r="R193" s="416"/>
      <c r="S193" s="80"/>
      <c r="T193" s="80"/>
      <c r="V193" s="416"/>
      <c r="X193" s="416"/>
      <c r="Z193" s="80"/>
      <c r="AB193" s="80"/>
    </row>
    <row r="194" spans="2:28" x14ac:dyDescent="0.2">
      <c r="B194" s="492"/>
      <c r="C194" s="493"/>
      <c r="D194" s="493"/>
      <c r="E194" s="493"/>
      <c r="F194" s="493"/>
      <c r="G194" s="493"/>
      <c r="H194" s="493"/>
      <c r="I194" s="493"/>
      <c r="J194" s="493"/>
      <c r="K194" s="493"/>
      <c r="L194" s="493"/>
      <c r="M194" s="390"/>
      <c r="N194" s="326"/>
      <c r="R194" s="416"/>
      <c r="S194" s="70"/>
      <c r="T194" s="70"/>
      <c r="V194" s="416"/>
      <c r="X194" s="416"/>
      <c r="Z194" s="70"/>
      <c r="AB194" s="70"/>
    </row>
    <row r="195" spans="2:28" x14ac:dyDescent="0.2">
      <c r="B195" s="492"/>
      <c r="C195" s="493"/>
      <c r="D195" s="493"/>
      <c r="E195" s="493"/>
      <c r="F195" s="493"/>
      <c r="G195" s="493"/>
      <c r="H195" s="493"/>
      <c r="I195" s="493"/>
      <c r="J195" s="493"/>
      <c r="K195" s="493"/>
      <c r="L195" s="493"/>
      <c r="M195" s="389"/>
      <c r="N195" s="326"/>
      <c r="R195" s="416"/>
      <c r="S195" s="70"/>
      <c r="T195" s="70"/>
      <c r="V195" s="416"/>
      <c r="X195" s="416"/>
      <c r="Z195" s="70"/>
      <c r="AB195" s="70"/>
    </row>
    <row r="196" spans="2:28" x14ac:dyDescent="0.2">
      <c r="B196" s="492"/>
      <c r="C196" s="493"/>
      <c r="D196" s="493"/>
      <c r="E196" s="493"/>
      <c r="F196" s="493"/>
      <c r="G196" s="493"/>
      <c r="H196" s="493"/>
      <c r="I196" s="493"/>
      <c r="J196" s="493"/>
      <c r="K196" s="493"/>
      <c r="L196" s="493"/>
      <c r="M196" s="390"/>
      <c r="N196" s="326"/>
      <c r="R196" s="416"/>
      <c r="S196" s="70"/>
      <c r="T196" s="70"/>
      <c r="V196" s="416"/>
      <c r="X196" s="416"/>
      <c r="Z196" s="70"/>
      <c r="AB196" s="70"/>
    </row>
    <row r="197" spans="2:28" x14ac:dyDescent="0.2">
      <c r="B197" s="492"/>
      <c r="C197" s="493"/>
      <c r="D197" s="493"/>
      <c r="E197" s="493"/>
      <c r="F197" s="493"/>
      <c r="G197" s="493"/>
      <c r="H197" s="493"/>
      <c r="I197" s="493"/>
      <c r="J197" s="493"/>
      <c r="K197" s="493"/>
      <c r="L197" s="493"/>
      <c r="M197" s="389"/>
      <c r="N197" s="326"/>
      <c r="R197" s="416"/>
      <c r="S197" s="70"/>
      <c r="T197" s="70"/>
      <c r="V197" s="416"/>
      <c r="X197" s="416"/>
      <c r="Z197" s="70"/>
      <c r="AB197" s="70"/>
    </row>
    <row r="198" spans="2:28" x14ac:dyDescent="0.2">
      <c r="B198" s="492"/>
      <c r="C198" s="493"/>
      <c r="D198" s="493"/>
      <c r="E198" s="493"/>
      <c r="F198" s="493"/>
      <c r="G198" s="493"/>
      <c r="H198" s="493"/>
      <c r="I198" s="493"/>
      <c r="J198" s="493"/>
      <c r="K198" s="493"/>
      <c r="L198" s="493"/>
      <c r="M198" s="389"/>
      <c r="N198" s="326"/>
      <c r="R198" s="416"/>
      <c r="S198" s="70"/>
      <c r="T198" s="70"/>
      <c r="V198" s="416"/>
      <c r="X198" s="416"/>
      <c r="Z198" s="70"/>
      <c r="AB198" s="70"/>
    </row>
    <row r="199" spans="2:28" x14ac:dyDescent="0.2">
      <c r="B199" s="492"/>
      <c r="C199" s="493"/>
      <c r="D199" s="493"/>
      <c r="E199" s="493"/>
      <c r="F199" s="493"/>
      <c r="G199" s="493"/>
      <c r="H199" s="493"/>
      <c r="I199" s="493"/>
      <c r="J199" s="493"/>
      <c r="K199" s="493"/>
      <c r="L199" s="493"/>
      <c r="M199" s="389"/>
      <c r="N199" s="326"/>
      <c r="R199" s="416"/>
      <c r="S199" s="70"/>
      <c r="T199" s="70"/>
      <c r="V199" s="416"/>
      <c r="X199" s="416"/>
      <c r="Z199" s="70"/>
      <c r="AB199" s="70"/>
    </row>
    <row r="200" spans="2:28" x14ac:dyDescent="0.2">
      <c r="B200" s="492"/>
      <c r="C200" s="493"/>
      <c r="D200" s="493"/>
      <c r="E200" s="493"/>
      <c r="F200" s="493"/>
      <c r="G200" s="493"/>
      <c r="H200" s="493"/>
      <c r="I200" s="493"/>
      <c r="J200" s="493"/>
      <c r="K200" s="493"/>
      <c r="L200" s="493"/>
      <c r="M200" s="389"/>
      <c r="N200" s="326"/>
      <c r="R200" s="416"/>
      <c r="S200" s="70"/>
      <c r="T200" s="70"/>
      <c r="V200" s="416"/>
      <c r="X200" s="416"/>
      <c r="Z200" s="70"/>
      <c r="AB200" s="70"/>
    </row>
    <row r="201" spans="2:28" x14ac:dyDescent="0.2">
      <c r="B201" s="492"/>
      <c r="C201" s="493"/>
      <c r="D201" s="493"/>
      <c r="E201" s="493"/>
      <c r="F201" s="493"/>
      <c r="G201" s="493"/>
      <c r="H201" s="493"/>
      <c r="I201" s="493"/>
      <c r="J201" s="493"/>
      <c r="K201" s="493"/>
      <c r="L201" s="493"/>
      <c r="M201" s="389"/>
      <c r="N201" s="326"/>
      <c r="R201" s="416"/>
      <c r="S201" s="70"/>
      <c r="T201" s="70"/>
      <c r="V201" s="416"/>
      <c r="X201" s="416"/>
      <c r="Z201" s="70"/>
      <c r="AB201" s="70"/>
    </row>
    <row r="202" spans="2:28" x14ac:dyDescent="0.2">
      <c r="B202" s="492"/>
      <c r="C202" s="493"/>
      <c r="D202" s="493"/>
      <c r="E202" s="493"/>
      <c r="F202" s="493"/>
      <c r="G202" s="493"/>
      <c r="H202" s="493"/>
      <c r="I202" s="493"/>
      <c r="J202" s="493"/>
      <c r="K202" s="493"/>
      <c r="L202" s="493"/>
      <c r="M202" s="389"/>
      <c r="N202" s="326"/>
      <c r="R202" s="416"/>
      <c r="S202" s="70"/>
      <c r="T202" s="70"/>
      <c r="V202" s="416"/>
      <c r="X202" s="416"/>
      <c r="Z202" s="70"/>
      <c r="AB202" s="70"/>
    </row>
    <row r="203" spans="2:28" x14ac:dyDescent="0.2">
      <c r="B203" s="492"/>
      <c r="C203" s="493"/>
      <c r="D203" s="493"/>
      <c r="E203" s="493"/>
      <c r="F203" s="493"/>
      <c r="G203" s="493"/>
      <c r="H203" s="493"/>
      <c r="I203" s="493"/>
      <c r="J203" s="493"/>
      <c r="K203" s="493"/>
      <c r="L203" s="493"/>
      <c r="M203" s="389"/>
      <c r="N203" s="326"/>
      <c r="R203" s="416"/>
      <c r="S203" s="70"/>
      <c r="T203" s="70"/>
      <c r="V203" s="416"/>
      <c r="X203" s="416"/>
      <c r="Z203" s="70"/>
      <c r="AB203" s="70"/>
    </row>
    <row r="204" spans="2:28" x14ac:dyDescent="0.2">
      <c r="B204" s="492"/>
      <c r="C204" s="493"/>
      <c r="D204" s="493"/>
      <c r="E204" s="493"/>
      <c r="F204" s="493"/>
      <c r="G204" s="493"/>
      <c r="H204" s="493"/>
      <c r="I204" s="493"/>
      <c r="J204" s="493"/>
      <c r="K204" s="493"/>
      <c r="L204" s="493"/>
      <c r="M204" s="389"/>
      <c r="N204" s="326"/>
      <c r="R204" s="416"/>
      <c r="S204" s="70"/>
      <c r="T204" s="70"/>
      <c r="V204" s="416"/>
      <c r="X204" s="416"/>
      <c r="Z204" s="70"/>
      <c r="AB204" s="70"/>
    </row>
    <row r="205" spans="2:28" x14ac:dyDescent="0.2">
      <c r="B205" s="492"/>
      <c r="C205" s="493"/>
      <c r="D205" s="493"/>
      <c r="E205" s="493"/>
      <c r="F205" s="493"/>
      <c r="G205" s="493"/>
      <c r="H205" s="493"/>
      <c r="I205" s="493"/>
      <c r="J205" s="493"/>
      <c r="K205" s="493"/>
      <c r="L205" s="493"/>
      <c r="M205" s="389"/>
      <c r="N205" s="326"/>
      <c r="R205" s="416"/>
      <c r="S205" s="70"/>
      <c r="T205" s="70"/>
      <c r="V205" s="416"/>
      <c r="X205" s="416"/>
      <c r="Z205" s="70"/>
      <c r="AB205" s="70"/>
    </row>
    <row r="206" spans="2:28" x14ac:dyDescent="0.2">
      <c r="B206" s="492"/>
      <c r="C206" s="493"/>
      <c r="D206" s="493"/>
      <c r="E206" s="493"/>
      <c r="F206" s="493"/>
      <c r="G206" s="493"/>
      <c r="H206" s="493"/>
      <c r="I206" s="493"/>
      <c r="J206" s="493"/>
      <c r="K206" s="493"/>
      <c r="L206" s="493"/>
      <c r="M206" s="389"/>
      <c r="N206" s="326"/>
      <c r="R206" s="416"/>
      <c r="S206" s="70"/>
      <c r="T206" s="70"/>
      <c r="V206" s="416"/>
      <c r="X206" s="416"/>
      <c r="Z206" s="70"/>
      <c r="AB206" s="70"/>
    </row>
    <row r="207" spans="2:28" x14ac:dyDescent="0.2">
      <c r="B207" s="492"/>
      <c r="C207" s="493"/>
      <c r="D207" s="493"/>
      <c r="E207" s="493"/>
      <c r="F207" s="493"/>
      <c r="G207" s="493"/>
      <c r="H207" s="493"/>
      <c r="I207" s="493"/>
      <c r="J207" s="493"/>
      <c r="K207" s="493"/>
      <c r="L207" s="493"/>
      <c r="M207" s="389"/>
      <c r="N207" s="326"/>
      <c r="R207" s="416"/>
      <c r="S207" s="70"/>
      <c r="T207" s="70"/>
      <c r="V207" s="416"/>
      <c r="X207" s="416"/>
      <c r="Z207" s="70"/>
      <c r="AB207" s="70"/>
    </row>
    <row r="208" spans="2:28" ht="12.75" hidden="1" customHeight="1" outlineLevel="1" x14ac:dyDescent="0.2">
      <c r="B208" s="492"/>
      <c r="C208" s="493"/>
      <c r="D208" s="493"/>
      <c r="E208" s="493"/>
      <c r="F208" s="493"/>
      <c r="G208" s="493"/>
      <c r="H208" s="493"/>
      <c r="I208" s="493"/>
      <c r="J208" s="493"/>
      <c r="K208" s="493"/>
      <c r="L208" s="493"/>
      <c r="M208" s="386"/>
      <c r="N208" s="326"/>
      <c r="R208" s="416"/>
      <c r="S208" s="70"/>
      <c r="T208" s="70"/>
      <c r="V208" s="416"/>
      <c r="X208" s="416"/>
      <c r="Z208" s="70"/>
      <c r="AB208" s="70"/>
    </row>
    <row r="209" spans="2:28" ht="12.75" hidden="1" customHeight="1" outlineLevel="1" x14ac:dyDescent="0.2">
      <c r="B209" s="492"/>
      <c r="C209" s="493"/>
      <c r="D209" s="493"/>
      <c r="E209" s="493"/>
      <c r="F209" s="493"/>
      <c r="G209" s="493"/>
      <c r="H209" s="493"/>
      <c r="I209" s="493"/>
      <c r="J209" s="493"/>
      <c r="K209" s="493"/>
      <c r="L209" s="493"/>
      <c r="M209" s="386"/>
      <c r="N209" s="326"/>
      <c r="R209" s="416"/>
      <c r="S209" s="70"/>
      <c r="T209" s="70"/>
      <c r="V209" s="416"/>
      <c r="X209" s="416"/>
      <c r="Z209" s="70"/>
      <c r="AB209" s="70"/>
    </row>
    <row r="210" spans="2:28" ht="12.75" hidden="1" customHeight="1" outlineLevel="1" x14ac:dyDescent="0.2">
      <c r="B210" s="492"/>
      <c r="C210" s="493"/>
      <c r="D210" s="493"/>
      <c r="E210" s="493"/>
      <c r="F210" s="493"/>
      <c r="G210" s="493"/>
      <c r="H210" s="493"/>
      <c r="I210" s="493"/>
      <c r="J210" s="493"/>
      <c r="K210" s="493"/>
      <c r="L210" s="493"/>
      <c r="M210" s="387"/>
      <c r="N210" s="326"/>
      <c r="R210" s="416"/>
      <c r="S210" s="70"/>
      <c r="T210" s="70"/>
      <c r="V210" s="416"/>
      <c r="X210" s="416"/>
      <c r="Z210" s="70"/>
      <c r="AB210" s="70"/>
    </row>
    <row r="211" spans="2:28" ht="12.75" hidden="1" customHeight="1" outlineLevel="1" x14ac:dyDescent="0.2">
      <c r="B211" s="492"/>
      <c r="C211" s="493"/>
      <c r="D211" s="493"/>
      <c r="E211" s="493"/>
      <c r="F211" s="493"/>
      <c r="G211" s="493"/>
      <c r="H211" s="493"/>
      <c r="I211" s="493"/>
      <c r="J211" s="493"/>
      <c r="K211" s="493"/>
      <c r="L211" s="493"/>
      <c r="M211" s="386"/>
      <c r="N211" s="326"/>
      <c r="R211" s="416"/>
      <c r="S211" s="70"/>
      <c r="T211" s="70"/>
      <c r="V211" s="416"/>
      <c r="X211" s="416"/>
      <c r="Z211" s="70"/>
      <c r="AB211" s="70"/>
    </row>
    <row r="212" spans="2:28" ht="12.75" hidden="1" customHeight="1" outlineLevel="1" x14ac:dyDescent="0.2">
      <c r="B212" s="492"/>
      <c r="C212" s="493"/>
      <c r="D212" s="493"/>
      <c r="E212" s="493"/>
      <c r="F212" s="493"/>
      <c r="G212" s="493"/>
      <c r="H212" s="493"/>
      <c r="I212" s="493"/>
      <c r="J212" s="493"/>
      <c r="K212" s="493"/>
      <c r="L212" s="493"/>
      <c r="M212" s="386"/>
      <c r="N212" s="326"/>
      <c r="R212" s="416"/>
      <c r="S212" s="70"/>
      <c r="T212" s="70"/>
      <c r="V212" s="416"/>
      <c r="X212" s="416"/>
      <c r="Z212" s="70"/>
      <c r="AB212" s="70"/>
    </row>
    <row r="213" spans="2:28" ht="12.75" hidden="1" customHeight="1" outlineLevel="1" x14ac:dyDescent="0.2">
      <c r="B213" s="492"/>
      <c r="C213" s="493"/>
      <c r="D213" s="493"/>
      <c r="E213" s="493"/>
      <c r="F213" s="493"/>
      <c r="G213" s="493"/>
      <c r="H213" s="493"/>
      <c r="I213" s="493"/>
      <c r="J213" s="493"/>
      <c r="K213" s="493"/>
      <c r="L213" s="493"/>
      <c r="M213" s="386"/>
      <c r="N213" s="326"/>
      <c r="R213" s="416"/>
      <c r="S213" s="70"/>
      <c r="T213" s="70"/>
      <c r="V213" s="416"/>
      <c r="X213" s="416"/>
      <c r="Z213" s="70"/>
      <c r="AB213" s="70"/>
    </row>
    <row r="214" spans="2:28" ht="12.75" hidden="1" customHeight="1" outlineLevel="1" x14ac:dyDescent="0.2">
      <c r="B214" s="492"/>
      <c r="C214" s="493"/>
      <c r="D214" s="493"/>
      <c r="E214" s="493"/>
      <c r="F214" s="493"/>
      <c r="G214" s="493"/>
      <c r="H214" s="493"/>
      <c r="I214" s="493"/>
      <c r="J214" s="493"/>
      <c r="K214" s="493"/>
      <c r="L214" s="493"/>
      <c r="M214" s="387"/>
      <c r="N214" s="326"/>
      <c r="R214" s="416"/>
      <c r="S214" s="70"/>
      <c r="T214" s="70"/>
      <c r="V214" s="416"/>
      <c r="X214" s="416"/>
      <c r="Z214" s="70"/>
      <c r="AB214" s="70"/>
    </row>
    <row r="215" spans="2:28" ht="12.75" hidden="1" customHeight="1" outlineLevel="1" x14ac:dyDescent="0.2">
      <c r="B215" s="492"/>
      <c r="C215" s="493"/>
      <c r="D215" s="493"/>
      <c r="E215" s="493"/>
      <c r="F215" s="493"/>
      <c r="G215" s="493"/>
      <c r="H215" s="493"/>
      <c r="I215" s="493"/>
      <c r="J215" s="493"/>
      <c r="K215" s="493"/>
      <c r="L215" s="493"/>
      <c r="M215" s="386"/>
      <c r="N215" s="326"/>
      <c r="R215" s="416"/>
      <c r="S215" s="70"/>
      <c r="T215" s="70"/>
      <c r="V215" s="416"/>
      <c r="X215" s="416"/>
      <c r="Z215" s="70"/>
      <c r="AB215" s="70"/>
    </row>
    <row r="216" spans="2:28" ht="12.75" hidden="1" customHeight="1" outlineLevel="1" x14ac:dyDescent="0.2">
      <c r="B216" s="492"/>
      <c r="C216" s="493"/>
      <c r="D216" s="493"/>
      <c r="E216" s="493"/>
      <c r="F216" s="493"/>
      <c r="G216" s="493"/>
      <c r="H216" s="493"/>
      <c r="I216" s="493"/>
      <c r="J216" s="493"/>
      <c r="K216" s="493"/>
      <c r="L216" s="493"/>
      <c r="M216" s="387"/>
      <c r="N216" s="326"/>
      <c r="R216" s="416"/>
      <c r="S216" s="70"/>
      <c r="T216" s="70"/>
      <c r="V216" s="416"/>
      <c r="X216" s="416"/>
      <c r="Z216" s="70"/>
      <c r="AB216" s="70"/>
    </row>
    <row r="217" spans="2:28" ht="13.5" hidden="1" customHeight="1" outlineLevel="1" thickBot="1" x14ac:dyDescent="0.25">
      <c r="B217" s="494"/>
      <c r="C217" s="495"/>
      <c r="D217" s="495"/>
      <c r="E217" s="495"/>
      <c r="F217" s="495"/>
      <c r="G217" s="495"/>
      <c r="H217" s="495"/>
      <c r="I217" s="495"/>
      <c r="J217" s="495"/>
      <c r="K217" s="495"/>
      <c r="L217" s="495"/>
      <c r="M217" s="388"/>
      <c r="N217" s="327"/>
      <c r="R217" s="417"/>
      <c r="S217" s="70"/>
      <c r="T217" s="70"/>
      <c r="V217" s="417"/>
      <c r="X217" s="417"/>
      <c r="Z217" s="70"/>
      <c r="AB217" s="70"/>
    </row>
    <row r="218" spans="2:28" ht="13.5" collapsed="1" thickBot="1" x14ac:dyDescent="0.25">
      <c r="B218" s="32"/>
      <c r="C218" s="32"/>
      <c r="D218" s="103"/>
      <c r="E218" s="110"/>
      <c r="F218" s="110"/>
      <c r="G218" s="111"/>
      <c r="H218" s="112"/>
      <c r="I218" s="29"/>
      <c r="J218" s="111"/>
      <c r="K218" s="111"/>
      <c r="L218" s="418" t="s">
        <v>102</v>
      </c>
      <c r="N218" s="113">
        <f>SUM(N193:N217)</f>
        <v>0</v>
      </c>
      <c r="Q218" s="29"/>
      <c r="R218" s="335">
        <f>SUM(R193:R217)</f>
        <v>0</v>
      </c>
      <c r="S218" s="100"/>
      <c r="T218" s="100"/>
      <c r="U218" s="29"/>
      <c r="V218" s="335">
        <f>SUM(V193:V217)</f>
        <v>0</v>
      </c>
      <c r="W218" s="29"/>
      <c r="X218" s="335">
        <f>SUM(X193:X217)</f>
        <v>0</v>
      </c>
      <c r="Z218" s="100"/>
      <c r="AA218" s="29"/>
      <c r="AB218" s="100"/>
    </row>
    <row r="219" spans="2:28" ht="13.5" thickBot="1" x14ac:dyDescent="0.25">
      <c r="B219" s="32"/>
      <c r="C219" s="32"/>
      <c r="D219" s="103"/>
      <c r="E219" s="110"/>
      <c r="F219" s="110"/>
      <c r="G219" s="111"/>
      <c r="H219" s="112"/>
      <c r="I219" s="29"/>
      <c r="O219" s="100"/>
      <c r="P219" s="100"/>
      <c r="S219" s="100"/>
      <c r="T219" s="100"/>
      <c r="U219" s="100"/>
      <c r="W219" s="100"/>
      <c r="Z219" s="100"/>
      <c r="AA219" s="100"/>
      <c r="AB219" s="100"/>
    </row>
    <row r="220" spans="2:28" ht="15.75" thickBot="1" x14ac:dyDescent="0.3">
      <c r="B220" s="32"/>
      <c r="C220" s="32"/>
      <c r="D220" s="103"/>
      <c r="E220" s="110"/>
      <c r="F220" s="110"/>
      <c r="G220" s="111"/>
      <c r="H220" s="112"/>
      <c r="I220" s="112"/>
      <c r="J220" s="548" t="s">
        <v>224</v>
      </c>
      <c r="K220" s="549"/>
      <c r="L220" s="550"/>
      <c r="M220" s="137"/>
      <c r="N220" s="94">
        <f>K231</f>
        <v>0</v>
      </c>
      <c r="O220" s="111"/>
      <c r="P220" s="29"/>
      <c r="Q220" s="29"/>
      <c r="R220" s="400">
        <f>K237</f>
        <v>0</v>
      </c>
      <c r="S220" s="29"/>
      <c r="T220" s="29"/>
      <c r="U220" s="29"/>
      <c r="V220" s="400">
        <f>V237</f>
        <v>0</v>
      </c>
      <c r="W220" s="29"/>
      <c r="X220" s="400">
        <f>X237</f>
        <v>0</v>
      </c>
      <c r="Z220" s="29"/>
      <c r="AA220" s="29"/>
      <c r="AB220" s="29"/>
    </row>
    <row r="221" spans="2:28" ht="15" customHeight="1" thickBot="1" x14ac:dyDescent="0.25">
      <c r="B221" s="538" t="s">
        <v>128</v>
      </c>
      <c r="C221" s="539"/>
      <c r="D221" s="539"/>
      <c r="E221" s="539"/>
      <c r="F221" s="539"/>
      <c r="G221" s="539"/>
      <c r="H221" s="539"/>
      <c r="I221" s="539"/>
      <c r="J221" s="539"/>
      <c r="K221" s="50" t="s">
        <v>127</v>
      </c>
      <c r="L221" s="111"/>
      <c r="O221" s="41"/>
      <c r="P221" s="29"/>
      <c r="Q221" s="29"/>
      <c r="R221" s="29"/>
      <c r="S221" s="29"/>
      <c r="T221" s="29"/>
      <c r="U221" s="29"/>
      <c r="V221" s="29"/>
      <c r="W221" s="29"/>
      <c r="X221" s="29"/>
      <c r="Z221" s="29"/>
      <c r="AA221" s="29"/>
      <c r="AB221" s="29"/>
    </row>
    <row r="222" spans="2:28" ht="15" customHeight="1" x14ac:dyDescent="0.2">
      <c r="B222" s="540" t="s">
        <v>129</v>
      </c>
      <c r="C222" s="541"/>
      <c r="D222" s="541"/>
      <c r="E222" s="541"/>
      <c r="F222" s="541"/>
      <c r="G222" s="541"/>
      <c r="H222" s="541"/>
      <c r="I222" s="541"/>
      <c r="J222" s="541"/>
      <c r="K222" s="49">
        <f>N38</f>
        <v>0</v>
      </c>
      <c r="L222" s="330" t="str">
        <f>IFERROR($K$222/$K$229, "")</f>
        <v/>
      </c>
      <c r="O222" s="42"/>
      <c r="P222" s="29"/>
      <c r="Q222" s="29"/>
      <c r="R222" s="29"/>
      <c r="S222" s="29"/>
      <c r="T222" s="29"/>
      <c r="U222" s="29"/>
      <c r="V222" s="29"/>
      <c r="W222" s="29"/>
      <c r="X222" s="29"/>
      <c r="Z222" s="29"/>
      <c r="AA222" s="29"/>
      <c r="AB222" s="29"/>
    </row>
    <row r="223" spans="2:28" ht="15" customHeight="1" x14ac:dyDescent="0.2">
      <c r="B223" s="542" t="s">
        <v>130</v>
      </c>
      <c r="C223" s="543"/>
      <c r="D223" s="543"/>
      <c r="E223" s="543"/>
      <c r="F223" s="543"/>
      <c r="G223" s="543"/>
      <c r="H223" s="543"/>
      <c r="I223" s="543"/>
      <c r="J223" s="543"/>
      <c r="K223" s="45">
        <f>N68</f>
        <v>0</v>
      </c>
      <c r="L223" s="330" t="str">
        <f>IFERROR($K$223/$K$229,"")</f>
        <v/>
      </c>
      <c r="O223" s="42"/>
      <c r="P223" s="29"/>
      <c r="Q223" s="29"/>
      <c r="R223" s="29"/>
      <c r="S223" s="29"/>
      <c r="T223" s="29"/>
      <c r="U223" s="29"/>
      <c r="V223" s="29"/>
      <c r="W223" s="29"/>
      <c r="X223" s="29"/>
      <c r="Z223" s="29"/>
      <c r="AA223" s="29"/>
      <c r="AB223" s="29"/>
    </row>
    <row r="224" spans="2:28" ht="15" customHeight="1" x14ac:dyDescent="0.2">
      <c r="B224" s="542" t="s">
        <v>108</v>
      </c>
      <c r="C224" s="543"/>
      <c r="D224" s="543"/>
      <c r="E224" s="543"/>
      <c r="F224" s="543"/>
      <c r="G224" s="543"/>
      <c r="H224" s="543"/>
      <c r="I224" s="543"/>
      <c r="J224" s="543"/>
      <c r="K224" s="45">
        <f>N98</f>
        <v>0</v>
      </c>
      <c r="L224" s="330" t="str">
        <f>IFERROR($K$224/$K$229,"")</f>
        <v/>
      </c>
      <c r="O224" s="42"/>
      <c r="P224" s="29"/>
      <c r="Q224" s="29"/>
      <c r="R224" s="29"/>
      <c r="S224" s="29"/>
      <c r="T224" s="29"/>
      <c r="U224" s="29"/>
      <c r="V224" s="29"/>
      <c r="W224" s="29"/>
      <c r="X224" s="29"/>
      <c r="Z224" s="29"/>
      <c r="AA224" s="29"/>
      <c r="AB224" s="29"/>
    </row>
    <row r="225" spans="2:28" ht="15" customHeight="1" x14ac:dyDescent="0.2">
      <c r="B225" s="542" t="s">
        <v>203</v>
      </c>
      <c r="C225" s="543"/>
      <c r="D225" s="543"/>
      <c r="E225" s="543"/>
      <c r="F225" s="543"/>
      <c r="G225" s="543"/>
      <c r="H225" s="543"/>
      <c r="I225" s="543"/>
      <c r="J225" s="543"/>
      <c r="K225" s="45">
        <f>N128</f>
        <v>0</v>
      </c>
      <c r="L225" s="330" t="str">
        <f>IFERROR($K$225/$K$229,"")</f>
        <v/>
      </c>
      <c r="O225" s="42"/>
      <c r="P225" s="29"/>
      <c r="Q225" s="29"/>
      <c r="R225" s="29"/>
      <c r="S225" s="29"/>
      <c r="T225" s="29"/>
      <c r="U225" s="29"/>
      <c r="V225" s="29"/>
      <c r="W225" s="29"/>
      <c r="X225" s="29"/>
      <c r="Z225" s="29"/>
      <c r="AA225" s="29"/>
      <c r="AB225" s="29"/>
    </row>
    <row r="226" spans="2:28" ht="15" customHeight="1" x14ac:dyDescent="0.2">
      <c r="B226" s="542" t="s">
        <v>122</v>
      </c>
      <c r="C226" s="543"/>
      <c r="D226" s="543"/>
      <c r="E226" s="543"/>
      <c r="F226" s="543"/>
      <c r="G226" s="543"/>
      <c r="H226" s="543"/>
      <c r="I226" s="543"/>
      <c r="J226" s="543"/>
      <c r="K226" s="153">
        <f>N158</f>
        <v>0</v>
      </c>
      <c r="L226" s="330" t="str">
        <f>IFERROR($K$226/$K$229,"")</f>
        <v/>
      </c>
      <c r="O226" s="42"/>
      <c r="P226" s="29"/>
      <c r="Q226" s="29"/>
      <c r="R226" s="29"/>
      <c r="S226" s="29"/>
      <c r="T226" s="29"/>
      <c r="U226" s="29"/>
      <c r="V226" s="29"/>
      <c r="W226" s="29"/>
      <c r="X226" s="29"/>
      <c r="Z226" s="29"/>
      <c r="AA226" s="29"/>
      <c r="AB226" s="29"/>
    </row>
    <row r="227" spans="2:28" ht="15" customHeight="1" thickBot="1" x14ac:dyDescent="0.25">
      <c r="B227" s="544" t="s">
        <v>124</v>
      </c>
      <c r="C227" s="545"/>
      <c r="D227" s="545"/>
      <c r="E227" s="545"/>
      <c r="F227" s="545"/>
      <c r="G227" s="545"/>
      <c r="H227" s="545"/>
      <c r="I227" s="545"/>
      <c r="J227" s="545"/>
      <c r="K227" s="90">
        <f>N188</f>
        <v>0</v>
      </c>
      <c r="L227" s="330" t="str">
        <f>IFERROR($K$227/$K$229,"")</f>
        <v/>
      </c>
      <c r="O227" s="42"/>
      <c r="P227" s="29"/>
      <c r="Q227" s="29"/>
      <c r="R227" s="29"/>
      <c r="S227" s="29"/>
      <c r="T227" s="29"/>
      <c r="U227" s="29"/>
      <c r="V227" s="29"/>
      <c r="W227" s="29"/>
      <c r="X227" s="29"/>
      <c r="Z227" s="29"/>
      <c r="AA227" s="29"/>
      <c r="AB227" s="29"/>
    </row>
    <row r="228" spans="2:28" ht="15" customHeight="1" thickBot="1" x14ac:dyDescent="0.25">
      <c r="B228" s="89"/>
      <c r="C228" s="89"/>
      <c r="D228" s="89"/>
      <c r="E228" s="89"/>
      <c r="F228" s="89"/>
      <c r="G228" s="89"/>
      <c r="H228" s="89"/>
      <c r="I228" s="89"/>
      <c r="J228" s="89"/>
      <c r="K228" s="42"/>
      <c r="L228" s="331"/>
      <c r="O228" s="42"/>
      <c r="P228" s="29"/>
      <c r="Q228" s="29"/>
      <c r="R228" s="29"/>
      <c r="S228" s="29"/>
      <c r="T228" s="29"/>
      <c r="U228" s="29"/>
      <c r="V228" s="29"/>
      <c r="W228" s="29"/>
      <c r="X228" s="29"/>
      <c r="Z228" s="29"/>
      <c r="AA228" s="29"/>
      <c r="AB228" s="29"/>
    </row>
    <row r="229" spans="2:28" ht="15.75" customHeight="1" thickBot="1" x14ac:dyDescent="0.25">
      <c r="B229" s="546" t="s">
        <v>66</v>
      </c>
      <c r="C229" s="547"/>
      <c r="D229" s="547"/>
      <c r="E229" s="547"/>
      <c r="F229" s="547"/>
      <c r="G229" s="547"/>
      <c r="H229" s="547"/>
      <c r="I229" s="547"/>
      <c r="J229" s="547"/>
      <c r="K229" s="94">
        <f>SUM(K222:K227)</f>
        <v>0</v>
      </c>
      <c r="L229" s="330" t="str">
        <f>IFERROR($K$229/$K$229,"")</f>
        <v/>
      </c>
      <c r="O229" s="43"/>
      <c r="P229" s="29"/>
      <c r="Q229" s="29"/>
      <c r="R229" s="29"/>
      <c r="S229" s="29"/>
      <c r="T229" s="29"/>
      <c r="U229" s="29"/>
      <c r="V229" s="29"/>
      <c r="W229" s="29"/>
      <c r="X229" s="29"/>
      <c r="Z229" s="29"/>
      <c r="AA229" s="29"/>
      <c r="AB229" s="29"/>
    </row>
    <row r="230" spans="2:28" ht="15" customHeight="1" thickBot="1" x14ac:dyDescent="0.25">
      <c r="B230" s="546" t="s">
        <v>226</v>
      </c>
      <c r="C230" s="547"/>
      <c r="D230" s="547"/>
      <c r="E230" s="547"/>
      <c r="F230" s="547"/>
      <c r="G230" s="547"/>
      <c r="H230" s="547"/>
      <c r="I230" s="547"/>
      <c r="J230" s="547"/>
      <c r="K230" s="94">
        <f>K229-K232</f>
        <v>0</v>
      </c>
      <c r="L230" s="330" t="str">
        <f>IFERROR($K$230/$K$229,"")</f>
        <v/>
      </c>
      <c r="O230" s="111"/>
      <c r="P230" s="29"/>
      <c r="Q230" s="29"/>
      <c r="R230" s="95"/>
      <c r="S230" s="29"/>
      <c r="T230" s="29"/>
      <c r="U230" s="29"/>
      <c r="V230" s="29"/>
      <c r="W230" s="29"/>
      <c r="X230" s="29"/>
      <c r="Z230" s="29"/>
      <c r="AA230" s="29"/>
      <c r="AB230" s="29"/>
    </row>
    <row r="231" spans="2:28" ht="15" customHeight="1" thickBot="1" x14ac:dyDescent="0.25">
      <c r="B231" s="551" t="s">
        <v>224</v>
      </c>
      <c r="C231" s="552"/>
      <c r="D231" s="552"/>
      <c r="E231" s="552"/>
      <c r="F231" s="552"/>
      <c r="G231" s="552"/>
      <c r="H231" s="552"/>
      <c r="I231" s="552"/>
      <c r="J231" s="552"/>
      <c r="K231" s="94">
        <f>SUM(P38,P68,P98,P128,P158,P188)</f>
        <v>0</v>
      </c>
      <c r="L231" s="330"/>
      <c r="O231" s="111"/>
      <c r="P231" s="29"/>
      <c r="Q231" s="29"/>
      <c r="R231" s="95"/>
      <c r="S231" s="29"/>
      <c r="T231" s="29"/>
      <c r="U231" s="29"/>
      <c r="V231" s="29"/>
      <c r="W231" s="29"/>
      <c r="X231" s="29"/>
      <c r="Z231" s="29"/>
      <c r="AA231" s="29"/>
      <c r="AB231" s="29"/>
    </row>
    <row r="232" spans="2:28" ht="15" customHeight="1" thickBot="1" x14ac:dyDescent="0.25">
      <c r="B232" s="546" t="s">
        <v>131</v>
      </c>
      <c r="C232" s="547"/>
      <c r="D232" s="547"/>
      <c r="E232" s="547"/>
      <c r="F232" s="547"/>
      <c r="G232" s="547"/>
      <c r="H232" s="547"/>
      <c r="I232" s="547"/>
      <c r="J232" s="547"/>
      <c r="K232" s="94">
        <f>N218</f>
        <v>0</v>
      </c>
      <c r="L232" s="330" t="str">
        <f>IFERROR($K$232/$K$229,"")</f>
        <v/>
      </c>
      <c r="N232" s="230" t="s">
        <v>230</v>
      </c>
      <c r="O232" s="111"/>
      <c r="Q232" s="29"/>
      <c r="S232" s="29"/>
      <c r="T232" s="29"/>
      <c r="U232" s="29"/>
      <c r="V232" s="29"/>
      <c r="W232" s="29"/>
      <c r="X232" s="29"/>
      <c r="Z232" s="29"/>
      <c r="AA232" s="29"/>
      <c r="AB232" s="29"/>
    </row>
    <row r="233" spans="2:28" ht="15" customHeight="1" thickBot="1" x14ac:dyDescent="0.25">
      <c r="B233" s="546" t="s">
        <v>132</v>
      </c>
      <c r="C233" s="547"/>
      <c r="D233" s="547"/>
      <c r="E233" s="547"/>
      <c r="F233" s="547"/>
      <c r="G233" s="547"/>
      <c r="H233" s="547"/>
      <c r="I233" s="547"/>
      <c r="J233" s="547"/>
      <c r="K233" s="94">
        <f>MAX(K231-K232,0)</f>
        <v>0</v>
      </c>
      <c r="L233" s="230" t="s">
        <v>73</v>
      </c>
      <c r="O233" s="111"/>
      <c r="Q233" s="29"/>
      <c r="S233" s="29"/>
      <c r="T233" s="29"/>
      <c r="U233" s="29"/>
      <c r="V233" s="29"/>
      <c r="W233" s="29"/>
      <c r="X233" s="29"/>
      <c r="Z233" s="29"/>
      <c r="AA233" s="29"/>
      <c r="AB233" s="29"/>
    </row>
    <row r="234" spans="2:28" ht="15" customHeight="1" thickBot="1" x14ac:dyDescent="0.25">
      <c r="B234" s="144"/>
      <c r="C234" s="144"/>
      <c r="D234" s="144"/>
      <c r="E234" s="144"/>
      <c r="F234" s="144"/>
      <c r="G234" s="144"/>
      <c r="H234" s="144"/>
      <c r="I234" s="144"/>
      <c r="J234" s="144"/>
      <c r="K234" s="43"/>
      <c r="L234" s="111"/>
      <c r="O234" s="111"/>
      <c r="Q234" s="29"/>
      <c r="R234" s="29"/>
      <c r="S234" s="29"/>
      <c r="T234" s="29"/>
      <c r="U234" s="29"/>
      <c r="V234" s="29"/>
      <c r="W234" s="29"/>
      <c r="X234" s="29"/>
      <c r="Z234" s="29"/>
      <c r="AA234" s="29"/>
      <c r="AB234" s="29"/>
    </row>
    <row r="235" spans="2:28" ht="26.25" thickBot="1" x14ac:dyDescent="0.25">
      <c r="B235" s="553" t="s">
        <v>133</v>
      </c>
      <c r="C235" s="554"/>
      <c r="D235" s="554"/>
      <c r="E235" s="554"/>
      <c r="F235" s="554"/>
      <c r="G235" s="554"/>
      <c r="H235" s="554"/>
      <c r="I235" s="554"/>
      <c r="J235" s="554"/>
      <c r="K235" s="154" t="s">
        <v>248</v>
      </c>
      <c r="O235" s="111"/>
      <c r="Q235" s="29"/>
      <c r="S235" s="29"/>
      <c r="T235" s="29"/>
      <c r="U235" s="29"/>
      <c r="V235" s="419" t="s">
        <v>134</v>
      </c>
      <c r="W235" s="29"/>
      <c r="X235" s="419" t="s">
        <v>135</v>
      </c>
      <c r="Z235" s="29"/>
      <c r="AA235" s="29"/>
      <c r="AB235" s="29"/>
    </row>
    <row r="236" spans="2:28" ht="13.5" thickBot="1" x14ac:dyDescent="0.25">
      <c r="B236" s="555" t="s">
        <v>68</v>
      </c>
      <c r="C236" s="556"/>
      <c r="D236" s="556"/>
      <c r="E236" s="556"/>
      <c r="F236" s="556"/>
      <c r="G236" s="556"/>
      <c r="H236" s="556"/>
      <c r="I236" s="556"/>
      <c r="J236" s="556"/>
      <c r="K236" s="94">
        <f>SUM(R38,R68,R98,R128,R158,R188)</f>
        <v>0</v>
      </c>
      <c r="O236" s="111"/>
      <c r="Q236" s="29"/>
      <c r="S236" s="29"/>
      <c r="T236" s="29"/>
      <c r="U236" s="29"/>
      <c r="V236" s="400">
        <f>SUM(V38,V68,V98,V128,V158,V188)</f>
        <v>0</v>
      </c>
      <c r="W236" s="29"/>
      <c r="X236" s="400">
        <f>SUM(X38,X68,X98,X128,X158,X188)</f>
        <v>0</v>
      </c>
      <c r="Z236" s="29"/>
      <c r="AA236" s="29"/>
      <c r="AB236" s="29"/>
    </row>
    <row r="237" spans="2:28" ht="13.5" customHeight="1" thickBot="1" x14ac:dyDescent="0.25">
      <c r="B237" s="557" t="s">
        <v>224</v>
      </c>
      <c r="C237" s="558"/>
      <c r="D237" s="558"/>
      <c r="E237" s="558"/>
      <c r="F237" s="558"/>
      <c r="G237" s="558"/>
      <c r="H237" s="558"/>
      <c r="I237" s="558"/>
      <c r="J237" s="558"/>
      <c r="K237" s="94">
        <f>SUM(S38,S68,S98,S128,S158,S188)</f>
        <v>0</v>
      </c>
      <c r="O237" s="111"/>
      <c r="Q237" s="29"/>
      <c r="S237" s="29"/>
      <c r="T237" s="29"/>
      <c r="U237" s="29"/>
      <c r="V237" s="400">
        <f>SUM(Z38,Z68,Z98,Z128,Z158,Z188)</f>
        <v>0</v>
      </c>
      <c r="W237" s="29"/>
      <c r="X237" s="400">
        <f>SUM(AB38,AB68,AB98,AB128,AB158,AB188)</f>
        <v>0</v>
      </c>
      <c r="Z237" s="29"/>
      <c r="AA237" s="29"/>
      <c r="AB237" s="29"/>
    </row>
    <row r="238" spans="2:28" ht="13.5" customHeight="1" thickBot="1" x14ac:dyDescent="0.25">
      <c r="B238" s="559" t="s">
        <v>204</v>
      </c>
      <c r="C238" s="560"/>
      <c r="D238" s="560"/>
      <c r="E238" s="560"/>
      <c r="F238" s="560"/>
      <c r="G238" s="560"/>
      <c r="H238" s="560"/>
      <c r="I238" s="560"/>
      <c r="J238" s="560"/>
      <c r="K238" s="94">
        <f>R218</f>
        <v>0</v>
      </c>
      <c r="O238" s="111"/>
      <c r="P238" s="123"/>
      <c r="Q238" s="118"/>
      <c r="S238" s="29"/>
      <c r="T238" s="29"/>
      <c r="U238" s="29"/>
      <c r="V238" s="400">
        <f>V218</f>
        <v>0</v>
      </c>
      <c r="W238" s="29"/>
      <c r="X238" s="400">
        <f>X218</f>
        <v>0</v>
      </c>
      <c r="Z238" s="29"/>
      <c r="AA238" s="29"/>
      <c r="AB238" s="29"/>
    </row>
    <row r="239" spans="2:28" ht="13.5" customHeight="1" thickBot="1" x14ac:dyDescent="0.25">
      <c r="B239" s="557" t="s">
        <v>205</v>
      </c>
      <c r="C239" s="558"/>
      <c r="D239" s="558"/>
      <c r="E239" s="558"/>
      <c r="F239" s="558"/>
      <c r="G239" s="558"/>
      <c r="H239" s="558"/>
      <c r="I239" s="558"/>
      <c r="J239" s="558"/>
      <c r="K239" s="94">
        <f>K236-K238</f>
        <v>0</v>
      </c>
      <c r="O239" s="111"/>
      <c r="P239" s="123"/>
      <c r="Q239" s="118"/>
      <c r="S239" s="29"/>
      <c r="T239" s="29"/>
      <c r="U239" s="29"/>
      <c r="V239" s="400">
        <f t="shared" ref="V239" si="56">V236-V238</f>
        <v>0</v>
      </c>
      <c r="W239" s="29"/>
      <c r="X239" s="400">
        <f>X236-X238</f>
        <v>0</v>
      </c>
      <c r="Z239" s="29"/>
      <c r="AA239" s="29"/>
      <c r="AB239" s="29"/>
    </row>
    <row r="240" spans="2:28" x14ac:dyDescent="0.2">
      <c r="B240" s="32"/>
      <c r="C240" s="32"/>
      <c r="D240" s="103"/>
      <c r="E240" s="110"/>
      <c r="F240" s="110"/>
      <c r="G240" s="111"/>
      <c r="H240" s="112"/>
      <c r="I240" s="29"/>
      <c r="J240" s="111"/>
      <c r="K240" s="230" t="s">
        <v>188</v>
      </c>
      <c r="O240" s="111"/>
      <c r="P240" s="29"/>
      <c r="Q240" s="29"/>
      <c r="S240" s="29"/>
      <c r="T240" s="29"/>
      <c r="U240" s="29"/>
      <c r="V240" s="230"/>
      <c r="W240" s="29"/>
      <c r="X240" s="230"/>
      <c r="Z240" s="29"/>
      <c r="AA240" s="29"/>
      <c r="AB240" s="29"/>
    </row>
    <row r="241" spans="1:30" x14ac:dyDescent="0.2">
      <c r="B241" s="44" t="s">
        <v>136</v>
      </c>
      <c r="C241" s="28"/>
      <c r="D241" s="28"/>
      <c r="E241" s="28"/>
      <c r="F241" s="28"/>
      <c r="G241" s="28"/>
      <c r="H241" s="28"/>
      <c r="I241" s="28"/>
      <c r="J241" s="28"/>
      <c r="K241" s="28"/>
      <c r="L241" s="260"/>
      <c r="O241" s="28"/>
      <c r="P241" s="28"/>
      <c r="Q241" s="28"/>
      <c r="S241" s="28"/>
      <c r="T241" s="28"/>
      <c r="U241" s="28"/>
      <c r="W241" s="28"/>
      <c r="X241" s="29"/>
      <c r="Z241" s="28"/>
      <c r="AA241" s="28"/>
      <c r="AB241" s="28"/>
      <c r="AC241" s="28"/>
      <c r="AD241" s="28"/>
    </row>
    <row r="242" spans="1:30" x14ac:dyDescent="0.2">
      <c r="B242" s="44"/>
      <c r="C242" s="28"/>
      <c r="D242" s="28"/>
      <c r="E242" s="28"/>
      <c r="F242" s="28"/>
      <c r="G242" s="28"/>
      <c r="H242" s="28"/>
      <c r="I242" s="28"/>
      <c r="J242" s="28"/>
      <c r="K242" s="28"/>
      <c r="L242" s="260"/>
      <c r="O242" s="329"/>
      <c r="P242" s="329"/>
      <c r="Q242" s="28"/>
      <c r="S242" s="28"/>
      <c r="T242" s="28"/>
      <c r="U242" s="28"/>
      <c r="W242" s="28"/>
      <c r="X242" s="29"/>
      <c r="Z242" s="28"/>
      <c r="AA242" s="28"/>
      <c r="AB242" s="28"/>
      <c r="AC242" s="28"/>
      <c r="AD242" s="28"/>
    </row>
    <row r="243" spans="1:30" ht="143.25" customHeight="1" x14ac:dyDescent="0.2">
      <c r="B243" s="535"/>
      <c r="C243" s="536"/>
      <c r="D243" s="536"/>
      <c r="E243" s="536"/>
      <c r="F243" s="536"/>
      <c r="G243" s="536"/>
      <c r="H243" s="536"/>
      <c r="I243" s="536"/>
      <c r="J243" s="536"/>
      <c r="K243" s="537"/>
      <c r="L243" s="328"/>
      <c r="M243" s="328"/>
      <c r="O243" s="318"/>
      <c r="Q243" s="329"/>
      <c r="S243" s="329"/>
      <c r="T243" s="329"/>
      <c r="U243" s="329"/>
      <c r="W243" s="329"/>
      <c r="X243" s="29"/>
      <c r="Z243" s="329"/>
      <c r="AA243" s="329"/>
      <c r="AB243" s="329"/>
    </row>
    <row r="244" spans="1:30" x14ac:dyDescent="0.2">
      <c r="B244" s="114"/>
      <c r="C244" s="114"/>
      <c r="D244" s="114"/>
      <c r="E244" s="114"/>
      <c r="F244" s="114"/>
      <c r="G244" s="114"/>
      <c r="H244" s="114"/>
      <c r="I244" s="114"/>
      <c r="J244" s="114"/>
      <c r="K244" s="114"/>
      <c r="L244" s="114"/>
      <c r="M244" s="261"/>
      <c r="O244" s="318"/>
      <c r="P244" s="115"/>
      <c r="Q244" s="115"/>
      <c r="S244" s="115"/>
      <c r="T244" s="115"/>
      <c r="U244" s="115"/>
      <c r="W244" s="115"/>
      <c r="X244" s="29"/>
      <c r="Z244" s="115"/>
      <c r="AA244" s="115"/>
      <c r="AB244" s="115"/>
    </row>
    <row r="245" spans="1:30" x14ac:dyDescent="0.2">
      <c r="B245" s="29"/>
      <c r="C245" s="29"/>
      <c r="D245" s="29"/>
      <c r="E245" s="29"/>
      <c r="F245" s="29"/>
      <c r="N245" s="111"/>
      <c r="P245" s="29"/>
      <c r="Q245" s="29"/>
      <c r="S245" s="29"/>
      <c r="T245" s="29"/>
      <c r="U245" s="29"/>
      <c r="V245" s="29"/>
      <c r="W245" s="29"/>
      <c r="X245" s="29"/>
      <c r="Z245" s="29"/>
      <c r="AA245" s="29"/>
      <c r="AB245" s="29"/>
    </row>
    <row r="246" spans="1:30" hidden="1" x14ac:dyDescent="0.2">
      <c r="A246"/>
      <c r="B246" s="28"/>
      <c r="C246" s="28"/>
      <c r="D246" s="28"/>
      <c r="E246" s="28"/>
      <c r="F246" s="28"/>
      <c r="G246" s="28"/>
      <c r="H246" s="28"/>
      <c r="I246" s="28"/>
      <c r="J246" s="28"/>
      <c r="K246" s="28"/>
      <c r="L246" s="28"/>
      <c r="M246" s="260"/>
      <c r="N246" s="260"/>
      <c r="O246" s="28"/>
      <c r="P246" s="28"/>
      <c r="Q246"/>
      <c r="R246" s="29"/>
      <c r="S246"/>
      <c r="T246"/>
      <c r="U246"/>
      <c r="V246" s="29"/>
      <c r="W246"/>
      <c r="X246" s="28"/>
      <c r="Y246"/>
      <c r="Z246"/>
      <c r="AA246"/>
      <c r="AB246"/>
      <c r="AC246"/>
      <c r="AD246"/>
    </row>
    <row r="247" spans="1:30" hidden="1" x14ac:dyDescent="0.2">
      <c r="A247"/>
      <c r="B247" s="28"/>
      <c r="C247" s="28"/>
      <c r="D247" s="28"/>
      <c r="E247" s="28"/>
      <c r="F247" s="28"/>
      <c r="G247" s="28"/>
      <c r="H247" s="28"/>
      <c r="I247" s="28"/>
      <c r="J247" s="28"/>
      <c r="K247" s="28"/>
      <c r="L247" s="28"/>
      <c r="M247" s="260"/>
      <c r="N247" s="260"/>
      <c r="O247" s="28"/>
      <c r="P247" s="28"/>
      <c r="Q247"/>
      <c r="R247" s="29"/>
      <c r="S247"/>
      <c r="T247"/>
      <c r="U247"/>
      <c r="V247" s="29"/>
      <c r="W247"/>
      <c r="X247" s="28"/>
      <c r="Y247"/>
      <c r="Z247"/>
      <c r="AA247"/>
      <c r="AB247"/>
      <c r="AC247"/>
      <c r="AD247"/>
    </row>
    <row r="248" spans="1:30" hidden="1" x14ac:dyDescent="0.2">
      <c r="A248"/>
      <c r="B248" s="28"/>
      <c r="C248" s="28"/>
      <c r="D248" s="28"/>
      <c r="E248" s="28"/>
      <c r="F248" s="28"/>
      <c r="G248" s="28"/>
      <c r="H248" s="28"/>
      <c r="I248" s="28"/>
      <c r="J248" s="28"/>
      <c r="K248" s="28"/>
      <c r="L248" s="28"/>
      <c r="M248" s="260"/>
      <c r="N248" s="318"/>
      <c r="O248" s="28"/>
      <c r="P248" s="28"/>
      <c r="Q248"/>
      <c r="R248" s="118"/>
      <c r="S248"/>
      <c r="T248"/>
      <c r="U248"/>
      <c r="V248" s="29"/>
      <c r="W248"/>
      <c r="X248" s="329"/>
      <c r="Y248"/>
      <c r="Z248"/>
      <c r="AA248"/>
      <c r="AB248"/>
      <c r="AC248"/>
      <c r="AD248"/>
    </row>
    <row r="249" spans="1:30" hidden="1" x14ac:dyDescent="0.2">
      <c r="A249"/>
      <c r="B249" s="28"/>
      <c r="C249" s="28"/>
      <c r="D249" s="28"/>
      <c r="E249" s="28"/>
      <c r="F249" s="28"/>
      <c r="G249" s="28"/>
      <c r="H249" s="28"/>
      <c r="I249" s="28"/>
      <c r="J249" s="28"/>
      <c r="K249" s="28"/>
      <c r="L249" s="28"/>
      <c r="M249" s="260"/>
      <c r="N249" s="114"/>
      <c r="O249" s="28"/>
      <c r="P249" s="28"/>
      <c r="Q249"/>
      <c r="R249" s="118"/>
      <c r="S249"/>
      <c r="T249"/>
      <c r="U249"/>
      <c r="V249" s="29"/>
      <c r="W249"/>
      <c r="X249" s="115"/>
      <c r="Y249"/>
      <c r="Z249"/>
      <c r="AA249"/>
      <c r="AB249"/>
      <c r="AC249"/>
      <c r="AD249"/>
    </row>
    <row r="250" spans="1:30" hidden="1" x14ac:dyDescent="0.2">
      <c r="A250"/>
      <c r="B250" s="28"/>
      <c r="C250" s="28"/>
      <c r="D250" s="28"/>
      <c r="E250" s="28"/>
      <c r="F250" s="28"/>
      <c r="G250" s="28"/>
      <c r="H250" s="28"/>
      <c r="I250" s="28"/>
      <c r="J250" s="28"/>
      <c r="K250" s="28"/>
      <c r="L250" s="28"/>
      <c r="M250" s="260"/>
      <c r="O250" s="28"/>
      <c r="P250" s="28"/>
      <c r="Q250"/>
      <c r="R250" s="29"/>
      <c r="S250"/>
      <c r="T250"/>
      <c r="U250"/>
      <c r="V250" s="29"/>
      <c r="W250"/>
      <c r="X250" s="29"/>
      <c r="Y250"/>
      <c r="Z250"/>
      <c r="AA250"/>
      <c r="AB250"/>
      <c r="AC250"/>
      <c r="AD250"/>
    </row>
    <row r="251" spans="1:30" hidden="1" x14ac:dyDescent="0.2">
      <c r="A251"/>
      <c r="B251" s="28"/>
      <c r="C251" s="28"/>
      <c r="D251" s="28"/>
      <c r="E251" s="28"/>
      <c r="F251" s="28"/>
      <c r="G251" s="28"/>
      <c r="H251" s="28"/>
      <c r="I251" s="28"/>
      <c r="J251" s="28"/>
      <c r="K251" s="28"/>
      <c r="L251" s="28"/>
      <c r="M251" s="260"/>
      <c r="N251" s="28"/>
      <c r="O251" s="28"/>
      <c r="P251" s="28"/>
      <c r="Q251"/>
      <c r="R251" s="28"/>
      <c r="S251"/>
      <c r="T251"/>
      <c r="U251"/>
      <c r="V251" s="28"/>
      <c r="W251"/>
      <c r="X251"/>
      <c r="Y251"/>
      <c r="Z251"/>
      <c r="AA251"/>
      <c r="AB251"/>
      <c r="AC251"/>
      <c r="AD251"/>
    </row>
    <row r="252" spans="1:30" hidden="1" x14ac:dyDescent="0.2">
      <c r="A252"/>
      <c r="B252" s="28"/>
      <c r="C252" s="28"/>
      <c r="D252" s="28"/>
      <c r="E252" s="28"/>
      <c r="F252" s="28"/>
      <c r="G252" s="28"/>
      <c r="H252" s="28"/>
      <c r="I252" s="28"/>
      <c r="J252" s="28"/>
      <c r="K252" s="28"/>
      <c r="L252" s="28"/>
      <c r="M252" s="260"/>
      <c r="N252" s="28"/>
      <c r="O252" s="28"/>
      <c r="P252" s="28"/>
      <c r="Q252"/>
      <c r="R252" s="28"/>
      <c r="S252"/>
      <c r="T252"/>
      <c r="U252"/>
      <c r="V252" s="28"/>
      <c r="W252"/>
      <c r="X252"/>
      <c r="Y252"/>
      <c r="Z252"/>
      <c r="AA252"/>
      <c r="AB252"/>
      <c r="AC252"/>
      <c r="AD252"/>
    </row>
    <row r="253" spans="1:30" hidden="1" x14ac:dyDescent="0.2">
      <c r="A253"/>
      <c r="B253" s="28"/>
      <c r="C253" s="28"/>
      <c r="D253" s="28"/>
      <c r="E253" s="28"/>
      <c r="F253" s="28"/>
      <c r="G253" s="28"/>
      <c r="H253" s="28"/>
      <c r="I253" s="28"/>
      <c r="J253" s="28"/>
      <c r="K253" s="28"/>
      <c r="L253" s="28"/>
      <c r="M253" s="260"/>
      <c r="N253" s="28"/>
      <c r="O253" s="28"/>
      <c r="P253" s="28"/>
      <c r="Q253"/>
      <c r="R253" s="329"/>
      <c r="S253"/>
      <c r="T253"/>
      <c r="U253"/>
      <c r="V253" s="329"/>
      <c r="W253"/>
      <c r="X253"/>
      <c r="Y253"/>
      <c r="Z253"/>
      <c r="AA253"/>
      <c r="AB253"/>
      <c r="AC253"/>
      <c r="AD253"/>
    </row>
    <row r="254" spans="1:30" hidden="1" x14ac:dyDescent="0.2">
      <c r="A254"/>
      <c r="B254" s="28"/>
      <c r="C254" s="28"/>
      <c r="D254" s="28"/>
      <c r="E254" s="28"/>
      <c r="F254" s="28"/>
      <c r="G254" s="28"/>
      <c r="H254" s="28"/>
      <c r="I254" s="28"/>
      <c r="J254" s="28"/>
      <c r="K254" s="28"/>
      <c r="L254" s="28"/>
      <c r="M254" s="260"/>
      <c r="N254" s="28"/>
      <c r="O254" s="28"/>
      <c r="P254" s="28"/>
      <c r="Q254"/>
      <c r="R254" s="115"/>
      <c r="S254"/>
      <c r="T254"/>
      <c r="U254"/>
      <c r="V254" s="115"/>
      <c r="W254"/>
      <c r="X254"/>
      <c r="Y254"/>
      <c r="Z254"/>
      <c r="AA254"/>
      <c r="AB254"/>
      <c r="AC254"/>
      <c r="AD254"/>
    </row>
    <row r="255" spans="1:30" hidden="1" x14ac:dyDescent="0.2">
      <c r="A255"/>
      <c r="B255" s="28"/>
      <c r="C255" s="28"/>
      <c r="D255" s="28"/>
      <c r="E255" s="28"/>
      <c r="F255" s="28"/>
      <c r="G255" s="28"/>
      <c r="H255" s="28"/>
      <c r="I255" s="28"/>
      <c r="J255" s="28"/>
      <c r="K255" s="28"/>
      <c r="L255" s="28"/>
      <c r="M255" s="260"/>
      <c r="N255" s="28"/>
      <c r="O255" s="28"/>
      <c r="P255" s="28"/>
      <c r="Q255"/>
      <c r="R255" s="29"/>
      <c r="S255"/>
      <c r="T255"/>
      <c r="U255"/>
      <c r="V255" s="29"/>
      <c r="W255"/>
      <c r="X255"/>
      <c r="Y255"/>
      <c r="Z255"/>
      <c r="AA255"/>
      <c r="AB255"/>
      <c r="AC255"/>
      <c r="AD255"/>
    </row>
    <row r="256" spans="1:30" hidden="1" x14ac:dyDescent="0.2">
      <c r="A256"/>
      <c r="B256" s="28"/>
      <c r="C256" s="28"/>
      <c r="D256" s="28"/>
      <c r="E256" s="28"/>
      <c r="F256" s="28"/>
      <c r="G256" s="28"/>
      <c r="H256" s="28"/>
      <c r="I256" s="28"/>
      <c r="J256" s="28"/>
      <c r="K256" s="28"/>
      <c r="L256" s="28"/>
      <c r="M256" s="260"/>
      <c r="N256" s="28"/>
      <c r="O256" s="28"/>
      <c r="P256" s="28"/>
      <c r="Q256"/>
      <c r="R256"/>
      <c r="S256"/>
      <c r="T256"/>
      <c r="U256"/>
      <c r="V256"/>
      <c r="W256"/>
      <c r="X256"/>
      <c r="Y256"/>
      <c r="Z256"/>
      <c r="AA256"/>
      <c r="AB256"/>
      <c r="AC256"/>
      <c r="AD256"/>
    </row>
    <row r="257" spans="1:30" hidden="1" x14ac:dyDescent="0.2">
      <c r="A257"/>
      <c r="B257" s="28"/>
      <c r="C257" s="28"/>
      <c r="D257" s="28"/>
      <c r="E257" s="28"/>
      <c r="F257" s="28"/>
      <c r="G257" s="28"/>
      <c r="H257" s="28"/>
      <c r="I257" s="28"/>
      <c r="J257" s="28"/>
      <c r="K257" s="28"/>
      <c r="L257" s="28"/>
      <c r="M257" s="260"/>
      <c r="N257" s="28"/>
      <c r="O257" s="28"/>
      <c r="P257" s="28"/>
      <c r="Q257"/>
      <c r="R257"/>
      <c r="S257"/>
      <c r="T257"/>
      <c r="U257"/>
      <c r="V257"/>
      <c r="W257"/>
      <c r="X257"/>
      <c r="Y257"/>
      <c r="Z257"/>
      <c r="AA257"/>
      <c r="AB257"/>
      <c r="AC257"/>
      <c r="AD257"/>
    </row>
    <row r="258" spans="1:30" hidden="1" x14ac:dyDescent="0.2">
      <c r="A258"/>
      <c r="B258" s="28"/>
      <c r="C258" s="28"/>
      <c r="D258" s="28"/>
      <c r="E258" s="28"/>
      <c r="F258" s="28"/>
      <c r="G258" s="28"/>
      <c r="H258" s="28"/>
      <c r="I258" s="28"/>
      <c r="J258" s="28"/>
      <c r="K258" s="28"/>
      <c r="L258" s="28"/>
      <c r="M258" s="260"/>
      <c r="N258" s="28"/>
      <c r="O258" s="28"/>
      <c r="P258" s="28"/>
      <c r="Q258"/>
      <c r="R258"/>
      <c r="S258"/>
      <c r="T258"/>
      <c r="U258"/>
      <c r="V258"/>
      <c r="W258"/>
      <c r="X258"/>
      <c r="Y258"/>
      <c r="Z258"/>
      <c r="AA258"/>
      <c r="AB258"/>
      <c r="AC258"/>
      <c r="AD258"/>
    </row>
    <row r="259" spans="1:30" hidden="1" x14ac:dyDescent="0.2">
      <c r="A259"/>
      <c r="B259" s="28"/>
      <c r="C259" s="28"/>
      <c r="D259" s="28"/>
      <c r="E259" s="28"/>
      <c r="F259" s="28"/>
      <c r="G259" s="28"/>
      <c r="H259" s="28"/>
      <c r="I259" s="28"/>
      <c r="J259" s="28"/>
      <c r="K259" s="28"/>
      <c r="L259" s="28"/>
      <c r="M259" s="260"/>
      <c r="N259" s="28"/>
      <c r="O259" s="28"/>
      <c r="P259" s="28"/>
      <c r="Q259"/>
      <c r="R259"/>
      <c r="S259"/>
      <c r="T259"/>
      <c r="U259"/>
      <c r="V259"/>
      <c r="W259"/>
      <c r="X259"/>
      <c r="Y259"/>
      <c r="Z259"/>
      <c r="AA259"/>
      <c r="AB259"/>
      <c r="AC259"/>
      <c r="AD259"/>
    </row>
    <row r="260" spans="1:30" hidden="1" x14ac:dyDescent="0.2">
      <c r="A260"/>
      <c r="B260" s="28"/>
      <c r="C260" s="28"/>
      <c r="D260" s="28"/>
      <c r="E260" s="28"/>
      <c r="F260" s="28"/>
      <c r="G260" s="28"/>
      <c r="H260" s="28"/>
      <c r="I260" s="28"/>
      <c r="J260" s="28"/>
      <c r="K260" s="28"/>
      <c r="L260" s="28"/>
      <c r="M260" s="260"/>
      <c r="N260" s="28"/>
      <c r="O260" s="28"/>
      <c r="P260" s="28"/>
      <c r="Q260"/>
      <c r="R260"/>
      <c r="S260"/>
      <c r="T260"/>
      <c r="U260"/>
      <c r="V260"/>
      <c r="W260"/>
      <c r="X260"/>
      <c r="Y260"/>
      <c r="Z260"/>
      <c r="AA260"/>
      <c r="AB260"/>
      <c r="AC260"/>
      <c r="AD260"/>
    </row>
    <row r="261" spans="1:30" hidden="1" x14ac:dyDescent="0.2">
      <c r="A261"/>
      <c r="B261" s="28"/>
      <c r="C261" s="28"/>
      <c r="D261" s="28"/>
      <c r="E261" s="28"/>
      <c r="F261" s="28"/>
      <c r="G261" s="28"/>
      <c r="H261" s="28"/>
      <c r="I261" s="28"/>
      <c r="J261" s="28"/>
      <c r="K261" s="28"/>
      <c r="L261" s="28"/>
      <c r="M261" s="260"/>
      <c r="N261" s="28"/>
      <c r="O261" s="28"/>
      <c r="P261" s="28"/>
      <c r="Q261"/>
      <c r="R261"/>
      <c r="S261"/>
      <c r="T261"/>
      <c r="U261"/>
      <c r="V261"/>
      <c r="W261"/>
      <c r="X261"/>
      <c r="Y261"/>
      <c r="Z261"/>
      <c r="AA261"/>
      <c r="AB261"/>
      <c r="AC261"/>
      <c r="AD261"/>
    </row>
    <row r="262" spans="1:30" hidden="1" x14ac:dyDescent="0.2">
      <c r="A262"/>
      <c r="B262" s="28"/>
      <c r="C262" s="28"/>
      <c r="D262" s="28"/>
      <c r="E262" s="28"/>
      <c r="F262" s="28"/>
      <c r="G262" s="28"/>
      <c r="H262" s="28"/>
      <c r="I262" s="28"/>
      <c r="J262" s="28"/>
      <c r="K262" s="28"/>
      <c r="L262" s="28"/>
      <c r="M262" s="260"/>
      <c r="N262" s="28"/>
      <c r="O262" s="28"/>
      <c r="P262" s="28"/>
      <c r="Q262"/>
      <c r="R262"/>
      <c r="S262"/>
      <c r="T262"/>
      <c r="U262"/>
      <c r="V262"/>
      <c r="W262"/>
      <c r="X262"/>
      <c r="Y262"/>
      <c r="Z262"/>
      <c r="AA262"/>
      <c r="AB262"/>
      <c r="AC262"/>
      <c r="AD262"/>
    </row>
    <row r="263" spans="1:30" hidden="1" x14ac:dyDescent="0.2">
      <c r="A263"/>
      <c r="B263" s="28"/>
      <c r="C263" s="28"/>
      <c r="D263" s="28"/>
      <c r="E263" s="28"/>
      <c r="F263" s="28"/>
      <c r="G263" s="28"/>
      <c r="H263" s="28"/>
      <c r="I263" s="28"/>
      <c r="J263" s="28"/>
      <c r="K263" s="28"/>
      <c r="L263" s="28"/>
      <c r="M263" s="260"/>
      <c r="N263" s="28"/>
      <c r="O263" s="28"/>
      <c r="P263" s="28"/>
      <c r="Q263"/>
      <c r="R263"/>
      <c r="S263"/>
      <c r="T263"/>
      <c r="U263"/>
      <c r="V263"/>
      <c r="W263"/>
      <c r="X263"/>
      <c r="Y263"/>
      <c r="Z263"/>
      <c r="AA263"/>
      <c r="AB263"/>
      <c r="AC263"/>
      <c r="AD263"/>
    </row>
    <row r="264" spans="1:30" hidden="1" x14ac:dyDescent="0.2">
      <c r="A264"/>
      <c r="B264" s="28"/>
      <c r="C264" s="28"/>
      <c r="D264" s="28"/>
      <c r="E264" s="28"/>
      <c r="F264" s="28"/>
      <c r="G264" s="28"/>
      <c r="H264" s="28"/>
      <c r="I264" s="28"/>
      <c r="J264" s="28"/>
      <c r="K264" s="28"/>
      <c r="L264" s="28"/>
      <c r="M264" s="260"/>
      <c r="N264" s="28"/>
      <c r="O264" s="28"/>
      <c r="P264" s="28"/>
      <c r="Q264"/>
      <c r="R264"/>
      <c r="S264"/>
      <c r="T264"/>
      <c r="U264"/>
      <c r="V264"/>
      <c r="W264"/>
      <c r="X264"/>
      <c r="Y264"/>
      <c r="Z264"/>
      <c r="AA264"/>
      <c r="AB264"/>
      <c r="AC264"/>
      <c r="AD264"/>
    </row>
    <row r="265" spans="1:30" hidden="1" x14ac:dyDescent="0.2">
      <c r="A265"/>
      <c r="B265" s="28"/>
      <c r="C265" s="28"/>
      <c r="D265" s="28"/>
      <c r="E265" s="28"/>
      <c r="F265" s="28"/>
      <c r="G265" s="28"/>
      <c r="H265" s="28"/>
      <c r="I265" s="28"/>
      <c r="J265" s="28"/>
      <c r="K265" s="28"/>
      <c r="L265" s="28"/>
      <c r="M265" s="260"/>
      <c r="N265" s="28"/>
      <c r="O265" s="28"/>
      <c r="P265" s="28"/>
      <c r="Q265"/>
      <c r="R265"/>
      <c r="S265"/>
      <c r="T265"/>
      <c r="U265"/>
      <c r="V265"/>
      <c r="W265"/>
      <c r="X265"/>
      <c r="Y265"/>
      <c r="Z265"/>
      <c r="AA265"/>
      <c r="AB265"/>
      <c r="AC265"/>
      <c r="AD265"/>
    </row>
    <row r="266" spans="1:30" hidden="1" x14ac:dyDescent="0.2">
      <c r="A266"/>
      <c r="B266" s="28"/>
      <c r="C266" s="28"/>
      <c r="D266" s="28"/>
      <c r="E266" s="28"/>
      <c r="F266" s="28"/>
      <c r="G266" s="28"/>
      <c r="H266" s="28"/>
      <c r="I266" s="28"/>
      <c r="J266" s="28"/>
      <c r="K266" s="28"/>
      <c r="L266" s="28"/>
      <c r="M266" s="260"/>
      <c r="N266" s="28"/>
      <c r="O266" s="28"/>
      <c r="P266" s="28"/>
      <c r="Q266"/>
      <c r="R266"/>
      <c r="S266"/>
      <c r="T266"/>
      <c r="U266"/>
      <c r="V266"/>
      <c r="W266"/>
      <c r="X266"/>
      <c r="Y266"/>
      <c r="Z266"/>
      <c r="AA266"/>
      <c r="AB266"/>
      <c r="AC266"/>
      <c r="AD266"/>
    </row>
    <row r="267" spans="1:30" hidden="1" x14ac:dyDescent="0.2">
      <c r="A267"/>
      <c r="B267" s="28"/>
      <c r="C267" s="28"/>
      <c r="D267" s="28"/>
      <c r="E267" s="28"/>
      <c r="F267" s="28"/>
      <c r="G267" s="28"/>
      <c r="H267" s="28"/>
      <c r="I267" s="28"/>
      <c r="J267" s="28"/>
      <c r="K267" s="28"/>
      <c r="L267" s="28"/>
      <c r="M267" s="260"/>
      <c r="N267" s="28"/>
      <c r="O267" s="28"/>
      <c r="P267" s="28"/>
      <c r="Q267"/>
      <c r="R267"/>
      <c r="S267"/>
      <c r="T267"/>
      <c r="U267"/>
      <c r="V267"/>
      <c r="W267"/>
      <c r="X267"/>
      <c r="Y267"/>
      <c r="Z267"/>
      <c r="AA267"/>
      <c r="AB267"/>
      <c r="AC267"/>
      <c r="AD267"/>
    </row>
    <row r="268" spans="1:30" hidden="1" x14ac:dyDescent="0.2">
      <c r="A268"/>
      <c r="B268" s="28"/>
      <c r="C268" s="28"/>
      <c r="D268" s="28"/>
      <c r="E268" s="28"/>
      <c r="F268" s="28"/>
      <c r="G268" s="28"/>
      <c r="H268" s="28"/>
      <c r="I268" s="28"/>
      <c r="J268" s="28"/>
      <c r="K268" s="28"/>
      <c r="L268" s="28"/>
      <c r="M268" s="260"/>
      <c r="N268" s="28"/>
      <c r="O268" s="28"/>
      <c r="P268" s="28"/>
      <c r="Q268"/>
      <c r="R268"/>
      <c r="S268"/>
      <c r="T268"/>
      <c r="U268"/>
      <c r="V268"/>
      <c r="W268"/>
      <c r="X268"/>
      <c r="Y268"/>
      <c r="Z268"/>
      <c r="AA268"/>
      <c r="AB268"/>
      <c r="AC268"/>
      <c r="AD268"/>
    </row>
    <row r="269" spans="1:30" hidden="1" x14ac:dyDescent="0.2">
      <c r="A269"/>
      <c r="B269" s="28"/>
      <c r="C269" s="28"/>
      <c r="D269" s="28"/>
      <c r="E269" s="28"/>
      <c r="F269" s="28"/>
      <c r="G269" s="28"/>
      <c r="H269" s="28"/>
      <c r="I269" s="28"/>
      <c r="J269" s="28"/>
      <c r="K269" s="28"/>
      <c r="L269" s="28"/>
      <c r="M269" s="260"/>
      <c r="N269" s="28"/>
      <c r="O269" s="28"/>
      <c r="P269" s="28"/>
      <c r="Q269"/>
      <c r="R269"/>
      <c r="S269"/>
      <c r="T269"/>
      <c r="U269"/>
      <c r="V269"/>
      <c r="W269"/>
      <c r="X269"/>
      <c r="Y269"/>
      <c r="Z269"/>
      <c r="AA269"/>
      <c r="AB269"/>
      <c r="AC269"/>
      <c r="AD269"/>
    </row>
    <row r="270" spans="1:30" hidden="1" x14ac:dyDescent="0.2">
      <c r="A270"/>
      <c r="B270" s="28"/>
      <c r="C270" s="28"/>
      <c r="D270" s="28"/>
      <c r="E270" s="28"/>
      <c r="F270" s="28"/>
      <c r="G270" s="28"/>
      <c r="H270" s="28"/>
      <c r="I270" s="28"/>
      <c r="J270" s="28"/>
      <c r="K270" s="28"/>
      <c r="L270" s="28"/>
      <c r="M270" s="260"/>
      <c r="N270" s="28"/>
      <c r="O270" s="28"/>
      <c r="P270" s="28"/>
      <c r="Q270"/>
      <c r="R270"/>
      <c r="S270"/>
      <c r="T270"/>
      <c r="U270"/>
      <c r="V270"/>
      <c r="W270"/>
      <c r="X270"/>
      <c r="Y270"/>
      <c r="Z270"/>
      <c r="AA270"/>
      <c r="AB270"/>
      <c r="AC270"/>
      <c r="AD270"/>
    </row>
    <row r="271" spans="1:30" hidden="1" x14ac:dyDescent="0.2">
      <c r="A271"/>
      <c r="B271" s="28"/>
      <c r="C271" s="28"/>
      <c r="D271" s="28"/>
      <c r="E271" s="28"/>
      <c r="F271" s="28"/>
      <c r="G271" s="28"/>
      <c r="H271" s="28"/>
      <c r="I271" s="28"/>
      <c r="J271" s="28"/>
      <c r="K271" s="28"/>
      <c r="L271" s="28"/>
      <c r="M271" s="260"/>
      <c r="N271" s="28"/>
      <c r="O271" s="28"/>
      <c r="P271" s="28"/>
      <c r="Q271"/>
      <c r="R271"/>
      <c r="S271"/>
      <c r="T271"/>
      <c r="U271"/>
      <c r="V271"/>
      <c r="W271"/>
      <c r="X271"/>
      <c r="Y271"/>
      <c r="Z271"/>
      <c r="AA271"/>
      <c r="AB271"/>
      <c r="AC271"/>
      <c r="AD271"/>
    </row>
    <row r="272" spans="1:30" hidden="1" x14ac:dyDescent="0.2">
      <c r="A272"/>
      <c r="B272" s="28"/>
      <c r="C272" s="28"/>
      <c r="D272" s="28"/>
      <c r="E272" s="28"/>
      <c r="F272" s="28"/>
      <c r="G272" s="28"/>
      <c r="H272" s="28"/>
      <c r="I272" s="28"/>
      <c r="J272" s="28"/>
      <c r="K272" s="28"/>
      <c r="L272" s="28"/>
      <c r="M272" s="260"/>
      <c r="N272" s="28"/>
      <c r="O272" s="28"/>
      <c r="P272" s="28"/>
      <c r="Q272"/>
      <c r="R272"/>
      <c r="S272"/>
      <c r="T272"/>
      <c r="U272"/>
      <c r="V272"/>
      <c r="W272"/>
      <c r="X272"/>
      <c r="Y272"/>
      <c r="Z272"/>
      <c r="AA272"/>
      <c r="AB272"/>
      <c r="AC272"/>
      <c r="AD272"/>
    </row>
    <row r="273" spans="1:30" hidden="1" x14ac:dyDescent="0.2">
      <c r="A273"/>
      <c r="B273" s="28"/>
      <c r="C273" s="28"/>
      <c r="D273" s="28"/>
      <c r="E273" s="28"/>
      <c r="F273" s="28"/>
      <c r="G273" s="28"/>
      <c r="H273" s="28"/>
      <c r="I273" s="28"/>
      <c r="J273" s="28"/>
      <c r="K273" s="28"/>
      <c r="L273" s="28"/>
      <c r="M273" s="260"/>
      <c r="N273" s="28"/>
      <c r="O273" s="28"/>
      <c r="P273" s="28"/>
      <c r="Q273"/>
      <c r="R273"/>
      <c r="S273"/>
      <c r="T273"/>
      <c r="U273"/>
      <c r="V273"/>
      <c r="W273"/>
      <c r="X273"/>
      <c r="Y273"/>
      <c r="Z273"/>
      <c r="AA273"/>
      <c r="AB273"/>
      <c r="AC273"/>
      <c r="AD273"/>
    </row>
    <row r="274" spans="1:30" hidden="1" x14ac:dyDescent="0.2">
      <c r="A274"/>
      <c r="B274" s="28"/>
      <c r="C274" s="28"/>
      <c r="D274" s="28"/>
      <c r="E274" s="28"/>
      <c r="F274" s="28"/>
      <c r="G274" s="28"/>
      <c r="H274" s="28"/>
      <c r="I274" s="28"/>
      <c r="J274" s="28"/>
      <c r="K274" s="28"/>
      <c r="L274" s="28"/>
      <c r="M274" s="260"/>
      <c r="N274" s="28"/>
      <c r="O274" s="28"/>
      <c r="P274" s="28"/>
      <c r="Q274"/>
      <c r="R274"/>
      <c r="S274"/>
      <c r="T274"/>
      <c r="U274"/>
      <c r="V274"/>
      <c r="W274"/>
      <c r="X274"/>
      <c r="Y274"/>
      <c r="Z274"/>
      <c r="AA274"/>
      <c r="AB274"/>
      <c r="AC274"/>
      <c r="AD274"/>
    </row>
    <row r="275" spans="1:30" hidden="1" x14ac:dyDescent="0.2">
      <c r="A275"/>
      <c r="B275" s="28"/>
      <c r="C275" s="28"/>
      <c r="D275" s="28"/>
      <c r="E275" s="28"/>
      <c r="F275" s="28"/>
      <c r="G275" s="28"/>
      <c r="H275" s="28"/>
      <c r="I275" s="28"/>
      <c r="J275" s="28"/>
      <c r="K275" s="28"/>
      <c r="L275" s="28"/>
      <c r="M275" s="260"/>
      <c r="N275" s="28"/>
      <c r="O275" s="28"/>
      <c r="P275" s="28"/>
      <c r="Q275"/>
      <c r="R275"/>
      <c r="S275"/>
      <c r="T275"/>
      <c r="U275"/>
      <c r="V275"/>
      <c r="W275"/>
      <c r="X275"/>
      <c r="Y275"/>
      <c r="Z275"/>
      <c r="AA275"/>
      <c r="AB275"/>
      <c r="AC275"/>
      <c r="AD275"/>
    </row>
    <row r="276" spans="1:30" hidden="1" x14ac:dyDescent="0.2">
      <c r="A276"/>
      <c r="B276" s="28"/>
      <c r="C276" s="28"/>
      <c r="D276" s="28"/>
      <c r="E276" s="28"/>
      <c r="F276" s="28"/>
      <c r="G276" s="28"/>
      <c r="H276" s="28"/>
      <c r="I276" s="28"/>
      <c r="J276" s="28"/>
      <c r="K276" s="28"/>
      <c r="L276" s="28"/>
      <c r="M276" s="260"/>
      <c r="N276" s="28"/>
      <c r="O276" s="28"/>
      <c r="P276" s="28"/>
      <c r="Q276"/>
      <c r="R276"/>
      <c r="S276"/>
      <c r="T276"/>
      <c r="U276"/>
      <c r="V276"/>
      <c r="W276"/>
      <c r="X276"/>
      <c r="Y276"/>
      <c r="Z276"/>
      <c r="AA276"/>
      <c r="AB276"/>
      <c r="AC276"/>
      <c r="AD276"/>
    </row>
    <row r="277" spans="1:30" hidden="1" x14ac:dyDescent="0.2">
      <c r="A277"/>
      <c r="B277" s="28"/>
      <c r="C277" s="28"/>
      <c r="D277" s="28"/>
      <c r="E277" s="28"/>
      <c r="F277" s="28"/>
      <c r="G277" s="28"/>
      <c r="H277" s="28"/>
      <c r="I277" s="28"/>
      <c r="J277" s="28"/>
      <c r="K277" s="28"/>
      <c r="L277" s="28"/>
      <c r="M277" s="260"/>
      <c r="N277" s="28"/>
      <c r="O277" s="28"/>
      <c r="P277" s="28"/>
      <c r="Q277"/>
      <c r="R277"/>
      <c r="S277"/>
      <c r="T277"/>
      <c r="U277"/>
      <c r="V277"/>
      <c r="W277"/>
      <c r="X277"/>
      <c r="Y277"/>
      <c r="Z277"/>
      <c r="AA277"/>
      <c r="AB277"/>
      <c r="AC277"/>
      <c r="AD277"/>
    </row>
    <row r="278" spans="1:30" hidden="1" x14ac:dyDescent="0.2">
      <c r="A278"/>
      <c r="B278" s="28"/>
      <c r="C278" s="28"/>
      <c r="D278" s="28"/>
      <c r="E278" s="28"/>
      <c r="F278" s="28"/>
      <c r="G278" s="28"/>
      <c r="H278" s="28"/>
      <c r="I278" s="28"/>
      <c r="J278" s="28"/>
      <c r="K278" s="28"/>
      <c r="L278" s="28"/>
      <c r="M278" s="260"/>
      <c r="N278" s="28"/>
      <c r="O278" s="28"/>
      <c r="P278" s="28"/>
      <c r="Q278"/>
      <c r="R278"/>
      <c r="S278"/>
      <c r="T278"/>
      <c r="U278"/>
      <c r="V278"/>
      <c r="W278"/>
      <c r="X278"/>
      <c r="Y278"/>
      <c r="Z278"/>
      <c r="AA278"/>
      <c r="AB278"/>
      <c r="AC278"/>
      <c r="AD278"/>
    </row>
    <row r="279" spans="1:30" hidden="1" x14ac:dyDescent="0.2">
      <c r="A279"/>
      <c r="B279" s="28"/>
      <c r="C279" s="28"/>
      <c r="D279" s="28"/>
      <c r="E279" s="28"/>
      <c r="F279" s="28"/>
      <c r="G279" s="28"/>
      <c r="H279" s="28"/>
      <c r="I279" s="28"/>
      <c r="J279" s="28"/>
      <c r="K279" s="28"/>
      <c r="L279" s="28"/>
      <c r="M279" s="260"/>
      <c r="N279" s="28"/>
      <c r="O279" s="28"/>
      <c r="P279" s="28"/>
      <c r="Q279"/>
      <c r="R279"/>
      <c r="S279"/>
      <c r="T279"/>
      <c r="U279"/>
      <c r="V279"/>
      <c r="W279"/>
      <c r="X279"/>
      <c r="Y279"/>
      <c r="Z279"/>
      <c r="AA279"/>
      <c r="AB279"/>
      <c r="AC279"/>
      <c r="AD279"/>
    </row>
    <row r="280" spans="1:30" x14ac:dyDescent="0.2">
      <c r="N280" s="28"/>
    </row>
    <row r="281" spans="1:30" x14ac:dyDescent="0.2">
      <c r="N281" s="28"/>
    </row>
    <row r="282" spans="1:30" x14ac:dyDescent="0.2">
      <c r="N282" s="28"/>
    </row>
    <row r="283" spans="1:30" x14ac:dyDescent="0.2">
      <c r="N283" s="28"/>
    </row>
    <row r="284" spans="1:30" x14ac:dyDescent="0.2">
      <c r="N284" s="28"/>
    </row>
    <row r="285" spans="1:30" x14ac:dyDescent="0.2">
      <c r="R285" s="118"/>
    </row>
    <row r="286" spans="1:30" x14ac:dyDescent="0.2">
      <c r="R286" s="118"/>
    </row>
    <row r="287" spans="1:30" x14ac:dyDescent="0.2">
      <c r="R287" s="118"/>
    </row>
    <row r="288" spans="1:30" hidden="1" x14ac:dyDescent="0.2">
      <c r="R288" s="118"/>
      <c r="V288"/>
    </row>
    <row r="289" spans="18:22" hidden="1" x14ac:dyDescent="0.2">
      <c r="R289" s="118"/>
      <c r="V289"/>
    </row>
  </sheetData>
  <sheetProtection algorithmName="SHA-512" hashValue="wpi2hSWV5j4hmQ3vHPgWEQsxdokRiUf8M001AjojTOmux4TDzg80KScCfSZt0CKQ+b7l0GJaUECw0REceWdpoA==" saltValue="h6Dsv5fR2l4JhdrB6Pkd1Q==" spinCount="100000" sheet="1" formatColumns="0" formatRows="0" selectLockedCells="1"/>
  <mergeCells count="195">
    <mergeCell ref="B233:J233"/>
    <mergeCell ref="B235:J235"/>
    <mergeCell ref="B236:J236"/>
    <mergeCell ref="B237:J237"/>
    <mergeCell ref="B238:J238"/>
    <mergeCell ref="B239:J239"/>
    <mergeCell ref="B243:K243"/>
    <mergeCell ref="J220:L220"/>
    <mergeCell ref="B222:J222"/>
    <mergeCell ref="B223:J223"/>
    <mergeCell ref="B224:J224"/>
    <mergeCell ref="B225:J225"/>
    <mergeCell ref="B226:J226"/>
    <mergeCell ref="B227:J227"/>
    <mergeCell ref="B229:J229"/>
    <mergeCell ref="B230:J230"/>
    <mergeCell ref="B231:J231"/>
    <mergeCell ref="B232:J232"/>
    <mergeCell ref="B221:J221"/>
    <mergeCell ref="B186:K186"/>
    <mergeCell ref="B187:K187"/>
    <mergeCell ref="B190:E190"/>
    <mergeCell ref="B180:K180"/>
    <mergeCell ref="B181:K181"/>
    <mergeCell ref="B182:K182"/>
    <mergeCell ref="B183:K183"/>
    <mergeCell ref="B184:K184"/>
    <mergeCell ref="B185:K185"/>
    <mergeCell ref="B175:K175"/>
    <mergeCell ref="B176:K176"/>
    <mergeCell ref="B177:K177"/>
    <mergeCell ref="B178:K178"/>
    <mergeCell ref="B179:K179"/>
    <mergeCell ref="B168:K168"/>
    <mergeCell ref="B169:K169"/>
    <mergeCell ref="B170:K170"/>
    <mergeCell ref="B171:K171"/>
    <mergeCell ref="B172:K172"/>
    <mergeCell ref="B173:K173"/>
    <mergeCell ref="B163:K163"/>
    <mergeCell ref="B164:K164"/>
    <mergeCell ref="B165:K165"/>
    <mergeCell ref="B166:K166"/>
    <mergeCell ref="B167:K167"/>
    <mergeCell ref="B156:K156"/>
    <mergeCell ref="B157:K157"/>
    <mergeCell ref="B160:E160"/>
    <mergeCell ref="B174:K174"/>
    <mergeCell ref="B150:K150"/>
    <mergeCell ref="B151:K151"/>
    <mergeCell ref="B152:K152"/>
    <mergeCell ref="B153:K153"/>
    <mergeCell ref="B154:K154"/>
    <mergeCell ref="B155:K155"/>
    <mergeCell ref="V160:V161"/>
    <mergeCell ref="X160:X161"/>
    <mergeCell ref="B162:K162"/>
    <mergeCell ref="B145:K145"/>
    <mergeCell ref="B146:K146"/>
    <mergeCell ref="B147:K147"/>
    <mergeCell ref="B148:K148"/>
    <mergeCell ref="B149:K149"/>
    <mergeCell ref="B138:K138"/>
    <mergeCell ref="B139:K139"/>
    <mergeCell ref="B140:K140"/>
    <mergeCell ref="B141:K141"/>
    <mergeCell ref="B142:K142"/>
    <mergeCell ref="B143:K143"/>
    <mergeCell ref="B133:K133"/>
    <mergeCell ref="B134:K134"/>
    <mergeCell ref="B135:K135"/>
    <mergeCell ref="B136:K136"/>
    <mergeCell ref="B137:K137"/>
    <mergeCell ref="B126:D126"/>
    <mergeCell ref="B127:D127"/>
    <mergeCell ref="B130:E130"/>
    <mergeCell ref="B144:K144"/>
    <mergeCell ref="B120:D120"/>
    <mergeCell ref="B121:D121"/>
    <mergeCell ref="B122:D122"/>
    <mergeCell ref="B123:D123"/>
    <mergeCell ref="B124:D124"/>
    <mergeCell ref="B125:D125"/>
    <mergeCell ref="X130:X131"/>
    <mergeCell ref="V130:V131"/>
    <mergeCell ref="B132:K132"/>
    <mergeCell ref="B115:D115"/>
    <mergeCell ref="B116:D116"/>
    <mergeCell ref="B117:D117"/>
    <mergeCell ref="B118:D118"/>
    <mergeCell ref="B119:D119"/>
    <mergeCell ref="B108:D108"/>
    <mergeCell ref="B109:D109"/>
    <mergeCell ref="B110:D110"/>
    <mergeCell ref="B111:D111"/>
    <mergeCell ref="B112:D112"/>
    <mergeCell ref="B113:D113"/>
    <mergeCell ref="B103:D103"/>
    <mergeCell ref="B104:D104"/>
    <mergeCell ref="B105:D105"/>
    <mergeCell ref="B106:D106"/>
    <mergeCell ref="B107:D107"/>
    <mergeCell ref="B96:I96"/>
    <mergeCell ref="B97:I97"/>
    <mergeCell ref="B100:E100"/>
    <mergeCell ref="B114:D114"/>
    <mergeCell ref="B90:I90"/>
    <mergeCell ref="B91:I91"/>
    <mergeCell ref="B92:I92"/>
    <mergeCell ref="B93:I93"/>
    <mergeCell ref="B94:I94"/>
    <mergeCell ref="B95:I95"/>
    <mergeCell ref="V100:V101"/>
    <mergeCell ref="X100:X101"/>
    <mergeCell ref="B102:D102"/>
    <mergeCell ref="B86:I86"/>
    <mergeCell ref="B87:I87"/>
    <mergeCell ref="B88:I88"/>
    <mergeCell ref="B89:I89"/>
    <mergeCell ref="B78:I78"/>
    <mergeCell ref="B79:I79"/>
    <mergeCell ref="B80:I80"/>
    <mergeCell ref="B81:I81"/>
    <mergeCell ref="B82:I82"/>
    <mergeCell ref="B83:I83"/>
    <mergeCell ref="B74:I74"/>
    <mergeCell ref="B75:I75"/>
    <mergeCell ref="B76:I76"/>
    <mergeCell ref="B77:I77"/>
    <mergeCell ref="B66:I66"/>
    <mergeCell ref="B67:I67"/>
    <mergeCell ref="B70:E70"/>
    <mergeCell ref="B84:I84"/>
    <mergeCell ref="B85:I85"/>
    <mergeCell ref="B61:I61"/>
    <mergeCell ref="B62:I62"/>
    <mergeCell ref="B63:I63"/>
    <mergeCell ref="B64:I64"/>
    <mergeCell ref="B65:I65"/>
    <mergeCell ref="V70:V71"/>
    <mergeCell ref="X70:X71"/>
    <mergeCell ref="B72:I72"/>
    <mergeCell ref="B73:I73"/>
    <mergeCell ref="B58:I58"/>
    <mergeCell ref="B59:I59"/>
    <mergeCell ref="B48:I48"/>
    <mergeCell ref="B49:I49"/>
    <mergeCell ref="B50:I50"/>
    <mergeCell ref="B51:I51"/>
    <mergeCell ref="B52:I52"/>
    <mergeCell ref="B53:I53"/>
    <mergeCell ref="B60:I60"/>
    <mergeCell ref="B45:I45"/>
    <mergeCell ref="B46:I46"/>
    <mergeCell ref="B47:I47"/>
    <mergeCell ref="V40:V41"/>
    <mergeCell ref="X40:X41"/>
    <mergeCell ref="B54:I54"/>
    <mergeCell ref="B55:I55"/>
    <mergeCell ref="B56:I56"/>
    <mergeCell ref="B57:I57"/>
    <mergeCell ref="C4:D4"/>
    <mergeCell ref="C5:D5"/>
    <mergeCell ref="C6:D6"/>
    <mergeCell ref="C7:D7"/>
    <mergeCell ref="C8:D8"/>
    <mergeCell ref="C9:D9"/>
    <mergeCell ref="B42:I42"/>
    <mergeCell ref="B43:I43"/>
    <mergeCell ref="B44:I44"/>
    <mergeCell ref="B193:L193"/>
    <mergeCell ref="B194:L194"/>
    <mergeCell ref="B195:L195"/>
    <mergeCell ref="B196:L196"/>
    <mergeCell ref="B197:L197"/>
    <mergeCell ref="B198:L198"/>
    <mergeCell ref="B199:L199"/>
    <mergeCell ref="B200:L200"/>
    <mergeCell ref="B201:L201"/>
    <mergeCell ref="B211:L211"/>
    <mergeCell ref="B212:L212"/>
    <mergeCell ref="B213:L213"/>
    <mergeCell ref="B214:L214"/>
    <mergeCell ref="B215:L215"/>
    <mergeCell ref="B216:L216"/>
    <mergeCell ref="B217:L217"/>
    <mergeCell ref="B202:L202"/>
    <mergeCell ref="B203:L203"/>
    <mergeCell ref="B204:L204"/>
    <mergeCell ref="B205:L205"/>
    <mergeCell ref="B206:L206"/>
    <mergeCell ref="B207:L207"/>
    <mergeCell ref="B208:L208"/>
    <mergeCell ref="B209:L209"/>
    <mergeCell ref="B210:L210"/>
  </mergeCells>
  <conditionalFormatting sqref="E11">
    <cfRule type="expression" dxfId="306" priority="14">
      <formula>MAX($E$13:$E$37)&gt;$C$7</formula>
    </cfRule>
  </conditionalFormatting>
  <conditionalFormatting sqref="E13:E37">
    <cfRule type="expression" dxfId="305" priority="54">
      <formula>$E13&gt;$C$7</formula>
    </cfRule>
  </conditionalFormatting>
  <conditionalFormatting sqref="E38">
    <cfRule type="expression" dxfId="304" priority="50">
      <formula>MAX($E$13:$E$37)&gt;$C$7</formula>
    </cfRule>
  </conditionalFormatting>
  <conditionalFormatting sqref="G13:G37 K13:K37">
    <cfRule type="expression" dxfId="303" priority="48">
      <formula>OR($D13="Medische Specialist",$C13="Overig")</formula>
    </cfRule>
  </conditionalFormatting>
  <conditionalFormatting sqref="K232:L232">
    <cfRule type="expression" dxfId="302" priority="15">
      <formula>$K$230&lt;0</formula>
    </cfRule>
  </conditionalFormatting>
  <conditionalFormatting sqref="K233:L233">
    <cfRule type="expression" dxfId="301" priority="95">
      <formula>$K233&gt;0</formula>
    </cfRule>
  </conditionalFormatting>
  <conditionalFormatting sqref="K240:L240">
    <cfRule type="expression" dxfId="300" priority="49">
      <formula>$K$238&lt;$K$237</formula>
    </cfRule>
  </conditionalFormatting>
  <conditionalFormatting sqref="L13:L37">
    <cfRule type="expression" dxfId="299" priority="6">
      <formula>AND(LEN($C$5)&gt;1,$C$5&lt;&gt;"Overige (zorg-)instellingen",$C$5&lt;&gt;"Onderneming",$C$8&lt;&gt;"Geen staatssteun")</formula>
    </cfRule>
  </conditionalFormatting>
  <conditionalFormatting sqref="L43:L67">
    <cfRule type="expression" dxfId="298" priority="5">
      <formula>AND(LEN($C$5)&gt;1,$C$5&lt;&gt;"Overige (zorg-)instellingen",$C$5&lt;&gt;"Onderneming",$C$8&lt;&gt;"Geen staatssteun")</formula>
    </cfRule>
  </conditionalFormatting>
  <conditionalFormatting sqref="L73:L97">
    <cfRule type="expression" dxfId="297" priority="4">
      <formula>AND(LEN($C$5)&gt;1,$C$5&lt;&gt;"Overige (zorg-)instellingen",$C$5&lt;&gt;"Onderneming",$C$8&lt;&gt;"Geen staatssteun")</formula>
    </cfRule>
  </conditionalFormatting>
  <conditionalFormatting sqref="L103:L127">
    <cfRule type="expression" dxfId="296" priority="3">
      <formula>AND(LEN($C$5)&gt;1,$C$5&lt;&gt;"Overige (zorg-)instellingen",$C$5&lt;&gt;"Onderneming",$C$8&lt;&gt;"Geen staatssteun")</formula>
    </cfRule>
  </conditionalFormatting>
  <conditionalFormatting sqref="L133:L157">
    <cfRule type="expression" dxfId="295" priority="2">
      <formula>AND(LEN($C$5)&gt;1,$C$5&lt;&gt;"Overige (zorg-)instellingen",$C$5&lt;&gt;"Onderneming",$C$8&lt;&gt;"Geen staatssteun")</formula>
    </cfRule>
  </conditionalFormatting>
  <conditionalFormatting sqref="L163:L187">
    <cfRule type="expression" dxfId="294" priority="1">
      <formula>AND(LEN($C$5)&gt;1,$C$5&lt;&gt;"Overige (zorg-)instellingen",$C$5&lt;&gt;"Onderneming",$C$8&lt;&gt;"Geen staatssteun")</formula>
    </cfRule>
  </conditionalFormatting>
  <conditionalFormatting sqref="L233">
    <cfRule type="expression" dxfId="293" priority="17">
      <formula>$K$232&lt;$K$231</formula>
    </cfRule>
  </conditionalFormatting>
  <conditionalFormatting sqref="N232">
    <cfRule type="expression" dxfId="292" priority="16">
      <formula>$K$230&lt;0</formula>
    </cfRule>
  </conditionalFormatting>
  <conditionalFormatting sqref="V240">
    <cfRule type="expression" dxfId="291" priority="13">
      <formula>$K$238&lt;$K$237</formula>
    </cfRule>
  </conditionalFormatting>
  <conditionalFormatting sqref="X240">
    <cfRule type="expression" dxfId="290" priority="12">
      <formula>$K$238&lt;$K$237</formula>
    </cfRule>
  </conditionalFormatting>
  <dataValidations count="3">
    <dataValidation type="list" showInputMessage="1" showErrorMessage="1" sqref="D13:D37" xr:uid="{9ABF3CEA-B07B-443D-8624-F0CD6CCE95C3}">
      <formula1>INDIRECT(C13)</formula1>
    </dataValidation>
    <dataValidation type="custom" showInputMessage="1" showErrorMessage="1" sqref="G13:G37 K13:K37" xr:uid="{397B5FA6-2F4E-4CDC-8E57-3B4FD7C7A501}">
      <formula1>OR($C13="Overig",$D13="Medische Specialist")</formula1>
    </dataValidation>
    <dataValidation type="list" allowBlank="1" showInputMessage="1" showErrorMessage="1" sqref="L43:L67 L103:L127 L13:L37 L133:L157 L73:L97 L163:L187" xr:uid="{6BE92E9C-7D63-4F7D-89B6-D0B7B9E79C3A}">
      <formula1>INDIRECT(IF(OR($C$5="Overige (zorg-)instellingen",$C$5="Onderneming"),"activiteit2","activiteit1"))</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7" max="1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D7D979B-64CD-4734-8E24-8B08C3D9AA87}">
          <x14:formula1>
            <xm:f>Hulpsheets!$AW$4:$AW$5</xm:f>
          </x14:formula1>
          <xm:sqref>E103:E127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CDDA7-487E-4868-A6B0-CE2541F5AA28}">
  <sheetPr codeName="Blad8">
    <pageSetUpPr fitToPage="1"/>
  </sheetPr>
  <dimension ref="A1:XFC289"/>
  <sheetViews>
    <sheetView zoomScale="80" zoomScaleNormal="80" workbookViewId="0">
      <pane ySplit="9" topLeftCell="A10" activePane="bottomLeft" state="frozen"/>
      <selection activeCell="L13" sqref="L13"/>
      <selection pane="bottomLeft" activeCell="B13" sqref="B13"/>
    </sheetView>
  </sheetViews>
  <sheetFormatPr defaultColWidth="0" defaultRowHeight="12.75" zeroHeight="1" outlineLevelRow="1" outlineLevelCol="1" x14ac:dyDescent="0.2"/>
  <cols>
    <col min="1" max="1" width="4.7109375" style="30" customWidth="1"/>
    <col min="2" max="2" width="35.28515625" style="30" customWidth="1"/>
    <col min="3" max="3" width="20.85546875" style="30" customWidth="1"/>
    <col min="4" max="4" width="20.28515625" style="30" customWidth="1" outlineLevel="1"/>
    <col min="5" max="5" width="22.5703125" style="30" customWidth="1" outlineLevel="1"/>
    <col min="6" max="6" width="17.5703125" style="30" customWidth="1" outlineLevel="1"/>
    <col min="7" max="7" width="19.85546875" style="30" customWidth="1" outlineLevel="1"/>
    <col min="8" max="8" width="14.140625" style="30" customWidth="1" outlineLevel="1"/>
    <col min="9" max="9" width="17.7109375" style="30" customWidth="1" outlineLevel="1"/>
    <col min="10" max="10" width="24.7109375" style="30" customWidth="1"/>
    <col min="11" max="11" width="19.5703125" style="30" customWidth="1"/>
    <col min="12" max="12" width="23.140625" style="30" customWidth="1"/>
    <col min="13" max="13" width="9.7109375" style="255" hidden="1" customWidth="1"/>
    <col min="14" max="14" width="15.5703125" style="30" customWidth="1"/>
    <col min="15" max="15" width="15.5703125" style="30" hidden="1" customWidth="1"/>
    <col min="16" max="16" width="17.140625" style="30" hidden="1" customWidth="1"/>
    <col min="17" max="17" width="2.85546875" style="30" customWidth="1"/>
    <col min="18" max="18" width="24.5703125" style="30" customWidth="1"/>
    <col min="19" max="20" width="24.5703125" style="30" hidden="1" customWidth="1"/>
    <col min="21" max="21" width="3.140625" style="30" customWidth="1"/>
    <col min="22" max="22" width="24.5703125" style="30" hidden="1" customWidth="1" outlineLevel="1"/>
    <col min="23" max="23" width="4.85546875" style="30" hidden="1" customWidth="1" outlineLevel="1"/>
    <col min="24" max="24" width="24.5703125" style="30" hidden="1" customWidth="1" outlineLevel="1"/>
    <col min="25" max="25" width="11.140625" style="30" customWidth="1" collapsed="1"/>
    <col min="26" max="30" width="24.5703125" style="30" hidden="1" customWidth="1"/>
    <col min="31" max="16379" width="27" hidden="1"/>
    <col min="16380" max="16380" width="8" hidden="1"/>
    <col min="16381" max="16381" width="9.140625" hidden="1"/>
    <col min="16382" max="16382" width="10.28515625" hidden="1"/>
    <col min="16383" max="16383" width="9.140625" hidden="1"/>
    <col min="16384" max="16384" width="10.28515625" hidden="1"/>
  </cols>
  <sheetData>
    <row r="1" spans="1:30" x14ac:dyDescent="0.2">
      <c r="B1" s="10"/>
      <c r="C1" s="10"/>
      <c r="D1" s="10"/>
      <c r="E1" s="10"/>
      <c r="F1" s="10"/>
      <c r="G1" s="11"/>
      <c r="H1" s="11"/>
      <c r="I1" s="10"/>
      <c r="J1" s="11"/>
      <c r="K1" s="11"/>
      <c r="P1" s="29"/>
      <c r="Q1" s="29"/>
      <c r="R1" s="29"/>
      <c r="S1" s="29"/>
      <c r="T1" s="29"/>
      <c r="U1" s="29"/>
      <c r="V1" s="29"/>
      <c r="W1" s="29"/>
      <c r="X1" s="29"/>
      <c r="Z1" s="29"/>
      <c r="AA1" s="29"/>
      <c r="AB1" s="29"/>
    </row>
    <row r="2" spans="1:30" ht="18" x14ac:dyDescent="0.2">
      <c r="B2" s="31" t="s">
        <v>80</v>
      </c>
      <c r="C2" s="29"/>
      <c r="D2" s="29"/>
      <c r="E2" s="29"/>
      <c r="F2" s="29"/>
      <c r="I2" s="29"/>
      <c r="P2" s="29"/>
      <c r="Q2" s="29"/>
      <c r="R2" s="29"/>
      <c r="S2" s="29"/>
      <c r="T2" s="29"/>
      <c r="U2" s="29"/>
      <c r="V2" s="29"/>
      <c r="W2" s="29"/>
      <c r="X2" s="29"/>
      <c r="Z2" s="29"/>
      <c r="AA2" s="29"/>
      <c r="AB2" s="29"/>
    </row>
    <row r="3" spans="1:30" ht="13.5" thickBot="1" x14ac:dyDescent="0.25">
      <c r="B3" s="96"/>
      <c r="C3" s="29"/>
      <c r="D3" s="29"/>
      <c r="E3" s="29"/>
      <c r="F3" s="29"/>
      <c r="I3" s="29"/>
      <c r="Q3" s="29"/>
      <c r="R3" s="29"/>
      <c r="S3" s="29"/>
      <c r="T3" s="29"/>
      <c r="U3" s="29"/>
      <c r="V3" s="29"/>
      <c r="W3" s="29"/>
      <c r="X3" s="29"/>
      <c r="Z3" s="29"/>
      <c r="AA3" s="29"/>
      <c r="AB3" s="29"/>
    </row>
    <row r="4" spans="1:30" ht="13.5" thickBot="1" x14ac:dyDescent="0.25">
      <c r="B4" s="159" t="s">
        <v>81</v>
      </c>
      <c r="C4" s="510">
        <f>Basisgegevens!C15</f>
        <v>0</v>
      </c>
      <c r="D4" s="511"/>
      <c r="E4" s="29"/>
      <c r="F4" s="29"/>
      <c r="I4" s="29"/>
      <c r="Q4" s="29"/>
      <c r="R4" s="29"/>
      <c r="S4" s="29"/>
      <c r="T4" s="29"/>
      <c r="U4" s="29"/>
      <c r="V4" s="29"/>
      <c r="W4" s="29"/>
      <c r="X4" s="29"/>
      <c r="Z4" s="29"/>
      <c r="AA4" s="29"/>
      <c r="AB4" s="29"/>
    </row>
    <row r="5" spans="1:30" ht="13.5" thickBot="1" x14ac:dyDescent="0.25">
      <c r="B5" s="159" t="s">
        <v>82</v>
      </c>
      <c r="C5" s="510">
        <f>Basisgegevens!D15</f>
        <v>0</v>
      </c>
      <c r="D5" s="511"/>
      <c r="E5" s="29"/>
      <c r="F5" s="29"/>
      <c r="I5" s="29"/>
      <c r="Q5" s="29"/>
      <c r="R5" s="29"/>
      <c r="S5" s="29"/>
      <c r="T5" s="29"/>
      <c r="U5" s="29"/>
      <c r="V5" s="29"/>
      <c r="W5" s="29"/>
      <c r="X5" s="29"/>
      <c r="Z5" s="29"/>
      <c r="AA5" s="29"/>
      <c r="AB5" s="29"/>
    </row>
    <row r="6" spans="1:30" ht="13.5" thickBot="1" x14ac:dyDescent="0.25">
      <c r="B6" s="159" t="s">
        <v>83</v>
      </c>
      <c r="C6" s="510">
        <f>Basisgegevens!E15</f>
        <v>0</v>
      </c>
      <c r="D6" s="511"/>
      <c r="E6" s="29"/>
      <c r="F6" s="29"/>
      <c r="I6" s="29"/>
      <c r="P6" s="29"/>
      <c r="Q6" s="29"/>
      <c r="R6" s="29"/>
      <c r="S6" s="29"/>
      <c r="T6" s="29"/>
      <c r="U6" s="29"/>
      <c r="V6" s="29"/>
      <c r="W6" s="29"/>
      <c r="X6" s="29"/>
      <c r="Z6" s="29"/>
      <c r="AA6" s="29"/>
      <c r="AB6" s="29"/>
    </row>
    <row r="7" spans="1:30" ht="13.5" thickBot="1" x14ac:dyDescent="0.25">
      <c r="B7" s="159" t="s">
        <v>84</v>
      </c>
      <c r="C7" s="512" t="str">
        <f>IF(Basisgegevens!C6="","",Basisgegevens!C6)</f>
        <v/>
      </c>
      <c r="D7" s="513"/>
      <c r="E7" s="29"/>
      <c r="F7" s="29"/>
      <c r="I7" s="29"/>
      <c r="P7" s="29"/>
      <c r="Q7" s="29"/>
      <c r="R7" s="29"/>
      <c r="S7" s="29"/>
      <c r="T7" s="29"/>
      <c r="U7" s="29"/>
      <c r="V7" s="29"/>
      <c r="W7" s="29"/>
      <c r="X7" s="29"/>
      <c r="Z7" s="29"/>
      <c r="AA7" s="29"/>
      <c r="AB7" s="29"/>
    </row>
    <row r="8" spans="1:30" ht="13.5" thickBot="1" x14ac:dyDescent="0.25">
      <c r="B8" s="159" t="s">
        <v>225</v>
      </c>
      <c r="C8" s="510">
        <f>Basisgegevens!F15</f>
        <v>0</v>
      </c>
      <c r="D8" s="511"/>
      <c r="E8" s="29"/>
      <c r="F8" s="29"/>
      <c r="I8" s="29"/>
      <c r="P8" s="29"/>
      <c r="Q8" s="29"/>
      <c r="R8" s="29"/>
      <c r="S8" s="29"/>
      <c r="T8" s="29"/>
      <c r="U8" s="29"/>
      <c r="V8" s="29"/>
      <c r="W8" s="29"/>
      <c r="X8" s="29"/>
      <c r="Z8" s="29"/>
      <c r="AA8" s="29"/>
      <c r="AB8" s="29"/>
    </row>
    <row r="9" spans="1:30" ht="13.5" thickBot="1" x14ac:dyDescent="0.25">
      <c r="B9" s="159" t="s">
        <v>229</v>
      </c>
      <c r="C9" s="510">
        <f>IF($C$8="AGVV",Basisgegevens!G15,$C$8)</f>
        <v>0</v>
      </c>
      <c r="D9" s="511"/>
      <c r="E9" s="430"/>
      <c r="F9" s="29"/>
      <c r="I9" s="29"/>
      <c r="P9" s="29"/>
      <c r="Q9" s="29"/>
      <c r="R9" s="29"/>
      <c r="S9" s="29"/>
      <c r="T9" s="29"/>
      <c r="U9" s="29"/>
      <c r="V9" s="29"/>
      <c r="W9" s="29"/>
      <c r="X9" s="29"/>
      <c r="Z9" s="29"/>
      <c r="AA9" s="29"/>
      <c r="AB9" s="29"/>
    </row>
    <row r="10" spans="1:30" ht="26.25" thickBot="1" x14ac:dyDescent="0.25">
      <c r="B10" s="5" t="s">
        <v>85</v>
      </c>
      <c r="C10" s="6"/>
      <c r="D10" s="6"/>
      <c r="E10" s="219"/>
      <c r="F10" s="6"/>
      <c r="G10" s="6"/>
      <c r="H10" s="6"/>
      <c r="I10" s="6"/>
      <c r="J10" s="6"/>
      <c r="K10" s="6"/>
      <c r="L10" s="6"/>
      <c r="M10" s="256"/>
      <c r="N10" s="51"/>
      <c r="O10" s="51"/>
      <c r="P10" s="51"/>
      <c r="Q10" s="6"/>
      <c r="R10" s="406" t="s">
        <v>87</v>
      </c>
      <c r="S10" s="401"/>
      <c r="T10" s="402"/>
      <c r="U10" s="6"/>
      <c r="V10" s="408" t="s">
        <v>61</v>
      </c>
      <c r="W10" s="6"/>
      <c r="X10" s="408" t="s">
        <v>62</v>
      </c>
      <c r="Z10" s="401"/>
      <c r="AA10" s="402"/>
      <c r="AB10" s="401"/>
      <c r="AC10" s="402"/>
      <c r="AD10" s="460"/>
    </row>
    <row r="11" spans="1:30" ht="13.5" thickBot="1" x14ac:dyDescent="0.25">
      <c r="A11" s="5"/>
      <c r="B11" s="6"/>
      <c r="C11" s="6"/>
      <c r="D11" s="6"/>
      <c r="E11" s="219" t="s">
        <v>86</v>
      </c>
      <c r="F11" s="6"/>
      <c r="G11" s="6"/>
      <c r="H11" s="6"/>
      <c r="I11" s="6"/>
      <c r="J11" s="6"/>
      <c r="K11" s="6"/>
      <c r="L11" s="6"/>
      <c r="M11" s="256"/>
      <c r="P11" s="6"/>
      <c r="Q11" s="6"/>
      <c r="R11" s="6"/>
      <c r="S11" s="6"/>
      <c r="T11" s="6"/>
      <c r="U11" s="6"/>
      <c r="V11" s="6"/>
      <c r="W11" s="6"/>
      <c r="X11" s="6"/>
      <c r="Z11" s="6"/>
      <c r="AA11" s="6"/>
      <c r="AB11" s="6"/>
      <c r="AC11" s="97"/>
      <c r="AD11" s="97"/>
    </row>
    <row r="12" spans="1:30" ht="68.25" customHeight="1" thickBot="1" x14ac:dyDescent="0.25">
      <c r="A12" s="116"/>
      <c r="B12" s="368" t="s">
        <v>88</v>
      </c>
      <c r="C12" s="236" t="s">
        <v>208</v>
      </c>
      <c r="D12" s="236" t="s">
        <v>89</v>
      </c>
      <c r="E12" s="236" t="s">
        <v>90</v>
      </c>
      <c r="F12" s="236" t="s">
        <v>91</v>
      </c>
      <c r="G12" s="236" t="s">
        <v>193</v>
      </c>
      <c r="H12" s="236" t="s">
        <v>92</v>
      </c>
      <c r="I12" s="236" t="s">
        <v>93</v>
      </c>
      <c r="J12" s="236" t="s">
        <v>194</v>
      </c>
      <c r="K12" s="236" t="s">
        <v>195</v>
      </c>
      <c r="L12" s="236" t="s">
        <v>235</v>
      </c>
      <c r="M12" s="143" t="s">
        <v>94</v>
      </c>
      <c r="N12" s="143" t="s">
        <v>66</v>
      </c>
      <c r="O12" s="237" t="s">
        <v>95</v>
      </c>
      <c r="P12" s="237" t="s">
        <v>96</v>
      </c>
      <c r="Q12" s="117"/>
      <c r="R12" s="239" t="s">
        <v>68</v>
      </c>
      <c r="S12" s="93" t="s">
        <v>97</v>
      </c>
      <c r="T12" s="93" t="s">
        <v>70</v>
      </c>
      <c r="U12" s="118"/>
      <c r="V12" s="239" t="s">
        <v>68</v>
      </c>
      <c r="W12" s="409"/>
      <c r="X12" s="239" t="s">
        <v>68</v>
      </c>
      <c r="Y12" s="117"/>
      <c r="Z12" s="238" t="s">
        <v>97</v>
      </c>
      <c r="AA12" s="93" t="s">
        <v>70</v>
      </c>
      <c r="AB12" s="238" t="s">
        <v>97</v>
      </c>
      <c r="AC12" s="238" t="s">
        <v>70</v>
      </c>
      <c r="AD12" s="118"/>
    </row>
    <row r="13" spans="1:30" x14ac:dyDescent="0.2">
      <c r="A13" s="6"/>
      <c r="B13" s="52"/>
      <c r="C13" s="323" t="str">
        <f t="shared" ref="C13:C37" si="0">IF(B13="","",IF($C$5="Universiteit","UNL",IF($C$5="Universitair Medisch Centrum","NFU","Overig")))</f>
        <v/>
      </c>
      <c r="D13" s="20"/>
      <c r="E13" s="124"/>
      <c r="F13" s="34">
        <f>IFERROR(IF(C13="UNL",INDEX(Tabel_UNL,MATCH($E13,Hulpsheets!$P$3:$P$123,0),MATCH($D13,Hulpsheets!$P$3:$U$3,0)),IF(C13="NFU",INDEX(Tabel_NFU,MATCH($E13,Hulpsheets!$W$3:$W$99,0),MATCH($D13,Hulpsheets!$W$3:$AC$3,0)),IF(C13="Overig",0,0))),0)</f>
        <v>0</v>
      </c>
      <c r="G13" s="355"/>
      <c r="H13" s="127"/>
      <c r="I13" s="33">
        <f>IF(F13&gt;0,F13*H13,G13*E13*H13)</f>
        <v>0</v>
      </c>
      <c r="J13" s="1">
        <f t="shared" ref="J13:J14" si="1">IF(OR(C13="Overig",D13="Medische Specialist"),I13*0.4,0)</f>
        <v>0</v>
      </c>
      <c r="K13" s="358"/>
      <c r="L13" s="429" t="s">
        <v>120</v>
      </c>
      <c r="M13" s="257" t="str">
        <f>IF(LEN($C$5)&lt;=1,
    "",
    IF(
        OR($C$5="Overige (zorg-)instellingen",$C$5="Onderneming"),
        IF(Basisgegevens!$C$5="Ja",
            IFERROR(
                INDEX(Hulpsheets!$AO$3:$AR$18,
                    MATCH($C$9,Hulpsheets!$AN$3:$AN$18,0),
                    MATCH($C$6,Hulpsheets!$AO$3:$AR$3,0)
                ),
                ""
            ),
            IFERROR(
                INDEX(Hulpsheets!$AH$3:$AK$18,
                    MATCH($C$9,Hulpsheets!$AG$3:$AG$18,0),
                    MATCH($C$6,Hulpsheets!$AH$3:$AK$3,0)
                ),
                ""
            )
        ),
        IF($L13="Niet-economische activiteit",
            100%,
            IF(Basisgegevens!$C$5="Ja",
                IFERROR(
                    INDEX(Hulpsheets!$AO$3:$AR$18,
                        MATCH($C$9,Hulpsheets!$AN$3:$AN$18,0),
                        MATCH($C$6,Hulpsheets!$AO$3:$AR$3,0)
                    ),
                    ""
                ),
                IFERROR(
                    INDEX(Hulpsheets!$AH$3:$AK$18,
                        MATCH($C$9,Hulpsheets!$AG$3:$AG$18,0),
                        MATCH($C$6,Hulpsheets!$AH$3:$AK$3,0)
                    ),
                    ""
                )
            )
        )
    )
)</f>
        <v/>
      </c>
      <c r="N13" s="396">
        <f t="shared" ref="N13:N37" si="2">IF(OR(C13="Overig",$D13="Medische Specialist"),((I13+J13)*(1+K13)),I13)</f>
        <v>0</v>
      </c>
      <c r="O13" s="394" t="str">
        <f>IFERROR(N13*M13,"")</f>
        <v/>
      </c>
      <c r="P13" s="81" t="str">
        <f>IFERROR(N13-O13,"")</f>
        <v/>
      </c>
      <c r="R13" s="404"/>
      <c r="S13" s="403" t="str">
        <f>IFERROR($R13*(1-$M13),"")</f>
        <v/>
      </c>
      <c r="T13" s="130" t="str">
        <f>IFERROR(R13-S13,"")</f>
        <v/>
      </c>
      <c r="U13" s="70"/>
      <c r="V13" s="404"/>
      <c r="W13" s="70"/>
      <c r="X13" s="404"/>
      <c r="Z13" s="407" t="str">
        <f>IFERROR($V13*(1-$M13),"")</f>
        <v/>
      </c>
      <c r="AA13" s="130" t="str">
        <f t="shared" ref="AA13:AA37" si="3">IFERROR(V13-Z13,"")</f>
        <v/>
      </c>
      <c r="AB13" s="407" t="str">
        <f t="shared" ref="AB13:AB37" si="4">IFERROR($X13*(1-$M13),"")</f>
        <v/>
      </c>
      <c r="AC13" s="130" t="str">
        <f t="shared" ref="AC13:AC37" si="5">IFERROR(X13-AB13,"")</f>
        <v/>
      </c>
      <c r="AD13" s="461"/>
    </row>
    <row r="14" spans="1:30" x14ac:dyDescent="0.2">
      <c r="A14" s="6"/>
      <c r="B14" s="53"/>
      <c r="C14" s="323" t="str">
        <f t="shared" si="0"/>
        <v/>
      </c>
      <c r="D14" s="20"/>
      <c r="E14" s="125"/>
      <c r="F14" s="34">
        <f>IFERROR(IF(C14="UNL",INDEX(Tabel_UNL,MATCH($E14,Hulpsheets!$P$3:$P$123,0),MATCH($D14,Hulpsheets!$P$3:$U$3,0)),IF(C14="NFU",INDEX(Tabel_NFU,MATCH($E14,Hulpsheets!$W$3:$W$99,0),MATCH($D14,Hulpsheets!$W$3:$AC$3,0)),IF(C14="Overig",0,0))),0)</f>
        <v>0</v>
      </c>
      <c r="G14" s="356"/>
      <c r="H14" s="128"/>
      <c r="I14" s="1">
        <f t="shared" ref="I14:I37" si="6">IF(F14&gt;0,F14*H14,G14*E14*H14)</f>
        <v>0</v>
      </c>
      <c r="J14" s="1">
        <f t="shared" si="1"/>
        <v>0</v>
      </c>
      <c r="K14" s="359"/>
      <c r="L14" s="429" t="s">
        <v>120</v>
      </c>
      <c r="M14" s="257" t="str">
        <f>IF(LEN($C$5)&lt;=1,
    "",
    IF(
        OR($C$5="Overige (zorg-)instellingen",$C$5="Onderneming"),
        IF(Basisgegevens!$C$5="Ja",
            IFERROR(
                INDEX(Hulpsheets!$AO$3:$AR$18,
                    MATCH($C$9,Hulpsheets!$AN$3:$AN$18,0),
                    MATCH($C$6,Hulpsheets!$AO$3:$AR$3,0)
                ),
                ""
            ),
            IFERROR(
                INDEX(Hulpsheets!$AH$3:$AK$18,
                    MATCH($C$9,Hulpsheets!$AG$3:$AG$18,0),
                    MATCH($C$6,Hulpsheets!$AH$3:$AK$3,0)
                ),
                ""
            )
        ),
        IF($L14="Niet-economische activiteit",
            100%,
            IF(Basisgegevens!$C$5="Ja",
                IFERROR(
                    INDEX(Hulpsheets!$AO$3:$AR$18,
                        MATCH($C$9,Hulpsheets!$AN$3:$AN$18,0),
                        MATCH($C$6,Hulpsheets!$AO$3:$AR$3,0)
                    ),
                    ""
                ),
                IFERROR(
                    INDEX(Hulpsheets!$AH$3:$AK$18,
                        MATCH($C$9,Hulpsheets!$AG$3:$AG$18,0),
                        MATCH($C$6,Hulpsheets!$AH$3:$AK$3,0)
                    ),
                    ""
                )
            )
        )
    )
)</f>
        <v/>
      </c>
      <c r="N14" s="397">
        <f t="shared" si="2"/>
        <v>0</v>
      </c>
      <c r="O14" s="394" t="str">
        <f t="shared" ref="O14:O37" si="7">IFERROR(N14*M14,"")</f>
        <v/>
      </c>
      <c r="P14" s="81" t="str">
        <f t="shared" ref="P14:P37" si="8">IFERROR(N14-O14,"")</f>
        <v/>
      </c>
      <c r="R14" s="404"/>
      <c r="S14" s="403" t="str">
        <f t="shared" ref="S14:S37" si="9">IFERROR($R14*(1-$M14),"")</f>
        <v/>
      </c>
      <c r="T14" s="130" t="str">
        <f t="shared" ref="T14:T36" si="10">IFERROR(R14-S14,"")</f>
        <v/>
      </c>
      <c r="U14" s="70"/>
      <c r="V14" s="404"/>
      <c r="W14" s="70"/>
      <c r="X14" s="404"/>
      <c r="Z14" s="407" t="str">
        <f t="shared" ref="Z14:Z37" si="11">IFERROR($V14*(1-$M14),"")</f>
        <v/>
      </c>
      <c r="AA14" s="130" t="str">
        <f t="shared" si="3"/>
        <v/>
      </c>
      <c r="AB14" s="407" t="str">
        <f t="shared" si="4"/>
        <v/>
      </c>
      <c r="AC14" s="130" t="str">
        <f t="shared" si="5"/>
        <v/>
      </c>
      <c r="AD14" s="461"/>
    </row>
    <row r="15" spans="1:30" x14ac:dyDescent="0.2">
      <c r="A15" s="6"/>
      <c r="B15" s="53"/>
      <c r="C15" s="323" t="str">
        <f t="shared" si="0"/>
        <v/>
      </c>
      <c r="D15" s="20"/>
      <c r="E15" s="125"/>
      <c r="F15" s="34">
        <f>IFERROR(IF(C15="UNL",INDEX(Tabel_UNL,MATCH($E15,Hulpsheets!$P$3:$P$123,0),MATCH($D15,Hulpsheets!$P$3:$U$3,0)),IF(C15="NFU",INDEX(Tabel_NFU,MATCH($E15,Hulpsheets!$W$3:$W$99,0),MATCH($D15,Hulpsheets!$W$3:$AC$3,0)),IF(C15="Overig",0,0))),0)</f>
        <v>0</v>
      </c>
      <c r="G15" s="356"/>
      <c r="H15" s="128"/>
      <c r="I15" s="1">
        <f>IF(F15&gt;0,F15*H15,G15*E15*H15)</f>
        <v>0</v>
      </c>
      <c r="J15" s="1">
        <f>IF(OR(C15="Overig",D15="Medische Specialist"),I15*0.4,0)</f>
        <v>0</v>
      </c>
      <c r="K15" s="359"/>
      <c r="L15" s="429" t="s">
        <v>120</v>
      </c>
      <c r="M15" s="257" t="str">
        <f>IF(LEN($C$5)&lt;=1,
    "",
    IF(
        OR($C$5="Overige (zorg-)instellingen",$C$5="Onderneming"),
        IF(Basisgegevens!$C$5="Ja",
            IFERROR(
                INDEX(Hulpsheets!$AO$3:$AR$18,
                    MATCH($C$9,Hulpsheets!$AN$3:$AN$18,0),
                    MATCH($C$6,Hulpsheets!$AO$3:$AR$3,0)
                ),
                ""
            ),
            IFERROR(
                INDEX(Hulpsheets!$AH$3:$AK$18,
                    MATCH($C$9,Hulpsheets!$AG$3:$AG$18,0),
                    MATCH($C$6,Hulpsheets!$AH$3:$AK$3,0)
                ),
                ""
            )
        ),
        IF($L15="Niet-economische activiteit",
            100%,
            IF(Basisgegevens!$C$5="Ja",
                IFERROR(
                    INDEX(Hulpsheets!$AO$3:$AR$18,
                        MATCH($C$9,Hulpsheets!$AN$3:$AN$18,0),
                        MATCH($C$6,Hulpsheets!$AO$3:$AR$3,0)
                    ),
                    ""
                ),
                IFERROR(
                    INDEX(Hulpsheets!$AH$3:$AK$18,
                        MATCH($C$9,Hulpsheets!$AG$3:$AG$18,0),
                        MATCH($C$6,Hulpsheets!$AH$3:$AK$3,0)
                    ),
                    ""
                )
            )
        )
    )
)</f>
        <v/>
      </c>
      <c r="N15" s="397">
        <f t="shared" si="2"/>
        <v>0</v>
      </c>
      <c r="O15" s="394" t="str">
        <f t="shared" si="7"/>
        <v/>
      </c>
      <c r="P15" s="81" t="str">
        <f t="shared" si="8"/>
        <v/>
      </c>
      <c r="R15" s="404"/>
      <c r="S15" s="403" t="str">
        <f t="shared" si="9"/>
        <v/>
      </c>
      <c r="T15" s="130" t="str">
        <f t="shared" si="10"/>
        <v/>
      </c>
      <c r="U15" s="70"/>
      <c r="V15" s="404"/>
      <c r="W15" s="70"/>
      <c r="X15" s="404"/>
      <c r="Z15" s="407" t="str">
        <f t="shared" si="11"/>
        <v/>
      </c>
      <c r="AA15" s="130" t="str">
        <f t="shared" si="3"/>
        <v/>
      </c>
      <c r="AB15" s="407" t="str">
        <f t="shared" si="4"/>
        <v/>
      </c>
      <c r="AC15" s="130" t="str">
        <f t="shared" si="5"/>
        <v/>
      </c>
      <c r="AD15" s="461"/>
    </row>
    <row r="16" spans="1:30" x14ac:dyDescent="0.2">
      <c r="A16" s="6"/>
      <c r="B16" s="53"/>
      <c r="C16" s="323" t="str">
        <f t="shared" si="0"/>
        <v/>
      </c>
      <c r="D16" s="20"/>
      <c r="E16" s="125"/>
      <c r="F16" s="34">
        <f>IFERROR(IF(C16="UNL",INDEX(Tabel_UNL,MATCH($E16,Hulpsheets!$P$3:$P$123,0),MATCH($D16,Hulpsheets!$P$3:$U$3,0)),IF(C16="NFU",INDEX(Tabel_NFU,MATCH($E16,Hulpsheets!$W$3:$W$99,0),MATCH($D16,Hulpsheets!$W$3:$AC$3,0)),IF(C16="Overig",0,0))),0)</f>
        <v>0</v>
      </c>
      <c r="G16" s="356"/>
      <c r="H16" s="128"/>
      <c r="I16" s="1">
        <f t="shared" si="6"/>
        <v>0</v>
      </c>
      <c r="J16" s="1">
        <f t="shared" ref="J16:J37" si="12">IF(OR(C16="Overig",D16="Medische Specialist"),I16*0.4,0)</f>
        <v>0</v>
      </c>
      <c r="K16" s="359"/>
      <c r="L16" s="429" t="s">
        <v>120</v>
      </c>
      <c r="M16" s="257" t="str">
        <f>IF(LEN($C$5)&lt;=1,
    "",
    IF(
        OR($C$5="Overige (zorg-)instellingen",$C$5="Onderneming"),
        IF(Basisgegevens!$C$5="Ja",
            IFERROR(
                INDEX(Hulpsheets!$AO$3:$AR$18,
                    MATCH($C$9,Hulpsheets!$AN$3:$AN$18,0),
                    MATCH($C$6,Hulpsheets!$AO$3:$AR$3,0)
                ),
                ""
            ),
            IFERROR(
                INDEX(Hulpsheets!$AH$3:$AK$18,
                    MATCH($C$9,Hulpsheets!$AG$3:$AG$18,0),
                    MATCH($C$6,Hulpsheets!$AH$3:$AK$3,0)
                ),
                ""
            )
        ),
        IF($L16="Niet-economische activiteit",
            100%,
            IF(Basisgegevens!$C$5="Ja",
                IFERROR(
                    INDEX(Hulpsheets!$AO$3:$AR$18,
                        MATCH($C$9,Hulpsheets!$AN$3:$AN$18,0),
                        MATCH($C$6,Hulpsheets!$AO$3:$AR$3,0)
                    ),
                    ""
                ),
                IFERROR(
                    INDEX(Hulpsheets!$AH$3:$AK$18,
                        MATCH($C$9,Hulpsheets!$AG$3:$AG$18,0),
                        MATCH($C$6,Hulpsheets!$AH$3:$AK$3,0)
                    ),
                    ""
                )
            )
        )
    )
)</f>
        <v/>
      </c>
      <c r="N16" s="397">
        <f t="shared" si="2"/>
        <v>0</v>
      </c>
      <c r="O16" s="394" t="str">
        <f t="shared" si="7"/>
        <v/>
      </c>
      <c r="P16" s="81" t="str">
        <f t="shared" si="8"/>
        <v/>
      </c>
      <c r="R16" s="404"/>
      <c r="S16" s="403" t="str">
        <f t="shared" si="9"/>
        <v/>
      </c>
      <c r="T16" s="130" t="str">
        <f t="shared" si="10"/>
        <v/>
      </c>
      <c r="U16" s="70"/>
      <c r="V16" s="404"/>
      <c r="W16" s="70"/>
      <c r="X16" s="404"/>
      <c r="Z16" s="407" t="str">
        <f t="shared" si="11"/>
        <v/>
      </c>
      <c r="AA16" s="130" t="str">
        <f t="shared" si="3"/>
        <v/>
      </c>
      <c r="AB16" s="407" t="str">
        <f t="shared" si="4"/>
        <v/>
      </c>
      <c r="AC16" s="130" t="str">
        <f t="shared" si="5"/>
        <v/>
      </c>
      <c r="AD16" s="461"/>
    </row>
    <row r="17" spans="1:30" x14ac:dyDescent="0.2">
      <c r="A17" s="6"/>
      <c r="B17" s="53"/>
      <c r="C17" s="323" t="str">
        <f t="shared" si="0"/>
        <v/>
      </c>
      <c r="D17" s="20"/>
      <c r="E17" s="125"/>
      <c r="F17" s="34">
        <f>IFERROR(IF(C17="UNL",INDEX(Tabel_UNL,MATCH($E17,Hulpsheets!$P$3:$P$123,0),MATCH($D17,Hulpsheets!$P$3:$U$3,0)),IF(C17="NFU",INDEX(Tabel_NFU,MATCH($E17,Hulpsheets!$W$3:$W$99,0),MATCH($D17,Hulpsheets!$W$3:$AC$3,0)),IF(C17="Overig",0,0))),0)</f>
        <v>0</v>
      </c>
      <c r="G17" s="356"/>
      <c r="H17" s="128"/>
      <c r="I17" s="1">
        <f t="shared" si="6"/>
        <v>0</v>
      </c>
      <c r="J17" s="1">
        <f t="shared" si="12"/>
        <v>0</v>
      </c>
      <c r="K17" s="359"/>
      <c r="L17" s="429" t="s">
        <v>120</v>
      </c>
      <c r="M17" s="257" t="str">
        <f>IF(LEN($C$5)&lt;=1,
    "",
    IF(
        OR($C$5="Overige (zorg-)instellingen",$C$5="Onderneming"),
        IF(Basisgegevens!$C$5="Ja",
            IFERROR(
                INDEX(Hulpsheets!$AO$3:$AR$18,
                    MATCH($C$9,Hulpsheets!$AN$3:$AN$18,0),
                    MATCH($C$6,Hulpsheets!$AO$3:$AR$3,0)
                ),
                ""
            ),
            IFERROR(
                INDEX(Hulpsheets!$AH$3:$AK$18,
                    MATCH($C$9,Hulpsheets!$AG$3:$AG$18,0),
                    MATCH($C$6,Hulpsheets!$AH$3:$AK$3,0)
                ),
                ""
            )
        ),
        IF($L17="Niet-economische activiteit",
            100%,
            IF(Basisgegevens!$C$5="Ja",
                IFERROR(
                    INDEX(Hulpsheets!$AO$3:$AR$18,
                        MATCH($C$9,Hulpsheets!$AN$3:$AN$18,0),
                        MATCH($C$6,Hulpsheets!$AO$3:$AR$3,0)
                    ),
                    ""
                ),
                IFERROR(
                    INDEX(Hulpsheets!$AH$3:$AK$18,
                        MATCH($C$9,Hulpsheets!$AG$3:$AG$18,0),
                        MATCH($C$6,Hulpsheets!$AH$3:$AK$3,0)
                    ),
                    ""
                )
            )
        )
    )
)</f>
        <v/>
      </c>
      <c r="N17" s="397">
        <f t="shared" si="2"/>
        <v>0</v>
      </c>
      <c r="O17" s="394" t="str">
        <f t="shared" si="7"/>
        <v/>
      </c>
      <c r="P17" s="81" t="str">
        <f t="shared" si="8"/>
        <v/>
      </c>
      <c r="R17" s="404"/>
      <c r="S17" s="403" t="str">
        <f t="shared" si="9"/>
        <v/>
      </c>
      <c r="T17" s="130" t="str">
        <f t="shared" si="10"/>
        <v/>
      </c>
      <c r="U17" s="70"/>
      <c r="V17" s="404"/>
      <c r="W17" s="70"/>
      <c r="X17" s="404"/>
      <c r="Z17" s="407" t="str">
        <f t="shared" si="11"/>
        <v/>
      </c>
      <c r="AA17" s="130" t="str">
        <f t="shared" si="3"/>
        <v/>
      </c>
      <c r="AB17" s="407" t="str">
        <f t="shared" si="4"/>
        <v/>
      </c>
      <c r="AC17" s="130" t="str">
        <f t="shared" si="5"/>
        <v/>
      </c>
      <c r="AD17" s="461"/>
    </row>
    <row r="18" spans="1:30" x14ac:dyDescent="0.2">
      <c r="A18" s="6"/>
      <c r="B18" s="53"/>
      <c r="C18" s="323" t="str">
        <f t="shared" si="0"/>
        <v/>
      </c>
      <c r="D18" s="20"/>
      <c r="E18" s="125"/>
      <c r="F18" s="34">
        <f>IFERROR(IF(C18="UNL",INDEX(Tabel_UNL,MATCH($E18,Hulpsheets!$P$3:$P$123,0),MATCH($D18,Hulpsheets!$P$3:$U$3,0)),IF(C18="NFU",INDEX(Tabel_NFU,MATCH($E18,Hulpsheets!$W$3:$W$99,0),MATCH($D18,Hulpsheets!$W$3:$AC$3,0)),IF(C18="Overig",0,0))),0)</f>
        <v>0</v>
      </c>
      <c r="G18" s="356"/>
      <c r="H18" s="128"/>
      <c r="I18" s="1">
        <f t="shared" si="6"/>
        <v>0</v>
      </c>
      <c r="J18" s="1">
        <f t="shared" si="12"/>
        <v>0</v>
      </c>
      <c r="K18" s="359"/>
      <c r="L18" s="429" t="s">
        <v>120</v>
      </c>
      <c r="M18" s="257" t="str">
        <f>IF(LEN($C$5)&lt;=1,
    "",
    IF(
        OR($C$5="Overige (zorg-)instellingen",$C$5="Onderneming"),
        IF(Basisgegevens!$C$5="Ja",
            IFERROR(
                INDEX(Hulpsheets!$AO$3:$AR$18,
                    MATCH($C$9,Hulpsheets!$AN$3:$AN$18,0),
                    MATCH($C$6,Hulpsheets!$AO$3:$AR$3,0)
                ),
                ""
            ),
            IFERROR(
                INDEX(Hulpsheets!$AH$3:$AK$18,
                    MATCH($C$9,Hulpsheets!$AG$3:$AG$18,0),
                    MATCH($C$6,Hulpsheets!$AH$3:$AK$3,0)
                ),
                ""
            )
        ),
        IF($L18="Niet-economische activiteit",
            100%,
            IF(Basisgegevens!$C$5="Ja",
                IFERROR(
                    INDEX(Hulpsheets!$AO$3:$AR$18,
                        MATCH($C$9,Hulpsheets!$AN$3:$AN$18,0),
                        MATCH($C$6,Hulpsheets!$AO$3:$AR$3,0)
                    ),
                    ""
                ),
                IFERROR(
                    INDEX(Hulpsheets!$AH$3:$AK$18,
                        MATCH($C$9,Hulpsheets!$AG$3:$AG$18,0),
                        MATCH($C$6,Hulpsheets!$AH$3:$AK$3,0)
                    ),
                    ""
                )
            )
        )
    )
)</f>
        <v/>
      </c>
      <c r="N18" s="397">
        <f t="shared" si="2"/>
        <v>0</v>
      </c>
      <c r="O18" s="394" t="str">
        <f t="shared" si="7"/>
        <v/>
      </c>
      <c r="P18" s="81" t="str">
        <f t="shared" si="8"/>
        <v/>
      </c>
      <c r="R18" s="404"/>
      <c r="S18" s="403" t="str">
        <f t="shared" si="9"/>
        <v/>
      </c>
      <c r="T18" s="130" t="str">
        <f>IFERROR(R18-S18,"")</f>
        <v/>
      </c>
      <c r="U18" s="70"/>
      <c r="V18" s="404"/>
      <c r="W18" s="70"/>
      <c r="X18" s="404"/>
      <c r="Z18" s="407" t="str">
        <f t="shared" si="11"/>
        <v/>
      </c>
      <c r="AA18" s="130" t="str">
        <f t="shared" si="3"/>
        <v/>
      </c>
      <c r="AB18" s="407" t="str">
        <f t="shared" si="4"/>
        <v/>
      </c>
      <c r="AC18" s="130" t="str">
        <f t="shared" si="5"/>
        <v/>
      </c>
      <c r="AD18" s="461"/>
    </row>
    <row r="19" spans="1:30" x14ac:dyDescent="0.2">
      <c r="A19" s="6"/>
      <c r="B19" s="98"/>
      <c r="C19" s="323" t="str">
        <f t="shared" si="0"/>
        <v/>
      </c>
      <c r="D19" s="20"/>
      <c r="E19" s="125"/>
      <c r="F19" s="34">
        <f>IFERROR(IF(C19="UNL",INDEX(Tabel_UNL,MATCH($E19,Hulpsheets!$P$3:$P$123,0),MATCH($D19,Hulpsheets!$P$3:$U$3,0)),IF(C19="NFU",INDEX(Tabel_NFU,MATCH($E19,Hulpsheets!$W$3:$W$99,0),MATCH($D19,Hulpsheets!$W$3:$AC$3,0)),IF(C19="Overig",0,0))),0)</f>
        <v>0</v>
      </c>
      <c r="G19" s="356"/>
      <c r="H19" s="128"/>
      <c r="I19" s="1">
        <f t="shared" si="6"/>
        <v>0</v>
      </c>
      <c r="J19" s="1">
        <f t="shared" si="12"/>
        <v>0</v>
      </c>
      <c r="K19" s="359"/>
      <c r="L19" s="429" t="s">
        <v>120</v>
      </c>
      <c r="M19" s="257" t="str">
        <f>IF(LEN($C$5)&lt;=1,
    "",
    IF(
        OR($C$5="Overige (zorg-)instellingen",$C$5="Onderneming"),
        IF(Basisgegevens!$C$5="Ja",
            IFERROR(
                INDEX(Hulpsheets!$AO$3:$AR$18,
                    MATCH($C$9,Hulpsheets!$AN$3:$AN$18,0),
                    MATCH($C$6,Hulpsheets!$AO$3:$AR$3,0)
                ),
                ""
            ),
            IFERROR(
                INDEX(Hulpsheets!$AH$3:$AK$18,
                    MATCH($C$9,Hulpsheets!$AG$3:$AG$18,0),
                    MATCH($C$6,Hulpsheets!$AH$3:$AK$3,0)
                ),
                ""
            )
        ),
        IF($L19="Niet-economische activiteit",
            100%,
            IF(Basisgegevens!$C$5="Ja",
                IFERROR(
                    INDEX(Hulpsheets!$AO$3:$AR$18,
                        MATCH($C$9,Hulpsheets!$AN$3:$AN$18,0),
                        MATCH($C$6,Hulpsheets!$AO$3:$AR$3,0)
                    ),
                    ""
                ),
                IFERROR(
                    INDEX(Hulpsheets!$AH$3:$AK$18,
                        MATCH($C$9,Hulpsheets!$AG$3:$AG$18,0),
                        MATCH($C$6,Hulpsheets!$AH$3:$AK$3,0)
                    ),
                    ""
                )
            )
        )
    )
)</f>
        <v/>
      </c>
      <c r="N19" s="397">
        <f t="shared" si="2"/>
        <v>0</v>
      </c>
      <c r="O19" s="395" t="str">
        <f t="shared" si="7"/>
        <v/>
      </c>
      <c r="P19" s="86" t="str">
        <f t="shared" si="8"/>
        <v/>
      </c>
      <c r="R19" s="404"/>
      <c r="S19" s="403" t="str">
        <f t="shared" si="9"/>
        <v/>
      </c>
      <c r="T19" s="130" t="str">
        <f t="shared" si="10"/>
        <v/>
      </c>
      <c r="U19" s="70"/>
      <c r="V19" s="404"/>
      <c r="W19" s="70"/>
      <c r="X19" s="404"/>
      <c r="Z19" s="407" t="str">
        <f t="shared" si="11"/>
        <v/>
      </c>
      <c r="AA19" s="130" t="str">
        <f t="shared" si="3"/>
        <v/>
      </c>
      <c r="AB19" s="407" t="str">
        <f t="shared" si="4"/>
        <v/>
      </c>
      <c r="AC19" s="130" t="str">
        <f t="shared" si="5"/>
        <v/>
      </c>
      <c r="AD19" s="461"/>
    </row>
    <row r="20" spans="1:30" x14ac:dyDescent="0.2">
      <c r="A20" s="6"/>
      <c r="B20" s="98"/>
      <c r="C20" s="323" t="str">
        <f t="shared" si="0"/>
        <v/>
      </c>
      <c r="D20" s="20"/>
      <c r="E20" s="125"/>
      <c r="F20" s="34">
        <f>IFERROR(IF(C20="UNL",INDEX(Tabel_UNL,MATCH($E20,Hulpsheets!$P$3:$P$123,0),MATCH($D20,Hulpsheets!$P$3:$U$3,0)),IF(C20="NFU",INDEX(Tabel_NFU,MATCH($E20,Hulpsheets!$W$3:$W$99,0),MATCH($D20,Hulpsheets!$W$3:$AC$3,0)),IF(C20="Overig",0,0))),0)</f>
        <v>0</v>
      </c>
      <c r="G20" s="356"/>
      <c r="H20" s="128"/>
      <c r="I20" s="1">
        <f t="shared" si="6"/>
        <v>0</v>
      </c>
      <c r="J20" s="1">
        <f t="shared" si="12"/>
        <v>0</v>
      </c>
      <c r="K20" s="359"/>
      <c r="L20" s="429" t="s">
        <v>120</v>
      </c>
      <c r="M20" s="257" t="str">
        <f>IF(LEN($C$5)&lt;=1,
    "",
    IF(
        OR($C$5="Overige (zorg-)instellingen",$C$5="Onderneming"),
        IF(Basisgegevens!$C$5="Ja",
            IFERROR(
                INDEX(Hulpsheets!$AO$3:$AR$18,
                    MATCH($C$9,Hulpsheets!$AN$3:$AN$18,0),
                    MATCH($C$6,Hulpsheets!$AO$3:$AR$3,0)
                ),
                ""
            ),
            IFERROR(
                INDEX(Hulpsheets!$AH$3:$AK$18,
                    MATCH($C$9,Hulpsheets!$AG$3:$AG$18,0),
                    MATCH($C$6,Hulpsheets!$AH$3:$AK$3,0)
                ),
                ""
            )
        ),
        IF($L20="Niet-economische activiteit",
            100%,
            IF(Basisgegevens!$C$5="Ja",
                IFERROR(
                    INDEX(Hulpsheets!$AO$3:$AR$18,
                        MATCH($C$9,Hulpsheets!$AN$3:$AN$18,0),
                        MATCH($C$6,Hulpsheets!$AO$3:$AR$3,0)
                    ),
                    ""
                ),
                IFERROR(
                    INDEX(Hulpsheets!$AH$3:$AK$18,
                        MATCH($C$9,Hulpsheets!$AG$3:$AG$18,0),
                        MATCH($C$6,Hulpsheets!$AH$3:$AK$3,0)
                    ),
                    ""
                )
            )
        )
    )
)</f>
        <v/>
      </c>
      <c r="N20" s="397">
        <f t="shared" si="2"/>
        <v>0</v>
      </c>
      <c r="O20" s="395" t="str">
        <f t="shared" si="7"/>
        <v/>
      </c>
      <c r="P20" s="86" t="str">
        <f t="shared" si="8"/>
        <v/>
      </c>
      <c r="R20" s="404"/>
      <c r="S20" s="403" t="str">
        <f t="shared" si="9"/>
        <v/>
      </c>
      <c r="T20" s="130" t="str">
        <f t="shared" si="10"/>
        <v/>
      </c>
      <c r="U20" s="70"/>
      <c r="V20" s="404"/>
      <c r="W20" s="70"/>
      <c r="X20" s="404"/>
      <c r="Z20" s="407" t="str">
        <f t="shared" si="11"/>
        <v/>
      </c>
      <c r="AA20" s="130" t="str">
        <f t="shared" si="3"/>
        <v/>
      </c>
      <c r="AB20" s="407" t="str">
        <f t="shared" si="4"/>
        <v/>
      </c>
      <c r="AC20" s="130" t="str">
        <f t="shared" si="5"/>
        <v/>
      </c>
      <c r="AD20" s="461"/>
    </row>
    <row r="21" spans="1:30" x14ac:dyDescent="0.2">
      <c r="A21" s="6"/>
      <c r="B21" s="98"/>
      <c r="C21" s="323" t="str">
        <f t="shared" si="0"/>
        <v/>
      </c>
      <c r="D21" s="20"/>
      <c r="E21" s="125"/>
      <c r="F21" s="34">
        <f>IFERROR(IF(C21="UNL",INDEX(Tabel_UNL,MATCH($E21,Hulpsheets!$P$3:$P$123,0),MATCH($D21,Hulpsheets!$P$3:$U$3,0)),IF(C21="NFU",INDEX(Tabel_NFU,MATCH($E21,Hulpsheets!$W$3:$W$99,0),MATCH($D21,Hulpsheets!$W$3:$AC$3,0)),IF(C21="Overig",0,0))),0)</f>
        <v>0</v>
      </c>
      <c r="G21" s="356"/>
      <c r="H21" s="128"/>
      <c r="I21" s="1">
        <f t="shared" si="6"/>
        <v>0</v>
      </c>
      <c r="J21" s="1">
        <f t="shared" si="12"/>
        <v>0</v>
      </c>
      <c r="K21" s="359"/>
      <c r="L21" s="429" t="s">
        <v>120</v>
      </c>
      <c r="M21" s="257" t="str">
        <f>IF(LEN($C$5)&lt;=1,
    "",
    IF(
        OR($C$5="Overige (zorg-)instellingen",$C$5="Onderneming"),
        IF(Basisgegevens!$C$5="Ja",
            IFERROR(
                INDEX(Hulpsheets!$AO$3:$AR$18,
                    MATCH($C$9,Hulpsheets!$AN$3:$AN$18,0),
                    MATCH($C$6,Hulpsheets!$AO$3:$AR$3,0)
                ),
                ""
            ),
            IFERROR(
                INDEX(Hulpsheets!$AH$3:$AK$18,
                    MATCH($C$9,Hulpsheets!$AG$3:$AG$18,0),
                    MATCH($C$6,Hulpsheets!$AH$3:$AK$3,0)
                ),
                ""
            )
        ),
        IF($L21="Niet-economische activiteit",
            100%,
            IF(Basisgegevens!$C$5="Ja",
                IFERROR(
                    INDEX(Hulpsheets!$AO$3:$AR$18,
                        MATCH($C$9,Hulpsheets!$AN$3:$AN$18,0),
                        MATCH($C$6,Hulpsheets!$AO$3:$AR$3,0)
                    ),
                    ""
                ),
                IFERROR(
                    INDEX(Hulpsheets!$AH$3:$AK$18,
                        MATCH($C$9,Hulpsheets!$AG$3:$AG$18,0),
                        MATCH($C$6,Hulpsheets!$AH$3:$AK$3,0)
                    ),
                    ""
                )
            )
        )
    )
)</f>
        <v/>
      </c>
      <c r="N21" s="397">
        <f t="shared" si="2"/>
        <v>0</v>
      </c>
      <c r="O21" s="395" t="str">
        <f t="shared" si="7"/>
        <v/>
      </c>
      <c r="P21" s="86" t="str">
        <f t="shared" si="8"/>
        <v/>
      </c>
      <c r="R21" s="404"/>
      <c r="S21" s="403" t="str">
        <f t="shared" si="9"/>
        <v/>
      </c>
      <c r="T21" s="130" t="str">
        <f t="shared" si="10"/>
        <v/>
      </c>
      <c r="U21" s="70"/>
      <c r="V21" s="404"/>
      <c r="W21" s="70"/>
      <c r="X21" s="404"/>
      <c r="Z21" s="407" t="str">
        <f t="shared" si="11"/>
        <v/>
      </c>
      <c r="AA21" s="130" t="str">
        <f t="shared" si="3"/>
        <v/>
      </c>
      <c r="AB21" s="407" t="str">
        <f t="shared" si="4"/>
        <v/>
      </c>
      <c r="AC21" s="130" t="str">
        <f t="shared" si="5"/>
        <v/>
      </c>
      <c r="AD21" s="461"/>
    </row>
    <row r="22" spans="1:30" x14ac:dyDescent="0.2">
      <c r="A22" s="6"/>
      <c r="B22" s="98"/>
      <c r="C22" s="323" t="str">
        <f t="shared" si="0"/>
        <v/>
      </c>
      <c r="D22" s="20"/>
      <c r="E22" s="125"/>
      <c r="F22" s="34">
        <f>IFERROR(IF(C22="UNL",INDEX(Tabel_UNL,MATCH($E22,Hulpsheets!$P$3:$P$123,0),MATCH($D22,Hulpsheets!$P$3:$U$3,0)),IF(C22="NFU",INDEX(Tabel_NFU,MATCH($E22,Hulpsheets!$W$3:$W$99,0),MATCH($D22,Hulpsheets!$W$3:$AC$3,0)),IF(C22="Overig",0,0))),0)</f>
        <v>0</v>
      </c>
      <c r="G22" s="356"/>
      <c r="H22" s="128"/>
      <c r="I22" s="1">
        <f t="shared" si="6"/>
        <v>0</v>
      </c>
      <c r="J22" s="1">
        <f t="shared" si="12"/>
        <v>0</v>
      </c>
      <c r="K22" s="359"/>
      <c r="L22" s="429" t="s">
        <v>120</v>
      </c>
      <c r="M22" s="257" t="str">
        <f>IF(LEN($C$5)&lt;=1,
    "",
    IF(
        OR($C$5="Overige (zorg-)instellingen",$C$5="Onderneming"),
        IF(Basisgegevens!$C$5="Ja",
            IFERROR(
                INDEX(Hulpsheets!$AO$3:$AR$18,
                    MATCH($C$9,Hulpsheets!$AN$3:$AN$18,0),
                    MATCH($C$6,Hulpsheets!$AO$3:$AR$3,0)
                ),
                ""
            ),
            IFERROR(
                INDEX(Hulpsheets!$AH$3:$AK$18,
                    MATCH($C$9,Hulpsheets!$AG$3:$AG$18,0),
                    MATCH($C$6,Hulpsheets!$AH$3:$AK$3,0)
                ),
                ""
            )
        ),
        IF($L22="Niet-economische activiteit",
            100%,
            IF(Basisgegevens!$C$5="Ja",
                IFERROR(
                    INDEX(Hulpsheets!$AO$3:$AR$18,
                        MATCH($C$9,Hulpsheets!$AN$3:$AN$18,0),
                        MATCH($C$6,Hulpsheets!$AO$3:$AR$3,0)
                    ),
                    ""
                ),
                IFERROR(
                    INDEX(Hulpsheets!$AH$3:$AK$18,
                        MATCH($C$9,Hulpsheets!$AG$3:$AG$18,0),
                        MATCH($C$6,Hulpsheets!$AH$3:$AK$3,0)
                    ),
                    ""
                )
            )
        )
    )
)</f>
        <v/>
      </c>
      <c r="N22" s="397">
        <f t="shared" si="2"/>
        <v>0</v>
      </c>
      <c r="O22" s="395" t="str">
        <f t="shared" si="7"/>
        <v/>
      </c>
      <c r="P22" s="86" t="str">
        <f t="shared" si="8"/>
        <v/>
      </c>
      <c r="R22" s="404"/>
      <c r="S22" s="403" t="str">
        <f t="shared" si="9"/>
        <v/>
      </c>
      <c r="T22" s="130" t="str">
        <f>IFERROR(R22-S22,"")</f>
        <v/>
      </c>
      <c r="U22" s="70"/>
      <c r="V22" s="404"/>
      <c r="W22" s="70"/>
      <c r="X22" s="404"/>
      <c r="Z22" s="407" t="str">
        <f t="shared" si="11"/>
        <v/>
      </c>
      <c r="AA22" s="130" t="str">
        <f t="shared" si="3"/>
        <v/>
      </c>
      <c r="AB22" s="407" t="str">
        <f t="shared" si="4"/>
        <v/>
      </c>
      <c r="AC22" s="130" t="str">
        <f t="shared" si="5"/>
        <v/>
      </c>
      <c r="AD22" s="461"/>
    </row>
    <row r="23" spans="1:30" x14ac:dyDescent="0.2">
      <c r="A23" s="6"/>
      <c r="B23" s="98"/>
      <c r="C23" s="323" t="str">
        <f t="shared" si="0"/>
        <v/>
      </c>
      <c r="D23" s="20"/>
      <c r="E23" s="125"/>
      <c r="F23" s="34">
        <f>IFERROR(IF(C23="UNL",INDEX(Tabel_UNL,MATCH($E23,Hulpsheets!$P$3:$P$123,0),MATCH($D23,Hulpsheets!$P$3:$U$3,0)),IF(C23="NFU",INDEX(Tabel_NFU,MATCH($E23,Hulpsheets!$W$3:$W$99,0),MATCH($D23,Hulpsheets!$W$3:$AC$3,0)),IF(C23="Overig",0,0))),0)</f>
        <v>0</v>
      </c>
      <c r="G23" s="356"/>
      <c r="H23" s="128"/>
      <c r="I23" s="1">
        <f t="shared" si="6"/>
        <v>0</v>
      </c>
      <c r="J23" s="1">
        <f t="shared" si="12"/>
        <v>0</v>
      </c>
      <c r="K23" s="359"/>
      <c r="L23" s="429" t="s">
        <v>120</v>
      </c>
      <c r="M23" s="257" t="str">
        <f>IF(LEN($C$5)&lt;=1,
    "",
    IF(
        OR($C$5="Overige (zorg-)instellingen",$C$5="Onderneming"),
        IF(Basisgegevens!$C$5="Ja",
            IFERROR(
                INDEX(Hulpsheets!$AO$3:$AR$18,
                    MATCH($C$9,Hulpsheets!$AN$3:$AN$18,0),
                    MATCH($C$6,Hulpsheets!$AO$3:$AR$3,0)
                ),
                ""
            ),
            IFERROR(
                INDEX(Hulpsheets!$AH$3:$AK$18,
                    MATCH($C$9,Hulpsheets!$AG$3:$AG$18,0),
                    MATCH($C$6,Hulpsheets!$AH$3:$AK$3,0)
                ),
                ""
            )
        ),
        IF($L23="Niet-economische activiteit",
            100%,
            IF(Basisgegevens!$C$5="Ja",
                IFERROR(
                    INDEX(Hulpsheets!$AO$3:$AR$18,
                        MATCH($C$9,Hulpsheets!$AN$3:$AN$18,0),
                        MATCH($C$6,Hulpsheets!$AO$3:$AR$3,0)
                    ),
                    ""
                ),
                IFERROR(
                    INDEX(Hulpsheets!$AH$3:$AK$18,
                        MATCH($C$9,Hulpsheets!$AG$3:$AG$18,0),
                        MATCH($C$6,Hulpsheets!$AH$3:$AK$3,0)
                    ),
                    ""
                )
            )
        )
    )
)</f>
        <v/>
      </c>
      <c r="N23" s="397">
        <f t="shared" si="2"/>
        <v>0</v>
      </c>
      <c r="O23" s="395" t="str">
        <f t="shared" si="7"/>
        <v/>
      </c>
      <c r="P23" s="86" t="str">
        <f t="shared" si="8"/>
        <v/>
      </c>
      <c r="R23" s="404"/>
      <c r="S23" s="403" t="str">
        <f t="shared" si="9"/>
        <v/>
      </c>
      <c r="T23" s="130" t="str">
        <f t="shared" si="10"/>
        <v/>
      </c>
      <c r="U23" s="70"/>
      <c r="V23" s="404"/>
      <c r="W23" s="70"/>
      <c r="X23" s="404"/>
      <c r="Z23" s="407" t="str">
        <f t="shared" si="11"/>
        <v/>
      </c>
      <c r="AA23" s="130" t="str">
        <f t="shared" si="3"/>
        <v/>
      </c>
      <c r="AB23" s="407" t="str">
        <f t="shared" si="4"/>
        <v/>
      </c>
      <c r="AC23" s="130" t="str">
        <f t="shared" si="5"/>
        <v/>
      </c>
      <c r="AD23" s="461"/>
    </row>
    <row r="24" spans="1:30" x14ac:dyDescent="0.2">
      <c r="A24" s="6"/>
      <c r="B24" s="98"/>
      <c r="C24" s="323" t="str">
        <f t="shared" si="0"/>
        <v/>
      </c>
      <c r="D24" s="20"/>
      <c r="E24" s="125"/>
      <c r="F24" s="34">
        <f>IFERROR(IF(C24="UNL",INDEX(Tabel_UNL,MATCH($E24,Hulpsheets!$P$3:$P$123,0),MATCH($D24,Hulpsheets!$P$3:$U$3,0)),IF(C24="NFU",INDEX(Tabel_NFU,MATCH($E24,Hulpsheets!$W$3:$W$99,0),MATCH($D24,Hulpsheets!$W$3:$AC$3,0)),IF(C24="Overig",0,0))),0)</f>
        <v>0</v>
      </c>
      <c r="G24" s="356"/>
      <c r="H24" s="128"/>
      <c r="I24" s="1">
        <f t="shared" si="6"/>
        <v>0</v>
      </c>
      <c r="J24" s="1">
        <f t="shared" si="12"/>
        <v>0</v>
      </c>
      <c r="K24" s="359"/>
      <c r="L24" s="429" t="s">
        <v>120</v>
      </c>
      <c r="M24" s="257" t="str">
        <f>IF(LEN($C$5)&lt;=1,
    "",
    IF(
        OR($C$5="Overige (zorg-)instellingen",$C$5="Onderneming"),
        IF(Basisgegevens!$C$5="Ja",
            IFERROR(
                INDEX(Hulpsheets!$AO$3:$AR$18,
                    MATCH($C$9,Hulpsheets!$AN$3:$AN$18,0),
                    MATCH($C$6,Hulpsheets!$AO$3:$AR$3,0)
                ),
                ""
            ),
            IFERROR(
                INDEX(Hulpsheets!$AH$3:$AK$18,
                    MATCH($C$9,Hulpsheets!$AG$3:$AG$18,0),
                    MATCH($C$6,Hulpsheets!$AH$3:$AK$3,0)
                ),
                ""
            )
        ),
        IF($L24="Niet-economische activiteit",
            100%,
            IF(Basisgegevens!$C$5="Ja",
                IFERROR(
                    INDEX(Hulpsheets!$AO$3:$AR$18,
                        MATCH($C$9,Hulpsheets!$AN$3:$AN$18,0),
                        MATCH($C$6,Hulpsheets!$AO$3:$AR$3,0)
                    ),
                    ""
                ),
                IFERROR(
                    INDEX(Hulpsheets!$AH$3:$AK$18,
                        MATCH($C$9,Hulpsheets!$AG$3:$AG$18,0),
                        MATCH($C$6,Hulpsheets!$AH$3:$AK$3,0)
                    ),
                    ""
                )
            )
        )
    )
)</f>
        <v/>
      </c>
      <c r="N24" s="397">
        <f t="shared" si="2"/>
        <v>0</v>
      </c>
      <c r="O24" s="395" t="str">
        <f t="shared" si="7"/>
        <v/>
      </c>
      <c r="P24" s="86" t="str">
        <f t="shared" si="8"/>
        <v/>
      </c>
      <c r="R24" s="404"/>
      <c r="S24" s="403" t="str">
        <f t="shared" si="9"/>
        <v/>
      </c>
      <c r="T24" s="130" t="str">
        <f t="shared" si="10"/>
        <v/>
      </c>
      <c r="U24" s="70"/>
      <c r="V24" s="404"/>
      <c r="W24" s="70"/>
      <c r="X24" s="404"/>
      <c r="Z24" s="407" t="str">
        <f t="shared" si="11"/>
        <v/>
      </c>
      <c r="AA24" s="130" t="str">
        <f t="shared" si="3"/>
        <v/>
      </c>
      <c r="AB24" s="407" t="str">
        <f t="shared" si="4"/>
        <v/>
      </c>
      <c r="AC24" s="130" t="str">
        <f t="shared" si="5"/>
        <v/>
      </c>
      <c r="AD24" s="461"/>
    </row>
    <row r="25" spans="1:30" x14ac:dyDescent="0.2">
      <c r="A25" s="6"/>
      <c r="B25" s="98"/>
      <c r="C25" s="323" t="str">
        <f t="shared" si="0"/>
        <v/>
      </c>
      <c r="D25" s="20"/>
      <c r="E25" s="125"/>
      <c r="F25" s="34">
        <f>IFERROR(IF(C25="UNL",INDEX(Tabel_UNL,MATCH($E25,Hulpsheets!$P$3:$P$123,0),MATCH($D25,Hulpsheets!$P$3:$U$3,0)),IF(C25="NFU",INDEX(Tabel_NFU,MATCH($E25,Hulpsheets!$W$3:$W$99,0),MATCH($D25,Hulpsheets!$W$3:$AC$3,0)),IF(C25="Overig",0,0))),0)</f>
        <v>0</v>
      </c>
      <c r="G25" s="356"/>
      <c r="H25" s="128"/>
      <c r="I25" s="1">
        <f t="shared" si="6"/>
        <v>0</v>
      </c>
      <c r="J25" s="1">
        <f t="shared" si="12"/>
        <v>0</v>
      </c>
      <c r="K25" s="359"/>
      <c r="L25" s="429" t="s">
        <v>120</v>
      </c>
      <c r="M25" s="257" t="str">
        <f>IF(LEN($C$5)&lt;=1,
    "",
    IF(
        OR($C$5="Overige (zorg-)instellingen",$C$5="Onderneming"),
        IF(Basisgegevens!$C$5="Ja",
            IFERROR(
                INDEX(Hulpsheets!$AO$3:$AR$18,
                    MATCH($C$9,Hulpsheets!$AN$3:$AN$18,0),
                    MATCH($C$6,Hulpsheets!$AO$3:$AR$3,0)
                ),
                ""
            ),
            IFERROR(
                INDEX(Hulpsheets!$AH$3:$AK$18,
                    MATCH($C$9,Hulpsheets!$AG$3:$AG$18,0),
                    MATCH($C$6,Hulpsheets!$AH$3:$AK$3,0)
                ),
                ""
            )
        ),
        IF($L25="Niet-economische activiteit",
            100%,
            IF(Basisgegevens!$C$5="Ja",
                IFERROR(
                    INDEX(Hulpsheets!$AO$3:$AR$18,
                        MATCH($C$9,Hulpsheets!$AN$3:$AN$18,0),
                        MATCH($C$6,Hulpsheets!$AO$3:$AR$3,0)
                    ),
                    ""
                ),
                IFERROR(
                    INDEX(Hulpsheets!$AH$3:$AK$18,
                        MATCH($C$9,Hulpsheets!$AG$3:$AG$18,0),
                        MATCH($C$6,Hulpsheets!$AH$3:$AK$3,0)
                    ),
                    ""
                )
            )
        )
    )
)</f>
        <v/>
      </c>
      <c r="N25" s="397">
        <f t="shared" si="2"/>
        <v>0</v>
      </c>
      <c r="O25" s="395" t="str">
        <f t="shared" si="7"/>
        <v/>
      </c>
      <c r="P25" s="86" t="str">
        <f t="shared" si="8"/>
        <v/>
      </c>
      <c r="R25" s="404"/>
      <c r="S25" s="403" t="str">
        <f t="shared" si="9"/>
        <v/>
      </c>
      <c r="T25" s="130" t="str">
        <f t="shared" si="10"/>
        <v/>
      </c>
      <c r="U25" s="70"/>
      <c r="V25" s="404"/>
      <c r="W25" s="70"/>
      <c r="X25" s="404"/>
      <c r="Z25" s="407" t="str">
        <f t="shared" si="11"/>
        <v/>
      </c>
      <c r="AA25" s="130" t="str">
        <f t="shared" si="3"/>
        <v/>
      </c>
      <c r="AB25" s="407" t="str">
        <f t="shared" si="4"/>
        <v/>
      </c>
      <c r="AC25" s="130" t="str">
        <f t="shared" si="5"/>
        <v/>
      </c>
      <c r="AD25" s="461"/>
    </row>
    <row r="26" spans="1:30" x14ac:dyDescent="0.2">
      <c r="A26" s="6"/>
      <c r="B26" s="98"/>
      <c r="C26" s="323" t="str">
        <f t="shared" si="0"/>
        <v/>
      </c>
      <c r="D26" s="20"/>
      <c r="E26" s="125"/>
      <c r="F26" s="34">
        <f>IFERROR(IF(C26="UNL",INDEX(Tabel_UNL,MATCH($E26,Hulpsheets!$P$3:$P$123,0),MATCH($D26,Hulpsheets!$P$3:$U$3,0)),IF(C26="NFU",INDEX(Tabel_NFU,MATCH($E26,Hulpsheets!$W$3:$W$99,0),MATCH($D26,Hulpsheets!$W$3:$AC$3,0)),IF(C26="Overig",0,0))),0)</f>
        <v>0</v>
      </c>
      <c r="G26" s="356"/>
      <c r="H26" s="128"/>
      <c r="I26" s="1">
        <f t="shared" si="6"/>
        <v>0</v>
      </c>
      <c r="J26" s="1">
        <f t="shared" si="12"/>
        <v>0</v>
      </c>
      <c r="K26" s="359"/>
      <c r="L26" s="429" t="s">
        <v>120</v>
      </c>
      <c r="M26" s="257" t="str">
        <f>IF(LEN($C$5)&lt;=1,
    "",
    IF(
        OR($C$5="Overige (zorg-)instellingen",$C$5="Onderneming"),
        IF(Basisgegevens!$C$5="Ja",
            IFERROR(
                INDEX(Hulpsheets!$AO$3:$AR$18,
                    MATCH($C$9,Hulpsheets!$AN$3:$AN$18,0),
                    MATCH($C$6,Hulpsheets!$AO$3:$AR$3,0)
                ),
                ""
            ),
            IFERROR(
                INDEX(Hulpsheets!$AH$3:$AK$18,
                    MATCH($C$9,Hulpsheets!$AG$3:$AG$18,0),
                    MATCH($C$6,Hulpsheets!$AH$3:$AK$3,0)
                ),
                ""
            )
        ),
        IF($L26="Niet-economische activiteit",
            100%,
            IF(Basisgegevens!$C$5="Ja",
                IFERROR(
                    INDEX(Hulpsheets!$AO$3:$AR$18,
                        MATCH($C$9,Hulpsheets!$AN$3:$AN$18,0),
                        MATCH($C$6,Hulpsheets!$AO$3:$AR$3,0)
                    ),
                    ""
                ),
                IFERROR(
                    INDEX(Hulpsheets!$AH$3:$AK$18,
                        MATCH($C$9,Hulpsheets!$AG$3:$AG$18,0),
                        MATCH($C$6,Hulpsheets!$AH$3:$AK$3,0)
                    ),
                    ""
                )
            )
        )
    )
)</f>
        <v/>
      </c>
      <c r="N26" s="397">
        <f t="shared" si="2"/>
        <v>0</v>
      </c>
      <c r="O26" s="395" t="str">
        <f t="shared" si="7"/>
        <v/>
      </c>
      <c r="P26" s="86" t="str">
        <f t="shared" si="8"/>
        <v/>
      </c>
      <c r="R26" s="404"/>
      <c r="S26" s="403" t="str">
        <f t="shared" si="9"/>
        <v/>
      </c>
      <c r="T26" s="130" t="str">
        <f t="shared" si="10"/>
        <v/>
      </c>
      <c r="U26" s="70"/>
      <c r="V26" s="404"/>
      <c r="W26" s="70"/>
      <c r="X26" s="404"/>
      <c r="Z26" s="407" t="str">
        <f t="shared" si="11"/>
        <v/>
      </c>
      <c r="AA26" s="130" t="str">
        <f t="shared" si="3"/>
        <v/>
      </c>
      <c r="AB26" s="407" t="str">
        <f t="shared" si="4"/>
        <v/>
      </c>
      <c r="AC26" s="130" t="str">
        <f t="shared" si="5"/>
        <v/>
      </c>
      <c r="AD26" s="461"/>
    </row>
    <row r="27" spans="1:30" ht="13.5" thickBot="1" x14ac:dyDescent="0.25">
      <c r="A27" s="6"/>
      <c r="B27" s="98"/>
      <c r="C27" s="323" t="str">
        <f t="shared" si="0"/>
        <v/>
      </c>
      <c r="D27" s="20"/>
      <c r="E27" s="125"/>
      <c r="F27" s="34">
        <f>IFERROR(IF(C27="UNL",INDEX(Tabel_UNL,MATCH($E27,Hulpsheets!$P$3:$P$123,0),MATCH($D27,Hulpsheets!$P$3:$U$3,0)),IF(C27="NFU",INDEX(Tabel_NFU,MATCH($E27,Hulpsheets!$W$3:$W$99,0),MATCH($D27,Hulpsheets!$W$3:$AC$3,0)),IF(C27="Overig",0,0))),0)</f>
        <v>0</v>
      </c>
      <c r="G27" s="356"/>
      <c r="H27" s="128"/>
      <c r="I27" s="1">
        <f t="shared" si="6"/>
        <v>0</v>
      </c>
      <c r="J27" s="1">
        <f t="shared" si="12"/>
        <v>0</v>
      </c>
      <c r="K27" s="359"/>
      <c r="L27" s="429" t="s">
        <v>120</v>
      </c>
      <c r="M27" s="257" t="str">
        <f>IF(LEN($C$5)&lt;=1,
    "",
    IF(
        OR($C$5="Overige (zorg-)instellingen",$C$5="Onderneming"),
        IF(Basisgegevens!$C$5="Ja",
            IFERROR(
                INDEX(Hulpsheets!$AO$3:$AR$18,
                    MATCH($C$9,Hulpsheets!$AN$3:$AN$18,0),
                    MATCH($C$6,Hulpsheets!$AO$3:$AR$3,0)
                ),
                ""
            ),
            IFERROR(
                INDEX(Hulpsheets!$AH$3:$AK$18,
                    MATCH($C$9,Hulpsheets!$AG$3:$AG$18,0),
                    MATCH($C$6,Hulpsheets!$AH$3:$AK$3,0)
                ),
                ""
            )
        ),
        IF($L27="Niet-economische activiteit",
            100%,
            IF(Basisgegevens!$C$5="Ja",
                IFERROR(
                    INDEX(Hulpsheets!$AO$3:$AR$18,
                        MATCH($C$9,Hulpsheets!$AN$3:$AN$18,0),
                        MATCH($C$6,Hulpsheets!$AO$3:$AR$3,0)
                    ),
                    ""
                ),
                IFERROR(
                    INDEX(Hulpsheets!$AH$3:$AK$18,
                        MATCH($C$9,Hulpsheets!$AG$3:$AG$18,0),
                        MATCH($C$6,Hulpsheets!$AH$3:$AK$3,0)
                    ),
                    ""
                )
            )
        )
    )
)</f>
        <v/>
      </c>
      <c r="N27" s="397">
        <f t="shared" si="2"/>
        <v>0</v>
      </c>
      <c r="O27" s="395" t="str">
        <f t="shared" si="7"/>
        <v/>
      </c>
      <c r="P27" s="86" t="str">
        <f t="shared" si="8"/>
        <v/>
      </c>
      <c r="R27" s="404"/>
      <c r="S27" s="403" t="str">
        <f t="shared" si="9"/>
        <v/>
      </c>
      <c r="T27" s="130" t="str">
        <f t="shared" si="10"/>
        <v/>
      </c>
      <c r="U27" s="70"/>
      <c r="V27" s="404"/>
      <c r="W27" s="70"/>
      <c r="X27" s="404"/>
      <c r="Z27" s="407" t="str">
        <f t="shared" si="11"/>
        <v/>
      </c>
      <c r="AA27" s="130" t="str">
        <f t="shared" si="3"/>
        <v/>
      </c>
      <c r="AB27" s="407" t="str">
        <f t="shared" si="4"/>
        <v/>
      </c>
      <c r="AC27" s="130" t="str">
        <f t="shared" si="5"/>
        <v/>
      </c>
      <c r="AD27" s="461"/>
    </row>
    <row r="28" spans="1:30" ht="13.5" hidden="1" outlineLevel="1" thickBot="1" x14ac:dyDescent="0.25">
      <c r="A28" s="6"/>
      <c r="B28" s="98"/>
      <c r="C28" s="323" t="str">
        <f t="shared" si="0"/>
        <v/>
      </c>
      <c r="D28" s="20"/>
      <c r="E28" s="125"/>
      <c r="F28" s="34">
        <f>IFERROR(IF(C28="UNL",INDEX(Tabel_UNL,MATCH($E28,Hulpsheets!$P$3:$P$123,0),MATCH($D28,Hulpsheets!$P$3:$U$3,0)),IF(C28="NFU",INDEX(Tabel_NFU,MATCH($E28,Hulpsheets!$W$3:$W$99,0),MATCH($D28,Hulpsheets!$W$3:$AC$3,0)),IF(C28="Overig",0,0))),0)</f>
        <v>0</v>
      </c>
      <c r="G28" s="356"/>
      <c r="H28" s="128"/>
      <c r="I28" s="1">
        <f t="shared" si="6"/>
        <v>0</v>
      </c>
      <c r="J28" s="1">
        <f t="shared" si="12"/>
        <v>0</v>
      </c>
      <c r="K28" s="359"/>
      <c r="L28" s="429" t="s">
        <v>120</v>
      </c>
      <c r="M28" s="257" t="str">
        <f>IF(LEN($C$5)&lt;=1,
    "",
    IF(
        OR($C$5="Overige (zorg-)instellingen",$C$5="Onderneming"),
        IF(Basisgegevens!$C$5="Ja",
            IFERROR(
                INDEX(Hulpsheets!$AO$3:$AR$18,
                    MATCH($C$9,Hulpsheets!$AN$3:$AN$18,0),
                    MATCH($C$6,Hulpsheets!$AO$3:$AR$3,0)
                ),
                ""
            ),
            IFERROR(
                INDEX(Hulpsheets!$AH$3:$AK$18,
                    MATCH($C$9,Hulpsheets!$AG$3:$AG$18,0),
                    MATCH($C$6,Hulpsheets!$AH$3:$AK$3,0)
                ),
                ""
            )
        ),
        IF($L28="Niet-economische activiteit",
            100%,
            IF(Basisgegevens!$C$5="Ja",
                IFERROR(
                    INDEX(Hulpsheets!$AO$3:$AR$18,
                        MATCH($C$9,Hulpsheets!$AN$3:$AN$18,0),
                        MATCH($C$6,Hulpsheets!$AO$3:$AR$3,0)
                    ),
                    ""
                ),
                IFERROR(
                    INDEX(Hulpsheets!$AH$3:$AK$18,
                        MATCH($C$9,Hulpsheets!$AG$3:$AG$18,0),
                        MATCH($C$6,Hulpsheets!$AH$3:$AK$3,0)
                    ),
                    ""
                )
            )
        )
    )
)</f>
        <v/>
      </c>
      <c r="N28" s="397">
        <f t="shared" si="2"/>
        <v>0</v>
      </c>
      <c r="O28" s="77" t="str">
        <f t="shared" si="7"/>
        <v/>
      </c>
      <c r="P28" s="86" t="str">
        <f t="shared" si="8"/>
        <v/>
      </c>
      <c r="R28" s="404"/>
      <c r="S28" s="403" t="str">
        <f t="shared" si="9"/>
        <v/>
      </c>
      <c r="T28" s="130" t="str">
        <f t="shared" si="10"/>
        <v/>
      </c>
      <c r="U28" s="70"/>
      <c r="V28" s="404"/>
      <c r="W28" s="70"/>
      <c r="X28" s="404"/>
      <c r="Z28" s="407" t="str">
        <f t="shared" si="11"/>
        <v/>
      </c>
      <c r="AA28" s="130" t="str">
        <f t="shared" si="3"/>
        <v/>
      </c>
      <c r="AB28" s="407" t="str">
        <f t="shared" si="4"/>
        <v/>
      </c>
      <c r="AC28" s="130" t="str">
        <f t="shared" si="5"/>
        <v/>
      </c>
      <c r="AD28" s="461"/>
    </row>
    <row r="29" spans="1:30" ht="13.5" hidden="1" outlineLevel="1" thickBot="1" x14ac:dyDescent="0.25">
      <c r="A29" s="6"/>
      <c r="B29" s="98"/>
      <c r="C29" s="323" t="str">
        <f t="shared" si="0"/>
        <v/>
      </c>
      <c r="D29" s="20"/>
      <c r="E29" s="125"/>
      <c r="F29" s="34">
        <f>IFERROR(IF(C29="UNL",INDEX(Tabel_UNL,MATCH($E29,Hulpsheets!$P$3:$P$123,0),MATCH($D29,Hulpsheets!$P$3:$U$3,0)),IF(C29="NFU",INDEX(Tabel_NFU,MATCH($E29,Hulpsheets!$W$3:$W$99,0),MATCH($D29,Hulpsheets!$W$3:$AC$3,0)),IF(C29="Overig",0,0))),0)</f>
        <v>0</v>
      </c>
      <c r="G29" s="356"/>
      <c r="H29" s="128"/>
      <c r="I29" s="1">
        <f t="shared" si="6"/>
        <v>0</v>
      </c>
      <c r="J29" s="1">
        <f t="shared" si="12"/>
        <v>0</v>
      </c>
      <c r="K29" s="359"/>
      <c r="L29" s="429" t="s">
        <v>120</v>
      </c>
      <c r="M29" s="257" t="str">
        <f>IF(LEN($C$5)&lt;=1,
    "",
    IF(
        OR($C$5="Overige (zorg-)instellingen",$C$5="Onderneming"),
        IF(Basisgegevens!$C$5="Ja",
            IFERROR(
                INDEX(Hulpsheets!$AO$3:$AR$18,
                    MATCH($C$9,Hulpsheets!$AN$3:$AN$18,0),
                    MATCH($C$6,Hulpsheets!$AO$3:$AR$3,0)
                ),
                ""
            ),
            IFERROR(
                INDEX(Hulpsheets!$AH$3:$AK$18,
                    MATCH($C$9,Hulpsheets!$AG$3:$AG$18,0),
                    MATCH($C$6,Hulpsheets!$AH$3:$AK$3,0)
                ),
                ""
            )
        ),
        IF($L29="Niet-economische activiteit",
            100%,
            IF(Basisgegevens!$C$5="Ja",
                IFERROR(
                    INDEX(Hulpsheets!$AO$3:$AR$18,
                        MATCH($C$9,Hulpsheets!$AN$3:$AN$18,0),
                        MATCH($C$6,Hulpsheets!$AO$3:$AR$3,0)
                    ),
                    ""
                ),
                IFERROR(
                    INDEX(Hulpsheets!$AH$3:$AK$18,
                        MATCH($C$9,Hulpsheets!$AG$3:$AG$18,0),
                        MATCH($C$6,Hulpsheets!$AH$3:$AK$3,0)
                    ),
                    ""
                )
            )
        )
    )
)</f>
        <v/>
      </c>
      <c r="N29" s="397">
        <f t="shared" si="2"/>
        <v>0</v>
      </c>
      <c r="O29" s="77" t="str">
        <f t="shared" si="7"/>
        <v/>
      </c>
      <c r="P29" s="86" t="str">
        <f t="shared" si="8"/>
        <v/>
      </c>
      <c r="R29" s="404"/>
      <c r="S29" s="403" t="str">
        <f t="shared" si="9"/>
        <v/>
      </c>
      <c r="T29" s="130" t="str">
        <f t="shared" si="10"/>
        <v/>
      </c>
      <c r="U29" s="70"/>
      <c r="V29" s="404"/>
      <c r="W29" s="70"/>
      <c r="X29" s="404"/>
      <c r="Z29" s="407" t="str">
        <f t="shared" si="11"/>
        <v/>
      </c>
      <c r="AA29" s="130" t="str">
        <f t="shared" si="3"/>
        <v/>
      </c>
      <c r="AB29" s="407" t="str">
        <f t="shared" si="4"/>
        <v/>
      </c>
      <c r="AC29" s="130" t="str">
        <f t="shared" si="5"/>
        <v/>
      </c>
      <c r="AD29" s="461"/>
    </row>
    <row r="30" spans="1:30" ht="13.5" hidden="1" outlineLevel="1" thickBot="1" x14ac:dyDescent="0.25">
      <c r="A30" s="6"/>
      <c r="B30" s="98"/>
      <c r="C30" s="323" t="str">
        <f t="shared" si="0"/>
        <v/>
      </c>
      <c r="D30" s="20"/>
      <c r="E30" s="125"/>
      <c r="F30" s="34">
        <f>IFERROR(IF(C30="UNL",INDEX(Tabel_UNL,MATCH($E30,Hulpsheets!$P$3:$P$123,0),MATCH($D30,Hulpsheets!$P$3:$U$3,0)),IF(C30="NFU",INDEX(Tabel_NFU,MATCH($E30,Hulpsheets!$W$3:$W$99,0),MATCH($D30,Hulpsheets!$W$3:$AC$3,0)),IF(C30="Overig",0,0))),0)</f>
        <v>0</v>
      </c>
      <c r="G30" s="356"/>
      <c r="H30" s="128"/>
      <c r="I30" s="1">
        <f t="shared" si="6"/>
        <v>0</v>
      </c>
      <c r="J30" s="1">
        <f t="shared" si="12"/>
        <v>0</v>
      </c>
      <c r="K30" s="359"/>
      <c r="L30" s="429" t="s">
        <v>120</v>
      </c>
      <c r="M30" s="257" t="str">
        <f>IF(LEN($C$5)&lt;=1,
    "",
    IF(
        OR($C$5="Overige (zorg-)instellingen",$C$5="Onderneming"),
        IF(Basisgegevens!$C$5="Ja",
            IFERROR(
                INDEX(Hulpsheets!$AO$3:$AR$18,
                    MATCH($C$9,Hulpsheets!$AN$3:$AN$18,0),
                    MATCH($C$6,Hulpsheets!$AO$3:$AR$3,0)
                ),
                ""
            ),
            IFERROR(
                INDEX(Hulpsheets!$AH$3:$AK$18,
                    MATCH($C$9,Hulpsheets!$AG$3:$AG$18,0),
                    MATCH($C$6,Hulpsheets!$AH$3:$AK$3,0)
                ),
                ""
            )
        ),
        IF($L30="Niet-economische activiteit",
            100%,
            IF(Basisgegevens!$C$5="Ja",
                IFERROR(
                    INDEX(Hulpsheets!$AO$3:$AR$18,
                        MATCH($C$9,Hulpsheets!$AN$3:$AN$18,0),
                        MATCH($C$6,Hulpsheets!$AO$3:$AR$3,0)
                    ),
                    ""
                ),
                IFERROR(
                    INDEX(Hulpsheets!$AH$3:$AK$18,
                        MATCH($C$9,Hulpsheets!$AG$3:$AG$18,0),
                        MATCH($C$6,Hulpsheets!$AH$3:$AK$3,0)
                    ),
                    ""
                )
            )
        )
    )
)</f>
        <v/>
      </c>
      <c r="N30" s="397">
        <f t="shared" si="2"/>
        <v>0</v>
      </c>
      <c r="O30" s="77" t="str">
        <f t="shared" si="7"/>
        <v/>
      </c>
      <c r="P30" s="86" t="str">
        <f t="shared" si="8"/>
        <v/>
      </c>
      <c r="R30" s="404"/>
      <c r="S30" s="403" t="str">
        <f t="shared" si="9"/>
        <v/>
      </c>
      <c r="T30" s="130" t="str">
        <f t="shared" si="10"/>
        <v/>
      </c>
      <c r="U30" s="70"/>
      <c r="V30" s="404"/>
      <c r="W30" s="70"/>
      <c r="X30" s="404"/>
      <c r="Z30" s="407" t="str">
        <f t="shared" si="11"/>
        <v/>
      </c>
      <c r="AA30" s="130" t="str">
        <f t="shared" si="3"/>
        <v/>
      </c>
      <c r="AB30" s="407" t="str">
        <f t="shared" si="4"/>
        <v/>
      </c>
      <c r="AC30" s="130" t="str">
        <f t="shared" si="5"/>
        <v/>
      </c>
      <c r="AD30" s="461"/>
    </row>
    <row r="31" spans="1:30" ht="13.5" hidden="1" outlineLevel="1" thickBot="1" x14ac:dyDescent="0.25">
      <c r="A31" s="6"/>
      <c r="B31" s="98"/>
      <c r="C31" s="323" t="str">
        <f t="shared" si="0"/>
        <v/>
      </c>
      <c r="D31" s="20"/>
      <c r="E31" s="125"/>
      <c r="F31" s="34">
        <f>IFERROR(IF(C31="UNL",INDEX(Tabel_UNL,MATCH($E31,Hulpsheets!$P$3:$P$123,0),MATCH($D31,Hulpsheets!$P$3:$U$3,0)),IF(C31="NFU",INDEX(Tabel_NFU,MATCH($E31,Hulpsheets!$W$3:$W$99,0),MATCH($D31,Hulpsheets!$W$3:$AC$3,0)),IF(C31="Overig",0,0))),0)</f>
        <v>0</v>
      </c>
      <c r="G31" s="356"/>
      <c r="H31" s="128"/>
      <c r="I31" s="1">
        <f t="shared" si="6"/>
        <v>0</v>
      </c>
      <c r="J31" s="1">
        <f t="shared" si="12"/>
        <v>0</v>
      </c>
      <c r="K31" s="359"/>
      <c r="L31" s="429" t="s">
        <v>120</v>
      </c>
      <c r="M31" s="257" t="str">
        <f>IF(LEN($C$5)&lt;=1,
    "",
    IF(
        OR($C$5="Overige (zorg-)instellingen",$C$5="Onderneming"),
        IF(Basisgegevens!$C$5="Ja",
            IFERROR(
                INDEX(Hulpsheets!$AO$3:$AR$18,
                    MATCH($C$9,Hulpsheets!$AN$3:$AN$18,0),
                    MATCH($C$6,Hulpsheets!$AO$3:$AR$3,0)
                ),
                ""
            ),
            IFERROR(
                INDEX(Hulpsheets!$AH$3:$AK$18,
                    MATCH($C$9,Hulpsheets!$AG$3:$AG$18,0),
                    MATCH($C$6,Hulpsheets!$AH$3:$AK$3,0)
                ),
                ""
            )
        ),
        IF($L31="Niet-economische activiteit",
            100%,
            IF(Basisgegevens!$C$5="Ja",
                IFERROR(
                    INDEX(Hulpsheets!$AO$3:$AR$18,
                        MATCH($C$9,Hulpsheets!$AN$3:$AN$18,0),
                        MATCH($C$6,Hulpsheets!$AO$3:$AR$3,0)
                    ),
                    ""
                ),
                IFERROR(
                    INDEX(Hulpsheets!$AH$3:$AK$18,
                        MATCH($C$9,Hulpsheets!$AG$3:$AG$18,0),
                        MATCH($C$6,Hulpsheets!$AH$3:$AK$3,0)
                    ),
                    ""
                )
            )
        )
    )
)</f>
        <v/>
      </c>
      <c r="N31" s="397">
        <f t="shared" si="2"/>
        <v>0</v>
      </c>
      <c r="O31" s="77" t="str">
        <f t="shared" si="7"/>
        <v/>
      </c>
      <c r="P31" s="86" t="str">
        <f t="shared" si="8"/>
        <v/>
      </c>
      <c r="R31" s="404"/>
      <c r="S31" s="403" t="str">
        <f t="shared" si="9"/>
        <v/>
      </c>
      <c r="T31" s="130" t="str">
        <f t="shared" si="10"/>
        <v/>
      </c>
      <c r="U31" s="70"/>
      <c r="V31" s="404"/>
      <c r="W31" s="70"/>
      <c r="X31" s="404"/>
      <c r="Z31" s="407" t="str">
        <f t="shared" si="11"/>
        <v/>
      </c>
      <c r="AA31" s="130" t="str">
        <f t="shared" si="3"/>
        <v/>
      </c>
      <c r="AB31" s="407" t="str">
        <f t="shared" si="4"/>
        <v/>
      </c>
      <c r="AC31" s="130" t="str">
        <f t="shared" si="5"/>
        <v/>
      </c>
      <c r="AD31" s="461"/>
    </row>
    <row r="32" spans="1:30" ht="13.5" hidden="1" outlineLevel="1" thickBot="1" x14ac:dyDescent="0.25">
      <c r="A32" s="6"/>
      <c r="B32" s="98"/>
      <c r="C32" s="323" t="str">
        <f t="shared" si="0"/>
        <v/>
      </c>
      <c r="D32" s="20"/>
      <c r="E32" s="125"/>
      <c r="F32" s="34">
        <f>IFERROR(IF(C32="UNL",INDEX(Tabel_UNL,MATCH($E32,Hulpsheets!$P$3:$P$123,0),MATCH($D32,Hulpsheets!$P$3:$U$3,0)),IF(C32="NFU",INDEX(Tabel_NFU,MATCH($E32,Hulpsheets!$W$3:$W$99,0),MATCH($D32,Hulpsheets!$W$3:$AC$3,0)),IF(C32="Overig",0,0))),0)</f>
        <v>0</v>
      </c>
      <c r="G32" s="356"/>
      <c r="H32" s="128"/>
      <c r="I32" s="1">
        <f t="shared" si="6"/>
        <v>0</v>
      </c>
      <c r="J32" s="1">
        <f t="shared" si="12"/>
        <v>0</v>
      </c>
      <c r="K32" s="359"/>
      <c r="L32" s="429" t="s">
        <v>120</v>
      </c>
      <c r="M32" s="257" t="str">
        <f>IF(LEN($C$5)&lt;=1,
    "",
    IF(
        OR($C$5="Overige (zorg-)instellingen",$C$5="Onderneming"),
        IF(Basisgegevens!$C$5="Ja",
            IFERROR(
                INDEX(Hulpsheets!$AO$3:$AR$18,
                    MATCH($C$9,Hulpsheets!$AN$3:$AN$18,0),
                    MATCH($C$6,Hulpsheets!$AO$3:$AR$3,0)
                ),
                ""
            ),
            IFERROR(
                INDEX(Hulpsheets!$AH$3:$AK$18,
                    MATCH($C$9,Hulpsheets!$AG$3:$AG$18,0),
                    MATCH($C$6,Hulpsheets!$AH$3:$AK$3,0)
                ),
                ""
            )
        ),
        IF($L32="Niet-economische activiteit",
            100%,
            IF(Basisgegevens!$C$5="Ja",
                IFERROR(
                    INDEX(Hulpsheets!$AO$3:$AR$18,
                        MATCH($C$9,Hulpsheets!$AN$3:$AN$18,0),
                        MATCH($C$6,Hulpsheets!$AO$3:$AR$3,0)
                    ),
                    ""
                ),
                IFERROR(
                    INDEX(Hulpsheets!$AH$3:$AK$18,
                        MATCH($C$9,Hulpsheets!$AG$3:$AG$18,0),
                        MATCH($C$6,Hulpsheets!$AH$3:$AK$3,0)
                    ),
                    ""
                )
            )
        )
    )
)</f>
        <v/>
      </c>
      <c r="N32" s="397">
        <f t="shared" si="2"/>
        <v>0</v>
      </c>
      <c r="O32" s="77" t="str">
        <f t="shared" si="7"/>
        <v/>
      </c>
      <c r="P32" s="86" t="str">
        <f t="shared" si="8"/>
        <v/>
      </c>
      <c r="R32" s="404"/>
      <c r="S32" s="403" t="str">
        <f t="shared" si="9"/>
        <v/>
      </c>
      <c r="T32" s="130" t="str">
        <f t="shared" si="10"/>
        <v/>
      </c>
      <c r="U32" s="70"/>
      <c r="V32" s="404"/>
      <c r="W32" s="70"/>
      <c r="X32" s="404"/>
      <c r="Z32" s="407" t="str">
        <f t="shared" si="11"/>
        <v/>
      </c>
      <c r="AA32" s="130" t="str">
        <f t="shared" si="3"/>
        <v/>
      </c>
      <c r="AB32" s="407" t="str">
        <f t="shared" si="4"/>
        <v/>
      </c>
      <c r="AC32" s="130" t="str">
        <f t="shared" si="5"/>
        <v/>
      </c>
      <c r="AD32" s="461"/>
    </row>
    <row r="33" spans="1:30" ht="13.5" hidden="1" outlineLevel="1" thickBot="1" x14ac:dyDescent="0.25">
      <c r="A33" s="6"/>
      <c r="B33" s="98"/>
      <c r="C33" s="323" t="str">
        <f t="shared" si="0"/>
        <v/>
      </c>
      <c r="D33" s="20"/>
      <c r="E33" s="125"/>
      <c r="F33" s="34">
        <f>IFERROR(IF(C33="UNL",INDEX(Tabel_UNL,MATCH($E33,Hulpsheets!$P$3:$P$123,0),MATCH($D33,Hulpsheets!$P$3:$U$3,0)),IF(C33="NFU",INDEX(Tabel_NFU,MATCH($E33,Hulpsheets!$W$3:$W$99,0),MATCH($D33,Hulpsheets!$W$3:$AC$3,0)),IF(C33="Overig",0,0))),0)</f>
        <v>0</v>
      </c>
      <c r="G33" s="356"/>
      <c r="H33" s="128"/>
      <c r="I33" s="1">
        <f t="shared" si="6"/>
        <v>0</v>
      </c>
      <c r="J33" s="1">
        <f t="shared" si="12"/>
        <v>0</v>
      </c>
      <c r="K33" s="359"/>
      <c r="L33" s="429" t="s">
        <v>120</v>
      </c>
      <c r="M33" s="257" t="str">
        <f>IF(LEN($C$5)&lt;=1,
    "",
    IF(
        OR($C$5="Overige (zorg-)instellingen",$C$5="Onderneming"),
        IF(Basisgegevens!$C$5="Ja",
            IFERROR(
                INDEX(Hulpsheets!$AO$3:$AR$18,
                    MATCH($C$9,Hulpsheets!$AN$3:$AN$18,0),
                    MATCH($C$6,Hulpsheets!$AO$3:$AR$3,0)
                ),
                ""
            ),
            IFERROR(
                INDEX(Hulpsheets!$AH$3:$AK$18,
                    MATCH($C$9,Hulpsheets!$AG$3:$AG$18,0),
                    MATCH($C$6,Hulpsheets!$AH$3:$AK$3,0)
                ),
                ""
            )
        ),
        IF($L33="Niet-economische activiteit",
            100%,
            IF(Basisgegevens!$C$5="Ja",
                IFERROR(
                    INDEX(Hulpsheets!$AO$3:$AR$18,
                        MATCH($C$9,Hulpsheets!$AN$3:$AN$18,0),
                        MATCH($C$6,Hulpsheets!$AO$3:$AR$3,0)
                    ),
                    ""
                ),
                IFERROR(
                    INDEX(Hulpsheets!$AH$3:$AK$18,
                        MATCH($C$9,Hulpsheets!$AG$3:$AG$18,0),
                        MATCH($C$6,Hulpsheets!$AH$3:$AK$3,0)
                    ),
                    ""
                )
            )
        )
    )
)</f>
        <v/>
      </c>
      <c r="N33" s="397">
        <f t="shared" si="2"/>
        <v>0</v>
      </c>
      <c r="O33" s="77" t="str">
        <f t="shared" si="7"/>
        <v/>
      </c>
      <c r="P33" s="86" t="str">
        <f t="shared" si="8"/>
        <v/>
      </c>
      <c r="R33" s="404"/>
      <c r="S33" s="403" t="str">
        <f t="shared" si="9"/>
        <v/>
      </c>
      <c r="T33" s="130" t="str">
        <f t="shared" si="10"/>
        <v/>
      </c>
      <c r="U33" s="70"/>
      <c r="V33" s="404"/>
      <c r="W33" s="70"/>
      <c r="X33" s="404"/>
      <c r="Z33" s="407" t="str">
        <f t="shared" si="11"/>
        <v/>
      </c>
      <c r="AA33" s="130" t="str">
        <f t="shared" si="3"/>
        <v/>
      </c>
      <c r="AB33" s="407" t="str">
        <f t="shared" si="4"/>
        <v/>
      </c>
      <c r="AC33" s="130" t="str">
        <f t="shared" si="5"/>
        <v/>
      </c>
      <c r="AD33" s="461"/>
    </row>
    <row r="34" spans="1:30" ht="13.5" hidden="1" outlineLevel="1" thickBot="1" x14ac:dyDescent="0.25">
      <c r="A34" s="6"/>
      <c r="B34" s="98"/>
      <c r="C34" s="323" t="str">
        <f t="shared" si="0"/>
        <v/>
      </c>
      <c r="D34" s="20"/>
      <c r="E34" s="125"/>
      <c r="F34" s="34">
        <f>IFERROR(IF(C34="UNL",INDEX(Tabel_UNL,MATCH($E34,Hulpsheets!$P$3:$P$123,0),MATCH($D34,Hulpsheets!$P$3:$U$3,0)),IF(C34="NFU",INDEX(Tabel_NFU,MATCH($E34,Hulpsheets!$W$3:$W$99,0),MATCH($D34,Hulpsheets!$W$3:$AC$3,0)),IF(C34="Overig",0,0))),0)</f>
        <v>0</v>
      </c>
      <c r="G34" s="356"/>
      <c r="H34" s="128"/>
      <c r="I34" s="1">
        <f t="shared" si="6"/>
        <v>0</v>
      </c>
      <c r="J34" s="1">
        <f t="shared" si="12"/>
        <v>0</v>
      </c>
      <c r="K34" s="359"/>
      <c r="L34" s="429" t="s">
        <v>120</v>
      </c>
      <c r="M34" s="257" t="str">
        <f>IF(LEN($C$5)&lt;=1,
    "",
    IF(
        OR($C$5="Overige (zorg-)instellingen",$C$5="Onderneming"),
        IF(Basisgegevens!$C$5="Ja",
            IFERROR(
                INDEX(Hulpsheets!$AO$3:$AR$18,
                    MATCH($C$9,Hulpsheets!$AN$3:$AN$18,0),
                    MATCH($C$6,Hulpsheets!$AO$3:$AR$3,0)
                ),
                ""
            ),
            IFERROR(
                INDEX(Hulpsheets!$AH$3:$AK$18,
                    MATCH($C$9,Hulpsheets!$AG$3:$AG$18,0),
                    MATCH($C$6,Hulpsheets!$AH$3:$AK$3,0)
                ),
                ""
            )
        ),
        IF($L34="Niet-economische activiteit",
            100%,
            IF(Basisgegevens!$C$5="Ja",
                IFERROR(
                    INDEX(Hulpsheets!$AO$3:$AR$18,
                        MATCH($C$9,Hulpsheets!$AN$3:$AN$18,0),
                        MATCH($C$6,Hulpsheets!$AO$3:$AR$3,0)
                    ),
                    ""
                ),
                IFERROR(
                    INDEX(Hulpsheets!$AH$3:$AK$18,
                        MATCH($C$9,Hulpsheets!$AG$3:$AG$18,0),
                        MATCH($C$6,Hulpsheets!$AH$3:$AK$3,0)
                    ),
                    ""
                )
            )
        )
    )
)</f>
        <v/>
      </c>
      <c r="N34" s="397">
        <f t="shared" si="2"/>
        <v>0</v>
      </c>
      <c r="O34" s="77" t="str">
        <f t="shared" si="7"/>
        <v/>
      </c>
      <c r="P34" s="86" t="str">
        <f t="shared" si="8"/>
        <v/>
      </c>
      <c r="R34" s="404"/>
      <c r="S34" s="403" t="str">
        <f t="shared" si="9"/>
        <v/>
      </c>
      <c r="T34" s="130" t="str">
        <f t="shared" si="10"/>
        <v/>
      </c>
      <c r="U34" s="70"/>
      <c r="V34" s="404"/>
      <c r="W34" s="70"/>
      <c r="X34" s="404"/>
      <c r="Z34" s="407" t="str">
        <f t="shared" si="11"/>
        <v/>
      </c>
      <c r="AA34" s="130" t="str">
        <f t="shared" si="3"/>
        <v/>
      </c>
      <c r="AB34" s="407" t="str">
        <f t="shared" si="4"/>
        <v/>
      </c>
      <c r="AC34" s="130" t="str">
        <f t="shared" si="5"/>
        <v/>
      </c>
      <c r="AD34" s="461"/>
    </row>
    <row r="35" spans="1:30" ht="13.5" hidden="1" outlineLevel="1" thickBot="1" x14ac:dyDescent="0.25">
      <c r="A35" s="6"/>
      <c r="B35" s="98"/>
      <c r="C35" s="323" t="str">
        <f t="shared" si="0"/>
        <v/>
      </c>
      <c r="D35" s="20"/>
      <c r="E35" s="125"/>
      <c r="F35" s="34">
        <f>IFERROR(IF(C35="UNL",INDEX(Tabel_UNL,MATCH($E35,Hulpsheets!$P$3:$P$123,0),MATCH($D35,Hulpsheets!$P$3:$U$3,0)),IF(C35="NFU",INDEX(Tabel_NFU,MATCH($E35,Hulpsheets!$W$3:$W$99,0),MATCH($D35,Hulpsheets!$W$3:$AC$3,0)),IF(C35="Overig",0,0))),0)</f>
        <v>0</v>
      </c>
      <c r="G35" s="356"/>
      <c r="H35" s="128"/>
      <c r="I35" s="1">
        <f t="shared" si="6"/>
        <v>0</v>
      </c>
      <c r="J35" s="1">
        <f t="shared" si="12"/>
        <v>0</v>
      </c>
      <c r="K35" s="359"/>
      <c r="L35" s="429" t="s">
        <v>120</v>
      </c>
      <c r="M35" s="257" t="str">
        <f>IF(LEN($C$5)&lt;=1,
    "",
    IF(
        OR($C$5="Overige (zorg-)instellingen",$C$5="Onderneming"),
        IF(Basisgegevens!$C$5="Ja",
            IFERROR(
                INDEX(Hulpsheets!$AO$3:$AR$18,
                    MATCH($C$9,Hulpsheets!$AN$3:$AN$18,0),
                    MATCH($C$6,Hulpsheets!$AO$3:$AR$3,0)
                ),
                ""
            ),
            IFERROR(
                INDEX(Hulpsheets!$AH$3:$AK$18,
                    MATCH($C$9,Hulpsheets!$AG$3:$AG$18,0),
                    MATCH($C$6,Hulpsheets!$AH$3:$AK$3,0)
                ),
                ""
            )
        ),
        IF($L35="Niet-economische activiteit",
            100%,
            IF(Basisgegevens!$C$5="Ja",
                IFERROR(
                    INDEX(Hulpsheets!$AO$3:$AR$18,
                        MATCH($C$9,Hulpsheets!$AN$3:$AN$18,0),
                        MATCH($C$6,Hulpsheets!$AO$3:$AR$3,0)
                    ),
                    ""
                ),
                IFERROR(
                    INDEX(Hulpsheets!$AH$3:$AK$18,
                        MATCH($C$9,Hulpsheets!$AG$3:$AG$18,0),
                        MATCH($C$6,Hulpsheets!$AH$3:$AK$3,0)
                    ),
                    ""
                )
            )
        )
    )
)</f>
        <v/>
      </c>
      <c r="N35" s="397">
        <f t="shared" si="2"/>
        <v>0</v>
      </c>
      <c r="O35" s="77" t="str">
        <f t="shared" si="7"/>
        <v/>
      </c>
      <c r="P35" s="86" t="str">
        <f t="shared" si="8"/>
        <v/>
      </c>
      <c r="R35" s="404"/>
      <c r="S35" s="403" t="str">
        <f t="shared" si="9"/>
        <v/>
      </c>
      <c r="T35" s="130" t="str">
        <f t="shared" si="10"/>
        <v/>
      </c>
      <c r="U35" s="70"/>
      <c r="V35" s="404"/>
      <c r="W35" s="70"/>
      <c r="X35" s="404"/>
      <c r="Z35" s="407" t="str">
        <f t="shared" si="11"/>
        <v/>
      </c>
      <c r="AA35" s="130" t="str">
        <f t="shared" si="3"/>
        <v/>
      </c>
      <c r="AB35" s="407" t="str">
        <f t="shared" si="4"/>
        <v/>
      </c>
      <c r="AC35" s="130" t="str">
        <f t="shared" si="5"/>
        <v/>
      </c>
      <c r="AD35" s="461"/>
    </row>
    <row r="36" spans="1:30" ht="13.5" hidden="1" outlineLevel="1" thickBot="1" x14ac:dyDescent="0.25">
      <c r="A36" s="6"/>
      <c r="B36" s="98"/>
      <c r="C36" s="323" t="str">
        <f t="shared" si="0"/>
        <v/>
      </c>
      <c r="D36" s="20"/>
      <c r="E36" s="125"/>
      <c r="F36" s="34">
        <f>IFERROR(IF(C36="UNL",INDEX(Tabel_UNL,MATCH($E36,Hulpsheets!$P$3:$P$123,0),MATCH($D36,Hulpsheets!$P$3:$U$3,0)),IF(C36="NFU",INDEX(Tabel_NFU,MATCH($E36,Hulpsheets!$W$3:$W$99,0),MATCH($D36,Hulpsheets!$W$3:$AC$3,0)),IF(C36="Overig",0,0))),0)</f>
        <v>0</v>
      </c>
      <c r="G36" s="356"/>
      <c r="H36" s="128"/>
      <c r="I36" s="1">
        <f t="shared" si="6"/>
        <v>0</v>
      </c>
      <c r="J36" s="1">
        <f t="shared" si="12"/>
        <v>0</v>
      </c>
      <c r="K36" s="359"/>
      <c r="L36" s="429" t="s">
        <v>120</v>
      </c>
      <c r="M36" s="257" t="str">
        <f>IF(LEN($C$5)&lt;=1,
    "",
    IF(
        OR($C$5="Overige (zorg-)instellingen",$C$5="Onderneming"),
        IF(Basisgegevens!$C$5="Ja",
            IFERROR(
                INDEX(Hulpsheets!$AO$3:$AR$18,
                    MATCH($C$9,Hulpsheets!$AN$3:$AN$18,0),
                    MATCH($C$6,Hulpsheets!$AO$3:$AR$3,0)
                ),
                ""
            ),
            IFERROR(
                INDEX(Hulpsheets!$AH$3:$AK$18,
                    MATCH($C$9,Hulpsheets!$AG$3:$AG$18,0),
                    MATCH($C$6,Hulpsheets!$AH$3:$AK$3,0)
                ),
                ""
            )
        ),
        IF($L36="Niet-economische activiteit",
            100%,
            IF(Basisgegevens!$C$5="Ja",
                IFERROR(
                    INDEX(Hulpsheets!$AO$3:$AR$18,
                        MATCH($C$9,Hulpsheets!$AN$3:$AN$18,0),
                        MATCH($C$6,Hulpsheets!$AO$3:$AR$3,0)
                    ),
                    ""
                ),
                IFERROR(
                    INDEX(Hulpsheets!$AH$3:$AK$18,
                        MATCH($C$9,Hulpsheets!$AG$3:$AG$18,0),
                        MATCH($C$6,Hulpsheets!$AH$3:$AK$3,0)
                    ),
                    ""
                )
            )
        )
    )
)</f>
        <v/>
      </c>
      <c r="N36" s="397">
        <f t="shared" si="2"/>
        <v>0</v>
      </c>
      <c r="O36" s="77" t="str">
        <f t="shared" si="7"/>
        <v/>
      </c>
      <c r="P36" s="86" t="str">
        <f t="shared" si="8"/>
        <v/>
      </c>
      <c r="R36" s="404"/>
      <c r="S36" s="403" t="str">
        <f t="shared" si="9"/>
        <v/>
      </c>
      <c r="T36" s="130" t="str">
        <f t="shared" si="10"/>
        <v/>
      </c>
      <c r="U36" s="70"/>
      <c r="V36" s="404"/>
      <c r="W36" s="70"/>
      <c r="X36" s="404"/>
      <c r="Z36" s="407" t="str">
        <f t="shared" si="11"/>
        <v/>
      </c>
      <c r="AA36" s="130" t="str">
        <f t="shared" si="3"/>
        <v/>
      </c>
      <c r="AB36" s="407" t="str">
        <f t="shared" si="4"/>
        <v/>
      </c>
      <c r="AC36" s="130" t="str">
        <f t="shared" si="5"/>
        <v/>
      </c>
      <c r="AD36" s="461"/>
    </row>
    <row r="37" spans="1:30" ht="13.5" hidden="1" outlineLevel="1" thickBot="1" x14ac:dyDescent="0.25">
      <c r="A37" s="6"/>
      <c r="B37" s="99"/>
      <c r="C37" s="376" t="str">
        <f t="shared" si="0"/>
        <v/>
      </c>
      <c r="D37" s="35"/>
      <c r="E37" s="126"/>
      <c r="F37" s="385">
        <f>IFERROR(IF(C37="UNL",INDEX(Tabel_UNL,MATCH($E37,Hulpsheets!$P$3:$P$123,0),MATCH($D37,Hulpsheets!$P$3:$U$3,0)),IF(C37="NFU",INDEX(Tabel_NFU,MATCH($E37,Hulpsheets!$W$3:$W$99,0),MATCH($D37,Hulpsheets!$W$3:$AC$3,0)),IF(C37="Overig",0,0))),0)</f>
        <v>0</v>
      </c>
      <c r="G37" s="357"/>
      <c r="H37" s="129"/>
      <c r="I37" s="79">
        <f t="shared" si="6"/>
        <v>0</v>
      </c>
      <c r="J37" s="79">
        <f t="shared" si="12"/>
        <v>0</v>
      </c>
      <c r="K37" s="360"/>
      <c r="L37" s="428" t="s">
        <v>120</v>
      </c>
      <c r="M37" s="427" t="str">
        <f>IF(LEN($C$5)&lt;=1,
    "",
    IF(
        OR($C$5="Overige (zorg-)instellingen",$C$5="Onderneming"),
        IF(Basisgegevens!$C$5="Ja",
            IFERROR(
                INDEX(Hulpsheets!$AO$3:$AR$18,
                    MATCH($C$9,Hulpsheets!$AN$3:$AN$18,0),
                    MATCH($C$6,Hulpsheets!$AO$3:$AR$3,0)
                ),
                ""
            ),
            IFERROR(
                INDEX(Hulpsheets!$AH$3:$AK$18,
                    MATCH($C$9,Hulpsheets!$AG$3:$AG$18,0),
                    MATCH($C$6,Hulpsheets!$AH$3:$AK$3,0)
                ),
                ""
            )
        ),
        IF($L37="Niet-economische activiteit",
            100%,
            IF(Basisgegevens!$C$5="Ja",
                IFERROR(
                    INDEX(Hulpsheets!$AO$3:$AR$18,
                        MATCH($C$9,Hulpsheets!$AN$3:$AN$18,0),
                        MATCH($C$6,Hulpsheets!$AO$3:$AR$3,0)
                    ),
                    ""
                ),
                IFERROR(
                    INDEX(Hulpsheets!$AH$3:$AK$18,
                        MATCH($C$9,Hulpsheets!$AG$3:$AG$18,0),
                        MATCH($C$6,Hulpsheets!$AH$3:$AK$3,0)
                    ),
                    ""
                )
            )
        )
    )
)</f>
        <v/>
      </c>
      <c r="N37" s="397">
        <f t="shared" si="2"/>
        <v>0</v>
      </c>
      <c r="O37" s="87" t="str">
        <f t="shared" si="7"/>
        <v/>
      </c>
      <c r="P37" s="88" t="str">
        <f t="shared" si="8"/>
        <v/>
      </c>
      <c r="R37" s="405"/>
      <c r="S37" s="403" t="str">
        <f t="shared" si="9"/>
        <v/>
      </c>
      <c r="T37" s="365" t="str">
        <f>IFERROR(R37-S37,"")</f>
        <v/>
      </c>
      <c r="U37" s="70"/>
      <c r="V37" s="411"/>
      <c r="W37" s="70"/>
      <c r="X37" s="411"/>
      <c r="Z37" s="407" t="str">
        <f t="shared" si="11"/>
        <v/>
      </c>
      <c r="AA37" s="365" t="str">
        <f t="shared" si="3"/>
        <v/>
      </c>
      <c r="AB37" s="407" t="str">
        <f t="shared" si="4"/>
        <v/>
      </c>
      <c r="AC37" s="365" t="str">
        <f t="shared" si="5"/>
        <v/>
      </c>
      <c r="AD37" s="461"/>
    </row>
    <row r="38" spans="1:30" ht="13.5" collapsed="1" thickBot="1" x14ac:dyDescent="0.25">
      <c r="A38" s="97"/>
      <c r="B38" s="9"/>
      <c r="C38" s="97"/>
      <c r="D38" s="97"/>
      <c r="E38" s="230" t="str">
        <f>"* Let op: aantal maanden is maximaal "&amp;C7</f>
        <v xml:space="preserve">* Let op: aantal maanden is maximaal </v>
      </c>
      <c r="F38" s="97"/>
      <c r="G38" s="97"/>
      <c r="H38" s="97"/>
      <c r="L38" s="418" t="s">
        <v>102</v>
      </c>
      <c r="M38" s="78"/>
      <c r="N38" s="101">
        <f>SUM(N13:N37)</f>
        <v>0</v>
      </c>
      <c r="O38" s="101">
        <f>SUM(O13:O37)</f>
        <v>0</v>
      </c>
      <c r="P38" s="101">
        <f>SUM(P13:P37)</f>
        <v>0</v>
      </c>
      <c r="R38" s="366">
        <f>SUM(R13:R37)</f>
        <v>0</v>
      </c>
      <c r="S38" s="366">
        <f>SUM(S13:S37)</f>
        <v>0</v>
      </c>
      <c r="T38" s="366">
        <f>SUM(T13:T37)</f>
        <v>0</v>
      </c>
      <c r="U38" s="70"/>
      <c r="V38" s="364">
        <f>SUM(V13:V37)</f>
        <v>0</v>
      </c>
      <c r="W38" s="70"/>
      <c r="X38" s="364">
        <f>SUM(X13:X37)</f>
        <v>0</v>
      </c>
      <c r="Z38" s="410">
        <f>SUM(Z13:Z37)</f>
        <v>0</v>
      </c>
      <c r="AA38" s="364">
        <f>SUM(AA13:AA37)</f>
        <v>0</v>
      </c>
      <c r="AB38" s="410">
        <f>SUM(AB13:AB37)</f>
        <v>0</v>
      </c>
      <c r="AC38" s="364">
        <f>SUM(AC13:AC37)</f>
        <v>0</v>
      </c>
      <c r="AD38" s="462"/>
    </row>
    <row r="39" spans="1:30" ht="16.5" customHeight="1" thickBot="1" x14ac:dyDescent="0.25">
      <c r="B39" s="5" t="s">
        <v>103</v>
      </c>
      <c r="C39" s="7"/>
      <c r="D39" s="7"/>
      <c r="E39" s="6"/>
      <c r="F39" s="6"/>
      <c r="G39" s="6"/>
      <c r="H39" s="6"/>
      <c r="Q39" s="97"/>
      <c r="R39" s="97"/>
      <c r="S39" s="97"/>
      <c r="T39" s="97"/>
      <c r="U39" s="97"/>
      <c r="V39" s="97"/>
      <c r="W39" s="97"/>
      <c r="X39" s="97"/>
      <c r="Z39" s="97"/>
      <c r="AA39" s="97"/>
      <c r="AB39" s="97"/>
      <c r="AC39" s="97"/>
      <c r="AD39" s="97"/>
    </row>
    <row r="40" spans="1:30" ht="16.5" customHeight="1" thickBot="1" x14ac:dyDescent="0.25">
      <c r="B40" s="8" t="s">
        <v>104</v>
      </c>
      <c r="C40" s="7"/>
      <c r="D40" s="7"/>
      <c r="F40" s="6"/>
      <c r="G40" s="6"/>
      <c r="H40" s="6"/>
      <c r="Q40" s="97"/>
      <c r="R40" s="406" t="s">
        <v>87</v>
      </c>
      <c r="S40" s="401"/>
      <c r="T40" s="402"/>
      <c r="U40" s="6"/>
      <c r="V40" s="498" t="s">
        <v>61</v>
      </c>
      <c r="W40" s="6"/>
      <c r="X40" s="498" t="s">
        <v>62</v>
      </c>
      <c r="Z40" s="412"/>
      <c r="AA40" s="413"/>
      <c r="AB40" s="412"/>
      <c r="AC40" s="413"/>
      <c r="AD40" s="463"/>
    </row>
    <row r="41" spans="1:30" ht="13.5" thickBot="1" x14ac:dyDescent="0.25">
      <c r="A41" s="39"/>
      <c r="B41" s="39"/>
      <c r="C41" s="39"/>
      <c r="D41" s="39"/>
      <c r="F41" s="39"/>
      <c r="G41" s="39"/>
      <c r="H41" s="39"/>
      <c r="I41" s="39"/>
      <c r="J41" s="39"/>
      <c r="K41" s="39"/>
      <c r="L41" s="39"/>
      <c r="M41" s="258"/>
      <c r="N41" s="39"/>
      <c r="O41" s="39"/>
      <c r="P41" s="97"/>
      <c r="Q41" s="97"/>
      <c r="R41" s="6"/>
      <c r="S41" s="6"/>
      <c r="T41" s="6"/>
      <c r="U41" s="6"/>
      <c r="V41" s="499"/>
      <c r="W41" s="6"/>
      <c r="X41" s="499"/>
      <c r="Z41" s="6"/>
      <c r="AA41" s="6"/>
      <c r="AB41" s="6"/>
      <c r="AC41" s="97"/>
      <c r="AD41" s="97"/>
    </row>
    <row r="42" spans="1:30" ht="21" customHeight="1" thickBot="1" x14ac:dyDescent="0.25">
      <c r="A42" s="121"/>
      <c r="B42" s="521" t="s">
        <v>88</v>
      </c>
      <c r="C42" s="522"/>
      <c r="D42" s="522"/>
      <c r="E42" s="522"/>
      <c r="F42" s="522"/>
      <c r="G42" s="522"/>
      <c r="H42" s="522"/>
      <c r="I42" s="523"/>
      <c r="J42" s="236" t="s">
        <v>105</v>
      </c>
      <c r="K42" s="236" t="s">
        <v>106</v>
      </c>
      <c r="L42" s="236" t="s">
        <v>235</v>
      </c>
      <c r="M42" s="235" t="s">
        <v>94</v>
      </c>
      <c r="N42" s="143" t="s">
        <v>66</v>
      </c>
      <c r="O42" s="142" t="s">
        <v>95</v>
      </c>
      <c r="P42" s="122" t="s">
        <v>96</v>
      </c>
      <c r="Q42" s="120"/>
      <c r="R42" s="239" t="s">
        <v>68</v>
      </c>
      <c r="S42" s="93" t="s">
        <v>97</v>
      </c>
      <c r="T42" s="238" t="s">
        <v>70</v>
      </c>
      <c r="U42" s="119"/>
      <c r="V42" s="239" t="s">
        <v>68</v>
      </c>
      <c r="W42" s="414"/>
      <c r="X42" s="239" t="s">
        <v>68</v>
      </c>
      <c r="Y42" s="120"/>
      <c r="Z42" s="238" t="s">
        <v>97</v>
      </c>
      <c r="AA42" s="238" t="s">
        <v>70</v>
      </c>
      <c r="AB42" s="238" t="s">
        <v>97</v>
      </c>
      <c r="AC42" s="238" t="s">
        <v>70</v>
      </c>
      <c r="AD42" s="118"/>
    </row>
    <row r="43" spans="1:30" ht="14.25" customHeight="1" x14ac:dyDescent="0.2">
      <c r="A43" s="6"/>
      <c r="B43" s="524"/>
      <c r="C43" s="525"/>
      <c r="D43" s="525"/>
      <c r="E43" s="525"/>
      <c r="F43" s="525"/>
      <c r="G43" s="525"/>
      <c r="H43" s="525"/>
      <c r="I43" s="526"/>
      <c r="J43" s="138"/>
      <c r="K43" s="292"/>
      <c r="L43" s="429" t="s">
        <v>120</v>
      </c>
      <c r="M43" s="257" t="str">
        <f>IF(LEN($C$5)&lt;=1,
    "",
    IF(
        OR($C$5="Overige (zorg-)instellingen",$C$5="Onderneming"),
        IF(Basisgegevens!$C$5="Ja",
            IFERROR(
                INDEX(Hulpsheets!$AO$3:$AR$18,
                    MATCH($C$9,Hulpsheets!$AN$3:$AN$18,0),
                    MATCH($C$6,Hulpsheets!$AO$3:$AR$3,0)
                ),
                ""
            ),
            IFERROR(
                INDEX(Hulpsheets!$AH$3:$AK$18,
                    MATCH($C$9,Hulpsheets!$AG$3:$AG$18,0),
                    MATCH($C$6,Hulpsheets!$AH$3:$AK$3,0)
                ),
                ""
            )
        ),
        IF($L43="Niet-economische activiteit",
            100%,
            IF(Basisgegevens!$C$5="Ja",
                IFERROR(
                    INDEX(Hulpsheets!$AO$3:$AR$18,
                        MATCH($C$9,Hulpsheets!$AN$3:$AN$18,0),
                        MATCH($C$6,Hulpsheets!$AO$3:$AR$3,0)
                    ),
                    ""
                ),
                IFERROR(
                    INDEX(Hulpsheets!$AH$3:$AK$18,
                        MATCH($C$9,Hulpsheets!$AG$3:$AG$18,0),
                        MATCH($C$6,Hulpsheets!$AH$3:$AK$3,0)
                    ),
                    ""
                )
            )
        )
    )
)</f>
        <v/>
      </c>
      <c r="N43" s="397">
        <f t="shared" ref="N43:N67" si="13">IFERROR(J43*K43,"")</f>
        <v>0</v>
      </c>
      <c r="O43" s="82" t="str">
        <f>IFERROR(N43*M43,"")</f>
        <v/>
      </c>
      <c r="P43" s="81" t="str">
        <f>IFERROR(N43-O43,"")</f>
        <v/>
      </c>
      <c r="R43" s="404"/>
      <c r="S43" s="403" t="str">
        <f>IFERROR($R43*(1-$M43),"")</f>
        <v/>
      </c>
      <c r="T43" s="130" t="str">
        <f>IFERROR(R43-S43,"")</f>
        <v/>
      </c>
      <c r="U43" s="80"/>
      <c r="V43" s="404"/>
      <c r="W43" s="70"/>
      <c r="X43" s="404"/>
      <c r="Z43" s="407" t="str">
        <f>IFERROR($V43*(1-$M43),"")</f>
        <v/>
      </c>
      <c r="AA43" s="130" t="str">
        <f t="shared" ref="AA43:AA67" si="14">IFERROR(V43-Z43,"")</f>
        <v/>
      </c>
      <c r="AB43" s="407" t="str">
        <f t="shared" ref="AB43:AB67" si="15">IFERROR($X43*(1-$M43),"")</f>
        <v/>
      </c>
      <c r="AC43" s="130" t="str">
        <f t="shared" ref="AC43:AC67" si="16">IFERROR(X43-AB43,"")</f>
        <v/>
      </c>
      <c r="AD43" s="461"/>
    </row>
    <row r="44" spans="1:30" x14ac:dyDescent="0.2">
      <c r="A44" s="6"/>
      <c r="B44" s="500"/>
      <c r="C44" s="501"/>
      <c r="D44" s="501"/>
      <c r="E44" s="501"/>
      <c r="F44" s="501"/>
      <c r="G44" s="501"/>
      <c r="H44" s="501"/>
      <c r="I44" s="502"/>
      <c r="J44" s="139"/>
      <c r="K44" s="254"/>
      <c r="L44" s="429" t="s">
        <v>120</v>
      </c>
      <c r="M44" s="257" t="str">
        <f>IF(LEN($C$5)&lt;=1,
    "",
    IF(
        OR($C$5="Overige (zorg-)instellingen",$C$5="Onderneming"),
        IF(Basisgegevens!$C$5="Ja",
            IFERROR(
                INDEX(Hulpsheets!$AO$3:$AR$18,
                    MATCH($C$9,Hulpsheets!$AN$3:$AN$18,0),
                    MATCH($C$6,Hulpsheets!$AO$3:$AR$3,0)
                ),
                ""
            ),
            IFERROR(
                INDEX(Hulpsheets!$AH$3:$AK$18,
                    MATCH($C$9,Hulpsheets!$AG$3:$AG$18,0),
                    MATCH($C$6,Hulpsheets!$AH$3:$AK$3,0)
                ),
                ""
            )
        ),
        IF($L44="Niet-economische activiteit",
            100%,
            IF(Basisgegevens!$C$5="Ja",
                IFERROR(
                    INDEX(Hulpsheets!$AO$3:$AR$18,
                        MATCH($C$9,Hulpsheets!$AN$3:$AN$18,0),
                        MATCH($C$6,Hulpsheets!$AO$3:$AR$3,0)
                    ),
                    ""
                ),
                IFERROR(
                    INDEX(Hulpsheets!$AH$3:$AK$18,
                        MATCH($C$9,Hulpsheets!$AG$3:$AG$18,0),
                        MATCH($C$6,Hulpsheets!$AH$3:$AK$3,0)
                    ),
                    ""
                )
            )
        )
    )
)</f>
        <v/>
      </c>
      <c r="N44" s="397">
        <f t="shared" si="13"/>
        <v>0</v>
      </c>
      <c r="O44" s="77" t="str">
        <f t="shared" ref="O44:O67" si="17">IFERROR(N44*M44,"")</f>
        <v/>
      </c>
      <c r="P44" s="81" t="str">
        <f t="shared" ref="P44:P67" si="18">IFERROR(N44-O44,"")</f>
        <v/>
      </c>
      <c r="R44" s="404"/>
      <c r="S44" s="403" t="str">
        <f t="shared" ref="S44:S67" si="19">IFERROR($R44*(1-$M44),"")</f>
        <v/>
      </c>
      <c r="T44" s="130" t="str">
        <f t="shared" ref="T44:T67" si="20">IFERROR(R44-S44,"")</f>
        <v/>
      </c>
      <c r="U44" s="70"/>
      <c r="V44" s="404"/>
      <c r="W44" s="70"/>
      <c r="X44" s="404"/>
      <c r="Z44" s="407" t="str">
        <f t="shared" ref="Z44:Z66" si="21">IFERROR($V44*(1-$M44),"")</f>
        <v/>
      </c>
      <c r="AA44" s="130" t="str">
        <f t="shared" si="14"/>
        <v/>
      </c>
      <c r="AB44" s="407" t="str">
        <f t="shared" si="15"/>
        <v/>
      </c>
      <c r="AC44" s="130" t="str">
        <f t="shared" si="16"/>
        <v/>
      </c>
      <c r="AD44" s="461"/>
    </row>
    <row r="45" spans="1:30" x14ac:dyDescent="0.2">
      <c r="A45" s="6"/>
      <c r="B45" s="500"/>
      <c r="C45" s="501"/>
      <c r="D45" s="501"/>
      <c r="E45" s="501"/>
      <c r="F45" s="501"/>
      <c r="G45" s="501"/>
      <c r="H45" s="501"/>
      <c r="I45" s="502"/>
      <c r="J45" s="139"/>
      <c r="K45" s="254"/>
      <c r="L45" s="429" t="s">
        <v>120</v>
      </c>
      <c r="M45" s="257" t="str">
        <f>IF(LEN($C$5)&lt;=1,
    "",
    IF(
        OR($C$5="Overige (zorg-)instellingen",$C$5="Onderneming"),
        IF(Basisgegevens!$C$5="Ja",
            IFERROR(
                INDEX(Hulpsheets!$AO$3:$AR$18,
                    MATCH($C$9,Hulpsheets!$AN$3:$AN$18,0),
                    MATCH($C$6,Hulpsheets!$AO$3:$AR$3,0)
                ),
                ""
            ),
            IFERROR(
                INDEX(Hulpsheets!$AH$3:$AK$18,
                    MATCH($C$9,Hulpsheets!$AG$3:$AG$18,0),
                    MATCH($C$6,Hulpsheets!$AH$3:$AK$3,0)
                ),
                ""
            )
        ),
        IF($L45="Niet-economische activiteit",
            100%,
            IF(Basisgegevens!$C$5="Ja",
                IFERROR(
                    INDEX(Hulpsheets!$AO$3:$AR$18,
                        MATCH($C$9,Hulpsheets!$AN$3:$AN$18,0),
                        MATCH($C$6,Hulpsheets!$AO$3:$AR$3,0)
                    ),
                    ""
                ),
                IFERROR(
                    INDEX(Hulpsheets!$AH$3:$AK$18,
                        MATCH($C$9,Hulpsheets!$AG$3:$AG$18,0),
                        MATCH($C$6,Hulpsheets!$AH$3:$AK$3,0)
                    ),
                    ""
                )
            )
        )
    )
)</f>
        <v/>
      </c>
      <c r="N45" s="397">
        <f t="shared" si="13"/>
        <v>0</v>
      </c>
      <c r="O45" s="77" t="str">
        <f t="shared" si="17"/>
        <v/>
      </c>
      <c r="P45" s="81" t="str">
        <f t="shared" si="18"/>
        <v/>
      </c>
      <c r="R45" s="404"/>
      <c r="S45" s="403" t="str">
        <f t="shared" si="19"/>
        <v/>
      </c>
      <c r="T45" s="130" t="str">
        <f t="shared" si="20"/>
        <v/>
      </c>
      <c r="U45" s="70"/>
      <c r="V45" s="404"/>
      <c r="W45" s="70"/>
      <c r="X45" s="404"/>
      <c r="Z45" s="407" t="str">
        <f t="shared" si="21"/>
        <v/>
      </c>
      <c r="AA45" s="130" t="str">
        <f t="shared" si="14"/>
        <v/>
      </c>
      <c r="AB45" s="407" t="str">
        <f t="shared" si="15"/>
        <v/>
      </c>
      <c r="AC45" s="130" t="str">
        <f t="shared" si="16"/>
        <v/>
      </c>
      <c r="AD45" s="461"/>
    </row>
    <row r="46" spans="1:30" x14ac:dyDescent="0.2">
      <c r="A46" s="6"/>
      <c r="B46" s="500"/>
      <c r="C46" s="501"/>
      <c r="D46" s="501"/>
      <c r="E46" s="501"/>
      <c r="F46" s="501"/>
      <c r="G46" s="501"/>
      <c r="H46" s="501"/>
      <c r="I46" s="502"/>
      <c r="J46" s="139"/>
      <c r="K46" s="254"/>
      <c r="L46" s="429" t="s">
        <v>120</v>
      </c>
      <c r="M46" s="257" t="str">
        <f>IF(LEN($C$5)&lt;=1,
    "",
    IF(
        OR($C$5="Overige (zorg-)instellingen",$C$5="Onderneming"),
        IF(Basisgegevens!$C$5="Ja",
            IFERROR(
                INDEX(Hulpsheets!$AO$3:$AR$18,
                    MATCH($C$9,Hulpsheets!$AN$3:$AN$18,0),
                    MATCH($C$6,Hulpsheets!$AO$3:$AR$3,0)
                ),
                ""
            ),
            IFERROR(
                INDEX(Hulpsheets!$AH$3:$AK$18,
                    MATCH($C$9,Hulpsheets!$AG$3:$AG$18,0),
                    MATCH($C$6,Hulpsheets!$AH$3:$AK$3,0)
                ),
                ""
            )
        ),
        IF($L46="Niet-economische activiteit",
            100%,
            IF(Basisgegevens!$C$5="Ja",
                IFERROR(
                    INDEX(Hulpsheets!$AO$3:$AR$18,
                        MATCH($C$9,Hulpsheets!$AN$3:$AN$18,0),
                        MATCH($C$6,Hulpsheets!$AO$3:$AR$3,0)
                    ),
                    ""
                ),
                IFERROR(
                    INDEX(Hulpsheets!$AH$3:$AK$18,
                        MATCH($C$9,Hulpsheets!$AG$3:$AG$18,0),
                        MATCH($C$6,Hulpsheets!$AH$3:$AK$3,0)
                    ),
                    ""
                )
            )
        )
    )
)</f>
        <v/>
      </c>
      <c r="N46" s="397">
        <f t="shared" si="13"/>
        <v>0</v>
      </c>
      <c r="O46" s="77" t="str">
        <f t="shared" si="17"/>
        <v/>
      </c>
      <c r="P46" s="81" t="str">
        <f t="shared" si="18"/>
        <v/>
      </c>
      <c r="R46" s="404"/>
      <c r="S46" s="403" t="str">
        <f t="shared" si="19"/>
        <v/>
      </c>
      <c r="T46" s="130" t="str">
        <f t="shared" si="20"/>
        <v/>
      </c>
      <c r="U46" s="70"/>
      <c r="V46" s="404"/>
      <c r="W46" s="70"/>
      <c r="X46" s="404"/>
      <c r="Z46" s="407" t="str">
        <f t="shared" si="21"/>
        <v/>
      </c>
      <c r="AA46" s="130" t="str">
        <f t="shared" si="14"/>
        <v/>
      </c>
      <c r="AB46" s="407" t="str">
        <f t="shared" si="15"/>
        <v/>
      </c>
      <c r="AC46" s="130" t="str">
        <f t="shared" si="16"/>
        <v/>
      </c>
      <c r="AD46" s="461"/>
    </row>
    <row r="47" spans="1:30" x14ac:dyDescent="0.2">
      <c r="A47" s="6"/>
      <c r="B47" s="500"/>
      <c r="C47" s="501"/>
      <c r="D47" s="501"/>
      <c r="E47" s="501"/>
      <c r="F47" s="501"/>
      <c r="G47" s="501"/>
      <c r="H47" s="501"/>
      <c r="I47" s="502"/>
      <c r="J47" s="139"/>
      <c r="K47" s="254"/>
      <c r="L47" s="429" t="s">
        <v>120</v>
      </c>
      <c r="M47" s="257" t="str">
        <f>IF(LEN($C$5)&lt;=1,
    "",
    IF(
        OR($C$5="Overige (zorg-)instellingen",$C$5="Onderneming"),
        IF(Basisgegevens!$C$5="Ja",
            IFERROR(
                INDEX(Hulpsheets!$AO$3:$AR$18,
                    MATCH($C$9,Hulpsheets!$AN$3:$AN$18,0),
                    MATCH($C$6,Hulpsheets!$AO$3:$AR$3,0)
                ),
                ""
            ),
            IFERROR(
                INDEX(Hulpsheets!$AH$3:$AK$18,
                    MATCH($C$9,Hulpsheets!$AG$3:$AG$18,0),
                    MATCH($C$6,Hulpsheets!$AH$3:$AK$3,0)
                ),
                ""
            )
        ),
        IF($L47="Niet-economische activiteit",
            100%,
            IF(Basisgegevens!$C$5="Ja",
                IFERROR(
                    INDEX(Hulpsheets!$AO$3:$AR$18,
                        MATCH($C$9,Hulpsheets!$AN$3:$AN$18,0),
                        MATCH($C$6,Hulpsheets!$AO$3:$AR$3,0)
                    ),
                    ""
                ),
                IFERROR(
                    INDEX(Hulpsheets!$AH$3:$AK$18,
                        MATCH($C$9,Hulpsheets!$AG$3:$AG$18,0),
                        MATCH($C$6,Hulpsheets!$AH$3:$AK$3,0)
                    ),
                    ""
                )
            )
        )
    )
)</f>
        <v/>
      </c>
      <c r="N47" s="397">
        <f t="shared" si="13"/>
        <v>0</v>
      </c>
      <c r="O47" s="77" t="str">
        <f t="shared" si="17"/>
        <v/>
      </c>
      <c r="P47" s="81" t="str">
        <f t="shared" si="18"/>
        <v/>
      </c>
      <c r="R47" s="404"/>
      <c r="S47" s="403" t="str">
        <f t="shared" si="19"/>
        <v/>
      </c>
      <c r="T47" s="130" t="str">
        <f t="shared" si="20"/>
        <v/>
      </c>
      <c r="U47" s="70"/>
      <c r="V47" s="404"/>
      <c r="W47" s="70"/>
      <c r="X47" s="404"/>
      <c r="Z47" s="407" t="str">
        <f t="shared" si="21"/>
        <v/>
      </c>
      <c r="AA47" s="130" t="str">
        <f t="shared" si="14"/>
        <v/>
      </c>
      <c r="AB47" s="407" t="str">
        <f t="shared" si="15"/>
        <v/>
      </c>
      <c r="AC47" s="130" t="str">
        <f t="shared" si="16"/>
        <v/>
      </c>
      <c r="AD47" s="461"/>
    </row>
    <row r="48" spans="1:30" x14ac:dyDescent="0.2">
      <c r="A48" s="6"/>
      <c r="B48" s="500"/>
      <c r="C48" s="501"/>
      <c r="D48" s="501"/>
      <c r="E48" s="501"/>
      <c r="F48" s="501"/>
      <c r="G48" s="501"/>
      <c r="H48" s="501"/>
      <c r="I48" s="502"/>
      <c r="J48" s="139"/>
      <c r="K48" s="254"/>
      <c r="L48" s="429" t="s">
        <v>120</v>
      </c>
      <c r="M48" s="257" t="str">
        <f>IF(LEN($C$5)&lt;=1,
    "",
    IF(
        OR($C$5="Overige (zorg-)instellingen",$C$5="Onderneming"),
        IF(Basisgegevens!$C$5="Ja",
            IFERROR(
                INDEX(Hulpsheets!$AO$3:$AR$18,
                    MATCH($C$9,Hulpsheets!$AN$3:$AN$18,0),
                    MATCH($C$6,Hulpsheets!$AO$3:$AR$3,0)
                ),
                ""
            ),
            IFERROR(
                INDEX(Hulpsheets!$AH$3:$AK$18,
                    MATCH($C$9,Hulpsheets!$AG$3:$AG$18,0),
                    MATCH($C$6,Hulpsheets!$AH$3:$AK$3,0)
                ),
                ""
            )
        ),
        IF($L48="Niet-economische activiteit",
            100%,
            IF(Basisgegevens!$C$5="Ja",
                IFERROR(
                    INDEX(Hulpsheets!$AO$3:$AR$18,
                        MATCH($C$9,Hulpsheets!$AN$3:$AN$18,0),
                        MATCH($C$6,Hulpsheets!$AO$3:$AR$3,0)
                    ),
                    ""
                ),
                IFERROR(
                    INDEX(Hulpsheets!$AH$3:$AK$18,
                        MATCH($C$9,Hulpsheets!$AG$3:$AG$18,0),
                        MATCH($C$6,Hulpsheets!$AH$3:$AK$3,0)
                    ),
                    ""
                )
            )
        )
    )
)</f>
        <v/>
      </c>
      <c r="N48" s="397">
        <f t="shared" si="13"/>
        <v>0</v>
      </c>
      <c r="O48" s="77" t="str">
        <f t="shared" si="17"/>
        <v/>
      </c>
      <c r="P48" s="81" t="str">
        <f t="shared" si="18"/>
        <v/>
      </c>
      <c r="R48" s="404"/>
      <c r="S48" s="403" t="str">
        <f t="shared" si="19"/>
        <v/>
      </c>
      <c r="T48" s="130" t="str">
        <f t="shared" si="20"/>
        <v/>
      </c>
      <c r="U48" s="70"/>
      <c r="V48" s="404"/>
      <c r="W48" s="70"/>
      <c r="X48" s="404"/>
      <c r="Z48" s="407" t="str">
        <f t="shared" si="21"/>
        <v/>
      </c>
      <c r="AA48" s="130" t="str">
        <f t="shared" si="14"/>
        <v/>
      </c>
      <c r="AB48" s="407" t="str">
        <f t="shared" si="15"/>
        <v/>
      </c>
      <c r="AC48" s="130" t="str">
        <f t="shared" si="16"/>
        <v/>
      </c>
      <c r="AD48" s="461"/>
    </row>
    <row r="49" spans="1:30" x14ac:dyDescent="0.2">
      <c r="A49" s="6"/>
      <c r="B49" s="500"/>
      <c r="C49" s="501"/>
      <c r="D49" s="501"/>
      <c r="E49" s="501"/>
      <c r="F49" s="501"/>
      <c r="G49" s="501"/>
      <c r="H49" s="501"/>
      <c r="I49" s="502"/>
      <c r="J49" s="139"/>
      <c r="K49" s="254"/>
      <c r="L49" s="429" t="s">
        <v>120</v>
      </c>
      <c r="M49" s="257" t="str">
        <f>IF(LEN($C$5)&lt;=1,
    "",
    IF(
        OR($C$5="Overige (zorg-)instellingen",$C$5="Onderneming"),
        IF(Basisgegevens!$C$5="Ja",
            IFERROR(
                INDEX(Hulpsheets!$AO$3:$AR$18,
                    MATCH($C$9,Hulpsheets!$AN$3:$AN$18,0),
                    MATCH($C$6,Hulpsheets!$AO$3:$AR$3,0)
                ),
                ""
            ),
            IFERROR(
                INDEX(Hulpsheets!$AH$3:$AK$18,
                    MATCH($C$9,Hulpsheets!$AG$3:$AG$18,0),
                    MATCH($C$6,Hulpsheets!$AH$3:$AK$3,0)
                ),
                ""
            )
        ),
        IF($L49="Niet-economische activiteit",
            100%,
            IF(Basisgegevens!$C$5="Ja",
                IFERROR(
                    INDEX(Hulpsheets!$AO$3:$AR$18,
                        MATCH($C$9,Hulpsheets!$AN$3:$AN$18,0),
                        MATCH($C$6,Hulpsheets!$AO$3:$AR$3,0)
                    ),
                    ""
                ),
                IFERROR(
                    INDEX(Hulpsheets!$AH$3:$AK$18,
                        MATCH($C$9,Hulpsheets!$AG$3:$AG$18,0),
                        MATCH($C$6,Hulpsheets!$AH$3:$AK$3,0)
                    ),
                    ""
                )
            )
        )
    )
)</f>
        <v/>
      </c>
      <c r="N49" s="397">
        <f t="shared" si="13"/>
        <v>0</v>
      </c>
      <c r="O49" s="77" t="str">
        <f t="shared" si="17"/>
        <v/>
      </c>
      <c r="P49" s="81" t="str">
        <f t="shared" si="18"/>
        <v/>
      </c>
      <c r="R49" s="404"/>
      <c r="S49" s="403" t="str">
        <f t="shared" si="19"/>
        <v/>
      </c>
      <c r="T49" s="130" t="str">
        <f t="shared" si="20"/>
        <v/>
      </c>
      <c r="U49" s="70"/>
      <c r="V49" s="404"/>
      <c r="W49" s="70"/>
      <c r="X49" s="404"/>
      <c r="Z49" s="407" t="str">
        <f t="shared" si="21"/>
        <v/>
      </c>
      <c r="AA49" s="130" t="str">
        <f t="shared" si="14"/>
        <v/>
      </c>
      <c r="AB49" s="407" t="str">
        <f t="shared" si="15"/>
        <v/>
      </c>
      <c r="AC49" s="130" t="str">
        <f t="shared" si="16"/>
        <v/>
      </c>
      <c r="AD49" s="461"/>
    </row>
    <row r="50" spans="1:30" x14ac:dyDescent="0.2">
      <c r="A50" s="6"/>
      <c r="B50" s="500"/>
      <c r="C50" s="501"/>
      <c r="D50" s="501"/>
      <c r="E50" s="501"/>
      <c r="F50" s="501"/>
      <c r="G50" s="501"/>
      <c r="H50" s="501"/>
      <c r="I50" s="502"/>
      <c r="J50" s="139"/>
      <c r="K50" s="254"/>
      <c r="L50" s="429" t="s">
        <v>120</v>
      </c>
      <c r="M50" s="257" t="str">
        <f>IF(LEN($C$5)&lt;=1,
    "",
    IF(
        OR($C$5="Overige (zorg-)instellingen",$C$5="Onderneming"),
        IF(Basisgegevens!$C$5="Ja",
            IFERROR(
                INDEX(Hulpsheets!$AO$3:$AR$18,
                    MATCH($C$9,Hulpsheets!$AN$3:$AN$18,0),
                    MATCH($C$6,Hulpsheets!$AO$3:$AR$3,0)
                ),
                ""
            ),
            IFERROR(
                INDEX(Hulpsheets!$AH$3:$AK$18,
                    MATCH($C$9,Hulpsheets!$AG$3:$AG$18,0),
                    MATCH($C$6,Hulpsheets!$AH$3:$AK$3,0)
                ),
                ""
            )
        ),
        IF($L50="Niet-economische activiteit",
            100%,
            IF(Basisgegevens!$C$5="Ja",
                IFERROR(
                    INDEX(Hulpsheets!$AO$3:$AR$18,
                        MATCH($C$9,Hulpsheets!$AN$3:$AN$18,0),
                        MATCH($C$6,Hulpsheets!$AO$3:$AR$3,0)
                    ),
                    ""
                ),
                IFERROR(
                    INDEX(Hulpsheets!$AH$3:$AK$18,
                        MATCH($C$9,Hulpsheets!$AG$3:$AG$18,0),
                        MATCH($C$6,Hulpsheets!$AH$3:$AK$3,0)
                    ),
                    ""
                )
            )
        )
    )
)</f>
        <v/>
      </c>
      <c r="N50" s="397">
        <f t="shared" si="13"/>
        <v>0</v>
      </c>
      <c r="O50" s="77" t="str">
        <f t="shared" si="17"/>
        <v/>
      </c>
      <c r="P50" s="81" t="str">
        <f t="shared" si="18"/>
        <v/>
      </c>
      <c r="R50" s="404"/>
      <c r="S50" s="403" t="str">
        <f t="shared" si="19"/>
        <v/>
      </c>
      <c r="T50" s="130" t="str">
        <f t="shared" si="20"/>
        <v/>
      </c>
      <c r="U50" s="70"/>
      <c r="V50" s="404"/>
      <c r="W50" s="70"/>
      <c r="X50" s="404"/>
      <c r="Z50" s="407" t="str">
        <f t="shared" si="21"/>
        <v/>
      </c>
      <c r="AA50" s="130" t="str">
        <f t="shared" si="14"/>
        <v/>
      </c>
      <c r="AB50" s="407" t="str">
        <f t="shared" si="15"/>
        <v/>
      </c>
      <c r="AC50" s="130" t="str">
        <f t="shared" si="16"/>
        <v/>
      </c>
      <c r="AD50" s="461"/>
    </row>
    <row r="51" spans="1:30" x14ac:dyDescent="0.2">
      <c r="A51" s="6"/>
      <c r="B51" s="500"/>
      <c r="C51" s="501"/>
      <c r="D51" s="501"/>
      <c r="E51" s="501"/>
      <c r="F51" s="501"/>
      <c r="G51" s="501"/>
      <c r="H51" s="501"/>
      <c r="I51" s="502"/>
      <c r="J51" s="139"/>
      <c r="K51" s="254"/>
      <c r="L51" s="429" t="s">
        <v>120</v>
      </c>
      <c r="M51" s="257" t="str">
        <f>IF(LEN($C$5)&lt;=1,
    "",
    IF(
        OR($C$5="Overige (zorg-)instellingen",$C$5="Onderneming"),
        IF(Basisgegevens!$C$5="Ja",
            IFERROR(
                INDEX(Hulpsheets!$AO$3:$AR$18,
                    MATCH($C$9,Hulpsheets!$AN$3:$AN$18,0),
                    MATCH($C$6,Hulpsheets!$AO$3:$AR$3,0)
                ),
                ""
            ),
            IFERROR(
                INDEX(Hulpsheets!$AH$3:$AK$18,
                    MATCH($C$9,Hulpsheets!$AG$3:$AG$18,0),
                    MATCH($C$6,Hulpsheets!$AH$3:$AK$3,0)
                ),
                ""
            )
        ),
        IF($L51="Niet-economische activiteit",
            100%,
            IF(Basisgegevens!$C$5="Ja",
                IFERROR(
                    INDEX(Hulpsheets!$AO$3:$AR$18,
                        MATCH($C$9,Hulpsheets!$AN$3:$AN$18,0),
                        MATCH($C$6,Hulpsheets!$AO$3:$AR$3,0)
                    ),
                    ""
                ),
                IFERROR(
                    INDEX(Hulpsheets!$AH$3:$AK$18,
                        MATCH($C$9,Hulpsheets!$AG$3:$AG$18,0),
                        MATCH($C$6,Hulpsheets!$AH$3:$AK$3,0)
                    ),
                    ""
                )
            )
        )
    )
)</f>
        <v/>
      </c>
      <c r="N51" s="397">
        <f t="shared" si="13"/>
        <v>0</v>
      </c>
      <c r="O51" s="77" t="str">
        <f t="shared" si="17"/>
        <v/>
      </c>
      <c r="P51" s="81" t="str">
        <f t="shared" si="18"/>
        <v/>
      </c>
      <c r="R51" s="404"/>
      <c r="S51" s="403" t="str">
        <f t="shared" si="19"/>
        <v/>
      </c>
      <c r="T51" s="130" t="str">
        <f t="shared" si="20"/>
        <v/>
      </c>
      <c r="U51" s="70"/>
      <c r="V51" s="404"/>
      <c r="W51" s="70"/>
      <c r="X51" s="404"/>
      <c r="Z51" s="407" t="str">
        <f t="shared" si="21"/>
        <v/>
      </c>
      <c r="AA51" s="130" t="str">
        <f t="shared" si="14"/>
        <v/>
      </c>
      <c r="AB51" s="407" t="str">
        <f t="shared" si="15"/>
        <v/>
      </c>
      <c r="AC51" s="130" t="str">
        <f t="shared" si="16"/>
        <v/>
      </c>
      <c r="AD51" s="461"/>
    </row>
    <row r="52" spans="1:30" x14ac:dyDescent="0.2">
      <c r="A52" s="6"/>
      <c r="B52" s="500"/>
      <c r="C52" s="501"/>
      <c r="D52" s="501"/>
      <c r="E52" s="501"/>
      <c r="F52" s="501"/>
      <c r="G52" s="501"/>
      <c r="H52" s="501"/>
      <c r="I52" s="502"/>
      <c r="J52" s="139"/>
      <c r="K52" s="254"/>
      <c r="L52" s="429" t="s">
        <v>120</v>
      </c>
      <c r="M52" s="257" t="str">
        <f>IF(LEN($C$5)&lt;=1,
    "",
    IF(
        OR($C$5="Overige (zorg-)instellingen",$C$5="Onderneming"),
        IF(Basisgegevens!$C$5="Ja",
            IFERROR(
                INDEX(Hulpsheets!$AO$3:$AR$18,
                    MATCH($C$9,Hulpsheets!$AN$3:$AN$18,0),
                    MATCH($C$6,Hulpsheets!$AO$3:$AR$3,0)
                ),
                ""
            ),
            IFERROR(
                INDEX(Hulpsheets!$AH$3:$AK$18,
                    MATCH($C$9,Hulpsheets!$AG$3:$AG$18,0),
                    MATCH($C$6,Hulpsheets!$AH$3:$AK$3,0)
                ),
                ""
            )
        ),
        IF($L52="Niet-economische activiteit",
            100%,
            IF(Basisgegevens!$C$5="Ja",
                IFERROR(
                    INDEX(Hulpsheets!$AO$3:$AR$18,
                        MATCH($C$9,Hulpsheets!$AN$3:$AN$18,0),
                        MATCH($C$6,Hulpsheets!$AO$3:$AR$3,0)
                    ),
                    ""
                ),
                IFERROR(
                    INDEX(Hulpsheets!$AH$3:$AK$18,
                        MATCH($C$9,Hulpsheets!$AG$3:$AG$18,0),
                        MATCH($C$6,Hulpsheets!$AH$3:$AK$3,0)
                    ),
                    ""
                )
            )
        )
    )
)</f>
        <v/>
      </c>
      <c r="N52" s="397">
        <f t="shared" si="13"/>
        <v>0</v>
      </c>
      <c r="O52" s="77" t="str">
        <f t="shared" si="17"/>
        <v/>
      </c>
      <c r="P52" s="81" t="str">
        <f t="shared" si="18"/>
        <v/>
      </c>
      <c r="R52" s="404"/>
      <c r="S52" s="403" t="str">
        <f t="shared" si="19"/>
        <v/>
      </c>
      <c r="T52" s="130" t="str">
        <f t="shared" si="20"/>
        <v/>
      </c>
      <c r="U52" s="70"/>
      <c r="V52" s="404"/>
      <c r="W52" s="70"/>
      <c r="X52" s="404"/>
      <c r="Z52" s="407" t="str">
        <f t="shared" si="21"/>
        <v/>
      </c>
      <c r="AA52" s="130" t="str">
        <f t="shared" si="14"/>
        <v/>
      </c>
      <c r="AB52" s="407" t="str">
        <f t="shared" si="15"/>
        <v/>
      </c>
      <c r="AC52" s="130" t="str">
        <f t="shared" si="16"/>
        <v/>
      </c>
      <c r="AD52" s="461"/>
    </row>
    <row r="53" spans="1:30" x14ac:dyDescent="0.2">
      <c r="A53" s="6"/>
      <c r="B53" s="500"/>
      <c r="C53" s="501"/>
      <c r="D53" s="501"/>
      <c r="E53" s="501"/>
      <c r="F53" s="501"/>
      <c r="G53" s="501"/>
      <c r="H53" s="501"/>
      <c r="I53" s="502"/>
      <c r="J53" s="139"/>
      <c r="K53" s="254"/>
      <c r="L53" s="429" t="s">
        <v>120</v>
      </c>
      <c r="M53" s="257" t="str">
        <f>IF(LEN($C$5)&lt;=1,
    "",
    IF(
        OR($C$5="Overige (zorg-)instellingen",$C$5="Onderneming"),
        IF(Basisgegevens!$C$5="Ja",
            IFERROR(
                INDEX(Hulpsheets!$AO$3:$AR$18,
                    MATCH($C$9,Hulpsheets!$AN$3:$AN$18,0),
                    MATCH($C$6,Hulpsheets!$AO$3:$AR$3,0)
                ),
                ""
            ),
            IFERROR(
                INDEX(Hulpsheets!$AH$3:$AK$18,
                    MATCH($C$9,Hulpsheets!$AG$3:$AG$18,0),
                    MATCH($C$6,Hulpsheets!$AH$3:$AK$3,0)
                ),
                ""
            )
        ),
        IF($L53="Niet-economische activiteit",
            100%,
            IF(Basisgegevens!$C$5="Ja",
                IFERROR(
                    INDEX(Hulpsheets!$AO$3:$AR$18,
                        MATCH($C$9,Hulpsheets!$AN$3:$AN$18,0),
                        MATCH($C$6,Hulpsheets!$AO$3:$AR$3,0)
                    ),
                    ""
                ),
                IFERROR(
                    INDEX(Hulpsheets!$AH$3:$AK$18,
                        MATCH($C$9,Hulpsheets!$AG$3:$AG$18,0),
                        MATCH($C$6,Hulpsheets!$AH$3:$AK$3,0)
                    ),
                    ""
                )
            )
        )
    )
)</f>
        <v/>
      </c>
      <c r="N53" s="397">
        <f t="shared" si="13"/>
        <v>0</v>
      </c>
      <c r="O53" s="77" t="str">
        <f t="shared" si="17"/>
        <v/>
      </c>
      <c r="P53" s="81" t="str">
        <f t="shared" si="18"/>
        <v/>
      </c>
      <c r="R53" s="404"/>
      <c r="S53" s="403" t="str">
        <f t="shared" si="19"/>
        <v/>
      </c>
      <c r="T53" s="130" t="str">
        <f t="shared" si="20"/>
        <v/>
      </c>
      <c r="U53" s="70"/>
      <c r="V53" s="404"/>
      <c r="W53" s="70"/>
      <c r="X53" s="404"/>
      <c r="Z53" s="407" t="str">
        <f t="shared" si="21"/>
        <v/>
      </c>
      <c r="AA53" s="130" t="str">
        <f t="shared" si="14"/>
        <v/>
      </c>
      <c r="AB53" s="407" t="str">
        <f t="shared" si="15"/>
        <v/>
      </c>
      <c r="AC53" s="130" t="str">
        <f t="shared" si="16"/>
        <v/>
      </c>
      <c r="AD53" s="461"/>
    </row>
    <row r="54" spans="1:30" x14ac:dyDescent="0.2">
      <c r="A54" s="6"/>
      <c r="B54" s="500"/>
      <c r="C54" s="501"/>
      <c r="D54" s="501"/>
      <c r="E54" s="501"/>
      <c r="F54" s="501"/>
      <c r="G54" s="501"/>
      <c r="H54" s="501"/>
      <c r="I54" s="502"/>
      <c r="J54" s="139"/>
      <c r="K54" s="254"/>
      <c r="L54" s="429" t="s">
        <v>120</v>
      </c>
      <c r="M54" s="257" t="str">
        <f>IF(LEN($C$5)&lt;=1,
    "",
    IF(
        OR($C$5="Overige (zorg-)instellingen",$C$5="Onderneming"),
        IF(Basisgegevens!$C$5="Ja",
            IFERROR(
                INDEX(Hulpsheets!$AO$3:$AR$18,
                    MATCH($C$9,Hulpsheets!$AN$3:$AN$18,0),
                    MATCH($C$6,Hulpsheets!$AO$3:$AR$3,0)
                ),
                ""
            ),
            IFERROR(
                INDEX(Hulpsheets!$AH$3:$AK$18,
                    MATCH($C$9,Hulpsheets!$AG$3:$AG$18,0),
                    MATCH($C$6,Hulpsheets!$AH$3:$AK$3,0)
                ),
                ""
            )
        ),
        IF($L54="Niet-economische activiteit",
            100%,
            IF(Basisgegevens!$C$5="Ja",
                IFERROR(
                    INDEX(Hulpsheets!$AO$3:$AR$18,
                        MATCH($C$9,Hulpsheets!$AN$3:$AN$18,0),
                        MATCH($C$6,Hulpsheets!$AO$3:$AR$3,0)
                    ),
                    ""
                ),
                IFERROR(
                    INDEX(Hulpsheets!$AH$3:$AK$18,
                        MATCH($C$9,Hulpsheets!$AG$3:$AG$18,0),
                        MATCH($C$6,Hulpsheets!$AH$3:$AK$3,0)
                    ),
                    ""
                )
            )
        )
    )
)</f>
        <v/>
      </c>
      <c r="N54" s="397">
        <f t="shared" si="13"/>
        <v>0</v>
      </c>
      <c r="O54" s="77" t="str">
        <f t="shared" si="17"/>
        <v/>
      </c>
      <c r="P54" s="81" t="str">
        <f t="shared" si="18"/>
        <v/>
      </c>
      <c r="R54" s="404"/>
      <c r="S54" s="403" t="str">
        <f t="shared" si="19"/>
        <v/>
      </c>
      <c r="T54" s="130" t="str">
        <f t="shared" si="20"/>
        <v/>
      </c>
      <c r="U54" s="70"/>
      <c r="V54" s="404"/>
      <c r="W54" s="70"/>
      <c r="X54" s="404"/>
      <c r="Z54" s="407" t="str">
        <f t="shared" si="21"/>
        <v/>
      </c>
      <c r="AA54" s="130" t="str">
        <f t="shared" si="14"/>
        <v/>
      </c>
      <c r="AB54" s="407" t="str">
        <f t="shared" si="15"/>
        <v/>
      </c>
      <c r="AC54" s="130" t="str">
        <f t="shared" si="16"/>
        <v/>
      </c>
      <c r="AD54" s="461"/>
    </row>
    <row r="55" spans="1:30" x14ac:dyDescent="0.2">
      <c r="A55" s="6"/>
      <c r="B55" s="500"/>
      <c r="C55" s="501"/>
      <c r="D55" s="501"/>
      <c r="E55" s="501"/>
      <c r="F55" s="501"/>
      <c r="G55" s="501"/>
      <c r="H55" s="501"/>
      <c r="I55" s="502"/>
      <c r="J55" s="139"/>
      <c r="K55" s="254"/>
      <c r="L55" s="429" t="s">
        <v>120</v>
      </c>
      <c r="M55" s="257" t="str">
        <f>IF(LEN($C$5)&lt;=1,
    "",
    IF(
        OR($C$5="Overige (zorg-)instellingen",$C$5="Onderneming"),
        IF(Basisgegevens!$C$5="Ja",
            IFERROR(
                INDEX(Hulpsheets!$AO$3:$AR$18,
                    MATCH($C$9,Hulpsheets!$AN$3:$AN$18,0),
                    MATCH($C$6,Hulpsheets!$AO$3:$AR$3,0)
                ),
                ""
            ),
            IFERROR(
                INDEX(Hulpsheets!$AH$3:$AK$18,
                    MATCH($C$9,Hulpsheets!$AG$3:$AG$18,0),
                    MATCH($C$6,Hulpsheets!$AH$3:$AK$3,0)
                ),
                ""
            )
        ),
        IF($L55="Niet-economische activiteit",
            100%,
            IF(Basisgegevens!$C$5="Ja",
                IFERROR(
                    INDEX(Hulpsheets!$AO$3:$AR$18,
                        MATCH($C$9,Hulpsheets!$AN$3:$AN$18,0),
                        MATCH($C$6,Hulpsheets!$AO$3:$AR$3,0)
                    ),
                    ""
                ),
                IFERROR(
                    INDEX(Hulpsheets!$AH$3:$AK$18,
                        MATCH($C$9,Hulpsheets!$AG$3:$AG$18,0),
                        MATCH($C$6,Hulpsheets!$AH$3:$AK$3,0)
                    ),
                    ""
                )
            )
        )
    )
)</f>
        <v/>
      </c>
      <c r="N55" s="397">
        <f t="shared" si="13"/>
        <v>0</v>
      </c>
      <c r="O55" s="77" t="str">
        <f t="shared" si="17"/>
        <v/>
      </c>
      <c r="P55" s="81" t="str">
        <f t="shared" si="18"/>
        <v/>
      </c>
      <c r="R55" s="404"/>
      <c r="S55" s="403" t="str">
        <f t="shared" si="19"/>
        <v/>
      </c>
      <c r="T55" s="130" t="str">
        <f t="shared" si="20"/>
        <v/>
      </c>
      <c r="U55" s="70"/>
      <c r="V55" s="404"/>
      <c r="W55" s="70"/>
      <c r="X55" s="404"/>
      <c r="Z55" s="407" t="str">
        <f t="shared" si="21"/>
        <v/>
      </c>
      <c r="AA55" s="130" t="str">
        <f t="shared" si="14"/>
        <v/>
      </c>
      <c r="AB55" s="407" t="str">
        <f t="shared" si="15"/>
        <v/>
      </c>
      <c r="AC55" s="130" t="str">
        <f t="shared" si="16"/>
        <v/>
      </c>
      <c r="AD55" s="461"/>
    </row>
    <row r="56" spans="1:30" x14ac:dyDescent="0.2">
      <c r="A56" s="6"/>
      <c r="B56" s="500"/>
      <c r="C56" s="501"/>
      <c r="D56" s="501"/>
      <c r="E56" s="501"/>
      <c r="F56" s="501"/>
      <c r="G56" s="501"/>
      <c r="H56" s="501"/>
      <c r="I56" s="502"/>
      <c r="J56" s="139"/>
      <c r="K56" s="254"/>
      <c r="L56" s="429" t="s">
        <v>120</v>
      </c>
      <c r="M56" s="257" t="str">
        <f>IF(LEN($C$5)&lt;=1,
    "",
    IF(
        OR($C$5="Overige (zorg-)instellingen",$C$5="Onderneming"),
        IF(Basisgegevens!$C$5="Ja",
            IFERROR(
                INDEX(Hulpsheets!$AO$3:$AR$18,
                    MATCH($C$9,Hulpsheets!$AN$3:$AN$18,0),
                    MATCH($C$6,Hulpsheets!$AO$3:$AR$3,0)
                ),
                ""
            ),
            IFERROR(
                INDEX(Hulpsheets!$AH$3:$AK$18,
                    MATCH($C$9,Hulpsheets!$AG$3:$AG$18,0),
                    MATCH($C$6,Hulpsheets!$AH$3:$AK$3,0)
                ),
                ""
            )
        ),
        IF($L56="Niet-economische activiteit",
            100%,
            IF(Basisgegevens!$C$5="Ja",
                IFERROR(
                    INDEX(Hulpsheets!$AO$3:$AR$18,
                        MATCH($C$9,Hulpsheets!$AN$3:$AN$18,0),
                        MATCH($C$6,Hulpsheets!$AO$3:$AR$3,0)
                    ),
                    ""
                ),
                IFERROR(
                    INDEX(Hulpsheets!$AH$3:$AK$18,
                        MATCH($C$9,Hulpsheets!$AG$3:$AG$18,0),
                        MATCH($C$6,Hulpsheets!$AH$3:$AK$3,0)
                    ),
                    ""
                )
            )
        )
    )
)</f>
        <v/>
      </c>
      <c r="N56" s="397">
        <f t="shared" si="13"/>
        <v>0</v>
      </c>
      <c r="O56" s="77" t="str">
        <f t="shared" si="17"/>
        <v/>
      </c>
      <c r="P56" s="81" t="str">
        <f t="shared" si="18"/>
        <v/>
      </c>
      <c r="R56" s="404"/>
      <c r="S56" s="403" t="str">
        <f t="shared" si="19"/>
        <v/>
      </c>
      <c r="T56" s="130" t="str">
        <f t="shared" si="20"/>
        <v/>
      </c>
      <c r="U56" s="70"/>
      <c r="V56" s="404"/>
      <c r="W56" s="70"/>
      <c r="X56" s="404"/>
      <c r="Z56" s="407" t="str">
        <f t="shared" si="21"/>
        <v/>
      </c>
      <c r="AA56" s="130" t="str">
        <f t="shared" si="14"/>
        <v/>
      </c>
      <c r="AB56" s="407" t="str">
        <f t="shared" si="15"/>
        <v/>
      </c>
      <c r="AC56" s="130" t="str">
        <f t="shared" si="16"/>
        <v/>
      </c>
      <c r="AD56" s="461"/>
    </row>
    <row r="57" spans="1:30" ht="13.5" thickBot="1" x14ac:dyDescent="0.25">
      <c r="A57" s="6"/>
      <c r="B57" s="500"/>
      <c r="C57" s="501"/>
      <c r="D57" s="501"/>
      <c r="E57" s="501"/>
      <c r="F57" s="501"/>
      <c r="G57" s="501"/>
      <c r="H57" s="501"/>
      <c r="I57" s="502"/>
      <c r="J57" s="139"/>
      <c r="K57" s="254"/>
      <c r="L57" s="429" t="s">
        <v>120</v>
      </c>
      <c r="M57" s="257" t="str">
        <f>IF(LEN($C$5)&lt;=1,
    "",
    IF(
        OR($C$5="Overige (zorg-)instellingen",$C$5="Onderneming"),
        IF(Basisgegevens!$C$5="Ja",
            IFERROR(
                INDEX(Hulpsheets!$AO$3:$AR$18,
                    MATCH($C$9,Hulpsheets!$AN$3:$AN$18,0),
                    MATCH($C$6,Hulpsheets!$AO$3:$AR$3,0)
                ),
                ""
            ),
            IFERROR(
                INDEX(Hulpsheets!$AH$3:$AK$18,
                    MATCH($C$9,Hulpsheets!$AG$3:$AG$18,0),
                    MATCH($C$6,Hulpsheets!$AH$3:$AK$3,0)
                ),
                ""
            )
        ),
        IF($L57="Niet-economische activiteit",
            100%,
            IF(Basisgegevens!$C$5="Ja",
                IFERROR(
                    INDEX(Hulpsheets!$AO$3:$AR$18,
                        MATCH($C$9,Hulpsheets!$AN$3:$AN$18,0),
                        MATCH($C$6,Hulpsheets!$AO$3:$AR$3,0)
                    ),
                    ""
                ),
                IFERROR(
                    INDEX(Hulpsheets!$AH$3:$AK$18,
                        MATCH($C$9,Hulpsheets!$AG$3:$AG$18,0),
                        MATCH($C$6,Hulpsheets!$AH$3:$AK$3,0)
                    ),
                    ""
                )
            )
        )
    )
)</f>
        <v/>
      </c>
      <c r="N57" s="397">
        <f t="shared" si="13"/>
        <v>0</v>
      </c>
      <c r="O57" s="77" t="str">
        <f t="shared" si="17"/>
        <v/>
      </c>
      <c r="P57" s="81" t="str">
        <f t="shared" si="18"/>
        <v/>
      </c>
      <c r="R57" s="404"/>
      <c r="S57" s="403" t="str">
        <f t="shared" si="19"/>
        <v/>
      </c>
      <c r="T57" s="130" t="str">
        <f t="shared" si="20"/>
        <v/>
      </c>
      <c r="U57" s="70"/>
      <c r="V57" s="404"/>
      <c r="W57" s="70"/>
      <c r="X57" s="404"/>
      <c r="Z57" s="407" t="str">
        <f t="shared" si="21"/>
        <v/>
      </c>
      <c r="AA57" s="130" t="str">
        <f t="shared" si="14"/>
        <v/>
      </c>
      <c r="AB57" s="407" t="str">
        <f t="shared" si="15"/>
        <v/>
      </c>
      <c r="AC57" s="130" t="str">
        <f t="shared" si="16"/>
        <v/>
      </c>
      <c r="AD57" s="461"/>
    </row>
    <row r="58" spans="1:30" ht="13.5" hidden="1" outlineLevel="1" thickBot="1" x14ac:dyDescent="0.25">
      <c r="A58" s="6"/>
      <c r="B58" s="500"/>
      <c r="C58" s="501"/>
      <c r="D58" s="501"/>
      <c r="E58" s="501"/>
      <c r="F58" s="501"/>
      <c r="G58" s="501"/>
      <c r="H58" s="501"/>
      <c r="I58" s="502"/>
      <c r="J58" s="139"/>
      <c r="K58" s="254"/>
      <c r="L58" s="429" t="s">
        <v>120</v>
      </c>
      <c r="M58" s="257" t="str">
        <f>IF(LEN($C$5)&lt;=1,
    "",
    IF(
        OR($C$5="Overige (zorg-)instellingen",$C$5="Onderneming"),
        IF(Basisgegevens!$C$5="Ja",
            IFERROR(
                INDEX(Hulpsheets!$AO$3:$AR$18,
                    MATCH($C$9,Hulpsheets!$AN$3:$AN$18,0),
                    MATCH($C$6,Hulpsheets!$AO$3:$AR$3,0)
                ),
                ""
            ),
            IFERROR(
                INDEX(Hulpsheets!$AH$3:$AK$18,
                    MATCH($C$9,Hulpsheets!$AG$3:$AG$18,0),
                    MATCH($C$6,Hulpsheets!$AH$3:$AK$3,0)
                ),
                ""
            )
        ),
        IF($L58="Niet-economische activiteit",
            100%,
            IF(Basisgegevens!$C$5="Ja",
                IFERROR(
                    INDEX(Hulpsheets!$AO$3:$AR$18,
                        MATCH($C$9,Hulpsheets!$AN$3:$AN$18,0),
                        MATCH($C$6,Hulpsheets!$AO$3:$AR$3,0)
                    ),
                    ""
                ),
                IFERROR(
                    INDEX(Hulpsheets!$AH$3:$AK$18,
                        MATCH($C$9,Hulpsheets!$AG$3:$AG$18,0),
                        MATCH($C$6,Hulpsheets!$AH$3:$AK$3,0)
                    ),
                    ""
                )
            )
        )
    )
)</f>
        <v/>
      </c>
      <c r="N58" s="397">
        <f t="shared" si="13"/>
        <v>0</v>
      </c>
      <c r="O58" s="77" t="str">
        <f t="shared" si="17"/>
        <v/>
      </c>
      <c r="P58" s="81" t="str">
        <f t="shared" si="18"/>
        <v/>
      </c>
      <c r="R58" s="404"/>
      <c r="S58" s="403" t="str">
        <f t="shared" si="19"/>
        <v/>
      </c>
      <c r="T58" s="130" t="str">
        <f t="shared" si="20"/>
        <v/>
      </c>
      <c r="U58" s="70"/>
      <c r="V58" s="404"/>
      <c r="W58" s="70"/>
      <c r="X58" s="404"/>
      <c r="Z58" s="407" t="str">
        <f t="shared" si="21"/>
        <v/>
      </c>
      <c r="AA58" s="130" t="str">
        <f t="shared" si="14"/>
        <v/>
      </c>
      <c r="AB58" s="407" t="str">
        <f t="shared" si="15"/>
        <v/>
      </c>
      <c r="AC58" s="130" t="str">
        <f t="shared" si="16"/>
        <v/>
      </c>
      <c r="AD58" s="461"/>
    </row>
    <row r="59" spans="1:30" ht="13.5" hidden="1" outlineLevel="1" thickBot="1" x14ac:dyDescent="0.25">
      <c r="A59" s="6"/>
      <c r="B59" s="500"/>
      <c r="C59" s="501"/>
      <c r="D59" s="501"/>
      <c r="E59" s="501"/>
      <c r="F59" s="501"/>
      <c r="G59" s="501"/>
      <c r="H59" s="501"/>
      <c r="I59" s="502"/>
      <c r="J59" s="139"/>
      <c r="K59" s="254"/>
      <c r="L59" s="429" t="s">
        <v>120</v>
      </c>
      <c r="M59" s="257" t="str">
        <f>IF(LEN($C$5)&lt;=1,
    "",
    IF(
        OR($C$5="Overige (zorg-)instellingen",$C$5="Onderneming"),
        IF(Basisgegevens!$C$5="Ja",
            IFERROR(
                INDEX(Hulpsheets!$AO$3:$AR$18,
                    MATCH($C$9,Hulpsheets!$AN$3:$AN$18,0),
                    MATCH($C$6,Hulpsheets!$AO$3:$AR$3,0)
                ),
                ""
            ),
            IFERROR(
                INDEX(Hulpsheets!$AH$3:$AK$18,
                    MATCH($C$9,Hulpsheets!$AG$3:$AG$18,0),
                    MATCH($C$6,Hulpsheets!$AH$3:$AK$3,0)
                ),
                ""
            )
        ),
        IF($L59="Niet-economische activiteit",
            100%,
            IF(Basisgegevens!$C$5="Ja",
                IFERROR(
                    INDEX(Hulpsheets!$AO$3:$AR$18,
                        MATCH($C$9,Hulpsheets!$AN$3:$AN$18,0),
                        MATCH($C$6,Hulpsheets!$AO$3:$AR$3,0)
                    ),
                    ""
                ),
                IFERROR(
                    INDEX(Hulpsheets!$AH$3:$AK$18,
                        MATCH($C$9,Hulpsheets!$AG$3:$AG$18,0),
                        MATCH($C$6,Hulpsheets!$AH$3:$AK$3,0)
                    ),
                    ""
                )
            )
        )
    )
)</f>
        <v/>
      </c>
      <c r="N59" s="397">
        <f t="shared" si="13"/>
        <v>0</v>
      </c>
      <c r="O59" s="77" t="str">
        <f t="shared" si="17"/>
        <v/>
      </c>
      <c r="P59" s="81" t="str">
        <f t="shared" si="18"/>
        <v/>
      </c>
      <c r="R59" s="404"/>
      <c r="S59" s="403" t="str">
        <f t="shared" si="19"/>
        <v/>
      </c>
      <c r="T59" s="130" t="str">
        <f t="shared" si="20"/>
        <v/>
      </c>
      <c r="U59" s="70"/>
      <c r="V59" s="404"/>
      <c r="W59" s="70"/>
      <c r="X59" s="404"/>
      <c r="Z59" s="407" t="str">
        <f t="shared" si="21"/>
        <v/>
      </c>
      <c r="AA59" s="130" t="str">
        <f t="shared" si="14"/>
        <v/>
      </c>
      <c r="AB59" s="407" t="str">
        <f t="shared" si="15"/>
        <v/>
      </c>
      <c r="AC59" s="130" t="str">
        <f t="shared" si="16"/>
        <v/>
      </c>
      <c r="AD59" s="461"/>
    </row>
    <row r="60" spans="1:30" ht="13.5" hidden="1" outlineLevel="1" thickBot="1" x14ac:dyDescent="0.25">
      <c r="A60" s="6"/>
      <c r="B60" s="500"/>
      <c r="C60" s="501"/>
      <c r="D60" s="501"/>
      <c r="E60" s="501"/>
      <c r="F60" s="501"/>
      <c r="G60" s="501"/>
      <c r="H60" s="501"/>
      <c r="I60" s="502"/>
      <c r="J60" s="139"/>
      <c r="K60" s="254"/>
      <c r="L60" s="429" t="s">
        <v>120</v>
      </c>
      <c r="M60" s="257" t="str">
        <f>IF(LEN($C$5)&lt;=1,
    "",
    IF(
        OR($C$5="Overige (zorg-)instellingen",$C$5="Onderneming"),
        IF(Basisgegevens!$C$5="Ja",
            IFERROR(
                INDEX(Hulpsheets!$AO$3:$AR$18,
                    MATCH($C$9,Hulpsheets!$AN$3:$AN$18,0),
                    MATCH($C$6,Hulpsheets!$AO$3:$AR$3,0)
                ),
                ""
            ),
            IFERROR(
                INDEX(Hulpsheets!$AH$3:$AK$18,
                    MATCH($C$9,Hulpsheets!$AG$3:$AG$18,0),
                    MATCH($C$6,Hulpsheets!$AH$3:$AK$3,0)
                ),
                ""
            )
        ),
        IF($L60="Niet-economische activiteit",
            100%,
            IF(Basisgegevens!$C$5="Ja",
                IFERROR(
                    INDEX(Hulpsheets!$AO$3:$AR$18,
                        MATCH($C$9,Hulpsheets!$AN$3:$AN$18,0),
                        MATCH($C$6,Hulpsheets!$AO$3:$AR$3,0)
                    ),
                    ""
                ),
                IFERROR(
                    INDEX(Hulpsheets!$AH$3:$AK$18,
                        MATCH($C$9,Hulpsheets!$AG$3:$AG$18,0),
                        MATCH($C$6,Hulpsheets!$AH$3:$AK$3,0)
                    ),
                    ""
                )
            )
        )
    )
)</f>
        <v/>
      </c>
      <c r="N60" s="397">
        <f t="shared" si="13"/>
        <v>0</v>
      </c>
      <c r="O60" s="77" t="str">
        <f t="shared" si="17"/>
        <v/>
      </c>
      <c r="P60" s="81" t="str">
        <f t="shared" si="18"/>
        <v/>
      </c>
      <c r="R60" s="404"/>
      <c r="S60" s="403" t="str">
        <f t="shared" si="19"/>
        <v/>
      </c>
      <c r="T60" s="130" t="str">
        <f t="shared" si="20"/>
        <v/>
      </c>
      <c r="U60" s="70"/>
      <c r="V60" s="404"/>
      <c r="W60" s="70"/>
      <c r="X60" s="404"/>
      <c r="Z60" s="407" t="str">
        <f t="shared" si="21"/>
        <v/>
      </c>
      <c r="AA60" s="130" t="str">
        <f t="shared" si="14"/>
        <v/>
      </c>
      <c r="AB60" s="407" t="str">
        <f t="shared" si="15"/>
        <v/>
      </c>
      <c r="AC60" s="130" t="str">
        <f t="shared" si="16"/>
        <v/>
      </c>
      <c r="AD60" s="461"/>
    </row>
    <row r="61" spans="1:30" ht="13.5" hidden="1" outlineLevel="1" thickBot="1" x14ac:dyDescent="0.25">
      <c r="A61" s="6"/>
      <c r="B61" s="500"/>
      <c r="C61" s="501"/>
      <c r="D61" s="501"/>
      <c r="E61" s="501"/>
      <c r="F61" s="501"/>
      <c r="G61" s="501"/>
      <c r="H61" s="501"/>
      <c r="I61" s="502"/>
      <c r="J61" s="139"/>
      <c r="K61" s="254"/>
      <c r="L61" s="429" t="s">
        <v>120</v>
      </c>
      <c r="M61" s="257" t="str">
        <f>IF(LEN($C$5)&lt;=1,
    "",
    IF(
        OR($C$5="Overige (zorg-)instellingen",$C$5="Onderneming"),
        IF(Basisgegevens!$C$5="Ja",
            IFERROR(
                INDEX(Hulpsheets!$AO$3:$AR$18,
                    MATCH($C$9,Hulpsheets!$AN$3:$AN$18,0),
                    MATCH($C$6,Hulpsheets!$AO$3:$AR$3,0)
                ),
                ""
            ),
            IFERROR(
                INDEX(Hulpsheets!$AH$3:$AK$18,
                    MATCH($C$9,Hulpsheets!$AG$3:$AG$18,0),
                    MATCH($C$6,Hulpsheets!$AH$3:$AK$3,0)
                ),
                ""
            )
        ),
        IF($L61="Niet-economische activiteit",
            100%,
            IF(Basisgegevens!$C$5="Ja",
                IFERROR(
                    INDEX(Hulpsheets!$AO$3:$AR$18,
                        MATCH($C$9,Hulpsheets!$AN$3:$AN$18,0),
                        MATCH($C$6,Hulpsheets!$AO$3:$AR$3,0)
                    ),
                    ""
                ),
                IFERROR(
                    INDEX(Hulpsheets!$AH$3:$AK$18,
                        MATCH($C$9,Hulpsheets!$AG$3:$AG$18,0),
                        MATCH($C$6,Hulpsheets!$AH$3:$AK$3,0)
                    ),
                    ""
                )
            )
        )
    )
)</f>
        <v/>
      </c>
      <c r="N61" s="397">
        <f t="shared" si="13"/>
        <v>0</v>
      </c>
      <c r="O61" s="77" t="str">
        <f t="shared" si="17"/>
        <v/>
      </c>
      <c r="P61" s="81" t="str">
        <f t="shared" si="18"/>
        <v/>
      </c>
      <c r="R61" s="404"/>
      <c r="S61" s="403" t="str">
        <f t="shared" si="19"/>
        <v/>
      </c>
      <c r="T61" s="130" t="str">
        <f t="shared" si="20"/>
        <v/>
      </c>
      <c r="U61" s="70"/>
      <c r="V61" s="404"/>
      <c r="W61" s="70"/>
      <c r="X61" s="404"/>
      <c r="Z61" s="407" t="str">
        <f t="shared" si="21"/>
        <v/>
      </c>
      <c r="AA61" s="130" t="str">
        <f t="shared" si="14"/>
        <v/>
      </c>
      <c r="AB61" s="407" t="str">
        <f t="shared" si="15"/>
        <v/>
      </c>
      <c r="AC61" s="130" t="str">
        <f t="shared" si="16"/>
        <v/>
      </c>
      <c r="AD61" s="461"/>
    </row>
    <row r="62" spans="1:30" ht="13.5" hidden="1" outlineLevel="1" thickBot="1" x14ac:dyDescent="0.25">
      <c r="A62" s="6"/>
      <c r="B62" s="500"/>
      <c r="C62" s="501"/>
      <c r="D62" s="501"/>
      <c r="E62" s="501"/>
      <c r="F62" s="501"/>
      <c r="G62" s="501"/>
      <c r="H62" s="501"/>
      <c r="I62" s="502"/>
      <c r="J62" s="139"/>
      <c r="K62" s="254"/>
      <c r="L62" s="429" t="s">
        <v>120</v>
      </c>
      <c r="M62" s="257" t="str">
        <f>IF(LEN($C$5)&lt;=1,
    "",
    IF(
        OR($C$5="Overige (zorg-)instellingen",$C$5="Onderneming"),
        IF(Basisgegevens!$C$5="Ja",
            IFERROR(
                INDEX(Hulpsheets!$AO$3:$AR$18,
                    MATCH($C$9,Hulpsheets!$AN$3:$AN$18,0),
                    MATCH($C$6,Hulpsheets!$AO$3:$AR$3,0)
                ),
                ""
            ),
            IFERROR(
                INDEX(Hulpsheets!$AH$3:$AK$18,
                    MATCH($C$9,Hulpsheets!$AG$3:$AG$18,0),
                    MATCH($C$6,Hulpsheets!$AH$3:$AK$3,0)
                ),
                ""
            )
        ),
        IF($L62="Niet-economische activiteit",
            100%,
            IF(Basisgegevens!$C$5="Ja",
                IFERROR(
                    INDEX(Hulpsheets!$AO$3:$AR$18,
                        MATCH($C$9,Hulpsheets!$AN$3:$AN$18,0),
                        MATCH($C$6,Hulpsheets!$AO$3:$AR$3,0)
                    ),
                    ""
                ),
                IFERROR(
                    INDEX(Hulpsheets!$AH$3:$AK$18,
                        MATCH($C$9,Hulpsheets!$AG$3:$AG$18,0),
                        MATCH($C$6,Hulpsheets!$AH$3:$AK$3,0)
                    ),
                    ""
                )
            )
        )
    )
)</f>
        <v/>
      </c>
      <c r="N62" s="397">
        <f t="shared" si="13"/>
        <v>0</v>
      </c>
      <c r="O62" s="77" t="str">
        <f t="shared" si="17"/>
        <v/>
      </c>
      <c r="P62" s="81" t="str">
        <f t="shared" si="18"/>
        <v/>
      </c>
      <c r="R62" s="404"/>
      <c r="S62" s="403" t="str">
        <f t="shared" si="19"/>
        <v/>
      </c>
      <c r="T62" s="130" t="str">
        <f t="shared" si="20"/>
        <v/>
      </c>
      <c r="U62" s="70"/>
      <c r="V62" s="404"/>
      <c r="W62" s="70"/>
      <c r="X62" s="404"/>
      <c r="Z62" s="407" t="str">
        <f t="shared" si="21"/>
        <v/>
      </c>
      <c r="AA62" s="130" t="str">
        <f t="shared" si="14"/>
        <v/>
      </c>
      <c r="AB62" s="407" t="str">
        <f t="shared" si="15"/>
        <v/>
      </c>
      <c r="AC62" s="130" t="str">
        <f t="shared" si="16"/>
        <v/>
      </c>
      <c r="AD62" s="461"/>
    </row>
    <row r="63" spans="1:30" ht="13.5" hidden="1" outlineLevel="1" thickBot="1" x14ac:dyDescent="0.25">
      <c r="A63" s="6"/>
      <c r="B63" s="500"/>
      <c r="C63" s="501"/>
      <c r="D63" s="501"/>
      <c r="E63" s="501"/>
      <c r="F63" s="501"/>
      <c r="G63" s="501"/>
      <c r="H63" s="501"/>
      <c r="I63" s="502"/>
      <c r="J63" s="139"/>
      <c r="K63" s="254"/>
      <c r="L63" s="429" t="s">
        <v>120</v>
      </c>
      <c r="M63" s="257" t="str">
        <f>IF(LEN($C$5)&lt;=1,
    "",
    IF(
        OR($C$5="Overige (zorg-)instellingen",$C$5="Onderneming"),
        IF(Basisgegevens!$C$5="Ja",
            IFERROR(
                INDEX(Hulpsheets!$AO$3:$AR$18,
                    MATCH($C$9,Hulpsheets!$AN$3:$AN$18,0),
                    MATCH($C$6,Hulpsheets!$AO$3:$AR$3,0)
                ),
                ""
            ),
            IFERROR(
                INDEX(Hulpsheets!$AH$3:$AK$18,
                    MATCH($C$9,Hulpsheets!$AG$3:$AG$18,0),
                    MATCH($C$6,Hulpsheets!$AH$3:$AK$3,0)
                ),
                ""
            )
        ),
        IF($L63="Niet-economische activiteit",
            100%,
            IF(Basisgegevens!$C$5="Ja",
                IFERROR(
                    INDEX(Hulpsheets!$AO$3:$AR$18,
                        MATCH($C$9,Hulpsheets!$AN$3:$AN$18,0),
                        MATCH($C$6,Hulpsheets!$AO$3:$AR$3,0)
                    ),
                    ""
                ),
                IFERROR(
                    INDEX(Hulpsheets!$AH$3:$AK$18,
                        MATCH($C$9,Hulpsheets!$AG$3:$AG$18,0),
                        MATCH($C$6,Hulpsheets!$AH$3:$AK$3,0)
                    ),
                    ""
                )
            )
        )
    )
)</f>
        <v/>
      </c>
      <c r="N63" s="397">
        <f t="shared" si="13"/>
        <v>0</v>
      </c>
      <c r="O63" s="77" t="str">
        <f t="shared" si="17"/>
        <v/>
      </c>
      <c r="P63" s="81" t="str">
        <f t="shared" si="18"/>
        <v/>
      </c>
      <c r="R63" s="404"/>
      <c r="S63" s="403" t="str">
        <f t="shared" si="19"/>
        <v/>
      </c>
      <c r="T63" s="130" t="str">
        <f t="shared" si="20"/>
        <v/>
      </c>
      <c r="U63" s="70"/>
      <c r="V63" s="404"/>
      <c r="W63" s="70"/>
      <c r="X63" s="404"/>
      <c r="Z63" s="407" t="str">
        <f t="shared" si="21"/>
        <v/>
      </c>
      <c r="AA63" s="130" t="str">
        <f t="shared" si="14"/>
        <v/>
      </c>
      <c r="AB63" s="407" t="str">
        <f t="shared" si="15"/>
        <v/>
      </c>
      <c r="AC63" s="130" t="str">
        <f t="shared" si="16"/>
        <v/>
      </c>
      <c r="AD63" s="461"/>
    </row>
    <row r="64" spans="1:30" ht="13.5" hidden="1" outlineLevel="1" thickBot="1" x14ac:dyDescent="0.25">
      <c r="A64" s="6"/>
      <c r="B64" s="500"/>
      <c r="C64" s="501"/>
      <c r="D64" s="501"/>
      <c r="E64" s="501"/>
      <c r="F64" s="501"/>
      <c r="G64" s="501"/>
      <c r="H64" s="501"/>
      <c r="I64" s="502"/>
      <c r="J64" s="139"/>
      <c r="K64" s="254"/>
      <c r="L64" s="429" t="s">
        <v>120</v>
      </c>
      <c r="M64" s="257" t="str">
        <f>IF(LEN($C$5)&lt;=1,
    "",
    IF(
        OR($C$5="Overige (zorg-)instellingen",$C$5="Onderneming"),
        IF(Basisgegevens!$C$5="Ja",
            IFERROR(
                INDEX(Hulpsheets!$AO$3:$AR$18,
                    MATCH($C$9,Hulpsheets!$AN$3:$AN$18,0),
                    MATCH($C$6,Hulpsheets!$AO$3:$AR$3,0)
                ),
                ""
            ),
            IFERROR(
                INDEX(Hulpsheets!$AH$3:$AK$18,
                    MATCH($C$9,Hulpsheets!$AG$3:$AG$18,0),
                    MATCH($C$6,Hulpsheets!$AH$3:$AK$3,0)
                ),
                ""
            )
        ),
        IF($L64="Niet-economische activiteit",
            100%,
            IF(Basisgegevens!$C$5="Ja",
                IFERROR(
                    INDEX(Hulpsheets!$AO$3:$AR$18,
                        MATCH($C$9,Hulpsheets!$AN$3:$AN$18,0),
                        MATCH($C$6,Hulpsheets!$AO$3:$AR$3,0)
                    ),
                    ""
                ),
                IFERROR(
                    INDEX(Hulpsheets!$AH$3:$AK$18,
                        MATCH($C$9,Hulpsheets!$AG$3:$AG$18,0),
                        MATCH($C$6,Hulpsheets!$AH$3:$AK$3,0)
                    ),
                    ""
                )
            )
        )
    )
)</f>
        <v/>
      </c>
      <c r="N64" s="397">
        <f t="shared" si="13"/>
        <v>0</v>
      </c>
      <c r="O64" s="77" t="str">
        <f t="shared" si="17"/>
        <v/>
      </c>
      <c r="P64" s="81" t="str">
        <f t="shared" si="18"/>
        <v/>
      </c>
      <c r="R64" s="404"/>
      <c r="S64" s="403" t="str">
        <f t="shared" si="19"/>
        <v/>
      </c>
      <c r="T64" s="130" t="str">
        <f t="shared" si="20"/>
        <v/>
      </c>
      <c r="U64" s="70"/>
      <c r="V64" s="404"/>
      <c r="W64" s="70"/>
      <c r="X64" s="404"/>
      <c r="Z64" s="407" t="str">
        <f t="shared" si="21"/>
        <v/>
      </c>
      <c r="AA64" s="130" t="str">
        <f t="shared" si="14"/>
        <v/>
      </c>
      <c r="AB64" s="407" t="str">
        <f t="shared" si="15"/>
        <v/>
      </c>
      <c r="AC64" s="130" t="str">
        <f t="shared" si="16"/>
        <v/>
      </c>
      <c r="AD64" s="461"/>
    </row>
    <row r="65" spans="1:30" ht="13.5" hidden="1" outlineLevel="1" thickBot="1" x14ac:dyDescent="0.25">
      <c r="A65" s="6"/>
      <c r="B65" s="500"/>
      <c r="C65" s="501"/>
      <c r="D65" s="501"/>
      <c r="E65" s="501"/>
      <c r="F65" s="501"/>
      <c r="G65" s="501"/>
      <c r="H65" s="501"/>
      <c r="I65" s="502"/>
      <c r="J65" s="139"/>
      <c r="K65" s="254"/>
      <c r="L65" s="429" t="s">
        <v>120</v>
      </c>
      <c r="M65" s="257" t="str">
        <f>IF(LEN($C$5)&lt;=1,
    "",
    IF(
        OR($C$5="Overige (zorg-)instellingen",$C$5="Onderneming"),
        IF(Basisgegevens!$C$5="Ja",
            IFERROR(
                INDEX(Hulpsheets!$AO$3:$AR$18,
                    MATCH($C$9,Hulpsheets!$AN$3:$AN$18,0),
                    MATCH($C$6,Hulpsheets!$AO$3:$AR$3,0)
                ),
                ""
            ),
            IFERROR(
                INDEX(Hulpsheets!$AH$3:$AK$18,
                    MATCH($C$9,Hulpsheets!$AG$3:$AG$18,0),
                    MATCH($C$6,Hulpsheets!$AH$3:$AK$3,0)
                ),
                ""
            )
        ),
        IF($L65="Niet-economische activiteit",
            100%,
            IF(Basisgegevens!$C$5="Ja",
                IFERROR(
                    INDEX(Hulpsheets!$AO$3:$AR$18,
                        MATCH($C$9,Hulpsheets!$AN$3:$AN$18,0),
                        MATCH($C$6,Hulpsheets!$AO$3:$AR$3,0)
                    ),
                    ""
                ),
                IFERROR(
                    INDEX(Hulpsheets!$AH$3:$AK$18,
                        MATCH($C$9,Hulpsheets!$AG$3:$AG$18,0),
                        MATCH($C$6,Hulpsheets!$AH$3:$AK$3,0)
                    ),
                    ""
                )
            )
        )
    )
)</f>
        <v/>
      </c>
      <c r="N65" s="397">
        <f t="shared" si="13"/>
        <v>0</v>
      </c>
      <c r="O65" s="77" t="str">
        <f t="shared" si="17"/>
        <v/>
      </c>
      <c r="P65" s="81" t="str">
        <f t="shared" si="18"/>
        <v/>
      </c>
      <c r="R65" s="404"/>
      <c r="S65" s="403" t="str">
        <f t="shared" si="19"/>
        <v/>
      </c>
      <c r="T65" s="130" t="str">
        <f t="shared" si="20"/>
        <v/>
      </c>
      <c r="U65" s="70"/>
      <c r="V65" s="404"/>
      <c r="W65" s="70"/>
      <c r="X65" s="404"/>
      <c r="Z65" s="407" t="str">
        <f t="shared" si="21"/>
        <v/>
      </c>
      <c r="AA65" s="130" t="str">
        <f t="shared" si="14"/>
        <v/>
      </c>
      <c r="AB65" s="407" t="str">
        <f t="shared" si="15"/>
        <v/>
      </c>
      <c r="AC65" s="130" t="str">
        <f t="shared" si="16"/>
        <v/>
      </c>
      <c r="AD65" s="461"/>
    </row>
    <row r="66" spans="1:30" ht="13.5" hidden="1" outlineLevel="1" thickBot="1" x14ac:dyDescent="0.25">
      <c r="A66" s="6"/>
      <c r="B66" s="500"/>
      <c r="C66" s="501"/>
      <c r="D66" s="501"/>
      <c r="E66" s="501"/>
      <c r="F66" s="501"/>
      <c r="G66" s="501"/>
      <c r="H66" s="501"/>
      <c r="I66" s="502"/>
      <c r="J66" s="139"/>
      <c r="K66" s="254"/>
      <c r="L66" s="429" t="s">
        <v>120</v>
      </c>
      <c r="M66" s="257" t="str">
        <f>IF(LEN($C$5)&lt;=1,
    "",
    IF(
        OR($C$5="Overige (zorg-)instellingen",$C$5="Onderneming"),
        IF(Basisgegevens!$C$5="Ja",
            IFERROR(
                INDEX(Hulpsheets!$AO$3:$AR$18,
                    MATCH($C$9,Hulpsheets!$AN$3:$AN$18,0),
                    MATCH($C$6,Hulpsheets!$AO$3:$AR$3,0)
                ),
                ""
            ),
            IFERROR(
                INDEX(Hulpsheets!$AH$3:$AK$18,
                    MATCH($C$9,Hulpsheets!$AG$3:$AG$18,0),
                    MATCH($C$6,Hulpsheets!$AH$3:$AK$3,0)
                ),
                ""
            )
        ),
        IF($L66="Niet-economische activiteit",
            100%,
            IF(Basisgegevens!$C$5="Ja",
                IFERROR(
                    INDEX(Hulpsheets!$AO$3:$AR$18,
                        MATCH($C$9,Hulpsheets!$AN$3:$AN$18,0),
                        MATCH($C$6,Hulpsheets!$AO$3:$AR$3,0)
                    ),
                    ""
                ),
                IFERROR(
                    INDEX(Hulpsheets!$AH$3:$AK$18,
                        MATCH($C$9,Hulpsheets!$AG$3:$AG$18,0),
                        MATCH($C$6,Hulpsheets!$AH$3:$AK$3,0)
                    ),
                    ""
                )
            )
        )
    )
)</f>
        <v/>
      </c>
      <c r="N66" s="397">
        <f t="shared" si="13"/>
        <v>0</v>
      </c>
      <c r="O66" s="77" t="str">
        <f t="shared" si="17"/>
        <v/>
      </c>
      <c r="P66" s="81" t="str">
        <f t="shared" si="18"/>
        <v/>
      </c>
      <c r="R66" s="404"/>
      <c r="S66" s="403" t="str">
        <f t="shared" si="19"/>
        <v/>
      </c>
      <c r="T66" s="130" t="str">
        <f t="shared" si="20"/>
        <v/>
      </c>
      <c r="U66" s="70"/>
      <c r="V66" s="404"/>
      <c r="W66" s="70"/>
      <c r="X66" s="404"/>
      <c r="Z66" s="407" t="str">
        <f t="shared" si="21"/>
        <v/>
      </c>
      <c r="AA66" s="130" t="str">
        <f t="shared" si="14"/>
        <v/>
      </c>
      <c r="AB66" s="407" t="str">
        <f t="shared" si="15"/>
        <v/>
      </c>
      <c r="AC66" s="130" t="str">
        <f t="shared" si="16"/>
        <v/>
      </c>
      <c r="AD66" s="461"/>
    </row>
    <row r="67" spans="1:30" ht="13.5" hidden="1" outlineLevel="1" thickBot="1" x14ac:dyDescent="0.25">
      <c r="A67" s="6"/>
      <c r="B67" s="518"/>
      <c r="C67" s="519"/>
      <c r="D67" s="519"/>
      <c r="E67" s="519"/>
      <c r="F67" s="519"/>
      <c r="G67" s="519"/>
      <c r="H67" s="519"/>
      <c r="I67" s="520"/>
      <c r="J67" s="140"/>
      <c r="K67" s="293"/>
      <c r="L67" s="428" t="s">
        <v>120</v>
      </c>
      <c r="M67" s="427" t="str">
        <f>IF(LEN($C$5)&lt;=1,
    "",
    IF(
        OR($C$5="Overige (zorg-)instellingen",$C$5="Onderneming"),
        IF(Basisgegevens!$C$5="Ja",
            IFERROR(
                INDEX(Hulpsheets!$AO$3:$AR$18,
                    MATCH($C$9,Hulpsheets!$AN$3:$AN$18,0),
                    MATCH($C$6,Hulpsheets!$AO$3:$AR$3,0)
                ),
                ""
            ),
            IFERROR(
                INDEX(Hulpsheets!$AH$3:$AK$18,
                    MATCH($C$9,Hulpsheets!$AG$3:$AG$18,0),
                    MATCH($C$6,Hulpsheets!$AH$3:$AK$3,0)
                ),
                ""
            )
        ),
        IF($L67="Niet-economische activiteit",
            100%,
            IF(Basisgegevens!$C$5="Ja",
                IFERROR(
                    INDEX(Hulpsheets!$AO$3:$AR$18,
                        MATCH($C$9,Hulpsheets!$AN$3:$AN$18,0),
                        MATCH($C$6,Hulpsheets!$AO$3:$AR$3,0)
                    ),
                    ""
                ),
                IFERROR(
                    INDEX(Hulpsheets!$AH$3:$AK$18,
                        MATCH($C$9,Hulpsheets!$AG$3:$AG$18,0),
                        MATCH($C$6,Hulpsheets!$AH$3:$AK$3,0)
                    ),
                    ""
                )
            )
        )
    )
)</f>
        <v/>
      </c>
      <c r="N67" s="397">
        <f t="shared" si="13"/>
        <v>0</v>
      </c>
      <c r="O67" s="87" t="str">
        <f t="shared" si="17"/>
        <v/>
      </c>
      <c r="P67" s="83" t="str">
        <f t="shared" si="18"/>
        <v/>
      </c>
      <c r="R67" s="405"/>
      <c r="S67" s="403" t="str">
        <f t="shared" si="19"/>
        <v/>
      </c>
      <c r="T67" s="365" t="str">
        <f t="shared" si="20"/>
        <v/>
      </c>
      <c r="U67" s="70"/>
      <c r="V67" s="411"/>
      <c r="W67" s="70"/>
      <c r="X67" s="411"/>
      <c r="Z67" s="407" t="str">
        <f>IFERROR($V67*(1-$M67),"")</f>
        <v/>
      </c>
      <c r="AA67" s="365" t="str">
        <f t="shared" si="14"/>
        <v/>
      </c>
      <c r="AB67" s="407" t="str">
        <f t="shared" si="15"/>
        <v/>
      </c>
      <c r="AC67" s="365" t="str">
        <f t="shared" si="16"/>
        <v/>
      </c>
      <c r="AD67" s="461"/>
    </row>
    <row r="68" spans="1:30" ht="13.5" collapsed="1" thickBot="1" x14ac:dyDescent="0.25">
      <c r="A68" s="5"/>
      <c r="B68" s="40"/>
      <c r="C68" s="40"/>
      <c r="D68" s="7"/>
      <c r="E68" s="6"/>
      <c r="F68" s="6"/>
      <c r="G68" s="6"/>
      <c r="H68" s="6"/>
      <c r="I68" s="9"/>
      <c r="J68" s="97"/>
      <c r="L68" s="418" t="s">
        <v>102</v>
      </c>
      <c r="M68" s="78"/>
      <c r="N68" s="101">
        <f>SUM(N43:N67)</f>
        <v>0</v>
      </c>
      <c r="O68" s="101">
        <f>SUM(O43:O67)</f>
        <v>0</v>
      </c>
      <c r="P68" s="101">
        <f>SUM(P43:P67)</f>
        <v>0</v>
      </c>
      <c r="R68" s="439">
        <f>SUM(R43:R67)</f>
        <v>0</v>
      </c>
      <c r="S68" s="102">
        <f>SUM(S43:S67)</f>
        <v>0</v>
      </c>
      <c r="T68" s="102">
        <f>SUM(T43:T67)</f>
        <v>0</v>
      </c>
      <c r="U68" s="100"/>
      <c r="V68" s="364">
        <f>SUM(V43:V67)</f>
        <v>0</v>
      </c>
      <c r="W68" s="70"/>
      <c r="X68" s="364">
        <f>SUM(X43:X67)</f>
        <v>0</v>
      </c>
      <c r="Z68" s="410">
        <f>SUM(Z43:Z67)</f>
        <v>0</v>
      </c>
      <c r="AA68" s="364">
        <f>SUM(AA43:AA67)</f>
        <v>0</v>
      </c>
      <c r="AB68" s="410">
        <f>SUM(AB43:AB67)</f>
        <v>0</v>
      </c>
      <c r="AC68" s="364">
        <f>SUM(AC43:AC67)</f>
        <v>0</v>
      </c>
      <c r="AD68" s="462"/>
    </row>
    <row r="69" spans="1:30" ht="13.5" thickBot="1" x14ac:dyDescent="0.25">
      <c r="B69" s="32"/>
      <c r="C69" s="32"/>
      <c r="D69" s="103"/>
      <c r="E69" s="104"/>
      <c r="F69" s="104"/>
      <c r="G69" s="105"/>
      <c r="H69" s="105"/>
      <c r="I69" s="29"/>
      <c r="J69" s="105"/>
      <c r="K69" s="105"/>
      <c r="L69" s="105"/>
      <c r="M69" s="259"/>
      <c r="N69" s="105"/>
      <c r="O69" s="105"/>
      <c r="P69" s="29"/>
      <c r="Q69" s="29"/>
      <c r="R69" s="29"/>
      <c r="S69" s="29"/>
      <c r="T69" s="29"/>
      <c r="U69" s="29"/>
      <c r="V69" s="29"/>
      <c r="W69" s="29"/>
      <c r="X69" s="29"/>
      <c r="Z69" s="29"/>
      <c r="AA69" s="29"/>
      <c r="AB69" s="29"/>
    </row>
    <row r="70" spans="1:30" ht="15.75" customHeight="1" thickBot="1" x14ac:dyDescent="0.25">
      <c r="B70" s="503" t="s">
        <v>108</v>
      </c>
      <c r="C70" s="503"/>
      <c r="D70" s="503"/>
      <c r="E70" s="503"/>
      <c r="F70" s="29"/>
      <c r="I70" s="29"/>
      <c r="P70" s="29"/>
      <c r="Q70" s="29"/>
      <c r="R70" s="406" t="s">
        <v>87</v>
      </c>
      <c r="S70" s="401"/>
      <c r="T70" s="402"/>
      <c r="U70" s="6"/>
      <c r="V70" s="498" t="s">
        <v>61</v>
      </c>
      <c r="W70" s="6"/>
      <c r="X70" s="498" t="s">
        <v>62</v>
      </c>
      <c r="Z70" s="401"/>
      <c r="AA70" s="402"/>
      <c r="AB70" s="401"/>
      <c r="AC70" s="402"/>
      <c r="AD70" s="460"/>
    </row>
    <row r="71" spans="1:30" ht="13.5" thickBot="1" x14ac:dyDescent="0.25">
      <c r="B71" s="106"/>
      <c r="C71" s="106"/>
      <c r="D71" s="107"/>
      <c r="E71" s="107"/>
      <c r="G71" s="107"/>
      <c r="H71" s="108"/>
      <c r="I71" s="95"/>
      <c r="J71" s="107"/>
      <c r="K71" s="107"/>
      <c r="L71" s="107"/>
      <c r="P71" s="29"/>
      <c r="Q71" s="29"/>
      <c r="R71" s="6"/>
      <c r="S71" s="6"/>
      <c r="T71" s="6"/>
      <c r="U71" s="6"/>
      <c r="V71" s="499"/>
      <c r="W71" s="415"/>
      <c r="X71" s="499"/>
      <c r="Z71" s="6"/>
      <c r="AA71" s="6"/>
      <c r="AB71" s="6"/>
      <c r="AC71" s="97"/>
      <c r="AD71" s="97"/>
    </row>
    <row r="72" spans="1:30" ht="21" customHeight="1" thickBot="1" x14ac:dyDescent="0.25">
      <c r="A72" s="120"/>
      <c r="B72" s="529" t="s">
        <v>109</v>
      </c>
      <c r="C72" s="530"/>
      <c r="D72" s="530"/>
      <c r="E72" s="530"/>
      <c r="F72" s="530"/>
      <c r="G72" s="530"/>
      <c r="H72" s="530"/>
      <c r="I72" s="531"/>
      <c r="J72" s="236" t="s">
        <v>110</v>
      </c>
      <c r="K72" s="236" t="s">
        <v>111</v>
      </c>
      <c r="L72" s="236" t="s">
        <v>235</v>
      </c>
      <c r="M72" s="143" t="s">
        <v>94</v>
      </c>
      <c r="N72" s="237" t="s">
        <v>66</v>
      </c>
      <c r="O72" s="237" t="s">
        <v>95</v>
      </c>
      <c r="P72" s="237" t="s">
        <v>96</v>
      </c>
      <c r="Q72" s="120"/>
      <c r="R72" s="239" t="s">
        <v>68</v>
      </c>
      <c r="S72" s="238" t="s">
        <v>97</v>
      </c>
      <c r="T72" s="238" t="s">
        <v>70</v>
      </c>
      <c r="U72" s="119"/>
      <c r="V72" s="239" t="s">
        <v>68</v>
      </c>
      <c r="W72" s="414"/>
      <c r="X72" s="239" t="s">
        <v>68</v>
      </c>
      <c r="Y72" s="120"/>
      <c r="Z72" s="238" t="s">
        <v>97</v>
      </c>
      <c r="AA72" s="238" t="s">
        <v>70</v>
      </c>
      <c r="AB72" s="238" t="s">
        <v>97</v>
      </c>
      <c r="AC72" s="238" t="s">
        <v>70</v>
      </c>
      <c r="AD72" s="118"/>
    </row>
    <row r="73" spans="1:30" x14ac:dyDescent="0.2">
      <c r="B73" s="516"/>
      <c r="C73" s="517"/>
      <c r="D73" s="517"/>
      <c r="E73" s="517"/>
      <c r="F73" s="517"/>
      <c r="G73" s="517"/>
      <c r="H73" s="517"/>
      <c r="I73" s="517"/>
      <c r="J73" s="71"/>
      <c r="K73" s="253"/>
      <c r="L73" s="429" t="s">
        <v>120</v>
      </c>
      <c r="M73" s="257" t="str">
        <f>IF(LEN($C$5)&lt;=1,
    "",
    IF(
        OR($C$5="Overige (zorg-)instellingen",$C$5="Onderneming"),
        IF(Basisgegevens!$C$5="Ja",
            IFERROR(
                INDEX(Hulpsheets!$AO$3:$AR$18,
                    MATCH($C$9,Hulpsheets!$AN$3:$AN$18,0),
                    MATCH($C$6,Hulpsheets!$AO$3:$AR$3,0)
                ),
                ""
            ),
            IFERROR(
                INDEX(Hulpsheets!$AH$3:$AK$18,
                    MATCH($C$9,Hulpsheets!$AG$3:$AG$18,0),
                    MATCH($C$6,Hulpsheets!$AH$3:$AK$3,0)
                ),
                ""
            )
        ),
        IF($L73="Niet-economische activiteit",
            100%,
            IF(Basisgegevens!$C$5="Ja",
                IFERROR(
                    INDEX(Hulpsheets!$AO$3:$AR$18,
                        MATCH($C$9,Hulpsheets!$AN$3:$AN$18,0),
                        MATCH($C$6,Hulpsheets!$AO$3:$AR$3,0)
                    ),
                    ""
                ),
                IFERROR(
                    INDEX(Hulpsheets!$AH$3:$AK$18,
                        MATCH($C$9,Hulpsheets!$AG$3:$AG$18,0),
                        MATCH($C$6,Hulpsheets!$AH$3:$AK$3,0)
                    ),
                    ""
                )
            )
        )
    )
)</f>
        <v/>
      </c>
      <c r="N73" s="397">
        <f t="shared" ref="N73:N97" si="22">IFERROR(J73*K73,"")</f>
        <v>0</v>
      </c>
      <c r="O73" s="82" t="str">
        <f t="shared" ref="O73:O97" si="23">IFERROR(N73*M73,"")</f>
        <v/>
      </c>
      <c r="P73" s="85" t="str">
        <f t="shared" ref="P73:P97" si="24">IFERROR(N73-O73,"")</f>
        <v/>
      </c>
      <c r="R73" s="404"/>
      <c r="S73" s="403" t="str">
        <f>IFERROR($R73*(1-$M73),"")</f>
        <v/>
      </c>
      <c r="T73" s="130" t="str">
        <f t="shared" ref="T73:T97" si="25">IFERROR(R73-S73,"")</f>
        <v/>
      </c>
      <c r="U73" s="80"/>
      <c r="V73" s="404"/>
      <c r="W73" s="70"/>
      <c r="X73" s="404"/>
      <c r="Z73" s="407" t="str">
        <f>IFERROR($V73*(1-$M73),"")</f>
        <v/>
      </c>
      <c r="AA73" s="130" t="str">
        <f t="shared" ref="AA73:AA97" si="26">IFERROR(V73-Z73,"")</f>
        <v/>
      </c>
      <c r="AB73" s="407" t="str">
        <f t="shared" ref="AB73:AB97" si="27">IFERROR($X73*(1-$M73),"")</f>
        <v/>
      </c>
      <c r="AC73" s="130" t="str">
        <f t="shared" ref="AC73:AC97" si="28">IFERROR(X73-AB73,"")</f>
        <v/>
      </c>
      <c r="AD73" s="461"/>
    </row>
    <row r="74" spans="1:30" x14ac:dyDescent="0.2">
      <c r="B74" s="514"/>
      <c r="C74" s="515"/>
      <c r="D74" s="515"/>
      <c r="E74" s="515"/>
      <c r="F74" s="515"/>
      <c r="G74" s="515"/>
      <c r="H74" s="515"/>
      <c r="I74" s="515"/>
      <c r="J74" s="48"/>
      <c r="K74" s="254"/>
      <c r="L74" s="429" t="s">
        <v>120</v>
      </c>
      <c r="M74" s="257" t="str">
        <f>IF(LEN($C$5)&lt;=1,
    "",
    IF(
        OR($C$5="Overige (zorg-)instellingen",$C$5="Onderneming"),
        IF(Basisgegevens!$C$5="Ja",
            IFERROR(
                INDEX(Hulpsheets!$AO$3:$AR$18,
                    MATCH($C$9,Hulpsheets!$AN$3:$AN$18,0),
                    MATCH($C$6,Hulpsheets!$AO$3:$AR$3,0)
                ),
                ""
            ),
            IFERROR(
                INDEX(Hulpsheets!$AH$3:$AK$18,
                    MATCH($C$9,Hulpsheets!$AG$3:$AG$18,0),
                    MATCH($C$6,Hulpsheets!$AH$3:$AK$3,0)
                ),
                ""
            )
        ),
        IF($L74="Niet-economische activiteit",
            100%,
            IF(Basisgegevens!$C$5="Ja",
                IFERROR(
                    INDEX(Hulpsheets!$AO$3:$AR$18,
                        MATCH($C$9,Hulpsheets!$AN$3:$AN$18,0),
                        MATCH($C$6,Hulpsheets!$AO$3:$AR$3,0)
                    ),
                    ""
                ),
                IFERROR(
                    INDEX(Hulpsheets!$AH$3:$AK$18,
                        MATCH($C$9,Hulpsheets!$AG$3:$AG$18,0),
                        MATCH($C$6,Hulpsheets!$AH$3:$AK$3,0)
                    ),
                    ""
                )
            )
        )
    )
)</f>
        <v/>
      </c>
      <c r="N74" s="397">
        <f t="shared" si="22"/>
        <v>0</v>
      </c>
      <c r="O74" s="77" t="str">
        <f t="shared" si="23"/>
        <v/>
      </c>
      <c r="P74" s="86" t="str">
        <f t="shared" si="24"/>
        <v/>
      </c>
      <c r="R74" s="404"/>
      <c r="S74" s="403" t="str">
        <f t="shared" ref="S74:S97" si="29">IFERROR($R74*(1-$M74),"")</f>
        <v/>
      </c>
      <c r="T74" s="130" t="str">
        <f t="shared" si="25"/>
        <v/>
      </c>
      <c r="U74" s="70"/>
      <c r="V74" s="404"/>
      <c r="W74" s="70"/>
      <c r="X74" s="404"/>
      <c r="Z74" s="407" t="str">
        <f t="shared" ref="Z74:Z97" si="30">IFERROR($V74*(1-$M74),"")</f>
        <v/>
      </c>
      <c r="AA74" s="130" t="str">
        <f t="shared" si="26"/>
        <v/>
      </c>
      <c r="AB74" s="407" t="str">
        <f t="shared" si="27"/>
        <v/>
      </c>
      <c r="AC74" s="130" t="str">
        <f t="shared" si="28"/>
        <v/>
      </c>
      <c r="AD74" s="461"/>
    </row>
    <row r="75" spans="1:30" x14ac:dyDescent="0.2">
      <c r="B75" s="514"/>
      <c r="C75" s="515"/>
      <c r="D75" s="515"/>
      <c r="E75" s="515"/>
      <c r="F75" s="515"/>
      <c r="G75" s="515"/>
      <c r="H75" s="515"/>
      <c r="I75" s="515"/>
      <c r="J75" s="48"/>
      <c r="K75" s="254"/>
      <c r="L75" s="429" t="s">
        <v>120</v>
      </c>
      <c r="M75" s="257" t="str">
        <f>IF(LEN($C$5)&lt;=1,
    "",
    IF(
        OR($C$5="Overige (zorg-)instellingen",$C$5="Onderneming"),
        IF(Basisgegevens!$C$5="Ja",
            IFERROR(
                INDEX(Hulpsheets!$AO$3:$AR$18,
                    MATCH($C$9,Hulpsheets!$AN$3:$AN$18,0),
                    MATCH($C$6,Hulpsheets!$AO$3:$AR$3,0)
                ),
                ""
            ),
            IFERROR(
                INDEX(Hulpsheets!$AH$3:$AK$18,
                    MATCH($C$9,Hulpsheets!$AG$3:$AG$18,0),
                    MATCH($C$6,Hulpsheets!$AH$3:$AK$3,0)
                ),
                ""
            )
        ),
        IF($L75="Niet-economische activiteit",
            100%,
            IF(Basisgegevens!$C$5="Ja",
                IFERROR(
                    INDEX(Hulpsheets!$AO$3:$AR$18,
                        MATCH($C$9,Hulpsheets!$AN$3:$AN$18,0),
                        MATCH($C$6,Hulpsheets!$AO$3:$AR$3,0)
                    ),
                    ""
                ),
                IFERROR(
                    INDEX(Hulpsheets!$AH$3:$AK$18,
                        MATCH($C$9,Hulpsheets!$AG$3:$AG$18,0),
                        MATCH($C$6,Hulpsheets!$AH$3:$AK$3,0)
                    ),
                    ""
                )
            )
        )
    )
)</f>
        <v/>
      </c>
      <c r="N75" s="397">
        <f t="shared" si="22"/>
        <v>0</v>
      </c>
      <c r="O75" s="77" t="str">
        <f t="shared" si="23"/>
        <v/>
      </c>
      <c r="P75" s="86" t="str">
        <f t="shared" si="24"/>
        <v/>
      </c>
      <c r="R75" s="404"/>
      <c r="S75" s="403" t="str">
        <f t="shared" si="29"/>
        <v/>
      </c>
      <c r="T75" s="130" t="str">
        <f t="shared" si="25"/>
        <v/>
      </c>
      <c r="U75" s="70"/>
      <c r="V75" s="404"/>
      <c r="W75" s="70"/>
      <c r="X75" s="404"/>
      <c r="Z75" s="407" t="str">
        <f t="shared" si="30"/>
        <v/>
      </c>
      <c r="AA75" s="130" t="str">
        <f t="shared" si="26"/>
        <v/>
      </c>
      <c r="AB75" s="407" t="str">
        <f t="shared" si="27"/>
        <v/>
      </c>
      <c r="AC75" s="130" t="str">
        <f t="shared" si="28"/>
        <v/>
      </c>
      <c r="AD75" s="461"/>
    </row>
    <row r="76" spans="1:30" x14ac:dyDescent="0.2">
      <c r="B76" s="514"/>
      <c r="C76" s="515"/>
      <c r="D76" s="515"/>
      <c r="E76" s="515"/>
      <c r="F76" s="515"/>
      <c r="G76" s="515"/>
      <c r="H76" s="515"/>
      <c r="I76" s="515"/>
      <c r="J76" s="48"/>
      <c r="K76" s="254"/>
      <c r="L76" s="429" t="s">
        <v>120</v>
      </c>
      <c r="M76" s="257" t="str">
        <f>IF(LEN($C$5)&lt;=1,
    "",
    IF(
        OR($C$5="Overige (zorg-)instellingen",$C$5="Onderneming"),
        IF(Basisgegevens!$C$5="Ja",
            IFERROR(
                INDEX(Hulpsheets!$AO$3:$AR$18,
                    MATCH($C$9,Hulpsheets!$AN$3:$AN$18,0),
                    MATCH($C$6,Hulpsheets!$AO$3:$AR$3,0)
                ),
                ""
            ),
            IFERROR(
                INDEX(Hulpsheets!$AH$3:$AK$18,
                    MATCH($C$9,Hulpsheets!$AG$3:$AG$18,0),
                    MATCH($C$6,Hulpsheets!$AH$3:$AK$3,0)
                ),
                ""
            )
        ),
        IF($L76="Niet-economische activiteit",
            100%,
            IF(Basisgegevens!$C$5="Ja",
                IFERROR(
                    INDEX(Hulpsheets!$AO$3:$AR$18,
                        MATCH($C$9,Hulpsheets!$AN$3:$AN$18,0),
                        MATCH($C$6,Hulpsheets!$AO$3:$AR$3,0)
                    ),
                    ""
                ),
                IFERROR(
                    INDEX(Hulpsheets!$AH$3:$AK$18,
                        MATCH($C$9,Hulpsheets!$AG$3:$AG$18,0),
                        MATCH($C$6,Hulpsheets!$AH$3:$AK$3,0)
                    ),
                    ""
                )
            )
        )
    )
)</f>
        <v/>
      </c>
      <c r="N76" s="397">
        <f t="shared" si="22"/>
        <v>0</v>
      </c>
      <c r="O76" s="77" t="str">
        <f t="shared" si="23"/>
        <v/>
      </c>
      <c r="P76" s="86" t="str">
        <f t="shared" si="24"/>
        <v/>
      </c>
      <c r="R76" s="404"/>
      <c r="S76" s="403" t="str">
        <f t="shared" si="29"/>
        <v/>
      </c>
      <c r="T76" s="130" t="str">
        <f t="shared" si="25"/>
        <v/>
      </c>
      <c r="U76" s="70"/>
      <c r="V76" s="404"/>
      <c r="W76" s="70"/>
      <c r="X76" s="404"/>
      <c r="Z76" s="407" t="str">
        <f t="shared" si="30"/>
        <v/>
      </c>
      <c r="AA76" s="130" t="str">
        <f t="shared" si="26"/>
        <v/>
      </c>
      <c r="AB76" s="407" t="str">
        <f t="shared" si="27"/>
        <v/>
      </c>
      <c r="AC76" s="130" t="str">
        <f t="shared" si="28"/>
        <v/>
      </c>
      <c r="AD76" s="461"/>
    </row>
    <row r="77" spans="1:30" x14ac:dyDescent="0.2">
      <c r="B77" s="500"/>
      <c r="C77" s="501"/>
      <c r="D77" s="501"/>
      <c r="E77" s="501"/>
      <c r="F77" s="501"/>
      <c r="G77" s="501"/>
      <c r="H77" s="501"/>
      <c r="I77" s="502"/>
      <c r="J77" s="48"/>
      <c r="K77" s="254"/>
      <c r="L77" s="429" t="s">
        <v>120</v>
      </c>
      <c r="M77" s="257" t="str">
        <f>IF(LEN($C$5)&lt;=1,
    "",
    IF(
        OR($C$5="Overige (zorg-)instellingen",$C$5="Onderneming"),
        IF(Basisgegevens!$C$5="Ja",
            IFERROR(
                INDEX(Hulpsheets!$AO$3:$AR$18,
                    MATCH($C$9,Hulpsheets!$AN$3:$AN$18,0),
                    MATCH($C$6,Hulpsheets!$AO$3:$AR$3,0)
                ),
                ""
            ),
            IFERROR(
                INDEX(Hulpsheets!$AH$3:$AK$18,
                    MATCH($C$9,Hulpsheets!$AG$3:$AG$18,0),
                    MATCH($C$6,Hulpsheets!$AH$3:$AK$3,0)
                ),
                ""
            )
        ),
        IF($L77="Niet-economische activiteit",
            100%,
            IF(Basisgegevens!$C$5="Ja",
                IFERROR(
                    INDEX(Hulpsheets!$AO$3:$AR$18,
                        MATCH($C$9,Hulpsheets!$AN$3:$AN$18,0),
                        MATCH($C$6,Hulpsheets!$AO$3:$AR$3,0)
                    ),
                    ""
                ),
                IFERROR(
                    INDEX(Hulpsheets!$AH$3:$AK$18,
                        MATCH($C$9,Hulpsheets!$AG$3:$AG$18,0),
                        MATCH($C$6,Hulpsheets!$AH$3:$AK$3,0)
                    ),
                    ""
                )
            )
        )
    )
)</f>
        <v/>
      </c>
      <c r="N77" s="397">
        <f t="shared" si="22"/>
        <v>0</v>
      </c>
      <c r="O77" s="77" t="str">
        <f t="shared" si="23"/>
        <v/>
      </c>
      <c r="P77" s="86" t="str">
        <f t="shared" si="24"/>
        <v/>
      </c>
      <c r="R77" s="404"/>
      <c r="S77" s="403" t="str">
        <f t="shared" si="29"/>
        <v/>
      </c>
      <c r="T77" s="130" t="str">
        <f t="shared" si="25"/>
        <v/>
      </c>
      <c r="U77" s="70"/>
      <c r="V77" s="404"/>
      <c r="W77" s="70"/>
      <c r="X77" s="404"/>
      <c r="Z77" s="407" t="str">
        <f t="shared" si="30"/>
        <v/>
      </c>
      <c r="AA77" s="130" t="str">
        <f t="shared" si="26"/>
        <v/>
      </c>
      <c r="AB77" s="407" t="str">
        <f t="shared" si="27"/>
        <v/>
      </c>
      <c r="AC77" s="130" t="str">
        <f t="shared" si="28"/>
        <v/>
      </c>
      <c r="AD77" s="461"/>
    </row>
    <row r="78" spans="1:30" x14ac:dyDescent="0.2">
      <c r="B78" s="514"/>
      <c r="C78" s="515"/>
      <c r="D78" s="515"/>
      <c r="E78" s="515"/>
      <c r="F78" s="515"/>
      <c r="G78" s="515"/>
      <c r="H78" s="515"/>
      <c r="I78" s="515"/>
      <c r="J78" s="48"/>
      <c r="K78" s="254"/>
      <c r="L78" s="429" t="s">
        <v>120</v>
      </c>
      <c r="M78" s="257" t="str">
        <f>IF(LEN($C$5)&lt;=1,
    "",
    IF(
        OR($C$5="Overige (zorg-)instellingen",$C$5="Onderneming"),
        IF(Basisgegevens!$C$5="Ja",
            IFERROR(
                INDEX(Hulpsheets!$AO$3:$AR$18,
                    MATCH($C$9,Hulpsheets!$AN$3:$AN$18,0),
                    MATCH($C$6,Hulpsheets!$AO$3:$AR$3,0)
                ),
                ""
            ),
            IFERROR(
                INDEX(Hulpsheets!$AH$3:$AK$18,
                    MATCH($C$9,Hulpsheets!$AG$3:$AG$18,0),
                    MATCH($C$6,Hulpsheets!$AH$3:$AK$3,0)
                ),
                ""
            )
        ),
        IF($L78="Niet-economische activiteit",
            100%,
            IF(Basisgegevens!$C$5="Ja",
                IFERROR(
                    INDEX(Hulpsheets!$AO$3:$AR$18,
                        MATCH($C$9,Hulpsheets!$AN$3:$AN$18,0),
                        MATCH($C$6,Hulpsheets!$AO$3:$AR$3,0)
                    ),
                    ""
                ),
                IFERROR(
                    INDEX(Hulpsheets!$AH$3:$AK$18,
                        MATCH($C$9,Hulpsheets!$AG$3:$AG$18,0),
                        MATCH($C$6,Hulpsheets!$AH$3:$AK$3,0)
                    ),
                    ""
                )
            )
        )
    )
)</f>
        <v/>
      </c>
      <c r="N78" s="397">
        <f t="shared" si="22"/>
        <v>0</v>
      </c>
      <c r="O78" s="77" t="str">
        <f t="shared" si="23"/>
        <v/>
      </c>
      <c r="P78" s="86" t="str">
        <f t="shared" si="24"/>
        <v/>
      </c>
      <c r="R78" s="404"/>
      <c r="S78" s="403" t="str">
        <f t="shared" si="29"/>
        <v/>
      </c>
      <c r="T78" s="377" t="str">
        <f t="shared" si="25"/>
        <v/>
      </c>
      <c r="U78" s="70"/>
      <c r="V78" s="404"/>
      <c r="W78" s="70"/>
      <c r="X78" s="404"/>
      <c r="Z78" s="407" t="str">
        <f t="shared" si="30"/>
        <v/>
      </c>
      <c r="AA78" s="130" t="str">
        <f t="shared" si="26"/>
        <v/>
      </c>
      <c r="AB78" s="407" t="str">
        <f t="shared" si="27"/>
        <v/>
      </c>
      <c r="AC78" s="130" t="str">
        <f t="shared" si="28"/>
        <v/>
      </c>
      <c r="AD78" s="461"/>
    </row>
    <row r="79" spans="1:30" x14ac:dyDescent="0.2">
      <c r="B79" s="514"/>
      <c r="C79" s="515"/>
      <c r="D79" s="515"/>
      <c r="E79" s="515"/>
      <c r="F79" s="515"/>
      <c r="G79" s="515"/>
      <c r="H79" s="515"/>
      <c r="I79" s="515"/>
      <c r="J79" s="48"/>
      <c r="K79" s="254"/>
      <c r="L79" s="429" t="s">
        <v>120</v>
      </c>
      <c r="M79" s="257" t="str">
        <f>IF(LEN($C$5)&lt;=1,
    "",
    IF(
        OR($C$5="Overige (zorg-)instellingen",$C$5="Onderneming"),
        IF(Basisgegevens!$C$5="Ja",
            IFERROR(
                INDEX(Hulpsheets!$AO$3:$AR$18,
                    MATCH($C$9,Hulpsheets!$AN$3:$AN$18,0),
                    MATCH($C$6,Hulpsheets!$AO$3:$AR$3,0)
                ),
                ""
            ),
            IFERROR(
                INDEX(Hulpsheets!$AH$3:$AK$18,
                    MATCH($C$9,Hulpsheets!$AG$3:$AG$18,0),
                    MATCH($C$6,Hulpsheets!$AH$3:$AK$3,0)
                ),
                ""
            )
        ),
        IF($L79="Niet-economische activiteit",
            100%,
            IF(Basisgegevens!$C$5="Ja",
                IFERROR(
                    INDEX(Hulpsheets!$AO$3:$AR$18,
                        MATCH($C$9,Hulpsheets!$AN$3:$AN$18,0),
                        MATCH($C$6,Hulpsheets!$AO$3:$AR$3,0)
                    ),
                    ""
                ),
                IFERROR(
                    INDEX(Hulpsheets!$AH$3:$AK$18,
                        MATCH($C$9,Hulpsheets!$AG$3:$AG$18,0),
                        MATCH($C$6,Hulpsheets!$AH$3:$AK$3,0)
                    ),
                    ""
                )
            )
        )
    )
)</f>
        <v/>
      </c>
      <c r="N79" s="397">
        <f t="shared" si="22"/>
        <v>0</v>
      </c>
      <c r="O79" s="77" t="str">
        <f t="shared" si="23"/>
        <v/>
      </c>
      <c r="P79" s="86" t="str">
        <f t="shared" si="24"/>
        <v/>
      </c>
      <c r="R79" s="404"/>
      <c r="S79" s="403" t="str">
        <f t="shared" si="29"/>
        <v/>
      </c>
      <c r="T79" s="377" t="str">
        <f t="shared" si="25"/>
        <v/>
      </c>
      <c r="U79" s="70"/>
      <c r="V79" s="404"/>
      <c r="W79" s="70"/>
      <c r="X79" s="404"/>
      <c r="Z79" s="407" t="str">
        <f t="shared" si="30"/>
        <v/>
      </c>
      <c r="AA79" s="130" t="str">
        <f t="shared" si="26"/>
        <v/>
      </c>
      <c r="AB79" s="407" t="str">
        <f t="shared" si="27"/>
        <v/>
      </c>
      <c r="AC79" s="130" t="str">
        <f t="shared" si="28"/>
        <v/>
      </c>
      <c r="AD79" s="461"/>
    </row>
    <row r="80" spans="1:30" x14ac:dyDescent="0.2">
      <c r="B80" s="500"/>
      <c r="C80" s="501"/>
      <c r="D80" s="501"/>
      <c r="E80" s="501"/>
      <c r="F80" s="501"/>
      <c r="G80" s="501"/>
      <c r="H80" s="501"/>
      <c r="I80" s="502"/>
      <c r="J80" s="48"/>
      <c r="K80" s="254"/>
      <c r="L80" s="429" t="s">
        <v>120</v>
      </c>
      <c r="M80" s="257" t="str">
        <f>IF(LEN($C$5)&lt;=1,
    "",
    IF(
        OR($C$5="Overige (zorg-)instellingen",$C$5="Onderneming"),
        IF(Basisgegevens!$C$5="Ja",
            IFERROR(
                INDEX(Hulpsheets!$AO$3:$AR$18,
                    MATCH($C$9,Hulpsheets!$AN$3:$AN$18,0),
                    MATCH($C$6,Hulpsheets!$AO$3:$AR$3,0)
                ),
                ""
            ),
            IFERROR(
                INDEX(Hulpsheets!$AH$3:$AK$18,
                    MATCH($C$9,Hulpsheets!$AG$3:$AG$18,0),
                    MATCH($C$6,Hulpsheets!$AH$3:$AK$3,0)
                ),
                ""
            )
        ),
        IF($L80="Niet-economische activiteit",
            100%,
            IF(Basisgegevens!$C$5="Ja",
                IFERROR(
                    INDEX(Hulpsheets!$AO$3:$AR$18,
                        MATCH($C$9,Hulpsheets!$AN$3:$AN$18,0),
                        MATCH($C$6,Hulpsheets!$AO$3:$AR$3,0)
                    ),
                    ""
                ),
                IFERROR(
                    INDEX(Hulpsheets!$AH$3:$AK$18,
                        MATCH($C$9,Hulpsheets!$AG$3:$AG$18,0),
                        MATCH($C$6,Hulpsheets!$AH$3:$AK$3,0)
                    ),
                    ""
                )
            )
        )
    )
)</f>
        <v/>
      </c>
      <c r="N80" s="397">
        <f t="shared" si="22"/>
        <v>0</v>
      </c>
      <c r="O80" s="77" t="str">
        <f t="shared" si="23"/>
        <v/>
      </c>
      <c r="P80" s="86" t="str">
        <f t="shared" si="24"/>
        <v/>
      </c>
      <c r="R80" s="404"/>
      <c r="S80" s="403" t="str">
        <f t="shared" si="29"/>
        <v/>
      </c>
      <c r="T80" s="130" t="str">
        <f t="shared" si="25"/>
        <v/>
      </c>
      <c r="U80" s="70"/>
      <c r="V80" s="404"/>
      <c r="W80" s="70"/>
      <c r="X80" s="404"/>
      <c r="Z80" s="407" t="str">
        <f t="shared" si="30"/>
        <v/>
      </c>
      <c r="AA80" s="130" t="str">
        <f t="shared" si="26"/>
        <v/>
      </c>
      <c r="AB80" s="407" t="str">
        <f t="shared" si="27"/>
        <v/>
      </c>
      <c r="AC80" s="130" t="str">
        <f t="shared" si="28"/>
        <v/>
      </c>
      <c r="AD80" s="461"/>
    </row>
    <row r="81" spans="2:30" x14ac:dyDescent="0.2">
      <c r="B81" s="500"/>
      <c r="C81" s="501"/>
      <c r="D81" s="501"/>
      <c r="E81" s="501"/>
      <c r="F81" s="501"/>
      <c r="G81" s="501"/>
      <c r="H81" s="501"/>
      <c r="I81" s="502"/>
      <c r="J81" s="48"/>
      <c r="K81" s="254"/>
      <c r="L81" s="429" t="s">
        <v>120</v>
      </c>
      <c r="M81" s="257" t="str">
        <f>IF(LEN($C$5)&lt;=1,
    "",
    IF(
        OR($C$5="Overige (zorg-)instellingen",$C$5="Onderneming"),
        IF(Basisgegevens!$C$5="Ja",
            IFERROR(
                INDEX(Hulpsheets!$AO$3:$AR$18,
                    MATCH($C$9,Hulpsheets!$AN$3:$AN$18,0),
                    MATCH($C$6,Hulpsheets!$AO$3:$AR$3,0)
                ),
                ""
            ),
            IFERROR(
                INDEX(Hulpsheets!$AH$3:$AK$18,
                    MATCH($C$9,Hulpsheets!$AG$3:$AG$18,0),
                    MATCH($C$6,Hulpsheets!$AH$3:$AK$3,0)
                ),
                ""
            )
        ),
        IF($L81="Niet-economische activiteit",
            100%,
            IF(Basisgegevens!$C$5="Ja",
                IFERROR(
                    INDEX(Hulpsheets!$AO$3:$AR$18,
                        MATCH($C$9,Hulpsheets!$AN$3:$AN$18,0),
                        MATCH($C$6,Hulpsheets!$AO$3:$AR$3,0)
                    ),
                    ""
                ),
                IFERROR(
                    INDEX(Hulpsheets!$AH$3:$AK$18,
                        MATCH($C$9,Hulpsheets!$AG$3:$AG$18,0),
                        MATCH($C$6,Hulpsheets!$AH$3:$AK$3,0)
                    ),
                    ""
                )
            )
        )
    )
)</f>
        <v/>
      </c>
      <c r="N81" s="397">
        <f t="shared" si="22"/>
        <v>0</v>
      </c>
      <c r="O81" s="77" t="str">
        <f t="shared" si="23"/>
        <v/>
      </c>
      <c r="P81" s="86" t="str">
        <f t="shared" si="24"/>
        <v/>
      </c>
      <c r="R81" s="404"/>
      <c r="S81" s="403" t="str">
        <f t="shared" si="29"/>
        <v/>
      </c>
      <c r="T81" s="130" t="str">
        <f t="shared" si="25"/>
        <v/>
      </c>
      <c r="U81" s="70"/>
      <c r="V81" s="404"/>
      <c r="W81" s="70"/>
      <c r="X81" s="404"/>
      <c r="Z81" s="407" t="str">
        <f t="shared" si="30"/>
        <v/>
      </c>
      <c r="AA81" s="130" t="str">
        <f t="shared" si="26"/>
        <v/>
      </c>
      <c r="AB81" s="407" t="str">
        <f t="shared" si="27"/>
        <v/>
      </c>
      <c r="AC81" s="130" t="str">
        <f t="shared" si="28"/>
        <v/>
      </c>
      <c r="AD81" s="461"/>
    </row>
    <row r="82" spans="2:30" x14ac:dyDescent="0.2">
      <c r="B82" s="500"/>
      <c r="C82" s="501"/>
      <c r="D82" s="501"/>
      <c r="E82" s="501"/>
      <c r="F82" s="501"/>
      <c r="G82" s="501"/>
      <c r="H82" s="501"/>
      <c r="I82" s="502"/>
      <c r="J82" s="48"/>
      <c r="K82" s="254"/>
      <c r="L82" s="429" t="s">
        <v>120</v>
      </c>
      <c r="M82" s="257" t="str">
        <f>IF(LEN($C$5)&lt;=1,
    "",
    IF(
        OR($C$5="Overige (zorg-)instellingen",$C$5="Onderneming"),
        IF(Basisgegevens!$C$5="Ja",
            IFERROR(
                INDEX(Hulpsheets!$AO$3:$AR$18,
                    MATCH($C$9,Hulpsheets!$AN$3:$AN$18,0),
                    MATCH($C$6,Hulpsheets!$AO$3:$AR$3,0)
                ),
                ""
            ),
            IFERROR(
                INDEX(Hulpsheets!$AH$3:$AK$18,
                    MATCH($C$9,Hulpsheets!$AG$3:$AG$18,0),
                    MATCH($C$6,Hulpsheets!$AH$3:$AK$3,0)
                ),
                ""
            )
        ),
        IF($L82="Niet-economische activiteit",
            100%,
            IF(Basisgegevens!$C$5="Ja",
                IFERROR(
                    INDEX(Hulpsheets!$AO$3:$AR$18,
                        MATCH($C$9,Hulpsheets!$AN$3:$AN$18,0),
                        MATCH($C$6,Hulpsheets!$AO$3:$AR$3,0)
                    ),
                    ""
                ),
                IFERROR(
                    INDEX(Hulpsheets!$AH$3:$AK$18,
                        MATCH($C$9,Hulpsheets!$AG$3:$AG$18,0),
                        MATCH($C$6,Hulpsheets!$AH$3:$AK$3,0)
                    ),
                    ""
                )
            )
        )
    )
)</f>
        <v/>
      </c>
      <c r="N82" s="397">
        <f t="shared" si="22"/>
        <v>0</v>
      </c>
      <c r="O82" s="77" t="str">
        <f t="shared" si="23"/>
        <v/>
      </c>
      <c r="P82" s="86" t="str">
        <f t="shared" si="24"/>
        <v/>
      </c>
      <c r="R82" s="404"/>
      <c r="S82" s="403" t="str">
        <f t="shared" si="29"/>
        <v/>
      </c>
      <c r="T82" s="130" t="str">
        <f t="shared" si="25"/>
        <v/>
      </c>
      <c r="U82" s="70"/>
      <c r="V82" s="404"/>
      <c r="W82" s="70"/>
      <c r="X82" s="404"/>
      <c r="Z82" s="407" t="str">
        <f t="shared" si="30"/>
        <v/>
      </c>
      <c r="AA82" s="130" t="str">
        <f t="shared" si="26"/>
        <v/>
      </c>
      <c r="AB82" s="407" t="str">
        <f t="shared" si="27"/>
        <v/>
      </c>
      <c r="AC82" s="130" t="str">
        <f t="shared" si="28"/>
        <v/>
      </c>
      <c r="AD82" s="461"/>
    </row>
    <row r="83" spans="2:30" x14ac:dyDescent="0.2">
      <c r="B83" s="500"/>
      <c r="C83" s="501"/>
      <c r="D83" s="501"/>
      <c r="E83" s="501"/>
      <c r="F83" s="501"/>
      <c r="G83" s="501"/>
      <c r="H83" s="501"/>
      <c r="I83" s="502"/>
      <c r="J83" s="48"/>
      <c r="K83" s="254"/>
      <c r="L83" s="429" t="s">
        <v>120</v>
      </c>
      <c r="M83" s="257" t="str">
        <f>IF(LEN($C$5)&lt;=1,
    "",
    IF(
        OR($C$5="Overige (zorg-)instellingen",$C$5="Onderneming"),
        IF(Basisgegevens!$C$5="Ja",
            IFERROR(
                INDEX(Hulpsheets!$AO$3:$AR$18,
                    MATCH($C$9,Hulpsheets!$AN$3:$AN$18,0),
                    MATCH($C$6,Hulpsheets!$AO$3:$AR$3,0)
                ),
                ""
            ),
            IFERROR(
                INDEX(Hulpsheets!$AH$3:$AK$18,
                    MATCH($C$9,Hulpsheets!$AG$3:$AG$18,0),
                    MATCH($C$6,Hulpsheets!$AH$3:$AK$3,0)
                ),
                ""
            )
        ),
        IF($L83="Niet-economische activiteit",
            100%,
            IF(Basisgegevens!$C$5="Ja",
                IFERROR(
                    INDEX(Hulpsheets!$AO$3:$AR$18,
                        MATCH($C$9,Hulpsheets!$AN$3:$AN$18,0),
                        MATCH($C$6,Hulpsheets!$AO$3:$AR$3,0)
                    ),
                    ""
                ),
                IFERROR(
                    INDEX(Hulpsheets!$AH$3:$AK$18,
                        MATCH($C$9,Hulpsheets!$AG$3:$AG$18,0),
                        MATCH($C$6,Hulpsheets!$AH$3:$AK$3,0)
                    ),
                    ""
                )
            )
        )
    )
)</f>
        <v/>
      </c>
      <c r="N83" s="397">
        <f t="shared" si="22"/>
        <v>0</v>
      </c>
      <c r="O83" s="77" t="str">
        <f t="shared" si="23"/>
        <v/>
      </c>
      <c r="P83" s="86" t="str">
        <f t="shared" si="24"/>
        <v/>
      </c>
      <c r="R83" s="404"/>
      <c r="S83" s="403" t="str">
        <f t="shared" si="29"/>
        <v/>
      </c>
      <c r="T83" s="130" t="str">
        <f t="shared" si="25"/>
        <v/>
      </c>
      <c r="U83" s="70"/>
      <c r="V83" s="404"/>
      <c r="W83" s="70"/>
      <c r="X83" s="404"/>
      <c r="Z83" s="407" t="str">
        <f t="shared" si="30"/>
        <v/>
      </c>
      <c r="AA83" s="130" t="str">
        <f t="shared" si="26"/>
        <v/>
      </c>
      <c r="AB83" s="407" t="str">
        <f t="shared" si="27"/>
        <v/>
      </c>
      <c r="AC83" s="130" t="str">
        <f t="shared" si="28"/>
        <v/>
      </c>
      <c r="AD83" s="461"/>
    </row>
    <row r="84" spans="2:30" x14ac:dyDescent="0.2">
      <c r="B84" s="500"/>
      <c r="C84" s="501"/>
      <c r="D84" s="501"/>
      <c r="E84" s="501"/>
      <c r="F84" s="501"/>
      <c r="G84" s="501"/>
      <c r="H84" s="501"/>
      <c r="I84" s="502"/>
      <c r="J84" s="48"/>
      <c r="K84" s="254"/>
      <c r="L84" s="429" t="s">
        <v>120</v>
      </c>
      <c r="M84" s="257" t="str">
        <f>IF(LEN($C$5)&lt;=1,
    "",
    IF(
        OR($C$5="Overige (zorg-)instellingen",$C$5="Onderneming"),
        IF(Basisgegevens!$C$5="Ja",
            IFERROR(
                INDEX(Hulpsheets!$AO$3:$AR$18,
                    MATCH($C$9,Hulpsheets!$AN$3:$AN$18,0),
                    MATCH($C$6,Hulpsheets!$AO$3:$AR$3,0)
                ),
                ""
            ),
            IFERROR(
                INDEX(Hulpsheets!$AH$3:$AK$18,
                    MATCH($C$9,Hulpsheets!$AG$3:$AG$18,0),
                    MATCH($C$6,Hulpsheets!$AH$3:$AK$3,0)
                ),
                ""
            )
        ),
        IF($L84="Niet-economische activiteit",
            100%,
            IF(Basisgegevens!$C$5="Ja",
                IFERROR(
                    INDEX(Hulpsheets!$AO$3:$AR$18,
                        MATCH($C$9,Hulpsheets!$AN$3:$AN$18,0),
                        MATCH($C$6,Hulpsheets!$AO$3:$AR$3,0)
                    ),
                    ""
                ),
                IFERROR(
                    INDEX(Hulpsheets!$AH$3:$AK$18,
                        MATCH($C$9,Hulpsheets!$AG$3:$AG$18,0),
                        MATCH($C$6,Hulpsheets!$AH$3:$AK$3,0)
                    ),
                    ""
                )
            )
        )
    )
)</f>
        <v/>
      </c>
      <c r="N84" s="397">
        <f t="shared" si="22"/>
        <v>0</v>
      </c>
      <c r="O84" s="77" t="str">
        <f t="shared" si="23"/>
        <v/>
      </c>
      <c r="P84" s="86" t="str">
        <f t="shared" si="24"/>
        <v/>
      </c>
      <c r="R84" s="404"/>
      <c r="S84" s="403" t="str">
        <f t="shared" si="29"/>
        <v/>
      </c>
      <c r="T84" s="130" t="str">
        <f t="shared" si="25"/>
        <v/>
      </c>
      <c r="U84" s="70"/>
      <c r="V84" s="404"/>
      <c r="W84" s="70"/>
      <c r="X84" s="404"/>
      <c r="Z84" s="407" t="str">
        <f t="shared" si="30"/>
        <v/>
      </c>
      <c r="AA84" s="130" t="str">
        <f t="shared" si="26"/>
        <v/>
      </c>
      <c r="AB84" s="407" t="str">
        <f t="shared" si="27"/>
        <v/>
      </c>
      <c r="AC84" s="130" t="str">
        <f t="shared" si="28"/>
        <v/>
      </c>
      <c r="AD84" s="461"/>
    </row>
    <row r="85" spans="2:30" x14ac:dyDescent="0.2">
      <c r="B85" s="500"/>
      <c r="C85" s="501"/>
      <c r="D85" s="501"/>
      <c r="E85" s="501"/>
      <c r="F85" s="501"/>
      <c r="G85" s="501"/>
      <c r="H85" s="501"/>
      <c r="I85" s="502"/>
      <c r="J85" s="48"/>
      <c r="K85" s="254"/>
      <c r="L85" s="429" t="s">
        <v>120</v>
      </c>
      <c r="M85" s="257" t="str">
        <f>IF(LEN($C$5)&lt;=1,
    "",
    IF(
        OR($C$5="Overige (zorg-)instellingen",$C$5="Onderneming"),
        IF(Basisgegevens!$C$5="Ja",
            IFERROR(
                INDEX(Hulpsheets!$AO$3:$AR$18,
                    MATCH($C$9,Hulpsheets!$AN$3:$AN$18,0),
                    MATCH($C$6,Hulpsheets!$AO$3:$AR$3,0)
                ),
                ""
            ),
            IFERROR(
                INDEX(Hulpsheets!$AH$3:$AK$18,
                    MATCH($C$9,Hulpsheets!$AG$3:$AG$18,0),
                    MATCH($C$6,Hulpsheets!$AH$3:$AK$3,0)
                ),
                ""
            )
        ),
        IF($L85="Niet-economische activiteit",
            100%,
            IF(Basisgegevens!$C$5="Ja",
                IFERROR(
                    INDEX(Hulpsheets!$AO$3:$AR$18,
                        MATCH($C$9,Hulpsheets!$AN$3:$AN$18,0),
                        MATCH($C$6,Hulpsheets!$AO$3:$AR$3,0)
                    ),
                    ""
                ),
                IFERROR(
                    INDEX(Hulpsheets!$AH$3:$AK$18,
                        MATCH($C$9,Hulpsheets!$AG$3:$AG$18,0),
                        MATCH($C$6,Hulpsheets!$AH$3:$AK$3,0)
                    ),
                    ""
                )
            )
        )
    )
)</f>
        <v/>
      </c>
      <c r="N85" s="397">
        <f t="shared" si="22"/>
        <v>0</v>
      </c>
      <c r="O85" s="77" t="str">
        <f t="shared" si="23"/>
        <v/>
      </c>
      <c r="P85" s="86" t="str">
        <f t="shared" si="24"/>
        <v/>
      </c>
      <c r="R85" s="404"/>
      <c r="S85" s="403" t="str">
        <f t="shared" si="29"/>
        <v/>
      </c>
      <c r="T85" s="130" t="str">
        <f t="shared" si="25"/>
        <v/>
      </c>
      <c r="U85" s="70"/>
      <c r="V85" s="404"/>
      <c r="W85" s="70"/>
      <c r="X85" s="404"/>
      <c r="Z85" s="407" t="str">
        <f t="shared" si="30"/>
        <v/>
      </c>
      <c r="AA85" s="130" t="str">
        <f t="shared" si="26"/>
        <v/>
      </c>
      <c r="AB85" s="407" t="str">
        <f t="shared" si="27"/>
        <v/>
      </c>
      <c r="AC85" s="130" t="str">
        <f t="shared" si="28"/>
        <v/>
      </c>
      <c r="AD85" s="461"/>
    </row>
    <row r="86" spans="2:30" x14ac:dyDescent="0.2">
      <c r="B86" s="500"/>
      <c r="C86" s="501"/>
      <c r="D86" s="501"/>
      <c r="E86" s="501"/>
      <c r="F86" s="501"/>
      <c r="G86" s="501"/>
      <c r="H86" s="501"/>
      <c r="I86" s="502"/>
      <c r="J86" s="48"/>
      <c r="K86" s="254"/>
      <c r="L86" s="429" t="s">
        <v>120</v>
      </c>
      <c r="M86" s="257" t="str">
        <f>IF(LEN($C$5)&lt;=1,
    "",
    IF(
        OR($C$5="Overige (zorg-)instellingen",$C$5="Onderneming"),
        IF(Basisgegevens!$C$5="Ja",
            IFERROR(
                INDEX(Hulpsheets!$AO$3:$AR$18,
                    MATCH($C$9,Hulpsheets!$AN$3:$AN$18,0),
                    MATCH($C$6,Hulpsheets!$AO$3:$AR$3,0)
                ),
                ""
            ),
            IFERROR(
                INDEX(Hulpsheets!$AH$3:$AK$18,
                    MATCH($C$9,Hulpsheets!$AG$3:$AG$18,0),
                    MATCH($C$6,Hulpsheets!$AH$3:$AK$3,0)
                ),
                ""
            )
        ),
        IF($L86="Niet-economische activiteit",
            100%,
            IF(Basisgegevens!$C$5="Ja",
                IFERROR(
                    INDEX(Hulpsheets!$AO$3:$AR$18,
                        MATCH($C$9,Hulpsheets!$AN$3:$AN$18,0),
                        MATCH($C$6,Hulpsheets!$AO$3:$AR$3,0)
                    ),
                    ""
                ),
                IFERROR(
                    INDEX(Hulpsheets!$AH$3:$AK$18,
                        MATCH($C$9,Hulpsheets!$AG$3:$AG$18,0),
                        MATCH($C$6,Hulpsheets!$AH$3:$AK$3,0)
                    ),
                    ""
                )
            )
        )
    )
)</f>
        <v/>
      </c>
      <c r="N86" s="397">
        <f t="shared" si="22"/>
        <v>0</v>
      </c>
      <c r="O86" s="77" t="str">
        <f t="shared" si="23"/>
        <v/>
      </c>
      <c r="P86" s="86" t="str">
        <f t="shared" si="24"/>
        <v/>
      </c>
      <c r="R86" s="404"/>
      <c r="S86" s="403" t="str">
        <f t="shared" si="29"/>
        <v/>
      </c>
      <c r="T86" s="130" t="str">
        <f t="shared" si="25"/>
        <v/>
      </c>
      <c r="U86" s="70"/>
      <c r="V86" s="404"/>
      <c r="W86" s="70"/>
      <c r="X86" s="404"/>
      <c r="Z86" s="407" t="str">
        <f t="shared" si="30"/>
        <v/>
      </c>
      <c r="AA86" s="130" t="str">
        <f t="shared" si="26"/>
        <v/>
      </c>
      <c r="AB86" s="407" t="str">
        <f t="shared" si="27"/>
        <v/>
      </c>
      <c r="AC86" s="130" t="str">
        <f t="shared" si="28"/>
        <v/>
      </c>
      <c r="AD86" s="461"/>
    </row>
    <row r="87" spans="2:30" ht="13.5" thickBot="1" x14ac:dyDescent="0.25">
      <c r="B87" s="500"/>
      <c r="C87" s="501"/>
      <c r="D87" s="501"/>
      <c r="E87" s="501"/>
      <c r="F87" s="501"/>
      <c r="G87" s="501"/>
      <c r="H87" s="501"/>
      <c r="I87" s="502"/>
      <c r="J87" s="48"/>
      <c r="K87" s="254"/>
      <c r="L87" s="429" t="s">
        <v>120</v>
      </c>
      <c r="M87" s="257" t="str">
        <f>IF(LEN($C$5)&lt;=1,
    "",
    IF(
        OR($C$5="Overige (zorg-)instellingen",$C$5="Onderneming"),
        IF(Basisgegevens!$C$5="Ja",
            IFERROR(
                INDEX(Hulpsheets!$AO$3:$AR$18,
                    MATCH($C$9,Hulpsheets!$AN$3:$AN$18,0),
                    MATCH($C$6,Hulpsheets!$AO$3:$AR$3,0)
                ),
                ""
            ),
            IFERROR(
                INDEX(Hulpsheets!$AH$3:$AK$18,
                    MATCH($C$9,Hulpsheets!$AG$3:$AG$18,0),
                    MATCH($C$6,Hulpsheets!$AH$3:$AK$3,0)
                ),
                ""
            )
        ),
        IF($L87="Niet-economische activiteit",
            100%,
            IF(Basisgegevens!$C$5="Ja",
                IFERROR(
                    INDEX(Hulpsheets!$AO$3:$AR$18,
                        MATCH($C$9,Hulpsheets!$AN$3:$AN$18,0),
                        MATCH($C$6,Hulpsheets!$AO$3:$AR$3,0)
                    ),
                    ""
                ),
                IFERROR(
                    INDEX(Hulpsheets!$AH$3:$AK$18,
                        MATCH($C$9,Hulpsheets!$AG$3:$AG$18,0),
                        MATCH($C$6,Hulpsheets!$AH$3:$AK$3,0)
                    ),
                    ""
                )
            )
        )
    )
)</f>
        <v/>
      </c>
      <c r="N87" s="397">
        <f t="shared" si="22"/>
        <v>0</v>
      </c>
      <c r="O87" s="77" t="str">
        <f t="shared" si="23"/>
        <v/>
      </c>
      <c r="P87" s="86" t="str">
        <f t="shared" si="24"/>
        <v/>
      </c>
      <c r="R87" s="404"/>
      <c r="S87" s="403" t="str">
        <f t="shared" si="29"/>
        <v/>
      </c>
      <c r="T87" s="130" t="str">
        <f t="shared" si="25"/>
        <v/>
      </c>
      <c r="U87" s="70"/>
      <c r="V87" s="404"/>
      <c r="W87" s="70"/>
      <c r="X87" s="404"/>
      <c r="Z87" s="407" t="str">
        <f t="shared" si="30"/>
        <v/>
      </c>
      <c r="AA87" s="130" t="str">
        <f t="shared" si="26"/>
        <v/>
      </c>
      <c r="AB87" s="407" t="str">
        <f t="shared" si="27"/>
        <v/>
      </c>
      <c r="AC87" s="130" t="str">
        <f t="shared" si="28"/>
        <v/>
      </c>
      <c r="AD87" s="461"/>
    </row>
    <row r="88" spans="2:30" ht="13.5" hidden="1" outlineLevel="1" thickBot="1" x14ac:dyDescent="0.25">
      <c r="B88" s="514"/>
      <c r="C88" s="515"/>
      <c r="D88" s="515"/>
      <c r="E88" s="515"/>
      <c r="F88" s="515"/>
      <c r="G88" s="515"/>
      <c r="H88" s="515"/>
      <c r="I88" s="515"/>
      <c r="J88" s="48"/>
      <c r="K88" s="254"/>
      <c r="L88" s="429" t="s">
        <v>120</v>
      </c>
      <c r="M88" s="257" t="str">
        <f>IF(LEN($C$5)&lt;=1,
    "",
    IF(
        OR($C$5="Overige (zorg-)instellingen",$C$5="Onderneming"),
        IF(Basisgegevens!$C$5="Ja",
            IFERROR(
                INDEX(Hulpsheets!$AO$3:$AR$18,
                    MATCH($C$9,Hulpsheets!$AN$3:$AN$18,0),
                    MATCH($C$6,Hulpsheets!$AO$3:$AR$3,0)
                ),
                ""
            ),
            IFERROR(
                INDEX(Hulpsheets!$AH$3:$AK$18,
                    MATCH($C$9,Hulpsheets!$AG$3:$AG$18,0),
                    MATCH($C$6,Hulpsheets!$AH$3:$AK$3,0)
                ),
                ""
            )
        ),
        IF($L88="Niet-economische activiteit",
            100%,
            IF(Basisgegevens!$C$5="Ja",
                IFERROR(
                    INDEX(Hulpsheets!$AO$3:$AR$18,
                        MATCH($C$9,Hulpsheets!$AN$3:$AN$18,0),
                        MATCH($C$6,Hulpsheets!$AO$3:$AR$3,0)
                    ),
                    ""
                ),
                IFERROR(
                    INDEX(Hulpsheets!$AH$3:$AK$18,
                        MATCH($C$9,Hulpsheets!$AG$3:$AG$18,0),
                        MATCH($C$6,Hulpsheets!$AH$3:$AK$3,0)
                    ),
                    ""
                )
            )
        )
    )
)</f>
        <v/>
      </c>
      <c r="N88" s="397">
        <f t="shared" si="22"/>
        <v>0</v>
      </c>
      <c r="O88" s="77" t="str">
        <f t="shared" si="23"/>
        <v/>
      </c>
      <c r="P88" s="86" t="str">
        <f t="shared" si="24"/>
        <v/>
      </c>
      <c r="R88" s="404"/>
      <c r="S88" s="403" t="str">
        <f t="shared" si="29"/>
        <v/>
      </c>
      <c r="T88" s="130" t="str">
        <f t="shared" si="25"/>
        <v/>
      </c>
      <c r="U88" s="70"/>
      <c r="V88" s="404"/>
      <c r="W88" s="70"/>
      <c r="X88" s="404"/>
      <c r="Z88" s="407" t="str">
        <f t="shared" si="30"/>
        <v/>
      </c>
      <c r="AA88" s="130" t="str">
        <f t="shared" si="26"/>
        <v/>
      </c>
      <c r="AB88" s="407" t="str">
        <f t="shared" si="27"/>
        <v/>
      </c>
      <c r="AC88" s="130" t="str">
        <f t="shared" si="28"/>
        <v/>
      </c>
      <c r="AD88" s="461"/>
    </row>
    <row r="89" spans="2:30" ht="13.5" hidden="1" outlineLevel="1" thickBot="1" x14ac:dyDescent="0.25">
      <c r="B89" s="514"/>
      <c r="C89" s="515"/>
      <c r="D89" s="515"/>
      <c r="E89" s="515"/>
      <c r="F89" s="515"/>
      <c r="G89" s="515"/>
      <c r="H89" s="515"/>
      <c r="I89" s="515"/>
      <c r="J89" s="48"/>
      <c r="K89" s="254"/>
      <c r="L89" s="429" t="s">
        <v>120</v>
      </c>
      <c r="M89" s="257" t="str">
        <f>IF(LEN($C$5)&lt;=1,
    "",
    IF(
        OR($C$5="Overige (zorg-)instellingen",$C$5="Onderneming"),
        IF(Basisgegevens!$C$5="Ja",
            IFERROR(
                INDEX(Hulpsheets!$AO$3:$AR$18,
                    MATCH($C$9,Hulpsheets!$AN$3:$AN$18,0),
                    MATCH($C$6,Hulpsheets!$AO$3:$AR$3,0)
                ),
                ""
            ),
            IFERROR(
                INDEX(Hulpsheets!$AH$3:$AK$18,
                    MATCH($C$9,Hulpsheets!$AG$3:$AG$18,0),
                    MATCH($C$6,Hulpsheets!$AH$3:$AK$3,0)
                ),
                ""
            )
        ),
        IF($L89="Niet-economische activiteit",
            100%,
            IF(Basisgegevens!$C$5="Ja",
                IFERROR(
                    INDEX(Hulpsheets!$AO$3:$AR$18,
                        MATCH($C$9,Hulpsheets!$AN$3:$AN$18,0),
                        MATCH($C$6,Hulpsheets!$AO$3:$AR$3,0)
                    ),
                    ""
                ),
                IFERROR(
                    INDEX(Hulpsheets!$AH$3:$AK$18,
                        MATCH($C$9,Hulpsheets!$AG$3:$AG$18,0),
                        MATCH($C$6,Hulpsheets!$AH$3:$AK$3,0)
                    ),
                    ""
                )
            )
        )
    )
)</f>
        <v/>
      </c>
      <c r="N89" s="397">
        <f t="shared" si="22"/>
        <v>0</v>
      </c>
      <c r="O89" s="77" t="str">
        <f t="shared" si="23"/>
        <v/>
      </c>
      <c r="P89" s="86" t="str">
        <f t="shared" si="24"/>
        <v/>
      </c>
      <c r="R89" s="404"/>
      <c r="S89" s="403" t="str">
        <f t="shared" si="29"/>
        <v/>
      </c>
      <c r="T89" s="130" t="str">
        <f t="shared" si="25"/>
        <v/>
      </c>
      <c r="U89" s="70"/>
      <c r="V89" s="404"/>
      <c r="W89" s="70"/>
      <c r="X89" s="404"/>
      <c r="Z89" s="407" t="str">
        <f t="shared" si="30"/>
        <v/>
      </c>
      <c r="AA89" s="130" t="str">
        <f t="shared" si="26"/>
        <v/>
      </c>
      <c r="AB89" s="407" t="str">
        <f t="shared" si="27"/>
        <v/>
      </c>
      <c r="AC89" s="130" t="str">
        <f t="shared" si="28"/>
        <v/>
      </c>
      <c r="AD89" s="461"/>
    </row>
    <row r="90" spans="2:30" ht="13.5" hidden="1" outlineLevel="1" thickBot="1" x14ac:dyDescent="0.25">
      <c r="B90" s="514"/>
      <c r="C90" s="515"/>
      <c r="D90" s="515"/>
      <c r="E90" s="515"/>
      <c r="F90" s="515"/>
      <c r="G90" s="515"/>
      <c r="H90" s="515"/>
      <c r="I90" s="515"/>
      <c r="J90" s="48"/>
      <c r="K90" s="254"/>
      <c r="L90" s="429" t="s">
        <v>120</v>
      </c>
      <c r="M90" s="257" t="str">
        <f>IF(LEN($C$5)&lt;=1,
    "",
    IF(
        OR($C$5="Overige (zorg-)instellingen",$C$5="Onderneming"),
        IF(Basisgegevens!$C$5="Ja",
            IFERROR(
                INDEX(Hulpsheets!$AO$3:$AR$18,
                    MATCH($C$9,Hulpsheets!$AN$3:$AN$18,0),
                    MATCH($C$6,Hulpsheets!$AO$3:$AR$3,0)
                ),
                ""
            ),
            IFERROR(
                INDEX(Hulpsheets!$AH$3:$AK$18,
                    MATCH($C$9,Hulpsheets!$AG$3:$AG$18,0),
                    MATCH($C$6,Hulpsheets!$AH$3:$AK$3,0)
                ),
                ""
            )
        ),
        IF($L90="Niet-economische activiteit",
            100%,
            IF(Basisgegevens!$C$5="Ja",
                IFERROR(
                    INDEX(Hulpsheets!$AO$3:$AR$18,
                        MATCH($C$9,Hulpsheets!$AN$3:$AN$18,0),
                        MATCH($C$6,Hulpsheets!$AO$3:$AR$3,0)
                    ),
                    ""
                ),
                IFERROR(
                    INDEX(Hulpsheets!$AH$3:$AK$18,
                        MATCH($C$9,Hulpsheets!$AG$3:$AG$18,0),
                        MATCH($C$6,Hulpsheets!$AH$3:$AK$3,0)
                    ),
                    ""
                )
            )
        )
    )
)</f>
        <v/>
      </c>
      <c r="N90" s="397">
        <f t="shared" si="22"/>
        <v>0</v>
      </c>
      <c r="O90" s="77" t="str">
        <f t="shared" si="23"/>
        <v/>
      </c>
      <c r="P90" s="86" t="str">
        <f t="shared" si="24"/>
        <v/>
      </c>
      <c r="R90" s="404"/>
      <c r="S90" s="403" t="str">
        <f t="shared" si="29"/>
        <v/>
      </c>
      <c r="T90" s="130" t="str">
        <f t="shared" si="25"/>
        <v/>
      </c>
      <c r="U90" s="70"/>
      <c r="V90" s="404"/>
      <c r="W90" s="70"/>
      <c r="X90" s="404"/>
      <c r="Z90" s="407" t="str">
        <f t="shared" si="30"/>
        <v/>
      </c>
      <c r="AA90" s="130" t="str">
        <f t="shared" si="26"/>
        <v/>
      </c>
      <c r="AB90" s="407" t="str">
        <f t="shared" si="27"/>
        <v/>
      </c>
      <c r="AC90" s="130" t="str">
        <f t="shared" si="28"/>
        <v/>
      </c>
      <c r="AD90" s="461"/>
    </row>
    <row r="91" spans="2:30" ht="13.5" hidden="1" outlineLevel="1" thickBot="1" x14ac:dyDescent="0.25">
      <c r="B91" s="514"/>
      <c r="C91" s="515"/>
      <c r="D91" s="515"/>
      <c r="E91" s="515"/>
      <c r="F91" s="515"/>
      <c r="G91" s="515"/>
      <c r="H91" s="515"/>
      <c r="I91" s="515"/>
      <c r="J91" s="48"/>
      <c r="K91" s="254"/>
      <c r="L91" s="429" t="s">
        <v>120</v>
      </c>
      <c r="M91" s="257" t="str">
        <f>IF(LEN($C$5)&lt;=1,
    "",
    IF(
        OR($C$5="Overige (zorg-)instellingen",$C$5="Onderneming"),
        IF(Basisgegevens!$C$5="Ja",
            IFERROR(
                INDEX(Hulpsheets!$AO$3:$AR$18,
                    MATCH($C$9,Hulpsheets!$AN$3:$AN$18,0),
                    MATCH($C$6,Hulpsheets!$AO$3:$AR$3,0)
                ),
                ""
            ),
            IFERROR(
                INDEX(Hulpsheets!$AH$3:$AK$18,
                    MATCH($C$9,Hulpsheets!$AG$3:$AG$18,0),
                    MATCH($C$6,Hulpsheets!$AH$3:$AK$3,0)
                ),
                ""
            )
        ),
        IF($L91="Niet-economische activiteit",
            100%,
            IF(Basisgegevens!$C$5="Ja",
                IFERROR(
                    INDEX(Hulpsheets!$AO$3:$AR$18,
                        MATCH($C$9,Hulpsheets!$AN$3:$AN$18,0),
                        MATCH($C$6,Hulpsheets!$AO$3:$AR$3,0)
                    ),
                    ""
                ),
                IFERROR(
                    INDEX(Hulpsheets!$AH$3:$AK$18,
                        MATCH($C$9,Hulpsheets!$AG$3:$AG$18,0),
                        MATCH($C$6,Hulpsheets!$AH$3:$AK$3,0)
                    ),
                    ""
                )
            )
        )
    )
)</f>
        <v/>
      </c>
      <c r="N91" s="397">
        <f t="shared" si="22"/>
        <v>0</v>
      </c>
      <c r="O91" s="77" t="str">
        <f t="shared" si="23"/>
        <v/>
      </c>
      <c r="P91" s="86" t="str">
        <f t="shared" si="24"/>
        <v/>
      </c>
      <c r="R91" s="404"/>
      <c r="S91" s="403" t="str">
        <f t="shared" si="29"/>
        <v/>
      </c>
      <c r="T91" s="130" t="str">
        <f t="shared" si="25"/>
        <v/>
      </c>
      <c r="U91" s="70"/>
      <c r="V91" s="404"/>
      <c r="W91" s="70"/>
      <c r="X91" s="404"/>
      <c r="Z91" s="407" t="str">
        <f t="shared" si="30"/>
        <v/>
      </c>
      <c r="AA91" s="130" t="str">
        <f t="shared" si="26"/>
        <v/>
      </c>
      <c r="AB91" s="407" t="str">
        <f t="shared" si="27"/>
        <v/>
      </c>
      <c r="AC91" s="130" t="str">
        <f t="shared" si="28"/>
        <v/>
      </c>
      <c r="AD91" s="461"/>
    </row>
    <row r="92" spans="2:30" ht="13.5" hidden="1" outlineLevel="1" thickBot="1" x14ac:dyDescent="0.25">
      <c r="B92" s="514"/>
      <c r="C92" s="515"/>
      <c r="D92" s="515"/>
      <c r="E92" s="515"/>
      <c r="F92" s="515"/>
      <c r="G92" s="515"/>
      <c r="H92" s="515"/>
      <c r="I92" s="515"/>
      <c r="J92" s="48"/>
      <c r="K92" s="254"/>
      <c r="L92" s="429" t="s">
        <v>120</v>
      </c>
      <c r="M92" s="257" t="str">
        <f>IF(LEN($C$5)&lt;=1,
    "",
    IF(
        OR($C$5="Overige (zorg-)instellingen",$C$5="Onderneming"),
        IF(Basisgegevens!$C$5="Ja",
            IFERROR(
                INDEX(Hulpsheets!$AO$3:$AR$18,
                    MATCH($C$9,Hulpsheets!$AN$3:$AN$18,0),
                    MATCH($C$6,Hulpsheets!$AO$3:$AR$3,0)
                ),
                ""
            ),
            IFERROR(
                INDEX(Hulpsheets!$AH$3:$AK$18,
                    MATCH($C$9,Hulpsheets!$AG$3:$AG$18,0),
                    MATCH($C$6,Hulpsheets!$AH$3:$AK$3,0)
                ),
                ""
            )
        ),
        IF($L92="Niet-economische activiteit",
            100%,
            IF(Basisgegevens!$C$5="Ja",
                IFERROR(
                    INDEX(Hulpsheets!$AO$3:$AR$18,
                        MATCH($C$9,Hulpsheets!$AN$3:$AN$18,0),
                        MATCH($C$6,Hulpsheets!$AO$3:$AR$3,0)
                    ),
                    ""
                ),
                IFERROR(
                    INDEX(Hulpsheets!$AH$3:$AK$18,
                        MATCH($C$9,Hulpsheets!$AG$3:$AG$18,0),
                        MATCH($C$6,Hulpsheets!$AH$3:$AK$3,0)
                    ),
                    ""
                )
            )
        )
    )
)</f>
        <v/>
      </c>
      <c r="N92" s="397">
        <f t="shared" si="22"/>
        <v>0</v>
      </c>
      <c r="O92" s="77" t="str">
        <f t="shared" si="23"/>
        <v/>
      </c>
      <c r="P92" s="86" t="str">
        <f t="shared" si="24"/>
        <v/>
      </c>
      <c r="R92" s="404"/>
      <c r="S92" s="403" t="str">
        <f t="shared" si="29"/>
        <v/>
      </c>
      <c r="T92" s="130" t="str">
        <f t="shared" si="25"/>
        <v/>
      </c>
      <c r="U92" s="70"/>
      <c r="V92" s="404"/>
      <c r="W92" s="70"/>
      <c r="X92" s="404"/>
      <c r="Z92" s="407" t="str">
        <f t="shared" si="30"/>
        <v/>
      </c>
      <c r="AA92" s="130" t="str">
        <f t="shared" si="26"/>
        <v/>
      </c>
      <c r="AB92" s="407" t="str">
        <f t="shared" si="27"/>
        <v/>
      </c>
      <c r="AC92" s="130" t="str">
        <f t="shared" si="28"/>
        <v/>
      </c>
      <c r="AD92" s="461"/>
    </row>
    <row r="93" spans="2:30" ht="13.5" hidden="1" outlineLevel="1" thickBot="1" x14ac:dyDescent="0.25">
      <c r="B93" s="514"/>
      <c r="C93" s="515"/>
      <c r="D93" s="515"/>
      <c r="E93" s="515"/>
      <c r="F93" s="515"/>
      <c r="G93" s="515"/>
      <c r="H93" s="515"/>
      <c r="I93" s="515"/>
      <c r="J93" s="48"/>
      <c r="K93" s="254"/>
      <c r="L93" s="429" t="s">
        <v>120</v>
      </c>
      <c r="M93" s="257" t="str">
        <f>IF(LEN($C$5)&lt;=1,
    "",
    IF(
        OR($C$5="Overige (zorg-)instellingen",$C$5="Onderneming"),
        IF(Basisgegevens!$C$5="Ja",
            IFERROR(
                INDEX(Hulpsheets!$AO$3:$AR$18,
                    MATCH($C$9,Hulpsheets!$AN$3:$AN$18,0),
                    MATCH($C$6,Hulpsheets!$AO$3:$AR$3,0)
                ),
                ""
            ),
            IFERROR(
                INDEX(Hulpsheets!$AH$3:$AK$18,
                    MATCH($C$9,Hulpsheets!$AG$3:$AG$18,0),
                    MATCH($C$6,Hulpsheets!$AH$3:$AK$3,0)
                ),
                ""
            )
        ),
        IF($L93="Niet-economische activiteit",
            100%,
            IF(Basisgegevens!$C$5="Ja",
                IFERROR(
                    INDEX(Hulpsheets!$AO$3:$AR$18,
                        MATCH($C$9,Hulpsheets!$AN$3:$AN$18,0),
                        MATCH($C$6,Hulpsheets!$AO$3:$AR$3,0)
                    ),
                    ""
                ),
                IFERROR(
                    INDEX(Hulpsheets!$AH$3:$AK$18,
                        MATCH($C$9,Hulpsheets!$AG$3:$AG$18,0),
                        MATCH($C$6,Hulpsheets!$AH$3:$AK$3,0)
                    ),
                    ""
                )
            )
        )
    )
)</f>
        <v/>
      </c>
      <c r="N93" s="397">
        <f t="shared" si="22"/>
        <v>0</v>
      </c>
      <c r="O93" s="77" t="str">
        <f t="shared" si="23"/>
        <v/>
      </c>
      <c r="P93" s="86" t="str">
        <f t="shared" si="24"/>
        <v/>
      </c>
      <c r="R93" s="404"/>
      <c r="S93" s="403" t="str">
        <f t="shared" si="29"/>
        <v/>
      </c>
      <c r="T93" s="130" t="str">
        <f t="shared" si="25"/>
        <v/>
      </c>
      <c r="U93" s="70"/>
      <c r="V93" s="404"/>
      <c r="W93" s="70"/>
      <c r="X93" s="404"/>
      <c r="Z93" s="407" t="str">
        <f t="shared" si="30"/>
        <v/>
      </c>
      <c r="AA93" s="130" t="str">
        <f t="shared" si="26"/>
        <v/>
      </c>
      <c r="AB93" s="407" t="str">
        <f t="shared" si="27"/>
        <v/>
      </c>
      <c r="AC93" s="130" t="str">
        <f t="shared" si="28"/>
        <v/>
      </c>
      <c r="AD93" s="461"/>
    </row>
    <row r="94" spans="2:30" ht="13.5" hidden="1" outlineLevel="1" thickBot="1" x14ac:dyDescent="0.25">
      <c r="B94" s="514"/>
      <c r="C94" s="515"/>
      <c r="D94" s="515"/>
      <c r="E94" s="515"/>
      <c r="F94" s="515"/>
      <c r="G94" s="515"/>
      <c r="H94" s="515"/>
      <c r="I94" s="515"/>
      <c r="J94" s="48"/>
      <c r="K94" s="254"/>
      <c r="L94" s="429" t="s">
        <v>120</v>
      </c>
      <c r="M94" s="257" t="str">
        <f>IF(LEN($C$5)&lt;=1,
    "",
    IF(
        OR($C$5="Overige (zorg-)instellingen",$C$5="Onderneming"),
        IF(Basisgegevens!$C$5="Ja",
            IFERROR(
                INDEX(Hulpsheets!$AO$3:$AR$18,
                    MATCH($C$9,Hulpsheets!$AN$3:$AN$18,0),
                    MATCH($C$6,Hulpsheets!$AO$3:$AR$3,0)
                ),
                ""
            ),
            IFERROR(
                INDEX(Hulpsheets!$AH$3:$AK$18,
                    MATCH($C$9,Hulpsheets!$AG$3:$AG$18,0),
                    MATCH($C$6,Hulpsheets!$AH$3:$AK$3,0)
                ),
                ""
            )
        ),
        IF($L94="Niet-economische activiteit",
            100%,
            IF(Basisgegevens!$C$5="Ja",
                IFERROR(
                    INDEX(Hulpsheets!$AO$3:$AR$18,
                        MATCH($C$9,Hulpsheets!$AN$3:$AN$18,0),
                        MATCH($C$6,Hulpsheets!$AO$3:$AR$3,0)
                    ),
                    ""
                ),
                IFERROR(
                    INDEX(Hulpsheets!$AH$3:$AK$18,
                        MATCH($C$9,Hulpsheets!$AG$3:$AG$18,0),
                        MATCH($C$6,Hulpsheets!$AH$3:$AK$3,0)
                    ),
                    ""
                )
            )
        )
    )
)</f>
        <v/>
      </c>
      <c r="N94" s="397">
        <f t="shared" si="22"/>
        <v>0</v>
      </c>
      <c r="O94" s="77" t="str">
        <f t="shared" si="23"/>
        <v/>
      </c>
      <c r="P94" s="86" t="str">
        <f t="shared" si="24"/>
        <v/>
      </c>
      <c r="R94" s="404"/>
      <c r="S94" s="403" t="str">
        <f t="shared" si="29"/>
        <v/>
      </c>
      <c r="T94" s="130" t="str">
        <f t="shared" si="25"/>
        <v/>
      </c>
      <c r="U94" s="70"/>
      <c r="V94" s="404"/>
      <c r="W94" s="70"/>
      <c r="X94" s="404"/>
      <c r="Z94" s="407" t="str">
        <f t="shared" si="30"/>
        <v/>
      </c>
      <c r="AA94" s="130" t="str">
        <f t="shared" si="26"/>
        <v/>
      </c>
      <c r="AB94" s="407" t="str">
        <f t="shared" si="27"/>
        <v/>
      </c>
      <c r="AC94" s="130" t="str">
        <f t="shared" si="28"/>
        <v/>
      </c>
      <c r="AD94" s="461"/>
    </row>
    <row r="95" spans="2:30" ht="13.5" hidden="1" outlineLevel="1" thickBot="1" x14ac:dyDescent="0.25">
      <c r="B95" s="514"/>
      <c r="C95" s="515"/>
      <c r="D95" s="515"/>
      <c r="E95" s="515"/>
      <c r="F95" s="515"/>
      <c r="G95" s="515"/>
      <c r="H95" s="515"/>
      <c r="I95" s="515"/>
      <c r="J95" s="48"/>
      <c r="K95" s="254"/>
      <c r="L95" s="429" t="s">
        <v>120</v>
      </c>
      <c r="M95" s="257" t="str">
        <f>IF(LEN($C$5)&lt;=1,
    "",
    IF(
        OR($C$5="Overige (zorg-)instellingen",$C$5="Onderneming"),
        IF(Basisgegevens!$C$5="Ja",
            IFERROR(
                INDEX(Hulpsheets!$AO$3:$AR$18,
                    MATCH($C$9,Hulpsheets!$AN$3:$AN$18,0),
                    MATCH($C$6,Hulpsheets!$AO$3:$AR$3,0)
                ),
                ""
            ),
            IFERROR(
                INDEX(Hulpsheets!$AH$3:$AK$18,
                    MATCH($C$9,Hulpsheets!$AG$3:$AG$18,0),
                    MATCH($C$6,Hulpsheets!$AH$3:$AK$3,0)
                ),
                ""
            )
        ),
        IF($L95="Niet-economische activiteit",
            100%,
            IF(Basisgegevens!$C$5="Ja",
                IFERROR(
                    INDEX(Hulpsheets!$AO$3:$AR$18,
                        MATCH($C$9,Hulpsheets!$AN$3:$AN$18,0),
                        MATCH($C$6,Hulpsheets!$AO$3:$AR$3,0)
                    ),
                    ""
                ),
                IFERROR(
                    INDEX(Hulpsheets!$AH$3:$AK$18,
                        MATCH($C$9,Hulpsheets!$AG$3:$AG$18,0),
                        MATCH($C$6,Hulpsheets!$AH$3:$AK$3,0)
                    ),
                    ""
                )
            )
        )
    )
)</f>
        <v/>
      </c>
      <c r="N95" s="397">
        <f t="shared" si="22"/>
        <v>0</v>
      </c>
      <c r="O95" s="77" t="str">
        <f t="shared" si="23"/>
        <v/>
      </c>
      <c r="P95" s="86" t="str">
        <f t="shared" si="24"/>
        <v/>
      </c>
      <c r="R95" s="404"/>
      <c r="S95" s="403" t="str">
        <f t="shared" si="29"/>
        <v/>
      </c>
      <c r="T95" s="130" t="str">
        <f t="shared" si="25"/>
        <v/>
      </c>
      <c r="U95" s="70"/>
      <c r="V95" s="404"/>
      <c r="W95" s="70"/>
      <c r="X95" s="404"/>
      <c r="Z95" s="407" t="str">
        <f t="shared" si="30"/>
        <v/>
      </c>
      <c r="AA95" s="130" t="str">
        <f t="shared" si="26"/>
        <v/>
      </c>
      <c r="AB95" s="407" t="str">
        <f t="shared" si="27"/>
        <v/>
      </c>
      <c r="AC95" s="130" t="str">
        <f t="shared" si="28"/>
        <v/>
      </c>
      <c r="AD95" s="461"/>
    </row>
    <row r="96" spans="2:30" ht="13.5" hidden="1" outlineLevel="1" thickBot="1" x14ac:dyDescent="0.25">
      <c r="B96" s="514"/>
      <c r="C96" s="515"/>
      <c r="D96" s="515"/>
      <c r="E96" s="515"/>
      <c r="F96" s="515"/>
      <c r="G96" s="515"/>
      <c r="H96" s="515"/>
      <c r="I96" s="515"/>
      <c r="J96" s="48"/>
      <c r="K96" s="254"/>
      <c r="L96" s="429" t="s">
        <v>120</v>
      </c>
      <c r="M96" s="257" t="str">
        <f>IF(LEN($C$5)&lt;=1,
    "",
    IF(
        OR($C$5="Overige (zorg-)instellingen",$C$5="Onderneming"),
        IF(Basisgegevens!$C$5="Ja",
            IFERROR(
                INDEX(Hulpsheets!$AO$3:$AR$18,
                    MATCH($C$9,Hulpsheets!$AN$3:$AN$18,0),
                    MATCH($C$6,Hulpsheets!$AO$3:$AR$3,0)
                ),
                ""
            ),
            IFERROR(
                INDEX(Hulpsheets!$AH$3:$AK$18,
                    MATCH($C$9,Hulpsheets!$AG$3:$AG$18,0),
                    MATCH($C$6,Hulpsheets!$AH$3:$AK$3,0)
                ),
                ""
            )
        ),
        IF($L96="Niet-economische activiteit",
            100%,
            IF(Basisgegevens!$C$5="Ja",
                IFERROR(
                    INDEX(Hulpsheets!$AO$3:$AR$18,
                        MATCH($C$9,Hulpsheets!$AN$3:$AN$18,0),
                        MATCH($C$6,Hulpsheets!$AO$3:$AR$3,0)
                    ),
                    ""
                ),
                IFERROR(
                    INDEX(Hulpsheets!$AH$3:$AK$18,
                        MATCH($C$9,Hulpsheets!$AG$3:$AG$18,0),
                        MATCH($C$6,Hulpsheets!$AH$3:$AK$3,0)
                    ),
                    ""
                )
            )
        )
    )
)</f>
        <v/>
      </c>
      <c r="N96" s="397">
        <f t="shared" si="22"/>
        <v>0</v>
      </c>
      <c r="O96" s="77" t="str">
        <f t="shared" si="23"/>
        <v/>
      </c>
      <c r="P96" s="86" t="str">
        <f t="shared" si="24"/>
        <v/>
      </c>
      <c r="R96" s="404"/>
      <c r="S96" s="403" t="str">
        <f t="shared" si="29"/>
        <v/>
      </c>
      <c r="T96" s="130" t="str">
        <f t="shared" si="25"/>
        <v/>
      </c>
      <c r="U96" s="70"/>
      <c r="V96" s="404"/>
      <c r="W96" s="70"/>
      <c r="X96" s="404"/>
      <c r="Z96" s="407" t="str">
        <f t="shared" si="30"/>
        <v/>
      </c>
      <c r="AA96" s="130" t="str">
        <f t="shared" si="26"/>
        <v/>
      </c>
      <c r="AB96" s="407" t="str">
        <f t="shared" si="27"/>
        <v/>
      </c>
      <c r="AC96" s="130" t="str">
        <f t="shared" si="28"/>
        <v/>
      </c>
      <c r="AD96" s="461"/>
    </row>
    <row r="97" spans="1:30" ht="13.5" hidden="1" outlineLevel="1" collapsed="1" thickBot="1" x14ac:dyDescent="0.25">
      <c r="B97" s="527"/>
      <c r="C97" s="528"/>
      <c r="D97" s="528"/>
      <c r="E97" s="528"/>
      <c r="F97" s="528"/>
      <c r="G97" s="528"/>
      <c r="H97" s="528"/>
      <c r="I97" s="528"/>
      <c r="J97" s="109"/>
      <c r="K97" s="438"/>
      <c r="L97" s="428" t="s">
        <v>120</v>
      </c>
      <c r="M97" s="427" t="str">
        <f>IF(LEN($C$5)&lt;=1,
    "",
    IF(
        OR($C$5="Overige (zorg-)instellingen",$C$5="Onderneming"),
        IF(Basisgegevens!$C$5="Ja",
            IFERROR(
                INDEX(Hulpsheets!$AO$3:$AR$18,
                    MATCH($C$9,Hulpsheets!$AN$3:$AN$18,0),
                    MATCH($C$6,Hulpsheets!$AO$3:$AR$3,0)
                ),
                ""
            ),
            IFERROR(
                INDEX(Hulpsheets!$AH$3:$AK$18,
                    MATCH($C$9,Hulpsheets!$AG$3:$AG$18,0),
                    MATCH($C$6,Hulpsheets!$AH$3:$AK$3,0)
                ),
                ""
            )
        ),
        IF($L97="Niet-economische activiteit",
            100%,
            IF(Basisgegevens!$C$5="Ja",
                IFERROR(
                    INDEX(Hulpsheets!$AO$3:$AR$18,
                        MATCH($C$9,Hulpsheets!$AN$3:$AN$18,0),
                        MATCH($C$6,Hulpsheets!$AO$3:$AR$3,0)
                    ),
                    ""
                ),
                IFERROR(
                    INDEX(Hulpsheets!$AH$3:$AK$18,
                        MATCH($C$9,Hulpsheets!$AG$3:$AG$18,0),
                        MATCH($C$6,Hulpsheets!$AH$3:$AK$3,0)
                    ),
                    ""
                )
            )
        )
    )
)</f>
        <v/>
      </c>
      <c r="N97" s="397">
        <f t="shared" si="22"/>
        <v>0</v>
      </c>
      <c r="O97" s="87" t="str">
        <f t="shared" si="23"/>
        <v/>
      </c>
      <c r="P97" s="88" t="str">
        <f t="shared" si="24"/>
        <v/>
      </c>
      <c r="R97" s="405"/>
      <c r="S97" s="403" t="str">
        <f t="shared" si="29"/>
        <v/>
      </c>
      <c r="T97" s="365" t="str">
        <f t="shared" si="25"/>
        <v/>
      </c>
      <c r="U97" s="70"/>
      <c r="V97" s="405"/>
      <c r="W97" s="70"/>
      <c r="X97" s="405"/>
      <c r="Z97" s="407" t="str">
        <f t="shared" si="30"/>
        <v/>
      </c>
      <c r="AA97" s="130" t="str">
        <f t="shared" si="26"/>
        <v/>
      </c>
      <c r="AB97" s="407" t="str">
        <f t="shared" si="27"/>
        <v/>
      </c>
      <c r="AC97" s="365" t="str">
        <f t="shared" si="28"/>
        <v/>
      </c>
      <c r="AD97" s="461"/>
    </row>
    <row r="98" spans="1:30" ht="13.5" collapsed="1" thickBot="1" x14ac:dyDescent="0.25">
      <c r="B98" s="32"/>
      <c r="C98" s="32"/>
      <c r="D98" s="103"/>
      <c r="E98" s="110"/>
      <c r="F98" s="110"/>
      <c r="G98" s="111"/>
      <c r="H98" s="112"/>
      <c r="I98" s="29"/>
      <c r="J98" s="111"/>
      <c r="L98" s="418" t="s">
        <v>102</v>
      </c>
      <c r="M98" s="78"/>
      <c r="N98" s="101">
        <f>SUM(N73:N97)</f>
        <v>0</v>
      </c>
      <c r="O98" s="101">
        <f>SUM(O73:O97)</f>
        <v>0</v>
      </c>
      <c r="P98" s="101">
        <f>SUM(P73:P97)</f>
        <v>0</v>
      </c>
      <c r="Q98" s="29"/>
      <c r="R98" s="439">
        <f>SUM(R73:R97)</f>
        <v>0</v>
      </c>
      <c r="S98" s="102">
        <f>SUM(S73:S97)</f>
        <v>0</v>
      </c>
      <c r="T98" s="102">
        <f>SUM(T73:T97)</f>
        <v>0</v>
      </c>
      <c r="V98" s="364">
        <f>SUM(V73:V97)</f>
        <v>0</v>
      </c>
      <c r="W98" s="70"/>
      <c r="X98" s="364">
        <f>SUM(X73:X97)</f>
        <v>0</v>
      </c>
      <c r="Z98" s="364">
        <f>SUM(Z73:Z97)</f>
        <v>0</v>
      </c>
      <c r="AA98" s="364">
        <f>SUM(AA73:AA97)</f>
        <v>0</v>
      </c>
      <c r="AB98" s="364">
        <f>SUM(AB73:AB97)</f>
        <v>0</v>
      </c>
      <c r="AC98" s="364">
        <f>SUM(AC73:AC97)</f>
        <v>0</v>
      </c>
      <c r="AD98" s="462"/>
    </row>
    <row r="99" spans="1:30" ht="13.5" thickBot="1" x14ac:dyDescent="0.25">
      <c r="B99" s="32"/>
      <c r="C99" s="32"/>
      <c r="D99" s="103"/>
      <c r="E99" s="110"/>
      <c r="F99" s="110"/>
      <c r="G99" s="111"/>
      <c r="H99" s="112"/>
      <c r="I99" s="29"/>
      <c r="J99" s="111"/>
      <c r="U99" s="100"/>
      <c r="V99" s="100"/>
      <c r="W99" s="100"/>
      <c r="X99" s="100"/>
      <c r="Z99" s="100"/>
      <c r="AA99" s="100"/>
      <c r="AB99" s="100"/>
    </row>
    <row r="100" spans="1:30" ht="15" customHeight="1" thickBot="1" x14ac:dyDescent="0.25">
      <c r="B100" s="503" t="s">
        <v>244</v>
      </c>
      <c r="C100" s="503"/>
      <c r="D100" s="503"/>
      <c r="E100" s="503"/>
      <c r="F100" s="29"/>
      <c r="I100" s="29"/>
      <c r="P100" s="29"/>
      <c r="Q100" s="29"/>
      <c r="R100" s="406" t="s">
        <v>87</v>
      </c>
      <c r="S100" s="401"/>
      <c r="T100" s="402"/>
      <c r="U100" s="6"/>
      <c r="V100" s="498" t="s">
        <v>61</v>
      </c>
      <c r="W100" s="6"/>
      <c r="X100" s="498" t="s">
        <v>62</v>
      </c>
      <c r="Z100" s="401"/>
      <c r="AA100" s="402"/>
      <c r="AB100" s="412"/>
      <c r="AC100" s="413"/>
      <c r="AD100" s="463"/>
    </row>
    <row r="101" spans="1:30" ht="13.5" thickBot="1" x14ac:dyDescent="0.25">
      <c r="B101" s="106"/>
      <c r="C101" s="106"/>
      <c r="D101" s="107"/>
      <c r="E101" s="107"/>
      <c r="G101" s="107"/>
      <c r="H101" s="108"/>
      <c r="I101" s="95"/>
      <c r="J101" s="107"/>
      <c r="K101" s="107"/>
      <c r="L101" s="107"/>
      <c r="P101" s="29"/>
      <c r="Q101" s="29"/>
      <c r="R101" s="6"/>
      <c r="S101" s="6"/>
      <c r="T101" s="6"/>
      <c r="U101" s="6"/>
      <c r="V101" s="499"/>
      <c r="W101" s="6"/>
      <c r="X101" s="499"/>
      <c r="Z101" s="6"/>
      <c r="AA101" s="6"/>
      <c r="AB101" s="6"/>
      <c r="AC101" s="97"/>
      <c r="AD101" s="97"/>
    </row>
    <row r="102" spans="1:30" ht="39" customHeight="1" thickBot="1" x14ac:dyDescent="0.25">
      <c r="A102" s="117"/>
      <c r="B102" s="504" t="s">
        <v>109</v>
      </c>
      <c r="C102" s="505"/>
      <c r="D102" s="505"/>
      <c r="E102" s="240" t="s">
        <v>112</v>
      </c>
      <c r="F102" s="237" t="s">
        <v>113</v>
      </c>
      <c r="G102" s="240" t="s">
        <v>114</v>
      </c>
      <c r="H102" s="240" t="s">
        <v>115</v>
      </c>
      <c r="I102" s="240" t="s">
        <v>116</v>
      </c>
      <c r="J102" s="240" t="s">
        <v>117</v>
      </c>
      <c r="K102" s="240" t="s">
        <v>118</v>
      </c>
      <c r="L102" s="236" t="s">
        <v>235</v>
      </c>
      <c r="M102" s="143" t="s">
        <v>94</v>
      </c>
      <c r="N102" s="237" t="s">
        <v>119</v>
      </c>
      <c r="O102" s="237" t="s">
        <v>95</v>
      </c>
      <c r="P102" s="237" t="s">
        <v>96</v>
      </c>
      <c r="Q102" s="117"/>
      <c r="R102" s="239" t="s">
        <v>68</v>
      </c>
      <c r="S102" s="238" t="s">
        <v>97</v>
      </c>
      <c r="T102" s="238" t="s">
        <v>70</v>
      </c>
      <c r="U102" s="119"/>
      <c r="V102" s="239" t="s">
        <v>68</v>
      </c>
      <c r="W102" s="6"/>
      <c r="X102" s="239" t="s">
        <v>68</v>
      </c>
      <c r="Y102" s="117"/>
      <c r="Z102" s="238" t="s">
        <v>97</v>
      </c>
      <c r="AA102" s="238" t="s">
        <v>70</v>
      </c>
      <c r="AB102" s="238" t="s">
        <v>97</v>
      </c>
      <c r="AC102" s="238" t="s">
        <v>70</v>
      </c>
      <c r="AD102" s="118"/>
    </row>
    <row r="103" spans="1:30" x14ac:dyDescent="0.2">
      <c r="B103" s="516"/>
      <c r="C103" s="517"/>
      <c r="D103" s="517"/>
      <c r="E103" s="20"/>
      <c r="F103" s="141"/>
      <c r="G103" s="151" t="str">
        <f>IF(E103="","",IF($C$7&gt;12,IF(E103="computer",F103*Hulpsheets!$AX$4,F103*Hulpsheets!$AX$5),(IF(E103="computer",F103*Hulpsheets!$AX$4,F103*Hulpsheets!$AX$5)*$C$7/12)))</f>
        <v/>
      </c>
      <c r="H103" s="151" t="str">
        <f>IF(E103="","",IF($C$7&lt;13,0,IF($C$7&gt;24,IF(E103="computer",F103*Hulpsheets!$AY$4,F103*Hulpsheets!$AY$5),IF(E103="computer",F103*Hulpsheets!$AY$4,F103*Hulpsheets!$AY$5)*($C$7-12)/12)))</f>
        <v/>
      </c>
      <c r="I103" s="151" t="str">
        <f>IF(E103="","",IF($C$7&lt;24,0,IF($C$7&gt;36,IF(E103="computer",F103*Hulpsheets!$AZ$4,F103*Hulpsheets!$AZ$5),IF(E103="computer",F103*Hulpsheets!$AZ$4,F103*Hulpsheets!$AZ$5)*($C$7-24)/12)))</f>
        <v/>
      </c>
      <c r="J103" s="151" t="str">
        <f>IF(E103="","",IF($C$7&lt;36,0,IF($C$7&gt;48,IF(E103="computer",F103*Hulpsheets!$BA$4,F103*Hulpsheets!$BA$5),IF(E103="computer",F103*Hulpsheets!$BA$4,F103*Hulpsheets!$BA$5)*($C$7-36)/12)))</f>
        <v/>
      </c>
      <c r="K103" s="151" t="str">
        <f>IF(E103="","",IF($C$7&lt;48,0,IF($C$7&gt;48,IF(E103="computer",F103*Hulpsheets!$BB$4,F103*Hulpsheets!$BB$5),IF(E103="computer",F103*Hulpsheets!$BB$4,F103*Hulpsheets!$BB$5)*($C$7-48)/12)))</f>
        <v/>
      </c>
      <c r="L103" s="429" t="s">
        <v>120</v>
      </c>
      <c r="M103" s="257" t="str">
        <f>IF(LEN($C$5)&lt;=1,
    "",
    IF(
        OR($C$5="Overige (zorg-)instellingen",$C$5="Onderneming"),
        IF(Basisgegevens!$C$5="Ja",
            IFERROR(
                INDEX(Hulpsheets!$AO$3:$AR$18,
                    MATCH($C$9,Hulpsheets!$AN$3:$AN$18,0),
                    MATCH($C$6,Hulpsheets!$AO$3:$AR$3,0)
                ),
                ""
            ),
            IFERROR(
                INDEX(Hulpsheets!$AH$3:$AK$18,
                    MATCH($C$9,Hulpsheets!$AG$3:$AG$18,0),
                    MATCH($C$6,Hulpsheets!$AH$3:$AK$3,0)
                ),
                ""
            )
        ),
        IF($L103="Niet-economische activiteit",
            100%,
            IF(Basisgegevens!$C$5="Ja",
                IFERROR(
                    INDEX(Hulpsheets!$AO$3:$AR$18,
                        MATCH($C$9,Hulpsheets!$AN$3:$AN$18,0),
                        MATCH($C$6,Hulpsheets!$AO$3:$AR$3,0)
                    ),
                    ""
                ),
                IFERROR(
                    INDEX(Hulpsheets!$AH$3:$AK$18,
                        MATCH($C$9,Hulpsheets!$AG$3:$AG$18,0),
                        MATCH($C$6,Hulpsheets!$AH$3:$AK$3,0)
                    ),
                    ""
                )
            )
        )
    )
)</f>
        <v/>
      </c>
      <c r="N103" s="397">
        <f t="shared" ref="N103:N127" si="31">SUM(G103:K103)</f>
        <v>0</v>
      </c>
      <c r="O103" s="82" t="str">
        <f t="shared" ref="O103:O127" si="32">IFERROR(N103*M103,"")</f>
        <v/>
      </c>
      <c r="P103" s="85" t="str">
        <f t="shared" ref="P103:P127" si="33">IFERROR(N103-O103,"")</f>
        <v/>
      </c>
      <c r="R103" s="404"/>
      <c r="S103" s="407" t="str">
        <f>IFERROR($R103*(1-$M103),"")</f>
        <v/>
      </c>
      <c r="T103" s="130" t="str">
        <f t="shared" ref="T103:T127" si="34">IFERROR(R103-S103,"")</f>
        <v/>
      </c>
      <c r="U103" s="80"/>
      <c r="V103" s="404"/>
      <c r="W103" s="70"/>
      <c r="X103" s="404"/>
      <c r="Z103" s="407" t="str">
        <f>IFERROR($V103*(1-$M103),"")</f>
        <v/>
      </c>
      <c r="AA103" s="130" t="str">
        <f t="shared" ref="AA103:AA127" si="35">IFERROR(V103-Z103,"")</f>
        <v/>
      </c>
      <c r="AB103" s="407" t="str">
        <f t="shared" ref="AB103:AB127" si="36">IFERROR($X103*(1-$M103),"")</f>
        <v/>
      </c>
      <c r="AC103" s="130" t="str">
        <f t="shared" ref="AC103:AC127" si="37">IFERROR(X103-AB103,"")</f>
        <v/>
      </c>
      <c r="AD103" s="461"/>
    </row>
    <row r="104" spans="1:30" x14ac:dyDescent="0.2">
      <c r="B104" s="514"/>
      <c r="C104" s="515"/>
      <c r="D104" s="515"/>
      <c r="E104" s="19"/>
      <c r="F104" s="141"/>
      <c r="G104" s="151" t="str">
        <f>IF(E104="","",IF($C$7&gt;12,IF(E104="computer",F104*Hulpsheets!$AX$4,F104*Hulpsheets!$AX$5),(IF(E104="computer",F104*Hulpsheets!$AX$4,F104*Hulpsheets!$AX$5)*$C$7/12)))</f>
        <v/>
      </c>
      <c r="H104" s="151" t="str">
        <f>IF(E104="","",IF($C$7&lt;13,0,IF($C$7&gt;24,IF(E104="computer",F104*Hulpsheets!$AY$4,F104*Hulpsheets!$AY$5),IF(E104="computer",F104*Hulpsheets!$AY$4,F104*Hulpsheets!$AY$5)*($C$7-12)/12)))</f>
        <v/>
      </c>
      <c r="I104" s="151" t="str">
        <f>IF(E104="","",IF($C$7&lt;24,0,IF($C$7&gt;36,IF(E104="computer",F104*Hulpsheets!$AZ$4,F104*Hulpsheets!$AZ$5),IF(E104="computer",F104*Hulpsheets!$AZ$4,F104*Hulpsheets!$AZ$5)*($C$7-24)/12)))</f>
        <v/>
      </c>
      <c r="J104" s="151" t="str">
        <f>IF(E104="","",IF($C$7&lt;36,0,IF($C$7&gt;48,IF(E104="computer",F104*Hulpsheets!$BA$4,F104*Hulpsheets!$BA$5),IF(E104="computer",F104*Hulpsheets!$BA$4,F104*Hulpsheets!$BA$5)*($C$7-36)/12)))</f>
        <v/>
      </c>
      <c r="K104" s="151" t="str">
        <f>IF(E104="","",IF($C$7&lt;48,0,IF($C$7&gt;48,IF(E104="computer",F104*Hulpsheets!$BB$4,F104*Hulpsheets!$BB$5),IF(E104="computer",F104*Hulpsheets!$BB$4,F104*Hulpsheets!$BB$5)*($C$7-48)/12)))</f>
        <v/>
      </c>
      <c r="L104" s="429" t="s">
        <v>120</v>
      </c>
      <c r="M104" s="257" t="str">
        <f>IF(LEN($C$5)&lt;=1,
    "",
    IF(
        OR($C$5="Overige (zorg-)instellingen",$C$5="Onderneming"),
        IF(Basisgegevens!$C$5="Ja",
            IFERROR(
                INDEX(Hulpsheets!$AO$3:$AR$18,
                    MATCH($C$9,Hulpsheets!$AN$3:$AN$18,0),
                    MATCH($C$6,Hulpsheets!$AO$3:$AR$3,0)
                ),
                ""
            ),
            IFERROR(
                INDEX(Hulpsheets!$AH$3:$AK$18,
                    MATCH($C$9,Hulpsheets!$AG$3:$AG$18,0),
                    MATCH($C$6,Hulpsheets!$AH$3:$AK$3,0)
                ),
                ""
            )
        ),
        IF($L104="Niet-economische activiteit",
            100%,
            IF(Basisgegevens!$C$5="Ja",
                IFERROR(
                    INDEX(Hulpsheets!$AO$3:$AR$18,
                        MATCH($C$9,Hulpsheets!$AN$3:$AN$18,0),
                        MATCH($C$6,Hulpsheets!$AO$3:$AR$3,0)
                    ),
                    ""
                ),
                IFERROR(
                    INDEX(Hulpsheets!$AH$3:$AK$18,
                        MATCH($C$9,Hulpsheets!$AG$3:$AG$18,0),
                        MATCH($C$6,Hulpsheets!$AH$3:$AK$3,0)
                    ),
                    ""
                )
            )
        )
    )
)</f>
        <v/>
      </c>
      <c r="N104" s="397">
        <f t="shared" si="31"/>
        <v>0</v>
      </c>
      <c r="O104" s="77" t="str">
        <f t="shared" si="32"/>
        <v/>
      </c>
      <c r="P104" s="86" t="str">
        <f t="shared" si="33"/>
        <v/>
      </c>
      <c r="R104" s="404"/>
      <c r="S104" s="407" t="str">
        <f t="shared" ref="S104:S127" si="38">IFERROR($R104*(1-$M104),"")</f>
        <v/>
      </c>
      <c r="T104" s="130" t="str">
        <f t="shared" si="34"/>
        <v/>
      </c>
      <c r="U104" s="70"/>
      <c r="V104" s="404"/>
      <c r="W104" s="70"/>
      <c r="X104" s="404"/>
      <c r="Z104" s="407" t="str">
        <f t="shared" ref="Z104:Z127" si="39">IFERROR($V104*(1-$M104),"")</f>
        <v/>
      </c>
      <c r="AA104" s="130" t="str">
        <f t="shared" si="35"/>
        <v/>
      </c>
      <c r="AB104" s="407" t="str">
        <f t="shared" si="36"/>
        <v/>
      </c>
      <c r="AC104" s="130" t="str">
        <f t="shared" si="37"/>
        <v/>
      </c>
      <c r="AD104" s="461"/>
    </row>
    <row r="105" spans="1:30" x14ac:dyDescent="0.2">
      <c r="B105" s="514"/>
      <c r="C105" s="515"/>
      <c r="D105" s="515"/>
      <c r="E105" s="19"/>
      <c r="F105" s="141"/>
      <c r="G105" s="151" t="str">
        <f>IF(E105="","",IF($C$7&gt;12,IF(E105="computer",F105*Hulpsheets!$AX$4,F105*Hulpsheets!$AX$5),(IF(E105="computer",F105*Hulpsheets!$AX$4,F105*Hulpsheets!$AX$5)*$C$7/12)))</f>
        <v/>
      </c>
      <c r="H105" s="151" t="str">
        <f>IF(E105="","",IF($C$7&lt;13,0,IF($C$7&gt;24,IF(E105="computer",F105*Hulpsheets!$AY$4,F105*Hulpsheets!$AY$5),IF(E105="computer",F105*Hulpsheets!$AY$4,F105*Hulpsheets!$AY$5)*($C$7-12)/12)))</f>
        <v/>
      </c>
      <c r="I105" s="151" t="str">
        <f>IF(E105="","",IF($C$7&lt;24,0,IF($C$7&gt;36,IF(E105="computer",F105*Hulpsheets!$AZ$4,F105*Hulpsheets!$AZ$5),IF(E105="computer",F105*Hulpsheets!$AZ$4,F105*Hulpsheets!$AZ$5)*($C$7-24)/12)))</f>
        <v/>
      </c>
      <c r="J105" s="151" t="str">
        <f>IF(E105="","",IF($C$7&lt;36,0,IF($C$7&gt;48,IF(E105="computer",F105*Hulpsheets!$BA$4,F105*Hulpsheets!$BA$5),IF(E105="computer",F105*Hulpsheets!$BA$4,F105*Hulpsheets!$BA$5)*($C$7-36)/12)))</f>
        <v/>
      </c>
      <c r="K105" s="151" t="str">
        <f>IF(E105="","",IF($C$7&lt;48,0,IF($C$7&gt;48,IF(E105="computer",F105*Hulpsheets!$BB$4,F105*Hulpsheets!$BB$5),IF(E105="computer",F105*Hulpsheets!$BB$4,F105*Hulpsheets!$BB$5)*($C$7-48)/12)))</f>
        <v/>
      </c>
      <c r="L105" s="429" t="s">
        <v>120</v>
      </c>
      <c r="M105" s="257" t="str">
        <f>IF(LEN($C$5)&lt;=1,
    "",
    IF(
        OR($C$5="Overige (zorg-)instellingen",$C$5="Onderneming"),
        IF(Basisgegevens!$C$5="Ja",
            IFERROR(
                INDEX(Hulpsheets!$AO$3:$AR$18,
                    MATCH($C$9,Hulpsheets!$AN$3:$AN$18,0),
                    MATCH($C$6,Hulpsheets!$AO$3:$AR$3,0)
                ),
                ""
            ),
            IFERROR(
                INDEX(Hulpsheets!$AH$3:$AK$18,
                    MATCH($C$9,Hulpsheets!$AG$3:$AG$18,0),
                    MATCH($C$6,Hulpsheets!$AH$3:$AK$3,0)
                ),
                ""
            )
        ),
        IF($L105="Niet-economische activiteit",
            100%,
            IF(Basisgegevens!$C$5="Ja",
                IFERROR(
                    INDEX(Hulpsheets!$AO$3:$AR$18,
                        MATCH($C$9,Hulpsheets!$AN$3:$AN$18,0),
                        MATCH($C$6,Hulpsheets!$AO$3:$AR$3,0)
                    ),
                    ""
                ),
                IFERROR(
                    INDEX(Hulpsheets!$AH$3:$AK$18,
                        MATCH($C$9,Hulpsheets!$AG$3:$AG$18,0),
                        MATCH($C$6,Hulpsheets!$AH$3:$AK$3,0)
                    ),
                    ""
                )
            )
        )
    )
)</f>
        <v/>
      </c>
      <c r="N105" s="397">
        <f t="shared" si="31"/>
        <v>0</v>
      </c>
      <c r="O105" s="77" t="str">
        <f t="shared" si="32"/>
        <v/>
      </c>
      <c r="P105" s="86" t="str">
        <f t="shared" si="33"/>
        <v/>
      </c>
      <c r="R105" s="404"/>
      <c r="S105" s="407" t="str">
        <f t="shared" si="38"/>
        <v/>
      </c>
      <c r="T105" s="130" t="str">
        <f t="shared" si="34"/>
        <v/>
      </c>
      <c r="U105" s="70"/>
      <c r="V105" s="404"/>
      <c r="W105" s="70"/>
      <c r="X105" s="404"/>
      <c r="Z105" s="407" t="str">
        <f t="shared" si="39"/>
        <v/>
      </c>
      <c r="AA105" s="130" t="str">
        <f t="shared" si="35"/>
        <v/>
      </c>
      <c r="AB105" s="407" t="str">
        <f t="shared" si="36"/>
        <v/>
      </c>
      <c r="AC105" s="130" t="str">
        <f t="shared" si="37"/>
        <v/>
      </c>
      <c r="AD105" s="461"/>
    </row>
    <row r="106" spans="1:30" x14ac:dyDescent="0.2">
      <c r="B106" s="514"/>
      <c r="C106" s="515"/>
      <c r="D106" s="515"/>
      <c r="E106" s="19"/>
      <c r="F106" s="141"/>
      <c r="G106" s="151" t="str">
        <f>IF(E106="","",IF($C$7&gt;12,IF(E106="computer",F106*Hulpsheets!$AX$4,F106*Hulpsheets!$AX$5),(IF(E106="computer",F106*Hulpsheets!$AX$4,F106*Hulpsheets!$AX$5)*$C$7/12)))</f>
        <v/>
      </c>
      <c r="H106" s="151" t="str">
        <f>IF(E106="","",IF($C$7&lt;13,0,IF($C$7&gt;24,IF(E106="computer",F106*Hulpsheets!$AY$4,F106*Hulpsheets!$AY$5),IF(E106="computer",F106*Hulpsheets!$AY$4,F106*Hulpsheets!$AY$5)*($C$7-12)/12)))</f>
        <v/>
      </c>
      <c r="I106" s="151" t="str">
        <f>IF(E106="","",IF($C$7&lt;24,0,IF($C$7&gt;36,IF(E106="computer",F106*Hulpsheets!$AZ$4,F106*Hulpsheets!$AZ$5),IF(E106="computer",F106*Hulpsheets!$AZ$4,F106*Hulpsheets!$AZ$5)*($C$7-24)/12)))</f>
        <v/>
      </c>
      <c r="J106" s="151" t="str">
        <f>IF(E106="","",IF($C$7&lt;36,0,IF($C$7&gt;48,IF(E106="computer",F106*Hulpsheets!$BA$4,F106*Hulpsheets!$BA$5),IF(E106="computer",F106*Hulpsheets!$BA$4,F106*Hulpsheets!$BA$5)*($C$7-36)/12)))</f>
        <v/>
      </c>
      <c r="K106" s="151" t="str">
        <f>IF(E106="","",IF($C$7&lt;48,0,IF($C$7&gt;48,IF(E106="computer",F106*Hulpsheets!$BB$4,F106*Hulpsheets!$BB$5),IF(E106="computer",F106*Hulpsheets!$BB$4,F106*Hulpsheets!$BB$5)*($C$7-48)/12)))</f>
        <v/>
      </c>
      <c r="L106" s="429" t="s">
        <v>120</v>
      </c>
      <c r="M106" s="257" t="str">
        <f>IF(LEN($C$5)&lt;=1,
    "",
    IF(
        OR($C$5="Overige (zorg-)instellingen",$C$5="Onderneming"),
        IF(Basisgegevens!$C$5="Ja",
            IFERROR(
                INDEX(Hulpsheets!$AO$3:$AR$18,
                    MATCH($C$9,Hulpsheets!$AN$3:$AN$18,0),
                    MATCH($C$6,Hulpsheets!$AO$3:$AR$3,0)
                ),
                ""
            ),
            IFERROR(
                INDEX(Hulpsheets!$AH$3:$AK$18,
                    MATCH($C$9,Hulpsheets!$AG$3:$AG$18,0),
                    MATCH($C$6,Hulpsheets!$AH$3:$AK$3,0)
                ),
                ""
            )
        ),
        IF($L106="Niet-economische activiteit",
            100%,
            IF(Basisgegevens!$C$5="Ja",
                IFERROR(
                    INDEX(Hulpsheets!$AO$3:$AR$18,
                        MATCH($C$9,Hulpsheets!$AN$3:$AN$18,0),
                        MATCH($C$6,Hulpsheets!$AO$3:$AR$3,0)
                    ),
                    ""
                ),
                IFERROR(
                    INDEX(Hulpsheets!$AH$3:$AK$18,
                        MATCH($C$9,Hulpsheets!$AG$3:$AG$18,0),
                        MATCH($C$6,Hulpsheets!$AH$3:$AK$3,0)
                    ),
                    ""
                )
            )
        )
    )
)</f>
        <v/>
      </c>
      <c r="N106" s="397">
        <f t="shared" si="31"/>
        <v>0</v>
      </c>
      <c r="O106" s="77" t="str">
        <f t="shared" si="32"/>
        <v/>
      </c>
      <c r="P106" s="86" t="str">
        <f t="shared" si="33"/>
        <v/>
      </c>
      <c r="R106" s="404"/>
      <c r="S106" s="407" t="str">
        <f t="shared" si="38"/>
        <v/>
      </c>
      <c r="T106" s="130" t="str">
        <f t="shared" si="34"/>
        <v/>
      </c>
      <c r="U106" s="70"/>
      <c r="V106" s="404"/>
      <c r="W106" s="70"/>
      <c r="X106" s="404"/>
      <c r="Z106" s="407" t="str">
        <f t="shared" si="39"/>
        <v/>
      </c>
      <c r="AA106" s="130" t="str">
        <f t="shared" si="35"/>
        <v/>
      </c>
      <c r="AB106" s="407" t="str">
        <f t="shared" si="36"/>
        <v/>
      </c>
      <c r="AC106" s="130" t="str">
        <f t="shared" si="37"/>
        <v/>
      </c>
      <c r="AD106" s="461"/>
    </row>
    <row r="107" spans="1:30" x14ac:dyDescent="0.2">
      <c r="B107" s="514"/>
      <c r="C107" s="515"/>
      <c r="D107" s="515"/>
      <c r="E107" s="19"/>
      <c r="F107" s="141"/>
      <c r="G107" s="151" t="str">
        <f>IF(E107="","",IF($C$7&gt;12,IF(E107="computer",F107*Hulpsheets!$AX$4,F107*Hulpsheets!$AX$5),(IF(E107="computer",F107*Hulpsheets!$AX$4,F107*Hulpsheets!$AX$5)*$C$7/12)))</f>
        <v/>
      </c>
      <c r="H107" s="151" t="str">
        <f>IF(E107="","",IF($C$7&lt;13,0,IF($C$7&gt;24,IF(E107="computer",F107*Hulpsheets!$AY$4,F107*Hulpsheets!$AY$5),IF(E107="computer",F107*Hulpsheets!$AY$4,F107*Hulpsheets!$AY$5)*($C$7-12)/12)))</f>
        <v/>
      </c>
      <c r="I107" s="151" t="str">
        <f>IF(E107="","",IF($C$7&lt;24,0,IF($C$7&gt;36,IF(E107="computer",F107*Hulpsheets!$AZ$4,F107*Hulpsheets!$AZ$5),IF(E107="computer",F107*Hulpsheets!$AZ$4,F107*Hulpsheets!$AZ$5)*($C$7-24)/12)))</f>
        <v/>
      </c>
      <c r="J107" s="151" t="str">
        <f>IF(E107="","",IF($C$7&lt;36,0,IF($C$7&gt;48,IF(E107="computer",F107*Hulpsheets!$BA$4,F107*Hulpsheets!$BA$5),IF(E107="computer",F107*Hulpsheets!$BA$4,F107*Hulpsheets!$BA$5)*($C$7-36)/12)))</f>
        <v/>
      </c>
      <c r="K107" s="151" t="str">
        <f>IF(E107="","",IF($C$7&lt;48,0,IF($C$7&gt;48,IF(E107="computer",F107*Hulpsheets!$BB$4,F107*Hulpsheets!$BB$5),IF(E107="computer",F107*Hulpsheets!$BB$4,F107*Hulpsheets!$BB$5)*($C$7-48)/12)))</f>
        <v/>
      </c>
      <c r="L107" s="429" t="s">
        <v>120</v>
      </c>
      <c r="M107" s="257" t="str">
        <f>IF(LEN($C$5)&lt;=1,
    "",
    IF(
        OR($C$5="Overige (zorg-)instellingen",$C$5="Onderneming"),
        IF(Basisgegevens!$C$5="Ja",
            IFERROR(
                INDEX(Hulpsheets!$AO$3:$AR$18,
                    MATCH($C$9,Hulpsheets!$AN$3:$AN$18,0),
                    MATCH($C$6,Hulpsheets!$AO$3:$AR$3,0)
                ),
                ""
            ),
            IFERROR(
                INDEX(Hulpsheets!$AH$3:$AK$18,
                    MATCH($C$9,Hulpsheets!$AG$3:$AG$18,0),
                    MATCH($C$6,Hulpsheets!$AH$3:$AK$3,0)
                ),
                ""
            )
        ),
        IF($L107="Niet-economische activiteit",
            100%,
            IF(Basisgegevens!$C$5="Ja",
                IFERROR(
                    INDEX(Hulpsheets!$AO$3:$AR$18,
                        MATCH($C$9,Hulpsheets!$AN$3:$AN$18,0),
                        MATCH($C$6,Hulpsheets!$AO$3:$AR$3,0)
                    ),
                    ""
                ),
                IFERROR(
                    INDEX(Hulpsheets!$AH$3:$AK$18,
                        MATCH($C$9,Hulpsheets!$AG$3:$AG$18,0),
                        MATCH($C$6,Hulpsheets!$AH$3:$AK$3,0)
                    ),
                    ""
                )
            )
        )
    )
)</f>
        <v/>
      </c>
      <c r="N107" s="397">
        <f t="shared" si="31"/>
        <v>0</v>
      </c>
      <c r="O107" s="77" t="str">
        <f t="shared" si="32"/>
        <v/>
      </c>
      <c r="P107" s="86" t="str">
        <f t="shared" si="33"/>
        <v/>
      </c>
      <c r="R107" s="404"/>
      <c r="S107" s="407" t="str">
        <f t="shared" si="38"/>
        <v/>
      </c>
      <c r="T107" s="130" t="str">
        <f t="shared" si="34"/>
        <v/>
      </c>
      <c r="U107" s="70"/>
      <c r="V107" s="404"/>
      <c r="W107" s="70"/>
      <c r="X107" s="404"/>
      <c r="Z107" s="407" t="str">
        <f t="shared" si="39"/>
        <v/>
      </c>
      <c r="AA107" s="130" t="str">
        <f t="shared" si="35"/>
        <v/>
      </c>
      <c r="AB107" s="407" t="str">
        <f t="shared" si="36"/>
        <v/>
      </c>
      <c r="AC107" s="130" t="str">
        <f t="shared" si="37"/>
        <v/>
      </c>
      <c r="AD107" s="461"/>
    </row>
    <row r="108" spans="1:30" x14ac:dyDescent="0.2">
      <c r="B108" s="514"/>
      <c r="C108" s="515"/>
      <c r="D108" s="515"/>
      <c r="E108" s="19"/>
      <c r="F108" s="141"/>
      <c r="G108" s="151" t="str">
        <f>IF(E108="","",IF($C$7&gt;12,IF(E108="computer",F108*Hulpsheets!$AX$4,F108*Hulpsheets!$AX$5),(IF(E108="computer",F108*Hulpsheets!$AX$4,F108*Hulpsheets!$AX$5)*$C$7/12)))</f>
        <v/>
      </c>
      <c r="H108" s="151" t="str">
        <f>IF(E108="","",IF($C$7&lt;13,0,IF($C$7&gt;24,IF(E108="computer",F108*Hulpsheets!$AY$4,F108*Hulpsheets!$AY$5),IF(E108="computer",F108*Hulpsheets!$AY$4,F108*Hulpsheets!$AY$5)*($C$7-12)/12)))</f>
        <v/>
      </c>
      <c r="I108" s="151" t="str">
        <f>IF(E108="","",IF($C$7&lt;24,0,IF($C$7&gt;36,IF(E108="computer",F108*Hulpsheets!$AZ$4,F108*Hulpsheets!$AZ$5),IF(E108="computer",F108*Hulpsheets!$AZ$4,F108*Hulpsheets!$AZ$5)*($C$7-24)/12)))</f>
        <v/>
      </c>
      <c r="J108" s="151" t="str">
        <f>IF(E108="","",IF($C$7&lt;36,0,IF($C$7&gt;48,IF(E108="computer",F108*Hulpsheets!$BA$4,F108*Hulpsheets!$BA$5),IF(E108="computer",F108*Hulpsheets!$BA$4,F108*Hulpsheets!$BA$5)*($C$7-36)/12)))</f>
        <v/>
      </c>
      <c r="K108" s="151" t="str">
        <f>IF(E108="","",IF($C$7&lt;48,0,IF($C$7&gt;48,IF(E108="computer",F108*Hulpsheets!$BB$4,F108*Hulpsheets!$BB$5),IF(E108="computer",F108*Hulpsheets!$BB$4,F108*Hulpsheets!$BB$5)*($C$7-48)/12)))</f>
        <v/>
      </c>
      <c r="L108" s="429" t="s">
        <v>120</v>
      </c>
      <c r="M108" s="257" t="str">
        <f>IF(LEN($C$5)&lt;=1,
    "",
    IF(
        OR($C$5="Overige (zorg-)instellingen",$C$5="Onderneming"),
        IF(Basisgegevens!$C$5="Ja",
            IFERROR(
                INDEX(Hulpsheets!$AO$3:$AR$18,
                    MATCH($C$9,Hulpsheets!$AN$3:$AN$18,0),
                    MATCH($C$6,Hulpsheets!$AO$3:$AR$3,0)
                ),
                ""
            ),
            IFERROR(
                INDEX(Hulpsheets!$AH$3:$AK$18,
                    MATCH($C$9,Hulpsheets!$AG$3:$AG$18,0),
                    MATCH($C$6,Hulpsheets!$AH$3:$AK$3,0)
                ),
                ""
            )
        ),
        IF($L108="Niet-economische activiteit",
            100%,
            IF(Basisgegevens!$C$5="Ja",
                IFERROR(
                    INDEX(Hulpsheets!$AO$3:$AR$18,
                        MATCH($C$9,Hulpsheets!$AN$3:$AN$18,0),
                        MATCH($C$6,Hulpsheets!$AO$3:$AR$3,0)
                    ),
                    ""
                ),
                IFERROR(
                    INDEX(Hulpsheets!$AH$3:$AK$18,
                        MATCH($C$9,Hulpsheets!$AG$3:$AG$18,0),
                        MATCH($C$6,Hulpsheets!$AH$3:$AK$3,0)
                    ),
                    ""
                )
            )
        )
    )
)</f>
        <v/>
      </c>
      <c r="N108" s="397">
        <f t="shared" si="31"/>
        <v>0</v>
      </c>
      <c r="O108" s="77" t="str">
        <f t="shared" si="32"/>
        <v/>
      </c>
      <c r="P108" s="86" t="str">
        <f t="shared" si="33"/>
        <v/>
      </c>
      <c r="R108" s="404"/>
      <c r="S108" s="407" t="str">
        <f t="shared" si="38"/>
        <v/>
      </c>
      <c r="T108" s="130" t="str">
        <f t="shared" si="34"/>
        <v/>
      </c>
      <c r="U108" s="70"/>
      <c r="V108" s="404"/>
      <c r="W108" s="70"/>
      <c r="X108" s="404"/>
      <c r="Z108" s="407" t="str">
        <f t="shared" si="39"/>
        <v/>
      </c>
      <c r="AA108" s="130" t="str">
        <f t="shared" si="35"/>
        <v/>
      </c>
      <c r="AB108" s="407" t="str">
        <f t="shared" si="36"/>
        <v/>
      </c>
      <c r="AC108" s="130" t="str">
        <f t="shared" si="37"/>
        <v/>
      </c>
      <c r="AD108" s="461"/>
    </row>
    <row r="109" spans="1:30" x14ac:dyDescent="0.2">
      <c r="B109" s="514"/>
      <c r="C109" s="515"/>
      <c r="D109" s="515"/>
      <c r="E109" s="19"/>
      <c r="F109" s="141"/>
      <c r="G109" s="151" t="str">
        <f>IF(E109="","",IF($C$7&gt;12,IF(E109="computer",F109*Hulpsheets!$AX$4,F109*Hulpsheets!$AX$5),(IF(E109="computer",F109*Hulpsheets!$AX$4,F109*Hulpsheets!$AX$5)*$C$7/12)))</f>
        <v/>
      </c>
      <c r="H109" s="151" t="str">
        <f>IF(E109="","",IF($C$7&lt;13,0,IF($C$7&gt;24,IF(E109="computer",F109*Hulpsheets!$AY$4,F109*Hulpsheets!$AY$5),IF(E109="computer",F109*Hulpsheets!$AY$4,F109*Hulpsheets!$AY$5)*($C$7-12)/12)))</f>
        <v/>
      </c>
      <c r="I109" s="151" t="str">
        <f>IF(E109="","",IF($C$7&lt;24,0,IF($C$7&gt;36,IF(E109="computer",F109*Hulpsheets!$AZ$4,F109*Hulpsheets!$AZ$5),IF(E109="computer",F109*Hulpsheets!$AZ$4,F109*Hulpsheets!$AZ$5)*($C$7-24)/12)))</f>
        <v/>
      </c>
      <c r="J109" s="151" t="str">
        <f>IF(E109="","",IF($C$7&lt;36,0,IF($C$7&gt;48,IF(E109="computer",F109*Hulpsheets!$BA$4,F109*Hulpsheets!$BA$5),IF(E109="computer",F109*Hulpsheets!$BA$4,F109*Hulpsheets!$BA$5)*($C$7-36)/12)))</f>
        <v/>
      </c>
      <c r="K109" s="151" t="str">
        <f>IF(E109="","",IF($C$7&lt;48,0,IF($C$7&gt;48,IF(E109="computer",F109*Hulpsheets!$BB$4,F109*Hulpsheets!$BB$5),IF(E109="computer",F109*Hulpsheets!$BB$4,F109*Hulpsheets!$BB$5)*($C$7-48)/12)))</f>
        <v/>
      </c>
      <c r="L109" s="429" t="s">
        <v>120</v>
      </c>
      <c r="M109" s="257" t="str">
        <f>IF(LEN($C$5)&lt;=1,
    "",
    IF(
        OR($C$5="Overige (zorg-)instellingen",$C$5="Onderneming"),
        IF(Basisgegevens!$C$5="Ja",
            IFERROR(
                INDEX(Hulpsheets!$AO$3:$AR$18,
                    MATCH($C$9,Hulpsheets!$AN$3:$AN$18,0),
                    MATCH($C$6,Hulpsheets!$AO$3:$AR$3,0)
                ),
                ""
            ),
            IFERROR(
                INDEX(Hulpsheets!$AH$3:$AK$18,
                    MATCH($C$9,Hulpsheets!$AG$3:$AG$18,0),
                    MATCH($C$6,Hulpsheets!$AH$3:$AK$3,0)
                ),
                ""
            )
        ),
        IF($L109="Niet-economische activiteit",
            100%,
            IF(Basisgegevens!$C$5="Ja",
                IFERROR(
                    INDEX(Hulpsheets!$AO$3:$AR$18,
                        MATCH($C$9,Hulpsheets!$AN$3:$AN$18,0),
                        MATCH($C$6,Hulpsheets!$AO$3:$AR$3,0)
                    ),
                    ""
                ),
                IFERROR(
                    INDEX(Hulpsheets!$AH$3:$AK$18,
                        MATCH($C$9,Hulpsheets!$AG$3:$AG$18,0),
                        MATCH($C$6,Hulpsheets!$AH$3:$AK$3,0)
                    ),
                    ""
                )
            )
        )
    )
)</f>
        <v/>
      </c>
      <c r="N109" s="397">
        <f t="shared" si="31"/>
        <v>0</v>
      </c>
      <c r="O109" s="77" t="str">
        <f t="shared" si="32"/>
        <v/>
      </c>
      <c r="P109" s="86" t="str">
        <f t="shared" si="33"/>
        <v/>
      </c>
      <c r="R109" s="404"/>
      <c r="S109" s="407" t="str">
        <f t="shared" si="38"/>
        <v/>
      </c>
      <c r="T109" s="130" t="str">
        <f t="shared" si="34"/>
        <v/>
      </c>
      <c r="U109" s="70"/>
      <c r="V109" s="404"/>
      <c r="W109" s="70"/>
      <c r="X109" s="404"/>
      <c r="Z109" s="407" t="str">
        <f t="shared" si="39"/>
        <v/>
      </c>
      <c r="AA109" s="130" t="str">
        <f t="shared" si="35"/>
        <v/>
      </c>
      <c r="AB109" s="407" t="str">
        <f t="shared" si="36"/>
        <v/>
      </c>
      <c r="AC109" s="130" t="str">
        <f t="shared" si="37"/>
        <v/>
      </c>
      <c r="AD109" s="461"/>
    </row>
    <row r="110" spans="1:30" x14ac:dyDescent="0.2">
      <c r="B110" s="514"/>
      <c r="C110" s="515"/>
      <c r="D110" s="515"/>
      <c r="E110" s="19"/>
      <c r="F110" s="141"/>
      <c r="G110" s="151" t="str">
        <f>IF(E110="","",IF($C$7&gt;12,IF(E110="computer",F110*Hulpsheets!$AX$4,F110*Hulpsheets!$AX$5),(IF(E110="computer",F110*Hulpsheets!$AX$4,F110*Hulpsheets!$AX$5)*$C$7/12)))</f>
        <v/>
      </c>
      <c r="H110" s="151" t="str">
        <f>IF(E110="","",IF($C$7&lt;13,0,IF($C$7&gt;24,IF(E110="computer",F110*Hulpsheets!$AY$4,F110*Hulpsheets!$AY$5),IF(E110="computer",F110*Hulpsheets!$AY$4,F110*Hulpsheets!$AY$5)*($C$7-12)/12)))</f>
        <v/>
      </c>
      <c r="I110" s="151" t="str">
        <f>IF(E110="","",IF($C$7&lt;24,0,IF($C$7&gt;36,IF(E110="computer",F110*Hulpsheets!$AZ$4,F110*Hulpsheets!$AZ$5),IF(E110="computer",F110*Hulpsheets!$AZ$4,F110*Hulpsheets!$AZ$5)*($C$7-24)/12)))</f>
        <v/>
      </c>
      <c r="J110" s="151" t="str">
        <f>IF(E110="","",IF($C$7&lt;36,0,IF($C$7&gt;48,IF(E110="computer",F110*Hulpsheets!$BA$4,F110*Hulpsheets!$BA$5),IF(E110="computer",F110*Hulpsheets!$BA$4,F110*Hulpsheets!$BA$5)*($C$7-36)/12)))</f>
        <v/>
      </c>
      <c r="K110" s="151" t="str">
        <f>IF(E110="","",IF($C$7&lt;48,0,IF($C$7&gt;48,IF(E110="computer",F110*Hulpsheets!$BB$4,F110*Hulpsheets!$BB$5),IF(E110="computer",F110*Hulpsheets!$BB$4,F110*Hulpsheets!$BB$5)*($C$7-48)/12)))</f>
        <v/>
      </c>
      <c r="L110" s="429" t="s">
        <v>120</v>
      </c>
      <c r="M110" s="257" t="str">
        <f>IF(LEN($C$5)&lt;=1,
    "",
    IF(
        OR($C$5="Overige (zorg-)instellingen",$C$5="Onderneming"),
        IF(Basisgegevens!$C$5="Ja",
            IFERROR(
                INDEX(Hulpsheets!$AO$3:$AR$18,
                    MATCH($C$9,Hulpsheets!$AN$3:$AN$18,0),
                    MATCH($C$6,Hulpsheets!$AO$3:$AR$3,0)
                ),
                ""
            ),
            IFERROR(
                INDEX(Hulpsheets!$AH$3:$AK$18,
                    MATCH($C$9,Hulpsheets!$AG$3:$AG$18,0),
                    MATCH($C$6,Hulpsheets!$AH$3:$AK$3,0)
                ),
                ""
            )
        ),
        IF($L110="Niet-economische activiteit",
            100%,
            IF(Basisgegevens!$C$5="Ja",
                IFERROR(
                    INDEX(Hulpsheets!$AO$3:$AR$18,
                        MATCH($C$9,Hulpsheets!$AN$3:$AN$18,0),
                        MATCH($C$6,Hulpsheets!$AO$3:$AR$3,0)
                    ),
                    ""
                ),
                IFERROR(
                    INDEX(Hulpsheets!$AH$3:$AK$18,
                        MATCH($C$9,Hulpsheets!$AG$3:$AG$18,0),
                        MATCH($C$6,Hulpsheets!$AH$3:$AK$3,0)
                    ),
                    ""
                )
            )
        )
    )
)</f>
        <v/>
      </c>
      <c r="N110" s="397">
        <f t="shared" si="31"/>
        <v>0</v>
      </c>
      <c r="O110" s="77" t="str">
        <f t="shared" si="32"/>
        <v/>
      </c>
      <c r="P110" s="86" t="str">
        <f t="shared" si="33"/>
        <v/>
      </c>
      <c r="R110" s="404"/>
      <c r="S110" s="407" t="str">
        <f t="shared" si="38"/>
        <v/>
      </c>
      <c r="T110" s="130" t="str">
        <f t="shared" si="34"/>
        <v/>
      </c>
      <c r="U110" s="70"/>
      <c r="V110" s="404"/>
      <c r="W110" s="70"/>
      <c r="X110" s="404"/>
      <c r="Z110" s="407" t="str">
        <f t="shared" si="39"/>
        <v/>
      </c>
      <c r="AA110" s="130" t="str">
        <f t="shared" si="35"/>
        <v/>
      </c>
      <c r="AB110" s="407" t="str">
        <f t="shared" si="36"/>
        <v/>
      </c>
      <c r="AC110" s="130" t="str">
        <f t="shared" si="37"/>
        <v/>
      </c>
      <c r="AD110" s="461"/>
    </row>
    <row r="111" spans="1:30" x14ac:dyDescent="0.2">
      <c r="B111" s="514"/>
      <c r="C111" s="515"/>
      <c r="D111" s="515"/>
      <c r="E111" s="19"/>
      <c r="F111" s="141"/>
      <c r="G111" s="151" t="str">
        <f>IF(E111="","",IF($C$7&gt;12,IF(E111="computer",F111*Hulpsheets!$AX$4,F111*Hulpsheets!$AX$5),(IF(E111="computer",F111*Hulpsheets!$AX$4,F111*Hulpsheets!$AX$5)*$C$7/12)))</f>
        <v/>
      </c>
      <c r="H111" s="151" t="str">
        <f>IF(E111="","",IF($C$7&lt;13,0,IF($C$7&gt;24,IF(E111="computer",F111*Hulpsheets!$AY$4,F111*Hulpsheets!$AY$5),IF(E111="computer",F111*Hulpsheets!$AY$4,F111*Hulpsheets!$AY$5)*($C$7-12)/12)))</f>
        <v/>
      </c>
      <c r="I111" s="151" t="str">
        <f>IF(E111="","",IF($C$7&lt;24,0,IF($C$7&gt;36,IF(E111="computer",F111*Hulpsheets!$AZ$4,F111*Hulpsheets!$AZ$5),IF(E111="computer",F111*Hulpsheets!$AZ$4,F111*Hulpsheets!$AZ$5)*($C$7-24)/12)))</f>
        <v/>
      </c>
      <c r="J111" s="151" t="str">
        <f>IF(E111="","",IF($C$7&lt;36,0,IF($C$7&gt;48,IF(E111="computer",F111*Hulpsheets!$BA$4,F111*Hulpsheets!$BA$5),IF(E111="computer",F111*Hulpsheets!$BA$4,F111*Hulpsheets!$BA$5)*($C$7-36)/12)))</f>
        <v/>
      </c>
      <c r="K111" s="151" t="str">
        <f>IF(E111="","",IF($C$7&lt;48,0,IF($C$7&gt;48,IF(E111="computer",F111*Hulpsheets!$BB$4,F111*Hulpsheets!$BB$5),IF(E111="computer",F111*Hulpsheets!$BB$4,F111*Hulpsheets!$BB$5)*($C$7-48)/12)))</f>
        <v/>
      </c>
      <c r="L111" s="429" t="s">
        <v>120</v>
      </c>
      <c r="M111" s="257" t="str">
        <f>IF(LEN($C$5)&lt;=1,
    "",
    IF(
        OR($C$5="Overige (zorg-)instellingen",$C$5="Onderneming"),
        IF(Basisgegevens!$C$5="Ja",
            IFERROR(
                INDEX(Hulpsheets!$AO$3:$AR$18,
                    MATCH($C$9,Hulpsheets!$AN$3:$AN$18,0),
                    MATCH($C$6,Hulpsheets!$AO$3:$AR$3,0)
                ),
                ""
            ),
            IFERROR(
                INDEX(Hulpsheets!$AH$3:$AK$18,
                    MATCH($C$9,Hulpsheets!$AG$3:$AG$18,0),
                    MATCH($C$6,Hulpsheets!$AH$3:$AK$3,0)
                ),
                ""
            )
        ),
        IF($L111="Niet-economische activiteit",
            100%,
            IF(Basisgegevens!$C$5="Ja",
                IFERROR(
                    INDEX(Hulpsheets!$AO$3:$AR$18,
                        MATCH($C$9,Hulpsheets!$AN$3:$AN$18,0),
                        MATCH($C$6,Hulpsheets!$AO$3:$AR$3,0)
                    ),
                    ""
                ),
                IFERROR(
                    INDEX(Hulpsheets!$AH$3:$AK$18,
                        MATCH($C$9,Hulpsheets!$AG$3:$AG$18,0),
                        MATCH($C$6,Hulpsheets!$AH$3:$AK$3,0)
                    ),
                    ""
                )
            )
        )
    )
)</f>
        <v/>
      </c>
      <c r="N111" s="397">
        <f t="shared" si="31"/>
        <v>0</v>
      </c>
      <c r="O111" s="77" t="str">
        <f t="shared" si="32"/>
        <v/>
      </c>
      <c r="P111" s="86" t="str">
        <f t="shared" si="33"/>
        <v/>
      </c>
      <c r="R111" s="404"/>
      <c r="S111" s="407" t="str">
        <f t="shared" si="38"/>
        <v/>
      </c>
      <c r="T111" s="130" t="str">
        <f t="shared" si="34"/>
        <v/>
      </c>
      <c r="U111" s="70"/>
      <c r="V111" s="404"/>
      <c r="W111" s="70"/>
      <c r="X111" s="404"/>
      <c r="Z111" s="407" t="str">
        <f t="shared" si="39"/>
        <v/>
      </c>
      <c r="AA111" s="130" t="str">
        <f t="shared" si="35"/>
        <v/>
      </c>
      <c r="AB111" s="407" t="str">
        <f t="shared" si="36"/>
        <v/>
      </c>
      <c r="AC111" s="130" t="str">
        <f t="shared" si="37"/>
        <v/>
      </c>
      <c r="AD111" s="461"/>
    </row>
    <row r="112" spans="1:30" x14ac:dyDescent="0.2">
      <c r="B112" s="514"/>
      <c r="C112" s="515"/>
      <c r="D112" s="515"/>
      <c r="E112" s="19"/>
      <c r="F112" s="141"/>
      <c r="G112" s="151" t="str">
        <f>IF(E112="","",IF($C$7&gt;12,IF(E112="computer",F112*Hulpsheets!$AX$4,F112*Hulpsheets!$AX$5),(IF(E112="computer",F112*Hulpsheets!$AX$4,F112*Hulpsheets!$AX$5)*$C$7/12)))</f>
        <v/>
      </c>
      <c r="H112" s="151" t="str">
        <f>IF(E112="","",IF($C$7&lt;13,0,IF($C$7&gt;24,IF(E112="computer",F112*Hulpsheets!$AY$4,F112*Hulpsheets!$AY$5),IF(E112="computer",F112*Hulpsheets!$AY$4,F112*Hulpsheets!$AY$5)*($C$7-12)/12)))</f>
        <v/>
      </c>
      <c r="I112" s="151" t="str">
        <f>IF(E112="","",IF($C$7&lt;24,0,IF($C$7&gt;36,IF(E112="computer",F112*Hulpsheets!$AZ$4,F112*Hulpsheets!$AZ$5),IF(E112="computer",F112*Hulpsheets!$AZ$4,F112*Hulpsheets!$AZ$5)*($C$7-24)/12)))</f>
        <v/>
      </c>
      <c r="J112" s="151" t="str">
        <f>IF(E112="","",IF($C$7&lt;36,0,IF($C$7&gt;48,IF(E112="computer",F112*Hulpsheets!$BA$4,F112*Hulpsheets!$BA$5),IF(E112="computer",F112*Hulpsheets!$BA$4,F112*Hulpsheets!$BA$5)*($C$7-36)/12)))</f>
        <v/>
      </c>
      <c r="K112" s="151" t="str">
        <f>IF(E112="","",IF($C$7&lt;48,0,IF($C$7&gt;48,IF(E112="computer",F112*Hulpsheets!$BB$4,F112*Hulpsheets!$BB$5),IF(E112="computer",F112*Hulpsheets!$BB$4,F112*Hulpsheets!$BB$5)*($C$7-48)/12)))</f>
        <v/>
      </c>
      <c r="L112" s="429" t="s">
        <v>120</v>
      </c>
      <c r="M112" s="257" t="str">
        <f>IF(LEN($C$5)&lt;=1,
    "",
    IF(
        OR($C$5="Overige (zorg-)instellingen",$C$5="Onderneming"),
        IF(Basisgegevens!$C$5="Ja",
            IFERROR(
                INDEX(Hulpsheets!$AO$3:$AR$18,
                    MATCH($C$9,Hulpsheets!$AN$3:$AN$18,0),
                    MATCH($C$6,Hulpsheets!$AO$3:$AR$3,0)
                ),
                ""
            ),
            IFERROR(
                INDEX(Hulpsheets!$AH$3:$AK$18,
                    MATCH($C$9,Hulpsheets!$AG$3:$AG$18,0),
                    MATCH($C$6,Hulpsheets!$AH$3:$AK$3,0)
                ),
                ""
            )
        ),
        IF($L112="Niet-economische activiteit",
            100%,
            IF(Basisgegevens!$C$5="Ja",
                IFERROR(
                    INDEX(Hulpsheets!$AO$3:$AR$18,
                        MATCH($C$9,Hulpsheets!$AN$3:$AN$18,0),
                        MATCH($C$6,Hulpsheets!$AO$3:$AR$3,0)
                    ),
                    ""
                ),
                IFERROR(
                    INDEX(Hulpsheets!$AH$3:$AK$18,
                        MATCH($C$9,Hulpsheets!$AG$3:$AG$18,0),
                        MATCH($C$6,Hulpsheets!$AH$3:$AK$3,0)
                    ),
                    ""
                )
            )
        )
    )
)</f>
        <v/>
      </c>
      <c r="N112" s="397">
        <f t="shared" si="31"/>
        <v>0</v>
      </c>
      <c r="O112" s="77" t="str">
        <f t="shared" si="32"/>
        <v/>
      </c>
      <c r="P112" s="86" t="str">
        <f t="shared" si="33"/>
        <v/>
      </c>
      <c r="R112" s="404"/>
      <c r="S112" s="407" t="str">
        <f t="shared" si="38"/>
        <v/>
      </c>
      <c r="T112" s="130" t="str">
        <f t="shared" si="34"/>
        <v/>
      </c>
      <c r="U112" s="70"/>
      <c r="V112" s="404"/>
      <c r="W112" s="70"/>
      <c r="X112" s="404"/>
      <c r="Z112" s="407" t="str">
        <f t="shared" si="39"/>
        <v/>
      </c>
      <c r="AA112" s="130" t="str">
        <f t="shared" si="35"/>
        <v/>
      </c>
      <c r="AB112" s="407" t="str">
        <f t="shared" si="36"/>
        <v/>
      </c>
      <c r="AC112" s="130" t="str">
        <f t="shared" si="37"/>
        <v/>
      </c>
      <c r="AD112" s="461"/>
    </row>
    <row r="113" spans="2:30" x14ac:dyDescent="0.2">
      <c r="B113" s="514"/>
      <c r="C113" s="515"/>
      <c r="D113" s="515"/>
      <c r="E113" s="19"/>
      <c r="F113" s="141"/>
      <c r="G113" s="151" t="str">
        <f>IF(E113="","",IF($C$7&gt;12,IF(E113="computer",F113*Hulpsheets!$AX$4,F113*Hulpsheets!$AX$5),(IF(E113="computer",F113*Hulpsheets!$AX$4,F113*Hulpsheets!$AX$5)*$C$7/12)))</f>
        <v/>
      </c>
      <c r="H113" s="151" t="str">
        <f>IF(E113="","",IF($C$7&lt;13,0,IF($C$7&gt;24,IF(E113="computer",F113*Hulpsheets!$AY$4,F113*Hulpsheets!$AY$5),IF(E113="computer",F113*Hulpsheets!$AY$4,F113*Hulpsheets!$AY$5)*($C$7-12)/12)))</f>
        <v/>
      </c>
      <c r="I113" s="151" t="str">
        <f>IF(E113="","",IF($C$7&lt;24,0,IF($C$7&gt;36,IF(E113="computer",F113*Hulpsheets!$AZ$4,F113*Hulpsheets!$AZ$5),IF(E113="computer",F113*Hulpsheets!$AZ$4,F113*Hulpsheets!$AZ$5)*($C$7-24)/12)))</f>
        <v/>
      </c>
      <c r="J113" s="151" t="str">
        <f>IF(E113="","",IF($C$7&lt;36,0,IF($C$7&gt;48,IF(E113="computer",F113*Hulpsheets!$BA$4,F113*Hulpsheets!$BA$5),IF(E113="computer",F113*Hulpsheets!$BA$4,F113*Hulpsheets!$BA$5)*($C$7-36)/12)))</f>
        <v/>
      </c>
      <c r="K113" s="151" t="str">
        <f>IF(E113="","",IF($C$7&lt;48,0,IF($C$7&gt;48,IF(E113="computer",F113*Hulpsheets!$BB$4,F113*Hulpsheets!$BB$5),IF(E113="computer",F113*Hulpsheets!$BB$4,F113*Hulpsheets!$BB$5)*($C$7-48)/12)))</f>
        <v/>
      </c>
      <c r="L113" s="429" t="s">
        <v>120</v>
      </c>
      <c r="M113" s="257" t="str">
        <f>IF(LEN($C$5)&lt;=1,
    "",
    IF(
        OR($C$5="Overige (zorg-)instellingen",$C$5="Onderneming"),
        IF(Basisgegevens!$C$5="Ja",
            IFERROR(
                INDEX(Hulpsheets!$AO$3:$AR$18,
                    MATCH($C$9,Hulpsheets!$AN$3:$AN$18,0),
                    MATCH($C$6,Hulpsheets!$AO$3:$AR$3,0)
                ),
                ""
            ),
            IFERROR(
                INDEX(Hulpsheets!$AH$3:$AK$18,
                    MATCH($C$9,Hulpsheets!$AG$3:$AG$18,0),
                    MATCH($C$6,Hulpsheets!$AH$3:$AK$3,0)
                ),
                ""
            )
        ),
        IF($L113="Niet-economische activiteit",
            100%,
            IF(Basisgegevens!$C$5="Ja",
                IFERROR(
                    INDEX(Hulpsheets!$AO$3:$AR$18,
                        MATCH($C$9,Hulpsheets!$AN$3:$AN$18,0),
                        MATCH($C$6,Hulpsheets!$AO$3:$AR$3,0)
                    ),
                    ""
                ),
                IFERROR(
                    INDEX(Hulpsheets!$AH$3:$AK$18,
                        MATCH($C$9,Hulpsheets!$AG$3:$AG$18,0),
                        MATCH($C$6,Hulpsheets!$AH$3:$AK$3,0)
                    ),
                    ""
                )
            )
        )
    )
)</f>
        <v/>
      </c>
      <c r="N113" s="397">
        <f t="shared" si="31"/>
        <v>0</v>
      </c>
      <c r="O113" s="77" t="str">
        <f t="shared" si="32"/>
        <v/>
      </c>
      <c r="P113" s="86" t="str">
        <f t="shared" si="33"/>
        <v/>
      </c>
      <c r="R113" s="404"/>
      <c r="S113" s="407" t="str">
        <f t="shared" si="38"/>
        <v/>
      </c>
      <c r="T113" s="130" t="str">
        <f t="shared" si="34"/>
        <v/>
      </c>
      <c r="U113" s="70"/>
      <c r="V113" s="404"/>
      <c r="W113" s="70"/>
      <c r="X113" s="404"/>
      <c r="Z113" s="407" t="str">
        <f t="shared" si="39"/>
        <v/>
      </c>
      <c r="AA113" s="130" t="str">
        <f t="shared" si="35"/>
        <v/>
      </c>
      <c r="AB113" s="407" t="str">
        <f t="shared" si="36"/>
        <v/>
      </c>
      <c r="AC113" s="130" t="str">
        <f t="shared" si="37"/>
        <v/>
      </c>
      <c r="AD113" s="461"/>
    </row>
    <row r="114" spans="2:30" x14ac:dyDescent="0.2">
      <c r="B114" s="514"/>
      <c r="C114" s="515"/>
      <c r="D114" s="515"/>
      <c r="E114" s="19"/>
      <c r="F114" s="141"/>
      <c r="G114" s="151" t="str">
        <f>IF(E114="","",IF($C$7&gt;12,IF(E114="computer",F114*Hulpsheets!$AX$4,F114*Hulpsheets!$AX$5),(IF(E114="computer",F114*Hulpsheets!$AX$4,F114*Hulpsheets!$AX$5)*$C$7/12)))</f>
        <v/>
      </c>
      <c r="H114" s="151" t="str">
        <f>IF(E114="","",IF($C$7&lt;13,0,IF($C$7&gt;24,IF(E114="computer",F114*Hulpsheets!$AY$4,F114*Hulpsheets!$AY$5),IF(E114="computer",F114*Hulpsheets!$AY$4,F114*Hulpsheets!$AY$5)*($C$7-12)/12)))</f>
        <v/>
      </c>
      <c r="I114" s="151" t="str">
        <f>IF(E114="","",IF($C$7&lt;24,0,IF($C$7&gt;36,IF(E114="computer",F114*Hulpsheets!$AZ$4,F114*Hulpsheets!$AZ$5),IF(E114="computer",F114*Hulpsheets!$AZ$4,F114*Hulpsheets!$AZ$5)*($C$7-24)/12)))</f>
        <v/>
      </c>
      <c r="J114" s="151" t="str">
        <f>IF(E114="","",IF($C$7&lt;36,0,IF($C$7&gt;48,IF(E114="computer",F114*Hulpsheets!$BA$4,F114*Hulpsheets!$BA$5),IF(E114="computer",F114*Hulpsheets!$BA$4,F114*Hulpsheets!$BA$5)*($C$7-36)/12)))</f>
        <v/>
      </c>
      <c r="K114" s="151" t="str">
        <f>IF(E114="","",IF($C$7&lt;48,0,IF($C$7&gt;48,IF(E114="computer",F114*Hulpsheets!$BB$4,F114*Hulpsheets!$BB$5),IF(E114="computer",F114*Hulpsheets!$BB$4,F114*Hulpsheets!$BB$5)*($C$7-48)/12)))</f>
        <v/>
      </c>
      <c r="L114" s="429" t="s">
        <v>120</v>
      </c>
      <c r="M114" s="257" t="str">
        <f>IF(LEN($C$5)&lt;=1,
    "",
    IF(
        OR($C$5="Overige (zorg-)instellingen",$C$5="Onderneming"),
        IF(Basisgegevens!$C$5="Ja",
            IFERROR(
                INDEX(Hulpsheets!$AO$3:$AR$18,
                    MATCH($C$9,Hulpsheets!$AN$3:$AN$18,0),
                    MATCH($C$6,Hulpsheets!$AO$3:$AR$3,0)
                ),
                ""
            ),
            IFERROR(
                INDEX(Hulpsheets!$AH$3:$AK$18,
                    MATCH($C$9,Hulpsheets!$AG$3:$AG$18,0),
                    MATCH($C$6,Hulpsheets!$AH$3:$AK$3,0)
                ),
                ""
            )
        ),
        IF($L114="Niet-economische activiteit",
            100%,
            IF(Basisgegevens!$C$5="Ja",
                IFERROR(
                    INDEX(Hulpsheets!$AO$3:$AR$18,
                        MATCH($C$9,Hulpsheets!$AN$3:$AN$18,0),
                        MATCH($C$6,Hulpsheets!$AO$3:$AR$3,0)
                    ),
                    ""
                ),
                IFERROR(
                    INDEX(Hulpsheets!$AH$3:$AK$18,
                        MATCH($C$9,Hulpsheets!$AG$3:$AG$18,0),
                        MATCH($C$6,Hulpsheets!$AH$3:$AK$3,0)
                    ),
                    ""
                )
            )
        )
    )
)</f>
        <v/>
      </c>
      <c r="N114" s="397">
        <f t="shared" si="31"/>
        <v>0</v>
      </c>
      <c r="O114" s="77" t="str">
        <f t="shared" si="32"/>
        <v/>
      </c>
      <c r="P114" s="86" t="str">
        <f t="shared" si="33"/>
        <v/>
      </c>
      <c r="R114" s="404"/>
      <c r="S114" s="407" t="str">
        <f t="shared" si="38"/>
        <v/>
      </c>
      <c r="T114" s="130" t="str">
        <f t="shared" si="34"/>
        <v/>
      </c>
      <c r="U114" s="70"/>
      <c r="V114" s="404"/>
      <c r="W114" s="70"/>
      <c r="X114" s="404"/>
      <c r="Z114" s="407" t="str">
        <f t="shared" si="39"/>
        <v/>
      </c>
      <c r="AA114" s="130" t="str">
        <f t="shared" si="35"/>
        <v/>
      </c>
      <c r="AB114" s="407" t="str">
        <f t="shared" si="36"/>
        <v/>
      </c>
      <c r="AC114" s="130" t="str">
        <f t="shared" si="37"/>
        <v/>
      </c>
      <c r="AD114" s="461"/>
    </row>
    <row r="115" spans="2:30" x14ac:dyDescent="0.2">
      <c r="B115" s="514"/>
      <c r="C115" s="515"/>
      <c r="D115" s="515"/>
      <c r="E115" s="19"/>
      <c r="F115" s="141"/>
      <c r="G115" s="151" t="str">
        <f>IF(E115="","",IF($C$7&gt;12,IF(E115="computer",F115*Hulpsheets!$AX$4,F115*Hulpsheets!$AX$5),(IF(E115="computer",F115*Hulpsheets!$AX$4,F115*Hulpsheets!$AX$5)*$C$7/12)))</f>
        <v/>
      </c>
      <c r="H115" s="151" t="str">
        <f>IF(E115="","",IF($C$7&lt;13,0,IF($C$7&gt;24,IF(E115="computer",F115*Hulpsheets!$AY$4,F115*Hulpsheets!$AY$5),IF(E115="computer",F115*Hulpsheets!$AY$4,F115*Hulpsheets!$AY$5)*($C$7-12)/12)))</f>
        <v/>
      </c>
      <c r="I115" s="151" t="str">
        <f>IF(E115="","",IF($C$7&lt;24,0,IF($C$7&gt;36,IF(E115="computer",F115*Hulpsheets!$AZ$4,F115*Hulpsheets!$AZ$5),IF(E115="computer",F115*Hulpsheets!$AZ$4,F115*Hulpsheets!$AZ$5)*($C$7-24)/12)))</f>
        <v/>
      </c>
      <c r="J115" s="151" t="str">
        <f>IF(E115="","",IF($C$7&lt;36,0,IF($C$7&gt;48,IF(E115="computer",F115*Hulpsheets!$BA$4,F115*Hulpsheets!$BA$5),IF(E115="computer",F115*Hulpsheets!$BA$4,F115*Hulpsheets!$BA$5)*($C$7-36)/12)))</f>
        <v/>
      </c>
      <c r="K115" s="151" t="str">
        <f>IF(E115="","",IF($C$7&lt;48,0,IF($C$7&gt;48,IF(E115="computer",F115*Hulpsheets!$BB$4,F115*Hulpsheets!$BB$5),IF(E115="computer",F115*Hulpsheets!$BB$4,F115*Hulpsheets!$BB$5)*($C$7-48)/12)))</f>
        <v/>
      </c>
      <c r="L115" s="429" t="s">
        <v>120</v>
      </c>
      <c r="M115" s="257" t="str">
        <f>IF(LEN($C$5)&lt;=1,
    "",
    IF(
        OR($C$5="Overige (zorg-)instellingen",$C$5="Onderneming"),
        IF(Basisgegevens!$C$5="Ja",
            IFERROR(
                INDEX(Hulpsheets!$AO$3:$AR$18,
                    MATCH($C$9,Hulpsheets!$AN$3:$AN$18,0),
                    MATCH($C$6,Hulpsheets!$AO$3:$AR$3,0)
                ),
                ""
            ),
            IFERROR(
                INDEX(Hulpsheets!$AH$3:$AK$18,
                    MATCH($C$9,Hulpsheets!$AG$3:$AG$18,0),
                    MATCH($C$6,Hulpsheets!$AH$3:$AK$3,0)
                ),
                ""
            )
        ),
        IF($L115="Niet-economische activiteit",
            100%,
            IF(Basisgegevens!$C$5="Ja",
                IFERROR(
                    INDEX(Hulpsheets!$AO$3:$AR$18,
                        MATCH($C$9,Hulpsheets!$AN$3:$AN$18,0),
                        MATCH($C$6,Hulpsheets!$AO$3:$AR$3,0)
                    ),
                    ""
                ),
                IFERROR(
                    INDEX(Hulpsheets!$AH$3:$AK$18,
                        MATCH($C$9,Hulpsheets!$AG$3:$AG$18,0),
                        MATCH($C$6,Hulpsheets!$AH$3:$AK$3,0)
                    ),
                    ""
                )
            )
        )
    )
)</f>
        <v/>
      </c>
      <c r="N115" s="397">
        <f t="shared" si="31"/>
        <v>0</v>
      </c>
      <c r="O115" s="77" t="str">
        <f t="shared" si="32"/>
        <v/>
      </c>
      <c r="P115" s="86" t="str">
        <f t="shared" si="33"/>
        <v/>
      </c>
      <c r="R115" s="404"/>
      <c r="S115" s="407" t="str">
        <f t="shared" si="38"/>
        <v/>
      </c>
      <c r="T115" s="130" t="str">
        <f t="shared" si="34"/>
        <v/>
      </c>
      <c r="U115" s="70"/>
      <c r="V115" s="404"/>
      <c r="W115" s="70"/>
      <c r="X115" s="404"/>
      <c r="Z115" s="407" t="str">
        <f t="shared" si="39"/>
        <v/>
      </c>
      <c r="AA115" s="130" t="str">
        <f t="shared" si="35"/>
        <v/>
      </c>
      <c r="AB115" s="407" t="str">
        <f t="shared" si="36"/>
        <v/>
      </c>
      <c r="AC115" s="130" t="str">
        <f t="shared" si="37"/>
        <v/>
      </c>
      <c r="AD115" s="461"/>
    </row>
    <row r="116" spans="2:30" x14ac:dyDescent="0.2">
      <c r="B116" s="514"/>
      <c r="C116" s="515"/>
      <c r="D116" s="515"/>
      <c r="E116" s="19"/>
      <c r="F116" s="141"/>
      <c r="G116" s="151" t="str">
        <f>IF(E116="","",IF($C$7&gt;12,IF(E116="computer",F116*Hulpsheets!$AX$4,F116*Hulpsheets!$AX$5),(IF(E116="computer",F116*Hulpsheets!$AX$4,F116*Hulpsheets!$AX$5)*$C$7/12)))</f>
        <v/>
      </c>
      <c r="H116" s="151" t="str">
        <f>IF(E116="","",IF($C$7&lt;13,0,IF($C$7&gt;24,IF(E116="computer",F116*Hulpsheets!$AY$4,F116*Hulpsheets!$AY$5),IF(E116="computer",F116*Hulpsheets!$AY$4,F116*Hulpsheets!$AY$5)*($C$7-12)/12)))</f>
        <v/>
      </c>
      <c r="I116" s="151" t="str">
        <f>IF(E116="","",IF($C$7&lt;24,0,IF($C$7&gt;36,IF(E116="computer",F116*Hulpsheets!$AZ$4,F116*Hulpsheets!$AZ$5),IF(E116="computer",F116*Hulpsheets!$AZ$4,F116*Hulpsheets!$AZ$5)*($C$7-24)/12)))</f>
        <v/>
      </c>
      <c r="J116" s="151" t="str">
        <f>IF(E116="","",IF($C$7&lt;36,0,IF($C$7&gt;48,IF(E116="computer",F116*Hulpsheets!$BA$4,F116*Hulpsheets!$BA$5),IF(E116="computer",F116*Hulpsheets!$BA$4,F116*Hulpsheets!$BA$5)*($C$7-36)/12)))</f>
        <v/>
      </c>
      <c r="K116" s="151" t="str">
        <f>IF(E116="","",IF($C$7&lt;48,0,IF($C$7&gt;48,IF(E116="computer",F116*Hulpsheets!$BB$4,F116*Hulpsheets!$BB$5),IF(E116="computer",F116*Hulpsheets!$BB$4,F116*Hulpsheets!$BB$5)*($C$7-48)/12)))</f>
        <v/>
      </c>
      <c r="L116" s="429" t="s">
        <v>120</v>
      </c>
      <c r="M116" s="257" t="str">
        <f>IF(LEN($C$5)&lt;=1,
    "",
    IF(
        OR($C$5="Overige (zorg-)instellingen",$C$5="Onderneming"),
        IF(Basisgegevens!$C$5="Ja",
            IFERROR(
                INDEX(Hulpsheets!$AO$3:$AR$18,
                    MATCH($C$9,Hulpsheets!$AN$3:$AN$18,0),
                    MATCH($C$6,Hulpsheets!$AO$3:$AR$3,0)
                ),
                ""
            ),
            IFERROR(
                INDEX(Hulpsheets!$AH$3:$AK$18,
                    MATCH($C$9,Hulpsheets!$AG$3:$AG$18,0),
                    MATCH($C$6,Hulpsheets!$AH$3:$AK$3,0)
                ),
                ""
            )
        ),
        IF($L116="Niet-economische activiteit",
            100%,
            IF(Basisgegevens!$C$5="Ja",
                IFERROR(
                    INDEX(Hulpsheets!$AO$3:$AR$18,
                        MATCH($C$9,Hulpsheets!$AN$3:$AN$18,0),
                        MATCH($C$6,Hulpsheets!$AO$3:$AR$3,0)
                    ),
                    ""
                ),
                IFERROR(
                    INDEX(Hulpsheets!$AH$3:$AK$18,
                        MATCH($C$9,Hulpsheets!$AG$3:$AG$18,0),
                        MATCH($C$6,Hulpsheets!$AH$3:$AK$3,0)
                    ),
                    ""
                )
            )
        )
    )
)</f>
        <v/>
      </c>
      <c r="N116" s="397">
        <f t="shared" si="31"/>
        <v>0</v>
      </c>
      <c r="O116" s="77" t="str">
        <f t="shared" si="32"/>
        <v/>
      </c>
      <c r="P116" s="86" t="str">
        <f t="shared" si="33"/>
        <v/>
      </c>
      <c r="R116" s="404"/>
      <c r="S116" s="407" t="str">
        <f t="shared" si="38"/>
        <v/>
      </c>
      <c r="T116" s="130" t="str">
        <f t="shared" si="34"/>
        <v/>
      </c>
      <c r="U116" s="70"/>
      <c r="V116" s="404"/>
      <c r="W116" s="70"/>
      <c r="X116" s="404"/>
      <c r="Z116" s="407" t="str">
        <f t="shared" si="39"/>
        <v/>
      </c>
      <c r="AA116" s="130" t="str">
        <f t="shared" si="35"/>
        <v/>
      </c>
      <c r="AB116" s="407" t="str">
        <f t="shared" si="36"/>
        <v/>
      </c>
      <c r="AC116" s="130" t="str">
        <f t="shared" si="37"/>
        <v/>
      </c>
      <c r="AD116" s="461"/>
    </row>
    <row r="117" spans="2:30" ht="13.5" thickBot="1" x14ac:dyDescent="0.25">
      <c r="B117" s="514"/>
      <c r="C117" s="515"/>
      <c r="D117" s="515"/>
      <c r="E117" s="19"/>
      <c r="F117" s="141"/>
      <c r="G117" s="151" t="str">
        <f>IF(E117="","",IF($C$7&gt;12,IF(E117="computer",F117*Hulpsheets!$AX$4,F117*Hulpsheets!$AX$5),(IF(E117="computer",F117*Hulpsheets!$AX$4,F117*Hulpsheets!$AX$5)*$C$7/12)))</f>
        <v/>
      </c>
      <c r="H117" s="151" t="str">
        <f>IF(E117="","",IF($C$7&lt;13,0,IF($C$7&gt;24,IF(E117="computer",F117*Hulpsheets!$AY$4,F117*Hulpsheets!$AY$5),IF(E117="computer",F117*Hulpsheets!$AY$4,F117*Hulpsheets!$AY$5)*($C$7-12)/12)))</f>
        <v/>
      </c>
      <c r="I117" s="151" t="str">
        <f>IF(E117="","",IF($C$7&lt;24,0,IF($C$7&gt;36,IF(E117="computer",F117*Hulpsheets!$AZ$4,F117*Hulpsheets!$AZ$5),IF(E117="computer",F117*Hulpsheets!$AZ$4,F117*Hulpsheets!$AZ$5)*($C$7-24)/12)))</f>
        <v/>
      </c>
      <c r="J117" s="151" t="str">
        <f>IF(E117="","",IF($C$7&lt;36,0,IF($C$7&gt;48,IF(E117="computer",F117*Hulpsheets!$BA$4,F117*Hulpsheets!$BA$5),IF(E117="computer",F117*Hulpsheets!$BA$4,F117*Hulpsheets!$BA$5)*($C$7-36)/12)))</f>
        <v/>
      </c>
      <c r="K117" s="151" t="str">
        <f>IF(E117="","",IF($C$7&lt;48,0,IF($C$7&gt;48,IF(E117="computer",F117*Hulpsheets!$BB$4,F117*Hulpsheets!$BB$5),IF(E117="computer",F117*Hulpsheets!$BB$4,F117*Hulpsheets!$BB$5)*($C$7-48)/12)))</f>
        <v/>
      </c>
      <c r="L117" s="429" t="s">
        <v>120</v>
      </c>
      <c r="M117" s="257" t="str">
        <f>IF(LEN($C$5)&lt;=1,
    "",
    IF(
        OR($C$5="Overige (zorg-)instellingen",$C$5="Onderneming"),
        IF(Basisgegevens!$C$5="Ja",
            IFERROR(
                INDEX(Hulpsheets!$AO$3:$AR$18,
                    MATCH($C$9,Hulpsheets!$AN$3:$AN$18,0),
                    MATCH($C$6,Hulpsheets!$AO$3:$AR$3,0)
                ),
                ""
            ),
            IFERROR(
                INDEX(Hulpsheets!$AH$3:$AK$18,
                    MATCH($C$9,Hulpsheets!$AG$3:$AG$18,0),
                    MATCH($C$6,Hulpsheets!$AH$3:$AK$3,0)
                ),
                ""
            )
        ),
        IF($L117="Niet-economische activiteit",
            100%,
            IF(Basisgegevens!$C$5="Ja",
                IFERROR(
                    INDEX(Hulpsheets!$AO$3:$AR$18,
                        MATCH($C$9,Hulpsheets!$AN$3:$AN$18,0),
                        MATCH($C$6,Hulpsheets!$AO$3:$AR$3,0)
                    ),
                    ""
                ),
                IFERROR(
                    INDEX(Hulpsheets!$AH$3:$AK$18,
                        MATCH($C$9,Hulpsheets!$AG$3:$AG$18,0),
                        MATCH($C$6,Hulpsheets!$AH$3:$AK$3,0)
                    ),
                    ""
                )
            )
        )
    )
)</f>
        <v/>
      </c>
      <c r="N117" s="397">
        <f t="shared" si="31"/>
        <v>0</v>
      </c>
      <c r="O117" s="77" t="str">
        <f t="shared" si="32"/>
        <v/>
      </c>
      <c r="P117" s="86" t="str">
        <f t="shared" si="33"/>
        <v/>
      </c>
      <c r="R117" s="404"/>
      <c r="S117" s="407" t="str">
        <f t="shared" si="38"/>
        <v/>
      </c>
      <c r="T117" s="130" t="str">
        <f t="shared" si="34"/>
        <v/>
      </c>
      <c r="U117" s="70"/>
      <c r="V117" s="404"/>
      <c r="W117" s="70"/>
      <c r="X117" s="404"/>
      <c r="Z117" s="407" t="str">
        <f t="shared" si="39"/>
        <v/>
      </c>
      <c r="AA117" s="130" t="str">
        <f t="shared" si="35"/>
        <v/>
      </c>
      <c r="AB117" s="407" t="str">
        <f t="shared" si="36"/>
        <v/>
      </c>
      <c r="AC117" s="130" t="str">
        <f t="shared" si="37"/>
        <v/>
      </c>
      <c r="AD117" s="461"/>
    </row>
    <row r="118" spans="2:30" ht="13.5" hidden="1" outlineLevel="1" thickBot="1" x14ac:dyDescent="0.25">
      <c r="B118" s="514"/>
      <c r="C118" s="515"/>
      <c r="D118" s="515"/>
      <c r="E118" s="19"/>
      <c r="F118" s="141"/>
      <c r="G118" s="151" t="str">
        <f>IF(E118="","",IF($C$7&gt;12,IF(E118="computer",F118*Hulpsheets!$AX$4,F118*Hulpsheets!$AX$5),(IF(E118="computer",F118*Hulpsheets!$AX$4,F118*Hulpsheets!$AX$5)*$C$7/12)))</f>
        <v/>
      </c>
      <c r="H118" s="151" t="str">
        <f>IF(E118="","",IF($C$7&lt;13,0,IF($C$7&gt;24,IF(E118="computer",F118*Hulpsheets!$AY$4,F118*Hulpsheets!$AY$5),IF(E118="computer",F118*Hulpsheets!$AY$4,F118*Hulpsheets!$AY$5)*($C$7-12)/12)))</f>
        <v/>
      </c>
      <c r="I118" s="151" t="str">
        <f>IF(E118="","",IF($C$7&lt;24,0,IF($C$7&gt;36,IF(E118="computer",F118*Hulpsheets!$AZ$4,F118*Hulpsheets!$AZ$5),IF(E118="computer",F118*Hulpsheets!$AZ$4,F118*Hulpsheets!$AZ$5)*($C$7-24)/12)))</f>
        <v/>
      </c>
      <c r="J118" s="151" t="str">
        <f>IF(E118="","",IF($C$7&lt;36,0,IF($C$7&gt;48,IF(E118="computer",F118*Hulpsheets!$BA$4,F118*Hulpsheets!$BA$5),IF(E118="computer",F118*Hulpsheets!$BA$4,F118*Hulpsheets!$BA$5)*($C$7-36)/12)))</f>
        <v/>
      </c>
      <c r="K118" s="151" t="str">
        <f>IF(E118="","",IF($C$7&lt;48,0,IF($C$7&gt;48,IF(E118="computer",F118*Hulpsheets!$BB$4,F118*Hulpsheets!$BB$5),IF(E118="computer",F118*Hulpsheets!$BB$4,F118*Hulpsheets!$BB$5)*($C$7-48)/12)))</f>
        <v/>
      </c>
      <c r="L118" s="429" t="s">
        <v>120</v>
      </c>
      <c r="M118" s="257" t="str">
        <f>IF(LEN($C$5)&lt;=1,
    "",
    IF(
        OR($C$5="Overige (zorg-)instellingen",$C$5="Onderneming"),
        IF(Basisgegevens!$C$5="Ja",
            IFERROR(
                INDEX(Hulpsheets!$AO$3:$AR$18,
                    MATCH($C$9,Hulpsheets!$AN$3:$AN$18,0),
                    MATCH($C$6,Hulpsheets!$AO$3:$AR$3,0)
                ),
                ""
            ),
            IFERROR(
                INDEX(Hulpsheets!$AH$3:$AK$18,
                    MATCH($C$9,Hulpsheets!$AG$3:$AG$18,0),
                    MATCH($C$6,Hulpsheets!$AH$3:$AK$3,0)
                ),
                ""
            )
        ),
        IF($L118="Niet-economische activiteit",
            100%,
            IF(Basisgegevens!$C$5="Ja",
                IFERROR(
                    INDEX(Hulpsheets!$AO$3:$AR$18,
                        MATCH($C$9,Hulpsheets!$AN$3:$AN$18,0),
                        MATCH($C$6,Hulpsheets!$AO$3:$AR$3,0)
                    ),
                    ""
                ),
                IFERROR(
                    INDEX(Hulpsheets!$AH$3:$AK$18,
                        MATCH($C$9,Hulpsheets!$AG$3:$AG$18,0),
                        MATCH($C$6,Hulpsheets!$AH$3:$AK$3,0)
                    ),
                    ""
                )
            )
        )
    )
)</f>
        <v/>
      </c>
      <c r="N118" s="397">
        <f t="shared" si="31"/>
        <v>0</v>
      </c>
      <c r="O118" s="77" t="str">
        <f t="shared" si="32"/>
        <v/>
      </c>
      <c r="P118" s="86" t="str">
        <f t="shared" si="33"/>
        <v/>
      </c>
      <c r="R118" s="404"/>
      <c r="S118" s="407" t="str">
        <f t="shared" si="38"/>
        <v/>
      </c>
      <c r="T118" s="130" t="str">
        <f t="shared" si="34"/>
        <v/>
      </c>
      <c r="U118" s="70"/>
      <c r="V118" s="404"/>
      <c r="W118" s="70"/>
      <c r="X118" s="404"/>
      <c r="Z118" s="407" t="str">
        <f t="shared" si="39"/>
        <v/>
      </c>
      <c r="AA118" s="130" t="str">
        <f t="shared" si="35"/>
        <v/>
      </c>
      <c r="AB118" s="407" t="str">
        <f t="shared" si="36"/>
        <v/>
      </c>
      <c r="AC118" s="130" t="str">
        <f t="shared" si="37"/>
        <v/>
      </c>
      <c r="AD118" s="461"/>
    </row>
    <row r="119" spans="2:30" ht="13.5" hidden="1" outlineLevel="1" thickBot="1" x14ac:dyDescent="0.25">
      <c r="B119" s="514"/>
      <c r="C119" s="515"/>
      <c r="D119" s="515"/>
      <c r="E119" s="19"/>
      <c r="F119" s="141"/>
      <c r="G119" s="151" t="str">
        <f>IF(E119="","",IF($C$7&gt;12,IF(E119="computer",F119*Hulpsheets!$AX$4,F119*Hulpsheets!$AX$5),(IF(E119="computer",F119*Hulpsheets!$AX$4,F119*Hulpsheets!$AX$5)*$C$7/12)))</f>
        <v/>
      </c>
      <c r="H119" s="151" t="str">
        <f>IF(E119="","",IF($C$7&lt;13,0,IF($C$7&gt;24,IF(E119="computer",F119*Hulpsheets!$AY$4,F119*Hulpsheets!$AY$5),IF(E119="computer",F119*Hulpsheets!$AY$4,F119*Hulpsheets!$AY$5)*($C$7-12)/12)))</f>
        <v/>
      </c>
      <c r="I119" s="151" t="str">
        <f>IF(E119="","",IF($C$7&lt;24,0,IF($C$7&gt;36,IF(E119="computer",F119*Hulpsheets!$AZ$4,F119*Hulpsheets!$AZ$5),IF(E119="computer",F119*Hulpsheets!$AZ$4,F119*Hulpsheets!$AZ$5)*($C$7-24)/12)))</f>
        <v/>
      </c>
      <c r="J119" s="151" t="str">
        <f>IF(E119="","",IF($C$7&lt;36,0,IF($C$7&gt;48,IF(E119="computer",F119*Hulpsheets!$BA$4,F119*Hulpsheets!$BA$5),IF(E119="computer",F119*Hulpsheets!$BA$4,F119*Hulpsheets!$BA$5)*($C$7-36)/12)))</f>
        <v/>
      </c>
      <c r="K119" s="151" t="str">
        <f>IF(E119="","",IF($C$7&lt;48,0,IF($C$7&gt;48,IF(E119="computer",F119*Hulpsheets!$BB$4,F119*Hulpsheets!$BB$5),IF(E119="computer",F119*Hulpsheets!$BB$4,F119*Hulpsheets!$BB$5)*($C$7-48)/12)))</f>
        <v/>
      </c>
      <c r="L119" s="429" t="s">
        <v>120</v>
      </c>
      <c r="M119" s="257" t="str">
        <f>IF(LEN($C$5)&lt;=1,
    "",
    IF(
        OR($C$5="Overige (zorg-)instellingen",$C$5="Onderneming"),
        IF(Basisgegevens!$C$5="Ja",
            IFERROR(
                INDEX(Hulpsheets!$AO$3:$AR$18,
                    MATCH($C$9,Hulpsheets!$AN$3:$AN$18,0),
                    MATCH($C$6,Hulpsheets!$AO$3:$AR$3,0)
                ),
                ""
            ),
            IFERROR(
                INDEX(Hulpsheets!$AH$3:$AK$18,
                    MATCH($C$9,Hulpsheets!$AG$3:$AG$18,0),
                    MATCH($C$6,Hulpsheets!$AH$3:$AK$3,0)
                ),
                ""
            )
        ),
        IF($L119="Niet-economische activiteit",
            100%,
            IF(Basisgegevens!$C$5="Ja",
                IFERROR(
                    INDEX(Hulpsheets!$AO$3:$AR$18,
                        MATCH($C$9,Hulpsheets!$AN$3:$AN$18,0),
                        MATCH($C$6,Hulpsheets!$AO$3:$AR$3,0)
                    ),
                    ""
                ),
                IFERROR(
                    INDEX(Hulpsheets!$AH$3:$AK$18,
                        MATCH($C$9,Hulpsheets!$AG$3:$AG$18,0),
                        MATCH($C$6,Hulpsheets!$AH$3:$AK$3,0)
                    ),
                    ""
                )
            )
        )
    )
)</f>
        <v/>
      </c>
      <c r="N119" s="397">
        <f t="shared" si="31"/>
        <v>0</v>
      </c>
      <c r="O119" s="77" t="str">
        <f t="shared" si="32"/>
        <v/>
      </c>
      <c r="P119" s="86" t="str">
        <f t="shared" si="33"/>
        <v/>
      </c>
      <c r="R119" s="404"/>
      <c r="S119" s="407" t="str">
        <f t="shared" si="38"/>
        <v/>
      </c>
      <c r="T119" s="130" t="str">
        <f t="shared" si="34"/>
        <v/>
      </c>
      <c r="U119" s="70"/>
      <c r="V119" s="404"/>
      <c r="W119" s="70"/>
      <c r="X119" s="404"/>
      <c r="Z119" s="407" t="str">
        <f t="shared" si="39"/>
        <v/>
      </c>
      <c r="AA119" s="130" t="str">
        <f t="shared" si="35"/>
        <v/>
      </c>
      <c r="AB119" s="407" t="str">
        <f t="shared" si="36"/>
        <v/>
      </c>
      <c r="AC119" s="130" t="str">
        <f t="shared" si="37"/>
        <v/>
      </c>
      <c r="AD119" s="461"/>
    </row>
    <row r="120" spans="2:30" ht="13.5" hidden="1" outlineLevel="1" thickBot="1" x14ac:dyDescent="0.25">
      <c r="B120" s="514"/>
      <c r="C120" s="515"/>
      <c r="D120" s="515"/>
      <c r="E120" s="19"/>
      <c r="F120" s="141"/>
      <c r="G120" s="151" t="str">
        <f>IF(E120="","",IF($C$7&gt;12,IF(E120="computer",F120*Hulpsheets!$AX$4,F120*Hulpsheets!$AX$5),(IF(E120="computer",F120*Hulpsheets!$AX$4,F120*Hulpsheets!$AX$5)*$C$7/12)))</f>
        <v/>
      </c>
      <c r="H120" s="151" t="str">
        <f>IF(E120="","",IF($C$7&lt;13,0,IF($C$7&gt;24,IF(E120="computer",F120*Hulpsheets!$AY$4,F120*Hulpsheets!$AY$5),IF(E120="computer",F120*Hulpsheets!$AY$4,F120*Hulpsheets!$AY$5)*($C$7-12)/12)))</f>
        <v/>
      </c>
      <c r="I120" s="151" t="str">
        <f>IF(E120="","",IF($C$7&lt;24,0,IF($C$7&gt;36,IF(E120="computer",F120*Hulpsheets!$AZ$4,F120*Hulpsheets!$AZ$5),IF(E120="computer",F120*Hulpsheets!$AZ$4,F120*Hulpsheets!$AZ$5)*($C$7-24)/12)))</f>
        <v/>
      </c>
      <c r="J120" s="151" t="str">
        <f>IF(E120="","",IF($C$7&lt;36,0,IF($C$7&gt;48,IF(E120="computer",F120*Hulpsheets!$BA$4,F120*Hulpsheets!$BA$5),IF(E120="computer",F120*Hulpsheets!$BA$4,F120*Hulpsheets!$BA$5)*($C$7-36)/12)))</f>
        <v/>
      </c>
      <c r="K120" s="151" t="str">
        <f>IF(E120="","",IF($C$7&lt;48,0,IF($C$7&gt;48,IF(E120="computer",F120*Hulpsheets!$BB$4,F120*Hulpsheets!$BB$5),IF(E120="computer",F120*Hulpsheets!$BB$4,F120*Hulpsheets!$BB$5)*($C$7-48)/12)))</f>
        <v/>
      </c>
      <c r="L120" s="429" t="s">
        <v>120</v>
      </c>
      <c r="M120" s="257" t="str">
        <f>IF(LEN($C$5)&lt;=1,
    "",
    IF(
        OR($C$5="Overige (zorg-)instellingen",$C$5="Onderneming"),
        IF(Basisgegevens!$C$5="Ja",
            IFERROR(
                INDEX(Hulpsheets!$AO$3:$AR$18,
                    MATCH($C$9,Hulpsheets!$AN$3:$AN$18,0),
                    MATCH($C$6,Hulpsheets!$AO$3:$AR$3,0)
                ),
                ""
            ),
            IFERROR(
                INDEX(Hulpsheets!$AH$3:$AK$18,
                    MATCH($C$9,Hulpsheets!$AG$3:$AG$18,0),
                    MATCH($C$6,Hulpsheets!$AH$3:$AK$3,0)
                ),
                ""
            )
        ),
        IF($L120="Niet-economische activiteit",
            100%,
            IF(Basisgegevens!$C$5="Ja",
                IFERROR(
                    INDEX(Hulpsheets!$AO$3:$AR$18,
                        MATCH($C$9,Hulpsheets!$AN$3:$AN$18,0),
                        MATCH($C$6,Hulpsheets!$AO$3:$AR$3,0)
                    ),
                    ""
                ),
                IFERROR(
                    INDEX(Hulpsheets!$AH$3:$AK$18,
                        MATCH($C$9,Hulpsheets!$AG$3:$AG$18,0),
                        MATCH($C$6,Hulpsheets!$AH$3:$AK$3,0)
                    ),
                    ""
                )
            )
        )
    )
)</f>
        <v/>
      </c>
      <c r="N120" s="397">
        <f t="shared" si="31"/>
        <v>0</v>
      </c>
      <c r="O120" s="77" t="str">
        <f t="shared" si="32"/>
        <v/>
      </c>
      <c r="P120" s="86" t="str">
        <f t="shared" si="33"/>
        <v/>
      </c>
      <c r="R120" s="404"/>
      <c r="S120" s="407" t="str">
        <f t="shared" si="38"/>
        <v/>
      </c>
      <c r="T120" s="130" t="str">
        <f t="shared" si="34"/>
        <v/>
      </c>
      <c r="U120" s="70"/>
      <c r="V120" s="404"/>
      <c r="W120" s="70"/>
      <c r="X120" s="404"/>
      <c r="Z120" s="407" t="str">
        <f t="shared" si="39"/>
        <v/>
      </c>
      <c r="AA120" s="130" t="str">
        <f t="shared" si="35"/>
        <v/>
      </c>
      <c r="AB120" s="407" t="str">
        <f t="shared" si="36"/>
        <v/>
      </c>
      <c r="AC120" s="130" t="str">
        <f t="shared" si="37"/>
        <v/>
      </c>
      <c r="AD120" s="461"/>
    </row>
    <row r="121" spans="2:30" ht="13.5" hidden="1" outlineLevel="1" thickBot="1" x14ac:dyDescent="0.25">
      <c r="B121" s="514"/>
      <c r="C121" s="515"/>
      <c r="D121" s="515"/>
      <c r="E121" s="19"/>
      <c r="F121" s="141"/>
      <c r="G121" s="151" t="str">
        <f>IF(E121="","",IF($C$7&gt;12,IF(E121="computer",F121*Hulpsheets!$AX$4,F121*Hulpsheets!$AX$5),(IF(E121="computer",F121*Hulpsheets!$AX$4,F121*Hulpsheets!$AX$5)*$C$7/12)))</f>
        <v/>
      </c>
      <c r="H121" s="151" t="str">
        <f>IF(E121="","",IF($C$7&lt;13,0,IF($C$7&gt;24,IF(E121="computer",F121*Hulpsheets!$AY$4,F121*Hulpsheets!$AY$5),IF(E121="computer",F121*Hulpsheets!$AY$4,F121*Hulpsheets!$AY$5)*($C$7-12)/12)))</f>
        <v/>
      </c>
      <c r="I121" s="151" t="str">
        <f>IF(E121="","",IF($C$7&lt;24,0,IF($C$7&gt;36,IF(E121="computer",F121*Hulpsheets!$AZ$4,F121*Hulpsheets!$AZ$5),IF(E121="computer",F121*Hulpsheets!$AZ$4,F121*Hulpsheets!$AZ$5)*($C$7-24)/12)))</f>
        <v/>
      </c>
      <c r="J121" s="151" t="str">
        <f>IF(E121="","",IF($C$7&lt;36,0,IF($C$7&gt;48,IF(E121="computer",F121*Hulpsheets!$BA$4,F121*Hulpsheets!$BA$5),IF(E121="computer",F121*Hulpsheets!$BA$4,F121*Hulpsheets!$BA$5)*($C$7-36)/12)))</f>
        <v/>
      </c>
      <c r="K121" s="151" t="str">
        <f>IF(E121="","",IF($C$7&lt;48,0,IF($C$7&gt;48,IF(E121="computer",F121*Hulpsheets!$BB$4,F121*Hulpsheets!$BB$5),IF(E121="computer",F121*Hulpsheets!$BB$4,F121*Hulpsheets!$BB$5)*($C$7-48)/12)))</f>
        <v/>
      </c>
      <c r="L121" s="429" t="s">
        <v>120</v>
      </c>
      <c r="M121" s="257" t="str">
        <f>IF(LEN($C$5)&lt;=1,
    "",
    IF(
        OR($C$5="Overige (zorg-)instellingen",$C$5="Onderneming"),
        IF(Basisgegevens!$C$5="Ja",
            IFERROR(
                INDEX(Hulpsheets!$AO$3:$AR$18,
                    MATCH($C$9,Hulpsheets!$AN$3:$AN$18,0),
                    MATCH($C$6,Hulpsheets!$AO$3:$AR$3,0)
                ),
                ""
            ),
            IFERROR(
                INDEX(Hulpsheets!$AH$3:$AK$18,
                    MATCH($C$9,Hulpsheets!$AG$3:$AG$18,0),
                    MATCH($C$6,Hulpsheets!$AH$3:$AK$3,0)
                ),
                ""
            )
        ),
        IF($L121="Niet-economische activiteit",
            100%,
            IF(Basisgegevens!$C$5="Ja",
                IFERROR(
                    INDEX(Hulpsheets!$AO$3:$AR$18,
                        MATCH($C$9,Hulpsheets!$AN$3:$AN$18,0),
                        MATCH($C$6,Hulpsheets!$AO$3:$AR$3,0)
                    ),
                    ""
                ),
                IFERROR(
                    INDEX(Hulpsheets!$AH$3:$AK$18,
                        MATCH($C$9,Hulpsheets!$AG$3:$AG$18,0),
                        MATCH($C$6,Hulpsheets!$AH$3:$AK$3,0)
                    ),
                    ""
                )
            )
        )
    )
)</f>
        <v/>
      </c>
      <c r="N121" s="397">
        <f t="shared" si="31"/>
        <v>0</v>
      </c>
      <c r="O121" s="77" t="str">
        <f t="shared" si="32"/>
        <v/>
      </c>
      <c r="P121" s="86" t="str">
        <f t="shared" si="33"/>
        <v/>
      </c>
      <c r="R121" s="404"/>
      <c r="S121" s="407" t="str">
        <f t="shared" si="38"/>
        <v/>
      </c>
      <c r="T121" s="130" t="str">
        <f t="shared" si="34"/>
        <v/>
      </c>
      <c r="U121" s="70"/>
      <c r="V121" s="404"/>
      <c r="W121" s="70"/>
      <c r="X121" s="404"/>
      <c r="Z121" s="407" t="str">
        <f t="shared" si="39"/>
        <v/>
      </c>
      <c r="AA121" s="130" t="str">
        <f t="shared" si="35"/>
        <v/>
      </c>
      <c r="AB121" s="407" t="str">
        <f t="shared" si="36"/>
        <v/>
      </c>
      <c r="AC121" s="130" t="str">
        <f t="shared" si="37"/>
        <v/>
      </c>
      <c r="AD121" s="461"/>
    </row>
    <row r="122" spans="2:30" ht="13.5" hidden="1" outlineLevel="1" thickBot="1" x14ac:dyDescent="0.25">
      <c r="B122" s="514"/>
      <c r="C122" s="515"/>
      <c r="D122" s="515"/>
      <c r="E122" s="19"/>
      <c r="F122" s="141"/>
      <c r="G122" s="151" t="str">
        <f>IF(E122="","",IF($C$7&gt;12,IF(E122="computer",F122*Hulpsheets!$AX$4,F122*Hulpsheets!$AX$5),(IF(E122="computer",F122*Hulpsheets!$AX$4,F122*Hulpsheets!$AX$5)*$C$7/12)))</f>
        <v/>
      </c>
      <c r="H122" s="151" t="str">
        <f>IF(E122="","",IF($C$7&lt;13,0,IF($C$7&gt;24,IF(E122="computer",F122*Hulpsheets!$AY$4,F122*Hulpsheets!$AY$5),IF(E122="computer",F122*Hulpsheets!$AY$4,F122*Hulpsheets!$AY$5)*($C$7-12)/12)))</f>
        <v/>
      </c>
      <c r="I122" s="151" t="str">
        <f>IF(E122="","",IF($C$7&lt;24,0,IF($C$7&gt;36,IF(E122="computer",F122*Hulpsheets!$AZ$4,F122*Hulpsheets!$AZ$5),IF(E122="computer",F122*Hulpsheets!$AZ$4,F122*Hulpsheets!$AZ$5)*($C$7-24)/12)))</f>
        <v/>
      </c>
      <c r="J122" s="151" t="str">
        <f>IF(E122="","",IF($C$7&lt;36,0,IF($C$7&gt;48,IF(E122="computer",F122*Hulpsheets!$BA$4,F122*Hulpsheets!$BA$5),IF(E122="computer",F122*Hulpsheets!$BA$4,F122*Hulpsheets!$BA$5)*($C$7-36)/12)))</f>
        <v/>
      </c>
      <c r="K122" s="151" t="str">
        <f>IF(E122="","",IF($C$7&lt;48,0,IF($C$7&gt;48,IF(E122="computer",F122*Hulpsheets!$BB$4,F122*Hulpsheets!$BB$5),IF(E122="computer",F122*Hulpsheets!$BB$4,F122*Hulpsheets!$BB$5)*($C$7-48)/12)))</f>
        <v/>
      </c>
      <c r="L122" s="429" t="s">
        <v>120</v>
      </c>
      <c r="M122" s="257" t="str">
        <f>IF(LEN($C$5)&lt;=1,
    "",
    IF(
        OR($C$5="Overige (zorg-)instellingen",$C$5="Onderneming"),
        IF(Basisgegevens!$C$5="Ja",
            IFERROR(
                INDEX(Hulpsheets!$AO$3:$AR$18,
                    MATCH($C$9,Hulpsheets!$AN$3:$AN$18,0),
                    MATCH($C$6,Hulpsheets!$AO$3:$AR$3,0)
                ),
                ""
            ),
            IFERROR(
                INDEX(Hulpsheets!$AH$3:$AK$18,
                    MATCH($C$9,Hulpsheets!$AG$3:$AG$18,0),
                    MATCH($C$6,Hulpsheets!$AH$3:$AK$3,0)
                ),
                ""
            )
        ),
        IF($L122="Niet-economische activiteit",
            100%,
            IF(Basisgegevens!$C$5="Ja",
                IFERROR(
                    INDEX(Hulpsheets!$AO$3:$AR$18,
                        MATCH($C$9,Hulpsheets!$AN$3:$AN$18,0),
                        MATCH($C$6,Hulpsheets!$AO$3:$AR$3,0)
                    ),
                    ""
                ),
                IFERROR(
                    INDEX(Hulpsheets!$AH$3:$AK$18,
                        MATCH($C$9,Hulpsheets!$AG$3:$AG$18,0),
                        MATCH($C$6,Hulpsheets!$AH$3:$AK$3,0)
                    ),
                    ""
                )
            )
        )
    )
)</f>
        <v/>
      </c>
      <c r="N122" s="397">
        <f t="shared" si="31"/>
        <v>0</v>
      </c>
      <c r="O122" s="77" t="str">
        <f t="shared" si="32"/>
        <v/>
      </c>
      <c r="P122" s="86" t="str">
        <f t="shared" si="33"/>
        <v/>
      </c>
      <c r="R122" s="404"/>
      <c r="S122" s="407" t="str">
        <f t="shared" si="38"/>
        <v/>
      </c>
      <c r="T122" s="130" t="str">
        <f t="shared" si="34"/>
        <v/>
      </c>
      <c r="U122" s="70"/>
      <c r="V122" s="404"/>
      <c r="W122" s="70"/>
      <c r="X122" s="404"/>
      <c r="Z122" s="407" t="str">
        <f t="shared" si="39"/>
        <v/>
      </c>
      <c r="AA122" s="130" t="str">
        <f t="shared" si="35"/>
        <v/>
      </c>
      <c r="AB122" s="407" t="str">
        <f t="shared" si="36"/>
        <v/>
      </c>
      <c r="AC122" s="130" t="str">
        <f t="shared" si="37"/>
        <v/>
      </c>
      <c r="AD122" s="461"/>
    </row>
    <row r="123" spans="2:30" ht="13.5" hidden="1" outlineLevel="1" thickBot="1" x14ac:dyDescent="0.25">
      <c r="B123" s="514"/>
      <c r="C123" s="515"/>
      <c r="D123" s="515"/>
      <c r="E123" s="19"/>
      <c r="F123" s="141"/>
      <c r="G123" s="151" t="str">
        <f>IF(E123="","",IF($C$7&gt;12,IF(E123="computer",F123*Hulpsheets!$AX$4,F123*Hulpsheets!$AX$5),(IF(E123="computer",F123*Hulpsheets!$AX$4,F123*Hulpsheets!$AX$5)*$C$7/12)))</f>
        <v/>
      </c>
      <c r="H123" s="151" t="str">
        <f>IF(E123="","",IF($C$7&lt;13,0,IF($C$7&gt;24,IF(E123="computer",F123*Hulpsheets!$AY$4,F123*Hulpsheets!$AY$5),IF(E123="computer",F123*Hulpsheets!$AY$4,F123*Hulpsheets!$AY$5)*($C$7-12)/12)))</f>
        <v/>
      </c>
      <c r="I123" s="151" t="str">
        <f>IF(E123="","",IF($C$7&lt;24,0,IF($C$7&gt;36,IF(E123="computer",F123*Hulpsheets!$AZ$4,F123*Hulpsheets!$AZ$5),IF(E123="computer",F123*Hulpsheets!$AZ$4,F123*Hulpsheets!$AZ$5)*($C$7-24)/12)))</f>
        <v/>
      </c>
      <c r="J123" s="151" t="str">
        <f>IF(E123="","",IF($C$7&lt;36,0,IF($C$7&gt;48,IF(E123="computer",F123*Hulpsheets!$BA$4,F123*Hulpsheets!$BA$5),IF(E123="computer",F123*Hulpsheets!$BA$4,F123*Hulpsheets!$BA$5)*($C$7-36)/12)))</f>
        <v/>
      </c>
      <c r="K123" s="151" t="str">
        <f>IF(E123="","",IF($C$7&lt;48,0,IF($C$7&gt;48,IF(E123="computer",F123*Hulpsheets!$BB$4,F123*Hulpsheets!$BB$5),IF(E123="computer",F123*Hulpsheets!$BB$4,F123*Hulpsheets!$BB$5)*($C$7-48)/12)))</f>
        <v/>
      </c>
      <c r="L123" s="429" t="s">
        <v>120</v>
      </c>
      <c r="M123" s="257" t="str">
        <f>IF(LEN($C$5)&lt;=1,
    "",
    IF(
        OR($C$5="Overige (zorg-)instellingen",$C$5="Onderneming"),
        IF(Basisgegevens!$C$5="Ja",
            IFERROR(
                INDEX(Hulpsheets!$AO$3:$AR$18,
                    MATCH($C$9,Hulpsheets!$AN$3:$AN$18,0),
                    MATCH($C$6,Hulpsheets!$AO$3:$AR$3,0)
                ),
                ""
            ),
            IFERROR(
                INDEX(Hulpsheets!$AH$3:$AK$18,
                    MATCH($C$9,Hulpsheets!$AG$3:$AG$18,0),
                    MATCH($C$6,Hulpsheets!$AH$3:$AK$3,0)
                ),
                ""
            )
        ),
        IF($L123="Niet-economische activiteit",
            100%,
            IF(Basisgegevens!$C$5="Ja",
                IFERROR(
                    INDEX(Hulpsheets!$AO$3:$AR$18,
                        MATCH($C$9,Hulpsheets!$AN$3:$AN$18,0),
                        MATCH($C$6,Hulpsheets!$AO$3:$AR$3,0)
                    ),
                    ""
                ),
                IFERROR(
                    INDEX(Hulpsheets!$AH$3:$AK$18,
                        MATCH($C$9,Hulpsheets!$AG$3:$AG$18,0),
                        MATCH($C$6,Hulpsheets!$AH$3:$AK$3,0)
                    ),
                    ""
                )
            )
        )
    )
)</f>
        <v/>
      </c>
      <c r="N123" s="397">
        <f t="shared" si="31"/>
        <v>0</v>
      </c>
      <c r="O123" s="77" t="str">
        <f t="shared" si="32"/>
        <v/>
      </c>
      <c r="P123" s="86" t="str">
        <f t="shared" si="33"/>
        <v/>
      </c>
      <c r="R123" s="404"/>
      <c r="S123" s="407" t="str">
        <f t="shared" si="38"/>
        <v/>
      </c>
      <c r="T123" s="130" t="str">
        <f t="shared" si="34"/>
        <v/>
      </c>
      <c r="U123" s="70"/>
      <c r="V123" s="404"/>
      <c r="W123" s="70"/>
      <c r="X123" s="404"/>
      <c r="Z123" s="407" t="str">
        <f t="shared" si="39"/>
        <v/>
      </c>
      <c r="AA123" s="130" t="str">
        <f t="shared" si="35"/>
        <v/>
      </c>
      <c r="AB123" s="407" t="str">
        <f t="shared" si="36"/>
        <v/>
      </c>
      <c r="AC123" s="130" t="str">
        <f t="shared" si="37"/>
        <v/>
      </c>
      <c r="AD123" s="461"/>
    </row>
    <row r="124" spans="2:30" ht="13.5" hidden="1" outlineLevel="1" thickBot="1" x14ac:dyDescent="0.25">
      <c r="B124" s="514"/>
      <c r="C124" s="515"/>
      <c r="D124" s="515"/>
      <c r="E124" s="19"/>
      <c r="F124" s="141"/>
      <c r="G124" s="151" t="str">
        <f>IF(E124="","",IF($C$7&gt;12,IF(E124="computer",F124*Hulpsheets!$AX$4,F124*Hulpsheets!$AX$5),(IF(E124="computer",F124*Hulpsheets!$AX$4,F124*Hulpsheets!$AX$5)*$C$7/12)))</f>
        <v/>
      </c>
      <c r="H124" s="151" t="str">
        <f>IF(E124="","",IF($C$7&lt;13,0,IF($C$7&gt;24,IF(E124="computer",F124*Hulpsheets!$AY$4,F124*Hulpsheets!$AY$5),IF(E124="computer",F124*Hulpsheets!$AY$4,F124*Hulpsheets!$AY$5)*($C$7-12)/12)))</f>
        <v/>
      </c>
      <c r="I124" s="151" t="str">
        <f>IF(E124="","",IF($C$7&lt;24,0,IF($C$7&gt;36,IF(E124="computer",F124*Hulpsheets!$AZ$4,F124*Hulpsheets!$AZ$5),IF(E124="computer",F124*Hulpsheets!$AZ$4,F124*Hulpsheets!$AZ$5)*($C$7-24)/12)))</f>
        <v/>
      </c>
      <c r="J124" s="151" t="str">
        <f>IF(E124="","",IF($C$7&lt;36,0,IF($C$7&gt;48,IF(E124="computer",F124*Hulpsheets!$BA$4,F124*Hulpsheets!$BA$5),IF(E124="computer",F124*Hulpsheets!$BA$4,F124*Hulpsheets!$BA$5)*($C$7-36)/12)))</f>
        <v/>
      </c>
      <c r="K124" s="151" t="str">
        <f>IF(E124="","",IF($C$7&lt;48,0,IF($C$7&gt;48,IF(E124="computer",F124*Hulpsheets!$BB$4,F124*Hulpsheets!$BB$5),IF(E124="computer",F124*Hulpsheets!$BB$4,F124*Hulpsheets!$BB$5)*($C$7-48)/12)))</f>
        <v/>
      </c>
      <c r="L124" s="429" t="s">
        <v>120</v>
      </c>
      <c r="M124" s="257" t="str">
        <f>IF(LEN($C$5)&lt;=1,
    "",
    IF(
        OR($C$5="Overige (zorg-)instellingen",$C$5="Onderneming"),
        IF(Basisgegevens!$C$5="Ja",
            IFERROR(
                INDEX(Hulpsheets!$AO$3:$AR$18,
                    MATCH($C$9,Hulpsheets!$AN$3:$AN$18,0),
                    MATCH($C$6,Hulpsheets!$AO$3:$AR$3,0)
                ),
                ""
            ),
            IFERROR(
                INDEX(Hulpsheets!$AH$3:$AK$18,
                    MATCH($C$9,Hulpsheets!$AG$3:$AG$18,0),
                    MATCH($C$6,Hulpsheets!$AH$3:$AK$3,0)
                ),
                ""
            )
        ),
        IF($L124="Niet-economische activiteit",
            100%,
            IF(Basisgegevens!$C$5="Ja",
                IFERROR(
                    INDEX(Hulpsheets!$AO$3:$AR$18,
                        MATCH($C$9,Hulpsheets!$AN$3:$AN$18,0),
                        MATCH($C$6,Hulpsheets!$AO$3:$AR$3,0)
                    ),
                    ""
                ),
                IFERROR(
                    INDEX(Hulpsheets!$AH$3:$AK$18,
                        MATCH($C$9,Hulpsheets!$AG$3:$AG$18,0),
                        MATCH($C$6,Hulpsheets!$AH$3:$AK$3,0)
                    ),
                    ""
                )
            )
        )
    )
)</f>
        <v/>
      </c>
      <c r="N124" s="397">
        <f t="shared" si="31"/>
        <v>0</v>
      </c>
      <c r="O124" s="77" t="str">
        <f t="shared" si="32"/>
        <v/>
      </c>
      <c r="P124" s="86" t="str">
        <f t="shared" si="33"/>
        <v/>
      </c>
      <c r="R124" s="404"/>
      <c r="S124" s="407" t="str">
        <f t="shared" si="38"/>
        <v/>
      </c>
      <c r="T124" s="130" t="str">
        <f t="shared" si="34"/>
        <v/>
      </c>
      <c r="U124" s="70"/>
      <c r="V124" s="404"/>
      <c r="W124" s="70"/>
      <c r="X124" s="404"/>
      <c r="Z124" s="407" t="str">
        <f t="shared" si="39"/>
        <v/>
      </c>
      <c r="AA124" s="130" t="str">
        <f t="shared" si="35"/>
        <v/>
      </c>
      <c r="AB124" s="407" t="str">
        <f t="shared" si="36"/>
        <v/>
      </c>
      <c r="AC124" s="130" t="str">
        <f t="shared" si="37"/>
        <v/>
      </c>
      <c r="AD124" s="461"/>
    </row>
    <row r="125" spans="2:30" ht="13.5" hidden="1" outlineLevel="1" thickBot="1" x14ac:dyDescent="0.25">
      <c r="B125" s="514"/>
      <c r="C125" s="515"/>
      <c r="D125" s="515"/>
      <c r="E125" s="19"/>
      <c r="F125" s="141"/>
      <c r="G125" s="151" t="str">
        <f>IF(E125="","",IF($C$7&gt;12,IF(E125="computer",F125*Hulpsheets!$AX$4,F125*Hulpsheets!$AX$5),(IF(E125="computer",F125*Hulpsheets!$AX$4,F125*Hulpsheets!$AX$5)*$C$7/12)))</f>
        <v/>
      </c>
      <c r="H125" s="151" t="str">
        <f>IF(E125="","",IF($C$7&lt;13,0,IF($C$7&gt;24,IF(E125="computer",F125*Hulpsheets!$AY$4,F125*Hulpsheets!$AY$5),IF(E125="computer",F125*Hulpsheets!$AY$4,F125*Hulpsheets!$AY$5)*($C$7-12)/12)))</f>
        <v/>
      </c>
      <c r="I125" s="151" t="str">
        <f>IF(E125="","",IF($C$7&lt;24,0,IF($C$7&gt;36,IF(E125="computer",F125*Hulpsheets!$AZ$4,F125*Hulpsheets!$AZ$5),IF(E125="computer",F125*Hulpsheets!$AZ$4,F125*Hulpsheets!$AZ$5)*($C$7-24)/12)))</f>
        <v/>
      </c>
      <c r="J125" s="151" t="str">
        <f>IF(E125="","",IF($C$7&lt;36,0,IF($C$7&gt;48,IF(E125="computer",F125*Hulpsheets!$BA$4,F125*Hulpsheets!$BA$5),IF(E125="computer",F125*Hulpsheets!$BA$4,F125*Hulpsheets!$BA$5)*($C$7-36)/12)))</f>
        <v/>
      </c>
      <c r="K125" s="151" t="str">
        <f>IF(E125="","",IF($C$7&lt;48,0,IF($C$7&gt;48,IF(E125="computer",F125*Hulpsheets!$BB$4,F125*Hulpsheets!$BB$5),IF(E125="computer",F125*Hulpsheets!$BB$4,F125*Hulpsheets!$BB$5)*($C$7-48)/12)))</f>
        <v/>
      </c>
      <c r="L125" s="429" t="s">
        <v>120</v>
      </c>
      <c r="M125" s="257" t="str">
        <f>IF(LEN($C$5)&lt;=1,
    "",
    IF(
        OR($C$5="Overige (zorg-)instellingen",$C$5="Onderneming"),
        IF(Basisgegevens!$C$5="Ja",
            IFERROR(
                INDEX(Hulpsheets!$AO$3:$AR$18,
                    MATCH($C$9,Hulpsheets!$AN$3:$AN$18,0),
                    MATCH($C$6,Hulpsheets!$AO$3:$AR$3,0)
                ),
                ""
            ),
            IFERROR(
                INDEX(Hulpsheets!$AH$3:$AK$18,
                    MATCH($C$9,Hulpsheets!$AG$3:$AG$18,0),
                    MATCH($C$6,Hulpsheets!$AH$3:$AK$3,0)
                ),
                ""
            )
        ),
        IF($L125="Niet-economische activiteit",
            100%,
            IF(Basisgegevens!$C$5="Ja",
                IFERROR(
                    INDEX(Hulpsheets!$AO$3:$AR$18,
                        MATCH($C$9,Hulpsheets!$AN$3:$AN$18,0),
                        MATCH($C$6,Hulpsheets!$AO$3:$AR$3,0)
                    ),
                    ""
                ),
                IFERROR(
                    INDEX(Hulpsheets!$AH$3:$AK$18,
                        MATCH($C$9,Hulpsheets!$AG$3:$AG$18,0),
                        MATCH($C$6,Hulpsheets!$AH$3:$AK$3,0)
                    ),
                    ""
                )
            )
        )
    )
)</f>
        <v/>
      </c>
      <c r="N125" s="397">
        <f t="shared" si="31"/>
        <v>0</v>
      </c>
      <c r="O125" s="77" t="str">
        <f t="shared" si="32"/>
        <v/>
      </c>
      <c r="P125" s="86" t="str">
        <f t="shared" si="33"/>
        <v/>
      </c>
      <c r="R125" s="404"/>
      <c r="S125" s="407" t="str">
        <f t="shared" si="38"/>
        <v/>
      </c>
      <c r="T125" s="130" t="str">
        <f t="shared" si="34"/>
        <v/>
      </c>
      <c r="U125" s="70"/>
      <c r="V125" s="404"/>
      <c r="W125" s="70"/>
      <c r="X125" s="404"/>
      <c r="Z125" s="407" t="str">
        <f t="shared" si="39"/>
        <v/>
      </c>
      <c r="AA125" s="130" t="str">
        <f t="shared" si="35"/>
        <v/>
      </c>
      <c r="AB125" s="407" t="str">
        <f t="shared" si="36"/>
        <v/>
      </c>
      <c r="AC125" s="130" t="str">
        <f t="shared" si="37"/>
        <v/>
      </c>
      <c r="AD125" s="461"/>
    </row>
    <row r="126" spans="2:30" ht="13.5" hidden="1" outlineLevel="1" thickBot="1" x14ac:dyDescent="0.25">
      <c r="B126" s="514"/>
      <c r="C126" s="515"/>
      <c r="D126" s="515"/>
      <c r="E126" s="19"/>
      <c r="F126" s="141"/>
      <c r="G126" s="151" t="str">
        <f>IF(E126="","",IF($C$7&gt;12,IF(E126="computer",F126*Hulpsheets!$AX$4,F126*Hulpsheets!$AX$5),(IF(E126="computer",F126*Hulpsheets!$AX$4,F126*Hulpsheets!$AX$5)*$C$7/12)))</f>
        <v/>
      </c>
      <c r="H126" s="151" t="str">
        <f>IF(E126="","",IF($C$7&lt;13,0,IF($C$7&gt;24,IF(E126="computer",F126*Hulpsheets!$AY$4,F126*Hulpsheets!$AY$5),IF(E126="computer",F126*Hulpsheets!$AY$4,F126*Hulpsheets!$AY$5)*($C$7-12)/12)))</f>
        <v/>
      </c>
      <c r="I126" s="151" t="str">
        <f>IF(E126="","",IF($C$7&lt;24,0,IF($C$7&gt;36,IF(E126="computer",F126*Hulpsheets!$AZ$4,F126*Hulpsheets!$AZ$5),IF(E126="computer",F126*Hulpsheets!$AZ$4,F126*Hulpsheets!$AZ$5)*($C$7-24)/12)))</f>
        <v/>
      </c>
      <c r="J126" s="151" t="str">
        <f>IF(E126="","",IF($C$7&lt;36,0,IF($C$7&gt;48,IF(E126="computer",F126*Hulpsheets!$BA$4,F126*Hulpsheets!$BA$5),IF(E126="computer",F126*Hulpsheets!$BA$4,F126*Hulpsheets!$BA$5)*($C$7-36)/12)))</f>
        <v/>
      </c>
      <c r="K126" s="151" t="str">
        <f>IF(E126="","",IF($C$7&lt;48,0,IF($C$7&gt;48,IF(E126="computer",F126*Hulpsheets!$BB$4,F126*Hulpsheets!$BB$5),IF(E126="computer",F126*Hulpsheets!$BB$4,F126*Hulpsheets!$BB$5)*($C$7-48)/12)))</f>
        <v/>
      </c>
      <c r="L126" s="429" t="s">
        <v>120</v>
      </c>
      <c r="M126" s="257" t="str">
        <f>IF(LEN($C$5)&lt;=1,
    "",
    IF(
        OR($C$5="Overige (zorg-)instellingen",$C$5="Onderneming"),
        IF(Basisgegevens!$C$5="Ja",
            IFERROR(
                INDEX(Hulpsheets!$AO$3:$AR$18,
                    MATCH($C$9,Hulpsheets!$AN$3:$AN$18,0),
                    MATCH($C$6,Hulpsheets!$AO$3:$AR$3,0)
                ),
                ""
            ),
            IFERROR(
                INDEX(Hulpsheets!$AH$3:$AK$18,
                    MATCH($C$9,Hulpsheets!$AG$3:$AG$18,0),
                    MATCH($C$6,Hulpsheets!$AH$3:$AK$3,0)
                ),
                ""
            )
        ),
        IF($L126="Niet-economische activiteit",
            100%,
            IF(Basisgegevens!$C$5="Ja",
                IFERROR(
                    INDEX(Hulpsheets!$AO$3:$AR$18,
                        MATCH($C$9,Hulpsheets!$AN$3:$AN$18,0),
                        MATCH($C$6,Hulpsheets!$AO$3:$AR$3,0)
                    ),
                    ""
                ),
                IFERROR(
                    INDEX(Hulpsheets!$AH$3:$AK$18,
                        MATCH($C$9,Hulpsheets!$AG$3:$AG$18,0),
                        MATCH($C$6,Hulpsheets!$AH$3:$AK$3,0)
                    ),
                    ""
                )
            )
        )
    )
)</f>
        <v/>
      </c>
      <c r="N126" s="397">
        <f t="shared" si="31"/>
        <v>0</v>
      </c>
      <c r="O126" s="77" t="str">
        <f t="shared" si="32"/>
        <v/>
      </c>
      <c r="P126" s="86" t="str">
        <f t="shared" si="33"/>
        <v/>
      </c>
      <c r="R126" s="404"/>
      <c r="S126" s="407" t="str">
        <f t="shared" si="38"/>
        <v/>
      </c>
      <c r="T126" s="130" t="str">
        <f t="shared" si="34"/>
        <v/>
      </c>
      <c r="U126" s="70"/>
      <c r="V126" s="404"/>
      <c r="W126" s="70"/>
      <c r="X126" s="404"/>
      <c r="Z126" s="407" t="str">
        <f t="shared" si="39"/>
        <v/>
      </c>
      <c r="AA126" s="130" t="str">
        <f t="shared" si="35"/>
        <v/>
      </c>
      <c r="AB126" s="407" t="str">
        <f t="shared" si="36"/>
        <v/>
      </c>
      <c r="AC126" s="130" t="str">
        <f t="shared" si="37"/>
        <v/>
      </c>
      <c r="AD126" s="461"/>
    </row>
    <row r="127" spans="2:30" ht="13.5" hidden="1" outlineLevel="1" thickBot="1" x14ac:dyDescent="0.25">
      <c r="B127" s="527"/>
      <c r="C127" s="528"/>
      <c r="D127" s="528"/>
      <c r="E127" s="228"/>
      <c r="F127" s="150"/>
      <c r="G127" s="243" t="str">
        <f>IF(E127="","",IF($C$7&gt;12,IF(E127="computer",F127*Hulpsheets!$AX$4,F127*Hulpsheets!$AX$5),(IF(E127="computer",F127*Hulpsheets!$AX$4,F127*Hulpsheets!$AX$5)*$C$7/12)))</f>
        <v/>
      </c>
      <c r="H127" s="243" t="str">
        <f>IF(E127="","",IF($C$7&lt;13,0,IF($C$7&gt;24,IF(E127="computer",F127*Hulpsheets!$AY$4,F127*Hulpsheets!$AY$5),IF(E127="computer",F127*Hulpsheets!$AY$4,F127*Hulpsheets!$AY$5)*($C$7-12)/12)))</f>
        <v/>
      </c>
      <c r="I127" s="243" t="str">
        <f>IF(E127="","",IF($C$7&lt;24,0,IF($C$7&gt;36,IF(E127="computer",F127*Hulpsheets!$AZ$4,F127*Hulpsheets!$AZ$5),IF(E127="computer",F127*Hulpsheets!$AZ$4,F127*Hulpsheets!$AZ$5)*($C$7-24)/12)))</f>
        <v/>
      </c>
      <c r="J127" s="243" t="str">
        <f>IF(E127="","",IF($C$7&lt;36,0,IF($C$7&gt;48,IF(E127="computer",F127*Hulpsheets!$BA$4,F127*Hulpsheets!$BA$5),IF(E127="computer",F127*Hulpsheets!$BA$4,F127*Hulpsheets!$BA$5)*($C$7-36)/12)))</f>
        <v/>
      </c>
      <c r="K127" s="243" t="str">
        <f>IF(E127="","",IF($C$7&lt;48,0,IF($C$7&gt;48,IF(E127="computer",F127*Hulpsheets!$BB$4,F127*Hulpsheets!$BB$5),IF(E127="computer",F127*Hulpsheets!$BB$4,F127*Hulpsheets!$BB$5)*($C$7-48)/12)))</f>
        <v/>
      </c>
      <c r="L127" s="428" t="s">
        <v>120</v>
      </c>
      <c r="M127" s="427" t="str">
        <f>IF(LEN($C$5)&lt;=1,
    "",
    IF(
        OR($C$5="Overige (zorg-)instellingen",$C$5="Onderneming"),
        IF(Basisgegevens!$C$5="Ja",
            IFERROR(
                INDEX(Hulpsheets!$AO$3:$AR$18,
                    MATCH($C$9,Hulpsheets!$AN$3:$AN$18,0),
                    MATCH($C$6,Hulpsheets!$AO$3:$AR$3,0)
                ),
                ""
            ),
            IFERROR(
                INDEX(Hulpsheets!$AH$3:$AK$18,
                    MATCH($C$9,Hulpsheets!$AG$3:$AG$18,0),
                    MATCH($C$6,Hulpsheets!$AH$3:$AK$3,0)
                ),
                ""
            )
        ),
        IF($L127="Niet-economische activiteit",
            100%,
            IF(Basisgegevens!$C$5="Ja",
                IFERROR(
                    INDEX(Hulpsheets!$AO$3:$AR$18,
                        MATCH($C$9,Hulpsheets!$AN$3:$AN$18,0),
                        MATCH($C$6,Hulpsheets!$AO$3:$AR$3,0)
                    ),
                    ""
                ),
                IFERROR(
                    INDEX(Hulpsheets!$AH$3:$AK$18,
                        MATCH($C$9,Hulpsheets!$AG$3:$AG$18,0),
                        MATCH($C$6,Hulpsheets!$AH$3:$AK$3,0)
                    ),
                    ""
                )
            )
        )
    )
)</f>
        <v/>
      </c>
      <c r="N127" s="397">
        <f t="shared" si="31"/>
        <v>0</v>
      </c>
      <c r="O127" s="87" t="str">
        <f t="shared" si="32"/>
        <v/>
      </c>
      <c r="P127" s="88" t="str">
        <f t="shared" si="33"/>
        <v/>
      </c>
      <c r="R127" s="405"/>
      <c r="S127" s="407" t="str">
        <f t="shared" si="38"/>
        <v/>
      </c>
      <c r="T127" s="365" t="str">
        <f t="shared" si="34"/>
        <v/>
      </c>
      <c r="U127" s="70"/>
      <c r="V127" s="405"/>
      <c r="W127" s="70"/>
      <c r="X127" s="405"/>
      <c r="Z127" s="407" t="str">
        <f t="shared" si="39"/>
        <v/>
      </c>
      <c r="AA127" s="365" t="str">
        <f t="shared" si="35"/>
        <v/>
      </c>
      <c r="AB127" s="407" t="str">
        <f t="shared" si="36"/>
        <v/>
      </c>
      <c r="AC127" s="365" t="str">
        <f t="shared" si="37"/>
        <v/>
      </c>
      <c r="AD127" s="461"/>
    </row>
    <row r="128" spans="2:30" ht="13.5" collapsed="1" thickBot="1" x14ac:dyDescent="0.25">
      <c r="B128" s="32"/>
      <c r="C128" s="32"/>
      <c r="D128" s="103"/>
      <c r="E128" s="110"/>
      <c r="F128" s="110"/>
      <c r="G128" s="111"/>
      <c r="H128" s="112"/>
      <c r="I128" s="29"/>
      <c r="J128" s="111"/>
      <c r="L128" s="418" t="s">
        <v>102</v>
      </c>
      <c r="M128" s="78"/>
      <c r="N128" s="101">
        <f>SUM(N103:N127)</f>
        <v>0</v>
      </c>
      <c r="O128" s="101">
        <f>SUM(O103:O127)</f>
        <v>0</v>
      </c>
      <c r="P128" s="101">
        <f>SUM(P103:P127)</f>
        <v>0</v>
      </c>
      <c r="Q128" s="29"/>
      <c r="R128" s="364">
        <f>SUM(R103:R127)</f>
        <v>0</v>
      </c>
      <c r="S128" s="364">
        <f>SUM(S103:S127)</f>
        <v>0</v>
      </c>
      <c r="T128" s="364">
        <f>SUM(T103:T127)</f>
        <v>0</v>
      </c>
      <c r="V128" s="364">
        <f>SUM(V103:V127)</f>
        <v>0</v>
      </c>
      <c r="W128" s="70"/>
      <c r="X128" s="364">
        <f>SUM(X103:X127)</f>
        <v>0</v>
      </c>
      <c r="Z128" s="364">
        <f>SUM(Z103:Z127)</f>
        <v>0</v>
      </c>
      <c r="AA128" s="364">
        <f>SUM(AA103:AA127)</f>
        <v>0</v>
      </c>
      <c r="AB128" s="364">
        <f>SUM(AB103:AB127)</f>
        <v>0</v>
      </c>
      <c r="AC128" s="364">
        <f>SUM(AC103:AC127)</f>
        <v>0</v>
      </c>
      <c r="AD128" s="462"/>
    </row>
    <row r="129" spans="1:30" ht="13.5" thickBot="1" x14ac:dyDescent="0.25">
      <c r="B129" s="32"/>
      <c r="C129" s="32"/>
      <c r="D129" s="103"/>
      <c r="E129" s="110"/>
      <c r="F129" s="110"/>
      <c r="G129" s="111"/>
      <c r="H129" s="112"/>
      <c r="I129" s="29"/>
      <c r="J129" s="111"/>
      <c r="U129" s="100"/>
      <c r="V129" s="100"/>
      <c r="W129" s="100"/>
      <c r="X129" s="100"/>
      <c r="Z129" s="100"/>
      <c r="AA129" s="100"/>
      <c r="AB129" s="100"/>
    </row>
    <row r="130" spans="1:30" ht="15" customHeight="1" thickBot="1" x14ac:dyDescent="0.25">
      <c r="B130" s="503" t="s">
        <v>122</v>
      </c>
      <c r="C130" s="503"/>
      <c r="D130" s="503"/>
      <c r="E130" s="503"/>
      <c r="F130" s="29"/>
      <c r="I130" s="29"/>
      <c r="P130" s="29"/>
      <c r="Q130" s="29"/>
      <c r="R130" s="406" t="s">
        <v>87</v>
      </c>
      <c r="S130" s="401"/>
      <c r="T130" s="402"/>
      <c r="U130" s="29"/>
      <c r="V130" s="498" t="s">
        <v>61</v>
      </c>
      <c r="W130" s="6"/>
      <c r="X130" s="498" t="s">
        <v>62</v>
      </c>
      <c r="Z130" s="401"/>
      <c r="AA130" s="402"/>
      <c r="AB130" s="412"/>
      <c r="AC130" s="413"/>
      <c r="AD130" s="463"/>
    </row>
    <row r="131" spans="1:30" ht="13.5" thickBot="1" x14ac:dyDescent="0.25">
      <c r="B131" s="106"/>
      <c r="C131" s="106"/>
      <c r="D131" s="107"/>
      <c r="E131" s="107"/>
      <c r="G131" s="107"/>
      <c r="H131" s="108"/>
      <c r="I131" s="95"/>
      <c r="J131" s="107"/>
      <c r="K131" s="107"/>
      <c r="L131" s="107"/>
      <c r="P131" s="29"/>
      <c r="Q131" s="29"/>
      <c r="R131" s="6"/>
      <c r="S131" s="6"/>
      <c r="T131" s="6"/>
      <c r="U131" s="29"/>
      <c r="V131" s="499"/>
      <c r="W131" s="6"/>
      <c r="X131" s="499"/>
      <c r="Z131" s="6"/>
      <c r="AA131" s="6"/>
      <c r="AB131" s="6"/>
      <c r="AC131" s="97"/>
      <c r="AD131" s="97"/>
    </row>
    <row r="132" spans="1:30" ht="21" customHeight="1" thickBot="1" x14ac:dyDescent="0.25">
      <c r="A132" s="120"/>
      <c r="B132" s="504" t="s">
        <v>109</v>
      </c>
      <c r="C132" s="505"/>
      <c r="D132" s="505"/>
      <c r="E132" s="505"/>
      <c r="F132" s="505"/>
      <c r="G132" s="505"/>
      <c r="H132" s="505"/>
      <c r="I132" s="505"/>
      <c r="J132" s="505"/>
      <c r="K132" s="506"/>
      <c r="L132" s="236" t="s">
        <v>235</v>
      </c>
      <c r="M132" s="143" t="s">
        <v>94</v>
      </c>
      <c r="N132" s="237" t="s">
        <v>66</v>
      </c>
      <c r="O132" s="237" t="s">
        <v>95</v>
      </c>
      <c r="P132" s="237" t="s">
        <v>96</v>
      </c>
      <c r="Q132" s="120"/>
      <c r="R132" s="239" t="s">
        <v>68</v>
      </c>
      <c r="S132" s="238" t="s">
        <v>97</v>
      </c>
      <c r="T132" s="238" t="s">
        <v>70</v>
      </c>
      <c r="U132" s="119"/>
      <c r="V132" s="239" t="s">
        <v>68</v>
      </c>
      <c r="W132" s="409"/>
      <c r="X132" s="239" t="s">
        <v>68</v>
      </c>
      <c r="Y132" s="120"/>
      <c r="Z132" s="238" t="s">
        <v>97</v>
      </c>
      <c r="AA132" s="238" t="s">
        <v>70</v>
      </c>
      <c r="AB132" s="238" t="s">
        <v>97</v>
      </c>
      <c r="AC132" s="238" t="s">
        <v>70</v>
      </c>
      <c r="AD132" s="118"/>
    </row>
    <row r="133" spans="1:30" x14ac:dyDescent="0.2">
      <c r="B133" s="507"/>
      <c r="C133" s="508"/>
      <c r="D133" s="508"/>
      <c r="E133" s="508"/>
      <c r="F133" s="508"/>
      <c r="G133" s="508"/>
      <c r="H133" s="508"/>
      <c r="I133" s="508"/>
      <c r="J133" s="508"/>
      <c r="K133" s="509"/>
      <c r="L133" s="429" t="s">
        <v>120</v>
      </c>
      <c r="M133" s="257" t="str">
        <f>IF(LEN($C$5)&lt;=1,
    "",
    IF(
        OR($C$5="Overige (zorg-)instellingen",$C$5="Onderneming"),
        IF(Basisgegevens!$C$5="Ja",
            IFERROR(
                INDEX(Hulpsheets!$AO$3:$AR$18,
                    MATCH($C$9,Hulpsheets!$AN$3:$AN$18,0),
                    MATCH($C$6,Hulpsheets!$AO$3:$AR$3,0)
                ),
                ""
            ),
            IFERROR(
                INDEX(Hulpsheets!$AH$3:$AK$18,
                    MATCH($C$9,Hulpsheets!$AG$3:$AG$18,0),
                    MATCH($C$6,Hulpsheets!$AH$3:$AK$3,0)
                ),
                ""
            )
        ),
        IF($L133="Niet-economische activiteit",
            100%,
            IF(Basisgegevens!$C$5="Ja",
                IFERROR(
                    INDEX(Hulpsheets!$AO$3:$AR$18,
                        MATCH($C$9,Hulpsheets!$AN$3:$AN$18,0),
                        MATCH($C$6,Hulpsheets!$AO$3:$AR$3,0)
                    ),
                    ""
                ),
                IFERROR(
                    INDEX(Hulpsheets!$AH$3:$AK$18,
                        MATCH($C$9,Hulpsheets!$AG$3:$AG$18,0),
                        MATCH($C$6,Hulpsheets!$AH$3:$AK$3,0)
                    ),
                    ""
                )
            )
        )
    )
)</f>
        <v/>
      </c>
      <c r="N133" s="398"/>
      <c r="O133" s="394" t="str">
        <f t="shared" ref="O133:O157" si="40">IFERROR(N133*M133,"")</f>
        <v/>
      </c>
      <c r="P133" s="85" t="str">
        <f t="shared" ref="P133:P157" si="41">IFERROR(N133-O133,"")</f>
        <v/>
      </c>
      <c r="R133" s="404"/>
      <c r="S133" s="403" t="str">
        <f>IFERROR($R133*(1-$M133),"")</f>
        <v/>
      </c>
      <c r="T133" s="130" t="str">
        <f t="shared" ref="T133:T157" si="42">IFERROR(R133-S133,"")</f>
        <v/>
      </c>
      <c r="U133" s="80"/>
      <c r="V133" s="404"/>
      <c r="W133" s="70"/>
      <c r="X133" s="404"/>
      <c r="Z133" s="403" t="str">
        <f>IFERROR($V133*(1-$M133),"")</f>
        <v/>
      </c>
      <c r="AA133" s="130" t="str">
        <f t="shared" ref="AA133:AA157" si="43">IFERROR(V133-Z133,"")</f>
        <v/>
      </c>
      <c r="AB133" s="403" t="str">
        <f t="shared" ref="AB133:AB157" si="44">IFERROR($X133*(1-$M133),"")</f>
        <v/>
      </c>
      <c r="AC133" s="130" t="str">
        <f t="shared" ref="AC133:AC157" si="45">IFERROR(X133-AB133,"")</f>
        <v/>
      </c>
      <c r="AD133" s="461"/>
    </row>
    <row r="134" spans="1:30" x14ac:dyDescent="0.2">
      <c r="B134" s="500"/>
      <c r="C134" s="501"/>
      <c r="D134" s="501"/>
      <c r="E134" s="501"/>
      <c r="F134" s="501"/>
      <c r="G134" s="501"/>
      <c r="H134" s="501"/>
      <c r="I134" s="501"/>
      <c r="J134" s="501"/>
      <c r="K134" s="502"/>
      <c r="L134" s="429" t="s">
        <v>120</v>
      </c>
      <c r="M134" s="257" t="str">
        <f>IF(LEN($C$5)&lt;=1,
    "",
    IF(
        OR($C$5="Overige (zorg-)instellingen",$C$5="Onderneming"),
        IF(Basisgegevens!$C$5="Ja",
            IFERROR(
                INDEX(Hulpsheets!$AO$3:$AR$18,
                    MATCH($C$9,Hulpsheets!$AN$3:$AN$18,0),
                    MATCH($C$6,Hulpsheets!$AO$3:$AR$3,0)
                ),
                ""
            ),
            IFERROR(
                INDEX(Hulpsheets!$AH$3:$AK$18,
                    MATCH($C$9,Hulpsheets!$AG$3:$AG$18,0),
                    MATCH($C$6,Hulpsheets!$AH$3:$AK$3,0)
                ),
                ""
            )
        ),
        IF($L134="Niet-economische activiteit",
            100%,
            IF(Basisgegevens!$C$5="Ja",
                IFERROR(
                    INDEX(Hulpsheets!$AO$3:$AR$18,
                        MATCH($C$9,Hulpsheets!$AN$3:$AN$18,0),
                        MATCH($C$6,Hulpsheets!$AO$3:$AR$3,0)
                    ),
                    ""
                ),
                IFERROR(
                    INDEX(Hulpsheets!$AH$3:$AK$18,
                        MATCH($C$9,Hulpsheets!$AG$3:$AG$18,0),
                        MATCH($C$6,Hulpsheets!$AH$3:$AK$3,0)
                    ),
                    ""
                )
            )
        )
    )
)</f>
        <v/>
      </c>
      <c r="N134" s="399"/>
      <c r="O134" s="395" t="str">
        <f t="shared" si="40"/>
        <v/>
      </c>
      <c r="P134" s="86" t="str">
        <f t="shared" si="41"/>
        <v/>
      </c>
      <c r="R134" s="404"/>
      <c r="S134" s="403" t="str">
        <f t="shared" ref="S134:S157" si="46">IFERROR($R134*(1-$M134),"")</f>
        <v/>
      </c>
      <c r="T134" s="130" t="str">
        <f t="shared" si="42"/>
        <v/>
      </c>
      <c r="U134" s="70"/>
      <c r="V134" s="404"/>
      <c r="W134" s="70"/>
      <c r="X134" s="404"/>
      <c r="Z134" s="403" t="str">
        <f t="shared" ref="Z134:Z157" si="47">IFERROR($V134*(1-$M134),"")</f>
        <v/>
      </c>
      <c r="AA134" s="130" t="str">
        <f t="shared" si="43"/>
        <v/>
      </c>
      <c r="AB134" s="403" t="str">
        <f t="shared" si="44"/>
        <v/>
      </c>
      <c r="AC134" s="130" t="str">
        <f t="shared" si="45"/>
        <v/>
      </c>
      <c r="AD134" s="461"/>
    </row>
    <row r="135" spans="1:30" x14ac:dyDescent="0.2">
      <c r="B135" s="500"/>
      <c r="C135" s="501"/>
      <c r="D135" s="501"/>
      <c r="E135" s="501"/>
      <c r="F135" s="501"/>
      <c r="G135" s="501"/>
      <c r="H135" s="501"/>
      <c r="I135" s="501"/>
      <c r="J135" s="501"/>
      <c r="K135" s="502"/>
      <c r="L135" s="429" t="s">
        <v>120</v>
      </c>
      <c r="M135" s="257" t="str">
        <f>IF(LEN($C$5)&lt;=1,
    "",
    IF(
        OR($C$5="Overige (zorg-)instellingen",$C$5="Onderneming"),
        IF(Basisgegevens!$C$5="Ja",
            IFERROR(
                INDEX(Hulpsheets!$AO$3:$AR$18,
                    MATCH($C$9,Hulpsheets!$AN$3:$AN$18,0),
                    MATCH($C$6,Hulpsheets!$AO$3:$AR$3,0)
                ),
                ""
            ),
            IFERROR(
                INDEX(Hulpsheets!$AH$3:$AK$18,
                    MATCH($C$9,Hulpsheets!$AG$3:$AG$18,0),
                    MATCH($C$6,Hulpsheets!$AH$3:$AK$3,0)
                ),
                ""
            )
        ),
        IF($L135="Niet-economische activiteit",
            100%,
            IF(Basisgegevens!$C$5="Ja",
                IFERROR(
                    INDEX(Hulpsheets!$AO$3:$AR$18,
                        MATCH($C$9,Hulpsheets!$AN$3:$AN$18,0),
                        MATCH($C$6,Hulpsheets!$AO$3:$AR$3,0)
                    ),
                    ""
                ),
                IFERROR(
                    INDEX(Hulpsheets!$AH$3:$AK$18,
                        MATCH($C$9,Hulpsheets!$AG$3:$AG$18,0),
                        MATCH($C$6,Hulpsheets!$AH$3:$AK$3,0)
                    ),
                    ""
                )
            )
        )
    )
)</f>
        <v/>
      </c>
      <c r="N135" s="399"/>
      <c r="O135" s="395" t="str">
        <f t="shared" si="40"/>
        <v/>
      </c>
      <c r="P135" s="86" t="str">
        <f t="shared" si="41"/>
        <v/>
      </c>
      <c r="R135" s="404"/>
      <c r="S135" s="403" t="str">
        <f t="shared" si="46"/>
        <v/>
      </c>
      <c r="T135" s="130" t="str">
        <f t="shared" si="42"/>
        <v/>
      </c>
      <c r="U135" s="70"/>
      <c r="V135" s="404"/>
      <c r="W135" s="70"/>
      <c r="X135" s="404"/>
      <c r="Z135" s="403" t="str">
        <f t="shared" si="47"/>
        <v/>
      </c>
      <c r="AA135" s="130" t="str">
        <f t="shared" si="43"/>
        <v/>
      </c>
      <c r="AB135" s="403" t="str">
        <f t="shared" si="44"/>
        <v/>
      </c>
      <c r="AC135" s="130" t="str">
        <f t="shared" si="45"/>
        <v/>
      </c>
      <c r="AD135" s="461"/>
    </row>
    <row r="136" spans="1:30" x14ac:dyDescent="0.2">
      <c r="B136" s="500"/>
      <c r="C136" s="501"/>
      <c r="D136" s="501"/>
      <c r="E136" s="501"/>
      <c r="F136" s="501"/>
      <c r="G136" s="501"/>
      <c r="H136" s="501"/>
      <c r="I136" s="501"/>
      <c r="J136" s="501"/>
      <c r="K136" s="502"/>
      <c r="L136" s="429" t="s">
        <v>120</v>
      </c>
      <c r="M136" s="257" t="str">
        <f>IF(LEN($C$5)&lt;=1,
    "",
    IF(
        OR($C$5="Overige (zorg-)instellingen",$C$5="Onderneming"),
        IF(Basisgegevens!$C$5="Ja",
            IFERROR(
                INDEX(Hulpsheets!$AO$3:$AR$18,
                    MATCH($C$9,Hulpsheets!$AN$3:$AN$18,0),
                    MATCH($C$6,Hulpsheets!$AO$3:$AR$3,0)
                ),
                ""
            ),
            IFERROR(
                INDEX(Hulpsheets!$AH$3:$AK$18,
                    MATCH($C$9,Hulpsheets!$AG$3:$AG$18,0),
                    MATCH($C$6,Hulpsheets!$AH$3:$AK$3,0)
                ),
                ""
            )
        ),
        IF($L136="Niet-economische activiteit",
            100%,
            IF(Basisgegevens!$C$5="Ja",
                IFERROR(
                    INDEX(Hulpsheets!$AO$3:$AR$18,
                        MATCH($C$9,Hulpsheets!$AN$3:$AN$18,0),
                        MATCH($C$6,Hulpsheets!$AO$3:$AR$3,0)
                    ),
                    ""
                ),
                IFERROR(
                    INDEX(Hulpsheets!$AH$3:$AK$18,
                        MATCH($C$9,Hulpsheets!$AG$3:$AG$18,0),
                        MATCH($C$6,Hulpsheets!$AH$3:$AK$3,0)
                    ),
                    ""
                )
            )
        )
    )
)</f>
        <v/>
      </c>
      <c r="N136" s="399"/>
      <c r="O136" s="395" t="str">
        <f t="shared" si="40"/>
        <v/>
      </c>
      <c r="P136" s="86" t="str">
        <f t="shared" si="41"/>
        <v/>
      </c>
      <c r="R136" s="404"/>
      <c r="S136" s="403" t="str">
        <f t="shared" si="46"/>
        <v/>
      </c>
      <c r="T136" s="130" t="str">
        <f t="shared" si="42"/>
        <v/>
      </c>
      <c r="U136" s="70"/>
      <c r="V136" s="404"/>
      <c r="W136" s="70"/>
      <c r="X136" s="404"/>
      <c r="Z136" s="403" t="str">
        <f t="shared" si="47"/>
        <v/>
      </c>
      <c r="AA136" s="130" t="str">
        <f t="shared" si="43"/>
        <v/>
      </c>
      <c r="AB136" s="403" t="str">
        <f t="shared" si="44"/>
        <v/>
      </c>
      <c r="AC136" s="130" t="str">
        <f t="shared" si="45"/>
        <v/>
      </c>
      <c r="AD136" s="461"/>
    </row>
    <row r="137" spans="1:30" x14ac:dyDescent="0.2">
      <c r="B137" s="500"/>
      <c r="C137" s="501"/>
      <c r="D137" s="501"/>
      <c r="E137" s="501"/>
      <c r="F137" s="501"/>
      <c r="G137" s="501"/>
      <c r="H137" s="501"/>
      <c r="I137" s="501"/>
      <c r="J137" s="501"/>
      <c r="K137" s="502"/>
      <c r="L137" s="429" t="s">
        <v>120</v>
      </c>
      <c r="M137" s="257" t="str">
        <f>IF(LEN($C$5)&lt;=1,
    "",
    IF(
        OR($C$5="Overige (zorg-)instellingen",$C$5="Onderneming"),
        IF(Basisgegevens!$C$5="Ja",
            IFERROR(
                INDEX(Hulpsheets!$AO$3:$AR$18,
                    MATCH($C$9,Hulpsheets!$AN$3:$AN$18,0),
                    MATCH($C$6,Hulpsheets!$AO$3:$AR$3,0)
                ),
                ""
            ),
            IFERROR(
                INDEX(Hulpsheets!$AH$3:$AK$18,
                    MATCH($C$9,Hulpsheets!$AG$3:$AG$18,0),
                    MATCH($C$6,Hulpsheets!$AH$3:$AK$3,0)
                ),
                ""
            )
        ),
        IF($L137="Niet-economische activiteit",
            100%,
            IF(Basisgegevens!$C$5="Ja",
                IFERROR(
                    INDEX(Hulpsheets!$AO$3:$AR$18,
                        MATCH($C$9,Hulpsheets!$AN$3:$AN$18,0),
                        MATCH($C$6,Hulpsheets!$AO$3:$AR$3,0)
                    ),
                    ""
                ),
                IFERROR(
                    INDEX(Hulpsheets!$AH$3:$AK$18,
                        MATCH($C$9,Hulpsheets!$AG$3:$AG$18,0),
                        MATCH($C$6,Hulpsheets!$AH$3:$AK$3,0)
                    ),
                    ""
                )
            )
        )
    )
)</f>
        <v/>
      </c>
      <c r="N137" s="399"/>
      <c r="O137" s="395" t="str">
        <f t="shared" si="40"/>
        <v/>
      </c>
      <c r="P137" s="86" t="str">
        <f t="shared" si="41"/>
        <v/>
      </c>
      <c r="R137" s="404"/>
      <c r="S137" s="403" t="str">
        <f t="shared" si="46"/>
        <v/>
      </c>
      <c r="T137" s="130" t="str">
        <f t="shared" si="42"/>
        <v/>
      </c>
      <c r="U137" s="70"/>
      <c r="V137" s="404"/>
      <c r="W137" s="70"/>
      <c r="X137" s="404"/>
      <c r="Z137" s="403" t="str">
        <f t="shared" si="47"/>
        <v/>
      </c>
      <c r="AA137" s="130" t="str">
        <f t="shared" si="43"/>
        <v/>
      </c>
      <c r="AB137" s="403" t="str">
        <f t="shared" si="44"/>
        <v/>
      </c>
      <c r="AC137" s="130" t="str">
        <f t="shared" si="45"/>
        <v/>
      </c>
      <c r="AD137" s="461"/>
    </row>
    <row r="138" spans="1:30" x14ac:dyDescent="0.2">
      <c r="B138" s="500"/>
      <c r="C138" s="501"/>
      <c r="D138" s="501"/>
      <c r="E138" s="501"/>
      <c r="F138" s="501"/>
      <c r="G138" s="501"/>
      <c r="H138" s="501"/>
      <c r="I138" s="501"/>
      <c r="J138" s="501"/>
      <c r="K138" s="502"/>
      <c r="L138" s="429" t="s">
        <v>120</v>
      </c>
      <c r="M138" s="257" t="str">
        <f>IF(LEN($C$5)&lt;=1,
    "",
    IF(
        OR($C$5="Overige (zorg-)instellingen",$C$5="Onderneming"),
        IF(Basisgegevens!$C$5="Ja",
            IFERROR(
                INDEX(Hulpsheets!$AO$3:$AR$18,
                    MATCH($C$9,Hulpsheets!$AN$3:$AN$18,0),
                    MATCH($C$6,Hulpsheets!$AO$3:$AR$3,0)
                ),
                ""
            ),
            IFERROR(
                INDEX(Hulpsheets!$AH$3:$AK$18,
                    MATCH($C$9,Hulpsheets!$AG$3:$AG$18,0),
                    MATCH($C$6,Hulpsheets!$AH$3:$AK$3,0)
                ),
                ""
            )
        ),
        IF($L138="Niet-economische activiteit",
            100%,
            IF(Basisgegevens!$C$5="Ja",
                IFERROR(
                    INDEX(Hulpsheets!$AO$3:$AR$18,
                        MATCH($C$9,Hulpsheets!$AN$3:$AN$18,0),
                        MATCH($C$6,Hulpsheets!$AO$3:$AR$3,0)
                    ),
                    ""
                ),
                IFERROR(
                    INDEX(Hulpsheets!$AH$3:$AK$18,
                        MATCH($C$9,Hulpsheets!$AG$3:$AG$18,0),
                        MATCH($C$6,Hulpsheets!$AH$3:$AK$3,0)
                    ),
                    ""
                )
            )
        )
    )
)</f>
        <v/>
      </c>
      <c r="N138" s="399"/>
      <c r="O138" s="395" t="str">
        <f t="shared" si="40"/>
        <v/>
      </c>
      <c r="P138" s="86" t="str">
        <f t="shared" si="41"/>
        <v/>
      </c>
      <c r="R138" s="404"/>
      <c r="S138" s="403" t="str">
        <f t="shared" si="46"/>
        <v/>
      </c>
      <c r="T138" s="130" t="str">
        <f t="shared" si="42"/>
        <v/>
      </c>
      <c r="U138" s="70"/>
      <c r="V138" s="404"/>
      <c r="W138" s="70"/>
      <c r="X138" s="404"/>
      <c r="Z138" s="403" t="str">
        <f t="shared" si="47"/>
        <v/>
      </c>
      <c r="AA138" s="130" t="str">
        <f t="shared" si="43"/>
        <v/>
      </c>
      <c r="AB138" s="403" t="str">
        <f t="shared" si="44"/>
        <v/>
      </c>
      <c r="AC138" s="130" t="str">
        <f t="shared" si="45"/>
        <v/>
      </c>
      <c r="AD138" s="461"/>
    </row>
    <row r="139" spans="1:30" x14ac:dyDescent="0.2">
      <c r="B139" s="500"/>
      <c r="C139" s="501"/>
      <c r="D139" s="501"/>
      <c r="E139" s="501"/>
      <c r="F139" s="501"/>
      <c r="G139" s="501"/>
      <c r="H139" s="501"/>
      <c r="I139" s="501"/>
      <c r="J139" s="501"/>
      <c r="K139" s="502"/>
      <c r="L139" s="429" t="s">
        <v>120</v>
      </c>
      <c r="M139" s="257" t="str">
        <f>IF(LEN($C$5)&lt;=1,
    "",
    IF(
        OR($C$5="Overige (zorg-)instellingen",$C$5="Onderneming"),
        IF(Basisgegevens!$C$5="Ja",
            IFERROR(
                INDEX(Hulpsheets!$AO$3:$AR$18,
                    MATCH($C$9,Hulpsheets!$AN$3:$AN$18,0),
                    MATCH($C$6,Hulpsheets!$AO$3:$AR$3,0)
                ),
                ""
            ),
            IFERROR(
                INDEX(Hulpsheets!$AH$3:$AK$18,
                    MATCH($C$9,Hulpsheets!$AG$3:$AG$18,0),
                    MATCH($C$6,Hulpsheets!$AH$3:$AK$3,0)
                ),
                ""
            )
        ),
        IF($L139="Niet-economische activiteit",
            100%,
            IF(Basisgegevens!$C$5="Ja",
                IFERROR(
                    INDEX(Hulpsheets!$AO$3:$AR$18,
                        MATCH($C$9,Hulpsheets!$AN$3:$AN$18,0),
                        MATCH($C$6,Hulpsheets!$AO$3:$AR$3,0)
                    ),
                    ""
                ),
                IFERROR(
                    INDEX(Hulpsheets!$AH$3:$AK$18,
                        MATCH($C$9,Hulpsheets!$AG$3:$AG$18,0),
                        MATCH($C$6,Hulpsheets!$AH$3:$AK$3,0)
                    ),
                    ""
                )
            )
        )
    )
)</f>
        <v/>
      </c>
      <c r="N139" s="399"/>
      <c r="O139" s="395" t="str">
        <f t="shared" si="40"/>
        <v/>
      </c>
      <c r="P139" s="86" t="str">
        <f t="shared" si="41"/>
        <v/>
      </c>
      <c r="R139" s="404"/>
      <c r="S139" s="403" t="str">
        <f t="shared" si="46"/>
        <v/>
      </c>
      <c r="T139" s="130" t="str">
        <f t="shared" si="42"/>
        <v/>
      </c>
      <c r="U139" s="70"/>
      <c r="V139" s="404"/>
      <c r="W139" s="70"/>
      <c r="X139" s="404"/>
      <c r="Z139" s="403" t="str">
        <f t="shared" si="47"/>
        <v/>
      </c>
      <c r="AA139" s="130" t="str">
        <f t="shared" si="43"/>
        <v/>
      </c>
      <c r="AB139" s="403" t="str">
        <f t="shared" si="44"/>
        <v/>
      </c>
      <c r="AC139" s="130" t="str">
        <f t="shared" si="45"/>
        <v/>
      </c>
      <c r="AD139" s="461"/>
    </row>
    <row r="140" spans="1:30" x14ac:dyDescent="0.2">
      <c r="B140" s="500"/>
      <c r="C140" s="501"/>
      <c r="D140" s="501"/>
      <c r="E140" s="501"/>
      <c r="F140" s="501"/>
      <c r="G140" s="501"/>
      <c r="H140" s="501"/>
      <c r="I140" s="501"/>
      <c r="J140" s="501"/>
      <c r="K140" s="502"/>
      <c r="L140" s="429" t="s">
        <v>120</v>
      </c>
      <c r="M140" s="257" t="str">
        <f>IF(LEN($C$5)&lt;=1,
    "",
    IF(
        OR($C$5="Overige (zorg-)instellingen",$C$5="Onderneming"),
        IF(Basisgegevens!$C$5="Ja",
            IFERROR(
                INDEX(Hulpsheets!$AO$3:$AR$18,
                    MATCH($C$9,Hulpsheets!$AN$3:$AN$18,0),
                    MATCH($C$6,Hulpsheets!$AO$3:$AR$3,0)
                ),
                ""
            ),
            IFERROR(
                INDEX(Hulpsheets!$AH$3:$AK$18,
                    MATCH($C$9,Hulpsheets!$AG$3:$AG$18,0),
                    MATCH($C$6,Hulpsheets!$AH$3:$AK$3,0)
                ),
                ""
            )
        ),
        IF($L140="Niet-economische activiteit",
            100%,
            IF(Basisgegevens!$C$5="Ja",
                IFERROR(
                    INDEX(Hulpsheets!$AO$3:$AR$18,
                        MATCH($C$9,Hulpsheets!$AN$3:$AN$18,0),
                        MATCH($C$6,Hulpsheets!$AO$3:$AR$3,0)
                    ),
                    ""
                ),
                IFERROR(
                    INDEX(Hulpsheets!$AH$3:$AK$18,
                        MATCH($C$9,Hulpsheets!$AG$3:$AG$18,0),
                        MATCH($C$6,Hulpsheets!$AH$3:$AK$3,0)
                    ),
                    ""
                )
            )
        )
    )
)</f>
        <v/>
      </c>
      <c r="N140" s="399"/>
      <c r="O140" s="395" t="str">
        <f t="shared" si="40"/>
        <v/>
      </c>
      <c r="P140" s="86" t="str">
        <f t="shared" si="41"/>
        <v/>
      </c>
      <c r="R140" s="404"/>
      <c r="S140" s="403" t="str">
        <f t="shared" si="46"/>
        <v/>
      </c>
      <c r="T140" s="130" t="str">
        <f t="shared" si="42"/>
        <v/>
      </c>
      <c r="U140" s="70"/>
      <c r="V140" s="404"/>
      <c r="W140" s="70"/>
      <c r="X140" s="404"/>
      <c r="Z140" s="403" t="str">
        <f t="shared" si="47"/>
        <v/>
      </c>
      <c r="AA140" s="130" t="str">
        <f t="shared" si="43"/>
        <v/>
      </c>
      <c r="AB140" s="403" t="str">
        <f t="shared" si="44"/>
        <v/>
      </c>
      <c r="AC140" s="130" t="str">
        <f t="shared" si="45"/>
        <v/>
      </c>
      <c r="AD140" s="461"/>
    </row>
    <row r="141" spans="1:30" x14ac:dyDescent="0.2">
      <c r="B141" s="500"/>
      <c r="C141" s="501"/>
      <c r="D141" s="501"/>
      <c r="E141" s="501"/>
      <c r="F141" s="501"/>
      <c r="G141" s="501"/>
      <c r="H141" s="501"/>
      <c r="I141" s="501"/>
      <c r="J141" s="501"/>
      <c r="K141" s="502"/>
      <c r="L141" s="429" t="s">
        <v>120</v>
      </c>
      <c r="M141" s="257" t="str">
        <f>IF(LEN($C$5)&lt;=1,
    "",
    IF(
        OR($C$5="Overige (zorg-)instellingen",$C$5="Onderneming"),
        IF(Basisgegevens!$C$5="Ja",
            IFERROR(
                INDEX(Hulpsheets!$AO$3:$AR$18,
                    MATCH($C$9,Hulpsheets!$AN$3:$AN$18,0),
                    MATCH($C$6,Hulpsheets!$AO$3:$AR$3,0)
                ),
                ""
            ),
            IFERROR(
                INDEX(Hulpsheets!$AH$3:$AK$18,
                    MATCH($C$9,Hulpsheets!$AG$3:$AG$18,0),
                    MATCH($C$6,Hulpsheets!$AH$3:$AK$3,0)
                ),
                ""
            )
        ),
        IF($L141="Niet-economische activiteit",
            100%,
            IF(Basisgegevens!$C$5="Ja",
                IFERROR(
                    INDEX(Hulpsheets!$AO$3:$AR$18,
                        MATCH($C$9,Hulpsheets!$AN$3:$AN$18,0),
                        MATCH($C$6,Hulpsheets!$AO$3:$AR$3,0)
                    ),
                    ""
                ),
                IFERROR(
                    INDEX(Hulpsheets!$AH$3:$AK$18,
                        MATCH($C$9,Hulpsheets!$AG$3:$AG$18,0),
                        MATCH($C$6,Hulpsheets!$AH$3:$AK$3,0)
                    ),
                    ""
                )
            )
        )
    )
)</f>
        <v/>
      </c>
      <c r="N141" s="399"/>
      <c r="O141" s="395" t="str">
        <f t="shared" si="40"/>
        <v/>
      </c>
      <c r="P141" s="86" t="str">
        <f t="shared" si="41"/>
        <v/>
      </c>
      <c r="R141" s="404"/>
      <c r="S141" s="403" t="str">
        <f t="shared" si="46"/>
        <v/>
      </c>
      <c r="T141" s="130" t="str">
        <f t="shared" si="42"/>
        <v/>
      </c>
      <c r="U141" s="70"/>
      <c r="V141" s="404"/>
      <c r="W141" s="70"/>
      <c r="X141" s="404"/>
      <c r="Z141" s="403" t="str">
        <f t="shared" si="47"/>
        <v/>
      </c>
      <c r="AA141" s="130" t="str">
        <f t="shared" si="43"/>
        <v/>
      </c>
      <c r="AB141" s="403" t="str">
        <f t="shared" si="44"/>
        <v/>
      </c>
      <c r="AC141" s="130" t="str">
        <f t="shared" si="45"/>
        <v/>
      </c>
      <c r="AD141" s="461"/>
    </row>
    <row r="142" spans="1:30" x14ac:dyDescent="0.2">
      <c r="B142" s="500"/>
      <c r="C142" s="501"/>
      <c r="D142" s="501"/>
      <c r="E142" s="501"/>
      <c r="F142" s="501"/>
      <c r="G142" s="501"/>
      <c r="H142" s="501"/>
      <c r="I142" s="501"/>
      <c r="J142" s="501"/>
      <c r="K142" s="502"/>
      <c r="L142" s="429" t="s">
        <v>120</v>
      </c>
      <c r="M142" s="257" t="str">
        <f>IF(LEN($C$5)&lt;=1,
    "",
    IF(
        OR($C$5="Overige (zorg-)instellingen",$C$5="Onderneming"),
        IF(Basisgegevens!$C$5="Ja",
            IFERROR(
                INDEX(Hulpsheets!$AO$3:$AR$18,
                    MATCH($C$9,Hulpsheets!$AN$3:$AN$18,0),
                    MATCH($C$6,Hulpsheets!$AO$3:$AR$3,0)
                ),
                ""
            ),
            IFERROR(
                INDEX(Hulpsheets!$AH$3:$AK$18,
                    MATCH($C$9,Hulpsheets!$AG$3:$AG$18,0),
                    MATCH($C$6,Hulpsheets!$AH$3:$AK$3,0)
                ),
                ""
            )
        ),
        IF($L142="Niet-economische activiteit",
            100%,
            IF(Basisgegevens!$C$5="Ja",
                IFERROR(
                    INDEX(Hulpsheets!$AO$3:$AR$18,
                        MATCH($C$9,Hulpsheets!$AN$3:$AN$18,0),
                        MATCH($C$6,Hulpsheets!$AO$3:$AR$3,0)
                    ),
                    ""
                ),
                IFERROR(
                    INDEX(Hulpsheets!$AH$3:$AK$18,
                        MATCH($C$9,Hulpsheets!$AG$3:$AG$18,0),
                        MATCH($C$6,Hulpsheets!$AH$3:$AK$3,0)
                    ),
                    ""
                )
            )
        )
    )
)</f>
        <v/>
      </c>
      <c r="N142" s="399"/>
      <c r="O142" s="395" t="str">
        <f t="shared" si="40"/>
        <v/>
      </c>
      <c r="P142" s="86" t="str">
        <f t="shared" si="41"/>
        <v/>
      </c>
      <c r="R142" s="404"/>
      <c r="S142" s="403" t="str">
        <f t="shared" si="46"/>
        <v/>
      </c>
      <c r="T142" s="130" t="str">
        <f t="shared" si="42"/>
        <v/>
      </c>
      <c r="U142" s="70"/>
      <c r="V142" s="404"/>
      <c r="W142" s="70"/>
      <c r="X142" s="404"/>
      <c r="Z142" s="403" t="str">
        <f t="shared" si="47"/>
        <v/>
      </c>
      <c r="AA142" s="130" t="str">
        <f t="shared" si="43"/>
        <v/>
      </c>
      <c r="AB142" s="403" t="str">
        <f t="shared" si="44"/>
        <v/>
      </c>
      <c r="AC142" s="130" t="str">
        <f t="shared" si="45"/>
        <v/>
      </c>
      <c r="AD142" s="461"/>
    </row>
    <row r="143" spans="1:30" x14ac:dyDescent="0.2">
      <c r="B143" s="500"/>
      <c r="C143" s="501"/>
      <c r="D143" s="501"/>
      <c r="E143" s="501"/>
      <c r="F143" s="501"/>
      <c r="G143" s="501"/>
      <c r="H143" s="501"/>
      <c r="I143" s="501"/>
      <c r="J143" s="501"/>
      <c r="K143" s="502"/>
      <c r="L143" s="429" t="s">
        <v>120</v>
      </c>
      <c r="M143" s="257" t="str">
        <f>IF(LEN($C$5)&lt;=1,
    "",
    IF(
        OR($C$5="Overige (zorg-)instellingen",$C$5="Onderneming"),
        IF(Basisgegevens!$C$5="Ja",
            IFERROR(
                INDEX(Hulpsheets!$AO$3:$AR$18,
                    MATCH($C$9,Hulpsheets!$AN$3:$AN$18,0),
                    MATCH($C$6,Hulpsheets!$AO$3:$AR$3,0)
                ),
                ""
            ),
            IFERROR(
                INDEX(Hulpsheets!$AH$3:$AK$18,
                    MATCH($C$9,Hulpsheets!$AG$3:$AG$18,0),
                    MATCH($C$6,Hulpsheets!$AH$3:$AK$3,0)
                ),
                ""
            )
        ),
        IF($L143="Niet-economische activiteit",
            100%,
            IF(Basisgegevens!$C$5="Ja",
                IFERROR(
                    INDEX(Hulpsheets!$AO$3:$AR$18,
                        MATCH($C$9,Hulpsheets!$AN$3:$AN$18,0),
                        MATCH($C$6,Hulpsheets!$AO$3:$AR$3,0)
                    ),
                    ""
                ),
                IFERROR(
                    INDEX(Hulpsheets!$AH$3:$AK$18,
                        MATCH($C$9,Hulpsheets!$AG$3:$AG$18,0),
                        MATCH($C$6,Hulpsheets!$AH$3:$AK$3,0)
                    ),
                    ""
                )
            )
        )
    )
)</f>
        <v/>
      </c>
      <c r="N143" s="399"/>
      <c r="O143" s="395" t="str">
        <f t="shared" si="40"/>
        <v/>
      </c>
      <c r="P143" s="86" t="str">
        <f t="shared" si="41"/>
        <v/>
      </c>
      <c r="R143" s="404"/>
      <c r="S143" s="403" t="str">
        <f t="shared" si="46"/>
        <v/>
      </c>
      <c r="T143" s="130" t="str">
        <f t="shared" si="42"/>
        <v/>
      </c>
      <c r="U143" s="70"/>
      <c r="V143" s="404"/>
      <c r="W143" s="70"/>
      <c r="X143" s="404"/>
      <c r="Z143" s="403" t="str">
        <f t="shared" si="47"/>
        <v/>
      </c>
      <c r="AA143" s="130" t="str">
        <f t="shared" si="43"/>
        <v/>
      </c>
      <c r="AB143" s="403" t="str">
        <f t="shared" si="44"/>
        <v/>
      </c>
      <c r="AC143" s="130" t="str">
        <f t="shared" si="45"/>
        <v/>
      </c>
      <c r="AD143" s="461"/>
    </row>
    <row r="144" spans="1:30" x14ac:dyDescent="0.2">
      <c r="B144" s="500"/>
      <c r="C144" s="501"/>
      <c r="D144" s="501"/>
      <c r="E144" s="501"/>
      <c r="F144" s="501"/>
      <c r="G144" s="501"/>
      <c r="H144" s="501"/>
      <c r="I144" s="501"/>
      <c r="J144" s="501"/>
      <c r="K144" s="502"/>
      <c r="L144" s="429" t="s">
        <v>120</v>
      </c>
      <c r="M144" s="257" t="str">
        <f>IF(LEN($C$5)&lt;=1,
    "",
    IF(
        OR($C$5="Overige (zorg-)instellingen",$C$5="Onderneming"),
        IF(Basisgegevens!$C$5="Ja",
            IFERROR(
                INDEX(Hulpsheets!$AO$3:$AR$18,
                    MATCH($C$9,Hulpsheets!$AN$3:$AN$18,0),
                    MATCH($C$6,Hulpsheets!$AO$3:$AR$3,0)
                ),
                ""
            ),
            IFERROR(
                INDEX(Hulpsheets!$AH$3:$AK$18,
                    MATCH($C$9,Hulpsheets!$AG$3:$AG$18,0),
                    MATCH($C$6,Hulpsheets!$AH$3:$AK$3,0)
                ),
                ""
            )
        ),
        IF($L144="Niet-economische activiteit",
            100%,
            IF(Basisgegevens!$C$5="Ja",
                IFERROR(
                    INDEX(Hulpsheets!$AO$3:$AR$18,
                        MATCH($C$9,Hulpsheets!$AN$3:$AN$18,0),
                        MATCH($C$6,Hulpsheets!$AO$3:$AR$3,0)
                    ),
                    ""
                ),
                IFERROR(
                    INDEX(Hulpsheets!$AH$3:$AK$18,
                        MATCH($C$9,Hulpsheets!$AG$3:$AG$18,0),
                        MATCH($C$6,Hulpsheets!$AH$3:$AK$3,0)
                    ),
                    ""
                )
            )
        )
    )
)</f>
        <v/>
      </c>
      <c r="N144" s="399"/>
      <c r="O144" s="395" t="str">
        <f t="shared" si="40"/>
        <v/>
      </c>
      <c r="P144" s="86" t="str">
        <f t="shared" si="41"/>
        <v/>
      </c>
      <c r="R144" s="404"/>
      <c r="S144" s="403" t="str">
        <f t="shared" si="46"/>
        <v/>
      </c>
      <c r="T144" s="130" t="str">
        <f t="shared" si="42"/>
        <v/>
      </c>
      <c r="U144" s="70"/>
      <c r="V144" s="404"/>
      <c r="W144" s="70"/>
      <c r="X144" s="404"/>
      <c r="Z144" s="403" t="str">
        <f t="shared" si="47"/>
        <v/>
      </c>
      <c r="AA144" s="130" t="str">
        <f t="shared" si="43"/>
        <v/>
      </c>
      <c r="AB144" s="403" t="str">
        <f t="shared" si="44"/>
        <v/>
      </c>
      <c r="AC144" s="130" t="str">
        <f t="shared" si="45"/>
        <v/>
      </c>
      <c r="AD144" s="461"/>
    </row>
    <row r="145" spans="2:30" x14ac:dyDescent="0.2">
      <c r="B145" s="500"/>
      <c r="C145" s="501"/>
      <c r="D145" s="501"/>
      <c r="E145" s="501"/>
      <c r="F145" s="501"/>
      <c r="G145" s="501"/>
      <c r="H145" s="501"/>
      <c r="I145" s="501"/>
      <c r="J145" s="501"/>
      <c r="K145" s="502"/>
      <c r="L145" s="429" t="s">
        <v>120</v>
      </c>
      <c r="M145" s="257" t="str">
        <f>IF(LEN($C$5)&lt;=1,
    "",
    IF(
        OR($C$5="Overige (zorg-)instellingen",$C$5="Onderneming"),
        IF(Basisgegevens!$C$5="Ja",
            IFERROR(
                INDEX(Hulpsheets!$AO$3:$AR$18,
                    MATCH($C$9,Hulpsheets!$AN$3:$AN$18,0),
                    MATCH($C$6,Hulpsheets!$AO$3:$AR$3,0)
                ),
                ""
            ),
            IFERROR(
                INDEX(Hulpsheets!$AH$3:$AK$18,
                    MATCH($C$9,Hulpsheets!$AG$3:$AG$18,0),
                    MATCH($C$6,Hulpsheets!$AH$3:$AK$3,0)
                ),
                ""
            )
        ),
        IF($L145="Niet-economische activiteit",
            100%,
            IF(Basisgegevens!$C$5="Ja",
                IFERROR(
                    INDEX(Hulpsheets!$AO$3:$AR$18,
                        MATCH($C$9,Hulpsheets!$AN$3:$AN$18,0),
                        MATCH($C$6,Hulpsheets!$AO$3:$AR$3,0)
                    ),
                    ""
                ),
                IFERROR(
                    INDEX(Hulpsheets!$AH$3:$AK$18,
                        MATCH($C$9,Hulpsheets!$AG$3:$AG$18,0),
                        MATCH($C$6,Hulpsheets!$AH$3:$AK$3,0)
                    ),
                    ""
                )
            )
        )
    )
)</f>
        <v/>
      </c>
      <c r="N145" s="399"/>
      <c r="O145" s="395" t="str">
        <f t="shared" si="40"/>
        <v/>
      </c>
      <c r="P145" s="86" t="str">
        <f t="shared" si="41"/>
        <v/>
      </c>
      <c r="R145" s="404"/>
      <c r="S145" s="403" t="str">
        <f t="shared" si="46"/>
        <v/>
      </c>
      <c r="T145" s="130" t="str">
        <f t="shared" si="42"/>
        <v/>
      </c>
      <c r="U145" s="70"/>
      <c r="V145" s="404"/>
      <c r="W145" s="70"/>
      <c r="X145" s="404"/>
      <c r="Z145" s="403" t="str">
        <f t="shared" si="47"/>
        <v/>
      </c>
      <c r="AA145" s="130" t="str">
        <f t="shared" si="43"/>
        <v/>
      </c>
      <c r="AB145" s="403" t="str">
        <f t="shared" si="44"/>
        <v/>
      </c>
      <c r="AC145" s="130" t="str">
        <f t="shared" si="45"/>
        <v/>
      </c>
      <c r="AD145" s="461"/>
    </row>
    <row r="146" spans="2:30" x14ac:dyDescent="0.2">
      <c r="B146" s="500"/>
      <c r="C146" s="501"/>
      <c r="D146" s="501"/>
      <c r="E146" s="501"/>
      <c r="F146" s="501"/>
      <c r="G146" s="501"/>
      <c r="H146" s="501"/>
      <c r="I146" s="501"/>
      <c r="J146" s="501"/>
      <c r="K146" s="502"/>
      <c r="L146" s="429" t="s">
        <v>120</v>
      </c>
      <c r="M146" s="257" t="str">
        <f>IF(LEN($C$5)&lt;=1,
    "",
    IF(
        OR($C$5="Overige (zorg-)instellingen",$C$5="Onderneming"),
        IF(Basisgegevens!$C$5="Ja",
            IFERROR(
                INDEX(Hulpsheets!$AO$3:$AR$18,
                    MATCH($C$9,Hulpsheets!$AN$3:$AN$18,0),
                    MATCH($C$6,Hulpsheets!$AO$3:$AR$3,0)
                ),
                ""
            ),
            IFERROR(
                INDEX(Hulpsheets!$AH$3:$AK$18,
                    MATCH($C$9,Hulpsheets!$AG$3:$AG$18,0),
                    MATCH($C$6,Hulpsheets!$AH$3:$AK$3,0)
                ),
                ""
            )
        ),
        IF($L146="Niet-economische activiteit",
            100%,
            IF(Basisgegevens!$C$5="Ja",
                IFERROR(
                    INDEX(Hulpsheets!$AO$3:$AR$18,
                        MATCH($C$9,Hulpsheets!$AN$3:$AN$18,0),
                        MATCH($C$6,Hulpsheets!$AO$3:$AR$3,0)
                    ),
                    ""
                ),
                IFERROR(
                    INDEX(Hulpsheets!$AH$3:$AK$18,
                        MATCH($C$9,Hulpsheets!$AG$3:$AG$18,0),
                        MATCH($C$6,Hulpsheets!$AH$3:$AK$3,0)
                    ),
                    ""
                )
            )
        )
    )
)</f>
        <v/>
      </c>
      <c r="N146" s="399"/>
      <c r="O146" s="395" t="str">
        <f t="shared" si="40"/>
        <v/>
      </c>
      <c r="P146" s="86" t="str">
        <f t="shared" si="41"/>
        <v/>
      </c>
      <c r="R146" s="404"/>
      <c r="S146" s="403" t="str">
        <f t="shared" si="46"/>
        <v/>
      </c>
      <c r="T146" s="130" t="str">
        <f t="shared" si="42"/>
        <v/>
      </c>
      <c r="U146" s="70"/>
      <c r="V146" s="404"/>
      <c r="W146" s="70"/>
      <c r="X146" s="404"/>
      <c r="Z146" s="403" t="str">
        <f t="shared" si="47"/>
        <v/>
      </c>
      <c r="AA146" s="130" t="str">
        <f t="shared" si="43"/>
        <v/>
      </c>
      <c r="AB146" s="403" t="str">
        <f t="shared" si="44"/>
        <v/>
      </c>
      <c r="AC146" s="130" t="str">
        <f t="shared" si="45"/>
        <v/>
      </c>
      <c r="AD146" s="461"/>
    </row>
    <row r="147" spans="2:30" ht="13.5" thickBot="1" x14ac:dyDescent="0.25">
      <c r="B147" s="500"/>
      <c r="C147" s="501"/>
      <c r="D147" s="501"/>
      <c r="E147" s="501"/>
      <c r="F147" s="501"/>
      <c r="G147" s="501"/>
      <c r="H147" s="501"/>
      <c r="I147" s="501"/>
      <c r="J147" s="501"/>
      <c r="K147" s="502"/>
      <c r="L147" s="429" t="s">
        <v>120</v>
      </c>
      <c r="M147" s="257" t="str">
        <f>IF(LEN($C$5)&lt;=1,
    "",
    IF(
        OR($C$5="Overige (zorg-)instellingen",$C$5="Onderneming"),
        IF(Basisgegevens!$C$5="Ja",
            IFERROR(
                INDEX(Hulpsheets!$AO$3:$AR$18,
                    MATCH($C$9,Hulpsheets!$AN$3:$AN$18,0),
                    MATCH($C$6,Hulpsheets!$AO$3:$AR$3,0)
                ),
                ""
            ),
            IFERROR(
                INDEX(Hulpsheets!$AH$3:$AK$18,
                    MATCH($C$9,Hulpsheets!$AG$3:$AG$18,0),
                    MATCH($C$6,Hulpsheets!$AH$3:$AK$3,0)
                ),
                ""
            )
        ),
        IF($L147="Niet-economische activiteit",
            100%,
            IF(Basisgegevens!$C$5="Ja",
                IFERROR(
                    INDEX(Hulpsheets!$AO$3:$AR$18,
                        MATCH($C$9,Hulpsheets!$AN$3:$AN$18,0),
                        MATCH($C$6,Hulpsheets!$AO$3:$AR$3,0)
                    ),
                    ""
                ),
                IFERROR(
                    INDEX(Hulpsheets!$AH$3:$AK$18,
                        MATCH($C$9,Hulpsheets!$AG$3:$AG$18,0),
                        MATCH($C$6,Hulpsheets!$AH$3:$AK$3,0)
                    ),
                    ""
                )
            )
        )
    )
)</f>
        <v/>
      </c>
      <c r="N147" s="399"/>
      <c r="O147" s="395" t="str">
        <f t="shared" si="40"/>
        <v/>
      </c>
      <c r="P147" s="86" t="str">
        <f t="shared" si="41"/>
        <v/>
      </c>
      <c r="R147" s="404"/>
      <c r="S147" s="403" t="str">
        <f t="shared" si="46"/>
        <v/>
      </c>
      <c r="T147" s="130" t="str">
        <f t="shared" si="42"/>
        <v/>
      </c>
      <c r="U147" s="70"/>
      <c r="V147" s="404"/>
      <c r="W147" s="70"/>
      <c r="X147" s="404"/>
      <c r="Z147" s="403" t="str">
        <f t="shared" si="47"/>
        <v/>
      </c>
      <c r="AA147" s="130" t="str">
        <f t="shared" si="43"/>
        <v/>
      </c>
      <c r="AB147" s="403" t="str">
        <f t="shared" si="44"/>
        <v/>
      </c>
      <c r="AC147" s="130" t="str">
        <f t="shared" si="45"/>
        <v/>
      </c>
      <c r="AD147" s="461"/>
    </row>
    <row r="148" spans="2:30" ht="13.5" hidden="1" outlineLevel="1" thickBot="1" x14ac:dyDescent="0.25">
      <c r="B148" s="500"/>
      <c r="C148" s="501"/>
      <c r="D148" s="501"/>
      <c r="E148" s="501"/>
      <c r="F148" s="501"/>
      <c r="G148" s="501"/>
      <c r="H148" s="501"/>
      <c r="I148" s="501"/>
      <c r="J148" s="501"/>
      <c r="K148" s="502"/>
      <c r="L148" s="429" t="s">
        <v>120</v>
      </c>
      <c r="M148" s="257" t="str">
        <f>IF(LEN($C$5)&lt;=1,
    "",
    IF(
        OR($C$5="Overige (zorg-)instellingen",$C$5="Onderneming"),
        IF(Basisgegevens!$C$5="Ja",
            IFERROR(
                INDEX(Hulpsheets!$AO$3:$AR$18,
                    MATCH($C$9,Hulpsheets!$AN$3:$AN$18,0),
                    MATCH($C$6,Hulpsheets!$AO$3:$AR$3,0)
                ),
                ""
            ),
            IFERROR(
                INDEX(Hulpsheets!$AH$3:$AK$18,
                    MATCH($C$9,Hulpsheets!$AG$3:$AG$18,0),
                    MATCH($C$6,Hulpsheets!$AH$3:$AK$3,0)
                ),
                ""
            )
        ),
        IF($L148="Niet-economische activiteit",
            100%,
            IF(Basisgegevens!$C$5="Ja",
                IFERROR(
                    INDEX(Hulpsheets!$AO$3:$AR$18,
                        MATCH($C$9,Hulpsheets!$AN$3:$AN$18,0),
                        MATCH($C$6,Hulpsheets!$AO$3:$AR$3,0)
                    ),
                    ""
                ),
                IFERROR(
                    INDEX(Hulpsheets!$AH$3:$AK$18,
                        MATCH($C$9,Hulpsheets!$AG$3:$AG$18,0),
                        MATCH($C$6,Hulpsheets!$AH$3:$AK$3,0)
                    ),
                    ""
                )
            )
        )
    )
)</f>
        <v/>
      </c>
      <c r="N148" s="399"/>
      <c r="O148" s="77" t="str">
        <f t="shared" si="40"/>
        <v/>
      </c>
      <c r="P148" s="86" t="str">
        <f t="shared" si="41"/>
        <v/>
      </c>
      <c r="R148" s="404"/>
      <c r="S148" s="403" t="str">
        <f t="shared" si="46"/>
        <v/>
      </c>
      <c r="T148" s="130" t="str">
        <f t="shared" si="42"/>
        <v/>
      </c>
      <c r="U148" s="70"/>
      <c r="V148" s="404"/>
      <c r="W148" s="70"/>
      <c r="X148" s="404"/>
      <c r="Z148" s="403" t="str">
        <f t="shared" si="47"/>
        <v/>
      </c>
      <c r="AA148" s="130" t="str">
        <f t="shared" si="43"/>
        <v/>
      </c>
      <c r="AB148" s="403" t="str">
        <f t="shared" si="44"/>
        <v/>
      </c>
      <c r="AC148" s="130" t="str">
        <f t="shared" si="45"/>
        <v/>
      </c>
      <c r="AD148" s="461"/>
    </row>
    <row r="149" spans="2:30" ht="13.5" hidden="1" outlineLevel="1" thickBot="1" x14ac:dyDescent="0.25">
      <c r="B149" s="500"/>
      <c r="C149" s="501"/>
      <c r="D149" s="501"/>
      <c r="E149" s="501"/>
      <c r="F149" s="501"/>
      <c r="G149" s="501"/>
      <c r="H149" s="501"/>
      <c r="I149" s="501"/>
      <c r="J149" s="501"/>
      <c r="K149" s="502"/>
      <c r="L149" s="429" t="s">
        <v>120</v>
      </c>
      <c r="M149" s="257" t="str">
        <f>IF(LEN($C$5)&lt;=1,
    "",
    IF(
        OR($C$5="Overige (zorg-)instellingen",$C$5="Onderneming"),
        IF(Basisgegevens!$C$5="Ja",
            IFERROR(
                INDEX(Hulpsheets!$AO$3:$AR$18,
                    MATCH($C$9,Hulpsheets!$AN$3:$AN$18,0),
                    MATCH($C$6,Hulpsheets!$AO$3:$AR$3,0)
                ),
                ""
            ),
            IFERROR(
                INDEX(Hulpsheets!$AH$3:$AK$18,
                    MATCH($C$9,Hulpsheets!$AG$3:$AG$18,0),
                    MATCH($C$6,Hulpsheets!$AH$3:$AK$3,0)
                ),
                ""
            )
        ),
        IF($L149="Niet-economische activiteit",
            100%,
            IF(Basisgegevens!$C$5="Ja",
                IFERROR(
                    INDEX(Hulpsheets!$AO$3:$AR$18,
                        MATCH($C$9,Hulpsheets!$AN$3:$AN$18,0),
                        MATCH($C$6,Hulpsheets!$AO$3:$AR$3,0)
                    ),
                    ""
                ),
                IFERROR(
                    INDEX(Hulpsheets!$AH$3:$AK$18,
                        MATCH($C$9,Hulpsheets!$AG$3:$AG$18,0),
                        MATCH($C$6,Hulpsheets!$AH$3:$AK$3,0)
                    ),
                    ""
                )
            )
        )
    )
)</f>
        <v/>
      </c>
      <c r="N149" s="399"/>
      <c r="O149" s="77" t="str">
        <f t="shared" si="40"/>
        <v/>
      </c>
      <c r="P149" s="86" t="str">
        <f t="shared" si="41"/>
        <v/>
      </c>
      <c r="R149" s="404"/>
      <c r="S149" s="403" t="str">
        <f t="shared" si="46"/>
        <v/>
      </c>
      <c r="T149" s="130" t="str">
        <f t="shared" si="42"/>
        <v/>
      </c>
      <c r="U149" s="70"/>
      <c r="V149" s="404"/>
      <c r="W149" s="70"/>
      <c r="X149" s="404"/>
      <c r="Z149" s="403" t="str">
        <f t="shared" si="47"/>
        <v/>
      </c>
      <c r="AA149" s="130" t="str">
        <f t="shared" si="43"/>
        <v/>
      </c>
      <c r="AB149" s="403" t="str">
        <f t="shared" si="44"/>
        <v/>
      </c>
      <c r="AC149" s="130" t="str">
        <f t="shared" si="45"/>
        <v/>
      </c>
      <c r="AD149" s="461"/>
    </row>
    <row r="150" spans="2:30" ht="13.5" hidden="1" outlineLevel="1" thickBot="1" x14ac:dyDescent="0.25">
      <c r="B150" s="500"/>
      <c r="C150" s="501"/>
      <c r="D150" s="501"/>
      <c r="E150" s="501"/>
      <c r="F150" s="501"/>
      <c r="G150" s="501"/>
      <c r="H150" s="501"/>
      <c r="I150" s="501"/>
      <c r="J150" s="501"/>
      <c r="K150" s="502"/>
      <c r="L150" s="429" t="s">
        <v>120</v>
      </c>
      <c r="M150" s="257" t="str">
        <f>IF(LEN($C$5)&lt;=1,
    "",
    IF(
        OR($C$5="Overige (zorg-)instellingen",$C$5="Onderneming"),
        IF(Basisgegevens!$C$5="Ja",
            IFERROR(
                INDEX(Hulpsheets!$AO$3:$AR$18,
                    MATCH($C$9,Hulpsheets!$AN$3:$AN$18,0),
                    MATCH($C$6,Hulpsheets!$AO$3:$AR$3,0)
                ),
                ""
            ),
            IFERROR(
                INDEX(Hulpsheets!$AH$3:$AK$18,
                    MATCH($C$9,Hulpsheets!$AG$3:$AG$18,0),
                    MATCH($C$6,Hulpsheets!$AH$3:$AK$3,0)
                ),
                ""
            )
        ),
        IF($L150="Niet-economische activiteit",
            100%,
            IF(Basisgegevens!$C$5="Ja",
                IFERROR(
                    INDEX(Hulpsheets!$AO$3:$AR$18,
                        MATCH($C$9,Hulpsheets!$AN$3:$AN$18,0),
                        MATCH($C$6,Hulpsheets!$AO$3:$AR$3,0)
                    ),
                    ""
                ),
                IFERROR(
                    INDEX(Hulpsheets!$AH$3:$AK$18,
                        MATCH($C$9,Hulpsheets!$AG$3:$AG$18,0),
                        MATCH($C$6,Hulpsheets!$AH$3:$AK$3,0)
                    ),
                    ""
                )
            )
        )
    )
)</f>
        <v/>
      </c>
      <c r="N150" s="399"/>
      <c r="O150" s="77" t="str">
        <f t="shared" si="40"/>
        <v/>
      </c>
      <c r="P150" s="86" t="str">
        <f t="shared" si="41"/>
        <v/>
      </c>
      <c r="R150" s="404"/>
      <c r="S150" s="403" t="str">
        <f t="shared" si="46"/>
        <v/>
      </c>
      <c r="T150" s="130" t="str">
        <f t="shared" si="42"/>
        <v/>
      </c>
      <c r="U150" s="70"/>
      <c r="V150" s="404"/>
      <c r="W150" s="70"/>
      <c r="X150" s="404"/>
      <c r="Z150" s="403" t="str">
        <f t="shared" si="47"/>
        <v/>
      </c>
      <c r="AA150" s="130" t="str">
        <f t="shared" si="43"/>
        <v/>
      </c>
      <c r="AB150" s="403" t="str">
        <f t="shared" si="44"/>
        <v/>
      </c>
      <c r="AC150" s="130" t="str">
        <f t="shared" si="45"/>
        <v/>
      </c>
      <c r="AD150" s="461"/>
    </row>
    <row r="151" spans="2:30" ht="13.5" hidden="1" outlineLevel="1" thickBot="1" x14ac:dyDescent="0.25">
      <c r="B151" s="500"/>
      <c r="C151" s="501"/>
      <c r="D151" s="501"/>
      <c r="E151" s="501"/>
      <c r="F151" s="501"/>
      <c r="G151" s="501"/>
      <c r="H151" s="501"/>
      <c r="I151" s="501"/>
      <c r="J151" s="501"/>
      <c r="K151" s="502"/>
      <c r="L151" s="429" t="s">
        <v>120</v>
      </c>
      <c r="M151" s="257" t="str">
        <f>IF(LEN($C$5)&lt;=1,
    "",
    IF(
        OR($C$5="Overige (zorg-)instellingen",$C$5="Onderneming"),
        IF(Basisgegevens!$C$5="Ja",
            IFERROR(
                INDEX(Hulpsheets!$AO$3:$AR$18,
                    MATCH($C$9,Hulpsheets!$AN$3:$AN$18,0),
                    MATCH($C$6,Hulpsheets!$AO$3:$AR$3,0)
                ),
                ""
            ),
            IFERROR(
                INDEX(Hulpsheets!$AH$3:$AK$18,
                    MATCH($C$9,Hulpsheets!$AG$3:$AG$18,0),
                    MATCH($C$6,Hulpsheets!$AH$3:$AK$3,0)
                ),
                ""
            )
        ),
        IF($L151="Niet-economische activiteit",
            100%,
            IF(Basisgegevens!$C$5="Ja",
                IFERROR(
                    INDEX(Hulpsheets!$AO$3:$AR$18,
                        MATCH($C$9,Hulpsheets!$AN$3:$AN$18,0),
                        MATCH($C$6,Hulpsheets!$AO$3:$AR$3,0)
                    ),
                    ""
                ),
                IFERROR(
                    INDEX(Hulpsheets!$AH$3:$AK$18,
                        MATCH($C$9,Hulpsheets!$AG$3:$AG$18,0),
                        MATCH($C$6,Hulpsheets!$AH$3:$AK$3,0)
                    ),
                    ""
                )
            )
        )
    )
)</f>
        <v/>
      </c>
      <c r="N151" s="399"/>
      <c r="O151" s="77" t="str">
        <f t="shared" si="40"/>
        <v/>
      </c>
      <c r="P151" s="86" t="str">
        <f t="shared" si="41"/>
        <v/>
      </c>
      <c r="R151" s="404"/>
      <c r="S151" s="403" t="str">
        <f t="shared" si="46"/>
        <v/>
      </c>
      <c r="T151" s="130" t="str">
        <f t="shared" si="42"/>
        <v/>
      </c>
      <c r="U151" s="70"/>
      <c r="V151" s="404"/>
      <c r="W151" s="70"/>
      <c r="X151" s="404"/>
      <c r="Z151" s="403" t="str">
        <f t="shared" si="47"/>
        <v/>
      </c>
      <c r="AA151" s="130" t="str">
        <f t="shared" si="43"/>
        <v/>
      </c>
      <c r="AB151" s="403" t="str">
        <f t="shared" si="44"/>
        <v/>
      </c>
      <c r="AC151" s="130" t="str">
        <f t="shared" si="45"/>
        <v/>
      </c>
      <c r="AD151" s="461"/>
    </row>
    <row r="152" spans="2:30" ht="13.5" hidden="1" outlineLevel="1" thickBot="1" x14ac:dyDescent="0.25">
      <c r="B152" s="500"/>
      <c r="C152" s="501"/>
      <c r="D152" s="501"/>
      <c r="E152" s="501"/>
      <c r="F152" s="501"/>
      <c r="G152" s="501"/>
      <c r="H152" s="501"/>
      <c r="I152" s="501"/>
      <c r="J152" s="501"/>
      <c r="K152" s="502"/>
      <c r="L152" s="429" t="s">
        <v>120</v>
      </c>
      <c r="M152" s="257" t="str">
        <f>IF(LEN($C$5)&lt;=1,
    "",
    IF(
        OR($C$5="Overige (zorg-)instellingen",$C$5="Onderneming"),
        IF(Basisgegevens!$C$5="Ja",
            IFERROR(
                INDEX(Hulpsheets!$AO$3:$AR$18,
                    MATCH($C$9,Hulpsheets!$AN$3:$AN$18,0),
                    MATCH($C$6,Hulpsheets!$AO$3:$AR$3,0)
                ),
                ""
            ),
            IFERROR(
                INDEX(Hulpsheets!$AH$3:$AK$18,
                    MATCH($C$9,Hulpsheets!$AG$3:$AG$18,0),
                    MATCH($C$6,Hulpsheets!$AH$3:$AK$3,0)
                ),
                ""
            )
        ),
        IF($L152="Niet-economische activiteit",
            100%,
            IF(Basisgegevens!$C$5="Ja",
                IFERROR(
                    INDEX(Hulpsheets!$AO$3:$AR$18,
                        MATCH($C$9,Hulpsheets!$AN$3:$AN$18,0),
                        MATCH($C$6,Hulpsheets!$AO$3:$AR$3,0)
                    ),
                    ""
                ),
                IFERROR(
                    INDEX(Hulpsheets!$AH$3:$AK$18,
                        MATCH($C$9,Hulpsheets!$AG$3:$AG$18,0),
                        MATCH($C$6,Hulpsheets!$AH$3:$AK$3,0)
                    ),
                    ""
                )
            )
        )
    )
)</f>
        <v/>
      </c>
      <c r="N152" s="399"/>
      <c r="O152" s="77" t="str">
        <f t="shared" si="40"/>
        <v/>
      </c>
      <c r="P152" s="86" t="str">
        <f t="shared" si="41"/>
        <v/>
      </c>
      <c r="R152" s="404"/>
      <c r="S152" s="403" t="str">
        <f t="shared" si="46"/>
        <v/>
      </c>
      <c r="T152" s="130" t="str">
        <f t="shared" si="42"/>
        <v/>
      </c>
      <c r="U152" s="70"/>
      <c r="V152" s="404"/>
      <c r="W152" s="70"/>
      <c r="X152" s="404"/>
      <c r="Z152" s="403" t="str">
        <f t="shared" si="47"/>
        <v/>
      </c>
      <c r="AA152" s="130" t="str">
        <f t="shared" si="43"/>
        <v/>
      </c>
      <c r="AB152" s="403" t="str">
        <f t="shared" si="44"/>
        <v/>
      </c>
      <c r="AC152" s="130" t="str">
        <f t="shared" si="45"/>
        <v/>
      </c>
      <c r="AD152" s="461"/>
    </row>
    <row r="153" spans="2:30" ht="13.5" hidden="1" outlineLevel="1" thickBot="1" x14ac:dyDescent="0.25">
      <c r="B153" s="500"/>
      <c r="C153" s="501"/>
      <c r="D153" s="501"/>
      <c r="E153" s="501"/>
      <c r="F153" s="501"/>
      <c r="G153" s="501"/>
      <c r="H153" s="501"/>
      <c r="I153" s="501"/>
      <c r="J153" s="501"/>
      <c r="K153" s="502"/>
      <c r="L153" s="429" t="s">
        <v>120</v>
      </c>
      <c r="M153" s="257" t="str">
        <f>IF(LEN($C$5)&lt;=1,
    "",
    IF(
        OR($C$5="Overige (zorg-)instellingen",$C$5="Onderneming"),
        IF(Basisgegevens!$C$5="Ja",
            IFERROR(
                INDEX(Hulpsheets!$AO$3:$AR$18,
                    MATCH($C$9,Hulpsheets!$AN$3:$AN$18,0),
                    MATCH($C$6,Hulpsheets!$AO$3:$AR$3,0)
                ),
                ""
            ),
            IFERROR(
                INDEX(Hulpsheets!$AH$3:$AK$18,
                    MATCH($C$9,Hulpsheets!$AG$3:$AG$18,0),
                    MATCH($C$6,Hulpsheets!$AH$3:$AK$3,0)
                ),
                ""
            )
        ),
        IF($L153="Niet-economische activiteit",
            100%,
            IF(Basisgegevens!$C$5="Ja",
                IFERROR(
                    INDEX(Hulpsheets!$AO$3:$AR$18,
                        MATCH($C$9,Hulpsheets!$AN$3:$AN$18,0),
                        MATCH($C$6,Hulpsheets!$AO$3:$AR$3,0)
                    ),
                    ""
                ),
                IFERROR(
                    INDEX(Hulpsheets!$AH$3:$AK$18,
                        MATCH($C$9,Hulpsheets!$AG$3:$AG$18,0),
                        MATCH($C$6,Hulpsheets!$AH$3:$AK$3,0)
                    ),
                    ""
                )
            )
        )
    )
)</f>
        <v/>
      </c>
      <c r="N153" s="399"/>
      <c r="O153" s="77" t="str">
        <f t="shared" si="40"/>
        <v/>
      </c>
      <c r="P153" s="86" t="str">
        <f t="shared" si="41"/>
        <v/>
      </c>
      <c r="R153" s="404"/>
      <c r="S153" s="403" t="str">
        <f t="shared" si="46"/>
        <v/>
      </c>
      <c r="T153" s="130" t="str">
        <f t="shared" si="42"/>
        <v/>
      </c>
      <c r="U153" s="70"/>
      <c r="V153" s="404"/>
      <c r="W153" s="70"/>
      <c r="X153" s="404"/>
      <c r="Z153" s="403" t="str">
        <f t="shared" si="47"/>
        <v/>
      </c>
      <c r="AA153" s="130" t="str">
        <f t="shared" si="43"/>
        <v/>
      </c>
      <c r="AB153" s="403" t="str">
        <f t="shared" si="44"/>
        <v/>
      </c>
      <c r="AC153" s="130" t="str">
        <f t="shared" si="45"/>
        <v/>
      </c>
      <c r="AD153" s="461"/>
    </row>
    <row r="154" spans="2:30" ht="13.5" hidden="1" outlineLevel="1" thickBot="1" x14ac:dyDescent="0.25">
      <c r="B154" s="500"/>
      <c r="C154" s="501"/>
      <c r="D154" s="501"/>
      <c r="E154" s="501"/>
      <c r="F154" s="501"/>
      <c r="G154" s="501"/>
      <c r="H154" s="501"/>
      <c r="I154" s="501"/>
      <c r="J154" s="501"/>
      <c r="K154" s="502"/>
      <c r="L154" s="429" t="s">
        <v>120</v>
      </c>
      <c r="M154" s="257" t="str">
        <f>IF(LEN($C$5)&lt;=1,
    "",
    IF(
        OR($C$5="Overige (zorg-)instellingen",$C$5="Onderneming"),
        IF(Basisgegevens!$C$5="Ja",
            IFERROR(
                INDEX(Hulpsheets!$AO$3:$AR$18,
                    MATCH($C$9,Hulpsheets!$AN$3:$AN$18,0),
                    MATCH($C$6,Hulpsheets!$AO$3:$AR$3,0)
                ),
                ""
            ),
            IFERROR(
                INDEX(Hulpsheets!$AH$3:$AK$18,
                    MATCH($C$9,Hulpsheets!$AG$3:$AG$18,0),
                    MATCH($C$6,Hulpsheets!$AH$3:$AK$3,0)
                ),
                ""
            )
        ),
        IF($L154="Niet-economische activiteit",
            100%,
            IF(Basisgegevens!$C$5="Ja",
                IFERROR(
                    INDEX(Hulpsheets!$AO$3:$AR$18,
                        MATCH($C$9,Hulpsheets!$AN$3:$AN$18,0),
                        MATCH($C$6,Hulpsheets!$AO$3:$AR$3,0)
                    ),
                    ""
                ),
                IFERROR(
                    INDEX(Hulpsheets!$AH$3:$AK$18,
                        MATCH($C$9,Hulpsheets!$AG$3:$AG$18,0),
                        MATCH($C$6,Hulpsheets!$AH$3:$AK$3,0)
                    ),
                    ""
                )
            )
        )
    )
)</f>
        <v/>
      </c>
      <c r="N154" s="399"/>
      <c r="O154" s="77" t="str">
        <f t="shared" si="40"/>
        <v/>
      </c>
      <c r="P154" s="86" t="str">
        <f t="shared" si="41"/>
        <v/>
      </c>
      <c r="R154" s="404"/>
      <c r="S154" s="403" t="str">
        <f t="shared" si="46"/>
        <v/>
      </c>
      <c r="T154" s="130" t="str">
        <f t="shared" si="42"/>
        <v/>
      </c>
      <c r="U154" s="70"/>
      <c r="V154" s="404"/>
      <c r="W154" s="70"/>
      <c r="X154" s="404"/>
      <c r="Z154" s="403" t="str">
        <f t="shared" si="47"/>
        <v/>
      </c>
      <c r="AA154" s="130" t="str">
        <f t="shared" si="43"/>
        <v/>
      </c>
      <c r="AB154" s="403" t="str">
        <f t="shared" si="44"/>
        <v/>
      </c>
      <c r="AC154" s="130" t="str">
        <f t="shared" si="45"/>
        <v/>
      </c>
      <c r="AD154" s="461"/>
    </row>
    <row r="155" spans="2:30" ht="13.5" hidden="1" outlineLevel="1" thickBot="1" x14ac:dyDescent="0.25">
      <c r="B155" s="500"/>
      <c r="C155" s="501"/>
      <c r="D155" s="501"/>
      <c r="E155" s="501"/>
      <c r="F155" s="501"/>
      <c r="G155" s="501"/>
      <c r="H155" s="501"/>
      <c r="I155" s="501"/>
      <c r="J155" s="501"/>
      <c r="K155" s="502"/>
      <c r="L155" s="429" t="s">
        <v>120</v>
      </c>
      <c r="M155" s="257" t="str">
        <f>IF(LEN($C$5)&lt;=1,
    "",
    IF(
        OR($C$5="Overige (zorg-)instellingen",$C$5="Onderneming"),
        IF(Basisgegevens!$C$5="Ja",
            IFERROR(
                INDEX(Hulpsheets!$AO$3:$AR$18,
                    MATCH($C$9,Hulpsheets!$AN$3:$AN$18,0),
                    MATCH($C$6,Hulpsheets!$AO$3:$AR$3,0)
                ),
                ""
            ),
            IFERROR(
                INDEX(Hulpsheets!$AH$3:$AK$18,
                    MATCH($C$9,Hulpsheets!$AG$3:$AG$18,0),
                    MATCH($C$6,Hulpsheets!$AH$3:$AK$3,0)
                ),
                ""
            )
        ),
        IF($L155="Niet-economische activiteit",
            100%,
            IF(Basisgegevens!$C$5="Ja",
                IFERROR(
                    INDEX(Hulpsheets!$AO$3:$AR$18,
                        MATCH($C$9,Hulpsheets!$AN$3:$AN$18,0),
                        MATCH($C$6,Hulpsheets!$AO$3:$AR$3,0)
                    ),
                    ""
                ),
                IFERROR(
                    INDEX(Hulpsheets!$AH$3:$AK$18,
                        MATCH($C$9,Hulpsheets!$AG$3:$AG$18,0),
                        MATCH($C$6,Hulpsheets!$AH$3:$AK$3,0)
                    ),
                    ""
                )
            )
        )
    )
)</f>
        <v/>
      </c>
      <c r="N155" s="399"/>
      <c r="O155" s="77" t="str">
        <f t="shared" si="40"/>
        <v/>
      </c>
      <c r="P155" s="86" t="str">
        <f t="shared" si="41"/>
        <v/>
      </c>
      <c r="R155" s="404"/>
      <c r="S155" s="403" t="str">
        <f t="shared" si="46"/>
        <v/>
      </c>
      <c r="T155" s="130" t="str">
        <f t="shared" si="42"/>
        <v/>
      </c>
      <c r="U155" s="70"/>
      <c r="V155" s="404"/>
      <c r="W155" s="70"/>
      <c r="X155" s="404"/>
      <c r="Z155" s="403" t="str">
        <f t="shared" si="47"/>
        <v/>
      </c>
      <c r="AA155" s="130" t="str">
        <f t="shared" si="43"/>
        <v/>
      </c>
      <c r="AB155" s="403" t="str">
        <f t="shared" si="44"/>
        <v/>
      </c>
      <c r="AC155" s="130" t="str">
        <f t="shared" si="45"/>
        <v/>
      </c>
      <c r="AD155" s="461"/>
    </row>
    <row r="156" spans="2:30" ht="13.5" hidden="1" outlineLevel="1" thickBot="1" x14ac:dyDescent="0.25">
      <c r="B156" s="500"/>
      <c r="C156" s="501"/>
      <c r="D156" s="501"/>
      <c r="E156" s="501"/>
      <c r="F156" s="501"/>
      <c r="G156" s="501"/>
      <c r="H156" s="501"/>
      <c r="I156" s="501"/>
      <c r="J156" s="501"/>
      <c r="K156" s="502"/>
      <c r="L156" s="429" t="s">
        <v>120</v>
      </c>
      <c r="M156" s="257" t="str">
        <f>IF(LEN($C$5)&lt;=1,
    "",
    IF(
        OR($C$5="Overige (zorg-)instellingen",$C$5="Onderneming"),
        IF(Basisgegevens!$C$5="Ja",
            IFERROR(
                INDEX(Hulpsheets!$AO$3:$AR$18,
                    MATCH($C$9,Hulpsheets!$AN$3:$AN$18,0),
                    MATCH($C$6,Hulpsheets!$AO$3:$AR$3,0)
                ),
                ""
            ),
            IFERROR(
                INDEX(Hulpsheets!$AH$3:$AK$18,
                    MATCH($C$9,Hulpsheets!$AG$3:$AG$18,0),
                    MATCH($C$6,Hulpsheets!$AH$3:$AK$3,0)
                ),
                ""
            )
        ),
        IF($L156="Niet-economische activiteit",
            100%,
            IF(Basisgegevens!$C$5="Ja",
                IFERROR(
                    INDEX(Hulpsheets!$AO$3:$AR$18,
                        MATCH($C$9,Hulpsheets!$AN$3:$AN$18,0),
                        MATCH($C$6,Hulpsheets!$AO$3:$AR$3,0)
                    ),
                    ""
                ),
                IFERROR(
                    INDEX(Hulpsheets!$AH$3:$AK$18,
                        MATCH($C$9,Hulpsheets!$AG$3:$AG$18,0),
                        MATCH($C$6,Hulpsheets!$AH$3:$AK$3,0)
                    ),
                    ""
                )
            )
        )
    )
)</f>
        <v/>
      </c>
      <c r="N156" s="399"/>
      <c r="O156" s="77" t="str">
        <f t="shared" si="40"/>
        <v/>
      </c>
      <c r="P156" s="86" t="str">
        <f t="shared" si="41"/>
        <v/>
      </c>
      <c r="R156" s="404"/>
      <c r="S156" s="403" t="str">
        <f t="shared" si="46"/>
        <v/>
      </c>
      <c r="T156" s="130" t="str">
        <f t="shared" si="42"/>
        <v/>
      </c>
      <c r="U156" s="70"/>
      <c r="V156" s="404"/>
      <c r="W156" s="70"/>
      <c r="X156" s="404"/>
      <c r="Z156" s="403" t="str">
        <f t="shared" si="47"/>
        <v/>
      </c>
      <c r="AA156" s="130" t="str">
        <f t="shared" si="43"/>
        <v/>
      </c>
      <c r="AB156" s="403" t="str">
        <f t="shared" si="44"/>
        <v/>
      </c>
      <c r="AC156" s="130" t="str">
        <f t="shared" si="45"/>
        <v/>
      </c>
      <c r="AD156" s="461"/>
    </row>
    <row r="157" spans="2:30" ht="13.5" hidden="1" outlineLevel="1" thickBot="1" x14ac:dyDescent="0.25">
      <c r="B157" s="532"/>
      <c r="C157" s="533"/>
      <c r="D157" s="533"/>
      <c r="E157" s="533"/>
      <c r="F157" s="533"/>
      <c r="G157" s="533"/>
      <c r="H157" s="533"/>
      <c r="I157" s="533"/>
      <c r="J157" s="533"/>
      <c r="K157" s="534"/>
      <c r="L157" s="428" t="s">
        <v>120</v>
      </c>
      <c r="M157" s="427" t="str">
        <f>IF(LEN($C$5)&lt;=1,
    "",
    IF(
        OR($C$5="Overige (zorg-)instellingen",$C$5="Onderneming"),
        IF(Basisgegevens!$C$5="Ja",
            IFERROR(
                INDEX(Hulpsheets!$AO$3:$AR$18,
                    MATCH($C$9,Hulpsheets!$AN$3:$AN$18,0),
                    MATCH($C$6,Hulpsheets!$AO$3:$AR$3,0)
                ),
                ""
            ),
            IFERROR(
                INDEX(Hulpsheets!$AH$3:$AK$18,
                    MATCH($C$9,Hulpsheets!$AG$3:$AG$18,0),
                    MATCH($C$6,Hulpsheets!$AH$3:$AK$3,0)
                ),
                ""
            )
        ),
        IF($L157="Niet-economische activiteit",
            100%,
            IF(Basisgegevens!$C$5="Ja",
                IFERROR(
                    INDEX(Hulpsheets!$AO$3:$AR$18,
                        MATCH($C$9,Hulpsheets!$AN$3:$AN$18,0),
                        MATCH($C$6,Hulpsheets!$AO$3:$AR$3,0)
                    ),
                    ""
                ),
                IFERROR(
                    INDEX(Hulpsheets!$AH$3:$AK$18,
                        MATCH($C$9,Hulpsheets!$AG$3:$AG$18,0),
                        MATCH($C$6,Hulpsheets!$AH$3:$AK$3,0)
                    ),
                    ""
                )
            )
        )
    )
)</f>
        <v/>
      </c>
      <c r="N157" s="399"/>
      <c r="O157" s="87" t="str">
        <f t="shared" si="40"/>
        <v/>
      </c>
      <c r="P157" s="88" t="str">
        <f t="shared" si="41"/>
        <v/>
      </c>
      <c r="R157" s="405"/>
      <c r="S157" s="403" t="str">
        <f t="shared" si="46"/>
        <v/>
      </c>
      <c r="T157" s="365" t="str">
        <f t="shared" si="42"/>
        <v/>
      </c>
      <c r="U157" s="70"/>
      <c r="V157" s="405"/>
      <c r="W157" s="70"/>
      <c r="X157" s="405"/>
      <c r="Z157" s="403" t="str">
        <f t="shared" si="47"/>
        <v/>
      </c>
      <c r="AA157" s="365" t="str">
        <f t="shared" si="43"/>
        <v/>
      </c>
      <c r="AB157" s="403" t="str">
        <f t="shared" si="44"/>
        <v/>
      </c>
      <c r="AC157" s="365" t="str">
        <f t="shared" si="45"/>
        <v/>
      </c>
      <c r="AD157" s="461"/>
    </row>
    <row r="158" spans="2:30" ht="13.5" collapsed="1" thickBot="1" x14ac:dyDescent="0.25">
      <c r="B158" s="32"/>
      <c r="C158" s="32"/>
      <c r="D158" s="103"/>
      <c r="E158" s="110"/>
      <c r="F158" s="110"/>
      <c r="G158" s="111"/>
      <c r="H158" s="112"/>
      <c r="I158" s="29"/>
      <c r="J158" s="111"/>
      <c r="L158" s="418" t="s">
        <v>102</v>
      </c>
      <c r="M158" s="78"/>
      <c r="N158" s="101">
        <f>SUM(N133:N157)</f>
        <v>0</v>
      </c>
      <c r="O158" s="101">
        <f>SUM(O133:O157)</f>
        <v>0</v>
      </c>
      <c r="P158" s="101">
        <f>SUM(P133:P157)</f>
        <v>0</v>
      </c>
      <c r="Q158" s="29"/>
      <c r="R158" s="439">
        <f>SUM(R133:R157)</f>
        <v>0</v>
      </c>
      <c r="S158" s="102">
        <f>SUM(S133:S157)</f>
        <v>0</v>
      </c>
      <c r="T158" s="102">
        <f>SUM(T133:T157)</f>
        <v>0</v>
      </c>
      <c r="V158" s="439">
        <f>SUM(V133:V157)</f>
        <v>0</v>
      </c>
      <c r="W158" s="70"/>
      <c r="X158" s="439">
        <f>SUM(X133:X157)</f>
        <v>0</v>
      </c>
      <c r="Z158" s="102">
        <f>SUM(Z133:Z157)</f>
        <v>0</v>
      </c>
      <c r="AA158" s="102">
        <f>SUM(AA133:AA157)</f>
        <v>0</v>
      </c>
      <c r="AB158" s="102">
        <f>SUM(AB133:AB157)</f>
        <v>0</v>
      </c>
      <c r="AC158" s="102">
        <f>SUM(AC133:AC157)</f>
        <v>0</v>
      </c>
      <c r="AD158" s="100"/>
    </row>
    <row r="159" spans="2:30" ht="13.5" thickBot="1" x14ac:dyDescent="0.25">
      <c r="B159" s="32"/>
      <c r="C159" s="32"/>
      <c r="D159" s="103"/>
      <c r="E159" s="110"/>
      <c r="F159" s="110"/>
      <c r="G159" s="111"/>
      <c r="H159" s="112"/>
      <c r="I159" s="29"/>
      <c r="J159" s="111"/>
      <c r="W159" s="100"/>
      <c r="X159" s="100"/>
      <c r="AB159" s="100"/>
    </row>
    <row r="160" spans="2:30" ht="15" customHeight="1" thickBot="1" x14ac:dyDescent="0.25">
      <c r="B160" s="503" t="s">
        <v>124</v>
      </c>
      <c r="C160" s="503"/>
      <c r="D160" s="503"/>
      <c r="E160" s="503"/>
      <c r="F160" s="29"/>
      <c r="I160" s="29"/>
      <c r="P160" s="29"/>
      <c r="Q160" s="29"/>
      <c r="R160" s="406" t="s">
        <v>87</v>
      </c>
      <c r="S160" s="401"/>
      <c r="T160" s="402"/>
      <c r="U160" s="29"/>
      <c r="V160" s="498" t="s">
        <v>61</v>
      </c>
      <c r="W160" s="6"/>
      <c r="X160" s="498" t="s">
        <v>62</v>
      </c>
      <c r="Z160" s="412"/>
      <c r="AA160" s="413"/>
      <c r="AB160" s="412"/>
      <c r="AC160" s="413"/>
      <c r="AD160" s="463"/>
    </row>
    <row r="161" spans="1:30" ht="13.5" thickBot="1" x14ac:dyDescent="0.25">
      <c r="B161" s="106"/>
      <c r="C161" s="106"/>
      <c r="D161" s="107"/>
      <c r="E161" s="107"/>
      <c r="G161" s="107"/>
      <c r="H161" s="108"/>
      <c r="I161" s="95"/>
      <c r="J161" s="107"/>
      <c r="K161" s="107"/>
      <c r="L161" s="107"/>
      <c r="P161" s="29"/>
      <c r="Q161" s="29"/>
      <c r="R161" s="6"/>
      <c r="S161" s="6"/>
      <c r="T161" s="6"/>
      <c r="U161" s="29"/>
      <c r="V161" s="499"/>
      <c r="W161" s="6"/>
      <c r="X161" s="499"/>
      <c r="Z161" s="6"/>
      <c r="AA161" s="6"/>
      <c r="AB161" s="6"/>
      <c r="AC161" s="97"/>
      <c r="AD161" s="97"/>
    </row>
    <row r="162" spans="1:30" ht="21" customHeight="1" thickBot="1" x14ac:dyDescent="0.25">
      <c r="A162" s="120"/>
      <c r="B162" s="504" t="s">
        <v>109</v>
      </c>
      <c r="C162" s="505"/>
      <c r="D162" s="505"/>
      <c r="E162" s="505"/>
      <c r="F162" s="505"/>
      <c r="G162" s="505"/>
      <c r="H162" s="505"/>
      <c r="I162" s="505"/>
      <c r="J162" s="505"/>
      <c r="K162" s="506"/>
      <c r="L162" s="236" t="s">
        <v>235</v>
      </c>
      <c r="M162" s="143" t="s">
        <v>94</v>
      </c>
      <c r="N162" s="237" t="s">
        <v>66</v>
      </c>
      <c r="O162" s="237" t="s">
        <v>95</v>
      </c>
      <c r="P162" s="237" t="s">
        <v>96</v>
      </c>
      <c r="Q162" s="120"/>
      <c r="R162" s="239" t="s">
        <v>68</v>
      </c>
      <c r="S162" s="238" t="s">
        <v>97</v>
      </c>
      <c r="T162" s="93" t="s">
        <v>70</v>
      </c>
      <c r="U162" s="119"/>
      <c r="V162" s="239" t="s">
        <v>68</v>
      </c>
      <c r="W162" s="409"/>
      <c r="X162" s="239" t="s">
        <v>68</v>
      </c>
      <c r="Y162" s="120"/>
      <c r="Z162" s="238" t="s">
        <v>97</v>
      </c>
      <c r="AA162" s="238" t="s">
        <v>70</v>
      </c>
      <c r="AB162" s="238" t="s">
        <v>97</v>
      </c>
      <c r="AC162" s="238" t="s">
        <v>70</v>
      </c>
      <c r="AD162" s="118"/>
    </row>
    <row r="163" spans="1:30" x14ac:dyDescent="0.2">
      <c r="B163" s="507"/>
      <c r="C163" s="508"/>
      <c r="D163" s="508"/>
      <c r="E163" s="508"/>
      <c r="F163" s="508"/>
      <c r="G163" s="508"/>
      <c r="H163" s="508"/>
      <c r="I163" s="508"/>
      <c r="J163" s="508"/>
      <c r="K163" s="509"/>
      <c r="L163" s="429" t="s">
        <v>120</v>
      </c>
      <c r="M163" s="257" t="str">
        <f>IF(LEN($C$5)&lt;=1,
    "",
    IF(
        OR($C$5="Overige (zorg-)instellingen",$C$5="Onderneming"),
        IF(Basisgegevens!$C$5="Ja",
            IFERROR(
                INDEX(Hulpsheets!$AO$3:$AR$18,
                    MATCH($C$9,Hulpsheets!$AN$3:$AN$18,0),
                    MATCH($C$6,Hulpsheets!$AO$3:$AR$3,0)
                ),
                ""
            ),
            IFERROR(
                INDEX(Hulpsheets!$AH$3:$AK$18,
                    MATCH($C$9,Hulpsheets!$AG$3:$AG$18,0),
                    MATCH($C$6,Hulpsheets!$AH$3:$AK$3,0)
                ),
                ""
            )
        ),
        IF($L163="Niet-economische activiteit",
            100%,
            IF(Basisgegevens!$C$5="Ja",
                IFERROR(
                    INDEX(Hulpsheets!$AO$3:$AR$18,
                        MATCH($C$9,Hulpsheets!$AN$3:$AN$18,0),
                        MATCH($C$6,Hulpsheets!$AO$3:$AR$3,0)
                    ),
                    ""
                ),
                IFERROR(
                    INDEX(Hulpsheets!$AH$3:$AK$18,
                        MATCH($C$9,Hulpsheets!$AG$3:$AG$18,0),
                        MATCH($C$6,Hulpsheets!$AH$3:$AK$3,0)
                    ),
                    ""
                )
            )
        )
    )
)</f>
        <v/>
      </c>
      <c r="N163" s="398"/>
      <c r="O163" s="394" t="str">
        <f t="shared" ref="O163:O187" si="48">IFERROR(N163*M163,"")</f>
        <v/>
      </c>
      <c r="P163" s="85" t="str">
        <f t="shared" ref="P163:P187" si="49">IFERROR(N163-O163,"")</f>
        <v/>
      </c>
      <c r="R163" s="404"/>
      <c r="S163" s="403" t="str">
        <f>IFERROR($R163*(1-$M163),"")</f>
        <v/>
      </c>
      <c r="T163" s="130" t="str">
        <f t="shared" ref="T163:T187" si="50">IFERROR(R163-S163,"")</f>
        <v/>
      </c>
      <c r="U163" s="80"/>
      <c r="V163" s="404"/>
      <c r="W163" s="70"/>
      <c r="X163" s="404"/>
      <c r="Z163" s="403" t="str">
        <f>IFERROR($V163*(1-$M163),"")</f>
        <v/>
      </c>
      <c r="AA163" s="130" t="str">
        <f t="shared" ref="AA163:AA187" si="51">IFERROR(V163-Z163,"")</f>
        <v/>
      </c>
      <c r="AB163" s="403" t="str">
        <f t="shared" ref="AB163:AB187" si="52">IFERROR($X163*(1-$M163),"")</f>
        <v/>
      </c>
      <c r="AC163" s="130" t="str">
        <f t="shared" ref="AC163:AC187" si="53">IFERROR(X163-AB163,"")</f>
        <v/>
      </c>
      <c r="AD163" s="461"/>
    </row>
    <row r="164" spans="1:30" x14ac:dyDescent="0.2">
      <c r="B164" s="500"/>
      <c r="C164" s="501"/>
      <c r="D164" s="501"/>
      <c r="E164" s="501"/>
      <c r="F164" s="501"/>
      <c r="G164" s="501"/>
      <c r="H164" s="501"/>
      <c r="I164" s="501"/>
      <c r="J164" s="501"/>
      <c r="K164" s="502"/>
      <c r="L164" s="429" t="s">
        <v>120</v>
      </c>
      <c r="M164" s="257" t="str">
        <f>IF(LEN($C$5)&lt;=1,
    "",
    IF(
        OR($C$5="Overige (zorg-)instellingen",$C$5="Onderneming"),
        IF(Basisgegevens!$C$5="Ja",
            IFERROR(
                INDEX(Hulpsheets!$AO$3:$AR$18,
                    MATCH($C$9,Hulpsheets!$AN$3:$AN$18,0),
                    MATCH($C$6,Hulpsheets!$AO$3:$AR$3,0)
                ),
                ""
            ),
            IFERROR(
                INDEX(Hulpsheets!$AH$3:$AK$18,
                    MATCH($C$9,Hulpsheets!$AG$3:$AG$18,0),
                    MATCH($C$6,Hulpsheets!$AH$3:$AK$3,0)
                ),
                ""
            )
        ),
        IF($L164="Niet-economische activiteit",
            100%,
            IF(Basisgegevens!$C$5="Ja",
                IFERROR(
                    INDEX(Hulpsheets!$AO$3:$AR$18,
                        MATCH($C$9,Hulpsheets!$AN$3:$AN$18,0),
                        MATCH($C$6,Hulpsheets!$AO$3:$AR$3,0)
                    ),
                    ""
                ),
                IFERROR(
                    INDEX(Hulpsheets!$AH$3:$AK$18,
                        MATCH($C$9,Hulpsheets!$AG$3:$AG$18,0),
                        MATCH($C$6,Hulpsheets!$AH$3:$AK$3,0)
                    ),
                    ""
                )
            )
        )
    )
)</f>
        <v/>
      </c>
      <c r="N164" s="399"/>
      <c r="O164" s="395" t="str">
        <f t="shared" si="48"/>
        <v/>
      </c>
      <c r="P164" s="86" t="str">
        <f t="shared" si="49"/>
        <v/>
      </c>
      <c r="R164" s="404"/>
      <c r="S164" s="403" t="str">
        <f t="shared" ref="S164:S187" si="54">IFERROR($R164*(1-$M164),"")</f>
        <v/>
      </c>
      <c r="T164" s="130" t="str">
        <f t="shared" si="50"/>
        <v/>
      </c>
      <c r="U164" s="70"/>
      <c r="V164" s="404"/>
      <c r="W164" s="70"/>
      <c r="X164" s="404"/>
      <c r="Z164" s="403" t="str">
        <f t="shared" ref="Z164:Z187" si="55">IFERROR($V164*(1-$M164),"")</f>
        <v/>
      </c>
      <c r="AA164" s="130" t="str">
        <f t="shared" si="51"/>
        <v/>
      </c>
      <c r="AB164" s="403" t="str">
        <f t="shared" si="52"/>
        <v/>
      </c>
      <c r="AC164" s="130" t="str">
        <f t="shared" si="53"/>
        <v/>
      </c>
      <c r="AD164" s="461"/>
    </row>
    <row r="165" spans="1:30" x14ac:dyDescent="0.2">
      <c r="B165" s="500"/>
      <c r="C165" s="501"/>
      <c r="D165" s="501"/>
      <c r="E165" s="501"/>
      <c r="F165" s="501"/>
      <c r="G165" s="501"/>
      <c r="H165" s="501"/>
      <c r="I165" s="501"/>
      <c r="J165" s="501"/>
      <c r="K165" s="502"/>
      <c r="L165" s="429" t="s">
        <v>120</v>
      </c>
      <c r="M165" s="257" t="str">
        <f>IF(LEN($C$5)&lt;=1,
    "",
    IF(
        OR($C$5="Overige (zorg-)instellingen",$C$5="Onderneming"),
        IF(Basisgegevens!$C$5="Ja",
            IFERROR(
                INDEX(Hulpsheets!$AO$3:$AR$18,
                    MATCH($C$9,Hulpsheets!$AN$3:$AN$18,0),
                    MATCH($C$6,Hulpsheets!$AO$3:$AR$3,0)
                ),
                ""
            ),
            IFERROR(
                INDEX(Hulpsheets!$AH$3:$AK$18,
                    MATCH($C$9,Hulpsheets!$AG$3:$AG$18,0),
                    MATCH($C$6,Hulpsheets!$AH$3:$AK$3,0)
                ),
                ""
            )
        ),
        IF($L165="Niet-economische activiteit",
            100%,
            IF(Basisgegevens!$C$5="Ja",
                IFERROR(
                    INDEX(Hulpsheets!$AO$3:$AR$18,
                        MATCH($C$9,Hulpsheets!$AN$3:$AN$18,0),
                        MATCH($C$6,Hulpsheets!$AO$3:$AR$3,0)
                    ),
                    ""
                ),
                IFERROR(
                    INDEX(Hulpsheets!$AH$3:$AK$18,
                        MATCH($C$9,Hulpsheets!$AG$3:$AG$18,0),
                        MATCH($C$6,Hulpsheets!$AH$3:$AK$3,0)
                    ),
                    ""
                )
            )
        )
    )
)</f>
        <v/>
      </c>
      <c r="N165" s="399"/>
      <c r="O165" s="395" t="str">
        <f t="shared" si="48"/>
        <v/>
      </c>
      <c r="P165" s="86" t="str">
        <f t="shared" si="49"/>
        <v/>
      </c>
      <c r="R165" s="404"/>
      <c r="S165" s="403" t="str">
        <f t="shared" si="54"/>
        <v/>
      </c>
      <c r="T165" s="130" t="str">
        <f t="shared" si="50"/>
        <v/>
      </c>
      <c r="U165" s="70"/>
      <c r="V165" s="404"/>
      <c r="W165" s="70"/>
      <c r="X165" s="404"/>
      <c r="Z165" s="403" t="str">
        <f t="shared" si="55"/>
        <v/>
      </c>
      <c r="AA165" s="130" t="str">
        <f t="shared" si="51"/>
        <v/>
      </c>
      <c r="AB165" s="403" t="str">
        <f t="shared" si="52"/>
        <v/>
      </c>
      <c r="AC165" s="130" t="str">
        <f t="shared" si="53"/>
        <v/>
      </c>
      <c r="AD165" s="461"/>
    </row>
    <row r="166" spans="1:30" x14ac:dyDescent="0.2">
      <c r="B166" s="500"/>
      <c r="C166" s="501"/>
      <c r="D166" s="501"/>
      <c r="E166" s="501"/>
      <c r="F166" s="501"/>
      <c r="G166" s="501"/>
      <c r="H166" s="501"/>
      <c r="I166" s="501"/>
      <c r="J166" s="501"/>
      <c r="K166" s="502"/>
      <c r="L166" s="429" t="s">
        <v>120</v>
      </c>
      <c r="M166" s="257" t="str">
        <f>IF(LEN($C$5)&lt;=1,
    "",
    IF(
        OR($C$5="Overige (zorg-)instellingen",$C$5="Onderneming"),
        IF(Basisgegevens!$C$5="Ja",
            IFERROR(
                INDEX(Hulpsheets!$AO$3:$AR$18,
                    MATCH($C$9,Hulpsheets!$AN$3:$AN$18,0),
                    MATCH($C$6,Hulpsheets!$AO$3:$AR$3,0)
                ),
                ""
            ),
            IFERROR(
                INDEX(Hulpsheets!$AH$3:$AK$18,
                    MATCH($C$9,Hulpsheets!$AG$3:$AG$18,0),
                    MATCH($C$6,Hulpsheets!$AH$3:$AK$3,0)
                ),
                ""
            )
        ),
        IF($L166="Niet-economische activiteit",
            100%,
            IF(Basisgegevens!$C$5="Ja",
                IFERROR(
                    INDEX(Hulpsheets!$AO$3:$AR$18,
                        MATCH($C$9,Hulpsheets!$AN$3:$AN$18,0),
                        MATCH($C$6,Hulpsheets!$AO$3:$AR$3,0)
                    ),
                    ""
                ),
                IFERROR(
                    INDEX(Hulpsheets!$AH$3:$AK$18,
                        MATCH($C$9,Hulpsheets!$AG$3:$AG$18,0),
                        MATCH($C$6,Hulpsheets!$AH$3:$AK$3,0)
                    ),
                    ""
                )
            )
        )
    )
)</f>
        <v/>
      </c>
      <c r="N166" s="399"/>
      <c r="O166" s="395" t="str">
        <f t="shared" si="48"/>
        <v/>
      </c>
      <c r="P166" s="86" t="str">
        <f t="shared" si="49"/>
        <v/>
      </c>
      <c r="R166" s="404"/>
      <c r="S166" s="403" t="str">
        <f t="shared" si="54"/>
        <v/>
      </c>
      <c r="T166" s="130" t="str">
        <f t="shared" si="50"/>
        <v/>
      </c>
      <c r="U166" s="70"/>
      <c r="V166" s="404"/>
      <c r="W166" s="70"/>
      <c r="X166" s="404"/>
      <c r="Z166" s="403" t="str">
        <f t="shared" si="55"/>
        <v/>
      </c>
      <c r="AA166" s="130" t="str">
        <f t="shared" si="51"/>
        <v/>
      </c>
      <c r="AB166" s="403" t="str">
        <f t="shared" si="52"/>
        <v/>
      </c>
      <c r="AC166" s="130" t="str">
        <f t="shared" si="53"/>
        <v/>
      </c>
      <c r="AD166" s="461"/>
    </row>
    <row r="167" spans="1:30" x14ac:dyDescent="0.2">
      <c r="B167" s="500"/>
      <c r="C167" s="501"/>
      <c r="D167" s="501"/>
      <c r="E167" s="501"/>
      <c r="F167" s="501"/>
      <c r="G167" s="501"/>
      <c r="H167" s="501"/>
      <c r="I167" s="501"/>
      <c r="J167" s="501"/>
      <c r="K167" s="502"/>
      <c r="L167" s="429" t="s">
        <v>120</v>
      </c>
      <c r="M167" s="257" t="str">
        <f>IF(LEN($C$5)&lt;=1,
    "",
    IF(
        OR($C$5="Overige (zorg-)instellingen",$C$5="Onderneming"),
        IF(Basisgegevens!$C$5="Ja",
            IFERROR(
                INDEX(Hulpsheets!$AO$3:$AR$18,
                    MATCH($C$9,Hulpsheets!$AN$3:$AN$18,0),
                    MATCH($C$6,Hulpsheets!$AO$3:$AR$3,0)
                ),
                ""
            ),
            IFERROR(
                INDEX(Hulpsheets!$AH$3:$AK$18,
                    MATCH($C$9,Hulpsheets!$AG$3:$AG$18,0),
                    MATCH($C$6,Hulpsheets!$AH$3:$AK$3,0)
                ),
                ""
            )
        ),
        IF($L167="Niet-economische activiteit",
            100%,
            IF(Basisgegevens!$C$5="Ja",
                IFERROR(
                    INDEX(Hulpsheets!$AO$3:$AR$18,
                        MATCH($C$9,Hulpsheets!$AN$3:$AN$18,0),
                        MATCH($C$6,Hulpsheets!$AO$3:$AR$3,0)
                    ),
                    ""
                ),
                IFERROR(
                    INDEX(Hulpsheets!$AH$3:$AK$18,
                        MATCH($C$9,Hulpsheets!$AG$3:$AG$18,0),
                        MATCH($C$6,Hulpsheets!$AH$3:$AK$3,0)
                    ),
                    ""
                )
            )
        )
    )
)</f>
        <v/>
      </c>
      <c r="N167" s="399"/>
      <c r="O167" s="395" t="str">
        <f t="shared" si="48"/>
        <v/>
      </c>
      <c r="P167" s="86" t="str">
        <f t="shared" si="49"/>
        <v/>
      </c>
      <c r="R167" s="404"/>
      <c r="S167" s="403" t="str">
        <f t="shared" si="54"/>
        <v/>
      </c>
      <c r="T167" s="130" t="str">
        <f t="shared" si="50"/>
        <v/>
      </c>
      <c r="U167" s="70"/>
      <c r="V167" s="404"/>
      <c r="W167" s="70"/>
      <c r="X167" s="404"/>
      <c r="Z167" s="403" t="str">
        <f t="shared" si="55"/>
        <v/>
      </c>
      <c r="AA167" s="130" t="str">
        <f t="shared" si="51"/>
        <v/>
      </c>
      <c r="AB167" s="403" t="str">
        <f t="shared" si="52"/>
        <v/>
      </c>
      <c r="AC167" s="130" t="str">
        <f t="shared" si="53"/>
        <v/>
      </c>
      <c r="AD167" s="461"/>
    </row>
    <row r="168" spans="1:30" x14ac:dyDescent="0.2">
      <c r="B168" s="500"/>
      <c r="C168" s="501"/>
      <c r="D168" s="501"/>
      <c r="E168" s="501"/>
      <c r="F168" s="501"/>
      <c r="G168" s="501"/>
      <c r="H168" s="501"/>
      <c r="I168" s="501"/>
      <c r="J168" s="501"/>
      <c r="K168" s="502"/>
      <c r="L168" s="429" t="s">
        <v>120</v>
      </c>
      <c r="M168" s="257" t="str">
        <f>IF(LEN($C$5)&lt;=1,
    "",
    IF(
        OR($C$5="Overige (zorg-)instellingen",$C$5="Onderneming"),
        IF(Basisgegevens!$C$5="Ja",
            IFERROR(
                INDEX(Hulpsheets!$AO$3:$AR$18,
                    MATCH($C$9,Hulpsheets!$AN$3:$AN$18,0),
                    MATCH($C$6,Hulpsheets!$AO$3:$AR$3,0)
                ),
                ""
            ),
            IFERROR(
                INDEX(Hulpsheets!$AH$3:$AK$18,
                    MATCH($C$9,Hulpsheets!$AG$3:$AG$18,0),
                    MATCH($C$6,Hulpsheets!$AH$3:$AK$3,0)
                ),
                ""
            )
        ),
        IF($L168="Niet-economische activiteit",
            100%,
            IF(Basisgegevens!$C$5="Ja",
                IFERROR(
                    INDEX(Hulpsheets!$AO$3:$AR$18,
                        MATCH($C$9,Hulpsheets!$AN$3:$AN$18,0),
                        MATCH($C$6,Hulpsheets!$AO$3:$AR$3,0)
                    ),
                    ""
                ),
                IFERROR(
                    INDEX(Hulpsheets!$AH$3:$AK$18,
                        MATCH($C$9,Hulpsheets!$AG$3:$AG$18,0),
                        MATCH($C$6,Hulpsheets!$AH$3:$AK$3,0)
                    ),
                    ""
                )
            )
        )
    )
)</f>
        <v/>
      </c>
      <c r="N168" s="399"/>
      <c r="O168" s="395" t="str">
        <f t="shared" si="48"/>
        <v/>
      </c>
      <c r="P168" s="86" t="str">
        <f t="shared" si="49"/>
        <v/>
      </c>
      <c r="R168" s="404"/>
      <c r="S168" s="403" t="str">
        <f t="shared" si="54"/>
        <v/>
      </c>
      <c r="T168" s="130" t="str">
        <f t="shared" si="50"/>
        <v/>
      </c>
      <c r="U168" s="70"/>
      <c r="V168" s="404"/>
      <c r="W168" s="70"/>
      <c r="X168" s="404"/>
      <c r="Z168" s="403" t="str">
        <f t="shared" si="55"/>
        <v/>
      </c>
      <c r="AA168" s="130" t="str">
        <f t="shared" si="51"/>
        <v/>
      </c>
      <c r="AB168" s="403" t="str">
        <f t="shared" si="52"/>
        <v/>
      </c>
      <c r="AC168" s="130" t="str">
        <f t="shared" si="53"/>
        <v/>
      </c>
      <c r="AD168" s="461"/>
    </row>
    <row r="169" spans="1:30" x14ac:dyDescent="0.2">
      <c r="B169" s="500"/>
      <c r="C169" s="501"/>
      <c r="D169" s="501"/>
      <c r="E169" s="501"/>
      <c r="F169" s="501"/>
      <c r="G169" s="501"/>
      <c r="H169" s="501"/>
      <c r="I169" s="501"/>
      <c r="J169" s="501"/>
      <c r="K169" s="502"/>
      <c r="L169" s="429" t="s">
        <v>120</v>
      </c>
      <c r="M169" s="257" t="str">
        <f>IF(LEN($C$5)&lt;=1,
    "",
    IF(
        OR($C$5="Overige (zorg-)instellingen",$C$5="Onderneming"),
        IF(Basisgegevens!$C$5="Ja",
            IFERROR(
                INDEX(Hulpsheets!$AO$3:$AR$18,
                    MATCH($C$9,Hulpsheets!$AN$3:$AN$18,0),
                    MATCH($C$6,Hulpsheets!$AO$3:$AR$3,0)
                ),
                ""
            ),
            IFERROR(
                INDEX(Hulpsheets!$AH$3:$AK$18,
                    MATCH($C$9,Hulpsheets!$AG$3:$AG$18,0),
                    MATCH($C$6,Hulpsheets!$AH$3:$AK$3,0)
                ),
                ""
            )
        ),
        IF($L169="Niet-economische activiteit",
            100%,
            IF(Basisgegevens!$C$5="Ja",
                IFERROR(
                    INDEX(Hulpsheets!$AO$3:$AR$18,
                        MATCH($C$9,Hulpsheets!$AN$3:$AN$18,0),
                        MATCH($C$6,Hulpsheets!$AO$3:$AR$3,0)
                    ),
                    ""
                ),
                IFERROR(
                    INDEX(Hulpsheets!$AH$3:$AK$18,
                        MATCH($C$9,Hulpsheets!$AG$3:$AG$18,0),
                        MATCH($C$6,Hulpsheets!$AH$3:$AK$3,0)
                    ),
                    ""
                )
            )
        )
    )
)</f>
        <v/>
      </c>
      <c r="N169" s="399"/>
      <c r="O169" s="395" t="str">
        <f t="shared" si="48"/>
        <v/>
      </c>
      <c r="P169" s="86" t="str">
        <f t="shared" si="49"/>
        <v/>
      </c>
      <c r="R169" s="404"/>
      <c r="S169" s="403" t="str">
        <f t="shared" si="54"/>
        <v/>
      </c>
      <c r="T169" s="130" t="str">
        <f t="shared" si="50"/>
        <v/>
      </c>
      <c r="U169" s="70"/>
      <c r="V169" s="404"/>
      <c r="W169" s="70"/>
      <c r="X169" s="404"/>
      <c r="Z169" s="403" t="str">
        <f t="shared" si="55"/>
        <v/>
      </c>
      <c r="AA169" s="130" t="str">
        <f t="shared" si="51"/>
        <v/>
      </c>
      <c r="AB169" s="403" t="str">
        <f t="shared" si="52"/>
        <v/>
      </c>
      <c r="AC169" s="130" t="str">
        <f t="shared" si="53"/>
        <v/>
      </c>
      <c r="AD169" s="461"/>
    </row>
    <row r="170" spans="1:30" x14ac:dyDescent="0.2">
      <c r="B170" s="500"/>
      <c r="C170" s="501"/>
      <c r="D170" s="501"/>
      <c r="E170" s="501"/>
      <c r="F170" s="501"/>
      <c r="G170" s="501"/>
      <c r="H170" s="501"/>
      <c r="I170" s="501"/>
      <c r="J170" s="501"/>
      <c r="K170" s="502"/>
      <c r="L170" s="429" t="s">
        <v>120</v>
      </c>
      <c r="M170" s="257" t="str">
        <f>IF(LEN($C$5)&lt;=1,
    "",
    IF(
        OR($C$5="Overige (zorg-)instellingen",$C$5="Onderneming"),
        IF(Basisgegevens!$C$5="Ja",
            IFERROR(
                INDEX(Hulpsheets!$AO$3:$AR$18,
                    MATCH($C$9,Hulpsheets!$AN$3:$AN$18,0),
                    MATCH($C$6,Hulpsheets!$AO$3:$AR$3,0)
                ),
                ""
            ),
            IFERROR(
                INDEX(Hulpsheets!$AH$3:$AK$18,
                    MATCH($C$9,Hulpsheets!$AG$3:$AG$18,0),
                    MATCH($C$6,Hulpsheets!$AH$3:$AK$3,0)
                ),
                ""
            )
        ),
        IF($L170="Niet-economische activiteit",
            100%,
            IF(Basisgegevens!$C$5="Ja",
                IFERROR(
                    INDEX(Hulpsheets!$AO$3:$AR$18,
                        MATCH($C$9,Hulpsheets!$AN$3:$AN$18,0),
                        MATCH($C$6,Hulpsheets!$AO$3:$AR$3,0)
                    ),
                    ""
                ),
                IFERROR(
                    INDEX(Hulpsheets!$AH$3:$AK$18,
                        MATCH($C$9,Hulpsheets!$AG$3:$AG$18,0),
                        MATCH($C$6,Hulpsheets!$AH$3:$AK$3,0)
                    ),
                    ""
                )
            )
        )
    )
)</f>
        <v/>
      </c>
      <c r="N170" s="399"/>
      <c r="O170" s="395" t="str">
        <f t="shared" si="48"/>
        <v/>
      </c>
      <c r="P170" s="86" t="str">
        <f t="shared" si="49"/>
        <v/>
      </c>
      <c r="R170" s="404"/>
      <c r="S170" s="403" t="str">
        <f t="shared" si="54"/>
        <v/>
      </c>
      <c r="T170" s="130" t="str">
        <f t="shared" si="50"/>
        <v/>
      </c>
      <c r="U170" s="70"/>
      <c r="V170" s="404"/>
      <c r="W170" s="70"/>
      <c r="X170" s="404"/>
      <c r="Z170" s="403" t="str">
        <f t="shared" si="55"/>
        <v/>
      </c>
      <c r="AA170" s="130" t="str">
        <f t="shared" si="51"/>
        <v/>
      </c>
      <c r="AB170" s="403" t="str">
        <f t="shared" si="52"/>
        <v/>
      </c>
      <c r="AC170" s="130" t="str">
        <f t="shared" si="53"/>
        <v/>
      </c>
      <c r="AD170" s="461"/>
    </row>
    <row r="171" spans="1:30" x14ac:dyDescent="0.2">
      <c r="B171" s="500"/>
      <c r="C171" s="501"/>
      <c r="D171" s="501"/>
      <c r="E171" s="501"/>
      <c r="F171" s="501"/>
      <c r="G171" s="501"/>
      <c r="H171" s="501"/>
      <c r="I171" s="501"/>
      <c r="J171" s="501"/>
      <c r="K171" s="502"/>
      <c r="L171" s="429" t="s">
        <v>120</v>
      </c>
      <c r="M171" s="257" t="str">
        <f>IF(LEN($C$5)&lt;=1,
    "",
    IF(
        OR($C$5="Overige (zorg-)instellingen",$C$5="Onderneming"),
        IF(Basisgegevens!$C$5="Ja",
            IFERROR(
                INDEX(Hulpsheets!$AO$3:$AR$18,
                    MATCH($C$9,Hulpsheets!$AN$3:$AN$18,0),
                    MATCH($C$6,Hulpsheets!$AO$3:$AR$3,0)
                ),
                ""
            ),
            IFERROR(
                INDEX(Hulpsheets!$AH$3:$AK$18,
                    MATCH($C$9,Hulpsheets!$AG$3:$AG$18,0),
                    MATCH($C$6,Hulpsheets!$AH$3:$AK$3,0)
                ),
                ""
            )
        ),
        IF($L171="Niet-economische activiteit",
            100%,
            IF(Basisgegevens!$C$5="Ja",
                IFERROR(
                    INDEX(Hulpsheets!$AO$3:$AR$18,
                        MATCH($C$9,Hulpsheets!$AN$3:$AN$18,0),
                        MATCH($C$6,Hulpsheets!$AO$3:$AR$3,0)
                    ),
                    ""
                ),
                IFERROR(
                    INDEX(Hulpsheets!$AH$3:$AK$18,
                        MATCH($C$9,Hulpsheets!$AG$3:$AG$18,0),
                        MATCH($C$6,Hulpsheets!$AH$3:$AK$3,0)
                    ),
                    ""
                )
            )
        )
    )
)</f>
        <v/>
      </c>
      <c r="N171" s="399"/>
      <c r="O171" s="395" t="str">
        <f t="shared" si="48"/>
        <v/>
      </c>
      <c r="P171" s="86" t="str">
        <f t="shared" si="49"/>
        <v/>
      </c>
      <c r="R171" s="404"/>
      <c r="S171" s="403" t="str">
        <f t="shared" si="54"/>
        <v/>
      </c>
      <c r="T171" s="130" t="str">
        <f t="shared" si="50"/>
        <v/>
      </c>
      <c r="U171" s="70"/>
      <c r="V171" s="404"/>
      <c r="W171" s="70"/>
      <c r="X171" s="404"/>
      <c r="Z171" s="403" t="str">
        <f t="shared" si="55"/>
        <v/>
      </c>
      <c r="AA171" s="130" t="str">
        <f t="shared" si="51"/>
        <v/>
      </c>
      <c r="AB171" s="403" t="str">
        <f t="shared" si="52"/>
        <v/>
      </c>
      <c r="AC171" s="130" t="str">
        <f t="shared" si="53"/>
        <v/>
      </c>
      <c r="AD171" s="461"/>
    </row>
    <row r="172" spans="1:30" x14ac:dyDescent="0.2">
      <c r="B172" s="500"/>
      <c r="C172" s="501"/>
      <c r="D172" s="501"/>
      <c r="E172" s="501"/>
      <c r="F172" s="501"/>
      <c r="G172" s="501"/>
      <c r="H172" s="501"/>
      <c r="I172" s="501"/>
      <c r="J172" s="501"/>
      <c r="K172" s="502"/>
      <c r="L172" s="429" t="s">
        <v>120</v>
      </c>
      <c r="M172" s="257" t="str">
        <f>IF(LEN($C$5)&lt;=1,
    "",
    IF(
        OR($C$5="Overige (zorg-)instellingen",$C$5="Onderneming"),
        IF(Basisgegevens!$C$5="Ja",
            IFERROR(
                INDEX(Hulpsheets!$AO$3:$AR$18,
                    MATCH($C$9,Hulpsheets!$AN$3:$AN$18,0),
                    MATCH($C$6,Hulpsheets!$AO$3:$AR$3,0)
                ),
                ""
            ),
            IFERROR(
                INDEX(Hulpsheets!$AH$3:$AK$18,
                    MATCH($C$9,Hulpsheets!$AG$3:$AG$18,0),
                    MATCH($C$6,Hulpsheets!$AH$3:$AK$3,0)
                ),
                ""
            )
        ),
        IF($L172="Niet-economische activiteit",
            100%,
            IF(Basisgegevens!$C$5="Ja",
                IFERROR(
                    INDEX(Hulpsheets!$AO$3:$AR$18,
                        MATCH($C$9,Hulpsheets!$AN$3:$AN$18,0),
                        MATCH($C$6,Hulpsheets!$AO$3:$AR$3,0)
                    ),
                    ""
                ),
                IFERROR(
                    INDEX(Hulpsheets!$AH$3:$AK$18,
                        MATCH($C$9,Hulpsheets!$AG$3:$AG$18,0),
                        MATCH($C$6,Hulpsheets!$AH$3:$AK$3,0)
                    ),
                    ""
                )
            )
        )
    )
)</f>
        <v/>
      </c>
      <c r="N172" s="399"/>
      <c r="O172" s="395" t="str">
        <f t="shared" si="48"/>
        <v/>
      </c>
      <c r="P172" s="86" t="str">
        <f t="shared" si="49"/>
        <v/>
      </c>
      <c r="R172" s="404"/>
      <c r="S172" s="403" t="str">
        <f t="shared" si="54"/>
        <v/>
      </c>
      <c r="T172" s="130" t="str">
        <f t="shared" si="50"/>
        <v/>
      </c>
      <c r="U172" s="70"/>
      <c r="V172" s="404"/>
      <c r="W172" s="70"/>
      <c r="X172" s="404"/>
      <c r="Z172" s="403" t="str">
        <f t="shared" si="55"/>
        <v/>
      </c>
      <c r="AA172" s="130" t="str">
        <f t="shared" si="51"/>
        <v/>
      </c>
      <c r="AB172" s="403" t="str">
        <f t="shared" si="52"/>
        <v/>
      </c>
      <c r="AC172" s="130" t="str">
        <f t="shared" si="53"/>
        <v/>
      </c>
      <c r="AD172" s="461"/>
    </row>
    <row r="173" spans="1:30" x14ac:dyDescent="0.2">
      <c r="B173" s="500"/>
      <c r="C173" s="501"/>
      <c r="D173" s="501"/>
      <c r="E173" s="501"/>
      <c r="F173" s="501"/>
      <c r="G173" s="501"/>
      <c r="H173" s="501"/>
      <c r="I173" s="501"/>
      <c r="J173" s="501"/>
      <c r="K173" s="502"/>
      <c r="L173" s="429" t="s">
        <v>120</v>
      </c>
      <c r="M173" s="257" t="str">
        <f>IF(LEN($C$5)&lt;=1,
    "",
    IF(
        OR($C$5="Overige (zorg-)instellingen",$C$5="Onderneming"),
        IF(Basisgegevens!$C$5="Ja",
            IFERROR(
                INDEX(Hulpsheets!$AO$3:$AR$18,
                    MATCH($C$9,Hulpsheets!$AN$3:$AN$18,0),
                    MATCH($C$6,Hulpsheets!$AO$3:$AR$3,0)
                ),
                ""
            ),
            IFERROR(
                INDEX(Hulpsheets!$AH$3:$AK$18,
                    MATCH($C$9,Hulpsheets!$AG$3:$AG$18,0),
                    MATCH($C$6,Hulpsheets!$AH$3:$AK$3,0)
                ),
                ""
            )
        ),
        IF($L173="Niet-economische activiteit",
            100%,
            IF(Basisgegevens!$C$5="Ja",
                IFERROR(
                    INDEX(Hulpsheets!$AO$3:$AR$18,
                        MATCH($C$9,Hulpsheets!$AN$3:$AN$18,0),
                        MATCH($C$6,Hulpsheets!$AO$3:$AR$3,0)
                    ),
                    ""
                ),
                IFERROR(
                    INDEX(Hulpsheets!$AH$3:$AK$18,
                        MATCH($C$9,Hulpsheets!$AG$3:$AG$18,0),
                        MATCH($C$6,Hulpsheets!$AH$3:$AK$3,0)
                    ),
                    ""
                )
            )
        )
    )
)</f>
        <v/>
      </c>
      <c r="N173" s="399"/>
      <c r="O173" s="395" t="str">
        <f t="shared" si="48"/>
        <v/>
      </c>
      <c r="P173" s="86" t="str">
        <f t="shared" si="49"/>
        <v/>
      </c>
      <c r="R173" s="404"/>
      <c r="S173" s="403" t="str">
        <f t="shared" si="54"/>
        <v/>
      </c>
      <c r="T173" s="130" t="str">
        <f t="shared" si="50"/>
        <v/>
      </c>
      <c r="U173" s="70"/>
      <c r="V173" s="404"/>
      <c r="W173" s="70"/>
      <c r="X173" s="404"/>
      <c r="Z173" s="403" t="str">
        <f t="shared" si="55"/>
        <v/>
      </c>
      <c r="AA173" s="130" t="str">
        <f t="shared" si="51"/>
        <v/>
      </c>
      <c r="AB173" s="403" t="str">
        <f t="shared" si="52"/>
        <v/>
      </c>
      <c r="AC173" s="130" t="str">
        <f t="shared" si="53"/>
        <v/>
      </c>
      <c r="AD173" s="461"/>
    </row>
    <row r="174" spans="1:30" x14ac:dyDescent="0.2">
      <c r="B174" s="500"/>
      <c r="C174" s="501"/>
      <c r="D174" s="501"/>
      <c r="E174" s="501"/>
      <c r="F174" s="501"/>
      <c r="G174" s="501"/>
      <c r="H174" s="501"/>
      <c r="I174" s="501"/>
      <c r="J174" s="501"/>
      <c r="K174" s="502"/>
      <c r="L174" s="429" t="s">
        <v>120</v>
      </c>
      <c r="M174" s="257" t="str">
        <f>IF(LEN($C$5)&lt;=1,
    "",
    IF(
        OR($C$5="Overige (zorg-)instellingen",$C$5="Onderneming"),
        IF(Basisgegevens!$C$5="Ja",
            IFERROR(
                INDEX(Hulpsheets!$AO$3:$AR$18,
                    MATCH($C$9,Hulpsheets!$AN$3:$AN$18,0),
                    MATCH($C$6,Hulpsheets!$AO$3:$AR$3,0)
                ),
                ""
            ),
            IFERROR(
                INDEX(Hulpsheets!$AH$3:$AK$18,
                    MATCH($C$9,Hulpsheets!$AG$3:$AG$18,0),
                    MATCH($C$6,Hulpsheets!$AH$3:$AK$3,0)
                ),
                ""
            )
        ),
        IF($L174="Niet-economische activiteit",
            100%,
            IF(Basisgegevens!$C$5="Ja",
                IFERROR(
                    INDEX(Hulpsheets!$AO$3:$AR$18,
                        MATCH($C$9,Hulpsheets!$AN$3:$AN$18,0),
                        MATCH($C$6,Hulpsheets!$AO$3:$AR$3,0)
                    ),
                    ""
                ),
                IFERROR(
                    INDEX(Hulpsheets!$AH$3:$AK$18,
                        MATCH($C$9,Hulpsheets!$AG$3:$AG$18,0),
                        MATCH($C$6,Hulpsheets!$AH$3:$AK$3,0)
                    ),
                    ""
                )
            )
        )
    )
)</f>
        <v/>
      </c>
      <c r="N174" s="399"/>
      <c r="O174" s="395" t="str">
        <f t="shared" si="48"/>
        <v/>
      </c>
      <c r="P174" s="86" t="str">
        <f t="shared" si="49"/>
        <v/>
      </c>
      <c r="R174" s="404"/>
      <c r="S174" s="403" t="str">
        <f t="shared" si="54"/>
        <v/>
      </c>
      <c r="T174" s="130" t="str">
        <f t="shared" si="50"/>
        <v/>
      </c>
      <c r="U174" s="70"/>
      <c r="V174" s="404"/>
      <c r="W174" s="70"/>
      <c r="X174" s="404"/>
      <c r="Z174" s="403" t="str">
        <f t="shared" si="55"/>
        <v/>
      </c>
      <c r="AA174" s="130" t="str">
        <f t="shared" si="51"/>
        <v/>
      </c>
      <c r="AB174" s="403" t="str">
        <f t="shared" si="52"/>
        <v/>
      </c>
      <c r="AC174" s="130" t="str">
        <f t="shared" si="53"/>
        <v/>
      </c>
      <c r="AD174" s="461"/>
    </row>
    <row r="175" spans="1:30" x14ac:dyDescent="0.2">
      <c r="B175" s="500"/>
      <c r="C175" s="501"/>
      <c r="D175" s="501"/>
      <c r="E175" s="501"/>
      <c r="F175" s="501"/>
      <c r="G175" s="501"/>
      <c r="H175" s="501"/>
      <c r="I175" s="501"/>
      <c r="J175" s="501"/>
      <c r="K175" s="502"/>
      <c r="L175" s="429" t="s">
        <v>120</v>
      </c>
      <c r="M175" s="257" t="str">
        <f>IF(LEN($C$5)&lt;=1,
    "",
    IF(
        OR($C$5="Overige (zorg-)instellingen",$C$5="Onderneming"),
        IF(Basisgegevens!$C$5="Ja",
            IFERROR(
                INDEX(Hulpsheets!$AO$3:$AR$18,
                    MATCH($C$9,Hulpsheets!$AN$3:$AN$18,0),
                    MATCH($C$6,Hulpsheets!$AO$3:$AR$3,0)
                ),
                ""
            ),
            IFERROR(
                INDEX(Hulpsheets!$AH$3:$AK$18,
                    MATCH($C$9,Hulpsheets!$AG$3:$AG$18,0),
                    MATCH($C$6,Hulpsheets!$AH$3:$AK$3,0)
                ),
                ""
            )
        ),
        IF($L175="Niet-economische activiteit",
            100%,
            IF(Basisgegevens!$C$5="Ja",
                IFERROR(
                    INDEX(Hulpsheets!$AO$3:$AR$18,
                        MATCH($C$9,Hulpsheets!$AN$3:$AN$18,0),
                        MATCH($C$6,Hulpsheets!$AO$3:$AR$3,0)
                    ),
                    ""
                ),
                IFERROR(
                    INDEX(Hulpsheets!$AH$3:$AK$18,
                        MATCH($C$9,Hulpsheets!$AG$3:$AG$18,0),
                        MATCH($C$6,Hulpsheets!$AH$3:$AK$3,0)
                    ),
                    ""
                )
            )
        )
    )
)</f>
        <v/>
      </c>
      <c r="N175" s="399"/>
      <c r="O175" s="395" t="str">
        <f t="shared" si="48"/>
        <v/>
      </c>
      <c r="P175" s="86" t="str">
        <f t="shared" si="49"/>
        <v/>
      </c>
      <c r="R175" s="404"/>
      <c r="S175" s="403" t="str">
        <f t="shared" si="54"/>
        <v/>
      </c>
      <c r="T175" s="130" t="str">
        <f t="shared" si="50"/>
        <v/>
      </c>
      <c r="U175" s="70"/>
      <c r="V175" s="404"/>
      <c r="W175" s="70"/>
      <c r="X175" s="404"/>
      <c r="Z175" s="403" t="str">
        <f t="shared" si="55"/>
        <v/>
      </c>
      <c r="AA175" s="130" t="str">
        <f t="shared" si="51"/>
        <v/>
      </c>
      <c r="AB175" s="403" t="str">
        <f t="shared" si="52"/>
        <v/>
      </c>
      <c r="AC175" s="130" t="str">
        <f t="shared" si="53"/>
        <v/>
      </c>
      <c r="AD175" s="461"/>
    </row>
    <row r="176" spans="1:30" x14ac:dyDescent="0.2">
      <c r="B176" s="500"/>
      <c r="C176" s="501"/>
      <c r="D176" s="501"/>
      <c r="E176" s="501"/>
      <c r="F176" s="501"/>
      <c r="G176" s="501"/>
      <c r="H176" s="501"/>
      <c r="I176" s="501"/>
      <c r="J176" s="501"/>
      <c r="K176" s="502"/>
      <c r="L176" s="429" t="s">
        <v>120</v>
      </c>
      <c r="M176" s="257" t="str">
        <f>IF(LEN($C$5)&lt;=1,
    "",
    IF(
        OR($C$5="Overige (zorg-)instellingen",$C$5="Onderneming"),
        IF(Basisgegevens!$C$5="Ja",
            IFERROR(
                INDEX(Hulpsheets!$AO$3:$AR$18,
                    MATCH($C$9,Hulpsheets!$AN$3:$AN$18,0),
                    MATCH($C$6,Hulpsheets!$AO$3:$AR$3,0)
                ),
                ""
            ),
            IFERROR(
                INDEX(Hulpsheets!$AH$3:$AK$18,
                    MATCH($C$9,Hulpsheets!$AG$3:$AG$18,0),
                    MATCH($C$6,Hulpsheets!$AH$3:$AK$3,0)
                ),
                ""
            )
        ),
        IF($L176="Niet-economische activiteit",
            100%,
            IF(Basisgegevens!$C$5="Ja",
                IFERROR(
                    INDEX(Hulpsheets!$AO$3:$AR$18,
                        MATCH($C$9,Hulpsheets!$AN$3:$AN$18,0),
                        MATCH($C$6,Hulpsheets!$AO$3:$AR$3,0)
                    ),
                    ""
                ),
                IFERROR(
                    INDEX(Hulpsheets!$AH$3:$AK$18,
                        MATCH($C$9,Hulpsheets!$AG$3:$AG$18,0),
                        MATCH($C$6,Hulpsheets!$AH$3:$AK$3,0)
                    ),
                    ""
                )
            )
        )
    )
)</f>
        <v/>
      </c>
      <c r="N176" s="399"/>
      <c r="O176" s="395" t="str">
        <f t="shared" si="48"/>
        <v/>
      </c>
      <c r="P176" s="86" t="str">
        <f t="shared" si="49"/>
        <v/>
      </c>
      <c r="R176" s="404"/>
      <c r="S176" s="403" t="str">
        <f t="shared" si="54"/>
        <v/>
      </c>
      <c r="T176" s="130" t="str">
        <f t="shared" si="50"/>
        <v/>
      </c>
      <c r="U176" s="70"/>
      <c r="V176" s="404"/>
      <c r="W176" s="70"/>
      <c r="X176" s="404"/>
      <c r="Z176" s="403" t="str">
        <f t="shared" si="55"/>
        <v/>
      </c>
      <c r="AA176" s="130" t="str">
        <f t="shared" si="51"/>
        <v/>
      </c>
      <c r="AB176" s="403" t="str">
        <f t="shared" si="52"/>
        <v/>
      </c>
      <c r="AC176" s="130" t="str">
        <f t="shared" si="53"/>
        <v/>
      </c>
      <c r="AD176" s="461"/>
    </row>
    <row r="177" spans="1:30" ht="13.5" thickBot="1" x14ac:dyDescent="0.25">
      <c r="B177" s="500"/>
      <c r="C177" s="501"/>
      <c r="D177" s="501"/>
      <c r="E177" s="501"/>
      <c r="F177" s="501"/>
      <c r="G177" s="501"/>
      <c r="H177" s="501"/>
      <c r="I177" s="501"/>
      <c r="J177" s="501"/>
      <c r="K177" s="502"/>
      <c r="L177" s="429" t="s">
        <v>120</v>
      </c>
      <c r="M177" s="257" t="str">
        <f>IF(LEN($C$5)&lt;=1,
    "",
    IF(
        OR($C$5="Overige (zorg-)instellingen",$C$5="Onderneming"),
        IF(Basisgegevens!$C$5="Ja",
            IFERROR(
                INDEX(Hulpsheets!$AO$3:$AR$18,
                    MATCH($C$9,Hulpsheets!$AN$3:$AN$18,0),
                    MATCH($C$6,Hulpsheets!$AO$3:$AR$3,0)
                ),
                ""
            ),
            IFERROR(
                INDEX(Hulpsheets!$AH$3:$AK$18,
                    MATCH($C$9,Hulpsheets!$AG$3:$AG$18,0),
                    MATCH($C$6,Hulpsheets!$AH$3:$AK$3,0)
                ),
                ""
            )
        ),
        IF($L177="Niet-economische activiteit",
            100%,
            IF(Basisgegevens!$C$5="Ja",
                IFERROR(
                    INDEX(Hulpsheets!$AO$3:$AR$18,
                        MATCH($C$9,Hulpsheets!$AN$3:$AN$18,0),
                        MATCH($C$6,Hulpsheets!$AO$3:$AR$3,0)
                    ),
                    ""
                ),
                IFERROR(
                    INDEX(Hulpsheets!$AH$3:$AK$18,
                        MATCH($C$9,Hulpsheets!$AG$3:$AG$18,0),
                        MATCH($C$6,Hulpsheets!$AH$3:$AK$3,0)
                    ),
                    ""
                )
            )
        )
    )
)</f>
        <v/>
      </c>
      <c r="N177" s="399"/>
      <c r="O177" s="395" t="str">
        <f t="shared" si="48"/>
        <v/>
      </c>
      <c r="P177" s="86" t="str">
        <f t="shared" si="49"/>
        <v/>
      </c>
      <c r="R177" s="404"/>
      <c r="S177" s="403" t="str">
        <f t="shared" si="54"/>
        <v/>
      </c>
      <c r="T177" s="130" t="str">
        <f t="shared" si="50"/>
        <v/>
      </c>
      <c r="U177" s="70"/>
      <c r="V177" s="404"/>
      <c r="W177" s="70"/>
      <c r="X177" s="404"/>
      <c r="Z177" s="403" t="str">
        <f t="shared" si="55"/>
        <v/>
      </c>
      <c r="AA177" s="130" t="str">
        <f t="shared" si="51"/>
        <v/>
      </c>
      <c r="AB177" s="403" t="str">
        <f t="shared" si="52"/>
        <v/>
      </c>
      <c r="AC177" s="130" t="str">
        <f t="shared" si="53"/>
        <v/>
      </c>
      <c r="AD177" s="461"/>
    </row>
    <row r="178" spans="1:30" ht="13.5" hidden="1" outlineLevel="1" thickBot="1" x14ac:dyDescent="0.25">
      <c r="B178" s="500"/>
      <c r="C178" s="501"/>
      <c r="D178" s="501"/>
      <c r="E178" s="501"/>
      <c r="F178" s="501"/>
      <c r="G178" s="501"/>
      <c r="H178" s="501"/>
      <c r="I178" s="501"/>
      <c r="J178" s="501"/>
      <c r="K178" s="502"/>
      <c r="L178" s="429" t="s">
        <v>120</v>
      </c>
      <c r="M178" s="257" t="str">
        <f>IF(LEN($C$5)&lt;=1,
    "",
    IF(
        OR($C$5="Overige (zorg-)instellingen",$C$5="Onderneming"),
        IF(Basisgegevens!$C$5="Ja",
            IFERROR(
                INDEX(Hulpsheets!$AO$3:$AR$18,
                    MATCH($C$9,Hulpsheets!$AN$3:$AN$18,0),
                    MATCH($C$6,Hulpsheets!$AO$3:$AR$3,0)
                ),
                ""
            ),
            IFERROR(
                INDEX(Hulpsheets!$AH$3:$AK$18,
                    MATCH($C$9,Hulpsheets!$AG$3:$AG$18,0),
                    MATCH($C$6,Hulpsheets!$AH$3:$AK$3,0)
                ),
                ""
            )
        ),
        IF($L178="Niet-economische activiteit",
            100%,
            IF(Basisgegevens!$C$5="Ja",
                IFERROR(
                    INDEX(Hulpsheets!$AO$3:$AR$18,
                        MATCH($C$9,Hulpsheets!$AN$3:$AN$18,0),
                        MATCH($C$6,Hulpsheets!$AO$3:$AR$3,0)
                    ),
                    ""
                ),
                IFERROR(
                    INDEX(Hulpsheets!$AH$3:$AK$18,
                        MATCH($C$9,Hulpsheets!$AG$3:$AG$18,0),
                        MATCH($C$6,Hulpsheets!$AH$3:$AK$3,0)
                    ),
                    ""
                )
            )
        )
    )
)</f>
        <v/>
      </c>
      <c r="N178" s="399"/>
      <c r="O178" s="77" t="str">
        <f t="shared" si="48"/>
        <v/>
      </c>
      <c r="P178" s="86" t="str">
        <f t="shared" si="49"/>
        <v/>
      </c>
      <c r="R178" s="404"/>
      <c r="S178" s="403" t="str">
        <f t="shared" si="54"/>
        <v/>
      </c>
      <c r="T178" s="130" t="str">
        <f t="shared" si="50"/>
        <v/>
      </c>
      <c r="U178" s="70"/>
      <c r="V178" s="404"/>
      <c r="W178" s="70"/>
      <c r="X178" s="404"/>
      <c r="Z178" s="403" t="str">
        <f t="shared" si="55"/>
        <v/>
      </c>
      <c r="AA178" s="130" t="str">
        <f t="shared" si="51"/>
        <v/>
      </c>
      <c r="AB178" s="403" t="str">
        <f t="shared" si="52"/>
        <v/>
      </c>
      <c r="AC178" s="130" t="str">
        <f t="shared" si="53"/>
        <v/>
      </c>
      <c r="AD178" s="461"/>
    </row>
    <row r="179" spans="1:30" ht="13.5" hidden="1" outlineLevel="1" thickBot="1" x14ac:dyDescent="0.25">
      <c r="B179" s="500"/>
      <c r="C179" s="501"/>
      <c r="D179" s="501"/>
      <c r="E179" s="501"/>
      <c r="F179" s="501"/>
      <c r="G179" s="501"/>
      <c r="H179" s="501"/>
      <c r="I179" s="501"/>
      <c r="J179" s="501"/>
      <c r="K179" s="502"/>
      <c r="L179" s="429" t="s">
        <v>120</v>
      </c>
      <c r="M179" s="257" t="str">
        <f>IF(LEN($C$5)&lt;=1,
    "",
    IF(
        OR($C$5="Overige (zorg-)instellingen",$C$5="Onderneming"),
        IF(Basisgegevens!$C$5="Ja",
            IFERROR(
                INDEX(Hulpsheets!$AO$3:$AR$18,
                    MATCH($C$9,Hulpsheets!$AN$3:$AN$18,0),
                    MATCH($C$6,Hulpsheets!$AO$3:$AR$3,0)
                ),
                ""
            ),
            IFERROR(
                INDEX(Hulpsheets!$AH$3:$AK$18,
                    MATCH($C$9,Hulpsheets!$AG$3:$AG$18,0),
                    MATCH($C$6,Hulpsheets!$AH$3:$AK$3,0)
                ),
                ""
            )
        ),
        IF($L179="Niet-economische activiteit",
            100%,
            IF(Basisgegevens!$C$5="Ja",
                IFERROR(
                    INDEX(Hulpsheets!$AO$3:$AR$18,
                        MATCH($C$9,Hulpsheets!$AN$3:$AN$18,0),
                        MATCH($C$6,Hulpsheets!$AO$3:$AR$3,0)
                    ),
                    ""
                ),
                IFERROR(
                    INDEX(Hulpsheets!$AH$3:$AK$18,
                        MATCH($C$9,Hulpsheets!$AG$3:$AG$18,0),
                        MATCH($C$6,Hulpsheets!$AH$3:$AK$3,0)
                    ),
                    ""
                )
            )
        )
    )
)</f>
        <v/>
      </c>
      <c r="N179" s="399"/>
      <c r="O179" s="77" t="str">
        <f t="shared" si="48"/>
        <v/>
      </c>
      <c r="P179" s="86" t="str">
        <f t="shared" si="49"/>
        <v/>
      </c>
      <c r="R179" s="404"/>
      <c r="S179" s="403" t="str">
        <f t="shared" si="54"/>
        <v/>
      </c>
      <c r="T179" s="130" t="str">
        <f t="shared" si="50"/>
        <v/>
      </c>
      <c r="U179" s="70"/>
      <c r="V179" s="404"/>
      <c r="W179" s="70"/>
      <c r="X179" s="404"/>
      <c r="Z179" s="403" t="str">
        <f t="shared" si="55"/>
        <v/>
      </c>
      <c r="AA179" s="130" t="str">
        <f t="shared" si="51"/>
        <v/>
      </c>
      <c r="AB179" s="403" t="str">
        <f t="shared" si="52"/>
        <v/>
      </c>
      <c r="AC179" s="130" t="str">
        <f t="shared" si="53"/>
        <v/>
      </c>
      <c r="AD179" s="461"/>
    </row>
    <row r="180" spans="1:30" ht="13.5" hidden="1" outlineLevel="1" thickBot="1" x14ac:dyDescent="0.25">
      <c r="B180" s="500"/>
      <c r="C180" s="501"/>
      <c r="D180" s="501"/>
      <c r="E180" s="501"/>
      <c r="F180" s="501"/>
      <c r="G180" s="501"/>
      <c r="H180" s="501"/>
      <c r="I180" s="501"/>
      <c r="J180" s="501"/>
      <c r="K180" s="502"/>
      <c r="L180" s="429" t="s">
        <v>120</v>
      </c>
      <c r="M180" s="257" t="str">
        <f>IF(LEN($C$5)&lt;=1,
    "",
    IF(
        OR($C$5="Overige (zorg-)instellingen",$C$5="Onderneming"),
        IF(Basisgegevens!$C$5="Ja",
            IFERROR(
                INDEX(Hulpsheets!$AO$3:$AR$18,
                    MATCH($C$9,Hulpsheets!$AN$3:$AN$18,0),
                    MATCH($C$6,Hulpsheets!$AO$3:$AR$3,0)
                ),
                ""
            ),
            IFERROR(
                INDEX(Hulpsheets!$AH$3:$AK$18,
                    MATCH($C$9,Hulpsheets!$AG$3:$AG$18,0),
                    MATCH($C$6,Hulpsheets!$AH$3:$AK$3,0)
                ),
                ""
            )
        ),
        IF($L180="Niet-economische activiteit",
            100%,
            IF(Basisgegevens!$C$5="Ja",
                IFERROR(
                    INDEX(Hulpsheets!$AO$3:$AR$18,
                        MATCH($C$9,Hulpsheets!$AN$3:$AN$18,0),
                        MATCH($C$6,Hulpsheets!$AO$3:$AR$3,0)
                    ),
                    ""
                ),
                IFERROR(
                    INDEX(Hulpsheets!$AH$3:$AK$18,
                        MATCH($C$9,Hulpsheets!$AG$3:$AG$18,0),
                        MATCH($C$6,Hulpsheets!$AH$3:$AK$3,0)
                    ),
                    ""
                )
            )
        )
    )
)</f>
        <v/>
      </c>
      <c r="N180" s="399"/>
      <c r="O180" s="77" t="str">
        <f t="shared" si="48"/>
        <v/>
      </c>
      <c r="P180" s="86" t="str">
        <f t="shared" si="49"/>
        <v/>
      </c>
      <c r="R180" s="404"/>
      <c r="S180" s="403" t="str">
        <f t="shared" si="54"/>
        <v/>
      </c>
      <c r="T180" s="130" t="str">
        <f t="shared" si="50"/>
        <v/>
      </c>
      <c r="U180" s="70"/>
      <c r="V180" s="404"/>
      <c r="W180" s="70"/>
      <c r="X180" s="404"/>
      <c r="Z180" s="403" t="str">
        <f t="shared" si="55"/>
        <v/>
      </c>
      <c r="AA180" s="130" t="str">
        <f t="shared" si="51"/>
        <v/>
      </c>
      <c r="AB180" s="403" t="str">
        <f t="shared" si="52"/>
        <v/>
      </c>
      <c r="AC180" s="130" t="str">
        <f t="shared" si="53"/>
        <v/>
      </c>
      <c r="AD180" s="461"/>
    </row>
    <row r="181" spans="1:30" ht="13.5" hidden="1" outlineLevel="1" thickBot="1" x14ac:dyDescent="0.25">
      <c r="B181" s="500"/>
      <c r="C181" s="501"/>
      <c r="D181" s="501"/>
      <c r="E181" s="501"/>
      <c r="F181" s="501"/>
      <c r="G181" s="501"/>
      <c r="H181" s="501"/>
      <c r="I181" s="501"/>
      <c r="J181" s="501"/>
      <c r="K181" s="502"/>
      <c r="L181" s="429" t="s">
        <v>120</v>
      </c>
      <c r="M181" s="257" t="str">
        <f>IF(LEN($C$5)&lt;=1,
    "",
    IF(
        OR($C$5="Overige (zorg-)instellingen",$C$5="Onderneming"),
        IF(Basisgegevens!$C$5="Ja",
            IFERROR(
                INDEX(Hulpsheets!$AO$3:$AR$18,
                    MATCH($C$9,Hulpsheets!$AN$3:$AN$18,0),
                    MATCH($C$6,Hulpsheets!$AO$3:$AR$3,0)
                ),
                ""
            ),
            IFERROR(
                INDEX(Hulpsheets!$AH$3:$AK$18,
                    MATCH($C$9,Hulpsheets!$AG$3:$AG$18,0),
                    MATCH($C$6,Hulpsheets!$AH$3:$AK$3,0)
                ),
                ""
            )
        ),
        IF($L181="Niet-economische activiteit",
            100%,
            IF(Basisgegevens!$C$5="Ja",
                IFERROR(
                    INDEX(Hulpsheets!$AO$3:$AR$18,
                        MATCH($C$9,Hulpsheets!$AN$3:$AN$18,0),
                        MATCH($C$6,Hulpsheets!$AO$3:$AR$3,0)
                    ),
                    ""
                ),
                IFERROR(
                    INDEX(Hulpsheets!$AH$3:$AK$18,
                        MATCH($C$9,Hulpsheets!$AG$3:$AG$18,0),
                        MATCH($C$6,Hulpsheets!$AH$3:$AK$3,0)
                    ),
                    ""
                )
            )
        )
    )
)</f>
        <v/>
      </c>
      <c r="N181" s="399"/>
      <c r="O181" s="77" t="str">
        <f t="shared" si="48"/>
        <v/>
      </c>
      <c r="P181" s="86" t="str">
        <f t="shared" si="49"/>
        <v/>
      </c>
      <c r="R181" s="404"/>
      <c r="S181" s="403" t="str">
        <f t="shared" si="54"/>
        <v/>
      </c>
      <c r="T181" s="130" t="str">
        <f t="shared" si="50"/>
        <v/>
      </c>
      <c r="U181" s="70"/>
      <c r="V181" s="404"/>
      <c r="W181" s="70"/>
      <c r="X181" s="404"/>
      <c r="Z181" s="403" t="str">
        <f t="shared" si="55"/>
        <v/>
      </c>
      <c r="AA181" s="130" t="str">
        <f t="shared" si="51"/>
        <v/>
      </c>
      <c r="AB181" s="403" t="str">
        <f t="shared" si="52"/>
        <v/>
      </c>
      <c r="AC181" s="130" t="str">
        <f t="shared" si="53"/>
        <v/>
      </c>
      <c r="AD181" s="461"/>
    </row>
    <row r="182" spans="1:30" ht="13.5" hidden="1" outlineLevel="1" thickBot="1" x14ac:dyDescent="0.25">
      <c r="B182" s="500"/>
      <c r="C182" s="501"/>
      <c r="D182" s="501"/>
      <c r="E182" s="501"/>
      <c r="F182" s="501"/>
      <c r="G182" s="501"/>
      <c r="H182" s="501"/>
      <c r="I182" s="501"/>
      <c r="J182" s="501"/>
      <c r="K182" s="502"/>
      <c r="L182" s="429" t="s">
        <v>120</v>
      </c>
      <c r="M182" s="257" t="str">
        <f>IF(LEN($C$5)&lt;=1,
    "",
    IF(
        OR($C$5="Overige (zorg-)instellingen",$C$5="Onderneming"),
        IF(Basisgegevens!$C$5="Ja",
            IFERROR(
                INDEX(Hulpsheets!$AO$3:$AR$18,
                    MATCH($C$9,Hulpsheets!$AN$3:$AN$18,0),
                    MATCH($C$6,Hulpsheets!$AO$3:$AR$3,0)
                ),
                ""
            ),
            IFERROR(
                INDEX(Hulpsheets!$AH$3:$AK$18,
                    MATCH($C$9,Hulpsheets!$AG$3:$AG$18,0),
                    MATCH($C$6,Hulpsheets!$AH$3:$AK$3,0)
                ),
                ""
            )
        ),
        IF($L182="Niet-economische activiteit",
            100%,
            IF(Basisgegevens!$C$5="Ja",
                IFERROR(
                    INDEX(Hulpsheets!$AO$3:$AR$18,
                        MATCH($C$9,Hulpsheets!$AN$3:$AN$18,0),
                        MATCH($C$6,Hulpsheets!$AO$3:$AR$3,0)
                    ),
                    ""
                ),
                IFERROR(
                    INDEX(Hulpsheets!$AH$3:$AK$18,
                        MATCH($C$9,Hulpsheets!$AG$3:$AG$18,0),
                        MATCH($C$6,Hulpsheets!$AH$3:$AK$3,0)
                    ),
                    ""
                )
            )
        )
    )
)</f>
        <v/>
      </c>
      <c r="N182" s="399"/>
      <c r="O182" s="77" t="str">
        <f t="shared" si="48"/>
        <v/>
      </c>
      <c r="P182" s="86" t="str">
        <f t="shared" si="49"/>
        <v/>
      </c>
      <c r="R182" s="404"/>
      <c r="S182" s="403" t="str">
        <f t="shared" si="54"/>
        <v/>
      </c>
      <c r="T182" s="130" t="str">
        <f t="shared" si="50"/>
        <v/>
      </c>
      <c r="U182" s="70"/>
      <c r="V182" s="404"/>
      <c r="W182" s="70"/>
      <c r="X182" s="404"/>
      <c r="Z182" s="403" t="str">
        <f t="shared" si="55"/>
        <v/>
      </c>
      <c r="AA182" s="130" t="str">
        <f t="shared" si="51"/>
        <v/>
      </c>
      <c r="AB182" s="403" t="str">
        <f t="shared" si="52"/>
        <v/>
      </c>
      <c r="AC182" s="130" t="str">
        <f t="shared" si="53"/>
        <v/>
      </c>
      <c r="AD182" s="461"/>
    </row>
    <row r="183" spans="1:30" ht="13.5" hidden="1" outlineLevel="1" thickBot="1" x14ac:dyDescent="0.25">
      <c r="B183" s="500"/>
      <c r="C183" s="501"/>
      <c r="D183" s="501"/>
      <c r="E183" s="501"/>
      <c r="F183" s="501"/>
      <c r="G183" s="501"/>
      <c r="H183" s="501"/>
      <c r="I183" s="501"/>
      <c r="J183" s="501"/>
      <c r="K183" s="502"/>
      <c r="L183" s="429" t="s">
        <v>120</v>
      </c>
      <c r="M183" s="257" t="str">
        <f>IF(LEN($C$5)&lt;=1,
    "",
    IF(
        OR($C$5="Overige (zorg-)instellingen",$C$5="Onderneming"),
        IF(Basisgegevens!$C$5="Ja",
            IFERROR(
                INDEX(Hulpsheets!$AO$3:$AR$18,
                    MATCH($C$9,Hulpsheets!$AN$3:$AN$18,0),
                    MATCH($C$6,Hulpsheets!$AO$3:$AR$3,0)
                ),
                ""
            ),
            IFERROR(
                INDEX(Hulpsheets!$AH$3:$AK$18,
                    MATCH($C$9,Hulpsheets!$AG$3:$AG$18,0),
                    MATCH($C$6,Hulpsheets!$AH$3:$AK$3,0)
                ),
                ""
            )
        ),
        IF($L183="Niet-economische activiteit",
            100%,
            IF(Basisgegevens!$C$5="Ja",
                IFERROR(
                    INDEX(Hulpsheets!$AO$3:$AR$18,
                        MATCH($C$9,Hulpsheets!$AN$3:$AN$18,0),
                        MATCH($C$6,Hulpsheets!$AO$3:$AR$3,0)
                    ),
                    ""
                ),
                IFERROR(
                    INDEX(Hulpsheets!$AH$3:$AK$18,
                        MATCH($C$9,Hulpsheets!$AG$3:$AG$18,0),
                        MATCH($C$6,Hulpsheets!$AH$3:$AK$3,0)
                    ),
                    ""
                )
            )
        )
    )
)</f>
        <v/>
      </c>
      <c r="N183" s="399"/>
      <c r="O183" s="77" t="str">
        <f t="shared" si="48"/>
        <v/>
      </c>
      <c r="P183" s="86" t="str">
        <f t="shared" si="49"/>
        <v/>
      </c>
      <c r="R183" s="404"/>
      <c r="S183" s="403" t="str">
        <f t="shared" si="54"/>
        <v/>
      </c>
      <c r="T183" s="130" t="str">
        <f t="shared" si="50"/>
        <v/>
      </c>
      <c r="U183" s="70"/>
      <c r="V183" s="404"/>
      <c r="W183" s="70"/>
      <c r="X183" s="404"/>
      <c r="Z183" s="403" t="str">
        <f t="shared" si="55"/>
        <v/>
      </c>
      <c r="AA183" s="130" t="str">
        <f t="shared" si="51"/>
        <v/>
      </c>
      <c r="AB183" s="403" t="str">
        <f t="shared" si="52"/>
        <v/>
      </c>
      <c r="AC183" s="130" t="str">
        <f t="shared" si="53"/>
        <v/>
      </c>
      <c r="AD183" s="461"/>
    </row>
    <row r="184" spans="1:30" ht="13.5" hidden="1" outlineLevel="1" thickBot="1" x14ac:dyDescent="0.25">
      <c r="B184" s="500"/>
      <c r="C184" s="501"/>
      <c r="D184" s="501"/>
      <c r="E184" s="501"/>
      <c r="F184" s="501"/>
      <c r="G184" s="501"/>
      <c r="H184" s="501"/>
      <c r="I184" s="501"/>
      <c r="J184" s="501"/>
      <c r="K184" s="502"/>
      <c r="L184" s="429" t="s">
        <v>120</v>
      </c>
      <c r="M184" s="257" t="str">
        <f>IF(LEN($C$5)&lt;=1,
    "",
    IF(
        OR($C$5="Overige (zorg-)instellingen",$C$5="Onderneming"),
        IF(Basisgegevens!$C$5="Ja",
            IFERROR(
                INDEX(Hulpsheets!$AO$3:$AR$18,
                    MATCH($C$9,Hulpsheets!$AN$3:$AN$18,0),
                    MATCH($C$6,Hulpsheets!$AO$3:$AR$3,0)
                ),
                ""
            ),
            IFERROR(
                INDEX(Hulpsheets!$AH$3:$AK$18,
                    MATCH($C$9,Hulpsheets!$AG$3:$AG$18,0),
                    MATCH($C$6,Hulpsheets!$AH$3:$AK$3,0)
                ),
                ""
            )
        ),
        IF($L184="Niet-economische activiteit",
            100%,
            IF(Basisgegevens!$C$5="Ja",
                IFERROR(
                    INDEX(Hulpsheets!$AO$3:$AR$18,
                        MATCH($C$9,Hulpsheets!$AN$3:$AN$18,0),
                        MATCH($C$6,Hulpsheets!$AO$3:$AR$3,0)
                    ),
                    ""
                ),
                IFERROR(
                    INDEX(Hulpsheets!$AH$3:$AK$18,
                        MATCH($C$9,Hulpsheets!$AG$3:$AG$18,0),
                        MATCH($C$6,Hulpsheets!$AH$3:$AK$3,0)
                    ),
                    ""
                )
            )
        )
    )
)</f>
        <v/>
      </c>
      <c r="N184" s="399"/>
      <c r="O184" s="77" t="str">
        <f t="shared" si="48"/>
        <v/>
      </c>
      <c r="P184" s="86" t="str">
        <f t="shared" si="49"/>
        <v/>
      </c>
      <c r="R184" s="404"/>
      <c r="S184" s="403" t="str">
        <f t="shared" si="54"/>
        <v/>
      </c>
      <c r="T184" s="130" t="str">
        <f t="shared" si="50"/>
        <v/>
      </c>
      <c r="U184" s="70"/>
      <c r="V184" s="404"/>
      <c r="W184" s="70"/>
      <c r="X184" s="404"/>
      <c r="Z184" s="403" t="str">
        <f t="shared" si="55"/>
        <v/>
      </c>
      <c r="AA184" s="130" t="str">
        <f t="shared" si="51"/>
        <v/>
      </c>
      <c r="AB184" s="403" t="str">
        <f t="shared" si="52"/>
        <v/>
      </c>
      <c r="AC184" s="130" t="str">
        <f t="shared" si="53"/>
        <v/>
      </c>
      <c r="AD184" s="461"/>
    </row>
    <row r="185" spans="1:30" ht="13.5" hidden="1" outlineLevel="1" thickBot="1" x14ac:dyDescent="0.25">
      <c r="B185" s="500"/>
      <c r="C185" s="501"/>
      <c r="D185" s="501"/>
      <c r="E185" s="501"/>
      <c r="F185" s="501"/>
      <c r="G185" s="501"/>
      <c r="H185" s="501"/>
      <c r="I185" s="501"/>
      <c r="J185" s="501"/>
      <c r="K185" s="502"/>
      <c r="L185" s="429" t="s">
        <v>120</v>
      </c>
      <c r="M185" s="257" t="str">
        <f>IF(LEN($C$5)&lt;=1,
    "",
    IF(
        OR($C$5="Overige (zorg-)instellingen",$C$5="Onderneming"),
        IF(Basisgegevens!$C$5="Ja",
            IFERROR(
                INDEX(Hulpsheets!$AO$3:$AR$18,
                    MATCH($C$9,Hulpsheets!$AN$3:$AN$18,0),
                    MATCH($C$6,Hulpsheets!$AO$3:$AR$3,0)
                ),
                ""
            ),
            IFERROR(
                INDEX(Hulpsheets!$AH$3:$AK$18,
                    MATCH($C$9,Hulpsheets!$AG$3:$AG$18,0),
                    MATCH($C$6,Hulpsheets!$AH$3:$AK$3,0)
                ),
                ""
            )
        ),
        IF($L185="Niet-economische activiteit",
            100%,
            IF(Basisgegevens!$C$5="Ja",
                IFERROR(
                    INDEX(Hulpsheets!$AO$3:$AR$18,
                        MATCH($C$9,Hulpsheets!$AN$3:$AN$18,0),
                        MATCH($C$6,Hulpsheets!$AO$3:$AR$3,0)
                    ),
                    ""
                ),
                IFERROR(
                    INDEX(Hulpsheets!$AH$3:$AK$18,
                        MATCH($C$9,Hulpsheets!$AG$3:$AG$18,0),
                        MATCH($C$6,Hulpsheets!$AH$3:$AK$3,0)
                    ),
                    ""
                )
            )
        )
    )
)</f>
        <v/>
      </c>
      <c r="N185" s="399"/>
      <c r="O185" s="77" t="str">
        <f t="shared" si="48"/>
        <v/>
      </c>
      <c r="P185" s="86" t="str">
        <f t="shared" si="49"/>
        <v/>
      </c>
      <c r="R185" s="404"/>
      <c r="S185" s="403" t="str">
        <f t="shared" si="54"/>
        <v/>
      </c>
      <c r="T185" s="130" t="str">
        <f t="shared" si="50"/>
        <v/>
      </c>
      <c r="U185" s="70"/>
      <c r="V185" s="404"/>
      <c r="W185" s="70"/>
      <c r="X185" s="404"/>
      <c r="Z185" s="403" t="str">
        <f t="shared" si="55"/>
        <v/>
      </c>
      <c r="AA185" s="130" t="str">
        <f t="shared" si="51"/>
        <v/>
      </c>
      <c r="AB185" s="403" t="str">
        <f t="shared" si="52"/>
        <v/>
      </c>
      <c r="AC185" s="130" t="str">
        <f t="shared" si="53"/>
        <v/>
      </c>
      <c r="AD185" s="461"/>
    </row>
    <row r="186" spans="1:30" ht="13.5" hidden="1" outlineLevel="1" thickBot="1" x14ac:dyDescent="0.25">
      <c r="B186" s="500"/>
      <c r="C186" s="501"/>
      <c r="D186" s="501"/>
      <c r="E186" s="501"/>
      <c r="F186" s="501"/>
      <c r="G186" s="501"/>
      <c r="H186" s="501"/>
      <c r="I186" s="501"/>
      <c r="J186" s="501"/>
      <c r="K186" s="502"/>
      <c r="L186" s="429" t="s">
        <v>120</v>
      </c>
      <c r="M186" s="257" t="str">
        <f>IF(LEN($C$5)&lt;=1,
    "",
    IF(
        OR($C$5="Overige (zorg-)instellingen",$C$5="Onderneming"),
        IF(Basisgegevens!$C$5="Ja",
            IFERROR(
                INDEX(Hulpsheets!$AO$3:$AR$18,
                    MATCH($C$9,Hulpsheets!$AN$3:$AN$18,0),
                    MATCH($C$6,Hulpsheets!$AO$3:$AR$3,0)
                ),
                ""
            ),
            IFERROR(
                INDEX(Hulpsheets!$AH$3:$AK$18,
                    MATCH($C$9,Hulpsheets!$AG$3:$AG$18,0),
                    MATCH($C$6,Hulpsheets!$AH$3:$AK$3,0)
                ),
                ""
            )
        ),
        IF($L186="Niet-economische activiteit",
            100%,
            IF(Basisgegevens!$C$5="Ja",
                IFERROR(
                    INDEX(Hulpsheets!$AO$3:$AR$18,
                        MATCH($C$9,Hulpsheets!$AN$3:$AN$18,0),
                        MATCH($C$6,Hulpsheets!$AO$3:$AR$3,0)
                    ),
                    ""
                ),
                IFERROR(
                    INDEX(Hulpsheets!$AH$3:$AK$18,
                        MATCH($C$9,Hulpsheets!$AG$3:$AG$18,0),
                        MATCH($C$6,Hulpsheets!$AH$3:$AK$3,0)
                    ),
                    ""
                )
            )
        )
    )
)</f>
        <v/>
      </c>
      <c r="N186" s="399"/>
      <c r="O186" s="77" t="str">
        <f t="shared" si="48"/>
        <v/>
      </c>
      <c r="P186" s="86" t="str">
        <f t="shared" si="49"/>
        <v/>
      </c>
      <c r="R186" s="404"/>
      <c r="S186" s="403" t="str">
        <f t="shared" si="54"/>
        <v/>
      </c>
      <c r="T186" s="130" t="str">
        <f t="shared" si="50"/>
        <v/>
      </c>
      <c r="U186" s="70"/>
      <c r="V186" s="404"/>
      <c r="W186" s="70"/>
      <c r="X186" s="404"/>
      <c r="Z186" s="403" t="str">
        <f t="shared" si="55"/>
        <v/>
      </c>
      <c r="AA186" s="130" t="str">
        <f t="shared" si="51"/>
        <v/>
      </c>
      <c r="AB186" s="403" t="str">
        <f t="shared" si="52"/>
        <v/>
      </c>
      <c r="AC186" s="130" t="str">
        <f t="shared" si="53"/>
        <v/>
      </c>
      <c r="AD186" s="461"/>
    </row>
    <row r="187" spans="1:30" ht="13.5" hidden="1" outlineLevel="1" thickBot="1" x14ac:dyDescent="0.25">
      <c r="B187" s="532"/>
      <c r="C187" s="533"/>
      <c r="D187" s="533"/>
      <c r="E187" s="533"/>
      <c r="F187" s="533"/>
      <c r="G187" s="533"/>
      <c r="H187" s="533"/>
      <c r="I187" s="533"/>
      <c r="J187" s="533"/>
      <c r="K187" s="534"/>
      <c r="L187" s="428" t="s">
        <v>120</v>
      </c>
      <c r="M187" s="427" t="str">
        <f>IF(LEN($C$5)&lt;=1,
    "",
    IF(
        OR($C$5="Overige (zorg-)instellingen",$C$5="Onderneming"),
        IF(Basisgegevens!$C$5="Ja",
            IFERROR(
                INDEX(Hulpsheets!$AO$3:$AR$18,
                    MATCH($C$9,Hulpsheets!$AN$3:$AN$18,0),
                    MATCH($C$6,Hulpsheets!$AO$3:$AR$3,0)
                ),
                ""
            ),
            IFERROR(
                INDEX(Hulpsheets!$AH$3:$AK$18,
                    MATCH($C$9,Hulpsheets!$AG$3:$AG$18,0),
                    MATCH($C$6,Hulpsheets!$AH$3:$AK$3,0)
                ),
                ""
            )
        ),
        IF($L187="Niet-economische activiteit",
            100%,
            IF(Basisgegevens!$C$5="Ja",
                IFERROR(
                    INDEX(Hulpsheets!$AO$3:$AR$18,
                        MATCH($C$9,Hulpsheets!$AN$3:$AN$18,0),
                        MATCH($C$6,Hulpsheets!$AO$3:$AR$3,0)
                    ),
                    ""
                ),
                IFERROR(
                    INDEX(Hulpsheets!$AH$3:$AK$18,
                        MATCH($C$9,Hulpsheets!$AG$3:$AG$18,0),
                        MATCH($C$6,Hulpsheets!$AH$3:$AK$3,0)
                    ),
                    ""
                )
            )
        )
    )
)</f>
        <v/>
      </c>
      <c r="N187" s="399"/>
      <c r="O187" s="87" t="str">
        <f t="shared" si="48"/>
        <v/>
      </c>
      <c r="P187" s="88" t="str">
        <f t="shared" si="49"/>
        <v/>
      </c>
      <c r="R187" s="405"/>
      <c r="S187" s="403" t="str">
        <f t="shared" si="54"/>
        <v/>
      </c>
      <c r="T187" s="365" t="str">
        <f t="shared" si="50"/>
        <v/>
      </c>
      <c r="U187" s="70"/>
      <c r="V187" s="405"/>
      <c r="W187" s="70"/>
      <c r="X187" s="405"/>
      <c r="Z187" s="403" t="str">
        <f t="shared" si="55"/>
        <v/>
      </c>
      <c r="AA187" s="365" t="str">
        <f t="shared" si="51"/>
        <v/>
      </c>
      <c r="AB187" s="403" t="str">
        <f t="shared" si="52"/>
        <v/>
      </c>
      <c r="AC187" s="365" t="str">
        <f t="shared" si="53"/>
        <v/>
      </c>
      <c r="AD187" s="461"/>
    </row>
    <row r="188" spans="1:30" ht="13.5" collapsed="1" thickBot="1" x14ac:dyDescent="0.25">
      <c r="B188" s="32"/>
      <c r="C188" s="32"/>
      <c r="D188" s="103"/>
      <c r="E188" s="110"/>
      <c r="F188" s="110"/>
      <c r="G188" s="111"/>
      <c r="H188" s="112"/>
      <c r="I188" s="29"/>
      <c r="J188" s="111"/>
      <c r="L188" s="418" t="s">
        <v>102</v>
      </c>
      <c r="M188" s="78"/>
      <c r="N188" s="101">
        <f>SUM(N163:N187)</f>
        <v>0</v>
      </c>
      <c r="O188" s="101">
        <f>SUM(O163:O187)</f>
        <v>0</v>
      </c>
      <c r="P188" s="101">
        <f>SUM(P163:P187)</f>
        <v>0</v>
      </c>
      <c r="Q188" s="29"/>
      <c r="R188" s="367">
        <f>SUM(R163:R187)</f>
        <v>0</v>
      </c>
      <c r="S188" s="367">
        <f>SUM(S163:S187)</f>
        <v>0</v>
      </c>
      <c r="T188" s="367">
        <f>SUM(T163:T187)</f>
        <v>0</v>
      </c>
      <c r="V188" s="439">
        <f>SUM(V163:V187)</f>
        <v>0</v>
      </c>
      <c r="W188" s="70"/>
      <c r="X188" s="439">
        <f>SUM(X163:X187)</f>
        <v>0</v>
      </c>
      <c r="Z188" s="102">
        <f>SUM(Z163:Z187)</f>
        <v>0</v>
      </c>
      <c r="AA188" s="102">
        <f>SUM(AA163:AA187)</f>
        <v>0</v>
      </c>
      <c r="AB188" s="102">
        <f>SUM(AB163:AB187)</f>
        <v>0</v>
      </c>
      <c r="AC188" s="102">
        <f>SUM(AC163:AC187)</f>
        <v>0</v>
      </c>
      <c r="AD188" s="100"/>
    </row>
    <row r="189" spans="1:30" x14ac:dyDescent="0.2">
      <c r="B189" s="32"/>
      <c r="C189" s="32"/>
      <c r="D189" s="103"/>
      <c r="E189" s="110"/>
      <c r="F189" s="110"/>
      <c r="G189" s="111"/>
      <c r="H189" s="112"/>
      <c r="I189" s="29"/>
      <c r="J189" s="111"/>
      <c r="W189" s="100"/>
      <c r="X189" s="100"/>
      <c r="AB189" s="100"/>
    </row>
    <row r="190" spans="1:30" x14ac:dyDescent="0.2">
      <c r="B190" s="503" t="s">
        <v>126</v>
      </c>
      <c r="C190" s="503"/>
      <c r="D190" s="503"/>
      <c r="E190" s="503"/>
      <c r="F190" s="29"/>
      <c r="I190" s="29"/>
      <c r="P190" s="29"/>
      <c r="Q190" s="29"/>
      <c r="R190" s="6"/>
      <c r="S190" s="121"/>
      <c r="T190" s="6"/>
      <c r="U190" s="29"/>
      <c r="V190" s="29"/>
      <c r="W190" s="29"/>
      <c r="X190" s="29"/>
      <c r="Z190" s="121"/>
      <c r="AA190" s="29"/>
      <c r="AB190" s="121"/>
    </row>
    <row r="191" spans="1:30" ht="13.5" thickBot="1" x14ac:dyDescent="0.25">
      <c r="B191" s="106"/>
      <c r="C191" s="106"/>
      <c r="D191" s="107"/>
      <c r="E191" s="107"/>
      <c r="G191" s="107"/>
      <c r="H191" s="108"/>
      <c r="I191" s="95"/>
      <c r="J191" s="107"/>
      <c r="P191" s="29"/>
      <c r="Q191" s="29"/>
      <c r="S191" s="6"/>
      <c r="T191" s="6"/>
      <c r="U191" s="29"/>
      <c r="W191" s="29"/>
      <c r="Z191" s="6"/>
      <c r="AA191" s="29"/>
      <c r="AB191" s="6"/>
    </row>
    <row r="192" spans="1:30" ht="38.25" customHeight="1" thickBot="1" x14ac:dyDescent="0.25">
      <c r="A192" s="117"/>
      <c r="B192" s="391" t="s">
        <v>109</v>
      </c>
      <c r="C192" s="392"/>
      <c r="D192" s="392"/>
      <c r="E192" s="392"/>
      <c r="F192" s="392"/>
      <c r="G192" s="392"/>
      <c r="H192" s="392"/>
      <c r="I192" s="392"/>
      <c r="J192" s="392"/>
      <c r="K192" s="392"/>
      <c r="L192" s="392"/>
      <c r="M192" s="392"/>
      <c r="N192" s="237" t="s">
        <v>127</v>
      </c>
      <c r="Q192" s="117"/>
      <c r="R192" s="239" t="s">
        <v>187</v>
      </c>
      <c r="S192" s="118"/>
      <c r="T192" s="118"/>
      <c r="U192" s="242"/>
      <c r="V192" s="239" t="s">
        <v>187</v>
      </c>
      <c r="W192" s="242"/>
      <c r="X192" s="239" t="s">
        <v>187</v>
      </c>
      <c r="Y192" s="117"/>
      <c r="Z192" s="118"/>
      <c r="AA192" s="242"/>
      <c r="AB192" s="118"/>
      <c r="AC192" s="117"/>
      <c r="AD192" s="117"/>
    </row>
    <row r="193" spans="2:28" x14ac:dyDescent="0.2">
      <c r="B193" s="496"/>
      <c r="C193" s="497"/>
      <c r="D193" s="497"/>
      <c r="E193" s="497"/>
      <c r="F193" s="497"/>
      <c r="G193" s="497"/>
      <c r="H193" s="497"/>
      <c r="I193" s="497"/>
      <c r="J193" s="497"/>
      <c r="K193" s="497"/>
      <c r="L193" s="497"/>
      <c r="M193" s="393"/>
      <c r="N193" s="325"/>
      <c r="R193" s="416"/>
      <c r="S193" s="80"/>
      <c r="T193" s="80"/>
      <c r="V193" s="416"/>
      <c r="X193" s="416"/>
      <c r="Z193" s="80"/>
      <c r="AB193" s="80"/>
    </row>
    <row r="194" spans="2:28" x14ac:dyDescent="0.2">
      <c r="B194" s="492"/>
      <c r="C194" s="493"/>
      <c r="D194" s="493"/>
      <c r="E194" s="493"/>
      <c r="F194" s="493"/>
      <c r="G194" s="493"/>
      <c r="H194" s="493"/>
      <c r="I194" s="493"/>
      <c r="J194" s="493"/>
      <c r="K194" s="493"/>
      <c r="L194" s="493"/>
      <c r="M194" s="390"/>
      <c r="N194" s="326"/>
      <c r="R194" s="416"/>
      <c r="S194" s="70"/>
      <c r="T194" s="70"/>
      <c r="V194" s="416"/>
      <c r="X194" s="416"/>
      <c r="Z194" s="70"/>
      <c r="AB194" s="70"/>
    </row>
    <row r="195" spans="2:28" x14ac:dyDescent="0.2">
      <c r="B195" s="492"/>
      <c r="C195" s="493"/>
      <c r="D195" s="493"/>
      <c r="E195" s="493"/>
      <c r="F195" s="493"/>
      <c r="G195" s="493"/>
      <c r="H195" s="493"/>
      <c r="I195" s="493"/>
      <c r="J195" s="493"/>
      <c r="K195" s="493"/>
      <c r="L195" s="493"/>
      <c r="M195" s="389"/>
      <c r="N195" s="326"/>
      <c r="R195" s="416"/>
      <c r="S195" s="70"/>
      <c r="T195" s="70"/>
      <c r="V195" s="416"/>
      <c r="X195" s="416"/>
      <c r="Z195" s="70"/>
      <c r="AB195" s="70"/>
    </row>
    <row r="196" spans="2:28" x14ac:dyDescent="0.2">
      <c r="B196" s="492"/>
      <c r="C196" s="493"/>
      <c r="D196" s="493"/>
      <c r="E196" s="493"/>
      <c r="F196" s="493"/>
      <c r="G196" s="493"/>
      <c r="H196" s="493"/>
      <c r="I196" s="493"/>
      <c r="J196" s="493"/>
      <c r="K196" s="493"/>
      <c r="L196" s="493"/>
      <c r="M196" s="390"/>
      <c r="N196" s="326"/>
      <c r="R196" s="416"/>
      <c r="S196" s="70"/>
      <c r="T196" s="70"/>
      <c r="V196" s="416"/>
      <c r="X196" s="416"/>
      <c r="Z196" s="70"/>
      <c r="AB196" s="70"/>
    </row>
    <row r="197" spans="2:28" x14ac:dyDescent="0.2">
      <c r="B197" s="492"/>
      <c r="C197" s="493"/>
      <c r="D197" s="493"/>
      <c r="E197" s="493"/>
      <c r="F197" s="493"/>
      <c r="G197" s="493"/>
      <c r="H197" s="493"/>
      <c r="I197" s="493"/>
      <c r="J197" s="493"/>
      <c r="K197" s="493"/>
      <c r="L197" s="493"/>
      <c r="M197" s="389"/>
      <c r="N197" s="326"/>
      <c r="R197" s="416"/>
      <c r="S197" s="70"/>
      <c r="T197" s="70"/>
      <c r="V197" s="416"/>
      <c r="X197" s="416"/>
      <c r="Z197" s="70"/>
      <c r="AB197" s="70"/>
    </row>
    <row r="198" spans="2:28" x14ac:dyDescent="0.2">
      <c r="B198" s="492"/>
      <c r="C198" s="493"/>
      <c r="D198" s="493"/>
      <c r="E198" s="493"/>
      <c r="F198" s="493"/>
      <c r="G198" s="493"/>
      <c r="H198" s="493"/>
      <c r="I198" s="493"/>
      <c r="J198" s="493"/>
      <c r="K198" s="493"/>
      <c r="L198" s="493"/>
      <c r="M198" s="389"/>
      <c r="N198" s="326"/>
      <c r="R198" s="416"/>
      <c r="S198" s="70"/>
      <c r="T198" s="70"/>
      <c r="V198" s="416"/>
      <c r="X198" s="416"/>
      <c r="Z198" s="70"/>
      <c r="AB198" s="70"/>
    </row>
    <row r="199" spans="2:28" x14ac:dyDescent="0.2">
      <c r="B199" s="492"/>
      <c r="C199" s="493"/>
      <c r="D199" s="493"/>
      <c r="E199" s="493"/>
      <c r="F199" s="493"/>
      <c r="G199" s="493"/>
      <c r="H199" s="493"/>
      <c r="I199" s="493"/>
      <c r="J199" s="493"/>
      <c r="K199" s="493"/>
      <c r="L199" s="493"/>
      <c r="M199" s="389"/>
      <c r="N199" s="326"/>
      <c r="R199" s="416"/>
      <c r="S199" s="70"/>
      <c r="T199" s="70"/>
      <c r="V199" s="416"/>
      <c r="X199" s="416"/>
      <c r="Z199" s="70"/>
      <c r="AB199" s="70"/>
    </row>
    <row r="200" spans="2:28" x14ac:dyDescent="0.2">
      <c r="B200" s="492"/>
      <c r="C200" s="493"/>
      <c r="D200" s="493"/>
      <c r="E200" s="493"/>
      <c r="F200" s="493"/>
      <c r="G200" s="493"/>
      <c r="H200" s="493"/>
      <c r="I200" s="493"/>
      <c r="J200" s="493"/>
      <c r="K200" s="493"/>
      <c r="L200" s="493"/>
      <c r="M200" s="389"/>
      <c r="N200" s="326"/>
      <c r="R200" s="416"/>
      <c r="S200" s="70"/>
      <c r="T200" s="70"/>
      <c r="V200" s="416"/>
      <c r="X200" s="416"/>
      <c r="Z200" s="70"/>
      <c r="AB200" s="70"/>
    </row>
    <row r="201" spans="2:28" x14ac:dyDescent="0.2">
      <c r="B201" s="492"/>
      <c r="C201" s="493"/>
      <c r="D201" s="493"/>
      <c r="E201" s="493"/>
      <c r="F201" s="493"/>
      <c r="G201" s="493"/>
      <c r="H201" s="493"/>
      <c r="I201" s="493"/>
      <c r="J201" s="493"/>
      <c r="K201" s="493"/>
      <c r="L201" s="493"/>
      <c r="M201" s="389"/>
      <c r="N201" s="326"/>
      <c r="R201" s="416"/>
      <c r="S201" s="70"/>
      <c r="T201" s="70"/>
      <c r="V201" s="416"/>
      <c r="X201" s="416"/>
      <c r="Z201" s="70"/>
      <c r="AB201" s="70"/>
    </row>
    <row r="202" spans="2:28" x14ac:dyDescent="0.2">
      <c r="B202" s="492"/>
      <c r="C202" s="493"/>
      <c r="D202" s="493"/>
      <c r="E202" s="493"/>
      <c r="F202" s="493"/>
      <c r="G202" s="493"/>
      <c r="H202" s="493"/>
      <c r="I202" s="493"/>
      <c r="J202" s="493"/>
      <c r="K202" s="493"/>
      <c r="L202" s="493"/>
      <c r="M202" s="389"/>
      <c r="N202" s="326"/>
      <c r="R202" s="416"/>
      <c r="S202" s="70"/>
      <c r="T202" s="70"/>
      <c r="V202" s="416"/>
      <c r="X202" s="416"/>
      <c r="Z202" s="70"/>
      <c r="AB202" s="70"/>
    </row>
    <row r="203" spans="2:28" x14ac:dyDescent="0.2">
      <c r="B203" s="492"/>
      <c r="C203" s="493"/>
      <c r="D203" s="493"/>
      <c r="E203" s="493"/>
      <c r="F203" s="493"/>
      <c r="G203" s="493"/>
      <c r="H203" s="493"/>
      <c r="I203" s="493"/>
      <c r="J203" s="493"/>
      <c r="K203" s="493"/>
      <c r="L203" s="493"/>
      <c r="M203" s="389"/>
      <c r="N203" s="326"/>
      <c r="R203" s="416"/>
      <c r="S203" s="70"/>
      <c r="T203" s="70"/>
      <c r="V203" s="416"/>
      <c r="X203" s="416"/>
      <c r="Z203" s="70"/>
      <c r="AB203" s="70"/>
    </row>
    <row r="204" spans="2:28" x14ac:dyDescent="0.2">
      <c r="B204" s="492"/>
      <c r="C204" s="493"/>
      <c r="D204" s="493"/>
      <c r="E204" s="493"/>
      <c r="F204" s="493"/>
      <c r="G204" s="493"/>
      <c r="H204" s="493"/>
      <c r="I204" s="493"/>
      <c r="J204" s="493"/>
      <c r="K204" s="493"/>
      <c r="L204" s="493"/>
      <c r="M204" s="389"/>
      <c r="N204" s="326"/>
      <c r="R204" s="416"/>
      <c r="S204" s="70"/>
      <c r="T204" s="70"/>
      <c r="V204" s="416"/>
      <c r="X204" s="416"/>
      <c r="Z204" s="70"/>
      <c r="AB204" s="70"/>
    </row>
    <row r="205" spans="2:28" x14ac:dyDescent="0.2">
      <c r="B205" s="492"/>
      <c r="C205" s="493"/>
      <c r="D205" s="493"/>
      <c r="E205" s="493"/>
      <c r="F205" s="493"/>
      <c r="G205" s="493"/>
      <c r="H205" s="493"/>
      <c r="I205" s="493"/>
      <c r="J205" s="493"/>
      <c r="K205" s="493"/>
      <c r="L205" s="493"/>
      <c r="M205" s="389"/>
      <c r="N205" s="326"/>
      <c r="R205" s="416"/>
      <c r="S205" s="70"/>
      <c r="T205" s="70"/>
      <c r="V205" s="416"/>
      <c r="X205" s="416"/>
      <c r="Z205" s="70"/>
      <c r="AB205" s="70"/>
    </row>
    <row r="206" spans="2:28" x14ac:dyDescent="0.2">
      <c r="B206" s="492"/>
      <c r="C206" s="493"/>
      <c r="D206" s="493"/>
      <c r="E206" s="493"/>
      <c r="F206" s="493"/>
      <c r="G206" s="493"/>
      <c r="H206" s="493"/>
      <c r="I206" s="493"/>
      <c r="J206" s="493"/>
      <c r="K206" s="493"/>
      <c r="L206" s="493"/>
      <c r="M206" s="389"/>
      <c r="N206" s="326"/>
      <c r="R206" s="416"/>
      <c r="S206" s="70"/>
      <c r="T206" s="70"/>
      <c r="V206" s="416"/>
      <c r="X206" s="416"/>
      <c r="Z206" s="70"/>
      <c r="AB206" s="70"/>
    </row>
    <row r="207" spans="2:28" x14ac:dyDescent="0.2">
      <c r="B207" s="492"/>
      <c r="C207" s="493"/>
      <c r="D207" s="493"/>
      <c r="E207" s="493"/>
      <c r="F207" s="493"/>
      <c r="G207" s="493"/>
      <c r="H207" s="493"/>
      <c r="I207" s="493"/>
      <c r="J207" s="493"/>
      <c r="K207" s="493"/>
      <c r="L207" s="493"/>
      <c r="M207" s="389"/>
      <c r="N207" s="326"/>
      <c r="R207" s="416"/>
      <c r="S207" s="70"/>
      <c r="T207" s="70"/>
      <c r="V207" s="416"/>
      <c r="X207" s="416"/>
      <c r="Z207" s="70"/>
      <c r="AB207" s="70"/>
    </row>
    <row r="208" spans="2:28" ht="12.75" hidden="1" customHeight="1" outlineLevel="1" x14ac:dyDescent="0.2">
      <c r="B208" s="492"/>
      <c r="C208" s="493"/>
      <c r="D208" s="493"/>
      <c r="E208" s="493"/>
      <c r="F208" s="493"/>
      <c r="G208" s="493"/>
      <c r="H208" s="493"/>
      <c r="I208" s="493"/>
      <c r="J208" s="493"/>
      <c r="K208" s="493"/>
      <c r="L208" s="493"/>
      <c r="M208" s="386"/>
      <c r="N208" s="326"/>
      <c r="R208" s="416"/>
      <c r="S208" s="70"/>
      <c r="T208" s="70"/>
      <c r="V208" s="416"/>
      <c r="X208" s="416"/>
      <c r="Z208" s="70"/>
      <c r="AB208" s="70"/>
    </row>
    <row r="209" spans="2:28" ht="12.75" hidden="1" customHeight="1" outlineLevel="1" x14ac:dyDescent="0.2">
      <c r="B209" s="492"/>
      <c r="C209" s="493"/>
      <c r="D209" s="493"/>
      <c r="E209" s="493"/>
      <c r="F209" s="493"/>
      <c r="G209" s="493"/>
      <c r="H209" s="493"/>
      <c r="I209" s="493"/>
      <c r="J209" s="493"/>
      <c r="K209" s="493"/>
      <c r="L209" s="493"/>
      <c r="M209" s="386"/>
      <c r="N209" s="326"/>
      <c r="R209" s="416"/>
      <c r="S209" s="70"/>
      <c r="T209" s="70"/>
      <c r="V209" s="416"/>
      <c r="X209" s="416"/>
      <c r="Z209" s="70"/>
      <c r="AB209" s="70"/>
    </row>
    <row r="210" spans="2:28" ht="12.75" hidden="1" customHeight="1" outlineLevel="1" x14ac:dyDescent="0.2">
      <c r="B210" s="492"/>
      <c r="C210" s="493"/>
      <c r="D210" s="493"/>
      <c r="E210" s="493"/>
      <c r="F210" s="493"/>
      <c r="G210" s="493"/>
      <c r="H210" s="493"/>
      <c r="I210" s="493"/>
      <c r="J210" s="493"/>
      <c r="K210" s="493"/>
      <c r="L210" s="493"/>
      <c r="M210" s="387"/>
      <c r="N210" s="326"/>
      <c r="R210" s="416"/>
      <c r="S210" s="70"/>
      <c r="T210" s="70"/>
      <c r="V210" s="416"/>
      <c r="X210" s="416"/>
      <c r="Z210" s="70"/>
      <c r="AB210" s="70"/>
    </row>
    <row r="211" spans="2:28" ht="12.75" hidden="1" customHeight="1" outlineLevel="1" x14ac:dyDescent="0.2">
      <c r="B211" s="492"/>
      <c r="C211" s="493"/>
      <c r="D211" s="493"/>
      <c r="E211" s="493"/>
      <c r="F211" s="493"/>
      <c r="G211" s="493"/>
      <c r="H211" s="493"/>
      <c r="I211" s="493"/>
      <c r="J211" s="493"/>
      <c r="K211" s="493"/>
      <c r="L211" s="493"/>
      <c r="M211" s="386"/>
      <c r="N211" s="326"/>
      <c r="R211" s="416"/>
      <c r="S211" s="70"/>
      <c r="T211" s="70"/>
      <c r="V211" s="416"/>
      <c r="X211" s="416"/>
      <c r="Z211" s="70"/>
      <c r="AB211" s="70"/>
    </row>
    <row r="212" spans="2:28" ht="12.75" hidden="1" customHeight="1" outlineLevel="1" x14ac:dyDescent="0.2">
      <c r="B212" s="492"/>
      <c r="C212" s="493"/>
      <c r="D212" s="493"/>
      <c r="E212" s="493"/>
      <c r="F212" s="493"/>
      <c r="G212" s="493"/>
      <c r="H212" s="493"/>
      <c r="I212" s="493"/>
      <c r="J212" s="493"/>
      <c r="K212" s="493"/>
      <c r="L212" s="493"/>
      <c r="M212" s="386"/>
      <c r="N212" s="326"/>
      <c r="R212" s="416"/>
      <c r="S212" s="70"/>
      <c r="T212" s="70"/>
      <c r="V212" s="416"/>
      <c r="X212" s="416"/>
      <c r="Z212" s="70"/>
      <c r="AB212" s="70"/>
    </row>
    <row r="213" spans="2:28" ht="12.75" hidden="1" customHeight="1" outlineLevel="1" x14ac:dyDescent="0.2">
      <c r="B213" s="492"/>
      <c r="C213" s="493"/>
      <c r="D213" s="493"/>
      <c r="E213" s="493"/>
      <c r="F213" s="493"/>
      <c r="G213" s="493"/>
      <c r="H213" s="493"/>
      <c r="I213" s="493"/>
      <c r="J213" s="493"/>
      <c r="K213" s="493"/>
      <c r="L213" s="493"/>
      <c r="M213" s="386"/>
      <c r="N213" s="326"/>
      <c r="R213" s="416"/>
      <c r="S213" s="70"/>
      <c r="T213" s="70"/>
      <c r="V213" s="416"/>
      <c r="X213" s="416"/>
      <c r="Z213" s="70"/>
      <c r="AB213" s="70"/>
    </row>
    <row r="214" spans="2:28" ht="12.75" hidden="1" customHeight="1" outlineLevel="1" x14ac:dyDescent="0.2">
      <c r="B214" s="492"/>
      <c r="C214" s="493"/>
      <c r="D214" s="493"/>
      <c r="E214" s="493"/>
      <c r="F214" s="493"/>
      <c r="G214" s="493"/>
      <c r="H214" s="493"/>
      <c r="I214" s="493"/>
      <c r="J214" s="493"/>
      <c r="K214" s="493"/>
      <c r="L214" s="493"/>
      <c r="M214" s="387"/>
      <c r="N214" s="326"/>
      <c r="R214" s="416"/>
      <c r="S214" s="70"/>
      <c r="T214" s="70"/>
      <c r="V214" s="416"/>
      <c r="X214" s="416"/>
      <c r="Z214" s="70"/>
      <c r="AB214" s="70"/>
    </row>
    <row r="215" spans="2:28" ht="12.75" hidden="1" customHeight="1" outlineLevel="1" x14ac:dyDescent="0.2">
      <c r="B215" s="492"/>
      <c r="C215" s="493"/>
      <c r="D215" s="493"/>
      <c r="E215" s="493"/>
      <c r="F215" s="493"/>
      <c r="G215" s="493"/>
      <c r="H215" s="493"/>
      <c r="I215" s="493"/>
      <c r="J215" s="493"/>
      <c r="K215" s="493"/>
      <c r="L215" s="493"/>
      <c r="M215" s="386"/>
      <c r="N215" s="326"/>
      <c r="R215" s="416"/>
      <c r="S215" s="70"/>
      <c r="T215" s="70"/>
      <c r="V215" s="416"/>
      <c r="X215" s="416"/>
      <c r="Z215" s="70"/>
      <c r="AB215" s="70"/>
    </row>
    <row r="216" spans="2:28" ht="12.75" hidden="1" customHeight="1" outlineLevel="1" x14ac:dyDescent="0.2">
      <c r="B216" s="492"/>
      <c r="C216" s="493"/>
      <c r="D216" s="493"/>
      <c r="E216" s="493"/>
      <c r="F216" s="493"/>
      <c r="G216" s="493"/>
      <c r="H216" s="493"/>
      <c r="I216" s="493"/>
      <c r="J216" s="493"/>
      <c r="K216" s="493"/>
      <c r="L216" s="493"/>
      <c r="M216" s="387"/>
      <c r="N216" s="326"/>
      <c r="R216" s="416"/>
      <c r="S216" s="70"/>
      <c r="T216" s="70"/>
      <c r="V216" s="416"/>
      <c r="X216" s="416"/>
      <c r="Z216" s="70"/>
      <c r="AB216" s="70"/>
    </row>
    <row r="217" spans="2:28" ht="13.5" hidden="1" customHeight="1" outlineLevel="1" thickBot="1" x14ac:dyDescent="0.25">
      <c r="B217" s="494"/>
      <c r="C217" s="495"/>
      <c r="D217" s="495"/>
      <c r="E217" s="495"/>
      <c r="F217" s="495"/>
      <c r="G217" s="495"/>
      <c r="H217" s="495"/>
      <c r="I217" s="495"/>
      <c r="J217" s="495"/>
      <c r="K217" s="495"/>
      <c r="L217" s="495"/>
      <c r="M217" s="388"/>
      <c r="N217" s="327"/>
      <c r="R217" s="417"/>
      <c r="S217" s="70"/>
      <c r="T217" s="70"/>
      <c r="V217" s="417"/>
      <c r="X217" s="417"/>
      <c r="Z217" s="70"/>
      <c r="AB217" s="70"/>
    </row>
    <row r="218" spans="2:28" ht="13.5" collapsed="1" thickBot="1" x14ac:dyDescent="0.25">
      <c r="B218" s="32"/>
      <c r="C218" s="32"/>
      <c r="D218" s="103"/>
      <c r="E218" s="110"/>
      <c r="F218" s="110"/>
      <c r="G218" s="111"/>
      <c r="H218" s="112"/>
      <c r="I218" s="29"/>
      <c r="J218" s="111"/>
      <c r="K218" s="111"/>
      <c r="L218" s="418" t="s">
        <v>102</v>
      </c>
      <c r="N218" s="113">
        <f>SUM(N193:N217)</f>
        <v>0</v>
      </c>
      <c r="Q218" s="29"/>
      <c r="R218" s="335">
        <f>SUM(R193:R217)</f>
        <v>0</v>
      </c>
      <c r="S218" s="100"/>
      <c r="T218" s="100"/>
      <c r="U218" s="29"/>
      <c r="V218" s="335">
        <f>SUM(V193:V217)</f>
        <v>0</v>
      </c>
      <c r="W218" s="29"/>
      <c r="X218" s="335">
        <f>SUM(X193:X217)</f>
        <v>0</v>
      </c>
      <c r="Z218" s="100"/>
      <c r="AA218" s="29"/>
      <c r="AB218" s="100"/>
    </row>
    <row r="219" spans="2:28" ht="13.5" thickBot="1" x14ac:dyDescent="0.25">
      <c r="B219" s="32"/>
      <c r="C219" s="32"/>
      <c r="D219" s="103"/>
      <c r="E219" s="110"/>
      <c r="F219" s="110"/>
      <c r="G219" s="111"/>
      <c r="H219" s="112"/>
      <c r="I219" s="29"/>
      <c r="O219" s="100"/>
      <c r="P219" s="100"/>
      <c r="S219" s="100"/>
      <c r="T219" s="100"/>
      <c r="U219" s="100"/>
      <c r="W219" s="100"/>
      <c r="Z219" s="100"/>
      <c r="AA219" s="100"/>
      <c r="AB219" s="100"/>
    </row>
    <row r="220" spans="2:28" ht="15.75" thickBot="1" x14ac:dyDescent="0.3">
      <c r="B220" s="32"/>
      <c r="C220" s="32"/>
      <c r="D220" s="103"/>
      <c r="E220" s="110"/>
      <c r="F220" s="110"/>
      <c r="G220" s="111"/>
      <c r="H220" s="112"/>
      <c r="I220" s="112"/>
      <c r="J220" s="548" t="s">
        <v>224</v>
      </c>
      <c r="K220" s="549"/>
      <c r="L220" s="550"/>
      <c r="M220" s="137"/>
      <c r="N220" s="94">
        <f>K231</f>
        <v>0</v>
      </c>
      <c r="O220" s="111"/>
      <c r="P220" s="29"/>
      <c r="Q220" s="29"/>
      <c r="R220" s="400">
        <f>K237</f>
        <v>0</v>
      </c>
      <c r="S220" s="29"/>
      <c r="T220" s="29"/>
      <c r="U220" s="29"/>
      <c r="V220" s="400">
        <f>V237</f>
        <v>0</v>
      </c>
      <c r="W220" s="29"/>
      <c r="X220" s="400">
        <f>X237</f>
        <v>0</v>
      </c>
      <c r="Z220" s="29"/>
      <c r="AA220" s="29"/>
      <c r="AB220" s="29"/>
    </row>
    <row r="221" spans="2:28" ht="15" customHeight="1" thickBot="1" x14ac:dyDescent="0.25">
      <c r="B221" s="538" t="s">
        <v>128</v>
      </c>
      <c r="C221" s="539"/>
      <c r="D221" s="539"/>
      <c r="E221" s="539"/>
      <c r="F221" s="539"/>
      <c r="G221" s="539"/>
      <c r="H221" s="539"/>
      <c r="I221" s="539"/>
      <c r="J221" s="539"/>
      <c r="K221" s="50" t="s">
        <v>127</v>
      </c>
      <c r="L221" s="111"/>
      <c r="O221" s="41"/>
      <c r="P221" s="29"/>
      <c r="Q221" s="29"/>
      <c r="R221" s="29"/>
      <c r="S221" s="29"/>
      <c r="T221" s="29"/>
      <c r="U221" s="29"/>
      <c r="V221" s="29"/>
      <c r="W221" s="29"/>
      <c r="X221" s="29"/>
      <c r="Z221" s="29"/>
      <c r="AA221" s="29"/>
      <c r="AB221" s="29"/>
    </row>
    <row r="222" spans="2:28" ht="15" customHeight="1" x14ac:dyDescent="0.2">
      <c r="B222" s="540" t="s">
        <v>129</v>
      </c>
      <c r="C222" s="541"/>
      <c r="D222" s="541"/>
      <c r="E222" s="541"/>
      <c r="F222" s="541"/>
      <c r="G222" s="541"/>
      <c r="H222" s="541"/>
      <c r="I222" s="541"/>
      <c r="J222" s="541"/>
      <c r="K222" s="49">
        <f>N38</f>
        <v>0</v>
      </c>
      <c r="L222" s="330" t="str">
        <f>IFERROR($K$222/$K$229, "")</f>
        <v/>
      </c>
      <c r="O222" s="42"/>
      <c r="P222" s="29"/>
      <c r="Q222" s="29"/>
      <c r="R222" s="29"/>
      <c r="S222" s="29"/>
      <c r="T222" s="29"/>
      <c r="U222" s="29"/>
      <c r="V222" s="29"/>
      <c r="W222" s="29"/>
      <c r="X222" s="29"/>
      <c r="Z222" s="29"/>
      <c r="AA222" s="29"/>
      <c r="AB222" s="29"/>
    </row>
    <row r="223" spans="2:28" ht="15" customHeight="1" x14ac:dyDescent="0.2">
      <c r="B223" s="542" t="s">
        <v>130</v>
      </c>
      <c r="C223" s="543"/>
      <c r="D223" s="543"/>
      <c r="E223" s="543"/>
      <c r="F223" s="543"/>
      <c r="G223" s="543"/>
      <c r="H223" s="543"/>
      <c r="I223" s="543"/>
      <c r="J223" s="543"/>
      <c r="K223" s="45">
        <f>N68</f>
        <v>0</v>
      </c>
      <c r="L223" s="330" t="str">
        <f>IFERROR($K$223/$K$229,"")</f>
        <v/>
      </c>
      <c r="O223" s="42"/>
      <c r="P223" s="29"/>
      <c r="Q223" s="29"/>
      <c r="R223" s="29"/>
      <c r="S223" s="29"/>
      <c r="T223" s="29"/>
      <c r="U223" s="29"/>
      <c r="V223" s="29"/>
      <c r="W223" s="29"/>
      <c r="X223" s="29"/>
      <c r="Z223" s="29"/>
      <c r="AA223" s="29"/>
      <c r="AB223" s="29"/>
    </row>
    <row r="224" spans="2:28" ht="15" customHeight="1" x14ac:dyDescent="0.2">
      <c r="B224" s="542" t="s">
        <v>108</v>
      </c>
      <c r="C224" s="543"/>
      <c r="D224" s="543"/>
      <c r="E224" s="543"/>
      <c r="F224" s="543"/>
      <c r="G224" s="543"/>
      <c r="H224" s="543"/>
      <c r="I224" s="543"/>
      <c r="J224" s="543"/>
      <c r="K224" s="45">
        <f>N98</f>
        <v>0</v>
      </c>
      <c r="L224" s="330" t="str">
        <f>IFERROR($K$224/$K$229,"")</f>
        <v/>
      </c>
      <c r="O224" s="42"/>
      <c r="P224" s="29"/>
      <c r="Q224" s="29"/>
      <c r="R224" s="29"/>
      <c r="S224" s="29"/>
      <c r="T224" s="29"/>
      <c r="U224" s="29"/>
      <c r="V224" s="29"/>
      <c r="W224" s="29"/>
      <c r="X224" s="29"/>
      <c r="Z224" s="29"/>
      <c r="AA224" s="29"/>
      <c r="AB224" s="29"/>
    </row>
    <row r="225" spans="2:28" ht="15" customHeight="1" x14ac:dyDescent="0.2">
      <c r="B225" s="542" t="s">
        <v>203</v>
      </c>
      <c r="C225" s="543"/>
      <c r="D225" s="543"/>
      <c r="E225" s="543"/>
      <c r="F225" s="543"/>
      <c r="G225" s="543"/>
      <c r="H225" s="543"/>
      <c r="I225" s="543"/>
      <c r="J225" s="543"/>
      <c r="K225" s="45">
        <f>N128</f>
        <v>0</v>
      </c>
      <c r="L225" s="330" t="str">
        <f>IFERROR($K$225/$K$229,"")</f>
        <v/>
      </c>
      <c r="O225" s="42"/>
      <c r="P225" s="29"/>
      <c r="Q225" s="29"/>
      <c r="R225" s="29"/>
      <c r="S225" s="29"/>
      <c r="T225" s="29"/>
      <c r="U225" s="29"/>
      <c r="V225" s="29"/>
      <c r="W225" s="29"/>
      <c r="X225" s="29"/>
      <c r="Z225" s="29"/>
      <c r="AA225" s="29"/>
      <c r="AB225" s="29"/>
    </row>
    <row r="226" spans="2:28" ht="15" customHeight="1" x14ac:dyDescent="0.2">
      <c r="B226" s="542" t="s">
        <v>122</v>
      </c>
      <c r="C226" s="543"/>
      <c r="D226" s="543"/>
      <c r="E226" s="543"/>
      <c r="F226" s="543"/>
      <c r="G226" s="543"/>
      <c r="H226" s="543"/>
      <c r="I226" s="543"/>
      <c r="J226" s="543"/>
      <c r="K226" s="153">
        <f>N158</f>
        <v>0</v>
      </c>
      <c r="L226" s="330" t="str">
        <f>IFERROR($K$226/$K$229,"")</f>
        <v/>
      </c>
      <c r="O226" s="42"/>
      <c r="P226" s="29"/>
      <c r="Q226" s="29"/>
      <c r="R226" s="29"/>
      <c r="S226" s="29"/>
      <c r="T226" s="29"/>
      <c r="U226" s="29"/>
      <c r="V226" s="29"/>
      <c r="W226" s="29"/>
      <c r="X226" s="29"/>
      <c r="Z226" s="29"/>
      <c r="AA226" s="29"/>
      <c r="AB226" s="29"/>
    </row>
    <row r="227" spans="2:28" ht="15" customHeight="1" thickBot="1" x14ac:dyDescent="0.25">
      <c r="B227" s="544" t="s">
        <v>124</v>
      </c>
      <c r="C227" s="545"/>
      <c r="D227" s="545"/>
      <c r="E227" s="545"/>
      <c r="F227" s="545"/>
      <c r="G227" s="545"/>
      <c r="H227" s="545"/>
      <c r="I227" s="545"/>
      <c r="J227" s="545"/>
      <c r="K227" s="90">
        <f>N188</f>
        <v>0</v>
      </c>
      <c r="L227" s="330" t="str">
        <f>IFERROR($K$227/$K$229,"")</f>
        <v/>
      </c>
      <c r="O227" s="42"/>
      <c r="P227" s="29"/>
      <c r="Q227" s="29"/>
      <c r="R227" s="29"/>
      <c r="S227" s="29"/>
      <c r="T227" s="29"/>
      <c r="U227" s="29"/>
      <c r="V227" s="29"/>
      <c r="W227" s="29"/>
      <c r="X227" s="29"/>
      <c r="Z227" s="29"/>
      <c r="AA227" s="29"/>
      <c r="AB227" s="29"/>
    </row>
    <row r="228" spans="2:28" ht="15" customHeight="1" thickBot="1" x14ac:dyDescent="0.25">
      <c r="B228" s="89"/>
      <c r="C228" s="89"/>
      <c r="D228" s="89"/>
      <c r="E228" s="89"/>
      <c r="F228" s="89"/>
      <c r="G228" s="89"/>
      <c r="H228" s="89"/>
      <c r="I228" s="89"/>
      <c r="J228" s="89"/>
      <c r="K228" s="42"/>
      <c r="L228" s="331"/>
      <c r="O228" s="42"/>
      <c r="P228" s="29"/>
      <c r="Q228" s="29"/>
      <c r="R228" s="29"/>
      <c r="S228" s="29"/>
      <c r="T228" s="29"/>
      <c r="U228" s="29"/>
      <c r="V228" s="29"/>
      <c r="W228" s="29"/>
      <c r="X228" s="29"/>
      <c r="Z228" s="29"/>
      <c r="AA228" s="29"/>
      <c r="AB228" s="29"/>
    </row>
    <row r="229" spans="2:28" ht="15.75" customHeight="1" thickBot="1" x14ac:dyDescent="0.25">
      <c r="B229" s="546" t="s">
        <v>66</v>
      </c>
      <c r="C229" s="547"/>
      <c r="D229" s="547"/>
      <c r="E229" s="547"/>
      <c r="F229" s="547"/>
      <c r="G229" s="547"/>
      <c r="H229" s="547"/>
      <c r="I229" s="547"/>
      <c r="J229" s="547"/>
      <c r="K229" s="94">
        <f>SUM(K222:K227)</f>
        <v>0</v>
      </c>
      <c r="L229" s="330" t="str">
        <f>IFERROR($K$229/$K$229,"")</f>
        <v/>
      </c>
      <c r="O229" s="43"/>
      <c r="P229" s="29"/>
      <c r="Q229" s="29"/>
      <c r="R229" s="29"/>
      <c r="S229" s="29"/>
      <c r="T229" s="29"/>
      <c r="U229" s="29"/>
      <c r="V229" s="29"/>
      <c r="W229" s="29"/>
      <c r="X229" s="29"/>
      <c r="Z229" s="29"/>
      <c r="AA229" s="29"/>
      <c r="AB229" s="29"/>
    </row>
    <row r="230" spans="2:28" ht="15" customHeight="1" thickBot="1" x14ac:dyDescent="0.25">
      <c r="B230" s="546" t="s">
        <v>226</v>
      </c>
      <c r="C230" s="547"/>
      <c r="D230" s="547"/>
      <c r="E230" s="547"/>
      <c r="F230" s="547"/>
      <c r="G230" s="547"/>
      <c r="H230" s="547"/>
      <c r="I230" s="547"/>
      <c r="J230" s="547"/>
      <c r="K230" s="94">
        <f>K229-K232</f>
        <v>0</v>
      </c>
      <c r="L230" s="330" t="str">
        <f>IFERROR($K$230/$K$229,"")</f>
        <v/>
      </c>
      <c r="O230" s="111"/>
      <c r="P230" s="29"/>
      <c r="Q230" s="29"/>
      <c r="R230" s="95"/>
      <c r="S230" s="29"/>
      <c r="T230" s="29"/>
      <c r="U230" s="29"/>
      <c r="V230" s="29"/>
      <c r="W230" s="29"/>
      <c r="X230" s="29"/>
      <c r="Z230" s="29"/>
      <c r="AA230" s="29"/>
      <c r="AB230" s="29"/>
    </row>
    <row r="231" spans="2:28" ht="15" customHeight="1" thickBot="1" x14ac:dyDescent="0.25">
      <c r="B231" s="551" t="s">
        <v>224</v>
      </c>
      <c r="C231" s="552"/>
      <c r="D231" s="552"/>
      <c r="E231" s="552"/>
      <c r="F231" s="552"/>
      <c r="G231" s="552"/>
      <c r="H231" s="552"/>
      <c r="I231" s="552"/>
      <c r="J231" s="552"/>
      <c r="K231" s="94">
        <f>SUM(P38,P68,P98,P128,P158,P188)</f>
        <v>0</v>
      </c>
      <c r="L231" s="330"/>
      <c r="O231" s="111"/>
      <c r="P231" s="29"/>
      <c r="Q231" s="29"/>
      <c r="R231" s="95"/>
      <c r="S231" s="29"/>
      <c r="T231" s="29"/>
      <c r="U231" s="29"/>
      <c r="V231" s="29"/>
      <c r="W231" s="29"/>
      <c r="X231" s="29"/>
      <c r="Z231" s="29"/>
      <c r="AA231" s="29"/>
      <c r="AB231" s="29"/>
    </row>
    <row r="232" spans="2:28" ht="15" customHeight="1" thickBot="1" x14ac:dyDescent="0.25">
      <c r="B232" s="546" t="s">
        <v>131</v>
      </c>
      <c r="C232" s="547"/>
      <c r="D232" s="547"/>
      <c r="E232" s="547"/>
      <c r="F232" s="547"/>
      <c r="G232" s="547"/>
      <c r="H232" s="547"/>
      <c r="I232" s="547"/>
      <c r="J232" s="547"/>
      <c r="K232" s="94">
        <f>N218</f>
        <v>0</v>
      </c>
      <c r="L232" s="330" t="str">
        <f>IFERROR($K$232/$K$229,"")</f>
        <v/>
      </c>
      <c r="N232" s="230" t="s">
        <v>230</v>
      </c>
      <c r="O232" s="111"/>
      <c r="Q232" s="29"/>
      <c r="S232" s="29"/>
      <c r="T232" s="29"/>
      <c r="U232" s="29"/>
      <c r="V232" s="29"/>
      <c r="W232" s="29"/>
      <c r="X232" s="29"/>
      <c r="Z232" s="29"/>
      <c r="AA232" s="29"/>
      <c r="AB232" s="29"/>
    </row>
    <row r="233" spans="2:28" ht="15" customHeight="1" thickBot="1" x14ac:dyDescent="0.25">
      <c r="B233" s="546" t="s">
        <v>132</v>
      </c>
      <c r="C233" s="547"/>
      <c r="D233" s="547"/>
      <c r="E233" s="547"/>
      <c r="F233" s="547"/>
      <c r="G233" s="547"/>
      <c r="H233" s="547"/>
      <c r="I233" s="547"/>
      <c r="J233" s="547"/>
      <c r="K233" s="94">
        <f>MAX(K231-K232,0)</f>
        <v>0</v>
      </c>
      <c r="L233" s="230" t="s">
        <v>73</v>
      </c>
      <c r="O233" s="111"/>
      <c r="Q233" s="29"/>
      <c r="S233" s="29"/>
      <c r="T233" s="29"/>
      <c r="U233" s="29"/>
      <c r="V233" s="29"/>
      <c r="W233" s="29"/>
      <c r="X233" s="29"/>
      <c r="Z233" s="29"/>
      <c r="AA233" s="29"/>
      <c r="AB233" s="29"/>
    </row>
    <row r="234" spans="2:28" ht="15" customHeight="1" thickBot="1" x14ac:dyDescent="0.25">
      <c r="B234" s="144"/>
      <c r="C234" s="144"/>
      <c r="D234" s="144"/>
      <c r="E234" s="144"/>
      <c r="F234" s="144"/>
      <c r="G234" s="144"/>
      <c r="H234" s="144"/>
      <c r="I234" s="144"/>
      <c r="J234" s="144"/>
      <c r="K234" s="43"/>
      <c r="L234" s="111"/>
      <c r="O234" s="111"/>
      <c r="Q234" s="29"/>
      <c r="R234" s="29"/>
      <c r="S234" s="29"/>
      <c r="T234" s="29"/>
      <c r="U234" s="29"/>
      <c r="V234" s="29"/>
      <c r="W234" s="29"/>
      <c r="X234" s="29"/>
      <c r="Z234" s="29"/>
      <c r="AA234" s="29"/>
      <c r="AB234" s="29"/>
    </row>
    <row r="235" spans="2:28" ht="26.25" thickBot="1" x14ac:dyDescent="0.25">
      <c r="B235" s="553" t="s">
        <v>133</v>
      </c>
      <c r="C235" s="554"/>
      <c r="D235" s="554"/>
      <c r="E235" s="554"/>
      <c r="F235" s="554"/>
      <c r="G235" s="554"/>
      <c r="H235" s="554"/>
      <c r="I235" s="554"/>
      <c r="J235" s="554"/>
      <c r="K235" s="154" t="s">
        <v>248</v>
      </c>
      <c r="O235" s="111"/>
      <c r="Q235" s="29"/>
      <c r="S235" s="29"/>
      <c r="T235" s="29"/>
      <c r="U235" s="29"/>
      <c r="V235" s="419" t="s">
        <v>134</v>
      </c>
      <c r="W235" s="29"/>
      <c r="X235" s="419" t="s">
        <v>135</v>
      </c>
      <c r="Z235" s="29"/>
      <c r="AA235" s="29"/>
      <c r="AB235" s="29"/>
    </row>
    <row r="236" spans="2:28" ht="13.5" thickBot="1" x14ac:dyDescent="0.25">
      <c r="B236" s="555" t="s">
        <v>68</v>
      </c>
      <c r="C236" s="556"/>
      <c r="D236" s="556"/>
      <c r="E236" s="556"/>
      <c r="F236" s="556"/>
      <c r="G236" s="556"/>
      <c r="H236" s="556"/>
      <c r="I236" s="556"/>
      <c r="J236" s="556"/>
      <c r="K236" s="94">
        <f>SUM(R38,R68,R98,R128,R158,R188)</f>
        <v>0</v>
      </c>
      <c r="O236" s="111"/>
      <c r="Q236" s="29"/>
      <c r="S236" s="29"/>
      <c r="T236" s="29"/>
      <c r="U236" s="29"/>
      <c r="V236" s="400">
        <f>SUM(V38,V68,V98,V128,V158,V188)</f>
        <v>0</v>
      </c>
      <c r="W236" s="29"/>
      <c r="X236" s="400">
        <f>SUM(X38,X68,X98,X128,X158,X188)</f>
        <v>0</v>
      </c>
      <c r="Z236" s="29"/>
      <c r="AA236" s="29"/>
      <c r="AB236" s="29"/>
    </row>
    <row r="237" spans="2:28" ht="13.5" customHeight="1" thickBot="1" x14ac:dyDescent="0.25">
      <c r="B237" s="557" t="s">
        <v>224</v>
      </c>
      <c r="C237" s="558"/>
      <c r="D237" s="558"/>
      <c r="E237" s="558"/>
      <c r="F237" s="558"/>
      <c r="G237" s="558"/>
      <c r="H237" s="558"/>
      <c r="I237" s="558"/>
      <c r="J237" s="558"/>
      <c r="K237" s="94">
        <f>SUM(S38,S68,S98,S128,S158,S188)</f>
        <v>0</v>
      </c>
      <c r="O237" s="111"/>
      <c r="Q237" s="29"/>
      <c r="S237" s="29"/>
      <c r="T237" s="29"/>
      <c r="U237" s="29"/>
      <c r="V237" s="400">
        <f>SUM(Z38,Z68,Z98,Z128,Z158,Z188)</f>
        <v>0</v>
      </c>
      <c r="W237" s="29"/>
      <c r="X237" s="400">
        <f>SUM(AB38,AB68,AB98,AB128,AB158,AB188)</f>
        <v>0</v>
      </c>
      <c r="Z237" s="29"/>
      <c r="AA237" s="29"/>
      <c r="AB237" s="29"/>
    </row>
    <row r="238" spans="2:28" ht="13.5" customHeight="1" thickBot="1" x14ac:dyDescent="0.25">
      <c r="B238" s="559" t="s">
        <v>204</v>
      </c>
      <c r="C238" s="560"/>
      <c r="D238" s="560"/>
      <c r="E238" s="560"/>
      <c r="F238" s="560"/>
      <c r="G238" s="560"/>
      <c r="H238" s="560"/>
      <c r="I238" s="560"/>
      <c r="J238" s="560"/>
      <c r="K238" s="94">
        <f>R218</f>
        <v>0</v>
      </c>
      <c r="O238" s="111"/>
      <c r="P238" s="123"/>
      <c r="Q238" s="118"/>
      <c r="S238" s="29"/>
      <c r="T238" s="29"/>
      <c r="U238" s="29"/>
      <c r="V238" s="400">
        <f>V218</f>
        <v>0</v>
      </c>
      <c r="W238" s="29"/>
      <c r="X238" s="400">
        <f>X218</f>
        <v>0</v>
      </c>
      <c r="Z238" s="29"/>
      <c r="AA238" s="29"/>
      <c r="AB238" s="29"/>
    </row>
    <row r="239" spans="2:28" ht="13.5" customHeight="1" thickBot="1" x14ac:dyDescent="0.25">
      <c r="B239" s="557" t="s">
        <v>205</v>
      </c>
      <c r="C239" s="558"/>
      <c r="D239" s="558"/>
      <c r="E239" s="558"/>
      <c r="F239" s="558"/>
      <c r="G239" s="558"/>
      <c r="H239" s="558"/>
      <c r="I239" s="558"/>
      <c r="J239" s="558"/>
      <c r="K239" s="94">
        <f>K236-K238</f>
        <v>0</v>
      </c>
      <c r="O239" s="111"/>
      <c r="P239" s="123"/>
      <c r="Q239" s="118"/>
      <c r="S239" s="29"/>
      <c r="T239" s="29"/>
      <c r="U239" s="29"/>
      <c r="V239" s="400">
        <f t="shared" ref="V239" si="56">V236-V238</f>
        <v>0</v>
      </c>
      <c r="W239" s="29"/>
      <c r="X239" s="400">
        <f>X236-X238</f>
        <v>0</v>
      </c>
      <c r="Z239" s="29"/>
      <c r="AA239" s="29"/>
      <c r="AB239" s="29"/>
    </row>
    <row r="240" spans="2:28" x14ac:dyDescent="0.2">
      <c r="B240" s="32"/>
      <c r="C240" s="32"/>
      <c r="D240" s="103"/>
      <c r="E240" s="110"/>
      <c r="F240" s="110"/>
      <c r="G240" s="111"/>
      <c r="H240" s="112"/>
      <c r="I240" s="29"/>
      <c r="J240" s="111"/>
      <c r="K240" s="230" t="s">
        <v>188</v>
      </c>
      <c r="O240" s="111"/>
      <c r="P240" s="29"/>
      <c r="Q240" s="29"/>
      <c r="S240" s="29"/>
      <c r="T240" s="29"/>
      <c r="U240" s="29"/>
      <c r="V240" s="230"/>
      <c r="W240" s="29"/>
      <c r="X240" s="230"/>
      <c r="Z240" s="29"/>
      <c r="AA240" s="29"/>
      <c r="AB240" s="29"/>
    </row>
    <row r="241" spans="1:30" x14ac:dyDescent="0.2">
      <c r="B241" s="44" t="s">
        <v>136</v>
      </c>
      <c r="C241" s="28"/>
      <c r="D241" s="28"/>
      <c r="E241" s="28"/>
      <c r="F241" s="28"/>
      <c r="G241" s="28"/>
      <c r="H241" s="28"/>
      <c r="I241" s="28"/>
      <c r="J241" s="28"/>
      <c r="K241" s="28"/>
      <c r="L241" s="260"/>
      <c r="O241" s="28"/>
      <c r="P241" s="28"/>
      <c r="Q241" s="28"/>
      <c r="S241" s="28"/>
      <c r="T241" s="28"/>
      <c r="U241" s="28"/>
      <c r="W241" s="28"/>
      <c r="X241" s="29"/>
      <c r="Z241" s="28"/>
      <c r="AA241" s="28"/>
      <c r="AB241" s="28"/>
      <c r="AC241" s="28"/>
      <c r="AD241" s="28"/>
    </row>
    <row r="242" spans="1:30" x14ac:dyDescent="0.2">
      <c r="B242" s="44"/>
      <c r="C242" s="28"/>
      <c r="D242" s="28"/>
      <c r="E242" s="28"/>
      <c r="F242" s="28"/>
      <c r="G242" s="28"/>
      <c r="H242" s="28"/>
      <c r="I242" s="28"/>
      <c r="J242" s="28"/>
      <c r="K242" s="28"/>
      <c r="L242" s="260"/>
      <c r="O242" s="329"/>
      <c r="P242" s="329"/>
      <c r="Q242" s="28"/>
      <c r="S242" s="28"/>
      <c r="T242" s="28"/>
      <c r="U242" s="28"/>
      <c r="W242" s="28"/>
      <c r="X242" s="29"/>
      <c r="Z242" s="28"/>
      <c r="AA242" s="28"/>
      <c r="AB242" s="28"/>
      <c r="AC242" s="28"/>
      <c r="AD242" s="28"/>
    </row>
    <row r="243" spans="1:30" ht="143.25" customHeight="1" x14ac:dyDescent="0.2">
      <c r="B243" s="535"/>
      <c r="C243" s="536"/>
      <c r="D243" s="536"/>
      <c r="E243" s="536"/>
      <c r="F243" s="536"/>
      <c r="G243" s="536"/>
      <c r="H243" s="536"/>
      <c r="I243" s="536"/>
      <c r="J243" s="536"/>
      <c r="K243" s="537"/>
      <c r="L243" s="328"/>
      <c r="M243" s="328"/>
      <c r="O243" s="318"/>
      <c r="Q243" s="329"/>
      <c r="S243" s="329"/>
      <c r="T243" s="329"/>
      <c r="U243" s="329"/>
      <c r="W243" s="329"/>
      <c r="X243" s="29"/>
      <c r="Z243" s="329"/>
      <c r="AA243" s="329"/>
      <c r="AB243" s="329"/>
    </row>
    <row r="244" spans="1:30" x14ac:dyDescent="0.2">
      <c r="B244" s="114"/>
      <c r="C244" s="114"/>
      <c r="D244" s="114"/>
      <c r="E244" s="114"/>
      <c r="F244" s="114"/>
      <c r="G244" s="114"/>
      <c r="H244" s="114"/>
      <c r="I244" s="114"/>
      <c r="J244" s="114"/>
      <c r="K244" s="114"/>
      <c r="L244" s="114"/>
      <c r="M244" s="261"/>
      <c r="O244" s="318"/>
      <c r="P244" s="115"/>
      <c r="Q244" s="115"/>
      <c r="S244" s="115"/>
      <c r="T244" s="115"/>
      <c r="U244" s="115"/>
      <c r="W244" s="115"/>
      <c r="X244" s="29"/>
      <c r="Z244" s="115"/>
      <c r="AA244" s="115"/>
      <c r="AB244" s="115"/>
    </row>
    <row r="245" spans="1:30" x14ac:dyDescent="0.2">
      <c r="B245" s="29"/>
      <c r="C245" s="29"/>
      <c r="D245" s="29"/>
      <c r="E245" s="29"/>
      <c r="F245" s="29"/>
      <c r="N245" s="111"/>
      <c r="P245" s="29"/>
      <c r="Q245" s="29"/>
      <c r="S245" s="29"/>
      <c r="T245" s="29"/>
      <c r="U245" s="29"/>
      <c r="V245" s="29"/>
      <c r="W245" s="29"/>
      <c r="X245" s="29"/>
      <c r="Z245" s="29"/>
      <c r="AA245" s="29"/>
      <c r="AB245" s="29"/>
    </row>
    <row r="246" spans="1:30" hidden="1" x14ac:dyDescent="0.2">
      <c r="A246"/>
      <c r="B246" s="28"/>
      <c r="C246" s="28"/>
      <c r="D246" s="28"/>
      <c r="E246" s="28"/>
      <c r="F246" s="28"/>
      <c r="G246" s="28"/>
      <c r="H246" s="28"/>
      <c r="I246" s="28"/>
      <c r="J246" s="28"/>
      <c r="K246" s="28"/>
      <c r="L246" s="28"/>
      <c r="M246" s="260"/>
      <c r="N246" s="260"/>
      <c r="O246" s="28"/>
      <c r="P246" s="28"/>
      <c r="Q246"/>
      <c r="R246" s="29"/>
      <c r="S246"/>
      <c r="T246"/>
      <c r="U246"/>
      <c r="V246" s="29"/>
      <c r="W246"/>
      <c r="X246" s="28"/>
      <c r="Y246"/>
      <c r="Z246"/>
      <c r="AA246"/>
      <c r="AB246"/>
      <c r="AC246"/>
      <c r="AD246"/>
    </row>
    <row r="247" spans="1:30" hidden="1" x14ac:dyDescent="0.2">
      <c r="A247"/>
      <c r="B247" s="28"/>
      <c r="C247" s="28"/>
      <c r="D247" s="28"/>
      <c r="E247" s="28"/>
      <c r="F247" s="28"/>
      <c r="G247" s="28"/>
      <c r="H247" s="28"/>
      <c r="I247" s="28"/>
      <c r="J247" s="28"/>
      <c r="K247" s="28"/>
      <c r="L247" s="28"/>
      <c r="M247" s="260"/>
      <c r="O247" s="28"/>
      <c r="P247" s="28"/>
      <c r="Q247"/>
      <c r="R247" s="29"/>
      <c r="S247"/>
      <c r="T247"/>
      <c r="U247"/>
      <c r="V247" s="29"/>
      <c r="W247"/>
      <c r="X247" s="28"/>
      <c r="Y247"/>
      <c r="Z247"/>
      <c r="AA247"/>
      <c r="AB247"/>
      <c r="AC247"/>
      <c r="AD247"/>
    </row>
    <row r="248" spans="1:30" hidden="1" x14ac:dyDescent="0.2">
      <c r="A248"/>
      <c r="B248" s="28"/>
      <c r="C248" s="28"/>
      <c r="D248" s="28"/>
      <c r="E248" s="28"/>
      <c r="F248" s="28"/>
      <c r="G248" s="28"/>
      <c r="H248" s="28"/>
      <c r="I248" s="28"/>
      <c r="J248" s="28"/>
      <c r="K248" s="28"/>
      <c r="L248" s="28"/>
      <c r="M248" s="260"/>
      <c r="N248" s="318"/>
      <c r="O248" s="28"/>
      <c r="P248" s="28"/>
      <c r="Q248"/>
      <c r="R248" s="118"/>
      <c r="S248"/>
      <c r="T248"/>
      <c r="U248"/>
      <c r="V248" s="29"/>
      <c r="W248"/>
      <c r="X248" s="329"/>
      <c r="Y248"/>
      <c r="Z248"/>
      <c r="AA248"/>
      <c r="AB248"/>
      <c r="AC248"/>
      <c r="AD248"/>
    </row>
    <row r="249" spans="1:30" hidden="1" x14ac:dyDescent="0.2">
      <c r="A249"/>
      <c r="B249" s="28"/>
      <c r="C249" s="28"/>
      <c r="D249" s="28"/>
      <c r="E249" s="28"/>
      <c r="F249" s="28"/>
      <c r="G249" s="28"/>
      <c r="H249" s="28"/>
      <c r="I249" s="28"/>
      <c r="J249" s="28"/>
      <c r="K249" s="28"/>
      <c r="L249" s="28"/>
      <c r="M249" s="260"/>
      <c r="N249" s="114"/>
      <c r="O249" s="28"/>
      <c r="P249" s="28"/>
      <c r="Q249"/>
      <c r="R249" s="118"/>
      <c r="S249"/>
      <c r="T249"/>
      <c r="U249"/>
      <c r="V249" s="29"/>
      <c r="W249"/>
      <c r="X249" s="115"/>
      <c r="Y249"/>
      <c r="Z249"/>
      <c r="AA249"/>
      <c r="AB249"/>
      <c r="AC249"/>
      <c r="AD249"/>
    </row>
    <row r="250" spans="1:30" hidden="1" x14ac:dyDescent="0.2">
      <c r="A250"/>
      <c r="B250" s="28"/>
      <c r="C250" s="28"/>
      <c r="D250" s="28"/>
      <c r="E250" s="28"/>
      <c r="F250" s="28"/>
      <c r="G250" s="28"/>
      <c r="H250" s="28"/>
      <c r="I250" s="28"/>
      <c r="J250" s="28"/>
      <c r="K250" s="28"/>
      <c r="L250" s="28"/>
      <c r="M250" s="260"/>
      <c r="O250" s="28"/>
      <c r="P250" s="28"/>
      <c r="Q250"/>
      <c r="R250" s="29"/>
      <c r="S250"/>
      <c r="T250"/>
      <c r="U250"/>
      <c r="V250" s="29"/>
      <c r="W250"/>
      <c r="X250" s="29"/>
      <c r="Y250"/>
      <c r="Z250"/>
      <c r="AA250"/>
      <c r="AB250"/>
      <c r="AC250"/>
      <c r="AD250"/>
    </row>
    <row r="251" spans="1:30" hidden="1" x14ac:dyDescent="0.2">
      <c r="A251"/>
      <c r="B251" s="28"/>
      <c r="C251" s="28"/>
      <c r="D251" s="28"/>
      <c r="E251" s="28"/>
      <c r="F251" s="28"/>
      <c r="G251" s="28"/>
      <c r="H251" s="28"/>
      <c r="I251" s="28"/>
      <c r="J251" s="28"/>
      <c r="K251" s="28"/>
      <c r="L251" s="28"/>
      <c r="M251" s="260"/>
      <c r="N251" s="28"/>
      <c r="O251" s="28"/>
      <c r="P251" s="28"/>
      <c r="Q251"/>
      <c r="R251" s="28"/>
      <c r="S251"/>
      <c r="T251"/>
      <c r="U251"/>
      <c r="V251" s="28"/>
      <c r="W251"/>
      <c r="X251"/>
      <c r="Y251"/>
      <c r="Z251"/>
      <c r="AA251"/>
      <c r="AB251"/>
      <c r="AC251"/>
      <c r="AD251"/>
    </row>
    <row r="252" spans="1:30" hidden="1" x14ac:dyDescent="0.2">
      <c r="A252"/>
      <c r="B252" s="28"/>
      <c r="C252" s="28"/>
      <c r="D252" s="28"/>
      <c r="E252" s="28"/>
      <c r="F252" s="28"/>
      <c r="G252" s="28"/>
      <c r="H252" s="28"/>
      <c r="I252" s="28"/>
      <c r="J252" s="28"/>
      <c r="K252" s="28"/>
      <c r="L252" s="28"/>
      <c r="M252" s="260"/>
      <c r="N252" s="28"/>
      <c r="O252" s="28"/>
      <c r="P252" s="28"/>
      <c r="Q252"/>
      <c r="R252" s="28"/>
      <c r="S252"/>
      <c r="T252"/>
      <c r="U252"/>
      <c r="V252" s="28"/>
      <c r="W252"/>
      <c r="X252"/>
      <c r="Y252"/>
      <c r="Z252"/>
      <c r="AA252"/>
      <c r="AB252"/>
      <c r="AC252"/>
      <c r="AD252"/>
    </row>
    <row r="253" spans="1:30" hidden="1" x14ac:dyDescent="0.2">
      <c r="A253"/>
      <c r="B253" s="28"/>
      <c r="C253" s="28"/>
      <c r="D253" s="28"/>
      <c r="E253" s="28"/>
      <c r="F253" s="28"/>
      <c r="G253" s="28"/>
      <c r="H253" s="28"/>
      <c r="I253" s="28"/>
      <c r="J253" s="28"/>
      <c r="K253" s="28"/>
      <c r="L253" s="28"/>
      <c r="M253" s="260"/>
      <c r="N253" s="28"/>
      <c r="O253" s="28"/>
      <c r="P253" s="28"/>
      <c r="Q253"/>
      <c r="R253" s="329"/>
      <c r="S253"/>
      <c r="T253"/>
      <c r="U253"/>
      <c r="V253" s="329"/>
      <c r="W253"/>
      <c r="X253"/>
      <c r="Y253"/>
      <c r="Z253"/>
      <c r="AA253"/>
      <c r="AB253"/>
      <c r="AC253"/>
      <c r="AD253"/>
    </row>
    <row r="254" spans="1:30" hidden="1" x14ac:dyDescent="0.2">
      <c r="A254"/>
      <c r="B254" s="28"/>
      <c r="C254" s="28"/>
      <c r="D254" s="28"/>
      <c r="E254" s="28"/>
      <c r="F254" s="28"/>
      <c r="G254" s="28"/>
      <c r="H254" s="28"/>
      <c r="I254" s="28"/>
      <c r="J254" s="28"/>
      <c r="K254" s="28"/>
      <c r="L254" s="28"/>
      <c r="M254" s="260"/>
      <c r="N254" s="28"/>
      <c r="O254" s="28"/>
      <c r="P254" s="28"/>
      <c r="Q254"/>
      <c r="R254" s="115"/>
      <c r="S254"/>
      <c r="T254"/>
      <c r="U254"/>
      <c r="V254" s="115"/>
      <c r="W254"/>
      <c r="X254"/>
      <c r="Y254"/>
      <c r="Z254"/>
      <c r="AA254"/>
      <c r="AB254"/>
      <c r="AC254"/>
      <c r="AD254"/>
    </row>
    <row r="255" spans="1:30" hidden="1" x14ac:dyDescent="0.2">
      <c r="A255"/>
      <c r="B255" s="28"/>
      <c r="C255" s="28"/>
      <c r="D255" s="28"/>
      <c r="E255" s="28"/>
      <c r="F255" s="28"/>
      <c r="G255" s="28"/>
      <c r="H255" s="28"/>
      <c r="I255" s="28"/>
      <c r="J255" s="28"/>
      <c r="K255" s="28"/>
      <c r="L255" s="28"/>
      <c r="M255" s="260"/>
      <c r="N255" s="28"/>
      <c r="O255" s="28"/>
      <c r="P255" s="28"/>
      <c r="Q255"/>
      <c r="R255" s="29"/>
      <c r="S255"/>
      <c r="T255"/>
      <c r="U255"/>
      <c r="V255" s="29"/>
      <c r="W255"/>
      <c r="X255"/>
      <c r="Y255"/>
      <c r="Z255"/>
      <c r="AA255"/>
      <c r="AB255"/>
      <c r="AC255"/>
      <c r="AD255"/>
    </row>
    <row r="256" spans="1:30" hidden="1" x14ac:dyDescent="0.2">
      <c r="A256"/>
      <c r="B256" s="28"/>
      <c r="C256" s="28"/>
      <c r="D256" s="28"/>
      <c r="E256" s="28"/>
      <c r="F256" s="28"/>
      <c r="G256" s="28"/>
      <c r="H256" s="28"/>
      <c r="I256" s="28"/>
      <c r="J256" s="28"/>
      <c r="K256" s="28"/>
      <c r="L256" s="28"/>
      <c r="M256" s="260"/>
      <c r="N256" s="28"/>
      <c r="O256" s="28"/>
      <c r="P256" s="28"/>
      <c r="Q256"/>
      <c r="R256"/>
      <c r="S256"/>
      <c r="T256"/>
      <c r="U256"/>
      <c r="V256"/>
      <c r="W256"/>
      <c r="X256"/>
      <c r="Y256"/>
      <c r="Z256"/>
      <c r="AA256"/>
      <c r="AB256"/>
      <c r="AC256"/>
      <c r="AD256"/>
    </row>
    <row r="257" spans="1:30" hidden="1" x14ac:dyDescent="0.2">
      <c r="A257"/>
      <c r="B257" s="28"/>
      <c r="C257" s="28"/>
      <c r="D257" s="28"/>
      <c r="E257" s="28"/>
      <c r="F257" s="28"/>
      <c r="G257" s="28"/>
      <c r="H257" s="28"/>
      <c r="I257" s="28"/>
      <c r="J257" s="28"/>
      <c r="K257" s="28"/>
      <c r="L257" s="28"/>
      <c r="M257" s="260"/>
      <c r="N257" s="28"/>
      <c r="O257" s="28"/>
      <c r="P257" s="28"/>
      <c r="Q257"/>
      <c r="R257"/>
      <c r="S257"/>
      <c r="T257"/>
      <c r="U257"/>
      <c r="V257"/>
      <c r="W257"/>
      <c r="X257"/>
      <c r="Y257"/>
      <c r="Z257"/>
      <c r="AA257"/>
      <c r="AB257"/>
      <c r="AC257"/>
      <c r="AD257"/>
    </row>
    <row r="258" spans="1:30" hidden="1" x14ac:dyDescent="0.2">
      <c r="A258"/>
      <c r="B258" s="28"/>
      <c r="C258" s="28"/>
      <c r="D258" s="28"/>
      <c r="E258" s="28"/>
      <c r="F258" s="28"/>
      <c r="G258" s="28"/>
      <c r="H258" s="28"/>
      <c r="I258" s="28"/>
      <c r="J258" s="28"/>
      <c r="K258" s="28"/>
      <c r="L258" s="28"/>
      <c r="M258" s="260"/>
      <c r="N258" s="28"/>
      <c r="O258" s="28"/>
      <c r="P258" s="28"/>
      <c r="Q258"/>
      <c r="R258"/>
      <c r="S258"/>
      <c r="T258"/>
      <c r="U258"/>
      <c r="V258"/>
      <c r="W258"/>
      <c r="X258"/>
      <c r="Y258"/>
      <c r="Z258"/>
      <c r="AA258"/>
      <c r="AB258"/>
      <c r="AC258"/>
      <c r="AD258"/>
    </row>
    <row r="259" spans="1:30" hidden="1" x14ac:dyDescent="0.2">
      <c r="A259"/>
      <c r="B259" s="28"/>
      <c r="C259" s="28"/>
      <c r="D259" s="28"/>
      <c r="E259" s="28"/>
      <c r="F259" s="28"/>
      <c r="G259" s="28"/>
      <c r="H259" s="28"/>
      <c r="I259" s="28"/>
      <c r="J259" s="28"/>
      <c r="K259" s="28"/>
      <c r="L259" s="28"/>
      <c r="M259" s="260"/>
      <c r="N259" s="28"/>
      <c r="O259" s="28"/>
      <c r="P259" s="28"/>
      <c r="Q259"/>
      <c r="R259"/>
      <c r="S259"/>
      <c r="T259"/>
      <c r="U259"/>
      <c r="V259"/>
      <c r="W259"/>
      <c r="X259"/>
      <c r="Y259"/>
      <c r="Z259"/>
      <c r="AA259"/>
      <c r="AB259"/>
      <c r="AC259"/>
      <c r="AD259"/>
    </row>
    <row r="260" spans="1:30" hidden="1" x14ac:dyDescent="0.2">
      <c r="A260"/>
      <c r="B260" s="28"/>
      <c r="C260" s="28"/>
      <c r="D260" s="28"/>
      <c r="E260" s="28"/>
      <c r="F260" s="28"/>
      <c r="G260" s="28"/>
      <c r="H260" s="28"/>
      <c r="I260" s="28"/>
      <c r="J260" s="28"/>
      <c r="K260" s="28"/>
      <c r="L260" s="28"/>
      <c r="M260" s="260"/>
      <c r="N260" s="28"/>
      <c r="O260" s="28"/>
      <c r="P260" s="28"/>
      <c r="Q260"/>
      <c r="R260"/>
      <c r="S260"/>
      <c r="T260"/>
      <c r="U260"/>
      <c r="V260"/>
      <c r="W260"/>
      <c r="X260"/>
      <c r="Y260"/>
      <c r="Z260"/>
      <c r="AA260"/>
      <c r="AB260"/>
      <c r="AC260"/>
      <c r="AD260"/>
    </row>
    <row r="261" spans="1:30" hidden="1" x14ac:dyDescent="0.2">
      <c r="A261"/>
      <c r="B261" s="28"/>
      <c r="C261" s="28"/>
      <c r="D261" s="28"/>
      <c r="E261" s="28"/>
      <c r="F261" s="28"/>
      <c r="G261" s="28"/>
      <c r="H261" s="28"/>
      <c r="I261" s="28"/>
      <c r="J261" s="28"/>
      <c r="K261" s="28"/>
      <c r="L261" s="28"/>
      <c r="M261" s="260"/>
      <c r="N261" s="28"/>
      <c r="O261" s="28"/>
      <c r="P261" s="28"/>
      <c r="Q261"/>
      <c r="R261"/>
      <c r="S261"/>
      <c r="T261"/>
      <c r="U261"/>
      <c r="V261"/>
      <c r="W261"/>
      <c r="X261"/>
      <c r="Y261"/>
      <c r="Z261"/>
      <c r="AA261"/>
      <c r="AB261"/>
      <c r="AC261"/>
      <c r="AD261"/>
    </row>
    <row r="262" spans="1:30" hidden="1" x14ac:dyDescent="0.2">
      <c r="A262"/>
      <c r="B262" s="28"/>
      <c r="C262" s="28"/>
      <c r="D262" s="28"/>
      <c r="E262" s="28"/>
      <c r="F262" s="28"/>
      <c r="G262" s="28"/>
      <c r="H262" s="28"/>
      <c r="I262" s="28"/>
      <c r="J262" s="28"/>
      <c r="K262" s="28"/>
      <c r="L262" s="28"/>
      <c r="M262" s="260"/>
      <c r="N262" s="28"/>
      <c r="O262" s="28"/>
      <c r="P262" s="28"/>
      <c r="Q262"/>
      <c r="R262"/>
      <c r="S262"/>
      <c r="T262"/>
      <c r="U262"/>
      <c r="V262"/>
      <c r="W262"/>
      <c r="X262"/>
      <c r="Y262"/>
      <c r="Z262"/>
      <c r="AA262"/>
      <c r="AB262"/>
      <c r="AC262"/>
      <c r="AD262"/>
    </row>
    <row r="263" spans="1:30" hidden="1" x14ac:dyDescent="0.2">
      <c r="A263"/>
      <c r="B263" s="28"/>
      <c r="C263" s="28"/>
      <c r="D263" s="28"/>
      <c r="E263" s="28"/>
      <c r="F263" s="28"/>
      <c r="G263" s="28"/>
      <c r="H263" s="28"/>
      <c r="I263" s="28"/>
      <c r="J263" s="28"/>
      <c r="K263" s="28"/>
      <c r="L263" s="28"/>
      <c r="M263" s="260"/>
      <c r="N263" s="28"/>
      <c r="O263" s="28"/>
      <c r="P263" s="28"/>
      <c r="Q263"/>
      <c r="R263"/>
      <c r="S263"/>
      <c r="T263"/>
      <c r="U263"/>
      <c r="V263"/>
      <c r="W263"/>
      <c r="X263"/>
      <c r="Y263"/>
      <c r="Z263"/>
      <c r="AA263"/>
      <c r="AB263"/>
      <c r="AC263"/>
      <c r="AD263"/>
    </row>
    <row r="264" spans="1:30" hidden="1" x14ac:dyDescent="0.2">
      <c r="A264"/>
      <c r="B264" s="28"/>
      <c r="C264" s="28"/>
      <c r="D264" s="28"/>
      <c r="E264" s="28"/>
      <c r="F264" s="28"/>
      <c r="G264" s="28"/>
      <c r="H264" s="28"/>
      <c r="I264" s="28"/>
      <c r="J264" s="28"/>
      <c r="K264" s="28"/>
      <c r="L264" s="28"/>
      <c r="M264" s="260"/>
      <c r="N264" s="28"/>
      <c r="O264" s="28"/>
      <c r="P264" s="28"/>
      <c r="Q264"/>
      <c r="R264"/>
      <c r="S264"/>
      <c r="T264"/>
      <c r="U264"/>
      <c r="V264"/>
      <c r="W264"/>
      <c r="X264"/>
      <c r="Y264"/>
      <c r="Z264"/>
      <c r="AA264"/>
      <c r="AB264"/>
      <c r="AC264"/>
      <c r="AD264"/>
    </row>
    <row r="265" spans="1:30" hidden="1" x14ac:dyDescent="0.2">
      <c r="A265"/>
      <c r="B265" s="28"/>
      <c r="C265" s="28"/>
      <c r="D265" s="28"/>
      <c r="E265" s="28"/>
      <c r="F265" s="28"/>
      <c r="G265" s="28"/>
      <c r="H265" s="28"/>
      <c r="I265" s="28"/>
      <c r="J265" s="28"/>
      <c r="K265" s="28"/>
      <c r="L265" s="28"/>
      <c r="M265" s="260"/>
      <c r="N265" s="28"/>
      <c r="O265" s="28"/>
      <c r="P265" s="28"/>
      <c r="Q265"/>
      <c r="R265"/>
      <c r="S265"/>
      <c r="T265"/>
      <c r="U265"/>
      <c r="V265"/>
      <c r="W265"/>
      <c r="X265"/>
      <c r="Y265"/>
      <c r="Z265"/>
      <c r="AA265"/>
      <c r="AB265"/>
      <c r="AC265"/>
      <c r="AD265"/>
    </row>
    <row r="266" spans="1:30" hidden="1" x14ac:dyDescent="0.2">
      <c r="A266"/>
      <c r="B266" s="28"/>
      <c r="C266" s="28"/>
      <c r="D266" s="28"/>
      <c r="E266" s="28"/>
      <c r="F266" s="28"/>
      <c r="G266" s="28"/>
      <c r="H266" s="28"/>
      <c r="I266" s="28"/>
      <c r="J266" s="28"/>
      <c r="K266" s="28"/>
      <c r="L266" s="28"/>
      <c r="M266" s="260"/>
      <c r="N266" s="28"/>
      <c r="O266" s="28"/>
      <c r="P266" s="28"/>
      <c r="Q266"/>
      <c r="R266"/>
      <c r="S266"/>
      <c r="T266"/>
      <c r="U266"/>
      <c r="V266"/>
      <c r="W266"/>
      <c r="X266"/>
      <c r="Y266"/>
      <c r="Z266"/>
      <c r="AA266"/>
      <c r="AB266"/>
      <c r="AC266"/>
      <c r="AD266"/>
    </row>
    <row r="267" spans="1:30" hidden="1" x14ac:dyDescent="0.2">
      <c r="A267"/>
      <c r="B267" s="28"/>
      <c r="C267" s="28"/>
      <c r="D267" s="28"/>
      <c r="E267" s="28"/>
      <c r="F267" s="28"/>
      <c r="G267" s="28"/>
      <c r="H267" s="28"/>
      <c r="I267" s="28"/>
      <c r="J267" s="28"/>
      <c r="K267" s="28"/>
      <c r="L267" s="28"/>
      <c r="M267" s="260"/>
      <c r="N267" s="28"/>
      <c r="O267" s="28"/>
      <c r="P267" s="28"/>
      <c r="Q267"/>
      <c r="R267"/>
      <c r="S267"/>
      <c r="T267"/>
      <c r="U267"/>
      <c r="V267"/>
      <c r="W267"/>
      <c r="X267"/>
      <c r="Y267"/>
      <c r="Z267"/>
      <c r="AA267"/>
      <c r="AB267"/>
      <c r="AC267"/>
      <c r="AD267"/>
    </row>
    <row r="268" spans="1:30" hidden="1" x14ac:dyDescent="0.2">
      <c r="A268"/>
      <c r="B268" s="28"/>
      <c r="C268" s="28"/>
      <c r="D268" s="28"/>
      <c r="E268" s="28"/>
      <c r="F268" s="28"/>
      <c r="G268" s="28"/>
      <c r="H268" s="28"/>
      <c r="I268" s="28"/>
      <c r="J268" s="28"/>
      <c r="K268" s="28"/>
      <c r="L268" s="28"/>
      <c r="M268" s="260"/>
      <c r="N268" s="28"/>
      <c r="O268" s="28"/>
      <c r="P268" s="28"/>
      <c r="Q268"/>
      <c r="R268"/>
      <c r="S268"/>
      <c r="T268"/>
      <c r="U268"/>
      <c r="V268"/>
      <c r="W268"/>
      <c r="X268"/>
      <c r="Y268"/>
      <c r="Z268"/>
      <c r="AA268"/>
      <c r="AB268"/>
      <c r="AC268"/>
      <c r="AD268"/>
    </row>
    <row r="269" spans="1:30" hidden="1" x14ac:dyDescent="0.2">
      <c r="A269"/>
      <c r="B269" s="28"/>
      <c r="C269" s="28"/>
      <c r="D269" s="28"/>
      <c r="E269" s="28"/>
      <c r="F269" s="28"/>
      <c r="G269" s="28"/>
      <c r="H269" s="28"/>
      <c r="I269" s="28"/>
      <c r="J269" s="28"/>
      <c r="K269" s="28"/>
      <c r="L269" s="28"/>
      <c r="M269" s="260"/>
      <c r="N269" s="28"/>
      <c r="O269" s="28"/>
      <c r="P269" s="28"/>
      <c r="Q269"/>
      <c r="R269"/>
      <c r="S269"/>
      <c r="T269"/>
      <c r="U269"/>
      <c r="V269"/>
      <c r="W269"/>
      <c r="X269"/>
      <c r="Y269"/>
      <c r="Z269"/>
      <c r="AA269"/>
      <c r="AB269"/>
      <c r="AC269"/>
      <c r="AD269"/>
    </row>
    <row r="270" spans="1:30" hidden="1" x14ac:dyDescent="0.2">
      <c r="A270"/>
      <c r="B270" s="28"/>
      <c r="C270" s="28"/>
      <c r="D270" s="28"/>
      <c r="E270" s="28"/>
      <c r="F270" s="28"/>
      <c r="G270" s="28"/>
      <c r="H270" s="28"/>
      <c r="I270" s="28"/>
      <c r="J270" s="28"/>
      <c r="K270" s="28"/>
      <c r="L270" s="28"/>
      <c r="M270" s="260"/>
      <c r="N270" s="28"/>
      <c r="O270" s="28"/>
      <c r="P270" s="28"/>
      <c r="Q270"/>
      <c r="R270"/>
      <c r="S270"/>
      <c r="T270"/>
      <c r="U270"/>
      <c r="V270"/>
      <c r="W270"/>
      <c r="X270"/>
      <c r="Y270"/>
      <c r="Z270"/>
      <c r="AA270"/>
      <c r="AB270"/>
      <c r="AC270"/>
      <c r="AD270"/>
    </row>
    <row r="271" spans="1:30" hidden="1" x14ac:dyDescent="0.2">
      <c r="A271"/>
      <c r="B271" s="28"/>
      <c r="C271" s="28"/>
      <c r="D271" s="28"/>
      <c r="E271" s="28"/>
      <c r="F271" s="28"/>
      <c r="G271" s="28"/>
      <c r="H271" s="28"/>
      <c r="I271" s="28"/>
      <c r="J271" s="28"/>
      <c r="K271" s="28"/>
      <c r="L271" s="28"/>
      <c r="M271" s="260"/>
      <c r="N271" s="28"/>
      <c r="O271" s="28"/>
      <c r="P271" s="28"/>
      <c r="Q271"/>
      <c r="R271"/>
      <c r="S271"/>
      <c r="T271"/>
      <c r="U271"/>
      <c r="V271"/>
      <c r="W271"/>
      <c r="X271"/>
      <c r="Y271"/>
      <c r="Z271"/>
      <c r="AA271"/>
      <c r="AB271"/>
      <c r="AC271"/>
      <c r="AD271"/>
    </row>
    <row r="272" spans="1:30" hidden="1" x14ac:dyDescent="0.2">
      <c r="A272"/>
      <c r="B272" s="28"/>
      <c r="C272" s="28"/>
      <c r="D272" s="28"/>
      <c r="E272" s="28"/>
      <c r="F272" s="28"/>
      <c r="G272" s="28"/>
      <c r="H272" s="28"/>
      <c r="I272" s="28"/>
      <c r="J272" s="28"/>
      <c r="K272" s="28"/>
      <c r="L272" s="28"/>
      <c r="M272" s="260"/>
      <c r="N272" s="28"/>
      <c r="O272" s="28"/>
      <c r="P272" s="28"/>
      <c r="Q272"/>
      <c r="R272"/>
      <c r="S272"/>
      <c r="T272"/>
      <c r="U272"/>
      <c r="V272"/>
      <c r="W272"/>
      <c r="X272"/>
      <c r="Y272"/>
      <c r="Z272"/>
      <c r="AA272"/>
      <c r="AB272"/>
      <c r="AC272"/>
      <c r="AD272"/>
    </row>
    <row r="273" spans="1:30" hidden="1" x14ac:dyDescent="0.2">
      <c r="A273"/>
      <c r="B273" s="28"/>
      <c r="C273" s="28"/>
      <c r="D273" s="28"/>
      <c r="E273" s="28"/>
      <c r="F273" s="28"/>
      <c r="G273" s="28"/>
      <c r="H273" s="28"/>
      <c r="I273" s="28"/>
      <c r="J273" s="28"/>
      <c r="K273" s="28"/>
      <c r="L273" s="28"/>
      <c r="M273" s="260"/>
      <c r="N273" s="28"/>
      <c r="O273" s="28"/>
      <c r="P273" s="28"/>
      <c r="Q273"/>
      <c r="R273"/>
      <c r="S273"/>
      <c r="T273"/>
      <c r="U273"/>
      <c r="V273"/>
      <c r="W273"/>
      <c r="X273"/>
      <c r="Y273"/>
      <c r="Z273"/>
      <c r="AA273"/>
      <c r="AB273"/>
      <c r="AC273"/>
      <c r="AD273"/>
    </row>
    <row r="274" spans="1:30" hidden="1" x14ac:dyDescent="0.2">
      <c r="A274"/>
      <c r="B274" s="28"/>
      <c r="C274" s="28"/>
      <c r="D274" s="28"/>
      <c r="E274" s="28"/>
      <c r="F274" s="28"/>
      <c r="G274" s="28"/>
      <c r="H274" s="28"/>
      <c r="I274" s="28"/>
      <c r="J274" s="28"/>
      <c r="K274" s="28"/>
      <c r="L274" s="28"/>
      <c r="M274" s="260"/>
      <c r="N274" s="28"/>
      <c r="O274" s="28"/>
      <c r="P274" s="28"/>
      <c r="Q274"/>
      <c r="R274"/>
      <c r="S274"/>
      <c r="T274"/>
      <c r="U274"/>
      <c r="V274"/>
      <c r="W274"/>
      <c r="X274"/>
      <c r="Y274"/>
      <c r="Z274"/>
      <c r="AA274"/>
      <c r="AB274"/>
      <c r="AC274"/>
      <c r="AD274"/>
    </row>
    <row r="275" spans="1:30" hidden="1" x14ac:dyDescent="0.2">
      <c r="A275"/>
      <c r="B275" s="28"/>
      <c r="C275" s="28"/>
      <c r="D275" s="28"/>
      <c r="E275" s="28"/>
      <c r="F275" s="28"/>
      <c r="G275" s="28"/>
      <c r="H275" s="28"/>
      <c r="I275" s="28"/>
      <c r="J275" s="28"/>
      <c r="K275" s="28"/>
      <c r="L275" s="28"/>
      <c r="M275" s="260"/>
      <c r="N275" s="28"/>
      <c r="O275" s="28"/>
      <c r="P275" s="28"/>
      <c r="Q275"/>
      <c r="R275"/>
      <c r="S275"/>
      <c r="T275"/>
      <c r="U275"/>
      <c r="V275"/>
      <c r="W275"/>
      <c r="X275"/>
      <c r="Y275"/>
      <c r="Z275"/>
      <c r="AA275"/>
      <c r="AB275"/>
      <c r="AC275"/>
      <c r="AD275"/>
    </row>
    <row r="276" spans="1:30" hidden="1" x14ac:dyDescent="0.2">
      <c r="A276"/>
      <c r="B276" s="28"/>
      <c r="C276" s="28"/>
      <c r="D276" s="28"/>
      <c r="E276" s="28"/>
      <c r="F276" s="28"/>
      <c r="G276" s="28"/>
      <c r="H276" s="28"/>
      <c r="I276" s="28"/>
      <c r="J276" s="28"/>
      <c r="K276" s="28"/>
      <c r="L276" s="28"/>
      <c r="M276" s="260"/>
      <c r="N276" s="28"/>
      <c r="O276" s="28"/>
      <c r="P276" s="28"/>
      <c r="Q276"/>
      <c r="R276"/>
      <c r="S276"/>
      <c r="T276"/>
      <c r="U276"/>
      <c r="V276"/>
      <c r="W276"/>
      <c r="X276"/>
      <c r="Y276"/>
      <c r="Z276"/>
      <c r="AA276"/>
      <c r="AB276"/>
      <c r="AC276"/>
      <c r="AD276"/>
    </row>
    <row r="277" spans="1:30" hidden="1" x14ac:dyDescent="0.2">
      <c r="A277"/>
      <c r="B277" s="28"/>
      <c r="C277" s="28"/>
      <c r="D277" s="28"/>
      <c r="E277" s="28"/>
      <c r="F277" s="28"/>
      <c r="G277" s="28"/>
      <c r="H277" s="28"/>
      <c r="I277" s="28"/>
      <c r="J277" s="28"/>
      <c r="K277" s="28"/>
      <c r="L277" s="28"/>
      <c r="M277" s="260"/>
      <c r="N277" s="28"/>
      <c r="O277" s="28"/>
      <c r="P277" s="28"/>
      <c r="Q277"/>
      <c r="R277"/>
      <c r="S277"/>
      <c r="T277"/>
      <c r="U277"/>
      <c r="V277"/>
      <c r="W277"/>
      <c r="X277"/>
      <c r="Y277"/>
      <c r="Z277"/>
      <c r="AA277"/>
      <c r="AB277"/>
      <c r="AC277"/>
      <c r="AD277"/>
    </row>
    <row r="278" spans="1:30" hidden="1" x14ac:dyDescent="0.2">
      <c r="A278"/>
      <c r="B278" s="28"/>
      <c r="C278" s="28"/>
      <c r="D278" s="28"/>
      <c r="E278" s="28"/>
      <c r="F278" s="28"/>
      <c r="G278" s="28"/>
      <c r="H278" s="28"/>
      <c r="I278" s="28"/>
      <c r="J278" s="28"/>
      <c r="K278" s="28"/>
      <c r="L278" s="28"/>
      <c r="M278" s="260"/>
      <c r="N278" s="28"/>
      <c r="O278" s="28"/>
      <c r="P278" s="28"/>
      <c r="Q278"/>
      <c r="R278"/>
      <c r="S278"/>
      <c r="T278"/>
      <c r="U278"/>
      <c r="V278"/>
      <c r="W278"/>
      <c r="X278"/>
      <c r="Y278"/>
      <c r="Z278"/>
      <c r="AA278"/>
      <c r="AB278"/>
      <c r="AC278"/>
      <c r="AD278"/>
    </row>
    <row r="279" spans="1:30" hidden="1" x14ac:dyDescent="0.2">
      <c r="A279"/>
      <c r="B279" s="28"/>
      <c r="C279" s="28"/>
      <c r="D279" s="28"/>
      <c r="E279" s="28"/>
      <c r="F279" s="28"/>
      <c r="G279" s="28"/>
      <c r="H279" s="28"/>
      <c r="I279" s="28"/>
      <c r="J279" s="28"/>
      <c r="K279" s="28"/>
      <c r="L279" s="28"/>
      <c r="M279" s="260"/>
      <c r="N279" s="28"/>
      <c r="O279" s="28"/>
      <c r="P279" s="28"/>
      <c r="Q279"/>
      <c r="R279"/>
      <c r="S279"/>
      <c r="T279"/>
      <c r="U279"/>
      <c r="V279"/>
      <c r="W279"/>
      <c r="X279"/>
      <c r="Y279"/>
      <c r="Z279"/>
      <c r="AA279"/>
      <c r="AB279"/>
      <c r="AC279"/>
      <c r="AD279"/>
    </row>
    <row r="280" spans="1:30" x14ac:dyDescent="0.2">
      <c r="N280" s="28"/>
    </row>
    <row r="281" spans="1:30" x14ac:dyDescent="0.2">
      <c r="N281" s="28"/>
    </row>
    <row r="282" spans="1:30" x14ac:dyDescent="0.2">
      <c r="N282" s="28"/>
    </row>
    <row r="283" spans="1:30" x14ac:dyDescent="0.2">
      <c r="N283" s="28"/>
    </row>
    <row r="284" spans="1:30" x14ac:dyDescent="0.2">
      <c r="N284" s="28"/>
    </row>
    <row r="285" spans="1:30" x14ac:dyDescent="0.2">
      <c r="R285" s="118"/>
    </row>
    <row r="286" spans="1:30" x14ac:dyDescent="0.2">
      <c r="R286" s="118"/>
    </row>
    <row r="287" spans="1:30" x14ac:dyDescent="0.2">
      <c r="R287" s="118"/>
    </row>
    <row r="288" spans="1:30" hidden="1" x14ac:dyDescent="0.2">
      <c r="R288" s="118"/>
      <c r="V288"/>
    </row>
    <row r="289" spans="18:22" hidden="1" x14ac:dyDescent="0.2">
      <c r="R289" s="118"/>
      <c r="V289"/>
    </row>
  </sheetData>
  <sheetProtection algorithmName="SHA-512" hashValue="HwhKiM6QjjVVEQAyVll5LRNCyHl85k5w2Z7F/fYI6BCh+/onMeFkb67cqBE/7q24sgcVZxE5tR6CHKP/tO+I7Q==" saltValue="4EZZFSqOZvhzMqRXKX+PuQ==" spinCount="100000" sheet="1" formatColumns="0" formatRows="0" selectLockedCells="1"/>
  <mergeCells count="195">
    <mergeCell ref="B233:J233"/>
    <mergeCell ref="B235:J235"/>
    <mergeCell ref="B236:J236"/>
    <mergeCell ref="B237:J237"/>
    <mergeCell ref="B238:J238"/>
    <mergeCell ref="B239:J239"/>
    <mergeCell ref="B243:K243"/>
    <mergeCell ref="J220:L220"/>
    <mergeCell ref="B222:J222"/>
    <mergeCell ref="B223:J223"/>
    <mergeCell ref="B224:J224"/>
    <mergeCell ref="B225:J225"/>
    <mergeCell ref="B226:J226"/>
    <mergeCell ref="B227:J227"/>
    <mergeCell ref="B229:J229"/>
    <mergeCell ref="B230:J230"/>
    <mergeCell ref="B231:J231"/>
    <mergeCell ref="B232:J232"/>
    <mergeCell ref="B221:J221"/>
    <mergeCell ref="B186:K186"/>
    <mergeCell ref="B187:K187"/>
    <mergeCell ref="B190:E190"/>
    <mergeCell ref="B180:K180"/>
    <mergeCell ref="B181:K181"/>
    <mergeCell ref="B182:K182"/>
    <mergeCell ref="B183:K183"/>
    <mergeCell ref="B184:K184"/>
    <mergeCell ref="B185:K185"/>
    <mergeCell ref="B175:K175"/>
    <mergeCell ref="B176:K176"/>
    <mergeCell ref="B177:K177"/>
    <mergeCell ref="B178:K178"/>
    <mergeCell ref="B179:K179"/>
    <mergeCell ref="B168:K168"/>
    <mergeCell ref="B169:K169"/>
    <mergeCell ref="B170:K170"/>
    <mergeCell ref="B171:K171"/>
    <mergeCell ref="B172:K172"/>
    <mergeCell ref="B173:K173"/>
    <mergeCell ref="B163:K163"/>
    <mergeCell ref="B164:K164"/>
    <mergeCell ref="B165:K165"/>
    <mergeCell ref="B166:K166"/>
    <mergeCell ref="B167:K167"/>
    <mergeCell ref="B156:K156"/>
    <mergeCell ref="B157:K157"/>
    <mergeCell ref="B160:E160"/>
    <mergeCell ref="B174:K174"/>
    <mergeCell ref="B150:K150"/>
    <mergeCell ref="B151:K151"/>
    <mergeCell ref="B152:K152"/>
    <mergeCell ref="B153:K153"/>
    <mergeCell ref="B154:K154"/>
    <mergeCell ref="B155:K155"/>
    <mergeCell ref="V160:V161"/>
    <mergeCell ref="X160:X161"/>
    <mergeCell ref="B162:K162"/>
    <mergeCell ref="B145:K145"/>
    <mergeCell ref="B146:K146"/>
    <mergeCell ref="B147:K147"/>
    <mergeCell ref="B148:K148"/>
    <mergeCell ref="B149:K149"/>
    <mergeCell ref="B138:K138"/>
    <mergeCell ref="B139:K139"/>
    <mergeCell ref="B140:K140"/>
    <mergeCell ref="B141:K141"/>
    <mergeCell ref="B142:K142"/>
    <mergeCell ref="B143:K143"/>
    <mergeCell ref="B133:K133"/>
    <mergeCell ref="B134:K134"/>
    <mergeCell ref="B135:K135"/>
    <mergeCell ref="B136:K136"/>
    <mergeCell ref="B137:K137"/>
    <mergeCell ref="B126:D126"/>
    <mergeCell ref="B127:D127"/>
    <mergeCell ref="B130:E130"/>
    <mergeCell ref="B144:K144"/>
    <mergeCell ref="B120:D120"/>
    <mergeCell ref="B121:D121"/>
    <mergeCell ref="B122:D122"/>
    <mergeCell ref="B123:D123"/>
    <mergeCell ref="B124:D124"/>
    <mergeCell ref="B125:D125"/>
    <mergeCell ref="X130:X131"/>
    <mergeCell ref="V130:V131"/>
    <mergeCell ref="B132:K132"/>
    <mergeCell ref="B115:D115"/>
    <mergeCell ref="B116:D116"/>
    <mergeCell ref="B117:D117"/>
    <mergeCell ref="B118:D118"/>
    <mergeCell ref="B119:D119"/>
    <mergeCell ref="B108:D108"/>
    <mergeCell ref="B109:D109"/>
    <mergeCell ref="B110:D110"/>
    <mergeCell ref="B111:D111"/>
    <mergeCell ref="B112:D112"/>
    <mergeCell ref="B113:D113"/>
    <mergeCell ref="B103:D103"/>
    <mergeCell ref="B104:D104"/>
    <mergeCell ref="B105:D105"/>
    <mergeCell ref="B106:D106"/>
    <mergeCell ref="B107:D107"/>
    <mergeCell ref="B96:I96"/>
    <mergeCell ref="B97:I97"/>
    <mergeCell ref="B100:E100"/>
    <mergeCell ref="B114:D114"/>
    <mergeCell ref="B90:I90"/>
    <mergeCell ref="B91:I91"/>
    <mergeCell ref="B92:I92"/>
    <mergeCell ref="B93:I93"/>
    <mergeCell ref="B94:I94"/>
    <mergeCell ref="B95:I95"/>
    <mergeCell ref="V100:V101"/>
    <mergeCell ref="X100:X101"/>
    <mergeCell ref="B102:D102"/>
    <mergeCell ref="B86:I86"/>
    <mergeCell ref="B87:I87"/>
    <mergeCell ref="B88:I88"/>
    <mergeCell ref="B89:I89"/>
    <mergeCell ref="B78:I78"/>
    <mergeCell ref="B79:I79"/>
    <mergeCell ref="B80:I80"/>
    <mergeCell ref="B81:I81"/>
    <mergeCell ref="B82:I82"/>
    <mergeCell ref="B83:I83"/>
    <mergeCell ref="B74:I74"/>
    <mergeCell ref="B75:I75"/>
    <mergeCell ref="B76:I76"/>
    <mergeCell ref="B77:I77"/>
    <mergeCell ref="B66:I66"/>
    <mergeCell ref="B67:I67"/>
    <mergeCell ref="B70:E70"/>
    <mergeCell ref="B84:I84"/>
    <mergeCell ref="B85:I85"/>
    <mergeCell ref="B61:I61"/>
    <mergeCell ref="B62:I62"/>
    <mergeCell ref="B63:I63"/>
    <mergeCell ref="B64:I64"/>
    <mergeCell ref="B65:I65"/>
    <mergeCell ref="V70:V71"/>
    <mergeCell ref="X70:X71"/>
    <mergeCell ref="B72:I72"/>
    <mergeCell ref="B73:I73"/>
    <mergeCell ref="B58:I58"/>
    <mergeCell ref="B59:I59"/>
    <mergeCell ref="B48:I48"/>
    <mergeCell ref="B49:I49"/>
    <mergeCell ref="B50:I50"/>
    <mergeCell ref="B51:I51"/>
    <mergeCell ref="B52:I52"/>
    <mergeCell ref="B53:I53"/>
    <mergeCell ref="B60:I60"/>
    <mergeCell ref="B45:I45"/>
    <mergeCell ref="B46:I46"/>
    <mergeCell ref="B47:I47"/>
    <mergeCell ref="V40:V41"/>
    <mergeCell ref="X40:X41"/>
    <mergeCell ref="B54:I54"/>
    <mergeCell ref="B55:I55"/>
    <mergeCell ref="B56:I56"/>
    <mergeCell ref="B57:I57"/>
    <mergeCell ref="C4:D4"/>
    <mergeCell ref="C5:D5"/>
    <mergeCell ref="C6:D6"/>
    <mergeCell ref="C7:D7"/>
    <mergeCell ref="C8:D8"/>
    <mergeCell ref="C9:D9"/>
    <mergeCell ref="B42:I42"/>
    <mergeCell ref="B43:I43"/>
    <mergeCell ref="B44:I44"/>
    <mergeCell ref="B193:L193"/>
    <mergeCell ref="B194:L194"/>
    <mergeCell ref="B195:L195"/>
    <mergeCell ref="B196:L196"/>
    <mergeCell ref="B197:L197"/>
    <mergeCell ref="B198:L198"/>
    <mergeCell ref="B199:L199"/>
    <mergeCell ref="B200:L200"/>
    <mergeCell ref="B201:L201"/>
    <mergeCell ref="B211:L211"/>
    <mergeCell ref="B212:L212"/>
    <mergeCell ref="B213:L213"/>
    <mergeCell ref="B214:L214"/>
    <mergeCell ref="B215:L215"/>
    <mergeCell ref="B216:L216"/>
    <mergeCell ref="B217:L217"/>
    <mergeCell ref="B202:L202"/>
    <mergeCell ref="B203:L203"/>
    <mergeCell ref="B204:L204"/>
    <mergeCell ref="B205:L205"/>
    <mergeCell ref="B206:L206"/>
    <mergeCell ref="B207:L207"/>
    <mergeCell ref="B208:L208"/>
    <mergeCell ref="B209:L209"/>
    <mergeCell ref="B210:L210"/>
  </mergeCells>
  <conditionalFormatting sqref="E11">
    <cfRule type="expression" dxfId="289" priority="13">
      <formula>MAX($E$13:$E$37)&gt;$C$7</formula>
    </cfRule>
  </conditionalFormatting>
  <conditionalFormatting sqref="E13:E37">
    <cfRule type="expression" dxfId="288" priority="52">
      <formula>$E13&gt;$C$7</formula>
    </cfRule>
  </conditionalFormatting>
  <conditionalFormatting sqref="E38">
    <cfRule type="expression" dxfId="287" priority="48">
      <formula>MAX($E$13:$E$37)&gt;$C$7</formula>
    </cfRule>
  </conditionalFormatting>
  <conditionalFormatting sqref="G13:G37 K13:K37">
    <cfRule type="expression" dxfId="286" priority="46">
      <formula>OR($D13="Medische Specialist",$C13="Overig")</formula>
    </cfRule>
  </conditionalFormatting>
  <conditionalFormatting sqref="K232:L232">
    <cfRule type="expression" dxfId="285" priority="14">
      <formula>$K$230&lt;0</formula>
    </cfRule>
  </conditionalFormatting>
  <conditionalFormatting sqref="K233:L233">
    <cfRule type="expression" dxfId="284" priority="92">
      <formula>$K233&gt;0</formula>
    </cfRule>
  </conditionalFormatting>
  <conditionalFormatting sqref="K240:L240">
    <cfRule type="expression" dxfId="283" priority="47">
      <formula>$K$238&lt;$K$237</formula>
    </cfRule>
  </conditionalFormatting>
  <conditionalFormatting sqref="L13:L37">
    <cfRule type="expression" dxfId="282" priority="6">
      <formula>AND(LEN($C$5)&gt;1,$C$5&lt;&gt;"Overige (zorg-)instellingen",$C$5&lt;&gt;"Onderneming",$C$8&lt;&gt;"Geen staatssteun")</formula>
    </cfRule>
  </conditionalFormatting>
  <conditionalFormatting sqref="L43:L67">
    <cfRule type="expression" dxfId="281" priority="5">
      <formula>AND(LEN($C$5)&gt;1,$C$5&lt;&gt;"Overige (zorg-)instellingen",$C$5&lt;&gt;"Onderneming",$C$8&lt;&gt;"Geen staatssteun")</formula>
    </cfRule>
  </conditionalFormatting>
  <conditionalFormatting sqref="L73:L97">
    <cfRule type="expression" dxfId="280" priority="4">
      <formula>AND(LEN($C$5)&gt;1,$C$5&lt;&gt;"Overige (zorg-)instellingen",$C$5&lt;&gt;"Onderneming",$C$8&lt;&gt;"Geen staatssteun")</formula>
    </cfRule>
  </conditionalFormatting>
  <conditionalFormatting sqref="L103:L127">
    <cfRule type="expression" dxfId="279" priority="3">
      <formula>AND(LEN($C$5)&gt;1,$C$5&lt;&gt;"Overige (zorg-)instellingen",$C$5&lt;&gt;"Onderneming",$C$8&lt;&gt;"Geen staatssteun")</formula>
    </cfRule>
  </conditionalFormatting>
  <conditionalFormatting sqref="L133:L157">
    <cfRule type="expression" dxfId="278" priority="2">
      <formula>AND(LEN($C$5)&gt;1,$C$5&lt;&gt;"Overige (zorg-)instellingen",$C$5&lt;&gt;"Onderneming",$C$8&lt;&gt;"Geen staatssteun")</formula>
    </cfRule>
  </conditionalFormatting>
  <conditionalFormatting sqref="L163:L187">
    <cfRule type="expression" dxfId="277" priority="1">
      <formula>AND(LEN($C$5)&gt;1,$C$5&lt;&gt;"Overige (zorg-)instellingen",$C$5&lt;&gt;"Onderneming",$C$8&lt;&gt;"Geen staatssteun")</formula>
    </cfRule>
  </conditionalFormatting>
  <conditionalFormatting sqref="L233">
    <cfRule type="expression" dxfId="276" priority="16">
      <formula>$K$232&lt;$K$231</formula>
    </cfRule>
  </conditionalFormatting>
  <conditionalFormatting sqref="N232">
    <cfRule type="expression" dxfId="275" priority="15">
      <formula>$K$230&lt;0</formula>
    </cfRule>
  </conditionalFormatting>
  <conditionalFormatting sqref="V240">
    <cfRule type="expression" dxfId="274" priority="12">
      <formula>$K$238&lt;$K$237</formula>
    </cfRule>
  </conditionalFormatting>
  <conditionalFormatting sqref="X240">
    <cfRule type="expression" dxfId="273" priority="11">
      <formula>$K$238&lt;$K$237</formula>
    </cfRule>
  </conditionalFormatting>
  <dataValidations count="3">
    <dataValidation type="custom" showInputMessage="1" showErrorMessage="1" sqref="G13:G37 K13:K37" xr:uid="{8551FD40-2268-44E1-A168-F4DAD785E542}">
      <formula1>OR($C13="Overig",$D13="Medische Specialist")</formula1>
    </dataValidation>
    <dataValidation type="list" showInputMessage="1" showErrorMessage="1" sqref="D13:D37" xr:uid="{8D72BEF2-E4A5-41F9-AE83-6E2868ECBE46}">
      <formula1>INDIRECT(C13)</formula1>
    </dataValidation>
    <dataValidation type="list" allowBlank="1" showInputMessage="1" showErrorMessage="1" sqref="L43:L67 L103:L127 L13:L37 L133:L157 L73:L97 L163:L187" xr:uid="{32B6A109-5B5E-4736-9F4E-C3CDB0C50B58}">
      <formula1>INDIRECT(IF(OR($C$5="Overige (zorg-)instellingen",$C$5="Onderneming"),"activiteit2","activiteit1"))</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7" max="1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4C1DDADA-17E1-44F5-A162-0D211572EBBB}">
          <x14:formula1>
            <xm:f>Hulpsheets!$AW$4:$AW$5</xm:f>
          </x14:formula1>
          <xm:sqref>E103:E127</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C6D07-C56E-4A10-B77F-623A65BD83A9}">
  <sheetPr codeName="Blad9">
    <pageSetUpPr fitToPage="1"/>
  </sheetPr>
  <dimension ref="A1:XFC289"/>
  <sheetViews>
    <sheetView zoomScale="80" zoomScaleNormal="80" workbookViewId="0">
      <pane ySplit="9" topLeftCell="A10" activePane="bottomLeft" state="frozen"/>
      <selection activeCell="L13" sqref="L13"/>
      <selection pane="bottomLeft" activeCell="B13" sqref="B13"/>
    </sheetView>
  </sheetViews>
  <sheetFormatPr defaultColWidth="0" defaultRowHeight="12.75" zeroHeight="1" outlineLevelRow="1" outlineLevelCol="1" x14ac:dyDescent="0.2"/>
  <cols>
    <col min="1" max="1" width="4.7109375" style="30" customWidth="1"/>
    <col min="2" max="2" width="35.28515625" style="30" customWidth="1"/>
    <col min="3" max="3" width="20.85546875" style="30" customWidth="1"/>
    <col min="4" max="4" width="20.28515625" style="30" customWidth="1" outlineLevel="1"/>
    <col min="5" max="5" width="22.5703125" style="30" customWidth="1" outlineLevel="1"/>
    <col min="6" max="6" width="17.5703125" style="30" customWidth="1" outlineLevel="1"/>
    <col min="7" max="7" width="19.85546875" style="30" customWidth="1" outlineLevel="1"/>
    <col min="8" max="8" width="14.140625" style="30" customWidth="1" outlineLevel="1"/>
    <col min="9" max="9" width="17.7109375" style="30" customWidth="1" outlineLevel="1"/>
    <col min="10" max="10" width="24.7109375" style="30" customWidth="1"/>
    <col min="11" max="11" width="19.5703125" style="30" customWidth="1"/>
    <col min="12" max="12" width="23.140625" style="30" customWidth="1"/>
    <col min="13" max="13" width="4.140625" style="255" hidden="1" customWidth="1"/>
    <col min="14" max="14" width="15.5703125" style="30" customWidth="1"/>
    <col min="15" max="15" width="15.5703125" style="30" hidden="1" customWidth="1"/>
    <col min="16" max="16" width="17.140625" style="30" hidden="1" customWidth="1"/>
    <col min="17" max="17" width="2.85546875" style="30" customWidth="1"/>
    <col min="18" max="18" width="24.5703125" style="30" customWidth="1"/>
    <col min="19" max="19" width="23.85546875" style="30" hidden="1" customWidth="1"/>
    <col min="20" max="20" width="20.85546875" style="30" hidden="1" customWidth="1"/>
    <col min="21" max="21" width="3.140625" style="30" customWidth="1"/>
    <col min="22" max="22" width="24.5703125" style="30" hidden="1" customWidth="1" outlineLevel="1"/>
    <col min="23" max="23" width="4.85546875" style="30" hidden="1" customWidth="1" outlineLevel="1"/>
    <col min="24" max="24" width="24.5703125" style="30" hidden="1" customWidth="1" outlineLevel="1"/>
    <col min="25" max="25" width="11.140625" style="30" customWidth="1" collapsed="1"/>
    <col min="26" max="29" width="24.5703125" style="30" hidden="1" customWidth="1"/>
    <col min="30" max="30" width="21.85546875" style="30" hidden="1" customWidth="1"/>
    <col min="31" max="16379" width="27" hidden="1"/>
    <col min="16380" max="16380" width="8" hidden="1"/>
    <col min="16381" max="16381" width="9.140625" hidden="1"/>
    <col min="16382" max="16382" width="10.28515625" hidden="1"/>
    <col min="16383" max="16383" width="9.140625" hidden="1"/>
    <col min="16384" max="16384" width="10.28515625" hidden="1"/>
  </cols>
  <sheetData>
    <row r="1" spans="1:30" x14ac:dyDescent="0.2">
      <c r="B1" s="10"/>
      <c r="C1" s="10"/>
      <c r="D1" s="10"/>
      <c r="E1" s="10"/>
      <c r="F1" s="10"/>
      <c r="G1" s="11"/>
      <c r="H1" s="11"/>
      <c r="I1" s="10"/>
      <c r="J1" s="11"/>
      <c r="K1" s="11"/>
      <c r="P1" s="29"/>
      <c r="Q1" s="29"/>
      <c r="R1" s="29"/>
      <c r="S1" s="29"/>
      <c r="T1" s="29"/>
      <c r="U1" s="29"/>
      <c r="V1" s="29"/>
      <c r="W1" s="29"/>
      <c r="X1" s="29"/>
      <c r="Z1" s="29"/>
      <c r="AA1" s="29"/>
      <c r="AB1" s="29"/>
    </row>
    <row r="2" spans="1:30" ht="18" x14ac:dyDescent="0.2">
      <c r="B2" s="31" t="s">
        <v>80</v>
      </c>
      <c r="C2" s="29"/>
      <c r="D2" s="29"/>
      <c r="E2" s="29"/>
      <c r="F2" s="29"/>
      <c r="I2" s="29"/>
      <c r="P2" s="29"/>
      <c r="Q2" s="29"/>
      <c r="R2" s="29"/>
      <c r="S2" s="29"/>
      <c r="T2" s="29"/>
      <c r="U2" s="29"/>
      <c r="V2" s="29"/>
      <c r="W2" s="29"/>
      <c r="X2" s="29"/>
      <c r="Z2" s="29"/>
      <c r="AA2" s="29"/>
      <c r="AB2" s="29"/>
    </row>
    <row r="3" spans="1:30" ht="13.5" thickBot="1" x14ac:dyDescent="0.25">
      <c r="B3" s="96"/>
      <c r="C3" s="29"/>
      <c r="D3" s="29"/>
      <c r="E3" s="29"/>
      <c r="F3" s="29"/>
      <c r="I3" s="29"/>
      <c r="Q3" s="29"/>
      <c r="R3" s="29"/>
      <c r="S3" s="29"/>
      <c r="T3" s="29"/>
      <c r="U3" s="29"/>
      <c r="V3" s="29"/>
      <c r="W3" s="29"/>
      <c r="X3" s="29"/>
      <c r="Z3" s="29"/>
      <c r="AA3" s="29"/>
      <c r="AB3" s="29"/>
    </row>
    <row r="4" spans="1:30" ht="13.5" thickBot="1" x14ac:dyDescent="0.25">
      <c r="B4" s="159" t="s">
        <v>81</v>
      </c>
      <c r="C4" s="510">
        <f>Basisgegevens!C16</f>
        <v>0</v>
      </c>
      <c r="D4" s="511"/>
      <c r="E4" s="29"/>
      <c r="F4" s="29"/>
      <c r="I4" s="29"/>
      <c r="Q4" s="29"/>
      <c r="R4" s="29"/>
      <c r="S4" s="29"/>
      <c r="T4" s="29"/>
      <c r="U4" s="29"/>
      <c r="V4" s="29"/>
      <c r="W4" s="29"/>
      <c r="X4" s="29"/>
      <c r="Z4" s="29"/>
      <c r="AA4" s="29"/>
      <c r="AB4" s="29"/>
    </row>
    <row r="5" spans="1:30" ht="13.5" thickBot="1" x14ac:dyDescent="0.25">
      <c r="B5" s="159" t="s">
        <v>82</v>
      </c>
      <c r="C5" s="510">
        <f>Basisgegevens!D16</f>
        <v>0</v>
      </c>
      <c r="D5" s="511"/>
      <c r="E5" s="29"/>
      <c r="F5" s="29"/>
      <c r="I5" s="29"/>
      <c r="Q5" s="29"/>
      <c r="R5" s="29"/>
      <c r="S5" s="29"/>
      <c r="T5" s="29"/>
      <c r="U5" s="29"/>
      <c r="V5" s="29"/>
      <c r="W5" s="29"/>
      <c r="X5" s="29"/>
      <c r="Z5" s="29"/>
      <c r="AA5" s="29"/>
      <c r="AB5" s="29"/>
    </row>
    <row r="6" spans="1:30" ht="13.5" thickBot="1" x14ac:dyDescent="0.25">
      <c r="B6" s="159" t="s">
        <v>83</v>
      </c>
      <c r="C6" s="510">
        <f>Basisgegevens!E16</f>
        <v>0</v>
      </c>
      <c r="D6" s="511"/>
      <c r="E6" s="29"/>
      <c r="F6" s="29"/>
      <c r="I6" s="29"/>
      <c r="P6" s="29"/>
      <c r="Q6" s="29"/>
      <c r="R6" s="29"/>
      <c r="S6" s="29"/>
      <c r="T6" s="29"/>
      <c r="U6" s="29"/>
      <c r="V6" s="29"/>
      <c r="W6" s="29"/>
      <c r="X6" s="29"/>
      <c r="Z6" s="29"/>
      <c r="AA6" s="29"/>
      <c r="AB6" s="29"/>
    </row>
    <row r="7" spans="1:30" ht="13.5" thickBot="1" x14ac:dyDescent="0.25">
      <c r="B7" s="159" t="s">
        <v>84</v>
      </c>
      <c r="C7" s="512" t="str">
        <f>IF(Basisgegevens!C6="","",Basisgegevens!C6)</f>
        <v/>
      </c>
      <c r="D7" s="513"/>
      <c r="E7" s="29"/>
      <c r="F7" s="29"/>
      <c r="I7" s="29"/>
      <c r="P7" s="29"/>
      <c r="Q7" s="29"/>
      <c r="R7" s="29"/>
      <c r="S7" s="29"/>
      <c r="T7" s="29"/>
      <c r="U7" s="29"/>
      <c r="V7" s="29"/>
      <c r="W7" s="29"/>
      <c r="X7" s="29"/>
      <c r="Z7" s="29"/>
      <c r="AA7" s="29"/>
      <c r="AB7" s="29"/>
    </row>
    <row r="8" spans="1:30" ht="13.5" thickBot="1" x14ac:dyDescent="0.25">
      <c r="B8" s="159" t="s">
        <v>225</v>
      </c>
      <c r="C8" s="510">
        <f>Basisgegevens!F16</f>
        <v>0</v>
      </c>
      <c r="D8" s="511"/>
      <c r="E8" s="29"/>
      <c r="F8" s="29"/>
      <c r="I8" s="29"/>
      <c r="P8" s="29"/>
      <c r="Q8" s="29"/>
      <c r="R8" s="29"/>
      <c r="S8" s="29"/>
      <c r="T8" s="29"/>
      <c r="U8" s="29"/>
      <c r="V8" s="29"/>
      <c r="W8" s="29"/>
      <c r="X8" s="29"/>
      <c r="Z8" s="29"/>
      <c r="AA8" s="29"/>
      <c r="AB8" s="29"/>
    </row>
    <row r="9" spans="1:30" ht="13.5" thickBot="1" x14ac:dyDescent="0.25">
      <c r="B9" s="159" t="s">
        <v>229</v>
      </c>
      <c r="C9" s="510">
        <f>IF($C$8="AGVV",Basisgegevens!G16,$C$8)</f>
        <v>0</v>
      </c>
      <c r="D9" s="511"/>
      <c r="E9" s="430"/>
      <c r="F9" s="29"/>
      <c r="I9" s="29"/>
      <c r="P9" s="29"/>
      <c r="Q9" s="29"/>
      <c r="R9" s="29"/>
      <c r="S9" s="29"/>
      <c r="T9" s="29"/>
      <c r="U9" s="29"/>
      <c r="V9" s="29"/>
      <c r="W9" s="29"/>
      <c r="X9" s="29"/>
      <c r="Z9" s="29"/>
      <c r="AA9" s="29"/>
      <c r="AB9" s="29"/>
    </row>
    <row r="10" spans="1:30" ht="26.25" thickBot="1" x14ac:dyDescent="0.25">
      <c r="B10" s="5" t="s">
        <v>85</v>
      </c>
      <c r="C10" s="6"/>
      <c r="D10" s="6"/>
      <c r="E10" s="219"/>
      <c r="F10" s="6"/>
      <c r="G10" s="6"/>
      <c r="H10" s="6"/>
      <c r="I10" s="6"/>
      <c r="J10" s="6"/>
      <c r="K10" s="6"/>
      <c r="L10" s="6"/>
      <c r="M10" s="256"/>
      <c r="N10" s="51"/>
      <c r="O10" s="51"/>
      <c r="P10" s="51"/>
      <c r="Q10" s="6"/>
      <c r="R10" s="406" t="s">
        <v>87</v>
      </c>
      <c r="S10" s="401"/>
      <c r="T10" s="402"/>
      <c r="U10" s="6"/>
      <c r="V10" s="408" t="s">
        <v>61</v>
      </c>
      <c r="W10" s="6"/>
      <c r="X10" s="408" t="s">
        <v>62</v>
      </c>
      <c r="Z10" s="401"/>
      <c r="AA10" s="402"/>
      <c r="AB10" s="401"/>
      <c r="AC10" s="402"/>
      <c r="AD10" s="460"/>
    </row>
    <row r="11" spans="1:30" ht="13.5" thickBot="1" x14ac:dyDescent="0.25">
      <c r="A11" s="5"/>
      <c r="B11" s="6"/>
      <c r="C11" s="6"/>
      <c r="D11" s="6"/>
      <c r="E11" s="219" t="s">
        <v>86</v>
      </c>
      <c r="F11" s="6"/>
      <c r="G11" s="6"/>
      <c r="H11" s="6"/>
      <c r="I11" s="6"/>
      <c r="J11" s="6"/>
      <c r="K11" s="6"/>
      <c r="L11" s="6"/>
      <c r="M11" s="256"/>
      <c r="P11" s="6"/>
      <c r="Q11" s="6"/>
      <c r="R11" s="6"/>
      <c r="S11" s="6"/>
      <c r="T11" s="6"/>
      <c r="U11" s="6"/>
      <c r="V11" s="6"/>
      <c r="W11" s="6"/>
      <c r="X11" s="6"/>
      <c r="Z11" s="6"/>
      <c r="AA11" s="6"/>
      <c r="AB11" s="6"/>
      <c r="AC11" s="97"/>
      <c r="AD11" s="97"/>
    </row>
    <row r="12" spans="1:30" ht="68.25" customHeight="1" thickBot="1" x14ac:dyDescent="0.25">
      <c r="A12" s="116"/>
      <c r="B12" s="368" t="s">
        <v>88</v>
      </c>
      <c r="C12" s="236" t="s">
        <v>208</v>
      </c>
      <c r="D12" s="236" t="s">
        <v>89</v>
      </c>
      <c r="E12" s="236" t="s">
        <v>90</v>
      </c>
      <c r="F12" s="236" t="s">
        <v>91</v>
      </c>
      <c r="G12" s="236" t="s">
        <v>193</v>
      </c>
      <c r="H12" s="236" t="s">
        <v>92</v>
      </c>
      <c r="I12" s="236" t="s">
        <v>93</v>
      </c>
      <c r="J12" s="236" t="s">
        <v>194</v>
      </c>
      <c r="K12" s="236" t="s">
        <v>195</v>
      </c>
      <c r="L12" s="236" t="s">
        <v>235</v>
      </c>
      <c r="M12" s="143" t="s">
        <v>94</v>
      </c>
      <c r="N12" s="143" t="s">
        <v>66</v>
      </c>
      <c r="O12" s="237" t="s">
        <v>95</v>
      </c>
      <c r="P12" s="237" t="s">
        <v>96</v>
      </c>
      <c r="Q12" s="117"/>
      <c r="R12" s="239" t="s">
        <v>68</v>
      </c>
      <c r="S12" s="93" t="s">
        <v>97</v>
      </c>
      <c r="T12" s="93" t="s">
        <v>70</v>
      </c>
      <c r="U12" s="118"/>
      <c r="V12" s="239" t="s">
        <v>68</v>
      </c>
      <c r="W12" s="409"/>
      <c r="X12" s="239" t="s">
        <v>68</v>
      </c>
      <c r="Y12" s="117"/>
      <c r="Z12" s="238" t="s">
        <v>97</v>
      </c>
      <c r="AA12" s="93" t="s">
        <v>70</v>
      </c>
      <c r="AB12" s="238" t="s">
        <v>97</v>
      </c>
      <c r="AC12" s="238" t="s">
        <v>70</v>
      </c>
      <c r="AD12" s="118"/>
    </row>
    <row r="13" spans="1:30" x14ac:dyDescent="0.2">
      <c r="A13" s="6"/>
      <c r="B13" s="52"/>
      <c r="C13" s="323" t="str">
        <f t="shared" ref="C13:C37" si="0">IF(B13="","",IF($C$5="Universiteit","UNL",IF($C$5="Universitair Medisch Centrum","NFU","Overig")))</f>
        <v/>
      </c>
      <c r="D13" s="20"/>
      <c r="E13" s="124"/>
      <c r="F13" s="34">
        <f>IFERROR(IF(C13="UNL",INDEX(Tabel_UNL,MATCH($E13,Hulpsheets!$P$3:$P$123,0),MATCH($D13,Hulpsheets!$P$3:$U$3,0)),IF(C13="NFU",INDEX(Tabel_NFU,MATCH($E13,Hulpsheets!$W$3:$W$99,0),MATCH($D13,Hulpsheets!$W$3:$AC$3,0)),IF(C13="Overig",0,0))),0)</f>
        <v>0</v>
      </c>
      <c r="G13" s="355"/>
      <c r="H13" s="127"/>
      <c r="I13" s="33">
        <f>IF(F13&gt;0,F13*H13,G13*E13*H13)</f>
        <v>0</v>
      </c>
      <c r="J13" s="1">
        <f t="shared" ref="J13:J14" si="1">IF(OR(C13="Overig",D13="Medische Specialist"),I13*0.4,0)</f>
        <v>0</v>
      </c>
      <c r="K13" s="358"/>
      <c r="L13" s="429" t="s">
        <v>120</v>
      </c>
      <c r="M13" s="257" t="str">
        <f>IF(LEN($C$5)&lt;=1,
    "",
    IF(
        OR($C$5="Overige (zorg-)instellingen",$C$5="Onderneming"),
        IF(Basisgegevens!$C$5="Ja",
            IFERROR(
                INDEX(Hulpsheets!$AO$3:$AR$18,
                    MATCH($C$9,Hulpsheets!$AN$3:$AN$18,0),
                    MATCH($C$6,Hulpsheets!$AO$3:$AR$3,0)
                ),
                ""
            ),
            IFERROR(
                INDEX(Hulpsheets!$AH$3:$AK$18,
                    MATCH($C$9,Hulpsheets!$AG$3:$AG$18,0),
                    MATCH($C$6,Hulpsheets!$AH$3:$AK$3,0)
                ),
                ""
            )
        ),
        IF($L13="Niet-economische activiteit",
            100%,
            IF(Basisgegevens!$C$5="Ja",
                IFERROR(
                    INDEX(Hulpsheets!$AO$3:$AR$18,
                        MATCH($C$9,Hulpsheets!$AN$3:$AN$18,0),
                        MATCH($C$6,Hulpsheets!$AO$3:$AR$3,0)
                    ),
                    ""
                ),
                IFERROR(
                    INDEX(Hulpsheets!$AH$3:$AK$18,
                        MATCH($C$9,Hulpsheets!$AG$3:$AG$18,0),
                        MATCH($C$6,Hulpsheets!$AH$3:$AK$3,0)
                    ),
                    ""
                )
            )
        )
    )
)</f>
        <v/>
      </c>
      <c r="N13" s="396">
        <f t="shared" ref="N13:N37" si="2">IF(OR(C13="Overig",$D13="Medische Specialist"),((I13+J13)*(1+K13)),I13)</f>
        <v>0</v>
      </c>
      <c r="O13" s="394" t="str">
        <f>IFERROR(N13*M13,"")</f>
        <v/>
      </c>
      <c r="P13" s="81" t="str">
        <f>IFERROR(N13-O13,"")</f>
        <v/>
      </c>
      <c r="R13" s="404"/>
      <c r="S13" s="403" t="str">
        <f>IFERROR($R13*(1-$M13),"")</f>
        <v/>
      </c>
      <c r="T13" s="130" t="str">
        <f>IFERROR(R13-S13,"")</f>
        <v/>
      </c>
      <c r="U13" s="70"/>
      <c r="V13" s="404"/>
      <c r="W13" s="70"/>
      <c r="X13" s="404"/>
      <c r="Z13" s="407" t="str">
        <f>IFERROR($V13*(1-$M13),"")</f>
        <v/>
      </c>
      <c r="AA13" s="130" t="str">
        <f t="shared" ref="AA13:AA37" si="3">IFERROR(V13-Z13,"")</f>
        <v/>
      </c>
      <c r="AB13" s="407" t="str">
        <f t="shared" ref="AB13:AB37" si="4">IFERROR($X13*(1-$M13),"")</f>
        <v/>
      </c>
      <c r="AC13" s="130" t="str">
        <f t="shared" ref="AC13:AC37" si="5">IFERROR(X13-AB13,"")</f>
        <v/>
      </c>
      <c r="AD13" s="461"/>
    </row>
    <row r="14" spans="1:30" x14ac:dyDescent="0.2">
      <c r="A14" s="6"/>
      <c r="B14" s="53"/>
      <c r="C14" s="323" t="str">
        <f t="shared" si="0"/>
        <v/>
      </c>
      <c r="D14" s="20"/>
      <c r="E14" s="125"/>
      <c r="F14" s="34">
        <f>IFERROR(IF(C14="UNL",INDEX(Tabel_UNL,MATCH($E14,Hulpsheets!$P$3:$P$123,0),MATCH($D14,Hulpsheets!$P$3:$U$3,0)),IF(C14="NFU",INDEX(Tabel_NFU,MATCH($E14,Hulpsheets!$W$3:$W$99,0),MATCH($D14,Hulpsheets!$W$3:$AC$3,0)),IF(C14="Overig",0,0))),0)</f>
        <v>0</v>
      </c>
      <c r="G14" s="356"/>
      <c r="H14" s="128"/>
      <c r="I14" s="1">
        <f t="shared" ref="I14:I37" si="6">IF(F14&gt;0,F14*H14,G14*E14*H14)</f>
        <v>0</v>
      </c>
      <c r="J14" s="1">
        <f t="shared" si="1"/>
        <v>0</v>
      </c>
      <c r="K14" s="359"/>
      <c r="L14" s="429" t="s">
        <v>120</v>
      </c>
      <c r="M14" s="257" t="str">
        <f>IF(LEN($C$5)&lt;=1,
    "",
    IF(
        OR($C$5="Overige (zorg-)instellingen",$C$5="Onderneming"),
        IF(Basisgegevens!$C$5="Ja",
            IFERROR(
                INDEX(Hulpsheets!$AO$3:$AR$18,
                    MATCH($C$9,Hulpsheets!$AN$3:$AN$18,0),
                    MATCH($C$6,Hulpsheets!$AO$3:$AR$3,0)
                ),
                ""
            ),
            IFERROR(
                INDEX(Hulpsheets!$AH$3:$AK$18,
                    MATCH($C$9,Hulpsheets!$AG$3:$AG$18,0),
                    MATCH($C$6,Hulpsheets!$AH$3:$AK$3,0)
                ),
                ""
            )
        ),
        IF($L14="Niet-economische activiteit",
            100%,
            IF(Basisgegevens!$C$5="Ja",
                IFERROR(
                    INDEX(Hulpsheets!$AO$3:$AR$18,
                        MATCH($C$9,Hulpsheets!$AN$3:$AN$18,0),
                        MATCH($C$6,Hulpsheets!$AO$3:$AR$3,0)
                    ),
                    ""
                ),
                IFERROR(
                    INDEX(Hulpsheets!$AH$3:$AK$18,
                        MATCH($C$9,Hulpsheets!$AG$3:$AG$18,0),
                        MATCH($C$6,Hulpsheets!$AH$3:$AK$3,0)
                    ),
                    ""
                )
            )
        )
    )
)</f>
        <v/>
      </c>
      <c r="N14" s="397">
        <f t="shared" si="2"/>
        <v>0</v>
      </c>
      <c r="O14" s="394" t="str">
        <f t="shared" ref="O14:O37" si="7">IFERROR(N14*M14,"")</f>
        <v/>
      </c>
      <c r="P14" s="81" t="str">
        <f t="shared" ref="P14:P37" si="8">IFERROR(N14-O14,"")</f>
        <v/>
      </c>
      <c r="R14" s="404"/>
      <c r="S14" s="403" t="str">
        <f t="shared" ref="S14:S37" si="9">IFERROR($R14*(1-$M14),"")</f>
        <v/>
      </c>
      <c r="T14" s="130" t="str">
        <f t="shared" ref="T14:T36" si="10">IFERROR(R14-S14,"")</f>
        <v/>
      </c>
      <c r="U14" s="70"/>
      <c r="V14" s="404"/>
      <c r="W14" s="70"/>
      <c r="X14" s="404"/>
      <c r="Z14" s="407" t="str">
        <f t="shared" ref="Z14:Z37" si="11">IFERROR($V14*(1-$M14),"")</f>
        <v/>
      </c>
      <c r="AA14" s="130" t="str">
        <f t="shared" si="3"/>
        <v/>
      </c>
      <c r="AB14" s="407" t="str">
        <f t="shared" si="4"/>
        <v/>
      </c>
      <c r="AC14" s="130" t="str">
        <f t="shared" si="5"/>
        <v/>
      </c>
      <c r="AD14" s="461"/>
    </row>
    <row r="15" spans="1:30" x14ac:dyDescent="0.2">
      <c r="A15" s="6"/>
      <c r="B15" s="53"/>
      <c r="C15" s="323" t="str">
        <f t="shared" si="0"/>
        <v/>
      </c>
      <c r="D15" s="20"/>
      <c r="E15" s="125"/>
      <c r="F15" s="34">
        <f>IFERROR(IF(C15="UNL",INDEX(Tabel_UNL,MATCH($E15,Hulpsheets!$P$3:$P$123,0),MATCH($D15,Hulpsheets!$P$3:$U$3,0)),IF(C15="NFU",INDEX(Tabel_NFU,MATCH($E15,Hulpsheets!$W$3:$W$99,0),MATCH($D15,Hulpsheets!$W$3:$AC$3,0)),IF(C15="Overig",0,0))),0)</f>
        <v>0</v>
      </c>
      <c r="G15" s="356"/>
      <c r="H15" s="128"/>
      <c r="I15" s="1">
        <f>IF(F15&gt;0,F15*H15,G15*E15*H15)</f>
        <v>0</v>
      </c>
      <c r="J15" s="1">
        <f>IF(OR(C15="Overig",D15="Medische Specialist"),I15*0.4,0)</f>
        <v>0</v>
      </c>
      <c r="K15" s="359"/>
      <c r="L15" s="429" t="s">
        <v>120</v>
      </c>
      <c r="M15" s="257" t="str">
        <f>IF(LEN($C$5)&lt;=1,
    "",
    IF(
        OR($C$5="Overige (zorg-)instellingen",$C$5="Onderneming"),
        IF(Basisgegevens!$C$5="Ja",
            IFERROR(
                INDEX(Hulpsheets!$AO$3:$AR$18,
                    MATCH($C$9,Hulpsheets!$AN$3:$AN$18,0),
                    MATCH($C$6,Hulpsheets!$AO$3:$AR$3,0)
                ),
                ""
            ),
            IFERROR(
                INDEX(Hulpsheets!$AH$3:$AK$18,
                    MATCH($C$9,Hulpsheets!$AG$3:$AG$18,0),
                    MATCH($C$6,Hulpsheets!$AH$3:$AK$3,0)
                ),
                ""
            )
        ),
        IF($L15="Niet-economische activiteit",
            100%,
            IF(Basisgegevens!$C$5="Ja",
                IFERROR(
                    INDEX(Hulpsheets!$AO$3:$AR$18,
                        MATCH($C$9,Hulpsheets!$AN$3:$AN$18,0),
                        MATCH($C$6,Hulpsheets!$AO$3:$AR$3,0)
                    ),
                    ""
                ),
                IFERROR(
                    INDEX(Hulpsheets!$AH$3:$AK$18,
                        MATCH($C$9,Hulpsheets!$AG$3:$AG$18,0),
                        MATCH($C$6,Hulpsheets!$AH$3:$AK$3,0)
                    ),
                    ""
                )
            )
        )
    )
)</f>
        <v/>
      </c>
      <c r="N15" s="397">
        <f t="shared" si="2"/>
        <v>0</v>
      </c>
      <c r="O15" s="394" t="str">
        <f t="shared" si="7"/>
        <v/>
      </c>
      <c r="P15" s="81" t="str">
        <f t="shared" si="8"/>
        <v/>
      </c>
      <c r="R15" s="404"/>
      <c r="S15" s="403" t="str">
        <f t="shared" si="9"/>
        <v/>
      </c>
      <c r="T15" s="130" t="str">
        <f t="shared" si="10"/>
        <v/>
      </c>
      <c r="U15" s="70"/>
      <c r="V15" s="404"/>
      <c r="W15" s="70"/>
      <c r="X15" s="404"/>
      <c r="Z15" s="407" t="str">
        <f t="shared" si="11"/>
        <v/>
      </c>
      <c r="AA15" s="130" t="str">
        <f t="shared" si="3"/>
        <v/>
      </c>
      <c r="AB15" s="407" t="str">
        <f t="shared" si="4"/>
        <v/>
      </c>
      <c r="AC15" s="130" t="str">
        <f t="shared" si="5"/>
        <v/>
      </c>
      <c r="AD15" s="461"/>
    </row>
    <row r="16" spans="1:30" x14ac:dyDescent="0.2">
      <c r="A16" s="6"/>
      <c r="B16" s="53"/>
      <c r="C16" s="323" t="str">
        <f t="shared" si="0"/>
        <v/>
      </c>
      <c r="D16" s="20"/>
      <c r="E16" s="125"/>
      <c r="F16" s="34">
        <f>IFERROR(IF(C16="UNL",INDEX(Tabel_UNL,MATCH($E16,Hulpsheets!$P$3:$P$123,0),MATCH($D16,Hulpsheets!$P$3:$U$3,0)),IF(C16="NFU",INDEX(Tabel_NFU,MATCH($E16,Hulpsheets!$W$3:$W$99,0),MATCH($D16,Hulpsheets!$W$3:$AC$3,0)),IF(C16="Overig",0,0))),0)</f>
        <v>0</v>
      </c>
      <c r="G16" s="356"/>
      <c r="H16" s="128"/>
      <c r="I16" s="1">
        <f t="shared" si="6"/>
        <v>0</v>
      </c>
      <c r="J16" s="1">
        <f t="shared" ref="J16:J37" si="12">IF(OR(C16="Overig",D16="Medische Specialist"),I16*0.4,0)</f>
        <v>0</v>
      </c>
      <c r="K16" s="359"/>
      <c r="L16" s="429" t="s">
        <v>120</v>
      </c>
      <c r="M16" s="257" t="str">
        <f>IF(LEN($C$5)&lt;=1,
    "",
    IF(
        OR($C$5="Overige (zorg-)instellingen",$C$5="Onderneming"),
        IF(Basisgegevens!$C$5="Ja",
            IFERROR(
                INDEX(Hulpsheets!$AO$3:$AR$18,
                    MATCH($C$9,Hulpsheets!$AN$3:$AN$18,0),
                    MATCH($C$6,Hulpsheets!$AO$3:$AR$3,0)
                ),
                ""
            ),
            IFERROR(
                INDEX(Hulpsheets!$AH$3:$AK$18,
                    MATCH($C$9,Hulpsheets!$AG$3:$AG$18,0),
                    MATCH($C$6,Hulpsheets!$AH$3:$AK$3,0)
                ),
                ""
            )
        ),
        IF($L16="Niet-economische activiteit",
            100%,
            IF(Basisgegevens!$C$5="Ja",
                IFERROR(
                    INDEX(Hulpsheets!$AO$3:$AR$18,
                        MATCH($C$9,Hulpsheets!$AN$3:$AN$18,0),
                        MATCH($C$6,Hulpsheets!$AO$3:$AR$3,0)
                    ),
                    ""
                ),
                IFERROR(
                    INDEX(Hulpsheets!$AH$3:$AK$18,
                        MATCH($C$9,Hulpsheets!$AG$3:$AG$18,0),
                        MATCH($C$6,Hulpsheets!$AH$3:$AK$3,0)
                    ),
                    ""
                )
            )
        )
    )
)</f>
        <v/>
      </c>
      <c r="N16" s="397">
        <f t="shared" si="2"/>
        <v>0</v>
      </c>
      <c r="O16" s="394" t="str">
        <f t="shared" si="7"/>
        <v/>
      </c>
      <c r="P16" s="81" t="str">
        <f t="shared" si="8"/>
        <v/>
      </c>
      <c r="R16" s="404"/>
      <c r="S16" s="403" t="str">
        <f t="shared" si="9"/>
        <v/>
      </c>
      <c r="T16" s="130" t="str">
        <f t="shared" si="10"/>
        <v/>
      </c>
      <c r="U16" s="70"/>
      <c r="V16" s="404"/>
      <c r="W16" s="70"/>
      <c r="X16" s="404"/>
      <c r="Z16" s="407" t="str">
        <f t="shared" si="11"/>
        <v/>
      </c>
      <c r="AA16" s="130" t="str">
        <f t="shared" si="3"/>
        <v/>
      </c>
      <c r="AB16" s="407" t="str">
        <f t="shared" si="4"/>
        <v/>
      </c>
      <c r="AC16" s="130" t="str">
        <f t="shared" si="5"/>
        <v/>
      </c>
      <c r="AD16" s="461"/>
    </row>
    <row r="17" spans="1:30" x14ac:dyDescent="0.2">
      <c r="A17" s="6"/>
      <c r="B17" s="53"/>
      <c r="C17" s="323" t="str">
        <f t="shared" si="0"/>
        <v/>
      </c>
      <c r="D17" s="20"/>
      <c r="E17" s="125"/>
      <c r="F17" s="34">
        <f>IFERROR(IF(C17="UNL",INDEX(Tabel_UNL,MATCH($E17,Hulpsheets!$P$3:$P$123,0),MATCH($D17,Hulpsheets!$P$3:$U$3,0)),IF(C17="NFU",INDEX(Tabel_NFU,MATCH($E17,Hulpsheets!$W$3:$W$99,0),MATCH($D17,Hulpsheets!$W$3:$AC$3,0)),IF(C17="Overig",0,0))),0)</f>
        <v>0</v>
      </c>
      <c r="G17" s="356"/>
      <c r="H17" s="128"/>
      <c r="I17" s="1">
        <f t="shared" si="6"/>
        <v>0</v>
      </c>
      <c r="J17" s="1">
        <f t="shared" si="12"/>
        <v>0</v>
      </c>
      <c r="K17" s="359"/>
      <c r="L17" s="429" t="s">
        <v>120</v>
      </c>
      <c r="M17" s="257" t="str">
        <f>IF(LEN($C$5)&lt;=1,
    "",
    IF(
        OR($C$5="Overige (zorg-)instellingen",$C$5="Onderneming"),
        IF(Basisgegevens!$C$5="Ja",
            IFERROR(
                INDEX(Hulpsheets!$AO$3:$AR$18,
                    MATCH($C$9,Hulpsheets!$AN$3:$AN$18,0),
                    MATCH($C$6,Hulpsheets!$AO$3:$AR$3,0)
                ),
                ""
            ),
            IFERROR(
                INDEX(Hulpsheets!$AH$3:$AK$18,
                    MATCH($C$9,Hulpsheets!$AG$3:$AG$18,0),
                    MATCH($C$6,Hulpsheets!$AH$3:$AK$3,0)
                ),
                ""
            )
        ),
        IF($L17="Niet-economische activiteit",
            100%,
            IF(Basisgegevens!$C$5="Ja",
                IFERROR(
                    INDEX(Hulpsheets!$AO$3:$AR$18,
                        MATCH($C$9,Hulpsheets!$AN$3:$AN$18,0),
                        MATCH($C$6,Hulpsheets!$AO$3:$AR$3,0)
                    ),
                    ""
                ),
                IFERROR(
                    INDEX(Hulpsheets!$AH$3:$AK$18,
                        MATCH($C$9,Hulpsheets!$AG$3:$AG$18,0),
                        MATCH($C$6,Hulpsheets!$AH$3:$AK$3,0)
                    ),
                    ""
                )
            )
        )
    )
)</f>
        <v/>
      </c>
      <c r="N17" s="397">
        <f t="shared" si="2"/>
        <v>0</v>
      </c>
      <c r="O17" s="394" t="str">
        <f t="shared" si="7"/>
        <v/>
      </c>
      <c r="P17" s="81" t="str">
        <f t="shared" si="8"/>
        <v/>
      </c>
      <c r="R17" s="404"/>
      <c r="S17" s="403" t="str">
        <f t="shared" si="9"/>
        <v/>
      </c>
      <c r="T17" s="130" t="str">
        <f t="shared" si="10"/>
        <v/>
      </c>
      <c r="U17" s="70"/>
      <c r="V17" s="404"/>
      <c r="W17" s="70"/>
      <c r="X17" s="404"/>
      <c r="Z17" s="407" t="str">
        <f t="shared" si="11"/>
        <v/>
      </c>
      <c r="AA17" s="130" t="str">
        <f t="shared" si="3"/>
        <v/>
      </c>
      <c r="AB17" s="407" t="str">
        <f t="shared" si="4"/>
        <v/>
      </c>
      <c r="AC17" s="130" t="str">
        <f t="shared" si="5"/>
        <v/>
      </c>
      <c r="AD17" s="461"/>
    </row>
    <row r="18" spans="1:30" x14ac:dyDescent="0.2">
      <c r="A18" s="6"/>
      <c r="B18" s="53"/>
      <c r="C18" s="323" t="str">
        <f t="shared" si="0"/>
        <v/>
      </c>
      <c r="D18" s="20"/>
      <c r="E18" s="125"/>
      <c r="F18" s="34">
        <f>IFERROR(IF(C18="UNL",INDEX(Tabel_UNL,MATCH($E18,Hulpsheets!$P$3:$P$123,0),MATCH($D18,Hulpsheets!$P$3:$U$3,0)),IF(C18="NFU",INDEX(Tabel_NFU,MATCH($E18,Hulpsheets!$W$3:$W$99,0),MATCH($D18,Hulpsheets!$W$3:$AC$3,0)),IF(C18="Overig",0,0))),0)</f>
        <v>0</v>
      </c>
      <c r="G18" s="356"/>
      <c r="H18" s="128"/>
      <c r="I18" s="1">
        <f t="shared" si="6"/>
        <v>0</v>
      </c>
      <c r="J18" s="1">
        <f t="shared" si="12"/>
        <v>0</v>
      </c>
      <c r="K18" s="359"/>
      <c r="L18" s="429" t="s">
        <v>120</v>
      </c>
      <c r="M18" s="257" t="str">
        <f>IF(LEN($C$5)&lt;=1,
    "",
    IF(
        OR($C$5="Overige (zorg-)instellingen",$C$5="Onderneming"),
        IF(Basisgegevens!$C$5="Ja",
            IFERROR(
                INDEX(Hulpsheets!$AO$3:$AR$18,
                    MATCH($C$9,Hulpsheets!$AN$3:$AN$18,0),
                    MATCH($C$6,Hulpsheets!$AO$3:$AR$3,0)
                ),
                ""
            ),
            IFERROR(
                INDEX(Hulpsheets!$AH$3:$AK$18,
                    MATCH($C$9,Hulpsheets!$AG$3:$AG$18,0),
                    MATCH($C$6,Hulpsheets!$AH$3:$AK$3,0)
                ),
                ""
            )
        ),
        IF($L18="Niet-economische activiteit",
            100%,
            IF(Basisgegevens!$C$5="Ja",
                IFERROR(
                    INDEX(Hulpsheets!$AO$3:$AR$18,
                        MATCH($C$9,Hulpsheets!$AN$3:$AN$18,0),
                        MATCH($C$6,Hulpsheets!$AO$3:$AR$3,0)
                    ),
                    ""
                ),
                IFERROR(
                    INDEX(Hulpsheets!$AH$3:$AK$18,
                        MATCH($C$9,Hulpsheets!$AG$3:$AG$18,0),
                        MATCH($C$6,Hulpsheets!$AH$3:$AK$3,0)
                    ),
                    ""
                )
            )
        )
    )
)</f>
        <v/>
      </c>
      <c r="N18" s="397">
        <f t="shared" si="2"/>
        <v>0</v>
      </c>
      <c r="O18" s="394" t="str">
        <f t="shared" si="7"/>
        <v/>
      </c>
      <c r="P18" s="81" t="str">
        <f t="shared" si="8"/>
        <v/>
      </c>
      <c r="R18" s="404"/>
      <c r="S18" s="403" t="str">
        <f t="shared" si="9"/>
        <v/>
      </c>
      <c r="T18" s="130" t="str">
        <f>IFERROR(R18-S18,"")</f>
        <v/>
      </c>
      <c r="U18" s="70"/>
      <c r="V18" s="404"/>
      <c r="W18" s="70"/>
      <c r="X18" s="404"/>
      <c r="Z18" s="407" t="str">
        <f t="shared" si="11"/>
        <v/>
      </c>
      <c r="AA18" s="130" t="str">
        <f t="shared" si="3"/>
        <v/>
      </c>
      <c r="AB18" s="407" t="str">
        <f t="shared" si="4"/>
        <v/>
      </c>
      <c r="AC18" s="130" t="str">
        <f t="shared" si="5"/>
        <v/>
      </c>
      <c r="AD18" s="461"/>
    </row>
    <row r="19" spans="1:30" x14ac:dyDescent="0.2">
      <c r="A19" s="6"/>
      <c r="B19" s="98"/>
      <c r="C19" s="323" t="str">
        <f t="shared" si="0"/>
        <v/>
      </c>
      <c r="D19" s="20"/>
      <c r="E19" s="125"/>
      <c r="F19" s="34">
        <f>IFERROR(IF(C19="UNL",INDEX(Tabel_UNL,MATCH($E19,Hulpsheets!$P$3:$P$123,0),MATCH($D19,Hulpsheets!$P$3:$U$3,0)),IF(C19="NFU",INDEX(Tabel_NFU,MATCH($E19,Hulpsheets!$W$3:$W$99,0),MATCH($D19,Hulpsheets!$W$3:$AC$3,0)),IF(C19="Overig",0,0))),0)</f>
        <v>0</v>
      </c>
      <c r="G19" s="356"/>
      <c r="H19" s="128"/>
      <c r="I19" s="1">
        <f t="shared" si="6"/>
        <v>0</v>
      </c>
      <c r="J19" s="1">
        <f t="shared" si="12"/>
        <v>0</v>
      </c>
      <c r="K19" s="359"/>
      <c r="L19" s="429" t="s">
        <v>120</v>
      </c>
      <c r="M19" s="257" t="str">
        <f>IF(LEN($C$5)&lt;=1,
    "",
    IF(
        OR($C$5="Overige (zorg-)instellingen",$C$5="Onderneming"),
        IF(Basisgegevens!$C$5="Ja",
            IFERROR(
                INDEX(Hulpsheets!$AO$3:$AR$18,
                    MATCH($C$9,Hulpsheets!$AN$3:$AN$18,0),
                    MATCH($C$6,Hulpsheets!$AO$3:$AR$3,0)
                ),
                ""
            ),
            IFERROR(
                INDEX(Hulpsheets!$AH$3:$AK$18,
                    MATCH($C$9,Hulpsheets!$AG$3:$AG$18,0),
                    MATCH($C$6,Hulpsheets!$AH$3:$AK$3,0)
                ),
                ""
            )
        ),
        IF($L19="Niet-economische activiteit",
            100%,
            IF(Basisgegevens!$C$5="Ja",
                IFERROR(
                    INDEX(Hulpsheets!$AO$3:$AR$18,
                        MATCH($C$9,Hulpsheets!$AN$3:$AN$18,0),
                        MATCH($C$6,Hulpsheets!$AO$3:$AR$3,0)
                    ),
                    ""
                ),
                IFERROR(
                    INDEX(Hulpsheets!$AH$3:$AK$18,
                        MATCH($C$9,Hulpsheets!$AG$3:$AG$18,0),
                        MATCH($C$6,Hulpsheets!$AH$3:$AK$3,0)
                    ),
                    ""
                )
            )
        )
    )
)</f>
        <v/>
      </c>
      <c r="N19" s="397">
        <f t="shared" si="2"/>
        <v>0</v>
      </c>
      <c r="O19" s="395" t="str">
        <f t="shared" si="7"/>
        <v/>
      </c>
      <c r="P19" s="86" t="str">
        <f t="shared" si="8"/>
        <v/>
      </c>
      <c r="R19" s="404"/>
      <c r="S19" s="403" t="str">
        <f t="shared" si="9"/>
        <v/>
      </c>
      <c r="T19" s="130" t="str">
        <f t="shared" si="10"/>
        <v/>
      </c>
      <c r="U19" s="70"/>
      <c r="V19" s="404"/>
      <c r="W19" s="70"/>
      <c r="X19" s="404"/>
      <c r="Z19" s="407" t="str">
        <f t="shared" si="11"/>
        <v/>
      </c>
      <c r="AA19" s="130" t="str">
        <f t="shared" si="3"/>
        <v/>
      </c>
      <c r="AB19" s="407" t="str">
        <f t="shared" si="4"/>
        <v/>
      </c>
      <c r="AC19" s="130" t="str">
        <f t="shared" si="5"/>
        <v/>
      </c>
      <c r="AD19" s="461"/>
    </row>
    <row r="20" spans="1:30" x14ac:dyDescent="0.2">
      <c r="A20" s="6"/>
      <c r="B20" s="98"/>
      <c r="C20" s="323" t="str">
        <f t="shared" si="0"/>
        <v/>
      </c>
      <c r="D20" s="20"/>
      <c r="E20" s="125"/>
      <c r="F20" s="34">
        <f>IFERROR(IF(C20="UNL",INDEX(Tabel_UNL,MATCH($E20,Hulpsheets!$P$3:$P$123,0),MATCH($D20,Hulpsheets!$P$3:$U$3,0)),IF(C20="NFU",INDEX(Tabel_NFU,MATCH($E20,Hulpsheets!$W$3:$W$99,0),MATCH($D20,Hulpsheets!$W$3:$AC$3,0)),IF(C20="Overig",0,0))),0)</f>
        <v>0</v>
      </c>
      <c r="G20" s="356"/>
      <c r="H20" s="128"/>
      <c r="I20" s="1">
        <f t="shared" si="6"/>
        <v>0</v>
      </c>
      <c r="J20" s="1">
        <f t="shared" si="12"/>
        <v>0</v>
      </c>
      <c r="K20" s="359"/>
      <c r="L20" s="429" t="s">
        <v>120</v>
      </c>
      <c r="M20" s="257" t="str">
        <f>IF(LEN($C$5)&lt;=1,
    "",
    IF(
        OR($C$5="Overige (zorg-)instellingen",$C$5="Onderneming"),
        IF(Basisgegevens!$C$5="Ja",
            IFERROR(
                INDEX(Hulpsheets!$AO$3:$AR$18,
                    MATCH($C$9,Hulpsheets!$AN$3:$AN$18,0),
                    MATCH($C$6,Hulpsheets!$AO$3:$AR$3,0)
                ),
                ""
            ),
            IFERROR(
                INDEX(Hulpsheets!$AH$3:$AK$18,
                    MATCH($C$9,Hulpsheets!$AG$3:$AG$18,0),
                    MATCH($C$6,Hulpsheets!$AH$3:$AK$3,0)
                ),
                ""
            )
        ),
        IF($L20="Niet-economische activiteit",
            100%,
            IF(Basisgegevens!$C$5="Ja",
                IFERROR(
                    INDEX(Hulpsheets!$AO$3:$AR$18,
                        MATCH($C$9,Hulpsheets!$AN$3:$AN$18,0),
                        MATCH($C$6,Hulpsheets!$AO$3:$AR$3,0)
                    ),
                    ""
                ),
                IFERROR(
                    INDEX(Hulpsheets!$AH$3:$AK$18,
                        MATCH($C$9,Hulpsheets!$AG$3:$AG$18,0),
                        MATCH($C$6,Hulpsheets!$AH$3:$AK$3,0)
                    ),
                    ""
                )
            )
        )
    )
)</f>
        <v/>
      </c>
      <c r="N20" s="397">
        <f t="shared" si="2"/>
        <v>0</v>
      </c>
      <c r="O20" s="395" t="str">
        <f t="shared" si="7"/>
        <v/>
      </c>
      <c r="P20" s="86" t="str">
        <f t="shared" si="8"/>
        <v/>
      </c>
      <c r="R20" s="404"/>
      <c r="S20" s="403" t="str">
        <f t="shared" si="9"/>
        <v/>
      </c>
      <c r="T20" s="130" t="str">
        <f t="shared" si="10"/>
        <v/>
      </c>
      <c r="U20" s="70"/>
      <c r="V20" s="404"/>
      <c r="W20" s="70"/>
      <c r="X20" s="404"/>
      <c r="Z20" s="407" t="str">
        <f t="shared" si="11"/>
        <v/>
      </c>
      <c r="AA20" s="130" t="str">
        <f t="shared" si="3"/>
        <v/>
      </c>
      <c r="AB20" s="407" t="str">
        <f t="shared" si="4"/>
        <v/>
      </c>
      <c r="AC20" s="130" t="str">
        <f t="shared" si="5"/>
        <v/>
      </c>
      <c r="AD20" s="461"/>
    </row>
    <row r="21" spans="1:30" x14ac:dyDescent="0.2">
      <c r="A21" s="6"/>
      <c r="B21" s="98"/>
      <c r="C21" s="323" t="str">
        <f t="shared" si="0"/>
        <v/>
      </c>
      <c r="D21" s="20"/>
      <c r="E21" s="125"/>
      <c r="F21" s="34">
        <f>IFERROR(IF(C21="UNL",INDEX(Tabel_UNL,MATCH($E21,Hulpsheets!$P$3:$P$123,0),MATCH($D21,Hulpsheets!$P$3:$U$3,0)),IF(C21="NFU",INDEX(Tabel_NFU,MATCH($E21,Hulpsheets!$W$3:$W$99,0),MATCH($D21,Hulpsheets!$W$3:$AC$3,0)),IF(C21="Overig",0,0))),0)</f>
        <v>0</v>
      </c>
      <c r="G21" s="356"/>
      <c r="H21" s="128"/>
      <c r="I21" s="1">
        <f t="shared" si="6"/>
        <v>0</v>
      </c>
      <c r="J21" s="1">
        <f t="shared" si="12"/>
        <v>0</v>
      </c>
      <c r="K21" s="359"/>
      <c r="L21" s="429" t="s">
        <v>120</v>
      </c>
      <c r="M21" s="257" t="str">
        <f>IF(LEN($C$5)&lt;=1,
    "",
    IF(
        OR($C$5="Overige (zorg-)instellingen",$C$5="Onderneming"),
        IF(Basisgegevens!$C$5="Ja",
            IFERROR(
                INDEX(Hulpsheets!$AO$3:$AR$18,
                    MATCH($C$9,Hulpsheets!$AN$3:$AN$18,0),
                    MATCH($C$6,Hulpsheets!$AO$3:$AR$3,0)
                ),
                ""
            ),
            IFERROR(
                INDEX(Hulpsheets!$AH$3:$AK$18,
                    MATCH($C$9,Hulpsheets!$AG$3:$AG$18,0),
                    MATCH($C$6,Hulpsheets!$AH$3:$AK$3,0)
                ),
                ""
            )
        ),
        IF($L21="Niet-economische activiteit",
            100%,
            IF(Basisgegevens!$C$5="Ja",
                IFERROR(
                    INDEX(Hulpsheets!$AO$3:$AR$18,
                        MATCH($C$9,Hulpsheets!$AN$3:$AN$18,0),
                        MATCH($C$6,Hulpsheets!$AO$3:$AR$3,0)
                    ),
                    ""
                ),
                IFERROR(
                    INDEX(Hulpsheets!$AH$3:$AK$18,
                        MATCH($C$9,Hulpsheets!$AG$3:$AG$18,0),
                        MATCH($C$6,Hulpsheets!$AH$3:$AK$3,0)
                    ),
                    ""
                )
            )
        )
    )
)</f>
        <v/>
      </c>
      <c r="N21" s="397">
        <f t="shared" si="2"/>
        <v>0</v>
      </c>
      <c r="O21" s="395" t="str">
        <f t="shared" si="7"/>
        <v/>
      </c>
      <c r="P21" s="86" t="str">
        <f t="shared" si="8"/>
        <v/>
      </c>
      <c r="R21" s="404"/>
      <c r="S21" s="403" t="str">
        <f t="shared" si="9"/>
        <v/>
      </c>
      <c r="T21" s="130" t="str">
        <f t="shared" si="10"/>
        <v/>
      </c>
      <c r="U21" s="70"/>
      <c r="V21" s="404"/>
      <c r="W21" s="70"/>
      <c r="X21" s="404"/>
      <c r="Z21" s="407" t="str">
        <f t="shared" si="11"/>
        <v/>
      </c>
      <c r="AA21" s="130" t="str">
        <f t="shared" si="3"/>
        <v/>
      </c>
      <c r="AB21" s="407" t="str">
        <f t="shared" si="4"/>
        <v/>
      </c>
      <c r="AC21" s="130" t="str">
        <f t="shared" si="5"/>
        <v/>
      </c>
      <c r="AD21" s="461"/>
    </row>
    <row r="22" spans="1:30" x14ac:dyDescent="0.2">
      <c r="A22" s="6"/>
      <c r="B22" s="98"/>
      <c r="C22" s="323" t="str">
        <f t="shared" si="0"/>
        <v/>
      </c>
      <c r="D22" s="20"/>
      <c r="E22" s="125"/>
      <c r="F22" s="34">
        <f>IFERROR(IF(C22="UNL",INDEX(Tabel_UNL,MATCH($E22,Hulpsheets!$P$3:$P$123,0),MATCH($D22,Hulpsheets!$P$3:$U$3,0)),IF(C22="NFU",INDEX(Tabel_NFU,MATCH($E22,Hulpsheets!$W$3:$W$99,0),MATCH($D22,Hulpsheets!$W$3:$AC$3,0)),IF(C22="Overig",0,0))),0)</f>
        <v>0</v>
      </c>
      <c r="G22" s="356"/>
      <c r="H22" s="128"/>
      <c r="I22" s="1">
        <f t="shared" si="6"/>
        <v>0</v>
      </c>
      <c r="J22" s="1">
        <f t="shared" si="12"/>
        <v>0</v>
      </c>
      <c r="K22" s="359"/>
      <c r="L22" s="429" t="s">
        <v>120</v>
      </c>
      <c r="M22" s="257" t="str">
        <f>IF(LEN($C$5)&lt;=1,
    "",
    IF(
        OR($C$5="Overige (zorg-)instellingen",$C$5="Onderneming"),
        IF(Basisgegevens!$C$5="Ja",
            IFERROR(
                INDEX(Hulpsheets!$AO$3:$AR$18,
                    MATCH($C$9,Hulpsheets!$AN$3:$AN$18,0),
                    MATCH($C$6,Hulpsheets!$AO$3:$AR$3,0)
                ),
                ""
            ),
            IFERROR(
                INDEX(Hulpsheets!$AH$3:$AK$18,
                    MATCH($C$9,Hulpsheets!$AG$3:$AG$18,0),
                    MATCH($C$6,Hulpsheets!$AH$3:$AK$3,0)
                ),
                ""
            )
        ),
        IF($L22="Niet-economische activiteit",
            100%,
            IF(Basisgegevens!$C$5="Ja",
                IFERROR(
                    INDEX(Hulpsheets!$AO$3:$AR$18,
                        MATCH($C$9,Hulpsheets!$AN$3:$AN$18,0),
                        MATCH($C$6,Hulpsheets!$AO$3:$AR$3,0)
                    ),
                    ""
                ),
                IFERROR(
                    INDEX(Hulpsheets!$AH$3:$AK$18,
                        MATCH($C$9,Hulpsheets!$AG$3:$AG$18,0),
                        MATCH($C$6,Hulpsheets!$AH$3:$AK$3,0)
                    ),
                    ""
                )
            )
        )
    )
)</f>
        <v/>
      </c>
      <c r="N22" s="397">
        <f t="shared" si="2"/>
        <v>0</v>
      </c>
      <c r="O22" s="395" t="str">
        <f t="shared" si="7"/>
        <v/>
      </c>
      <c r="P22" s="86" t="str">
        <f t="shared" si="8"/>
        <v/>
      </c>
      <c r="R22" s="404"/>
      <c r="S22" s="403" t="str">
        <f t="shared" si="9"/>
        <v/>
      </c>
      <c r="T22" s="130" t="str">
        <f>IFERROR(R22-S22,"")</f>
        <v/>
      </c>
      <c r="U22" s="70"/>
      <c r="V22" s="404"/>
      <c r="W22" s="70"/>
      <c r="X22" s="404"/>
      <c r="Z22" s="407" t="str">
        <f t="shared" si="11"/>
        <v/>
      </c>
      <c r="AA22" s="130" t="str">
        <f t="shared" si="3"/>
        <v/>
      </c>
      <c r="AB22" s="407" t="str">
        <f t="shared" si="4"/>
        <v/>
      </c>
      <c r="AC22" s="130" t="str">
        <f t="shared" si="5"/>
        <v/>
      </c>
      <c r="AD22" s="461"/>
    </row>
    <row r="23" spans="1:30" x14ac:dyDescent="0.2">
      <c r="A23" s="6"/>
      <c r="B23" s="98"/>
      <c r="C23" s="323" t="str">
        <f t="shared" si="0"/>
        <v/>
      </c>
      <c r="D23" s="20"/>
      <c r="E23" s="125"/>
      <c r="F23" s="34">
        <f>IFERROR(IF(C23="UNL",INDEX(Tabel_UNL,MATCH($E23,Hulpsheets!$P$3:$P$123,0),MATCH($D23,Hulpsheets!$P$3:$U$3,0)),IF(C23="NFU",INDEX(Tabel_NFU,MATCH($E23,Hulpsheets!$W$3:$W$99,0),MATCH($D23,Hulpsheets!$W$3:$AC$3,0)),IF(C23="Overig",0,0))),0)</f>
        <v>0</v>
      </c>
      <c r="G23" s="356"/>
      <c r="H23" s="128"/>
      <c r="I23" s="1">
        <f t="shared" si="6"/>
        <v>0</v>
      </c>
      <c r="J23" s="1">
        <f t="shared" si="12"/>
        <v>0</v>
      </c>
      <c r="K23" s="359"/>
      <c r="L23" s="429" t="s">
        <v>120</v>
      </c>
      <c r="M23" s="257" t="str">
        <f>IF(LEN($C$5)&lt;=1,
    "",
    IF(
        OR($C$5="Overige (zorg-)instellingen",$C$5="Onderneming"),
        IF(Basisgegevens!$C$5="Ja",
            IFERROR(
                INDEX(Hulpsheets!$AO$3:$AR$18,
                    MATCH($C$9,Hulpsheets!$AN$3:$AN$18,0),
                    MATCH($C$6,Hulpsheets!$AO$3:$AR$3,0)
                ),
                ""
            ),
            IFERROR(
                INDEX(Hulpsheets!$AH$3:$AK$18,
                    MATCH($C$9,Hulpsheets!$AG$3:$AG$18,0),
                    MATCH($C$6,Hulpsheets!$AH$3:$AK$3,0)
                ),
                ""
            )
        ),
        IF($L23="Niet-economische activiteit",
            100%,
            IF(Basisgegevens!$C$5="Ja",
                IFERROR(
                    INDEX(Hulpsheets!$AO$3:$AR$18,
                        MATCH($C$9,Hulpsheets!$AN$3:$AN$18,0),
                        MATCH($C$6,Hulpsheets!$AO$3:$AR$3,0)
                    ),
                    ""
                ),
                IFERROR(
                    INDEX(Hulpsheets!$AH$3:$AK$18,
                        MATCH($C$9,Hulpsheets!$AG$3:$AG$18,0),
                        MATCH($C$6,Hulpsheets!$AH$3:$AK$3,0)
                    ),
                    ""
                )
            )
        )
    )
)</f>
        <v/>
      </c>
      <c r="N23" s="397">
        <f t="shared" si="2"/>
        <v>0</v>
      </c>
      <c r="O23" s="395" t="str">
        <f t="shared" si="7"/>
        <v/>
      </c>
      <c r="P23" s="86" t="str">
        <f t="shared" si="8"/>
        <v/>
      </c>
      <c r="R23" s="404"/>
      <c r="S23" s="403" t="str">
        <f t="shared" si="9"/>
        <v/>
      </c>
      <c r="T23" s="130" t="str">
        <f t="shared" si="10"/>
        <v/>
      </c>
      <c r="U23" s="70"/>
      <c r="V23" s="404"/>
      <c r="W23" s="70"/>
      <c r="X23" s="404"/>
      <c r="Z23" s="407" t="str">
        <f t="shared" si="11"/>
        <v/>
      </c>
      <c r="AA23" s="130" t="str">
        <f t="shared" si="3"/>
        <v/>
      </c>
      <c r="AB23" s="407" t="str">
        <f t="shared" si="4"/>
        <v/>
      </c>
      <c r="AC23" s="130" t="str">
        <f t="shared" si="5"/>
        <v/>
      </c>
      <c r="AD23" s="461"/>
    </row>
    <row r="24" spans="1:30" x14ac:dyDescent="0.2">
      <c r="A24" s="6"/>
      <c r="B24" s="98"/>
      <c r="C24" s="323" t="str">
        <f t="shared" si="0"/>
        <v/>
      </c>
      <c r="D24" s="20"/>
      <c r="E24" s="125"/>
      <c r="F24" s="34">
        <f>IFERROR(IF(C24="UNL",INDEX(Tabel_UNL,MATCH($E24,Hulpsheets!$P$3:$P$123,0),MATCH($D24,Hulpsheets!$P$3:$U$3,0)),IF(C24="NFU",INDEX(Tabel_NFU,MATCH($E24,Hulpsheets!$W$3:$W$99,0),MATCH($D24,Hulpsheets!$W$3:$AC$3,0)),IF(C24="Overig",0,0))),0)</f>
        <v>0</v>
      </c>
      <c r="G24" s="356"/>
      <c r="H24" s="128"/>
      <c r="I24" s="1">
        <f t="shared" si="6"/>
        <v>0</v>
      </c>
      <c r="J24" s="1">
        <f t="shared" si="12"/>
        <v>0</v>
      </c>
      <c r="K24" s="359"/>
      <c r="L24" s="429" t="s">
        <v>120</v>
      </c>
      <c r="M24" s="257" t="str">
        <f>IF(LEN($C$5)&lt;=1,
    "",
    IF(
        OR($C$5="Overige (zorg-)instellingen",$C$5="Onderneming"),
        IF(Basisgegevens!$C$5="Ja",
            IFERROR(
                INDEX(Hulpsheets!$AO$3:$AR$18,
                    MATCH($C$9,Hulpsheets!$AN$3:$AN$18,0),
                    MATCH($C$6,Hulpsheets!$AO$3:$AR$3,0)
                ),
                ""
            ),
            IFERROR(
                INDEX(Hulpsheets!$AH$3:$AK$18,
                    MATCH($C$9,Hulpsheets!$AG$3:$AG$18,0),
                    MATCH($C$6,Hulpsheets!$AH$3:$AK$3,0)
                ),
                ""
            )
        ),
        IF($L24="Niet-economische activiteit",
            100%,
            IF(Basisgegevens!$C$5="Ja",
                IFERROR(
                    INDEX(Hulpsheets!$AO$3:$AR$18,
                        MATCH($C$9,Hulpsheets!$AN$3:$AN$18,0),
                        MATCH($C$6,Hulpsheets!$AO$3:$AR$3,0)
                    ),
                    ""
                ),
                IFERROR(
                    INDEX(Hulpsheets!$AH$3:$AK$18,
                        MATCH($C$9,Hulpsheets!$AG$3:$AG$18,0),
                        MATCH($C$6,Hulpsheets!$AH$3:$AK$3,0)
                    ),
                    ""
                )
            )
        )
    )
)</f>
        <v/>
      </c>
      <c r="N24" s="397">
        <f t="shared" si="2"/>
        <v>0</v>
      </c>
      <c r="O24" s="395" t="str">
        <f t="shared" si="7"/>
        <v/>
      </c>
      <c r="P24" s="86" t="str">
        <f t="shared" si="8"/>
        <v/>
      </c>
      <c r="R24" s="404"/>
      <c r="S24" s="403" t="str">
        <f t="shared" si="9"/>
        <v/>
      </c>
      <c r="T24" s="130" t="str">
        <f t="shared" si="10"/>
        <v/>
      </c>
      <c r="U24" s="70"/>
      <c r="V24" s="404"/>
      <c r="W24" s="70"/>
      <c r="X24" s="404"/>
      <c r="Z24" s="407" t="str">
        <f t="shared" si="11"/>
        <v/>
      </c>
      <c r="AA24" s="130" t="str">
        <f t="shared" si="3"/>
        <v/>
      </c>
      <c r="AB24" s="407" t="str">
        <f t="shared" si="4"/>
        <v/>
      </c>
      <c r="AC24" s="130" t="str">
        <f t="shared" si="5"/>
        <v/>
      </c>
      <c r="AD24" s="461"/>
    </row>
    <row r="25" spans="1:30" x14ac:dyDescent="0.2">
      <c r="A25" s="6"/>
      <c r="B25" s="98"/>
      <c r="C25" s="323" t="str">
        <f t="shared" si="0"/>
        <v/>
      </c>
      <c r="D25" s="20"/>
      <c r="E25" s="125"/>
      <c r="F25" s="34">
        <f>IFERROR(IF(C25="UNL",INDEX(Tabel_UNL,MATCH($E25,Hulpsheets!$P$3:$P$123,0),MATCH($D25,Hulpsheets!$P$3:$U$3,0)),IF(C25="NFU",INDEX(Tabel_NFU,MATCH($E25,Hulpsheets!$W$3:$W$99,0),MATCH($D25,Hulpsheets!$W$3:$AC$3,0)),IF(C25="Overig",0,0))),0)</f>
        <v>0</v>
      </c>
      <c r="G25" s="356"/>
      <c r="H25" s="128"/>
      <c r="I25" s="1">
        <f t="shared" si="6"/>
        <v>0</v>
      </c>
      <c r="J25" s="1">
        <f t="shared" si="12"/>
        <v>0</v>
      </c>
      <c r="K25" s="359"/>
      <c r="L25" s="429" t="s">
        <v>120</v>
      </c>
      <c r="M25" s="257" t="str">
        <f>IF(LEN($C$5)&lt;=1,
    "",
    IF(
        OR($C$5="Overige (zorg-)instellingen",$C$5="Onderneming"),
        IF(Basisgegevens!$C$5="Ja",
            IFERROR(
                INDEX(Hulpsheets!$AO$3:$AR$18,
                    MATCH($C$9,Hulpsheets!$AN$3:$AN$18,0),
                    MATCH($C$6,Hulpsheets!$AO$3:$AR$3,0)
                ),
                ""
            ),
            IFERROR(
                INDEX(Hulpsheets!$AH$3:$AK$18,
                    MATCH($C$9,Hulpsheets!$AG$3:$AG$18,0),
                    MATCH($C$6,Hulpsheets!$AH$3:$AK$3,0)
                ),
                ""
            )
        ),
        IF($L25="Niet-economische activiteit",
            100%,
            IF(Basisgegevens!$C$5="Ja",
                IFERROR(
                    INDEX(Hulpsheets!$AO$3:$AR$18,
                        MATCH($C$9,Hulpsheets!$AN$3:$AN$18,0),
                        MATCH($C$6,Hulpsheets!$AO$3:$AR$3,0)
                    ),
                    ""
                ),
                IFERROR(
                    INDEX(Hulpsheets!$AH$3:$AK$18,
                        MATCH($C$9,Hulpsheets!$AG$3:$AG$18,0),
                        MATCH($C$6,Hulpsheets!$AH$3:$AK$3,0)
                    ),
                    ""
                )
            )
        )
    )
)</f>
        <v/>
      </c>
      <c r="N25" s="397">
        <f t="shared" si="2"/>
        <v>0</v>
      </c>
      <c r="O25" s="395" t="str">
        <f t="shared" si="7"/>
        <v/>
      </c>
      <c r="P25" s="86" t="str">
        <f t="shared" si="8"/>
        <v/>
      </c>
      <c r="R25" s="404"/>
      <c r="S25" s="403" t="str">
        <f t="shared" si="9"/>
        <v/>
      </c>
      <c r="T25" s="130" t="str">
        <f t="shared" si="10"/>
        <v/>
      </c>
      <c r="U25" s="70"/>
      <c r="V25" s="404"/>
      <c r="W25" s="70"/>
      <c r="X25" s="404"/>
      <c r="Z25" s="407" t="str">
        <f t="shared" si="11"/>
        <v/>
      </c>
      <c r="AA25" s="130" t="str">
        <f t="shared" si="3"/>
        <v/>
      </c>
      <c r="AB25" s="407" t="str">
        <f t="shared" si="4"/>
        <v/>
      </c>
      <c r="AC25" s="130" t="str">
        <f t="shared" si="5"/>
        <v/>
      </c>
      <c r="AD25" s="461"/>
    </row>
    <row r="26" spans="1:30" x14ac:dyDescent="0.2">
      <c r="A26" s="6"/>
      <c r="B26" s="98"/>
      <c r="C26" s="323" t="str">
        <f t="shared" si="0"/>
        <v/>
      </c>
      <c r="D26" s="20"/>
      <c r="E26" s="125"/>
      <c r="F26" s="34">
        <f>IFERROR(IF(C26="UNL",INDEX(Tabel_UNL,MATCH($E26,Hulpsheets!$P$3:$P$123,0),MATCH($D26,Hulpsheets!$P$3:$U$3,0)),IF(C26="NFU",INDEX(Tabel_NFU,MATCH($E26,Hulpsheets!$W$3:$W$99,0),MATCH($D26,Hulpsheets!$W$3:$AC$3,0)),IF(C26="Overig",0,0))),0)</f>
        <v>0</v>
      </c>
      <c r="G26" s="356"/>
      <c r="H26" s="128"/>
      <c r="I26" s="1">
        <f t="shared" si="6"/>
        <v>0</v>
      </c>
      <c r="J26" s="1">
        <f t="shared" si="12"/>
        <v>0</v>
      </c>
      <c r="K26" s="359"/>
      <c r="L26" s="429" t="s">
        <v>120</v>
      </c>
      <c r="M26" s="257" t="str">
        <f>IF(LEN($C$5)&lt;=1,
    "",
    IF(
        OR($C$5="Overige (zorg-)instellingen",$C$5="Onderneming"),
        IF(Basisgegevens!$C$5="Ja",
            IFERROR(
                INDEX(Hulpsheets!$AO$3:$AR$18,
                    MATCH($C$9,Hulpsheets!$AN$3:$AN$18,0),
                    MATCH($C$6,Hulpsheets!$AO$3:$AR$3,0)
                ),
                ""
            ),
            IFERROR(
                INDEX(Hulpsheets!$AH$3:$AK$18,
                    MATCH($C$9,Hulpsheets!$AG$3:$AG$18,0),
                    MATCH($C$6,Hulpsheets!$AH$3:$AK$3,0)
                ),
                ""
            )
        ),
        IF($L26="Niet-economische activiteit",
            100%,
            IF(Basisgegevens!$C$5="Ja",
                IFERROR(
                    INDEX(Hulpsheets!$AO$3:$AR$18,
                        MATCH($C$9,Hulpsheets!$AN$3:$AN$18,0),
                        MATCH($C$6,Hulpsheets!$AO$3:$AR$3,0)
                    ),
                    ""
                ),
                IFERROR(
                    INDEX(Hulpsheets!$AH$3:$AK$18,
                        MATCH($C$9,Hulpsheets!$AG$3:$AG$18,0),
                        MATCH($C$6,Hulpsheets!$AH$3:$AK$3,0)
                    ),
                    ""
                )
            )
        )
    )
)</f>
        <v/>
      </c>
      <c r="N26" s="397">
        <f t="shared" si="2"/>
        <v>0</v>
      </c>
      <c r="O26" s="395" t="str">
        <f t="shared" si="7"/>
        <v/>
      </c>
      <c r="P26" s="86" t="str">
        <f t="shared" si="8"/>
        <v/>
      </c>
      <c r="R26" s="404"/>
      <c r="S26" s="403" t="str">
        <f t="shared" si="9"/>
        <v/>
      </c>
      <c r="T26" s="130" t="str">
        <f t="shared" si="10"/>
        <v/>
      </c>
      <c r="U26" s="70"/>
      <c r="V26" s="404"/>
      <c r="W26" s="70"/>
      <c r="X26" s="404"/>
      <c r="Z26" s="407" t="str">
        <f t="shared" si="11"/>
        <v/>
      </c>
      <c r="AA26" s="130" t="str">
        <f t="shared" si="3"/>
        <v/>
      </c>
      <c r="AB26" s="407" t="str">
        <f t="shared" si="4"/>
        <v/>
      </c>
      <c r="AC26" s="130" t="str">
        <f t="shared" si="5"/>
        <v/>
      </c>
      <c r="AD26" s="461"/>
    </row>
    <row r="27" spans="1:30" ht="13.5" thickBot="1" x14ac:dyDescent="0.25">
      <c r="A27" s="6"/>
      <c r="B27" s="98"/>
      <c r="C27" s="323" t="str">
        <f t="shared" si="0"/>
        <v/>
      </c>
      <c r="D27" s="20"/>
      <c r="E27" s="125"/>
      <c r="F27" s="34">
        <f>IFERROR(IF(C27="UNL",INDEX(Tabel_UNL,MATCH($E27,Hulpsheets!$P$3:$P$123,0),MATCH($D27,Hulpsheets!$P$3:$U$3,0)),IF(C27="NFU",INDEX(Tabel_NFU,MATCH($E27,Hulpsheets!$W$3:$W$99,0),MATCH($D27,Hulpsheets!$W$3:$AC$3,0)),IF(C27="Overig",0,0))),0)</f>
        <v>0</v>
      </c>
      <c r="G27" s="356"/>
      <c r="H27" s="128"/>
      <c r="I27" s="1">
        <f t="shared" si="6"/>
        <v>0</v>
      </c>
      <c r="J27" s="1">
        <f t="shared" si="12"/>
        <v>0</v>
      </c>
      <c r="K27" s="359"/>
      <c r="L27" s="429" t="s">
        <v>120</v>
      </c>
      <c r="M27" s="257" t="str">
        <f>IF(LEN($C$5)&lt;=1,
    "",
    IF(
        OR($C$5="Overige (zorg-)instellingen",$C$5="Onderneming"),
        IF(Basisgegevens!$C$5="Ja",
            IFERROR(
                INDEX(Hulpsheets!$AO$3:$AR$18,
                    MATCH($C$9,Hulpsheets!$AN$3:$AN$18,0),
                    MATCH($C$6,Hulpsheets!$AO$3:$AR$3,0)
                ),
                ""
            ),
            IFERROR(
                INDEX(Hulpsheets!$AH$3:$AK$18,
                    MATCH($C$9,Hulpsheets!$AG$3:$AG$18,0),
                    MATCH($C$6,Hulpsheets!$AH$3:$AK$3,0)
                ),
                ""
            )
        ),
        IF($L27="Niet-economische activiteit",
            100%,
            IF(Basisgegevens!$C$5="Ja",
                IFERROR(
                    INDEX(Hulpsheets!$AO$3:$AR$18,
                        MATCH($C$9,Hulpsheets!$AN$3:$AN$18,0),
                        MATCH($C$6,Hulpsheets!$AO$3:$AR$3,0)
                    ),
                    ""
                ),
                IFERROR(
                    INDEX(Hulpsheets!$AH$3:$AK$18,
                        MATCH($C$9,Hulpsheets!$AG$3:$AG$18,0),
                        MATCH($C$6,Hulpsheets!$AH$3:$AK$3,0)
                    ),
                    ""
                )
            )
        )
    )
)</f>
        <v/>
      </c>
      <c r="N27" s="397">
        <f t="shared" si="2"/>
        <v>0</v>
      </c>
      <c r="O27" s="395" t="str">
        <f t="shared" si="7"/>
        <v/>
      </c>
      <c r="P27" s="86" t="str">
        <f t="shared" si="8"/>
        <v/>
      </c>
      <c r="R27" s="404"/>
      <c r="S27" s="403" t="str">
        <f t="shared" si="9"/>
        <v/>
      </c>
      <c r="T27" s="130" t="str">
        <f t="shared" si="10"/>
        <v/>
      </c>
      <c r="U27" s="70"/>
      <c r="V27" s="404"/>
      <c r="W27" s="70"/>
      <c r="X27" s="404"/>
      <c r="Z27" s="407" t="str">
        <f t="shared" si="11"/>
        <v/>
      </c>
      <c r="AA27" s="130" t="str">
        <f t="shared" si="3"/>
        <v/>
      </c>
      <c r="AB27" s="407" t="str">
        <f t="shared" si="4"/>
        <v/>
      </c>
      <c r="AC27" s="130" t="str">
        <f t="shared" si="5"/>
        <v/>
      </c>
      <c r="AD27" s="461"/>
    </row>
    <row r="28" spans="1:30" ht="13.5" hidden="1" outlineLevel="1" thickBot="1" x14ac:dyDescent="0.25">
      <c r="A28" s="6"/>
      <c r="B28" s="98"/>
      <c r="C28" s="323" t="str">
        <f t="shared" si="0"/>
        <v/>
      </c>
      <c r="D28" s="20"/>
      <c r="E28" s="125"/>
      <c r="F28" s="34">
        <f>IFERROR(IF(C28="UNL",INDEX(Tabel_UNL,MATCH($E28,Hulpsheets!$P$3:$P$123,0),MATCH($D28,Hulpsheets!$P$3:$U$3,0)),IF(C28="NFU",INDEX(Tabel_NFU,MATCH($E28,Hulpsheets!$W$3:$W$99,0),MATCH($D28,Hulpsheets!$W$3:$AC$3,0)),IF(C28="Overig",0,0))),0)</f>
        <v>0</v>
      </c>
      <c r="G28" s="356"/>
      <c r="H28" s="128"/>
      <c r="I28" s="1">
        <f t="shared" si="6"/>
        <v>0</v>
      </c>
      <c r="J28" s="1">
        <f t="shared" si="12"/>
        <v>0</v>
      </c>
      <c r="K28" s="359"/>
      <c r="L28" s="429" t="s">
        <v>120</v>
      </c>
      <c r="M28" s="257" t="str">
        <f>IF(LEN($C$5)&lt;=1,
    "",
    IF(
        OR($C$5="Overige (zorg-)instellingen",$C$5="Onderneming"),
        IF(Basisgegevens!$C$5="Ja",
            IFERROR(
                INDEX(Hulpsheets!$AO$3:$AR$18,
                    MATCH($C$9,Hulpsheets!$AN$3:$AN$18,0),
                    MATCH($C$6,Hulpsheets!$AO$3:$AR$3,0)
                ),
                ""
            ),
            IFERROR(
                INDEX(Hulpsheets!$AH$3:$AK$18,
                    MATCH($C$9,Hulpsheets!$AG$3:$AG$18,0),
                    MATCH($C$6,Hulpsheets!$AH$3:$AK$3,0)
                ),
                ""
            )
        ),
        IF($L28="Niet-economische activiteit",
            100%,
            IF(Basisgegevens!$C$5="Ja",
                IFERROR(
                    INDEX(Hulpsheets!$AO$3:$AR$18,
                        MATCH($C$9,Hulpsheets!$AN$3:$AN$18,0),
                        MATCH($C$6,Hulpsheets!$AO$3:$AR$3,0)
                    ),
                    ""
                ),
                IFERROR(
                    INDEX(Hulpsheets!$AH$3:$AK$18,
                        MATCH($C$9,Hulpsheets!$AG$3:$AG$18,0),
                        MATCH($C$6,Hulpsheets!$AH$3:$AK$3,0)
                    ),
                    ""
                )
            )
        )
    )
)</f>
        <v/>
      </c>
      <c r="N28" s="397">
        <f t="shared" si="2"/>
        <v>0</v>
      </c>
      <c r="O28" s="77" t="str">
        <f t="shared" si="7"/>
        <v/>
      </c>
      <c r="P28" s="86" t="str">
        <f t="shared" si="8"/>
        <v/>
      </c>
      <c r="R28" s="404"/>
      <c r="S28" s="403" t="str">
        <f t="shared" si="9"/>
        <v/>
      </c>
      <c r="T28" s="130" t="str">
        <f t="shared" si="10"/>
        <v/>
      </c>
      <c r="U28" s="70"/>
      <c r="V28" s="404"/>
      <c r="W28" s="70"/>
      <c r="X28" s="404"/>
      <c r="Z28" s="407" t="str">
        <f t="shared" si="11"/>
        <v/>
      </c>
      <c r="AA28" s="130" t="str">
        <f t="shared" si="3"/>
        <v/>
      </c>
      <c r="AB28" s="407" t="str">
        <f t="shared" si="4"/>
        <v/>
      </c>
      <c r="AC28" s="130" t="str">
        <f t="shared" si="5"/>
        <v/>
      </c>
      <c r="AD28" s="461"/>
    </row>
    <row r="29" spans="1:30" ht="13.5" hidden="1" outlineLevel="1" thickBot="1" x14ac:dyDescent="0.25">
      <c r="A29" s="6"/>
      <c r="B29" s="98"/>
      <c r="C29" s="323" t="str">
        <f t="shared" si="0"/>
        <v/>
      </c>
      <c r="D29" s="20"/>
      <c r="E29" s="125"/>
      <c r="F29" s="34">
        <f>IFERROR(IF(C29="UNL",INDEX(Tabel_UNL,MATCH($E29,Hulpsheets!$P$3:$P$123,0),MATCH($D29,Hulpsheets!$P$3:$U$3,0)),IF(C29="NFU",INDEX(Tabel_NFU,MATCH($E29,Hulpsheets!$W$3:$W$99,0),MATCH($D29,Hulpsheets!$W$3:$AC$3,0)),IF(C29="Overig",0,0))),0)</f>
        <v>0</v>
      </c>
      <c r="G29" s="356"/>
      <c r="H29" s="128"/>
      <c r="I29" s="1">
        <f t="shared" si="6"/>
        <v>0</v>
      </c>
      <c r="J29" s="1">
        <f t="shared" si="12"/>
        <v>0</v>
      </c>
      <c r="K29" s="359"/>
      <c r="L29" s="429" t="s">
        <v>120</v>
      </c>
      <c r="M29" s="257" t="str">
        <f>IF(LEN($C$5)&lt;=1,
    "",
    IF(
        OR($C$5="Overige (zorg-)instellingen",$C$5="Onderneming"),
        IF(Basisgegevens!$C$5="Ja",
            IFERROR(
                INDEX(Hulpsheets!$AO$3:$AR$18,
                    MATCH($C$9,Hulpsheets!$AN$3:$AN$18,0),
                    MATCH($C$6,Hulpsheets!$AO$3:$AR$3,0)
                ),
                ""
            ),
            IFERROR(
                INDEX(Hulpsheets!$AH$3:$AK$18,
                    MATCH($C$9,Hulpsheets!$AG$3:$AG$18,0),
                    MATCH($C$6,Hulpsheets!$AH$3:$AK$3,0)
                ),
                ""
            )
        ),
        IF($L29="Niet-economische activiteit",
            100%,
            IF(Basisgegevens!$C$5="Ja",
                IFERROR(
                    INDEX(Hulpsheets!$AO$3:$AR$18,
                        MATCH($C$9,Hulpsheets!$AN$3:$AN$18,0),
                        MATCH($C$6,Hulpsheets!$AO$3:$AR$3,0)
                    ),
                    ""
                ),
                IFERROR(
                    INDEX(Hulpsheets!$AH$3:$AK$18,
                        MATCH($C$9,Hulpsheets!$AG$3:$AG$18,0),
                        MATCH($C$6,Hulpsheets!$AH$3:$AK$3,0)
                    ),
                    ""
                )
            )
        )
    )
)</f>
        <v/>
      </c>
      <c r="N29" s="397">
        <f t="shared" si="2"/>
        <v>0</v>
      </c>
      <c r="O29" s="77" t="str">
        <f t="shared" si="7"/>
        <v/>
      </c>
      <c r="P29" s="86" t="str">
        <f t="shared" si="8"/>
        <v/>
      </c>
      <c r="R29" s="404"/>
      <c r="S29" s="403" t="str">
        <f t="shared" si="9"/>
        <v/>
      </c>
      <c r="T29" s="130" t="str">
        <f t="shared" si="10"/>
        <v/>
      </c>
      <c r="U29" s="70"/>
      <c r="V29" s="404"/>
      <c r="W29" s="70"/>
      <c r="X29" s="404"/>
      <c r="Z29" s="407" t="str">
        <f t="shared" si="11"/>
        <v/>
      </c>
      <c r="AA29" s="130" t="str">
        <f t="shared" si="3"/>
        <v/>
      </c>
      <c r="AB29" s="407" t="str">
        <f t="shared" si="4"/>
        <v/>
      </c>
      <c r="AC29" s="130" t="str">
        <f t="shared" si="5"/>
        <v/>
      </c>
      <c r="AD29" s="461"/>
    </row>
    <row r="30" spans="1:30" ht="13.5" hidden="1" outlineLevel="1" thickBot="1" x14ac:dyDescent="0.25">
      <c r="A30" s="6"/>
      <c r="B30" s="98"/>
      <c r="C30" s="323" t="str">
        <f t="shared" si="0"/>
        <v/>
      </c>
      <c r="D30" s="20"/>
      <c r="E30" s="125"/>
      <c r="F30" s="34">
        <f>IFERROR(IF(C30="UNL",INDEX(Tabel_UNL,MATCH($E30,Hulpsheets!$P$3:$P$123,0),MATCH($D30,Hulpsheets!$P$3:$U$3,0)),IF(C30="NFU",INDEX(Tabel_NFU,MATCH($E30,Hulpsheets!$W$3:$W$99,0),MATCH($D30,Hulpsheets!$W$3:$AC$3,0)),IF(C30="Overig",0,0))),0)</f>
        <v>0</v>
      </c>
      <c r="G30" s="356"/>
      <c r="H30" s="128"/>
      <c r="I30" s="1">
        <f t="shared" si="6"/>
        <v>0</v>
      </c>
      <c r="J30" s="1">
        <f t="shared" si="12"/>
        <v>0</v>
      </c>
      <c r="K30" s="359"/>
      <c r="L30" s="429" t="s">
        <v>120</v>
      </c>
      <c r="M30" s="257" t="str">
        <f>IF(LEN($C$5)&lt;=1,
    "",
    IF(
        OR($C$5="Overige (zorg-)instellingen",$C$5="Onderneming"),
        IF(Basisgegevens!$C$5="Ja",
            IFERROR(
                INDEX(Hulpsheets!$AO$3:$AR$18,
                    MATCH($C$9,Hulpsheets!$AN$3:$AN$18,0),
                    MATCH($C$6,Hulpsheets!$AO$3:$AR$3,0)
                ),
                ""
            ),
            IFERROR(
                INDEX(Hulpsheets!$AH$3:$AK$18,
                    MATCH($C$9,Hulpsheets!$AG$3:$AG$18,0),
                    MATCH($C$6,Hulpsheets!$AH$3:$AK$3,0)
                ),
                ""
            )
        ),
        IF($L30="Niet-economische activiteit",
            100%,
            IF(Basisgegevens!$C$5="Ja",
                IFERROR(
                    INDEX(Hulpsheets!$AO$3:$AR$18,
                        MATCH($C$9,Hulpsheets!$AN$3:$AN$18,0),
                        MATCH($C$6,Hulpsheets!$AO$3:$AR$3,0)
                    ),
                    ""
                ),
                IFERROR(
                    INDEX(Hulpsheets!$AH$3:$AK$18,
                        MATCH($C$9,Hulpsheets!$AG$3:$AG$18,0),
                        MATCH($C$6,Hulpsheets!$AH$3:$AK$3,0)
                    ),
                    ""
                )
            )
        )
    )
)</f>
        <v/>
      </c>
      <c r="N30" s="397">
        <f t="shared" si="2"/>
        <v>0</v>
      </c>
      <c r="O30" s="77" t="str">
        <f t="shared" si="7"/>
        <v/>
      </c>
      <c r="P30" s="86" t="str">
        <f t="shared" si="8"/>
        <v/>
      </c>
      <c r="R30" s="404"/>
      <c r="S30" s="403" t="str">
        <f t="shared" si="9"/>
        <v/>
      </c>
      <c r="T30" s="130" t="str">
        <f t="shared" si="10"/>
        <v/>
      </c>
      <c r="U30" s="70"/>
      <c r="V30" s="404"/>
      <c r="W30" s="70"/>
      <c r="X30" s="404"/>
      <c r="Z30" s="407" t="str">
        <f t="shared" si="11"/>
        <v/>
      </c>
      <c r="AA30" s="130" t="str">
        <f t="shared" si="3"/>
        <v/>
      </c>
      <c r="AB30" s="407" t="str">
        <f t="shared" si="4"/>
        <v/>
      </c>
      <c r="AC30" s="130" t="str">
        <f t="shared" si="5"/>
        <v/>
      </c>
      <c r="AD30" s="461"/>
    </row>
    <row r="31" spans="1:30" ht="13.5" hidden="1" outlineLevel="1" thickBot="1" x14ac:dyDescent="0.25">
      <c r="A31" s="6"/>
      <c r="B31" s="98"/>
      <c r="C31" s="323" t="str">
        <f t="shared" si="0"/>
        <v/>
      </c>
      <c r="D31" s="20"/>
      <c r="E31" s="125"/>
      <c r="F31" s="34">
        <f>IFERROR(IF(C31="UNL",INDEX(Tabel_UNL,MATCH($E31,Hulpsheets!$P$3:$P$123,0),MATCH($D31,Hulpsheets!$P$3:$U$3,0)),IF(C31="NFU",INDEX(Tabel_NFU,MATCH($E31,Hulpsheets!$W$3:$W$99,0),MATCH($D31,Hulpsheets!$W$3:$AC$3,0)),IF(C31="Overig",0,0))),0)</f>
        <v>0</v>
      </c>
      <c r="G31" s="356"/>
      <c r="H31" s="128"/>
      <c r="I31" s="1">
        <f t="shared" si="6"/>
        <v>0</v>
      </c>
      <c r="J31" s="1">
        <f t="shared" si="12"/>
        <v>0</v>
      </c>
      <c r="K31" s="359"/>
      <c r="L31" s="429" t="s">
        <v>120</v>
      </c>
      <c r="M31" s="257" t="str">
        <f>IF(LEN($C$5)&lt;=1,
    "",
    IF(
        OR($C$5="Overige (zorg-)instellingen",$C$5="Onderneming"),
        IF(Basisgegevens!$C$5="Ja",
            IFERROR(
                INDEX(Hulpsheets!$AO$3:$AR$18,
                    MATCH($C$9,Hulpsheets!$AN$3:$AN$18,0),
                    MATCH($C$6,Hulpsheets!$AO$3:$AR$3,0)
                ),
                ""
            ),
            IFERROR(
                INDEX(Hulpsheets!$AH$3:$AK$18,
                    MATCH($C$9,Hulpsheets!$AG$3:$AG$18,0),
                    MATCH($C$6,Hulpsheets!$AH$3:$AK$3,0)
                ),
                ""
            )
        ),
        IF($L31="Niet-economische activiteit",
            100%,
            IF(Basisgegevens!$C$5="Ja",
                IFERROR(
                    INDEX(Hulpsheets!$AO$3:$AR$18,
                        MATCH($C$9,Hulpsheets!$AN$3:$AN$18,0),
                        MATCH($C$6,Hulpsheets!$AO$3:$AR$3,0)
                    ),
                    ""
                ),
                IFERROR(
                    INDEX(Hulpsheets!$AH$3:$AK$18,
                        MATCH($C$9,Hulpsheets!$AG$3:$AG$18,0),
                        MATCH($C$6,Hulpsheets!$AH$3:$AK$3,0)
                    ),
                    ""
                )
            )
        )
    )
)</f>
        <v/>
      </c>
      <c r="N31" s="397">
        <f t="shared" si="2"/>
        <v>0</v>
      </c>
      <c r="O31" s="77" t="str">
        <f t="shared" si="7"/>
        <v/>
      </c>
      <c r="P31" s="86" t="str">
        <f t="shared" si="8"/>
        <v/>
      </c>
      <c r="R31" s="404"/>
      <c r="S31" s="403" t="str">
        <f t="shared" si="9"/>
        <v/>
      </c>
      <c r="T31" s="130" t="str">
        <f t="shared" si="10"/>
        <v/>
      </c>
      <c r="U31" s="70"/>
      <c r="V31" s="404"/>
      <c r="W31" s="70"/>
      <c r="X31" s="404"/>
      <c r="Z31" s="407" t="str">
        <f t="shared" si="11"/>
        <v/>
      </c>
      <c r="AA31" s="130" t="str">
        <f t="shared" si="3"/>
        <v/>
      </c>
      <c r="AB31" s="407" t="str">
        <f t="shared" si="4"/>
        <v/>
      </c>
      <c r="AC31" s="130" t="str">
        <f t="shared" si="5"/>
        <v/>
      </c>
      <c r="AD31" s="461"/>
    </row>
    <row r="32" spans="1:30" ht="13.5" hidden="1" outlineLevel="1" thickBot="1" x14ac:dyDescent="0.25">
      <c r="A32" s="6"/>
      <c r="B32" s="98"/>
      <c r="C32" s="323" t="str">
        <f t="shared" si="0"/>
        <v/>
      </c>
      <c r="D32" s="20"/>
      <c r="E32" s="125"/>
      <c r="F32" s="34">
        <f>IFERROR(IF(C32="UNL",INDEX(Tabel_UNL,MATCH($E32,Hulpsheets!$P$3:$P$123,0),MATCH($D32,Hulpsheets!$P$3:$U$3,0)),IF(C32="NFU",INDEX(Tabel_NFU,MATCH($E32,Hulpsheets!$W$3:$W$99,0),MATCH($D32,Hulpsheets!$W$3:$AC$3,0)),IF(C32="Overig",0,0))),0)</f>
        <v>0</v>
      </c>
      <c r="G32" s="356"/>
      <c r="H32" s="128"/>
      <c r="I32" s="1">
        <f t="shared" si="6"/>
        <v>0</v>
      </c>
      <c r="J32" s="1">
        <f t="shared" si="12"/>
        <v>0</v>
      </c>
      <c r="K32" s="359"/>
      <c r="L32" s="429" t="s">
        <v>120</v>
      </c>
      <c r="M32" s="257" t="str">
        <f>IF(LEN($C$5)&lt;=1,
    "",
    IF(
        OR($C$5="Overige (zorg-)instellingen",$C$5="Onderneming"),
        IF(Basisgegevens!$C$5="Ja",
            IFERROR(
                INDEX(Hulpsheets!$AO$3:$AR$18,
                    MATCH($C$9,Hulpsheets!$AN$3:$AN$18,0),
                    MATCH($C$6,Hulpsheets!$AO$3:$AR$3,0)
                ),
                ""
            ),
            IFERROR(
                INDEX(Hulpsheets!$AH$3:$AK$18,
                    MATCH($C$9,Hulpsheets!$AG$3:$AG$18,0),
                    MATCH($C$6,Hulpsheets!$AH$3:$AK$3,0)
                ),
                ""
            )
        ),
        IF($L32="Niet-economische activiteit",
            100%,
            IF(Basisgegevens!$C$5="Ja",
                IFERROR(
                    INDEX(Hulpsheets!$AO$3:$AR$18,
                        MATCH($C$9,Hulpsheets!$AN$3:$AN$18,0),
                        MATCH($C$6,Hulpsheets!$AO$3:$AR$3,0)
                    ),
                    ""
                ),
                IFERROR(
                    INDEX(Hulpsheets!$AH$3:$AK$18,
                        MATCH($C$9,Hulpsheets!$AG$3:$AG$18,0),
                        MATCH($C$6,Hulpsheets!$AH$3:$AK$3,0)
                    ),
                    ""
                )
            )
        )
    )
)</f>
        <v/>
      </c>
      <c r="N32" s="397">
        <f t="shared" si="2"/>
        <v>0</v>
      </c>
      <c r="O32" s="77" t="str">
        <f t="shared" si="7"/>
        <v/>
      </c>
      <c r="P32" s="86" t="str">
        <f t="shared" si="8"/>
        <v/>
      </c>
      <c r="R32" s="404"/>
      <c r="S32" s="403" t="str">
        <f t="shared" si="9"/>
        <v/>
      </c>
      <c r="T32" s="130" t="str">
        <f t="shared" si="10"/>
        <v/>
      </c>
      <c r="U32" s="70"/>
      <c r="V32" s="404"/>
      <c r="W32" s="70"/>
      <c r="X32" s="404"/>
      <c r="Z32" s="407" t="str">
        <f t="shared" si="11"/>
        <v/>
      </c>
      <c r="AA32" s="130" t="str">
        <f t="shared" si="3"/>
        <v/>
      </c>
      <c r="AB32" s="407" t="str">
        <f t="shared" si="4"/>
        <v/>
      </c>
      <c r="AC32" s="130" t="str">
        <f t="shared" si="5"/>
        <v/>
      </c>
      <c r="AD32" s="461"/>
    </row>
    <row r="33" spans="1:30" ht="13.5" hidden="1" outlineLevel="1" thickBot="1" x14ac:dyDescent="0.25">
      <c r="A33" s="6"/>
      <c r="B33" s="98"/>
      <c r="C33" s="323" t="str">
        <f t="shared" si="0"/>
        <v/>
      </c>
      <c r="D33" s="20"/>
      <c r="E33" s="125"/>
      <c r="F33" s="34">
        <f>IFERROR(IF(C33="UNL",INDEX(Tabel_UNL,MATCH($E33,Hulpsheets!$P$3:$P$123,0),MATCH($D33,Hulpsheets!$P$3:$U$3,0)),IF(C33="NFU",INDEX(Tabel_NFU,MATCH($E33,Hulpsheets!$W$3:$W$99,0),MATCH($D33,Hulpsheets!$W$3:$AC$3,0)),IF(C33="Overig",0,0))),0)</f>
        <v>0</v>
      </c>
      <c r="G33" s="356"/>
      <c r="H33" s="128"/>
      <c r="I33" s="1">
        <f t="shared" si="6"/>
        <v>0</v>
      </c>
      <c r="J33" s="1">
        <f t="shared" si="12"/>
        <v>0</v>
      </c>
      <c r="K33" s="359"/>
      <c r="L33" s="429" t="s">
        <v>120</v>
      </c>
      <c r="M33" s="257" t="str">
        <f>IF(LEN($C$5)&lt;=1,
    "",
    IF(
        OR($C$5="Overige (zorg-)instellingen",$C$5="Onderneming"),
        IF(Basisgegevens!$C$5="Ja",
            IFERROR(
                INDEX(Hulpsheets!$AO$3:$AR$18,
                    MATCH($C$9,Hulpsheets!$AN$3:$AN$18,0),
                    MATCH($C$6,Hulpsheets!$AO$3:$AR$3,0)
                ),
                ""
            ),
            IFERROR(
                INDEX(Hulpsheets!$AH$3:$AK$18,
                    MATCH($C$9,Hulpsheets!$AG$3:$AG$18,0),
                    MATCH($C$6,Hulpsheets!$AH$3:$AK$3,0)
                ),
                ""
            )
        ),
        IF($L33="Niet-economische activiteit",
            100%,
            IF(Basisgegevens!$C$5="Ja",
                IFERROR(
                    INDEX(Hulpsheets!$AO$3:$AR$18,
                        MATCH($C$9,Hulpsheets!$AN$3:$AN$18,0),
                        MATCH($C$6,Hulpsheets!$AO$3:$AR$3,0)
                    ),
                    ""
                ),
                IFERROR(
                    INDEX(Hulpsheets!$AH$3:$AK$18,
                        MATCH($C$9,Hulpsheets!$AG$3:$AG$18,0),
                        MATCH($C$6,Hulpsheets!$AH$3:$AK$3,0)
                    ),
                    ""
                )
            )
        )
    )
)</f>
        <v/>
      </c>
      <c r="N33" s="397">
        <f t="shared" si="2"/>
        <v>0</v>
      </c>
      <c r="O33" s="77" t="str">
        <f t="shared" si="7"/>
        <v/>
      </c>
      <c r="P33" s="86" t="str">
        <f t="shared" si="8"/>
        <v/>
      </c>
      <c r="R33" s="404"/>
      <c r="S33" s="403" t="str">
        <f t="shared" si="9"/>
        <v/>
      </c>
      <c r="T33" s="130" t="str">
        <f t="shared" si="10"/>
        <v/>
      </c>
      <c r="U33" s="70"/>
      <c r="V33" s="404"/>
      <c r="W33" s="70"/>
      <c r="X33" s="404"/>
      <c r="Z33" s="407" t="str">
        <f t="shared" si="11"/>
        <v/>
      </c>
      <c r="AA33" s="130" t="str">
        <f t="shared" si="3"/>
        <v/>
      </c>
      <c r="AB33" s="407" t="str">
        <f t="shared" si="4"/>
        <v/>
      </c>
      <c r="AC33" s="130" t="str">
        <f t="shared" si="5"/>
        <v/>
      </c>
      <c r="AD33" s="461"/>
    </row>
    <row r="34" spans="1:30" ht="13.5" hidden="1" outlineLevel="1" thickBot="1" x14ac:dyDescent="0.25">
      <c r="A34" s="6"/>
      <c r="B34" s="98"/>
      <c r="C34" s="323" t="str">
        <f t="shared" si="0"/>
        <v/>
      </c>
      <c r="D34" s="20"/>
      <c r="E34" s="125"/>
      <c r="F34" s="34">
        <f>IFERROR(IF(C34="UNL",INDEX(Tabel_UNL,MATCH($E34,Hulpsheets!$P$3:$P$123,0),MATCH($D34,Hulpsheets!$P$3:$U$3,0)),IF(C34="NFU",INDEX(Tabel_NFU,MATCH($E34,Hulpsheets!$W$3:$W$99,0),MATCH($D34,Hulpsheets!$W$3:$AC$3,0)),IF(C34="Overig",0,0))),0)</f>
        <v>0</v>
      </c>
      <c r="G34" s="356"/>
      <c r="H34" s="128"/>
      <c r="I34" s="1">
        <f t="shared" si="6"/>
        <v>0</v>
      </c>
      <c r="J34" s="1">
        <f t="shared" si="12"/>
        <v>0</v>
      </c>
      <c r="K34" s="359"/>
      <c r="L34" s="429" t="s">
        <v>120</v>
      </c>
      <c r="M34" s="257" t="str">
        <f>IF(LEN($C$5)&lt;=1,
    "",
    IF(
        OR($C$5="Overige (zorg-)instellingen",$C$5="Onderneming"),
        IF(Basisgegevens!$C$5="Ja",
            IFERROR(
                INDEX(Hulpsheets!$AO$3:$AR$18,
                    MATCH($C$9,Hulpsheets!$AN$3:$AN$18,0),
                    MATCH($C$6,Hulpsheets!$AO$3:$AR$3,0)
                ),
                ""
            ),
            IFERROR(
                INDEX(Hulpsheets!$AH$3:$AK$18,
                    MATCH($C$9,Hulpsheets!$AG$3:$AG$18,0),
                    MATCH($C$6,Hulpsheets!$AH$3:$AK$3,0)
                ),
                ""
            )
        ),
        IF($L34="Niet-economische activiteit",
            100%,
            IF(Basisgegevens!$C$5="Ja",
                IFERROR(
                    INDEX(Hulpsheets!$AO$3:$AR$18,
                        MATCH($C$9,Hulpsheets!$AN$3:$AN$18,0),
                        MATCH($C$6,Hulpsheets!$AO$3:$AR$3,0)
                    ),
                    ""
                ),
                IFERROR(
                    INDEX(Hulpsheets!$AH$3:$AK$18,
                        MATCH($C$9,Hulpsheets!$AG$3:$AG$18,0),
                        MATCH($C$6,Hulpsheets!$AH$3:$AK$3,0)
                    ),
                    ""
                )
            )
        )
    )
)</f>
        <v/>
      </c>
      <c r="N34" s="397">
        <f t="shared" si="2"/>
        <v>0</v>
      </c>
      <c r="O34" s="77" t="str">
        <f t="shared" si="7"/>
        <v/>
      </c>
      <c r="P34" s="86" t="str">
        <f t="shared" si="8"/>
        <v/>
      </c>
      <c r="R34" s="404"/>
      <c r="S34" s="403" t="str">
        <f t="shared" si="9"/>
        <v/>
      </c>
      <c r="T34" s="130" t="str">
        <f t="shared" si="10"/>
        <v/>
      </c>
      <c r="U34" s="70"/>
      <c r="V34" s="404"/>
      <c r="W34" s="70"/>
      <c r="X34" s="404"/>
      <c r="Z34" s="407" t="str">
        <f t="shared" si="11"/>
        <v/>
      </c>
      <c r="AA34" s="130" t="str">
        <f t="shared" si="3"/>
        <v/>
      </c>
      <c r="AB34" s="407" t="str">
        <f t="shared" si="4"/>
        <v/>
      </c>
      <c r="AC34" s="130" t="str">
        <f t="shared" si="5"/>
        <v/>
      </c>
      <c r="AD34" s="461"/>
    </row>
    <row r="35" spans="1:30" ht="13.5" hidden="1" outlineLevel="1" thickBot="1" x14ac:dyDescent="0.25">
      <c r="A35" s="6"/>
      <c r="B35" s="98"/>
      <c r="C35" s="323" t="str">
        <f t="shared" si="0"/>
        <v/>
      </c>
      <c r="D35" s="20"/>
      <c r="E35" s="125"/>
      <c r="F35" s="34">
        <f>IFERROR(IF(C35="UNL",INDEX(Tabel_UNL,MATCH($E35,Hulpsheets!$P$3:$P$123,0),MATCH($D35,Hulpsheets!$P$3:$U$3,0)),IF(C35="NFU",INDEX(Tabel_NFU,MATCH($E35,Hulpsheets!$W$3:$W$99,0),MATCH($D35,Hulpsheets!$W$3:$AC$3,0)),IF(C35="Overig",0,0))),0)</f>
        <v>0</v>
      </c>
      <c r="G35" s="356"/>
      <c r="H35" s="128"/>
      <c r="I35" s="1">
        <f t="shared" si="6"/>
        <v>0</v>
      </c>
      <c r="J35" s="1">
        <f t="shared" si="12"/>
        <v>0</v>
      </c>
      <c r="K35" s="359"/>
      <c r="L35" s="429" t="s">
        <v>120</v>
      </c>
      <c r="M35" s="257" t="str">
        <f>IF(LEN($C$5)&lt;=1,
    "",
    IF(
        OR($C$5="Overige (zorg-)instellingen",$C$5="Onderneming"),
        IF(Basisgegevens!$C$5="Ja",
            IFERROR(
                INDEX(Hulpsheets!$AO$3:$AR$18,
                    MATCH($C$9,Hulpsheets!$AN$3:$AN$18,0),
                    MATCH($C$6,Hulpsheets!$AO$3:$AR$3,0)
                ),
                ""
            ),
            IFERROR(
                INDEX(Hulpsheets!$AH$3:$AK$18,
                    MATCH($C$9,Hulpsheets!$AG$3:$AG$18,0),
                    MATCH($C$6,Hulpsheets!$AH$3:$AK$3,0)
                ),
                ""
            )
        ),
        IF($L35="Niet-economische activiteit",
            100%,
            IF(Basisgegevens!$C$5="Ja",
                IFERROR(
                    INDEX(Hulpsheets!$AO$3:$AR$18,
                        MATCH($C$9,Hulpsheets!$AN$3:$AN$18,0),
                        MATCH($C$6,Hulpsheets!$AO$3:$AR$3,0)
                    ),
                    ""
                ),
                IFERROR(
                    INDEX(Hulpsheets!$AH$3:$AK$18,
                        MATCH($C$9,Hulpsheets!$AG$3:$AG$18,0),
                        MATCH($C$6,Hulpsheets!$AH$3:$AK$3,0)
                    ),
                    ""
                )
            )
        )
    )
)</f>
        <v/>
      </c>
      <c r="N35" s="397">
        <f t="shared" si="2"/>
        <v>0</v>
      </c>
      <c r="O35" s="77" t="str">
        <f t="shared" si="7"/>
        <v/>
      </c>
      <c r="P35" s="86" t="str">
        <f t="shared" si="8"/>
        <v/>
      </c>
      <c r="R35" s="404"/>
      <c r="S35" s="403" t="str">
        <f t="shared" si="9"/>
        <v/>
      </c>
      <c r="T35" s="130" t="str">
        <f t="shared" si="10"/>
        <v/>
      </c>
      <c r="U35" s="70"/>
      <c r="V35" s="404"/>
      <c r="W35" s="70"/>
      <c r="X35" s="404"/>
      <c r="Z35" s="407" t="str">
        <f t="shared" si="11"/>
        <v/>
      </c>
      <c r="AA35" s="130" t="str">
        <f t="shared" si="3"/>
        <v/>
      </c>
      <c r="AB35" s="407" t="str">
        <f t="shared" si="4"/>
        <v/>
      </c>
      <c r="AC35" s="130" t="str">
        <f t="shared" si="5"/>
        <v/>
      </c>
      <c r="AD35" s="461"/>
    </row>
    <row r="36" spans="1:30" ht="13.5" hidden="1" outlineLevel="1" thickBot="1" x14ac:dyDescent="0.25">
      <c r="A36" s="6"/>
      <c r="B36" s="98"/>
      <c r="C36" s="323" t="str">
        <f t="shared" si="0"/>
        <v/>
      </c>
      <c r="D36" s="20"/>
      <c r="E36" s="125"/>
      <c r="F36" s="34">
        <f>IFERROR(IF(C36="UNL",INDEX(Tabel_UNL,MATCH($E36,Hulpsheets!$P$3:$P$123,0),MATCH($D36,Hulpsheets!$P$3:$U$3,0)),IF(C36="NFU",INDEX(Tabel_NFU,MATCH($E36,Hulpsheets!$W$3:$W$99,0),MATCH($D36,Hulpsheets!$W$3:$AC$3,0)),IF(C36="Overig",0,0))),0)</f>
        <v>0</v>
      </c>
      <c r="G36" s="356"/>
      <c r="H36" s="128"/>
      <c r="I36" s="1">
        <f t="shared" si="6"/>
        <v>0</v>
      </c>
      <c r="J36" s="1">
        <f t="shared" si="12"/>
        <v>0</v>
      </c>
      <c r="K36" s="359"/>
      <c r="L36" s="429" t="s">
        <v>120</v>
      </c>
      <c r="M36" s="257" t="str">
        <f>IF(LEN($C$5)&lt;=1,
    "",
    IF(
        OR($C$5="Overige (zorg-)instellingen",$C$5="Onderneming"),
        IF(Basisgegevens!$C$5="Ja",
            IFERROR(
                INDEX(Hulpsheets!$AO$3:$AR$18,
                    MATCH($C$9,Hulpsheets!$AN$3:$AN$18,0),
                    MATCH($C$6,Hulpsheets!$AO$3:$AR$3,0)
                ),
                ""
            ),
            IFERROR(
                INDEX(Hulpsheets!$AH$3:$AK$18,
                    MATCH($C$9,Hulpsheets!$AG$3:$AG$18,0),
                    MATCH($C$6,Hulpsheets!$AH$3:$AK$3,0)
                ),
                ""
            )
        ),
        IF($L36="Niet-economische activiteit",
            100%,
            IF(Basisgegevens!$C$5="Ja",
                IFERROR(
                    INDEX(Hulpsheets!$AO$3:$AR$18,
                        MATCH($C$9,Hulpsheets!$AN$3:$AN$18,0),
                        MATCH($C$6,Hulpsheets!$AO$3:$AR$3,0)
                    ),
                    ""
                ),
                IFERROR(
                    INDEX(Hulpsheets!$AH$3:$AK$18,
                        MATCH($C$9,Hulpsheets!$AG$3:$AG$18,0),
                        MATCH($C$6,Hulpsheets!$AH$3:$AK$3,0)
                    ),
                    ""
                )
            )
        )
    )
)</f>
        <v/>
      </c>
      <c r="N36" s="397">
        <f t="shared" si="2"/>
        <v>0</v>
      </c>
      <c r="O36" s="77" t="str">
        <f t="shared" si="7"/>
        <v/>
      </c>
      <c r="P36" s="86" t="str">
        <f t="shared" si="8"/>
        <v/>
      </c>
      <c r="R36" s="404"/>
      <c r="S36" s="403" t="str">
        <f t="shared" si="9"/>
        <v/>
      </c>
      <c r="T36" s="130" t="str">
        <f t="shared" si="10"/>
        <v/>
      </c>
      <c r="U36" s="70"/>
      <c r="V36" s="404"/>
      <c r="W36" s="70"/>
      <c r="X36" s="404"/>
      <c r="Z36" s="407" t="str">
        <f t="shared" si="11"/>
        <v/>
      </c>
      <c r="AA36" s="130" t="str">
        <f t="shared" si="3"/>
        <v/>
      </c>
      <c r="AB36" s="407" t="str">
        <f t="shared" si="4"/>
        <v/>
      </c>
      <c r="AC36" s="130" t="str">
        <f t="shared" si="5"/>
        <v/>
      </c>
      <c r="AD36" s="461"/>
    </row>
    <row r="37" spans="1:30" ht="13.5" hidden="1" outlineLevel="1" thickBot="1" x14ac:dyDescent="0.25">
      <c r="A37" s="6"/>
      <c r="B37" s="99"/>
      <c r="C37" s="376" t="str">
        <f t="shared" si="0"/>
        <v/>
      </c>
      <c r="D37" s="35"/>
      <c r="E37" s="126"/>
      <c r="F37" s="385">
        <f>IFERROR(IF(C37="UNL",INDEX(Tabel_UNL,MATCH($E37,Hulpsheets!$P$3:$P$123,0),MATCH($D37,Hulpsheets!$P$3:$U$3,0)),IF(C37="NFU",INDEX(Tabel_NFU,MATCH($E37,Hulpsheets!$W$3:$W$99,0),MATCH($D37,Hulpsheets!$W$3:$AC$3,0)),IF(C37="Overig",0,0))),0)</f>
        <v>0</v>
      </c>
      <c r="G37" s="357"/>
      <c r="H37" s="129"/>
      <c r="I37" s="79">
        <f t="shared" si="6"/>
        <v>0</v>
      </c>
      <c r="J37" s="79">
        <f t="shared" si="12"/>
        <v>0</v>
      </c>
      <c r="K37" s="360"/>
      <c r="L37" s="428" t="s">
        <v>120</v>
      </c>
      <c r="M37" s="427" t="str">
        <f>IF(LEN($C$5)&lt;=1,
    "",
    IF(
        OR($C$5="Overige (zorg-)instellingen",$C$5="Onderneming"),
        IF(Basisgegevens!$C$5="Ja",
            IFERROR(
                INDEX(Hulpsheets!$AO$3:$AR$18,
                    MATCH($C$9,Hulpsheets!$AN$3:$AN$18,0),
                    MATCH($C$6,Hulpsheets!$AO$3:$AR$3,0)
                ),
                ""
            ),
            IFERROR(
                INDEX(Hulpsheets!$AH$3:$AK$18,
                    MATCH($C$9,Hulpsheets!$AG$3:$AG$18,0),
                    MATCH($C$6,Hulpsheets!$AH$3:$AK$3,0)
                ),
                ""
            )
        ),
        IF($L37="Niet-economische activiteit",
            100%,
            IF(Basisgegevens!$C$5="Ja",
                IFERROR(
                    INDEX(Hulpsheets!$AO$3:$AR$18,
                        MATCH($C$9,Hulpsheets!$AN$3:$AN$18,0),
                        MATCH($C$6,Hulpsheets!$AO$3:$AR$3,0)
                    ),
                    ""
                ),
                IFERROR(
                    INDEX(Hulpsheets!$AH$3:$AK$18,
                        MATCH($C$9,Hulpsheets!$AG$3:$AG$18,0),
                        MATCH($C$6,Hulpsheets!$AH$3:$AK$3,0)
                    ),
                    ""
                )
            )
        )
    )
)</f>
        <v/>
      </c>
      <c r="N37" s="397">
        <f t="shared" si="2"/>
        <v>0</v>
      </c>
      <c r="O37" s="87" t="str">
        <f t="shared" si="7"/>
        <v/>
      </c>
      <c r="P37" s="88" t="str">
        <f t="shared" si="8"/>
        <v/>
      </c>
      <c r="R37" s="405"/>
      <c r="S37" s="403" t="str">
        <f t="shared" si="9"/>
        <v/>
      </c>
      <c r="T37" s="365" t="str">
        <f>IFERROR(R37-S37,"")</f>
        <v/>
      </c>
      <c r="U37" s="70"/>
      <c r="V37" s="411"/>
      <c r="W37" s="70"/>
      <c r="X37" s="411"/>
      <c r="Z37" s="407" t="str">
        <f t="shared" si="11"/>
        <v/>
      </c>
      <c r="AA37" s="365" t="str">
        <f t="shared" si="3"/>
        <v/>
      </c>
      <c r="AB37" s="407" t="str">
        <f t="shared" si="4"/>
        <v/>
      </c>
      <c r="AC37" s="365" t="str">
        <f t="shared" si="5"/>
        <v/>
      </c>
      <c r="AD37" s="461"/>
    </row>
    <row r="38" spans="1:30" ht="13.5" collapsed="1" thickBot="1" x14ac:dyDescent="0.25">
      <c r="A38" s="97"/>
      <c r="B38" s="9"/>
      <c r="C38" s="97"/>
      <c r="D38" s="97"/>
      <c r="E38" s="230" t="str">
        <f>"* Let op: aantal maanden is maximaal "&amp;C7</f>
        <v xml:space="preserve">* Let op: aantal maanden is maximaal </v>
      </c>
      <c r="F38" s="97"/>
      <c r="G38" s="97"/>
      <c r="H38" s="97"/>
      <c r="L38" s="418" t="s">
        <v>102</v>
      </c>
      <c r="M38" s="78"/>
      <c r="N38" s="101">
        <f>SUM(N13:N37)</f>
        <v>0</v>
      </c>
      <c r="O38" s="101">
        <f>SUM(O13:O37)</f>
        <v>0</v>
      </c>
      <c r="P38" s="101">
        <f>SUM(P13:P37)</f>
        <v>0</v>
      </c>
      <c r="R38" s="366">
        <f>SUM(R13:R37)</f>
        <v>0</v>
      </c>
      <c r="S38" s="366">
        <f>SUM(S13:S37)</f>
        <v>0</v>
      </c>
      <c r="T38" s="366">
        <f>SUM(T13:T37)</f>
        <v>0</v>
      </c>
      <c r="U38" s="70"/>
      <c r="V38" s="364">
        <f>SUM(V13:V37)</f>
        <v>0</v>
      </c>
      <c r="W38" s="70"/>
      <c r="X38" s="364">
        <f>SUM(X13:X37)</f>
        <v>0</v>
      </c>
      <c r="Z38" s="410">
        <f>SUM(Z13:Z37)</f>
        <v>0</v>
      </c>
      <c r="AA38" s="364">
        <f>SUM(AA13:AA37)</f>
        <v>0</v>
      </c>
      <c r="AB38" s="410">
        <f>SUM(AB13:AB37)</f>
        <v>0</v>
      </c>
      <c r="AC38" s="364">
        <f>SUM(AC13:AC37)</f>
        <v>0</v>
      </c>
      <c r="AD38" s="462"/>
    </row>
    <row r="39" spans="1:30" ht="16.5" customHeight="1" thickBot="1" x14ac:dyDescent="0.25">
      <c r="B39" s="5" t="s">
        <v>103</v>
      </c>
      <c r="C39" s="7"/>
      <c r="D39" s="7"/>
      <c r="E39" s="6"/>
      <c r="F39" s="6"/>
      <c r="G39" s="6"/>
      <c r="H39" s="6"/>
      <c r="Q39" s="97"/>
      <c r="R39" s="97"/>
      <c r="S39" s="97"/>
      <c r="T39" s="97"/>
      <c r="U39" s="97"/>
      <c r="V39" s="97"/>
      <c r="W39" s="97"/>
      <c r="X39" s="97"/>
      <c r="Z39" s="97"/>
      <c r="AA39" s="97"/>
      <c r="AB39" s="97"/>
      <c r="AC39" s="97"/>
      <c r="AD39" s="97"/>
    </row>
    <row r="40" spans="1:30" ht="16.5" customHeight="1" thickBot="1" x14ac:dyDescent="0.25">
      <c r="B40" s="8" t="s">
        <v>104</v>
      </c>
      <c r="C40" s="7"/>
      <c r="D40" s="7"/>
      <c r="F40" s="6"/>
      <c r="G40" s="6"/>
      <c r="H40" s="6"/>
      <c r="Q40" s="97"/>
      <c r="R40" s="406" t="s">
        <v>87</v>
      </c>
      <c r="S40" s="401"/>
      <c r="T40" s="402"/>
      <c r="U40" s="6"/>
      <c r="V40" s="498" t="s">
        <v>61</v>
      </c>
      <c r="W40" s="6"/>
      <c r="X40" s="498" t="s">
        <v>62</v>
      </c>
      <c r="Z40" s="412"/>
      <c r="AA40" s="413"/>
      <c r="AB40" s="412"/>
      <c r="AC40" s="413"/>
      <c r="AD40" s="463"/>
    </row>
    <row r="41" spans="1:30" ht="13.5" thickBot="1" x14ac:dyDescent="0.25">
      <c r="A41" s="39"/>
      <c r="B41" s="39"/>
      <c r="C41" s="39"/>
      <c r="D41" s="39"/>
      <c r="F41" s="39"/>
      <c r="G41" s="39"/>
      <c r="H41" s="39"/>
      <c r="I41" s="39"/>
      <c r="J41" s="39"/>
      <c r="K41" s="39"/>
      <c r="L41" s="39"/>
      <c r="M41" s="258"/>
      <c r="N41" s="39"/>
      <c r="O41" s="39"/>
      <c r="P41" s="97"/>
      <c r="Q41" s="97"/>
      <c r="R41" s="6"/>
      <c r="S41" s="6"/>
      <c r="T41" s="6"/>
      <c r="U41" s="6"/>
      <c r="V41" s="499"/>
      <c r="W41" s="6"/>
      <c r="X41" s="499"/>
      <c r="Z41" s="6"/>
      <c r="AA41" s="6"/>
      <c r="AB41" s="6"/>
      <c r="AC41" s="97"/>
      <c r="AD41" s="97"/>
    </row>
    <row r="42" spans="1:30" ht="21" customHeight="1" thickBot="1" x14ac:dyDescent="0.25">
      <c r="A42" s="121"/>
      <c r="B42" s="521" t="s">
        <v>88</v>
      </c>
      <c r="C42" s="522"/>
      <c r="D42" s="522"/>
      <c r="E42" s="522"/>
      <c r="F42" s="522"/>
      <c r="G42" s="522"/>
      <c r="H42" s="522"/>
      <c r="I42" s="523"/>
      <c r="J42" s="236" t="s">
        <v>105</v>
      </c>
      <c r="K42" s="236" t="s">
        <v>106</v>
      </c>
      <c r="L42" s="236" t="s">
        <v>235</v>
      </c>
      <c r="M42" s="235" t="s">
        <v>94</v>
      </c>
      <c r="N42" s="143" t="s">
        <v>66</v>
      </c>
      <c r="O42" s="142" t="s">
        <v>95</v>
      </c>
      <c r="P42" s="122" t="s">
        <v>96</v>
      </c>
      <c r="Q42" s="120"/>
      <c r="R42" s="239" t="s">
        <v>68</v>
      </c>
      <c r="S42" s="93" t="s">
        <v>97</v>
      </c>
      <c r="T42" s="238" t="s">
        <v>70</v>
      </c>
      <c r="U42" s="119"/>
      <c r="V42" s="239" t="s">
        <v>68</v>
      </c>
      <c r="W42" s="414"/>
      <c r="X42" s="239" t="s">
        <v>68</v>
      </c>
      <c r="Y42" s="120"/>
      <c r="Z42" s="238" t="s">
        <v>97</v>
      </c>
      <c r="AA42" s="238" t="s">
        <v>70</v>
      </c>
      <c r="AB42" s="238" t="s">
        <v>97</v>
      </c>
      <c r="AC42" s="238" t="s">
        <v>70</v>
      </c>
      <c r="AD42" s="118"/>
    </row>
    <row r="43" spans="1:30" ht="14.25" customHeight="1" x14ac:dyDescent="0.2">
      <c r="A43" s="6"/>
      <c r="B43" s="524"/>
      <c r="C43" s="525"/>
      <c r="D43" s="525"/>
      <c r="E43" s="525"/>
      <c r="F43" s="525"/>
      <c r="G43" s="525"/>
      <c r="H43" s="525"/>
      <c r="I43" s="526"/>
      <c r="J43" s="138"/>
      <c r="K43" s="292"/>
      <c r="L43" s="429" t="s">
        <v>120</v>
      </c>
      <c r="M43" s="257" t="str">
        <f>IF(LEN($C$5)&lt;=1,
    "",
    IF(
        OR($C$5="Overige (zorg-)instellingen",$C$5="Onderneming"),
        IF(Basisgegevens!$C$5="Ja",
            IFERROR(
                INDEX(Hulpsheets!$AO$3:$AR$18,
                    MATCH($C$9,Hulpsheets!$AN$3:$AN$18,0),
                    MATCH($C$6,Hulpsheets!$AO$3:$AR$3,0)
                ),
                ""
            ),
            IFERROR(
                INDEX(Hulpsheets!$AH$3:$AK$18,
                    MATCH($C$9,Hulpsheets!$AG$3:$AG$18,0),
                    MATCH($C$6,Hulpsheets!$AH$3:$AK$3,0)
                ),
                ""
            )
        ),
        IF($L43="Niet-economische activiteit",
            100%,
            IF(Basisgegevens!$C$5="Ja",
                IFERROR(
                    INDEX(Hulpsheets!$AO$3:$AR$18,
                        MATCH($C$9,Hulpsheets!$AN$3:$AN$18,0),
                        MATCH($C$6,Hulpsheets!$AO$3:$AR$3,0)
                    ),
                    ""
                ),
                IFERROR(
                    INDEX(Hulpsheets!$AH$3:$AK$18,
                        MATCH($C$9,Hulpsheets!$AG$3:$AG$18,0),
                        MATCH($C$6,Hulpsheets!$AH$3:$AK$3,0)
                    ),
                    ""
                )
            )
        )
    )
)</f>
        <v/>
      </c>
      <c r="N43" s="397">
        <f t="shared" ref="N43:N67" si="13">IFERROR(J43*K43,"")</f>
        <v>0</v>
      </c>
      <c r="O43" s="82" t="str">
        <f>IFERROR(N43*M43,"")</f>
        <v/>
      </c>
      <c r="P43" s="81" t="str">
        <f>IFERROR(N43-O43,"")</f>
        <v/>
      </c>
      <c r="R43" s="404"/>
      <c r="S43" s="403" t="str">
        <f>IFERROR($R43*(1-$M43),"")</f>
        <v/>
      </c>
      <c r="T43" s="130" t="str">
        <f>IFERROR(R43-S43,"")</f>
        <v/>
      </c>
      <c r="U43" s="80"/>
      <c r="V43" s="404"/>
      <c r="W43" s="70"/>
      <c r="X43" s="404"/>
      <c r="Z43" s="407" t="str">
        <f>IFERROR($V43*(1-$M43),"")</f>
        <v/>
      </c>
      <c r="AA43" s="130" t="str">
        <f t="shared" ref="AA43:AA67" si="14">IFERROR(V43-Z43,"")</f>
        <v/>
      </c>
      <c r="AB43" s="407" t="str">
        <f t="shared" ref="AB43:AB67" si="15">IFERROR($X43*(1-$M43),"")</f>
        <v/>
      </c>
      <c r="AC43" s="130" t="str">
        <f t="shared" ref="AC43:AC67" si="16">IFERROR(X43-AB43,"")</f>
        <v/>
      </c>
      <c r="AD43" s="461"/>
    </row>
    <row r="44" spans="1:30" x14ac:dyDescent="0.2">
      <c r="A44" s="6"/>
      <c r="B44" s="500"/>
      <c r="C44" s="501"/>
      <c r="D44" s="501"/>
      <c r="E44" s="501"/>
      <c r="F44" s="501"/>
      <c r="G44" s="501"/>
      <c r="H44" s="501"/>
      <c r="I44" s="502"/>
      <c r="J44" s="139"/>
      <c r="K44" s="254"/>
      <c r="L44" s="429" t="s">
        <v>120</v>
      </c>
      <c r="M44" s="257" t="str">
        <f>IF(LEN($C$5)&lt;=1,
    "",
    IF(
        OR($C$5="Overige (zorg-)instellingen",$C$5="Onderneming"),
        IF(Basisgegevens!$C$5="Ja",
            IFERROR(
                INDEX(Hulpsheets!$AO$3:$AR$18,
                    MATCH($C$9,Hulpsheets!$AN$3:$AN$18,0),
                    MATCH($C$6,Hulpsheets!$AO$3:$AR$3,0)
                ),
                ""
            ),
            IFERROR(
                INDEX(Hulpsheets!$AH$3:$AK$18,
                    MATCH($C$9,Hulpsheets!$AG$3:$AG$18,0),
                    MATCH($C$6,Hulpsheets!$AH$3:$AK$3,0)
                ),
                ""
            )
        ),
        IF($L44="Niet-economische activiteit",
            100%,
            IF(Basisgegevens!$C$5="Ja",
                IFERROR(
                    INDEX(Hulpsheets!$AO$3:$AR$18,
                        MATCH($C$9,Hulpsheets!$AN$3:$AN$18,0),
                        MATCH($C$6,Hulpsheets!$AO$3:$AR$3,0)
                    ),
                    ""
                ),
                IFERROR(
                    INDEX(Hulpsheets!$AH$3:$AK$18,
                        MATCH($C$9,Hulpsheets!$AG$3:$AG$18,0),
                        MATCH($C$6,Hulpsheets!$AH$3:$AK$3,0)
                    ),
                    ""
                )
            )
        )
    )
)</f>
        <v/>
      </c>
      <c r="N44" s="397">
        <f t="shared" si="13"/>
        <v>0</v>
      </c>
      <c r="O44" s="77" t="str">
        <f t="shared" ref="O44:O67" si="17">IFERROR(N44*M44,"")</f>
        <v/>
      </c>
      <c r="P44" s="81" t="str">
        <f t="shared" ref="P44:P67" si="18">IFERROR(N44-O44,"")</f>
        <v/>
      </c>
      <c r="R44" s="404"/>
      <c r="S44" s="403" t="str">
        <f t="shared" ref="S44:S67" si="19">IFERROR($R44*(1-$M44),"")</f>
        <v/>
      </c>
      <c r="T44" s="130" t="str">
        <f t="shared" ref="T44:T67" si="20">IFERROR(R44-S44,"")</f>
        <v/>
      </c>
      <c r="U44" s="70"/>
      <c r="V44" s="404"/>
      <c r="W44" s="70"/>
      <c r="X44" s="404"/>
      <c r="Z44" s="407" t="str">
        <f t="shared" ref="Z44:Z66" si="21">IFERROR($V44*(1-$M44),"")</f>
        <v/>
      </c>
      <c r="AA44" s="130" t="str">
        <f t="shared" si="14"/>
        <v/>
      </c>
      <c r="AB44" s="407" t="str">
        <f t="shared" si="15"/>
        <v/>
      </c>
      <c r="AC44" s="130" t="str">
        <f t="shared" si="16"/>
        <v/>
      </c>
      <c r="AD44" s="461"/>
    </row>
    <row r="45" spans="1:30" x14ac:dyDescent="0.2">
      <c r="A45" s="6"/>
      <c r="B45" s="500"/>
      <c r="C45" s="501"/>
      <c r="D45" s="501"/>
      <c r="E45" s="501"/>
      <c r="F45" s="501"/>
      <c r="G45" s="501"/>
      <c r="H45" s="501"/>
      <c r="I45" s="502"/>
      <c r="J45" s="139"/>
      <c r="K45" s="254"/>
      <c r="L45" s="429" t="s">
        <v>120</v>
      </c>
      <c r="M45" s="257" t="str">
        <f>IF(LEN($C$5)&lt;=1,
    "",
    IF(
        OR($C$5="Overige (zorg-)instellingen",$C$5="Onderneming"),
        IF(Basisgegevens!$C$5="Ja",
            IFERROR(
                INDEX(Hulpsheets!$AO$3:$AR$18,
                    MATCH($C$9,Hulpsheets!$AN$3:$AN$18,0),
                    MATCH($C$6,Hulpsheets!$AO$3:$AR$3,0)
                ),
                ""
            ),
            IFERROR(
                INDEX(Hulpsheets!$AH$3:$AK$18,
                    MATCH($C$9,Hulpsheets!$AG$3:$AG$18,0),
                    MATCH($C$6,Hulpsheets!$AH$3:$AK$3,0)
                ),
                ""
            )
        ),
        IF($L45="Niet-economische activiteit",
            100%,
            IF(Basisgegevens!$C$5="Ja",
                IFERROR(
                    INDEX(Hulpsheets!$AO$3:$AR$18,
                        MATCH($C$9,Hulpsheets!$AN$3:$AN$18,0),
                        MATCH($C$6,Hulpsheets!$AO$3:$AR$3,0)
                    ),
                    ""
                ),
                IFERROR(
                    INDEX(Hulpsheets!$AH$3:$AK$18,
                        MATCH($C$9,Hulpsheets!$AG$3:$AG$18,0),
                        MATCH($C$6,Hulpsheets!$AH$3:$AK$3,0)
                    ),
                    ""
                )
            )
        )
    )
)</f>
        <v/>
      </c>
      <c r="N45" s="397">
        <f t="shared" si="13"/>
        <v>0</v>
      </c>
      <c r="O45" s="77" t="str">
        <f t="shared" si="17"/>
        <v/>
      </c>
      <c r="P45" s="81" t="str">
        <f t="shared" si="18"/>
        <v/>
      </c>
      <c r="R45" s="404"/>
      <c r="S45" s="403" t="str">
        <f t="shared" si="19"/>
        <v/>
      </c>
      <c r="T45" s="130" t="str">
        <f t="shared" si="20"/>
        <v/>
      </c>
      <c r="U45" s="70"/>
      <c r="V45" s="404"/>
      <c r="W45" s="70"/>
      <c r="X45" s="404"/>
      <c r="Z45" s="407" t="str">
        <f t="shared" si="21"/>
        <v/>
      </c>
      <c r="AA45" s="130" t="str">
        <f t="shared" si="14"/>
        <v/>
      </c>
      <c r="AB45" s="407" t="str">
        <f t="shared" si="15"/>
        <v/>
      </c>
      <c r="AC45" s="130" t="str">
        <f t="shared" si="16"/>
        <v/>
      </c>
      <c r="AD45" s="461"/>
    </row>
    <row r="46" spans="1:30" x14ac:dyDescent="0.2">
      <c r="A46" s="6"/>
      <c r="B46" s="500"/>
      <c r="C46" s="501"/>
      <c r="D46" s="501"/>
      <c r="E46" s="501"/>
      <c r="F46" s="501"/>
      <c r="G46" s="501"/>
      <c r="H46" s="501"/>
      <c r="I46" s="502"/>
      <c r="J46" s="139"/>
      <c r="K46" s="254"/>
      <c r="L46" s="429" t="s">
        <v>120</v>
      </c>
      <c r="M46" s="257" t="str">
        <f>IF(LEN($C$5)&lt;=1,
    "",
    IF(
        OR($C$5="Overige (zorg-)instellingen",$C$5="Onderneming"),
        IF(Basisgegevens!$C$5="Ja",
            IFERROR(
                INDEX(Hulpsheets!$AO$3:$AR$18,
                    MATCH($C$9,Hulpsheets!$AN$3:$AN$18,0),
                    MATCH($C$6,Hulpsheets!$AO$3:$AR$3,0)
                ),
                ""
            ),
            IFERROR(
                INDEX(Hulpsheets!$AH$3:$AK$18,
                    MATCH($C$9,Hulpsheets!$AG$3:$AG$18,0),
                    MATCH($C$6,Hulpsheets!$AH$3:$AK$3,0)
                ),
                ""
            )
        ),
        IF($L46="Niet-economische activiteit",
            100%,
            IF(Basisgegevens!$C$5="Ja",
                IFERROR(
                    INDEX(Hulpsheets!$AO$3:$AR$18,
                        MATCH($C$9,Hulpsheets!$AN$3:$AN$18,0),
                        MATCH($C$6,Hulpsheets!$AO$3:$AR$3,0)
                    ),
                    ""
                ),
                IFERROR(
                    INDEX(Hulpsheets!$AH$3:$AK$18,
                        MATCH($C$9,Hulpsheets!$AG$3:$AG$18,0),
                        MATCH($C$6,Hulpsheets!$AH$3:$AK$3,0)
                    ),
                    ""
                )
            )
        )
    )
)</f>
        <v/>
      </c>
      <c r="N46" s="397">
        <f t="shared" si="13"/>
        <v>0</v>
      </c>
      <c r="O46" s="77" t="str">
        <f t="shared" si="17"/>
        <v/>
      </c>
      <c r="P46" s="81" t="str">
        <f t="shared" si="18"/>
        <v/>
      </c>
      <c r="R46" s="404"/>
      <c r="S46" s="403" t="str">
        <f t="shared" si="19"/>
        <v/>
      </c>
      <c r="T46" s="130" t="str">
        <f t="shared" si="20"/>
        <v/>
      </c>
      <c r="U46" s="70"/>
      <c r="V46" s="404"/>
      <c r="W46" s="70"/>
      <c r="X46" s="404"/>
      <c r="Z46" s="407" t="str">
        <f t="shared" si="21"/>
        <v/>
      </c>
      <c r="AA46" s="130" t="str">
        <f t="shared" si="14"/>
        <v/>
      </c>
      <c r="AB46" s="407" t="str">
        <f t="shared" si="15"/>
        <v/>
      </c>
      <c r="AC46" s="130" t="str">
        <f t="shared" si="16"/>
        <v/>
      </c>
      <c r="AD46" s="461"/>
    </row>
    <row r="47" spans="1:30" x14ac:dyDescent="0.2">
      <c r="A47" s="6"/>
      <c r="B47" s="500"/>
      <c r="C47" s="501"/>
      <c r="D47" s="501"/>
      <c r="E47" s="501"/>
      <c r="F47" s="501"/>
      <c r="G47" s="501"/>
      <c r="H47" s="501"/>
      <c r="I47" s="502"/>
      <c r="J47" s="139"/>
      <c r="K47" s="254"/>
      <c r="L47" s="429" t="s">
        <v>120</v>
      </c>
      <c r="M47" s="257" t="str">
        <f>IF(LEN($C$5)&lt;=1,
    "",
    IF(
        OR($C$5="Overige (zorg-)instellingen",$C$5="Onderneming"),
        IF(Basisgegevens!$C$5="Ja",
            IFERROR(
                INDEX(Hulpsheets!$AO$3:$AR$18,
                    MATCH($C$9,Hulpsheets!$AN$3:$AN$18,0),
                    MATCH($C$6,Hulpsheets!$AO$3:$AR$3,0)
                ),
                ""
            ),
            IFERROR(
                INDEX(Hulpsheets!$AH$3:$AK$18,
                    MATCH($C$9,Hulpsheets!$AG$3:$AG$18,0),
                    MATCH($C$6,Hulpsheets!$AH$3:$AK$3,0)
                ),
                ""
            )
        ),
        IF($L47="Niet-economische activiteit",
            100%,
            IF(Basisgegevens!$C$5="Ja",
                IFERROR(
                    INDEX(Hulpsheets!$AO$3:$AR$18,
                        MATCH($C$9,Hulpsheets!$AN$3:$AN$18,0),
                        MATCH($C$6,Hulpsheets!$AO$3:$AR$3,0)
                    ),
                    ""
                ),
                IFERROR(
                    INDEX(Hulpsheets!$AH$3:$AK$18,
                        MATCH($C$9,Hulpsheets!$AG$3:$AG$18,0),
                        MATCH($C$6,Hulpsheets!$AH$3:$AK$3,0)
                    ),
                    ""
                )
            )
        )
    )
)</f>
        <v/>
      </c>
      <c r="N47" s="397">
        <f t="shared" si="13"/>
        <v>0</v>
      </c>
      <c r="O47" s="77" t="str">
        <f t="shared" si="17"/>
        <v/>
      </c>
      <c r="P47" s="81" t="str">
        <f t="shared" si="18"/>
        <v/>
      </c>
      <c r="R47" s="404"/>
      <c r="S47" s="403" t="str">
        <f t="shared" si="19"/>
        <v/>
      </c>
      <c r="T47" s="130" t="str">
        <f t="shared" si="20"/>
        <v/>
      </c>
      <c r="U47" s="70"/>
      <c r="V47" s="404"/>
      <c r="W47" s="70"/>
      <c r="X47" s="404"/>
      <c r="Z47" s="407" t="str">
        <f t="shared" si="21"/>
        <v/>
      </c>
      <c r="AA47" s="130" t="str">
        <f t="shared" si="14"/>
        <v/>
      </c>
      <c r="AB47" s="407" t="str">
        <f t="shared" si="15"/>
        <v/>
      </c>
      <c r="AC47" s="130" t="str">
        <f t="shared" si="16"/>
        <v/>
      </c>
      <c r="AD47" s="461"/>
    </row>
    <row r="48" spans="1:30" x14ac:dyDescent="0.2">
      <c r="A48" s="6"/>
      <c r="B48" s="500"/>
      <c r="C48" s="501"/>
      <c r="D48" s="501"/>
      <c r="E48" s="501"/>
      <c r="F48" s="501"/>
      <c r="G48" s="501"/>
      <c r="H48" s="501"/>
      <c r="I48" s="502"/>
      <c r="J48" s="139"/>
      <c r="K48" s="254"/>
      <c r="L48" s="429" t="s">
        <v>120</v>
      </c>
      <c r="M48" s="257" t="str">
        <f>IF(LEN($C$5)&lt;=1,
    "",
    IF(
        OR($C$5="Overige (zorg-)instellingen",$C$5="Onderneming"),
        IF(Basisgegevens!$C$5="Ja",
            IFERROR(
                INDEX(Hulpsheets!$AO$3:$AR$18,
                    MATCH($C$9,Hulpsheets!$AN$3:$AN$18,0),
                    MATCH($C$6,Hulpsheets!$AO$3:$AR$3,0)
                ),
                ""
            ),
            IFERROR(
                INDEX(Hulpsheets!$AH$3:$AK$18,
                    MATCH($C$9,Hulpsheets!$AG$3:$AG$18,0),
                    MATCH($C$6,Hulpsheets!$AH$3:$AK$3,0)
                ),
                ""
            )
        ),
        IF($L48="Niet-economische activiteit",
            100%,
            IF(Basisgegevens!$C$5="Ja",
                IFERROR(
                    INDEX(Hulpsheets!$AO$3:$AR$18,
                        MATCH($C$9,Hulpsheets!$AN$3:$AN$18,0),
                        MATCH($C$6,Hulpsheets!$AO$3:$AR$3,0)
                    ),
                    ""
                ),
                IFERROR(
                    INDEX(Hulpsheets!$AH$3:$AK$18,
                        MATCH($C$9,Hulpsheets!$AG$3:$AG$18,0),
                        MATCH($C$6,Hulpsheets!$AH$3:$AK$3,0)
                    ),
                    ""
                )
            )
        )
    )
)</f>
        <v/>
      </c>
      <c r="N48" s="397">
        <f t="shared" si="13"/>
        <v>0</v>
      </c>
      <c r="O48" s="77" t="str">
        <f t="shared" si="17"/>
        <v/>
      </c>
      <c r="P48" s="81" t="str">
        <f t="shared" si="18"/>
        <v/>
      </c>
      <c r="R48" s="404"/>
      <c r="S48" s="403" t="str">
        <f t="shared" si="19"/>
        <v/>
      </c>
      <c r="T48" s="130" t="str">
        <f t="shared" si="20"/>
        <v/>
      </c>
      <c r="U48" s="70"/>
      <c r="V48" s="404"/>
      <c r="W48" s="70"/>
      <c r="X48" s="404"/>
      <c r="Z48" s="407" t="str">
        <f t="shared" si="21"/>
        <v/>
      </c>
      <c r="AA48" s="130" t="str">
        <f t="shared" si="14"/>
        <v/>
      </c>
      <c r="AB48" s="407" t="str">
        <f t="shared" si="15"/>
        <v/>
      </c>
      <c r="AC48" s="130" t="str">
        <f t="shared" si="16"/>
        <v/>
      </c>
      <c r="AD48" s="461"/>
    </row>
    <row r="49" spans="1:30" x14ac:dyDescent="0.2">
      <c r="A49" s="6"/>
      <c r="B49" s="500"/>
      <c r="C49" s="501"/>
      <c r="D49" s="501"/>
      <c r="E49" s="501"/>
      <c r="F49" s="501"/>
      <c r="G49" s="501"/>
      <c r="H49" s="501"/>
      <c r="I49" s="502"/>
      <c r="J49" s="139"/>
      <c r="K49" s="254"/>
      <c r="L49" s="429" t="s">
        <v>120</v>
      </c>
      <c r="M49" s="257" t="str">
        <f>IF(LEN($C$5)&lt;=1,
    "",
    IF(
        OR($C$5="Overige (zorg-)instellingen",$C$5="Onderneming"),
        IF(Basisgegevens!$C$5="Ja",
            IFERROR(
                INDEX(Hulpsheets!$AO$3:$AR$18,
                    MATCH($C$9,Hulpsheets!$AN$3:$AN$18,0),
                    MATCH($C$6,Hulpsheets!$AO$3:$AR$3,0)
                ),
                ""
            ),
            IFERROR(
                INDEX(Hulpsheets!$AH$3:$AK$18,
                    MATCH($C$9,Hulpsheets!$AG$3:$AG$18,0),
                    MATCH($C$6,Hulpsheets!$AH$3:$AK$3,0)
                ),
                ""
            )
        ),
        IF($L49="Niet-economische activiteit",
            100%,
            IF(Basisgegevens!$C$5="Ja",
                IFERROR(
                    INDEX(Hulpsheets!$AO$3:$AR$18,
                        MATCH($C$9,Hulpsheets!$AN$3:$AN$18,0),
                        MATCH($C$6,Hulpsheets!$AO$3:$AR$3,0)
                    ),
                    ""
                ),
                IFERROR(
                    INDEX(Hulpsheets!$AH$3:$AK$18,
                        MATCH($C$9,Hulpsheets!$AG$3:$AG$18,0),
                        MATCH($C$6,Hulpsheets!$AH$3:$AK$3,0)
                    ),
                    ""
                )
            )
        )
    )
)</f>
        <v/>
      </c>
      <c r="N49" s="397">
        <f t="shared" si="13"/>
        <v>0</v>
      </c>
      <c r="O49" s="77" t="str">
        <f t="shared" si="17"/>
        <v/>
      </c>
      <c r="P49" s="81" t="str">
        <f t="shared" si="18"/>
        <v/>
      </c>
      <c r="R49" s="404"/>
      <c r="S49" s="403" t="str">
        <f t="shared" si="19"/>
        <v/>
      </c>
      <c r="T49" s="130" t="str">
        <f t="shared" si="20"/>
        <v/>
      </c>
      <c r="U49" s="70"/>
      <c r="V49" s="404"/>
      <c r="W49" s="70"/>
      <c r="X49" s="404"/>
      <c r="Z49" s="407" t="str">
        <f t="shared" si="21"/>
        <v/>
      </c>
      <c r="AA49" s="130" t="str">
        <f t="shared" si="14"/>
        <v/>
      </c>
      <c r="AB49" s="407" t="str">
        <f t="shared" si="15"/>
        <v/>
      </c>
      <c r="AC49" s="130" t="str">
        <f t="shared" si="16"/>
        <v/>
      </c>
      <c r="AD49" s="461"/>
    </row>
    <row r="50" spans="1:30" x14ac:dyDescent="0.2">
      <c r="A50" s="6"/>
      <c r="B50" s="500"/>
      <c r="C50" s="501"/>
      <c r="D50" s="501"/>
      <c r="E50" s="501"/>
      <c r="F50" s="501"/>
      <c r="G50" s="501"/>
      <c r="H50" s="501"/>
      <c r="I50" s="502"/>
      <c r="J50" s="139"/>
      <c r="K50" s="254"/>
      <c r="L50" s="429" t="s">
        <v>120</v>
      </c>
      <c r="M50" s="257" t="str">
        <f>IF(LEN($C$5)&lt;=1,
    "",
    IF(
        OR($C$5="Overige (zorg-)instellingen",$C$5="Onderneming"),
        IF(Basisgegevens!$C$5="Ja",
            IFERROR(
                INDEX(Hulpsheets!$AO$3:$AR$18,
                    MATCH($C$9,Hulpsheets!$AN$3:$AN$18,0),
                    MATCH($C$6,Hulpsheets!$AO$3:$AR$3,0)
                ),
                ""
            ),
            IFERROR(
                INDEX(Hulpsheets!$AH$3:$AK$18,
                    MATCH($C$9,Hulpsheets!$AG$3:$AG$18,0),
                    MATCH($C$6,Hulpsheets!$AH$3:$AK$3,0)
                ),
                ""
            )
        ),
        IF($L50="Niet-economische activiteit",
            100%,
            IF(Basisgegevens!$C$5="Ja",
                IFERROR(
                    INDEX(Hulpsheets!$AO$3:$AR$18,
                        MATCH($C$9,Hulpsheets!$AN$3:$AN$18,0),
                        MATCH($C$6,Hulpsheets!$AO$3:$AR$3,0)
                    ),
                    ""
                ),
                IFERROR(
                    INDEX(Hulpsheets!$AH$3:$AK$18,
                        MATCH($C$9,Hulpsheets!$AG$3:$AG$18,0),
                        MATCH($C$6,Hulpsheets!$AH$3:$AK$3,0)
                    ),
                    ""
                )
            )
        )
    )
)</f>
        <v/>
      </c>
      <c r="N50" s="397">
        <f t="shared" si="13"/>
        <v>0</v>
      </c>
      <c r="O50" s="77" t="str">
        <f t="shared" si="17"/>
        <v/>
      </c>
      <c r="P50" s="81" t="str">
        <f t="shared" si="18"/>
        <v/>
      </c>
      <c r="R50" s="404"/>
      <c r="S50" s="403" t="str">
        <f t="shared" si="19"/>
        <v/>
      </c>
      <c r="T50" s="130" t="str">
        <f t="shared" si="20"/>
        <v/>
      </c>
      <c r="U50" s="70"/>
      <c r="V50" s="404"/>
      <c r="W50" s="70"/>
      <c r="X50" s="404"/>
      <c r="Z50" s="407" t="str">
        <f t="shared" si="21"/>
        <v/>
      </c>
      <c r="AA50" s="130" t="str">
        <f t="shared" si="14"/>
        <v/>
      </c>
      <c r="AB50" s="407" t="str">
        <f t="shared" si="15"/>
        <v/>
      </c>
      <c r="AC50" s="130" t="str">
        <f t="shared" si="16"/>
        <v/>
      </c>
      <c r="AD50" s="461"/>
    </row>
    <row r="51" spans="1:30" x14ac:dyDescent="0.2">
      <c r="A51" s="6"/>
      <c r="B51" s="500"/>
      <c r="C51" s="501"/>
      <c r="D51" s="501"/>
      <c r="E51" s="501"/>
      <c r="F51" s="501"/>
      <c r="G51" s="501"/>
      <c r="H51" s="501"/>
      <c r="I51" s="502"/>
      <c r="J51" s="139"/>
      <c r="K51" s="254"/>
      <c r="L51" s="429" t="s">
        <v>120</v>
      </c>
      <c r="M51" s="257" t="str">
        <f>IF(LEN($C$5)&lt;=1,
    "",
    IF(
        OR($C$5="Overige (zorg-)instellingen",$C$5="Onderneming"),
        IF(Basisgegevens!$C$5="Ja",
            IFERROR(
                INDEX(Hulpsheets!$AO$3:$AR$18,
                    MATCH($C$9,Hulpsheets!$AN$3:$AN$18,0),
                    MATCH($C$6,Hulpsheets!$AO$3:$AR$3,0)
                ),
                ""
            ),
            IFERROR(
                INDEX(Hulpsheets!$AH$3:$AK$18,
                    MATCH($C$9,Hulpsheets!$AG$3:$AG$18,0),
                    MATCH($C$6,Hulpsheets!$AH$3:$AK$3,0)
                ),
                ""
            )
        ),
        IF($L51="Niet-economische activiteit",
            100%,
            IF(Basisgegevens!$C$5="Ja",
                IFERROR(
                    INDEX(Hulpsheets!$AO$3:$AR$18,
                        MATCH($C$9,Hulpsheets!$AN$3:$AN$18,0),
                        MATCH($C$6,Hulpsheets!$AO$3:$AR$3,0)
                    ),
                    ""
                ),
                IFERROR(
                    INDEX(Hulpsheets!$AH$3:$AK$18,
                        MATCH($C$9,Hulpsheets!$AG$3:$AG$18,0),
                        MATCH($C$6,Hulpsheets!$AH$3:$AK$3,0)
                    ),
                    ""
                )
            )
        )
    )
)</f>
        <v/>
      </c>
      <c r="N51" s="397">
        <f t="shared" si="13"/>
        <v>0</v>
      </c>
      <c r="O51" s="77" t="str">
        <f t="shared" si="17"/>
        <v/>
      </c>
      <c r="P51" s="81" t="str">
        <f t="shared" si="18"/>
        <v/>
      </c>
      <c r="R51" s="404"/>
      <c r="S51" s="403" t="str">
        <f t="shared" si="19"/>
        <v/>
      </c>
      <c r="T51" s="130" t="str">
        <f t="shared" si="20"/>
        <v/>
      </c>
      <c r="U51" s="70"/>
      <c r="V51" s="404"/>
      <c r="W51" s="70"/>
      <c r="X51" s="404"/>
      <c r="Z51" s="407" t="str">
        <f t="shared" si="21"/>
        <v/>
      </c>
      <c r="AA51" s="130" t="str">
        <f t="shared" si="14"/>
        <v/>
      </c>
      <c r="AB51" s="407" t="str">
        <f t="shared" si="15"/>
        <v/>
      </c>
      <c r="AC51" s="130" t="str">
        <f t="shared" si="16"/>
        <v/>
      </c>
      <c r="AD51" s="461"/>
    </row>
    <row r="52" spans="1:30" x14ac:dyDescent="0.2">
      <c r="A52" s="6"/>
      <c r="B52" s="500"/>
      <c r="C52" s="501"/>
      <c r="D52" s="501"/>
      <c r="E52" s="501"/>
      <c r="F52" s="501"/>
      <c r="G52" s="501"/>
      <c r="H52" s="501"/>
      <c r="I52" s="502"/>
      <c r="J52" s="139"/>
      <c r="K52" s="254"/>
      <c r="L52" s="429" t="s">
        <v>120</v>
      </c>
      <c r="M52" s="257" t="str">
        <f>IF(LEN($C$5)&lt;=1,
    "",
    IF(
        OR($C$5="Overige (zorg-)instellingen",$C$5="Onderneming"),
        IF(Basisgegevens!$C$5="Ja",
            IFERROR(
                INDEX(Hulpsheets!$AO$3:$AR$18,
                    MATCH($C$9,Hulpsheets!$AN$3:$AN$18,0),
                    MATCH($C$6,Hulpsheets!$AO$3:$AR$3,0)
                ),
                ""
            ),
            IFERROR(
                INDEX(Hulpsheets!$AH$3:$AK$18,
                    MATCH($C$9,Hulpsheets!$AG$3:$AG$18,0),
                    MATCH($C$6,Hulpsheets!$AH$3:$AK$3,0)
                ),
                ""
            )
        ),
        IF($L52="Niet-economische activiteit",
            100%,
            IF(Basisgegevens!$C$5="Ja",
                IFERROR(
                    INDEX(Hulpsheets!$AO$3:$AR$18,
                        MATCH($C$9,Hulpsheets!$AN$3:$AN$18,0),
                        MATCH($C$6,Hulpsheets!$AO$3:$AR$3,0)
                    ),
                    ""
                ),
                IFERROR(
                    INDEX(Hulpsheets!$AH$3:$AK$18,
                        MATCH($C$9,Hulpsheets!$AG$3:$AG$18,0),
                        MATCH($C$6,Hulpsheets!$AH$3:$AK$3,0)
                    ),
                    ""
                )
            )
        )
    )
)</f>
        <v/>
      </c>
      <c r="N52" s="397">
        <f t="shared" si="13"/>
        <v>0</v>
      </c>
      <c r="O52" s="77" t="str">
        <f t="shared" si="17"/>
        <v/>
      </c>
      <c r="P52" s="81" t="str">
        <f t="shared" si="18"/>
        <v/>
      </c>
      <c r="R52" s="404"/>
      <c r="S52" s="403" t="str">
        <f t="shared" si="19"/>
        <v/>
      </c>
      <c r="T52" s="130" t="str">
        <f t="shared" si="20"/>
        <v/>
      </c>
      <c r="U52" s="70"/>
      <c r="V52" s="404"/>
      <c r="W52" s="70"/>
      <c r="X52" s="404"/>
      <c r="Z52" s="407" t="str">
        <f t="shared" si="21"/>
        <v/>
      </c>
      <c r="AA52" s="130" t="str">
        <f t="shared" si="14"/>
        <v/>
      </c>
      <c r="AB52" s="407" t="str">
        <f t="shared" si="15"/>
        <v/>
      </c>
      <c r="AC52" s="130" t="str">
        <f t="shared" si="16"/>
        <v/>
      </c>
      <c r="AD52" s="461"/>
    </row>
    <row r="53" spans="1:30" x14ac:dyDescent="0.2">
      <c r="A53" s="6"/>
      <c r="B53" s="500"/>
      <c r="C53" s="501"/>
      <c r="D53" s="501"/>
      <c r="E53" s="501"/>
      <c r="F53" s="501"/>
      <c r="G53" s="501"/>
      <c r="H53" s="501"/>
      <c r="I53" s="502"/>
      <c r="J53" s="139"/>
      <c r="K53" s="254"/>
      <c r="L53" s="429" t="s">
        <v>120</v>
      </c>
      <c r="M53" s="257" t="str">
        <f>IF(LEN($C$5)&lt;=1,
    "",
    IF(
        OR($C$5="Overige (zorg-)instellingen",$C$5="Onderneming"),
        IF(Basisgegevens!$C$5="Ja",
            IFERROR(
                INDEX(Hulpsheets!$AO$3:$AR$18,
                    MATCH($C$9,Hulpsheets!$AN$3:$AN$18,0),
                    MATCH($C$6,Hulpsheets!$AO$3:$AR$3,0)
                ),
                ""
            ),
            IFERROR(
                INDEX(Hulpsheets!$AH$3:$AK$18,
                    MATCH($C$9,Hulpsheets!$AG$3:$AG$18,0),
                    MATCH($C$6,Hulpsheets!$AH$3:$AK$3,0)
                ),
                ""
            )
        ),
        IF($L53="Niet-economische activiteit",
            100%,
            IF(Basisgegevens!$C$5="Ja",
                IFERROR(
                    INDEX(Hulpsheets!$AO$3:$AR$18,
                        MATCH($C$9,Hulpsheets!$AN$3:$AN$18,0),
                        MATCH($C$6,Hulpsheets!$AO$3:$AR$3,0)
                    ),
                    ""
                ),
                IFERROR(
                    INDEX(Hulpsheets!$AH$3:$AK$18,
                        MATCH($C$9,Hulpsheets!$AG$3:$AG$18,0),
                        MATCH($C$6,Hulpsheets!$AH$3:$AK$3,0)
                    ),
                    ""
                )
            )
        )
    )
)</f>
        <v/>
      </c>
      <c r="N53" s="397">
        <f t="shared" si="13"/>
        <v>0</v>
      </c>
      <c r="O53" s="77" t="str">
        <f t="shared" si="17"/>
        <v/>
      </c>
      <c r="P53" s="81" t="str">
        <f t="shared" si="18"/>
        <v/>
      </c>
      <c r="R53" s="404"/>
      <c r="S53" s="403" t="str">
        <f t="shared" si="19"/>
        <v/>
      </c>
      <c r="T53" s="130" t="str">
        <f t="shared" si="20"/>
        <v/>
      </c>
      <c r="U53" s="70"/>
      <c r="V53" s="404"/>
      <c r="W53" s="70"/>
      <c r="X53" s="404"/>
      <c r="Z53" s="407" t="str">
        <f t="shared" si="21"/>
        <v/>
      </c>
      <c r="AA53" s="130" t="str">
        <f t="shared" si="14"/>
        <v/>
      </c>
      <c r="AB53" s="407" t="str">
        <f t="shared" si="15"/>
        <v/>
      </c>
      <c r="AC53" s="130" t="str">
        <f t="shared" si="16"/>
        <v/>
      </c>
      <c r="AD53" s="461"/>
    </row>
    <row r="54" spans="1:30" x14ac:dyDescent="0.2">
      <c r="A54" s="6"/>
      <c r="B54" s="500"/>
      <c r="C54" s="501"/>
      <c r="D54" s="501"/>
      <c r="E54" s="501"/>
      <c r="F54" s="501"/>
      <c r="G54" s="501"/>
      <c r="H54" s="501"/>
      <c r="I54" s="502"/>
      <c r="J54" s="139"/>
      <c r="K54" s="254"/>
      <c r="L54" s="429" t="s">
        <v>120</v>
      </c>
      <c r="M54" s="257" t="str">
        <f>IF(LEN($C$5)&lt;=1,
    "",
    IF(
        OR($C$5="Overige (zorg-)instellingen",$C$5="Onderneming"),
        IF(Basisgegevens!$C$5="Ja",
            IFERROR(
                INDEX(Hulpsheets!$AO$3:$AR$18,
                    MATCH($C$9,Hulpsheets!$AN$3:$AN$18,0),
                    MATCH($C$6,Hulpsheets!$AO$3:$AR$3,0)
                ),
                ""
            ),
            IFERROR(
                INDEX(Hulpsheets!$AH$3:$AK$18,
                    MATCH($C$9,Hulpsheets!$AG$3:$AG$18,0),
                    MATCH($C$6,Hulpsheets!$AH$3:$AK$3,0)
                ),
                ""
            )
        ),
        IF($L54="Niet-economische activiteit",
            100%,
            IF(Basisgegevens!$C$5="Ja",
                IFERROR(
                    INDEX(Hulpsheets!$AO$3:$AR$18,
                        MATCH($C$9,Hulpsheets!$AN$3:$AN$18,0),
                        MATCH($C$6,Hulpsheets!$AO$3:$AR$3,0)
                    ),
                    ""
                ),
                IFERROR(
                    INDEX(Hulpsheets!$AH$3:$AK$18,
                        MATCH($C$9,Hulpsheets!$AG$3:$AG$18,0),
                        MATCH($C$6,Hulpsheets!$AH$3:$AK$3,0)
                    ),
                    ""
                )
            )
        )
    )
)</f>
        <v/>
      </c>
      <c r="N54" s="397">
        <f t="shared" si="13"/>
        <v>0</v>
      </c>
      <c r="O54" s="77" t="str">
        <f t="shared" si="17"/>
        <v/>
      </c>
      <c r="P54" s="81" t="str">
        <f t="shared" si="18"/>
        <v/>
      </c>
      <c r="R54" s="404"/>
      <c r="S54" s="403" t="str">
        <f t="shared" si="19"/>
        <v/>
      </c>
      <c r="T54" s="130" t="str">
        <f t="shared" si="20"/>
        <v/>
      </c>
      <c r="U54" s="70"/>
      <c r="V54" s="404"/>
      <c r="W54" s="70"/>
      <c r="X54" s="404"/>
      <c r="Z54" s="407" t="str">
        <f t="shared" si="21"/>
        <v/>
      </c>
      <c r="AA54" s="130" t="str">
        <f t="shared" si="14"/>
        <v/>
      </c>
      <c r="AB54" s="407" t="str">
        <f t="shared" si="15"/>
        <v/>
      </c>
      <c r="AC54" s="130" t="str">
        <f t="shared" si="16"/>
        <v/>
      </c>
      <c r="AD54" s="461"/>
    </row>
    <row r="55" spans="1:30" x14ac:dyDescent="0.2">
      <c r="A55" s="6"/>
      <c r="B55" s="500"/>
      <c r="C55" s="501"/>
      <c r="D55" s="501"/>
      <c r="E55" s="501"/>
      <c r="F55" s="501"/>
      <c r="G55" s="501"/>
      <c r="H55" s="501"/>
      <c r="I55" s="502"/>
      <c r="J55" s="139"/>
      <c r="K55" s="254"/>
      <c r="L55" s="429" t="s">
        <v>120</v>
      </c>
      <c r="M55" s="257" t="str">
        <f>IF(LEN($C$5)&lt;=1,
    "",
    IF(
        OR($C$5="Overige (zorg-)instellingen",$C$5="Onderneming"),
        IF(Basisgegevens!$C$5="Ja",
            IFERROR(
                INDEX(Hulpsheets!$AO$3:$AR$18,
                    MATCH($C$9,Hulpsheets!$AN$3:$AN$18,0),
                    MATCH($C$6,Hulpsheets!$AO$3:$AR$3,0)
                ),
                ""
            ),
            IFERROR(
                INDEX(Hulpsheets!$AH$3:$AK$18,
                    MATCH($C$9,Hulpsheets!$AG$3:$AG$18,0),
                    MATCH($C$6,Hulpsheets!$AH$3:$AK$3,0)
                ),
                ""
            )
        ),
        IF($L55="Niet-economische activiteit",
            100%,
            IF(Basisgegevens!$C$5="Ja",
                IFERROR(
                    INDEX(Hulpsheets!$AO$3:$AR$18,
                        MATCH($C$9,Hulpsheets!$AN$3:$AN$18,0),
                        MATCH($C$6,Hulpsheets!$AO$3:$AR$3,0)
                    ),
                    ""
                ),
                IFERROR(
                    INDEX(Hulpsheets!$AH$3:$AK$18,
                        MATCH($C$9,Hulpsheets!$AG$3:$AG$18,0),
                        MATCH($C$6,Hulpsheets!$AH$3:$AK$3,0)
                    ),
                    ""
                )
            )
        )
    )
)</f>
        <v/>
      </c>
      <c r="N55" s="397">
        <f t="shared" si="13"/>
        <v>0</v>
      </c>
      <c r="O55" s="77" t="str">
        <f t="shared" si="17"/>
        <v/>
      </c>
      <c r="P55" s="81" t="str">
        <f t="shared" si="18"/>
        <v/>
      </c>
      <c r="R55" s="404"/>
      <c r="S55" s="403" t="str">
        <f t="shared" si="19"/>
        <v/>
      </c>
      <c r="T55" s="130" t="str">
        <f t="shared" si="20"/>
        <v/>
      </c>
      <c r="U55" s="70"/>
      <c r="V55" s="404"/>
      <c r="W55" s="70"/>
      <c r="X55" s="404"/>
      <c r="Z55" s="407" t="str">
        <f t="shared" si="21"/>
        <v/>
      </c>
      <c r="AA55" s="130" t="str">
        <f t="shared" si="14"/>
        <v/>
      </c>
      <c r="AB55" s="407" t="str">
        <f t="shared" si="15"/>
        <v/>
      </c>
      <c r="AC55" s="130" t="str">
        <f t="shared" si="16"/>
        <v/>
      </c>
      <c r="AD55" s="461"/>
    </row>
    <row r="56" spans="1:30" x14ac:dyDescent="0.2">
      <c r="A56" s="6"/>
      <c r="B56" s="500"/>
      <c r="C56" s="501"/>
      <c r="D56" s="501"/>
      <c r="E56" s="501"/>
      <c r="F56" s="501"/>
      <c r="G56" s="501"/>
      <c r="H56" s="501"/>
      <c r="I56" s="502"/>
      <c r="J56" s="139"/>
      <c r="K56" s="254"/>
      <c r="L56" s="429" t="s">
        <v>120</v>
      </c>
      <c r="M56" s="257" t="str">
        <f>IF(LEN($C$5)&lt;=1,
    "",
    IF(
        OR($C$5="Overige (zorg-)instellingen",$C$5="Onderneming"),
        IF(Basisgegevens!$C$5="Ja",
            IFERROR(
                INDEX(Hulpsheets!$AO$3:$AR$18,
                    MATCH($C$9,Hulpsheets!$AN$3:$AN$18,0),
                    MATCH($C$6,Hulpsheets!$AO$3:$AR$3,0)
                ),
                ""
            ),
            IFERROR(
                INDEX(Hulpsheets!$AH$3:$AK$18,
                    MATCH($C$9,Hulpsheets!$AG$3:$AG$18,0),
                    MATCH($C$6,Hulpsheets!$AH$3:$AK$3,0)
                ),
                ""
            )
        ),
        IF($L56="Niet-economische activiteit",
            100%,
            IF(Basisgegevens!$C$5="Ja",
                IFERROR(
                    INDEX(Hulpsheets!$AO$3:$AR$18,
                        MATCH($C$9,Hulpsheets!$AN$3:$AN$18,0),
                        MATCH($C$6,Hulpsheets!$AO$3:$AR$3,0)
                    ),
                    ""
                ),
                IFERROR(
                    INDEX(Hulpsheets!$AH$3:$AK$18,
                        MATCH($C$9,Hulpsheets!$AG$3:$AG$18,0),
                        MATCH($C$6,Hulpsheets!$AH$3:$AK$3,0)
                    ),
                    ""
                )
            )
        )
    )
)</f>
        <v/>
      </c>
      <c r="N56" s="397">
        <f t="shared" si="13"/>
        <v>0</v>
      </c>
      <c r="O56" s="77" t="str">
        <f t="shared" si="17"/>
        <v/>
      </c>
      <c r="P56" s="81" t="str">
        <f t="shared" si="18"/>
        <v/>
      </c>
      <c r="R56" s="404"/>
      <c r="S56" s="403" t="str">
        <f t="shared" si="19"/>
        <v/>
      </c>
      <c r="T56" s="130" t="str">
        <f t="shared" si="20"/>
        <v/>
      </c>
      <c r="U56" s="70"/>
      <c r="V56" s="404"/>
      <c r="W56" s="70"/>
      <c r="X56" s="404"/>
      <c r="Z56" s="407" t="str">
        <f t="shared" si="21"/>
        <v/>
      </c>
      <c r="AA56" s="130" t="str">
        <f t="shared" si="14"/>
        <v/>
      </c>
      <c r="AB56" s="407" t="str">
        <f t="shared" si="15"/>
        <v/>
      </c>
      <c r="AC56" s="130" t="str">
        <f t="shared" si="16"/>
        <v/>
      </c>
      <c r="AD56" s="461"/>
    </row>
    <row r="57" spans="1:30" ht="13.5" thickBot="1" x14ac:dyDescent="0.25">
      <c r="A57" s="6"/>
      <c r="B57" s="500"/>
      <c r="C57" s="501"/>
      <c r="D57" s="501"/>
      <c r="E57" s="501"/>
      <c r="F57" s="501"/>
      <c r="G57" s="501"/>
      <c r="H57" s="501"/>
      <c r="I57" s="502"/>
      <c r="J57" s="139"/>
      <c r="K57" s="254"/>
      <c r="L57" s="429" t="s">
        <v>120</v>
      </c>
      <c r="M57" s="257" t="str">
        <f>IF(LEN($C$5)&lt;=1,
    "",
    IF(
        OR($C$5="Overige (zorg-)instellingen",$C$5="Onderneming"),
        IF(Basisgegevens!$C$5="Ja",
            IFERROR(
                INDEX(Hulpsheets!$AO$3:$AR$18,
                    MATCH($C$9,Hulpsheets!$AN$3:$AN$18,0),
                    MATCH($C$6,Hulpsheets!$AO$3:$AR$3,0)
                ),
                ""
            ),
            IFERROR(
                INDEX(Hulpsheets!$AH$3:$AK$18,
                    MATCH($C$9,Hulpsheets!$AG$3:$AG$18,0),
                    MATCH($C$6,Hulpsheets!$AH$3:$AK$3,0)
                ),
                ""
            )
        ),
        IF($L57="Niet-economische activiteit",
            100%,
            IF(Basisgegevens!$C$5="Ja",
                IFERROR(
                    INDEX(Hulpsheets!$AO$3:$AR$18,
                        MATCH($C$9,Hulpsheets!$AN$3:$AN$18,0),
                        MATCH($C$6,Hulpsheets!$AO$3:$AR$3,0)
                    ),
                    ""
                ),
                IFERROR(
                    INDEX(Hulpsheets!$AH$3:$AK$18,
                        MATCH($C$9,Hulpsheets!$AG$3:$AG$18,0),
                        MATCH($C$6,Hulpsheets!$AH$3:$AK$3,0)
                    ),
                    ""
                )
            )
        )
    )
)</f>
        <v/>
      </c>
      <c r="N57" s="397">
        <f t="shared" si="13"/>
        <v>0</v>
      </c>
      <c r="O57" s="77" t="str">
        <f t="shared" si="17"/>
        <v/>
      </c>
      <c r="P57" s="81" t="str">
        <f t="shared" si="18"/>
        <v/>
      </c>
      <c r="R57" s="404"/>
      <c r="S57" s="403" t="str">
        <f t="shared" si="19"/>
        <v/>
      </c>
      <c r="T57" s="130" t="str">
        <f t="shared" si="20"/>
        <v/>
      </c>
      <c r="U57" s="70"/>
      <c r="V57" s="404"/>
      <c r="W57" s="70"/>
      <c r="X57" s="404"/>
      <c r="Z57" s="407" t="str">
        <f t="shared" si="21"/>
        <v/>
      </c>
      <c r="AA57" s="130" t="str">
        <f t="shared" si="14"/>
        <v/>
      </c>
      <c r="AB57" s="407" t="str">
        <f t="shared" si="15"/>
        <v/>
      </c>
      <c r="AC57" s="130" t="str">
        <f t="shared" si="16"/>
        <v/>
      </c>
      <c r="AD57" s="461"/>
    </row>
    <row r="58" spans="1:30" ht="13.5" hidden="1" outlineLevel="1" thickBot="1" x14ac:dyDescent="0.25">
      <c r="A58" s="6"/>
      <c r="B58" s="500"/>
      <c r="C58" s="501"/>
      <c r="D58" s="501"/>
      <c r="E58" s="501"/>
      <c r="F58" s="501"/>
      <c r="G58" s="501"/>
      <c r="H58" s="501"/>
      <c r="I58" s="502"/>
      <c r="J58" s="139"/>
      <c r="K58" s="254"/>
      <c r="L58" s="429" t="s">
        <v>120</v>
      </c>
      <c r="M58" s="257" t="str">
        <f>IF(LEN($C$5)&lt;=1,
    "",
    IF(
        OR($C$5="Overige (zorg-)instellingen",$C$5="Onderneming"),
        IF(Basisgegevens!$C$5="Ja",
            IFERROR(
                INDEX(Hulpsheets!$AO$3:$AR$18,
                    MATCH($C$9,Hulpsheets!$AN$3:$AN$18,0),
                    MATCH($C$6,Hulpsheets!$AO$3:$AR$3,0)
                ),
                ""
            ),
            IFERROR(
                INDEX(Hulpsheets!$AH$3:$AK$18,
                    MATCH($C$9,Hulpsheets!$AG$3:$AG$18,0),
                    MATCH($C$6,Hulpsheets!$AH$3:$AK$3,0)
                ),
                ""
            )
        ),
        IF($L58="Niet-economische activiteit",
            100%,
            IF(Basisgegevens!$C$5="Ja",
                IFERROR(
                    INDEX(Hulpsheets!$AO$3:$AR$18,
                        MATCH($C$9,Hulpsheets!$AN$3:$AN$18,0),
                        MATCH($C$6,Hulpsheets!$AO$3:$AR$3,0)
                    ),
                    ""
                ),
                IFERROR(
                    INDEX(Hulpsheets!$AH$3:$AK$18,
                        MATCH($C$9,Hulpsheets!$AG$3:$AG$18,0),
                        MATCH($C$6,Hulpsheets!$AH$3:$AK$3,0)
                    ),
                    ""
                )
            )
        )
    )
)</f>
        <v/>
      </c>
      <c r="N58" s="397">
        <f t="shared" si="13"/>
        <v>0</v>
      </c>
      <c r="O58" s="77" t="str">
        <f t="shared" si="17"/>
        <v/>
      </c>
      <c r="P58" s="81" t="str">
        <f t="shared" si="18"/>
        <v/>
      </c>
      <c r="R58" s="404"/>
      <c r="S58" s="403" t="str">
        <f t="shared" si="19"/>
        <v/>
      </c>
      <c r="T58" s="130" t="str">
        <f t="shared" si="20"/>
        <v/>
      </c>
      <c r="U58" s="70"/>
      <c r="V58" s="404"/>
      <c r="W58" s="70"/>
      <c r="X58" s="404"/>
      <c r="Z58" s="407" t="str">
        <f t="shared" si="21"/>
        <v/>
      </c>
      <c r="AA58" s="130" t="str">
        <f t="shared" si="14"/>
        <v/>
      </c>
      <c r="AB58" s="407" t="str">
        <f t="shared" si="15"/>
        <v/>
      </c>
      <c r="AC58" s="130" t="str">
        <f t="shared" si="16"/>
        <v/>
      </c>
      <c r="AD58" s="461"/>
    </row>
    <row r="59" spans="1:30" ht="13.5" hidden="1" outlineLevel="1" thickBot="1" x14ac:dyDescent="0.25">
      <c r="A59" s="6"/>
      <c r="B59" s="500"/>
      <c r="C59" s="501"/>
      <c r="D59" s="501"/>
      <c r="E59" s="501"/>
      <c r="F59" s="501"/>
      <c r="G59" s="501"/>
      <c r="H59" s="501"/>
      <c r="I59" s="502"/>
      <c r="J59" s="139"/>
      <c r="K59" s="254"/>
      <c r="L59" s="429" t="s">
        <v>120</v>
      </c>
      <c r="M59" s="257" t="str">
        <f>IF(LEN($C$5)&lt;=1,
    "",
    IF(
        OR($C$5="Overige (zorg-)instellingen",$C$5="Onderneming"),
        IF(Basisgegevens!$C$5="Ja",
            IFERROR(
                INDEX(Hulpsheets!$AO$3:$AR$18,
                    MATCH($C$9,Hulpsheets!$AN$3:$AN$18,0),
                    MATCH($C$6,Hulpsheets!$AO$3:$AR$3,0)
                ),
                ""
            ),
            IFERROR(
                INDEX(Hulpsheets!$AH$3:$AK$18,
                    MATCH($C$9,Hulpsheets!$AG$3:$AG$18,0),
                    MATCH($C$6,Hulpsheets!$AH$3:$AK$3,0)
                ),
                ""
            )
        ),
        IF($L59="Niet-economische activiteit",
            100%,
            IF(Basisgegevens!$C$5="Ja",
                IFERROR(
                    INDEX(Hulpsheets!$AO$3:$AR$18,
                        MATCH($C$9,Hulpsheets!$AN$3:$AN$18,0),
                        MATCH($C$6,Hulpsheets!$AO$3:$AR$3,0)
                    ),
                    ""
                ),
                IFERROR(
                    INDEX(Hulpsheets!$AH$3:$AK$18,
                        MATCH($C$9,Hulpsheets!$AG$3:$AG$18,0),
                        MATCH($C$6,Hulpsheets!$AH$3:$AK$3,0)
                    ),
                    ""
                )
            )
        )
    )
)</f>
        <v/>
      </c>
      <c r="N59" s="397">
        <f t="shared" si="13"/>
        <v>0</v>
      </c>
      <c r="O59" s="77" t="str">
        <f t="shared" si="17"/>
        <v/>
      </c>
      <c r="P59" s="81" t="str">
        <f t="shared" si="18"/>
        <v/>
      </c>
      <c r="R59" s="404"/>
      <c r="S59" s="403" t="str">
        <f t="shared" si="19"/>
        <v/>
      </c>
      <c r="T59" s="130" t="str">
        <f t="shared" si="20"/>
        <v/>
      </c>
      <c r="U59" s="70"/>
      <c r="V59" s="404"/>
      <c r="W59" s="70"/>
      <c r="X59" s="404"/>
      <c r="Z59" s="407" t="str">
        <f t="shared" si="21"/>
        <v/>
      </c>
      <c r="AA59" s="130" t="str">
        <f t="shared" si="14"/>
        <v/>
      </c>
      <c r="AB59" s="407" t="str">
        <f t="shared" si="15"/>
        <v/>
      </c>
      <c r="AC59" s="130" t="str">
        <f t="shared" si="16"/>
        <v/>
      </c>
      <c r="AD59" s="461"/>
    </row>
    <row r="60" spans="1:30" ht="13.5" hidden="1" outlineLevel="1" thickBot="1" x14ac:dyDescent="0.25">
      <c r="A60" s="6"/>
      <c r="B60" s="500"/>
      <c r="C60" s="501"/>
      <c r="D60" s="501"/>
      <c r="E60" s="501"/>
      <c r="F60" s="501"/>
      <c r="G60" s="501"/>
      <c r="H60" s="501"/>
      <c r="I60" s="502"/>
      <c r="J60" s="139"/>
      <c r="K60" s="254"/>
      <c r="L60" s="429" t="s">
        <v>120</v>
      </c>
      <c r="M60" s="257" t="str">
        <f>IF(LEN($C$5)&lt;=1,
    "",
    IF(
        OR($C$5="Overige (zorg-)instellingen",$C$5="Onderneming"),
        IF(Basisgegevens!$C$5="Ja",
            IFERROR(
                INDEX(Hulpsheets!$AO$3:$AR$18,
                    MATCH($C$9,Hulpsheets!$AN$3:$AN$18,0),
                    MATCH($C$6,Hulpsheets!$AO$3:$AR$3,0)
                ),
                ""
            ),
            IFERROR(
                INDEX(Hulpsheets!$AH$3:$AK$18,
                    MATCH($C$9,Hulpsheets!$AG$3:$AG$18,0),
                    MATCH($C$6,Hulpsheets!$AH$3:$AK$3,0)
                ),
                ""
            )
        ),
        IF($L60="Niet-economische activiteit",
            100%,
            IF(Basisgegevens!$C$5="Ja",
                IFERROR(
                    INDEX(Hulpsheets!$AO$3:$AR$18,
                        MATCH($C$9,Hulpsheets!$AN$3:$AN$18,0),
                        MATCH($C$6,Hulpsheets!$AO$3:$AR$3,0)
                    ),
                    ""
                ),
                IFERROR(
                    INDEX(Hulpsheets!$AH$3:$AK$18,
                        MATCH($C$9,Hulpsheets!$AG$3:$AG$18,0),
                        MATCH($C$6,Hulpsheets!$AH$3:$AK$3,0)
                    ),
                    ""
                )
            )
        )
    )
)</f>
        <v/>
      </c>
      <c r="N60" s="397">
        <f t="shared" si="13"/>
        <v>0</v>
      </c>
      <c r="O60" s="77" t="str">
        <f t="shared" si="17"/>
        <v/>
      </c>
      <c r="P60" s="81" t="str">
        <f t="shared" si="18"/>
        <v/>
      </c>
      <c r="R60" s="404"/>
      <c r="S60" s="403" t="str">
        <f t="shared" si="19"/>
        <v/>
      </c>
      <c r="T60" s="130" t="str">
        <f t="shared" si="20"/>
        <v/>
      </c>
      <c r="U60" s="70"/>
      <c r="V60" s="404"/>
      <c r="W60" s="70"/>
      <c r="X60" s="404"/>
      <c r="Z60" s="407" t="str">
        <f t="shared" si="21"/>
        <v/>
      </c>
      <c r="AA60" s="130" t="str">
        <f t="shared" si="14"/>
        <v/>
      </c>
      <c r="AB60" s="407" t="str">
        <f t="shared" si="15"/>
        <v/>
      </c>
      <c r="AC60" s="130" t="str">
        <f t="shared" si="16"/>
        <v/>
      </c>
      <c r="AD60" s="461"/>
    </row>
    <row r="61" spans="1:30" ht="13.5" hidden="1" outlineLevel="1" thickBot="1" x14ac:dyDescent="0.25">
      <c r="A61" s="6"/>
      <c r="B61" s="500"/>
      <c r="C61" s="501"/>
      <c r="D61" s="501"/>
      <c r="E61" s="501"/>
      <c r="F61" s="501"/>
      <c r="G61" s="501"/>
      <c r="H61" s="501"/>
      <c r="I61" s="502"/>
      <c r="J61" s="139"/>
      <c r="K61" s="254"/>
      <c r="L61" s="429" t="s">
        <v>120</v>
      </c>
      <c r="M61" s="257" t="str">
        <f>IF(LEN($C$5)&lt;=1,
    "",
    IF(
        OR($C$5="Overige (zorg-)instellingen",$C$5="Onderneming"),
        IF(Basisgegevens!$C$5="Ja",
            IFERROR(
                INDEX(Hulpsheets!$AO$3:$AR$18,
                    MATCH($C$9,Hulpsheets!$AN$3:$AN$18,0),
                    MATCH($C$6,Hulpsheets!$AO$3:$AR$3,0)
                ),
                ""
            ),
            IFERROR(
                INDEX(Hulpsheets!$AH$3:$AK$18,
                    MATCH($C$9,Hulpsheets!$AG$3:$AG$18,0),
                    MATCH($C$6,Hulpsheets!$AH$3:$AK$3,0)
                ),
                ""
            )
        ),
        IF($L61="Niet-economische activiteit",
            100%,
            IF(Basisgegevens!$C$5="Ja",
                IFERROR(
                    INDEX(Hulpsheets!$AO$3:$AR$18,
                        MATCH($C$9,Hulpsheets!$AN$3:$AN$18,0),
                        MATCH($C$6,Hulpsheets!$AO$3:$AR$3,0)
                    ),
                    ""
                ),
                IFERROR(
                    INDEX(Hulpsheets!$AH$3:$AK$18,
                        MATCH($C$9,Hulpsheets!$AG$3:$AG$18,0),
                        MATCH($C$6,Hulpsheets!$AH$3:$AK$3,0)
                    ),
                    ""
                )
            )
        )
    )
)</f>
        <v/>
      </c>
      <c r="N61" s="397">
        <f t="shared" si="13"/>
        <v>0</v>
      </c>
      <c r="O61" s="77" t="str">
        <f t="shared" si="17"/>
        <v/>
      </c>
      <c r="P61" s="81" t="str">
        <f t="shared" si="18"/>
        <v/>
      </c>
      <c r="R61" s="404"/>
      <c r="S61" s="403" t="str">
        <f t="shared" si="19"/>
        <v/>
      </c>
      <c r="T61" s="130" t="str">
        <f t="shared" si="20"/>
        <v/>
      </c>
      <c r="U61" s="70"/>
      <c r="V61" s="404"/>
      <c r="W61" s="70"/>
      <c r="X61" s="404"/>
      <c r="Z61" s="407" t="str">
        <f t="shared" si="21"/>
        <v/>
      </c>
      <c r="AA61" s="130" t="str">
        <f t="shared" si="14"/>
        <v/>
      </c>
      <c r="AB61" s="407" t="str">
        <f t="shared" si="15"/>
        <v/>
      </c>
      <c r="AC61" s="130" t="str">
        <f t="shared" si="16"/>
        <v/>
      </c>
      <c r="AD61" s="461"/>
    </row>
    <row r="62" spans="1:30" ht="13.5" hidden="1" outlineLevel="1" thickBot="1" x14ac:dyDescent="0.25">
      <c r="A62" s="6"/>
      <c r="B62" s="500"/>
      <c r="C62" s="501"/>
      <c r="D62" s="501"/>
      <c r="E62" s="501"/>
      <c r="F62" s="501"/>
      <c r="G62" s="501"/>
      <c r="H62" s="501"/>
      <c r="I62" s="502"/>
      <c r="J62" s="139"/>
      <c r="K62" s="254"/>
      <c r="L62" s="429" t="s">
        <v>120</v>
      </c>
      <c r="M62" s="257" t="str">
        <f>IF(LEN($C$5)&lt;=1,
    "",
    IF(
        OR($C$5="Overige (zorg-)instellingen",$C$5="Onderneming"),
        IF(Basisgegevens!$C$5="Ja",
            IFERROR(
                INDEX(Hulpsheets!$AO$3:$AR$18,
                    MATCH($C$9,Hulpsheets!$AN$3:$AN$18,0),
                    MATCH($C$6,Hulpsheets!$AO$3:$AR$3,0)
                ),
                ""
            ),
            IFERROR(
                INDEX(Hulpsheets!$AH$3:$AK$18,
                    MATCH($C$9,Hulpsheets!$AG$3:$AG$18,0),
                    MATCH($C$6,Hulpsheets!$AH$3:$AK$3,0)
                ),
                ""
            )
        ),
        IF($L62="Niet-economische activiteit",
            100%,
            IF(Basisgegevens!$C$5="Ja",
                IFERROR(
                    INDEX(Hulpsheets!$AO$3:$AR$18,
                        MATCH($C$9,Hulpsheets!$AN$3:$AN$18,0),
                        MATCH($C$6,Hulpsheets!$AO$3:$AR$3,0)
                    ),
                    ""
                ),
                IFERROR(
                    INDEX(Hulpsheets!$AH$3:$AK$18,
                        MATCH($C$9,Hulpsheets!$AG$3:$AG$18,0),
                        MATCH($C$6,Hulpsheets!$AH$3:$AK$3,0)
                    ),
                    ""
                )
            )
        )
    )
)</f>
        <v/>
      </c>
      <c r="N62" s="397">
        <f t="shared" si="13"/>
        <v>0</v>
      </c>
      <c r="O62" s="77" t="str">
        <f t="shared" si="17"/>
        <v/>
      </c>
      <c r="P62" s="81" t="str">
        <f t="shared" si="18"/>
        <v/>
      </c>
      <c r="R62" s="404"/>
      <c r="S62" s="403" t="str">
        <f t="shared" si="19"/>
        <v/>
      </c>
      <c r="T62" s="130" t="str">
        <f t="shared" si="20"/>
        <v/>
      </c>
      <c r="U62" s="70"/>
      <c r="V62" s="404"/>
      <c r="W62" s="70"/>
      <c r="X62" s="404"/>
      <c r="Z62" s="407" t="str">
        <f t="shared" si="21"/>
        <v/>
      </c>
      <c r="AA62" s="130" t="str">
        <f t="shared" si="14"/>
        <v/>
      </c>
      <c r="AB62" s="407" t="str">
        <f t="shared" si="15"/>
        <v/>
      </c>
      <c r="AC62" s="130" t="str">
        <f t="shared" si="16"/>
        <v/>
      </c>
      <c r="AD62" s="461"/>
    </row>
    <row r="63" spans="1:30" ht="13.5" hidden="1" outlineLevel="1" thickBot="1" x14ac:dyDescent="0.25">
      <c r="A63" s="6"/>
      <c r="B63" s="500"/>
      <c r="C63" s="501"/>
      <c r="D63" s="501"/>
      <c r="E63" s="501"/>
      <c r="F63" s="501"/>
      <c r="G63" s="501"/>
      <c r="H63" s="501"/>
      <c r="I63" s="502"/>
      <c r="J63" s="139"/>
      <c r="K63" s="254"/>
      <c r="L63" s="429" t="s">
        <v>120</v>
      </c>
      <c r="M63" s="257" t="str">
        <f>IF(LEN($C$5)&lt;=1,
    "",
    IF(
        OR($C$5="Overige (zorg-)instellingen",$C$5="Onderneming"),
        IF(Basisgegevens!$C$5="Ja",
            IFERROR(
                INDEX(Hulpsheets!$AO$3:$AR$18,
                    MATCH($C$9,Hulpsheets!$AN$3:$AN$18,0),
                    MATCH($C$6,Hulpsheets!$AO$3:$AR$3,0)
                ),
                ""
            ),
            IFERROR(
                INDEX(Hulpsheets!$AH$3:$AK$18,
                    MATCH($C$9,Hulpsheets!$AG$3:$AG$18,0),
                    MATCH($C$6,Hulpsheets!$AH$3:$AK$3,0)
                ),
                ""
            )
        ),
        IF($L63="Niet-economische activiteit",
            100%,
            IF(Basisgegevens!$C$5="Ja",
                IFERROR(
                    INDEX(Hulpsheets!$AO$3:$AR$18,
                        MATCH($C$9,Hulpsheets!$AN$3:$AN$18,0),
                        MATCH($C$6,Hulpsheets!$AO$3:$AR$3,0)
                    ),
                    ""
                ),
                IFERROR(
                    INDEX(Hulpsheets!$AH$3:$AK$18,
                        MATCH($C$9,Hulpsheets!$AG$3:$AG$18,0),
                        MATCH($C$6,Hulpsheets!$AH$3:$AK$3,0)
                    ),
                    ""
                )
            )
        )
    )
)</f>
        <v/>
      </c>
      <c r="N63" s="397">
        <f t="shared" si="13"/>
        <v>0</v>
      </c>
      <c r="O63" s="77" t="str">
        <f t="shared" si="17"/>
        <v/>
      </c>
      <c r="P63" s="81" t="str">
        <f t="shared" si="18"/>
        <v/>
      </c>
      <c r="R63" s="404"/>
      <c r="S63" s="403" t="str">
        <f t="shared" si="19"/>
        <v/>
      </c>
      <c r="T63" s="130" t="str">
        <f t="shared" si="20"/>
        <v/>
      </c>
      <c r="U63" s="70"/>
      <c r="V63" s="404"/>
      <c r="W63" s="70"/>
      <c r="X63" s="404"/>
      <c r="Z63" s="407" t="str">
        <f t="shared" si="21"/>
        <v/>
      </c>
      <c r="AA63" s="130" t="str">
        <f t="shared" si="14"/>
        <v/>
      </c>
      <c r="AB63" s="407" t="str">
        <f t="shared" si="15"/>
        <v/>
      </c>
      <c r="AC63" s="130" t="str">
        <f t="shared" si="16"/>
        <v/>
      </c>
      <c r="AD63" s="461"/>
    </row>
    <row r="64" spans="1:30" ht="13.5" hidden="1" outlineLevel="1" thickBot="1" x14ac:dyDescent="0.25">
      <c r="A64" s="6"/>
      <c r="B64" s="500"/>
      <c r="C64" s="501"/>
      <c r="D64" s="501"/>
      <c r="E64" s="501"/>
      <c r="F64" s="501"/>
      <c r="G64" s="501"/>
      <c r="H64" s="501"/>
      <c r="I64" s="502"/>
      <c r="J64" s="139"/>
      <c r="K64" s="254"/>
      <c r="L64" s="429" t="s">
        <v>120</v>
      </c>
      <c r="M64" s="257" t="str">
        <f>IF(LEN($C$5)&lt;=1,
    "",
    IF(
        OR($C$5="Overige (zorg-)instellingen",$C$5="Onderneming"),
        IF(Basisgegevens!$C$5="Ja",
            IFERROR(
                INDEX(Hulpsheets!$AO$3:$AR$18,
                    MATCH($C$9,Hulpsheets!$AN$3:$AN$18,0),
                    MATCH($C$6,Hulpsheets!$AO$3:$AR$3,0)
                ),
                ""
            ),
            IFERROR(
                INDEX(Hulpsheets!$AH$3:$AK$18,
                    MATCH($C$9,Hulpsheets!$AG$3:$AG$18,0),
                    MATCH($C$6,Hulpsheets!$AH$3:$AK$3,0)
                ),
                ""
            )
        ),
        IF($L64="Niet-economische activiteit",
            100%,
            IF(Basisgegevens!$C$5="Ja",
                IFERROR(
                    INDEX(Hulpsheets!$AO$3:$AR$18,
                        MATCH($C$9,Hulpsheets!$AN$3:$AN$18,0),
                        MATCH($C$6,Hulpsheets!$AO$3:$AR$3,0)
                    ),
                    ""
                ),
                IFERROR(
                    INDEX(Hulpsheets!$AH$3:$AK$18,
                        MATCH($C$9,Hulpsheets!$AG$3:$AG$18,0),
                        MATCH($C$6,Hulpsheets!$AH$3:$AK$3,0)
                    ),
                    ""
                )
            )
        )
    )
)</f>
        <v/>
      </c>
      <c r="N64" s="397">
        <f t="shared" si="13"/>
        <v>0</v>
      </c>
      <c r="O64" s="77" t="str">
        <f t="shared" si="17"/>
        <v/>
      </c>
      <c r="P64" s="81" t="str">
        <f t="shared" si="18"/>
        <v/>
      </c>
      <c r="R64" s="404"/>
      <c r="S64" s="403" t="str">
        <f t="shared" si="19"/>
        <v/>
      </c>
      <c r="T64" s="130" t="str">
        <f t="shared" si="20"/>
        <v/>
      </c>
      <c r="U64" s="70"/>
      <c r="V64" s="404"/>
      <c r="W64" s="70"/>
      <c r="X64" s="404"/>
      <c r="Z64" s="407" t="str">
        <f t="shared" si="21"/>
        <v/>
      </c>
      <c r="AA64" s="130" t="str">
        <f t="shared" si="14"/>
        <v/>
      </c>
      <c r="AB64" s="407" t="str">
        <f t="shared" si="15"/>
        <v/>
      </c>
      <c r="AC64" s="130" t="str">
        <f t="shared" si="16"/>
        <v/>
      </c>
      <c r="AD64" s="461"/>
    </row>
    <row r="65" spans="1:30" ht="13.5" hidden="1" outlineLevel="1" thickBot="1" x14ac:dyDescent="0.25">
      <c r="A65" s="6"/>
      <c r="B65" s="500"/>
      <c r="C65" s="501"/>
      <c r="D65" s="501"/>
      <c r="E65" s="501"/>
      <c r="F65" s="501"/>
      <c r="G65" s="501"/>
      <c r="H65" s="501"/>
      <c r="I65" s="502"/>
      <c r="J65" s="139"/>
      <c r="K65" s="254"/>
      <c r="L65" s="429" t="s">
        <v>120</v>
      </c>
      <c r="M65" s="257" t="str">
        <f>IF(LEN($C$5)&lt;=1,
    "",
    IF(
        OR($C$5="Overige (zorg-)instellingen",$C$5="Onderneming"),
        IF(Basisgegevens!$C$5="Ja",
            IFERROR(
                INDEX(Hulpsheets!$AO$3:$AR$18,
                    MATCH($C$9,Hulpsheets!$AN$3:$AN$18,0),
                    MATCH($C$6,Hulpsheets!$AO$3:$AR$3,0)
                ),
                ""
            ),
            IFERROR(
                INDEX(Hulpsheets!$AH$3:$AK$18,
                    MATCH($C$9,Hulpsheets!$AG$3:$AG$18,0),
                    MATCH($C$6,Hulpsheets!$AH$3:$AK$3,0)
                ),
                ""
            )
        ),
        IF($L65="Niet-economische activiteit",
            100%,
            IF(Basisgegevens!$C$5="Ja",
                IFERROR(
                    INDEX(Hulpsheets!$AO$3:$AR$18,
                        MATCH($C$9,Hulpsheets!$AN$3:$AN$18,0),
                        MATCH($C$6,Hulpsheets!$AO$3:$AR$3,0)
                    ),
                    ""
                ),
                IFERROR(
                    INDEX(Hulpsheets!$AH$3:$AK$18,
                        MATCH($C$9,Hulpsheets!$AG$3:$AG$18,0),
                        MATCH($C$6,Hulpsheets!$AH$3:$AK$3,0)
                    ),
                    ""
                )
            )
        )
    )
)</f>
        <v/>
      </c>
      <c r="N65" s="397">
        <f t="shared" si="13"/>
        <v>0</v>
      </c>
      <c r="O65" s="77" t="str">
        <f t="shared" si="17"/>
        <v/>
      </c>
      <c r="P65" s="81" t="str">
        <f t="shared" si="18"/>
        <v/>
      </c>
      <c r="R65" s="404"/>
      <c r="S65" s="403" t="str">
        <f t="shared" si="19"/>
        <v/>
      </c>
      <c r="T65" s="130" t="str">
        <f t="shared" si="20"/>
        <v/>
      </c>
      <c r="U65" s="70"/>
      <c r="V65" s="404"/>
      <c r="W65" s="70"/>
      <c r="X65" s="404"/>
      <c r="Z65" s="407" t="str">
        <f t="shared" si="21"/>
        <v/>
      </c>
      <c r="AA65" s="130" t="str">
        <f t="shared" si="14"/>
        <v/>
      </c>
      <c r="AB65" s="407" t="str">
        <f t="shared" si="15"/>
        <v/>
      </c>
      <c r="AC65" s="130" t="str">
        <f t="shared" si="16"/>
        <v/>
      </c>
      <c r="AD65" s="461"/>
    </row>
    <row r="66" spans="1:30" ht="13.5" hidden="1" outlineLevel="1" thickBot="1" x14ac:dyDescent="0.25">
      <c r="A66" s="6"/>
      <c r="B66" s="500"/>
      <c r="C66" s="501"/>
      <c r="D66" s="501"/>
      <c r="E66" s="501"/>
      <c r="F66" s="501"/>
      <c r="G66" s="501"/>
      <c r="H66" s="501"/>
      <c r="I66" s="502"/>
      <c r="J66" s="139"/>
      <c r="K66" s="254"/>
      <c r="L66" s="429" t="s">
        <v>120</v>
      </c>
      <c r="M66" s="257" t="str">
        <f>IF(LEN($C$5)&lt;=1,
    "",
    IF(
        OR($C$5="Overige (zorg-)instellingen",$C$5="Onderneming"),
        IF(Basisgegevens!$C$5="Ja",
            IFERROR(
                INDEX(Hulpsheets!$AO$3:$AR$18,
                    MATCH($C$9,Hulpsheets!$AN$3:$AN$18,0),
                    MATCH($C$6,Hulpsheets!$AO$3:$AR$3,0)
                ),
                ""
            ),
            IFERROR(
                INDEX(Hulpsheets!$AH$3:$AK$18,
                    MATCH($C$9,Hulpsheets!$AG$3:$AG$18,0),
                    MATCH($C$6,Hulpsheets!$AH$3:$AK$3,0)
                ),
                ""
            )
        ),
        IF($L66="Niet-economische activiteit",
            100%,
            IF(Basisgegevens!$C$5="Ja",
                IFERROR(
                    INDEX(Hulpsheets!$AO$3:$AR$18,
                        MATCH($C$9,Hulpsheets!$AN$3:$AN$18,0),
                        MATCH($C$6,Hulpsheets!$AO$3:$AR$3,0)
                    ),
                    ""
                ),
                IFERROR(
                    INDEX(Hulpsheets!$AH$3:$AK$18,
                        MATCH($C$9,Hulpsheets!$AG$3:$AG$18,0),
                        MATCH($C$6,Hulpsheets!$AH$3:$AK$3,0)
                    ),
                    ""
                )
            )
        )
    )
)</f>
        <v/>
      </c>
      <c r="N66" s="397">
        <f t="shared" si="13"/>
        <v>0</v>
      </c>
      <c r="O66" s="77" t="str">
        <f t="shared" si="17"/>
        <v/>
      </c>
      <c r="P66" s="81" t="str">
        <f t="shared" si="18"/>
        <v/>
      </c>
      <c r="R66" s="404"/>
      <c r="S66" s="403" t="str">
        <f t="shared" si="19"/>
        <v/>
      </c>
      <c r="T66" s="130" t="str">
        <f t="shared" si="20"/>
        <v/>
      </c>
      <c r="U66" s="70"/>
      <c r="V66" s="404"/>
      <c r="W66" s="70"/>
      <c r="X66" s="404"/>
      <c r="Z66" s="407" t="str">
        <f t="shared" si="21"/>
        <v/>
      </c>
      <c r="AA66" s="130" t="str">
        <f t="shared" si="14"/>
        <v/>
      </c>
      <c r="AB66" s="407" t="str">
        <f t="shared" si="15"/>
        <v/>
      </c>
      <c r="AC66" s="130" t="str">
        <f t="shared" si="16"/>
        <v/>
      </c>
      <c r="AD66" s="461"/>
    </row>
    <row r="67" spans="1:30" ht="13.5" hidden="1" outlineLevel="1" thickBot="1" x14ac:dyDescent="0.25">
      <c r="A67" s="6"/>
      <c r="B67" s="518"/>
      <c r="C67" s="519"/>
      <c r="D67" s="519"/>
      <c r="E67" s="519"/>
      <c r="F67" s="519"/>
      <c r="G67" s="519"/>
      <c r="H67" s="519"/>
      <c r="I67" s="520"/>
      <c r="J67" s="140"/>
      <c r="K67" s="293"/>
      <c r="L67" s="428" t="s">
        <v>120</v>
      </c>
      <c r="M67" s="427" t="str">
        <f>IF(LEN($C$5)&lt;=1,
    "",
    IF(
        OR($C$5="Overige (zorg-)instellingen",$C$5="Onderneming"),
        IF(Basisgegevens!$C$5="Ja",
            IFERROR(
                INDEX(Hulpsheets!$AO$3:$AR$18,
                    MATCH($C$9,Hulpsheets!$AN$3:$AN$18,0),
                    MATCH($C$6,Hulpsheets!$AO$3:$AR$3,0)
                ),
                ""
            ),
            IFERROR(
                INDEX(Hulpsheets!$AH$3:$AK$18,
                    MATCH($C$9,Hulpsheets!$AG$3:$AG$18,0),
                    MATCH($C$6,Hulpsheets!$AH$3:$AK$3,0)
                ),
                ""
            )
        ),
        IF($L67="Niet-economische activiteit",
            100%,
            IF(Basisgegevens!$C$5="Ja",
                IFERROR(
                    INDEX(Hulpsheets!$AO$3:$AR$18,
                        MATCH($C$9,Hulpsheets!$AN$3:$AN$18,0),
                        MATCH($C$6,Hulpsheets!$AO$3:$AR$3,0)
                    ),
                    ""
                ),
                IFERROR(
                    INDEX(Hulpsheets!$AH$3:$AK$18,
                        MATCH($C$9,Hulpsheets!$AG$3:$AG$18,0),
                        MATCH($C$6,Hulpsheets!$AH$3:$AK$3,0)
                    ),
                    ""
                )
            )
        )
    )
)</f>
        <v/>
      </c>
      <c r="N67" s="397">
        <f t="shared" si="13"/>
        <v>0</v>
      </c>
      <c r="O67" s="87" t="str">
        <f t="shared" si="17"/>
        <v/>
      </c>
      <c r="P67" s="83" t="str">
        <f t="shared" si="18"/>
        <v/>
      </c>
      <c r="R67" s="405"/>
      <c r="S67" s="403" t="str">
        <f t="shared" si="19"/>
        <v/>
      </c>
      <c r="T67" s="365" t="str">
        <f t="shared" si="20"/>
        <v/>
      </c>
      <c r="U67" s="70"/>
      <c r="V67" s="411"/>
      <c r="W67" s="70"/>
      <c r="X67" s="411"/>
      <c r="Z67" s="407" t="str">
        <f>IFERROR($V67*(1-$M67),"")</f>
        <v/>
      </c>
      <c r="AA67" s="365" t="str">
        <f t="shared" si="14"/>
        <v/>
      </c>
      <c r="AB67" s="407" t="str">
        <f t="shared" si="15"/>
        <v/>
      </c>
      <c r="AC67" s="365" t="str">
        <f t="shared" si="16"/>
        <v/>
      </c>
      <c r="AD67" s="461"/>
    </row>
    <row r="68" spans="1:30" ht="13.5" collapsed="1" thickBot="1" x14ac:dyDescent="0.25">
      <c r="A68" s="5"/>
      <c r="B68" s="40"/>
      <c r="C68" s="40"/>
      <c r="D68" s="7"/>
      <c r="E68" s="6"/>
      <c r="F68" s="6"/>
      <c r="G68" s="6"/>
      <c r="H68" s="6"/>
      <c r="I68" s="9"/>
      <c r="J68" s="97"/>
      <c r="L68" s="418" t="s">
        <v>102</v>
      </c>
      <c r="M68" s="78"/>
      <c r="N68" s="101">
        <f>SUM(N43:N67)</f>
        <v>0</v>
      </c>
      <c r="O68" s="101">
        <f>SUM(O43:O67)</f>
        <v>0</v>
      </c>
      <c r="P68" s="101">
        <f>SUM(P43:P67)</f>
        <v>0</v>
      </c>
      <c r="R68" s="439">
        <f>SUM(R43:R67)</f>
        <v>0</v>
      </c>
      <c r="S68" s="102">
        <f>SUM(S43:S67)</f>
        <v>0</v>
      </c>
      <c r="T68" s="102">
        <f>SUM(T43:T67)</f>
        <v>0</v>
      </c>
      <c r="U68" s="100"/>
      <c r="V68" s="364">
        <f>SUM(V43:V67)</f>
        <v>0</v>
      </c>
      <c r="W68" s="70"/>
      <c r="X68" s="364">
        <f>SUM(X43:X67)</f>
        <v>0</v>
      </c>
      <c r="Z68" s="410">
        <f>SUM(Z43:Z67)</f>
        <v>0</v>
      </c>
      <c r="AA68" s="364">
        <f>SUM(AA43:AA67)</f>
        <v>0</v>
      </c>
      <c r="AB68" s="410">
        <f>SUM(AB43:AB67)</f>
        <v>0</v>
      </c>
      <c r="AC68" s="364">
        <f>SUM(AC43:AC67)</f>
        <v>0</v>
      </c>
      <c r="AD68" s="462"/>
    </row>
    <row r="69" spans="1:30" ht="13.5" thickBot="1" x14ac:dyDescent="0.25">
      <c r="B69" s="32"/>
      <c r="C69" s="32"/>
      <c r="D69" s="103"/>
      <c r="E69" s="104"/>
      <c r="F69" s="104"/>
      <c r="G69" s="105"/>
      <c r="H69" s="105"/>
      <c r="I69" s="29"/>
      <c r="J69" s="105"/>
      <c r="K69" s="105"/>
      <c r="L69" s="105"/>
      <c r="M69" s="259"/>
      <c r="N69" s="105"/>
      <c r="O69" s="105"/>
      <c r="P69" s="29"/>
      <c r="Q69" s="29"/>
      <c r="R69" s="29"/>
      <c r="S69" s="29"/>
      <c r="T69" s="29"/>
      <c r="U69" s="29"/>
      <c r="V69" s="29"/>
      <c r="W69" s="29"/>
      <c r="X69" s="29"/>
      <c r="Z69" s="29"/>
      <c r="AA69" s="29"/>
      <c r="AB69" s="29"/>
    </row>
    <row r="70" spans="1:30" ht="15.75" customHeight="1" thickBot="1" x14ac:dyDescent="0.25">
      <c r="B70" s="503" t="s">
        <v>108</v>
      </c>
      <c r="C70" s="503"/>
      <c r="D70" s="503"/>
      <c r="E70" s="503"/>
      <c r="F70" s="29"/>
      <c r="I70" s="29"/>
      <c r="P70" s="29"/>
      <c r="Q70" s="29"/>
      <c r="R70" s="406" t="s">
        <v>87</v>
      </c>
      <c r="S70" s="401"/>
      <c r="T70" s="402"/>
      <c r="U70" s="6"/>
      <c r="V70" s="498" t="s">
        <v>61</v>
      </c>
      <c r="W70" s="6"/>
      <c r="X70" s="498" t="s">
        <v>62</v>
      </c>
      <c r="Z70" s="401"/>
      <c r="AA70" s="402"/>
      <c r="AB70" s="401"/>
      <c r="AC70" s="402"/>
      <c r="AD70" s="460"/>
    </row>
    <row r="71" spans="1:30" ht="13.5" thickBot="1" x14ac:dyDescent="0.25">
      <c r="B71" s="106"/>
      <c r="C71" s="106"/>
      <c r="D71" s="107"/>
      <c r="E71" s="107"/>
      <c r="G71" s="107"/>
      <c r="H71" s="108"/>
      <c r="I71" s="95"/>
      <c r="J71" s="107"/>
      <c r="K71" s="107"/>
      <c r="L71" s="107"/>
      <c r="P71" s="29"/>
      <c r="Q71" s="29"/>
      <c r="R71" s="6"/>
      <c r="S71" s="6"/>
      <c r="T71" s="6"/>
      <c r="U71" s="6"/>
      <c r="V71" s="499"/>
      <c r="W71" s="415"/>
      <c r="X71" s="499"/>
      <c r="Z71" s="6"/>
      <c r="AA71" s="6"/>
      <c r="AB71" s="6"/>
      <c r="AC71" s="97"/>
      <c r="AD71" s="97"/>
    </row>
    <row r="72" spans="1:30" ht="21" customHeight="1" thickBot="1" x14ac:dyDescent="0.25">
      <c r="A72" s="120"/>
      <c r="B72" s="529" t="s">
        <v>109</v>
      </c>
      <c r="C72" s="530"/>
      <c r="D72" s="530"/>
      <c r="E72" s="530"/>
      <c r="F72" s="530"/>
      <c r="G72" s="530"/>
      <c r="H72" s="530"/>
      <c r="I72" s="531"/>
      <c r="J72" s="236" t="s">
        <v>110</v>
      </c>
      <c r="K72" s="236" t="s">
        <v>111</v>
      </c>
      <c r="L72" s="236" t="s">
        <v>235</v>
      </c>
      <c r="M72" s="143" t="s">
        <v>94</v>
      </c>
      <c r="N72" s="237" t="s">
        <v>66</v>
      </c>
      <c r="O72" s="237" t="s">
        <v>95</v>
      </c>
      <c r="P72" s="237" t="s">
        <v>96</v>
      </c>
      <c r="Q72" s="120"/>
      <c r="R72" s="239" t="s">
        <v>68</v>
      </c>
      <c r="S72" s="238" t="s">
        <v>97</v>
      </c>
      <c r="T72" s="238" t="s">
        <v>70</v>
      </c>
      <c r="U72" s="119"/>
      <c r="V72" s="239" t="s">
        <v>68</v>
      </c>
      <c r="W72" s="414"/>
      <c r="X72" s="239" t="s">
        <v>68</v>
      </c>
      <c r="Y72" s="120"/>
      <c r="Z72" s="238" t="s">
        <v>97</v>
      </c>
      <c r="AA72" s="238" t="s">
        <v>70</v>
      </c>
      <c r="AB72" s="238" t="s">
        <v>97</v>
      </c>
      <c r="AC72" s="238" t="s">
        <v>70</v>
      </c>
      <c r="AD72" s="118"/>
    </row>
    <row r="73" spans="1:30" x14ac:dyDescent="0.2">
      <c r="B73" s="516"/>
      <c r="C73" s="517"/>
      <c r="D73" s="517"/>
      <c r="E73" s="517"/>
      <c r="F73" s="517"/>
      <c r="G73" s="517"/>
      <c r="H73" s="517"/>
      <c r="I73" s="517"/>
      <c r="J73" s="71"/>
      <c r="K73" s="253"/>
      <c r="L73" s="429" t="s">
        <v>120</v>
      </c>
      <c r="M73" s="257" t="str">
        <f>IF(LEN($C$5)&lt;=1,
    "",
    IF(
        OR($C$5="Overige (zorg-)instellingen",$C$5="Onderneming"),
        IF(Basisgegevens!$C$5="Ja",
            IFERROR(
                INDEX(Hulpsheets!$AO$3:$AR$18,
                    MATCH($C$9,Hulpsheets!$AN$3:$AN$18,0),
                    MATCH($C$6,Hulpsheets!$AO$3:$AR$3,0)
                ),
                ""
            ),
            IFERROR(
                INDEX(Hulpsheets!$AH$3:$AK$18,
                    MATCH($C$9,Hulpsheets!$AG$3:$AG$18,0),
                    MATCH($C$6,Hulpsheets!$AH$3:$AK$3,0)
                ),
                ""
            )
        ),
        IF($L73="Niet-economische activiteit",
            100%,
            IF(Basisgegevens!$C$5="Ja",
                IFERROR(
                    INDEX(Hulpsheets!$AO$3:$AR$18,
                        MATCH($C$9,Hulpsheets!$AN$3:$AN$18,0),
                        MATCH($C$6,Hulpsheets!$AO$3:$AR$3,0)
                    ),
                    ""
                ),
                IFERROR(
                    INDEX(Hulpsheets!$AH$3:$AK$18,
                        MATCH($C$9,Hulpsheets!$AG$3:$AG$18,0),
                        MATCH($C$6,Hulpsheets!$AH$3:$AK$3,0)
                    ),
                    ""
                )
            )
        )
    )
)</f>
        <v/>
      </c>
      <c r="N73" s="397">
        <f t="shared" ref="N73:N97" si="22">IFERROR(J73*K73,"")</f>
        <v>0</v>
      </c>
      <c r="O73" s="82" t="str">
        <f t="shared" ref="O73:O97" si="23">IFERROR(N73*M73,"")</f>
        <v/>
      </c>
      <c r="P73" s="85" t="str">
        <f t="shared" ref="P73:P97" si="24">IFERROR(N73-O73,"")</f>
        <v/>
      </c>
      <c r="R73" s="404"/>
      <c r="S73" s="403" t="str">
        <f>IFERROR($R73*(1-$M73),"")</f>
        <v/>
      </c>
      <c r="T73" s="130" t="str">
        <f t="shared" ref="T73:T97" si="25">IFERROR(R73-S73,"")</f>
        <v/>
      </c>
      <c r="U73" s="80"/>
      <c r="V73" s="404"/>
      <c r="W73" s="70"/>
      <c r="X73" s="404"/>
      <c r="Z73" s="407" t="str">
        <f>IFERROR($V73*(1-$M73),"")</f>
        <v/>
      </c>
      <c r="AA73" s="130" t="str">
        <f t="shared" ref="AA73:AA97" si="26">IFERROR(V73-Z73,"")</f>
        <v/>
      </c>
      <c r="AB73" s="407" t="str">
        <f t="shared" ref="AB73:AB97" si="27">IFERROR($X73*(1-$M73),"")</f>
        <v/>
      </c>
      <c r="AC73" s="130" t="str">
        <f t="shared" ref="AC73:AC97" si="28">IFERROR(X73-AB73,"")</f>
        <v/>
      </c>
      <c r="AD73" s="461"/>
    </row>
    <row r="74" spans="1:30" x14ac:dyDescent="0.2">
      <c r="B74" s="514"/>
      <c r="C74" s="515"/>
      <c r="D74" s="515"/>
      <c r="E74" s="515"/>
      <c r="F74" s="515"/>
      <c r="G74" s="515"/>
      <c r="H74" s="515"/>
      <c r="I74" s="515"/>
      <c r="J74" s="48"/>
      <c r="K74" s="254"/>
      <c r="L74" s="429" t="s">
        <v>120</v>
      </c>
      <c r="M74" s="257" t="str">
        <f>IF(LEN($C$5)&lt;=1,
    "",
    IF(
        OR($C$5="Overige (zorg-)instellingen",$C$5="Onderneming"),
        IF(Basisgegevens!$C$5="Ja",
            IFERROR(
                INDEX(Hulpsheets!$AO$3:$AR$18,
                    MATCH($C$9,Hulpsheets!$AN$3:$AN$18,0),
                    MATCH($C$6,Hulpsheets!$AO$3:$AR$3,0)
                ),
                ""
            ),
            IFERROR(
                INDEX(Hulpsheets!$AH$3:$AK$18,
                    MATCH($C$9,Hulpsheets!$AG$3:$AG$18,0),
                    MATCH($C$6,Hulpsheets!$AH$3:$AK$3,0)
                ),
                ""
            )
        ),
        IF($L74="Niet-economische activiteit",
            100%,
            IF(Basisgegevens!$C$5="Ja",
                IFERROR(
                    INDEX(Hulpsheets!$AO$3:$AR$18,
                        MATCH($C$9,Hulpsheets!$AN$3:$AN$18,0),
                        MATCH($C$6,Hulpsheets!$AO$3:$AR$3,0)
                    ),
                    ""
                ),
                IFERROR(
                    INDEX(Hulpsheets!$AH$3:$AK$18,
                        MATCH($C$9,Hulpsheets!$AG$3:$AG$18,0),
                        MATCH($C$6,Hulpsheets!$AH$3:$AK$3,0)
                    ),
                    ""
                )
            )
        )
    )
)</f>
        <v/>
      </c>
      <c r="N74" s="397">
        <f t="shared" si="22"/>
        <v>0</v>
      </c>
      <c r="O74" s="77" t="str">
        <f t="shared" si="23"/>
        <v/>
      </c>
      <c r="P74" s="86" t="str">
        <f t="shared" si="24"/>
        <v/>
      </c>
      <c r="R74" s="404"/>
      <c r="S74" s="403" t="str">
        <f t="shared" ref="S74:S97" si="29">IFERROR($R74*(1-$M74),"")</f>
        <v/>
      </c>
      <c r="T74" s="130" t="str">
        <f t="shared" si="25"/>
        <v/>
      </c>
      <c r="U74" s="70"/>
      <c r="V74" s="404"/>
      <c r="W74" s="70"/>
      <c r="X74" s="404"/>
      <c r="Z74" s="407" t="str">
        <f t="shared" ref="Z74:Z97" si="30">IFERROR($V74*(1-$M74),"")</f>
        <v/>
      </c>
      <c r="AA74" s="130" t="str">
        <f t="shared" si="26"/>
        <v/>
      </c>
      <c r="AB74" s="407" t="str">
        <f t="shared" si="27"/>
        <v/>
      </c>
      <c r="AC74" s="130" t="str">
        <f t="shared" si="28"/>
        <v/>
      </c>
      <c r="AD74" s="461"/>
    </row>
    <row r="75" spans="1:30" x14ac:dyDescent="0.2">
      <c r="B75" s="514"/>
      <c r="C75" s="515"/>
      <c r="D75" s="515"/>
      <c r="E75" s="515"/>
      <c r="F75" s="515"/>
      <c r="G75" s="515"/>
      <c r="H75" s="515"/>
      <c r="I75" s="515"/>
      <c r="J75" s="48"/>
      <c r="K75" s="254"/>
      <c r="L75" s="429" t="s">
        <v>120</v>
      </c>
      <c r="M75" s="257" t="str">
        <f>IF(LEN($C$5)&lt;=1,
    "",
    IF(
        OR($C$5="Overige (zorg-)instellingen",$C$5="Onderneming"),
        IF(Basisgegevens!$C$5="Ja",
            IFERROR(
                INDEX(Hulpsheets!$AO$3:$AR$18,
                    MATCH($C$9,Hulpsheets!$AN$3:$AN$18,0),
                    MATCH($C$6,Hulpsheets!$AO$3:$AR$3,0)
                ),
                ""
            ),
            IFERROR(
                INDEX(Hulpsheets!$AH$3:$AK$18,
                    MATCH($C$9,Hulpsheets!$AG$3:$AG$18,0),
                    MATCH($C$6,Hulpsheets!$AH$3:$AK$3,0)
                ),
                ""
            )
        ),
        IF($L75="Niet-economische activiteit",
            100%,
            IF(Basisgegevens!$C$5="Ja",
                IFERROR(
                    INDEX(Hulpsheets!$AO$3:$AR$18,
                        MATCH($C$9,Hulpsheets!$AN$3:$AN$18,0),
                        MATCH($C$6,Hulpsheets!$AO$3:$AR$3,0)
                    ),
                    ""
                ),
                IFERROR(
                    INDEX(Hulpsheets!$AH$3:$AK$18,
                        MATCH($C$9,Hulpsheets!$AG$3:$AG$18,0),
                        MATCH($C$6,Hulpsheets!$AH$3:$AK$3,0)
                    ),
                    ""
                )
            )
        )
    )
)</f>
        <v/>
      </c>
      <c r="N75" s="397">
        <f t="shared" si="22"/>
        <v>0</v>
      </c>
      <c r="O75" s="77" t="str">
        <f t="shared" si="23"/>
        <v/>
      </c>
      <c r="P75" s="86" t="str">
        <f t="shared" si="24"/>
        <v/>
      </c>
      <c r="R75" s="404"/>
      <c r="S75" s="403" t="str">
        <f t="shared" si="29"/>
        <v/>
      </c>
      <c r="T75" s="130" t="str">
        <f t="shared" si="25"/>
        <v/>
      </c>
      <c r="U75" s="70"/>
      <c r="V75" s="404"/>
      <c r="W75" s="70"/>
      <c r="X75" s="404"/>
      <c r="Z75" s="407" t="str">
        <f t="shared" si="30"/>
        <v/>
      </c>
      <c r="AA75" s="130" t="str">
        <f t="shared" si="26"/>
        <v/>
      </c>
      <c r="AB75" s="407" t="str">
        <f t="shared" si="27"/>
        <v/>
      </c>
      <c r="AC75" s="130" t="str">
        <f t="shared" si="28"/>
        <v/>
      </c>
      <c r="AD75" s="461"/>
    </row>
    <row r="76" spans="1:30" x14ac:dyDescent="0.2">
      <c r="B76" s="514"/>
      <c r="C76" s="515"/>
      <c r="D76" s="515"/>
      <c r="E76" s="515"/>
      <c r="F76" s="515"/>
      <c r="G76" s="515"/>
      <c r="H76" s="515"/>
      <c r="I76" s="515"/>
      <c r="J76" s="48"/>
      <c r="K76" s="254"/>
      <c r="L76" s="429" t="s">
        <v>120</v>
      </c>
      <c r="M76" s="257" t="str">
        <f>IF(LEN($C$5)&lt;=1,
    "",
    IF(
        OR($C$5="Overige (zorg-)instellingen",$C$5="Onderneming"),
        IF(Basisgegevens!$C$5="Ja",
            IFERROR(
                INDEX(Hulpsheets!$AO$3:$AR$18,
                    MATCH($C$9,Hulpsheets!$AN$3:$AN$18,0),
                    MATCH($C$6,Hulpsheets!$AO$3:$AR$3,0)
                ),
                ""
            ),
            IFERROR(
                INDEX(Hulpsheets!$AH$3:$AK$18,
                    MATCH($C$9,Hulpsheets!$AG$3:$AG$18,0),
                    MATCH($C$6,Hulpsheets!$AH$3:$AK$3,0)
                ),
                ""
            )
        ),
        IF($L76="Niet-economische activiteit",
            100%,
            IF(Basisgegevens!$C$5="Ja",
                IFERROR(
                    INDEX(Hulpsheets!$AO$3:$AR$18,
                        MATCH($C$9,Hulpsheets!$AN$3:$AN$18,0),
                        MATCH($C$6,Hulpsheets!$AO$3:$AR$3,0)
                    ),
                    ""
                ),
                IFERROR(
                    INDEX(Hulpsheets!$AH$3:$AK$18,
                        MATCH($C$9,Hulpsheets!$AG$3:$AG$18,0),
                        MATCH($C$6,Hulpsheets!$AH$3:$AK$3,0)
                    ),
                    ""
                )
            )
        )
    )
)</f>
        <v/>
      </c>
      <c r="N76" s="397">
        <f t="shared" si="22"/>
        <v>0</v>
      </c>
      <c r="O76" s="77" t="str">
        <f t="shared" si="23"/>
        <v/>
      </c>
      <c r="P76" s="86" t="str">
        <f t="shared" si="24"/>
        <v/>
      </c>
      <c r="R76" s="404"/>
      <c r="S76" s="403" t="str">
        <f t="shared" si="29"/>
        <v/>
      </c>
      <c r="T76" s="130" t="str">
        <f t="shared" si="25"/>
        <v/>
      </c>
      <c r="U76" s="70"/>
      <c r="V76" s="404"/>
      <c r="W76" s="70"/>
      <c r="X76" s="404"/>
      <c r="Z76" s="407" t="str">
        <f t="shared" si="30"/>
        <v/>
      </c>
      <c r="AA76" s="130" t="str">
        <f t="shared" si="26"/>
        <v/>
      </c>
      <c r="AB76" s="407" t="str">
        <f t="shared" si="27"/>
        <v/>
      </c>
      <c r="AC76" s="130" t="str">
        <f t="shared" si="28"/>
        <v/>
      </c>
      <c r="AD76" s="461"/>
    </row>
    <row r="77" spans="1:30" x14ac:dyDescent="0.2">
      <c r="B77" s="500"/>
      <c r="C77" s="501"/>
      <c r="D77" s="501"/>
      <c r="E77" s="501"/>
      <c r="F77" s="501"/>
      <c r="G77" s="501"/>
      <c r="H77" s="501"/>
      <c r="I77" s="502"/>
      <c r="J77" s="48"/>
      <c r="K77" s="254"/>
      <c r="L77" s="429" t="s">
        <v>120</v>
      </c>
      <c r="M77" s="257" t="str">
        <f>IF(LEN($C$5)&lt;=1,
    "",
    IF(
        OR($C$5="Overige (zorg-)instellingen",$C$5="Onderneming"),
        IF(Basisgegevens!$C$5="Ja",
            IFERROR(
                INDEX(Hulpsheets!$AO$3:$AR$18,
                    MATCH($C$9,Hulpsheets!$AN$3:$AN$18,0),
                    MATCH($C$6,Hulpsheets!$AO$3:$AR$3,0)
                ),
                ""
            ),
            IFERROR(
                INDEX(Hulpsheets!$AH$3:$AK$18,
                    MATCH($C$9,Hulpsheets!$AG$3:$AG$18,0),
                    MATCH($C$6,Hulpsheets!$AH$3:$AK$3,0)
                ),
                ""
            )
        ),
        IF($L77="Niet-economische activiteit",
            100%,
            IF(Basisgegevens!$C$5="Ja",
                IFERROR(
                    INDEX(Hulpsheets!$AO$3:$AR$18,
                        MATCH($C$9,Hulpsheets!$AN$3:$AN$18,0),
                        MATCH($C$6,Hulpsheets!$AO$3:$AR$3,0)
                    ),
                    ""
                ),
                IFERROR(
                    INDEX(Hulpsheets!$AH$3:$AK$18,
                        MATCH($C$9,Hulpsheets!$AG$3:$AG$18,0),
                        MATCH($C$6,Hulpsheets!$AH$3:$AK$3,0)
                    ),
                    ""
                )
            )
        )
    )
)</f>
        <v/>
      </c>
      <c r="N77" s="397">
        <f t="shared" si="22"/>
        <v>0</v>
      </c>
      <c r="O77" s="77" t="str">
        <f t="shared" si="23"/>
        <v/>
      </c>
      <c r="P77" s="86" t="str">
        <f t="shared" si="24"/>
        <v/>
      </c>
      <c r="R77" s="404"/>
      <c r="S77" s="403" t="str">
        <f t="shared" si="29"/>
        <v/>
      </c>
      <c r="T77" s="130" t="str">
        <f t="shared" si="25"/>
        <v/>
      </c>
      <c r="U77" s="70"/>
      <c r="V77" s="404"/>
      <c r="W77" s="70"/>
      <c r="X77" s="404"/>
      <c r="Z77" s="407" t="str">
        <f t="shared" si="30"/>
        <v/>
      </c>
      <c r="AA77" s="130" t="str">
        <f t="shared" si="26"/>
        <v/>
      </c>
      <c r="AB77" s="407" t="str">
        <f t="shared" si="27"/>
        <v/>
      </c>
      <c r="AC77" s="130" t="str">
        <f t="shared" si="28"/>
        <v/>
      </c>
      <c r="AD77" s="461"/>
    </row>
    <row r="78" spans="1:30" x14ac:dyDescent="0.2">
      <c r="B78" s="514"/>
      <c r="C78" s="515"/>
      <c r="D78" s="515"/>
      <c r="E78" s="515"/>
      <c r="F78" s="515"/>
      <c r="G78" s="515"/>
      <c r="H78" s="515"/>
      <c r="I78" s="515"/>
      <c r="J78" s="48"/>
      <c r="K78" s="254"/>
      <c r="L78" s="429" t="s">
        <v>120</v>
      </c>
      <c r="M78" s="257" t="str">
        <f>IF(LEN($C$5)&lt;=1,
    "",
    IF(
        OR($C$5="Overige (zorg-)instellingen",$C$5="Onderneming"),
        IF(Basisgegevens!$C$5="Ja",
            IFERROR(
                INDEX(Hulpsheets!$AO$3:$AR$18,
                    MATCH($C$9,Hulpsheets!$AN$3:$AN$18,0),
                    MATCH($C$6,Hulpsheets!$AO$3:$AR$3,0)
                ),
                ""
            ),
            IFERROR(
                INDEX(Hulpsheets!$AH$3:$AK$18,
                    MATCH($C$9,Hulpsheets!$AG$3:$AG$18,0),
                    MATCH($C$6,Hulpsheets!$AH$3:$AK$3,0)
                ),
                ""
            )
        ),
        IF($L78="Niet-economische activiteit",
            100%,
            IF(Basisgegevens!$C$5="Ja",
                IFERROR(
                    INDEX(Hulpsheets!$AO$3:$AR$18,
                        MATCH($C$9,Hulpsheets!$AN$3:$AN$18,0),
                        MATCH($C$6,Hulpsheets!$AO$3:$AR$3,0)
                    ),
                    ""
                ),
                IFERROR(
                    INDEX(Hulpsheets!$AH$3:$AK$18,
                        MATCH($C$9,Hulpsheets!$AG$3:$AG$18,0),
                        MATCH($C$6,Hulpsheets!$AH$3:$AK$3,0)
                    ),
                    ""
                )
            )
        )
    )
)</f>
        <v/>
      </c>
      <c r="N78" s="397">
        <f t="shared" si="22"/>
        <v>0</v>
      </c>
      <c r="O78" s="77" t="str">
        <f t="shared" si="23"/>
        <v/>
      </c>
      <c r="P78" s="86" t="str">
        <f t="shared" si="24"/>
        <v/>
      </c>
      <c r="R78" s="404"/>
      <c r="S78" s="403" t="str">
        <f t="shared" si="29"/>
        <v/>
      </c>
      <c r="T78" s="377" t="str">
        <f t="shared" si="25"/>
        <v/>
      </c>
      <c r="U78" s="70"/>
      <c r="V78" s="404"/>
      <c r="W78" s="70"/>
      <c r="X78" s="404"/>
      <c r="Z78" s="407" t="str">
        <f t="shared" si="30"/>
        <v/>
      </c>
      <c r="AA78" s="130" t="str">
        <f t="shared" si="26"/>
        <v/>
      </c>
      <c r="AB78" s="407" t="str">
        <f t="shared" si="27"/>
        <v/>
      </c>
      <c r="AC78" s="130" t="str">
        <f t="shared" si="28"/>
        <v/>
      </c>
      <c r="AD78" s="461"/>
    </row>
    <row r="79" spans="1:30" x14ac:dyDescent="0.2">
      <c r="B79" s="514"/>
      <c r="C79" s="515"/>
      <c r="D79" s="515"/>
      <c r="E79" s="515"/>
      <c r="F79" s="515"/>
      <c r="G79" s="515"/>
      <c r="H79" s="515"/>
      <c r="I79" s="515"/>
      <c r="J79" s="48"/>
      <c r="K79" s="254"/>
      <c r="L79" s="429" t="s">
        <v>120</v>
      </c>
      <c r="M79" s="257" t="str">
        <f>IF(LEN($C$5)&lt;=1,
    "",
    IF(
        OR($C$5="Overige (zorg-)instellingen",$C$5="Onderneming"),
        IF(Basisgegevens!$C$5="Ja",
            IFERROR(
                INDEX(Hulpsheets!$AO$3:$AR$18,
                    MATCH($C$9,Hulpsheets!$AN$3:$AN$18,0),
                    MATCH($C$6,Hulpsheets!$AO$3:$AR$3,0)
                ),
                ""
            ),
            IFERROR(
                INDEX(Hulpsheets!$AH$3:$AK$18,
                    MATCH($C$9,Hulpsheets!$AG$3:$AG$18,0),
                    MATCH($C$6,Hulpsheets!$AH$3:$AK$3,0)
                ),
                ""
            )
        ),
        IF($L79="Niet-economische activiteit",
            100%,
            IF(Basisgegevens!$C$5="Ja",
                IFERROR(
                    INDEX(Hulpsheets!$AO$3:$AR$18,
                        MATCH($C$9,Hulpsheets!$AN$3:$AN$18,0),
                        MATCH($C$6,Hulpsheets!$AO$3:$AR$3,0)
                    ),
                    ""
                ),
                IFERROR(
                    INDEX(Hulpsheets!$AH$3:$AK$18,
                        MATCH($C$9,Hulpsheets!$AG$3:$AG$18,0),
                        MATCH($C$6,Hulpsheets!$AH$3:$AK$3,0)
                    ),
                    ""
                )
            )
        )
    )
)</f>
        <v/>
      </c>
      <c r="N79" s="397">
        <f t="shared" si="22"/>
        <v>0</v>
      </c>
      <c r="O79" s="77" t="str">
        <f t="shared" si="23"/>
        <v/>
      </c>
      <c r="P79" s="86" t="str">
        <f t="shared" si="24"/>
        <v/>
      </c>
      <c r="R79" s="404"/>
      <c r="S79" s="403" t="str">
        <f t="shared" si="29"/>
        <v/>
      </c>
      <c r="T79" s="377" t="str">
        <f t="shared" si="25"/>
        <v/>
      </c>
      <c r="U79" s="70"/>
      <c r="V79" s="404"/>
      <c r="W79" s="70"/>
      <c r="X79" s="404"/>
      <c r="Z79" s="407" t="str">
        <f t="shared" si="30"/>
        <v/>
      </c>
      <c r="AA79" s="130" t="str">
        <f t="shared" si="26"/>
        <v/>
      </c>
      <c r="AB79" s="407" t="str">
        <f t="shared" si="27"/>
        <v/>
      </c>
      <c r="AC79" s="130" t="str">
        <f t="shared" si="28"/>
        <v/>
      </c>
      <c r="AD79" s="461"/>
    </row>
    <row r="80" spans="1:30" x14ac:dyDescent="0.2">
      <c r="B80" s="500"/>
      <c r="C80" s="501"/>
      <c r="D80" s="501"/>
      <c r="E80" s="501"/>
      <c r="F80" s="501"/>
      <c r="G80" s="501"/>
      <c r="H80" s="501"/>
      <c r="I80" s="502"/>
      <c r="J80" s="48"/>
      <c r="K80" s="254"/>
      <c r="L80" s="429" t="s">
        <v>120</v>
      </c>
      <c r="M80" s="257" t="str">
        <f>IF(LEN($C$5)&lt;=1,
    "",
    IF(
        OR($C$5="Overige (zorg-)instellingen",$C$5="Onderneming"),
        IF(Basisgegevens!$C$5="Ja",
            IFERROR(
                INDEX(Hulpsheets!$AO$3:$AR$18,
                    MATCH($C$9,Hulpsheets!$AN$3:$AN$18,0),
                    MATCH($C$6,Hulpsheets!$AO$3:$AR$3,0)
                ),
                ""
            ),
            IFERROR(
                INDEX(Hulpsheets!$AH$3:$AK$18,
                    MATCH($C$9,Hulpsheets!$AG$3:$AG$18,0),
                    MATCH($C$6,Hulpsheets!$AH$3:$AK$3,0)
                ),
                ""
            )
        ),
        IF($L80="Niet-economische activiteit",
            100%,
            IF(Basisgegevens!$C$5="Ja",
                IFERROR(
                    INDEX(Hulpsheets!$AO$3:$AR$18,
                        MATCH($C$9,Hulpsheets!$AN$3:$AN$18,0),
                        MATCH($C$6,Hulpsheets!$AO$3:$AR$3,0)
                    ),
                    ""
                ),
                IFERROR(
                    INDEX(Hulpsheets!$AH$3:$AK$18,
                        MATCH($C$9,Hulpsheets!$AG$3:$AG$18,0),
                        MATCH($C$6,Hulpsheets!$AH$3:$AK$3,0)
                    ),
                    ""
                )
            )
        )
    )
)</f>
        <v/>
      </c>
      <c r="N80" s="397">
        <f t="shared" si="22"/>
        <v>0</v>
      </c>
      <c r="O80" s="77" t="str">
        <f t="shared" si="23"/>
        <v/>
      </c>
      <c r="P80" s="86" t="str">
        <f t="shared" si="24"/>
        <v/>
      </c>
      <c r="R80" s="404"/>
      <c r="S80" s="403" t="str">
        <f t="shared" si="29"/>
        <v/>
      </c>
      <c r="T80" s="130" t="str">
        <f t="shared" si="25"/>
        <v/>
      </c>
      <c r="U80" s="70"/>
      <c r="V80" s="404"/>
      <c r="W80" s="70"/>
      <c r="X80" s="404"/>
      <c r="Z80" s="407" t="str">
        <f t="shared" si="30"/>
        <v/>
      </c>
      <c r="AA80" s="130" t="str">
        <f t="shared" si="26"/>
        <v/>
      </c>
      <c r="AB80" s="407" t="str">
        <f t="shared" si="27"/>
        <v/>
      </c>
      <c r="AC80" s="130" t="str">
        <f t="shared" si="28"/>
        <v/>
      </c>
      <c r="AD80" s="461"/>
    </row>
    <row r="81" spans="2:30" x14ac:dyDescent="0.2">
      <c r="B81" s="500"/>
      <c r="C81" s="501"/>
      <c r="D81" s="501"/>
      <c r="E81" s="501"/>
      <c r="F81" s="501"/>
      <c r="G81" s="501"/>
      <c r="H81" s="501"/>
      <c r="I81" s="502"/>
      <c r="J81" s="48"/>
      <c r="K81" s="254"/>
      <c r="L81" s="429" t="s">
        <v>120</v>
      </c>
      <c r="M81" s="257" t="str">
        <f>IF(LEN($C$5)&lt;=1,
    "",
    IF(
        OR($C$5="Overige (zorg-)instellingen",$C$5="Onderneming"),
        IF(Basisgegevens!$C$5="Ja",
            IFERROR(
                INDEX(Hulpsheets!$AO$3:$AR$18,
                    MATCH($C$9,Hulpsheets!$AN$3:$AN$18,0),
                    MATCH($C$6,Hulpsheets!$AO$3:$AR$3,0)
                ),
                ""
            ),
            IFERROR(
                INDEX(Hulpsheets!$AH$3:$AK$18,
                    MATCH($C$9,Hulpsheets!$AG$3:$AG$18,0),
                    MATCH($C$6,Hulpsheets!$AH$3:$AK$3,0)
                ),
                ""
            )
        ),
        IF($L81="Niet-economische activiteit",
            100%,
            IF(Basisgegevens!$C$5="Ja",
                IFERROR(
                    INDEX(Hulpsheets!$AO$3:$AR$18,
                        MATCH($C$9,Hulpsheets!$AN$3:$AN$18,0),
                        MATCH($C$6,Hulpsheets!$AO$3:$AR$3,0)
                    ),
                    ""
                ),
                IFERROR(
                    INDEX(Hulpsheets!$AH$3:$AK$18,
                        MATCH($C$9,Hulpsheets!$AG$3:$AG$18,0),
                        MATCH($C$6,Hulpsheets!$AH$3:$AK$3,0)
                    ),
                    ""
                )
            )
        )
    )
)</f>
        <v/>
      </c>
      <c r="N81" s="397">
        <f t="shared" si="22"/>
        <v>0</v>
      </c>
      <c r="O81" s="77" t="str">
        <f t="shared" si="23"/>
        <v/>
      </c>
      <c r="P81" s="86" t="str">
        <f t="shared" si="24"/>
        <v/>
      </c>
      <c r="R81" s="404"/>
      <c r="S81" s="403" t="str">
        <f t="shared" si="29"/>
        <v/>
      </c>
      <c r="T81" s="130" t="str">
        <f t="shared" si="25"/>
        <v/>
      </c>
      <c r="U81" s="70"/>
      <c r="V81" s="404"/>
      <c r="W81" s="70"/>
      <c r="X81" s="404"/>
      <c r="Z81" s="407" t="str">
        <f t="shared" si="30"/>
        <v/>
      </c>
      <c r="AA81" s="130" t="str">
        <f t="shared" si="26"/>
        <v/>
      </c>
      <c r="AB81" s="407" t="str">
        <f t="shared" si="27"/>
        <v/>
      </c>
      <c r="AC81" s="130" t="str">
        <f t="shared" si="28"/>
        <v/>
      </c>
      <c r="AD81" s="461"/>
    </row>
    <row r="82" spans="2:30" x14ac:dyDescent="0.2">
      <c r="B82" s="500"/>
      <c r="C82" s="501"/>
      <c r="D82" s="501"/>
      <c r="E82" s="501"/>
      <c r="F82" s="501"/>
      <c r="G82" s="501"/>
      <c r="H82" s="501"/>
      <c r="I82" s="502"/>
      <c r="J82" s="48"/>
      <c r="K82" s="254"/>
      <c r="L82" s="429" t="s">
        <v>120</v>
      </c>
      <c r="M82" s="257" t="str">
        <f>IF(LEN($C$5)&lt;=1,
    "",
    IF(
        OR($C$5="Overige (zorg-)instellingen",$C$5="Onderneming"),
        IF(Basisgegevens!$C$5="Ja",
            IFERROR(
                INDEX(Hulpsheets!$AO$3:$AR$18,
                    MATCH($C$9,Hulpsheets!$AN$3:$AN$18,0),
                    MATCH($C$6,Hulpsheets!$AO$3:$AR$3,0)
                ),
                ""
            ),
            IFERROR(
                INDEX(Hulpsheets!$AH$3:$AK$18,
                    MATCH($C$9,Hulpsheets!$AG$3:$AG$18,0),
                    MATCH($C$6,Hulpsheets!$AH$3:$AK$3,0)
                ),
                ""
            )
        ),
        IF($L82="Niet-economische activiteit",
            100%,
            IF(Basisgegevens!$C$5="Ja",
                IFERROR(
                    INDEX(Hulpsheets!$AO$3:$AR$18,
                        MATCH($C$9,Hulpsheets!$AN$3:$AN$18,0),
                        MATCH($C$6,Hulpsheets!$AO$3:$AR$3,0)
                    ),
                    ""
                ),
                IFERROR(
                    INDEX(Hulpsheets!$AH$3:$AK$18,
                        MATCH($C$9,Hulpsheets!$AG$3:$AG$18,0),
                        MATCH($C$6,Hulpsheets!$AH$3:$AK$3,0)
                    ),
                    ""
                )
            )
        )
    )
)</f>
        <v/>
      </c>
      <c r="N82" s="397">
        <f t="shared" si="22"/>
        <v>0</v>
      </c>
      <c r="O82" s="77" t="str">
        <f t="shared" si="23"/>
        <v/>
      </c>
      <c r="P82" s="86" t="str">
        <f t="shared" si="24"/>
        <v/>
      </c>
      <c r="R82" s="404"/>
      <c r="S82" s="403" t="str">
        <f t="shared" si="29"/>
        <v/>
      </c>
      <c r="T82" s="130" t="str">
        <f t="shared" si="25"/>
        <v/>
      </c>
      <c r="U82" s="70"/>
      <c r="V82" s="404"/>
      <c r="W82" s="70"/>
      <c r="X82" s="404"/>
      <c r="Z82" s="407" t="str">
        <f t="shared" si="30"/>
        <v/>
      </c>
      <c r="AA82" s="130" t="str">
        <f t="shared" si="26"/>
        <v/>
      </c>
      <c r="AB82" s="407" t="str">
        <f t="shared" si="27"/>
        <v/>
      </c>
      <c r="AC82" s="130" t="str">
        <f t="shared" si="28"/>
        <v/>
      </c>
      <c r="AD82" s="461"/>
    </row>
    <row r="83" spans="2:30" x14ac:dyDescent="0.2">
      <c r="B83" s="500"/>
      <c r="C83" s="501"/>
      <c r="D83" s="501"/>
      <c r="E83" s="501"/>
      <c r="F83" s="501"/>
      <c r="G83" s="501"/>
      <c r="H83" s="501"/>
      <c r="I83" s="502"/>
      <c r="J83" s="48"/>
      <c r="K83" s="254"/>
      <c r="L83" s="429" t="s">
        <v>120</v>
      </c>
      <c r="M83" s="257" t="str">
        <f>IF(LEN($C$5)&lt;=1,
    "",
    IF(
        OR($C$5="Overige (zorg-)instellingen",$C$5="Onderneming"),
        IF(Basisgegevens!$C$5="Ja",
            IFERROR(
                INDEX(Hulpsheets!$AO$3:$AR$18,
                    MATCH($C$9,Hulpsheets!$AN$3:$AN$18,0),
                    MATCH($C$6,Hulpsheets!$AO$3:$AR$3,0)
                ),
                ""
            ),
            IFERROR(
                INDEX(Hulpsheets!$AH$3:$AK$18,
                    MATCH($C$9,Hulpsheets!$AG$3:$AG$18,0),
                    MATCH($C$6,Hulpsheets!$AH$3:$AK$3,0)
                ),
                ""
            )
        ),
        IF($L83="Niet-economische activiteit",
            100%,
            IF(Basisgegevens!$C$5="Ja",
                IFERROR(
                    INDEX(Hulpsheets!$AO$3:$AR$18,
                        MATCH($C$9,Hulpsheets!$AN$3:$AN$18,0),
                        MATCH($C$6,Hulpsheets!$AO$3:$AR$3,0)
                    ),
                    ""
                ),
                IFERROR(
                    INDEX(Hulpsheets!$AH$3:$AK$18,
                        MATCH($C$9,Hulpsheets!$AG$3:$AG$18,0),
                        MATCH($C$6,Hulpsheets!$AH$3:$AK$3,0)
                    ),
                    ""
                )
            )
        )
    )
)</f>
        <v/>
      </c>
      <c r="N83" s="397">
        <f t="shared" si="22"/>
        <v>0</v>
      </c>
      <c r="O83" s="77" t="str">
        <f t="shared" si="23"/>
        <v/>
      </c>
      <c r="P83" s="86" t="str">
        <f t="shared" si="24"/>
        <v/>
      </c>
      <c r="R83" s="404"/>
      <c r="S83" s="403" t="str">
        <f t="shared" si="29"/>
        <v/>
      </c>
      <c r="T83" s="130" t="str">
        <f t="shared" si="25"/>
        <v/>
      </c>
      <c r="U83" s="70"/>
      <c r="V83" s="404"/>
      <c r="W83" s="70"/>
      <c r="X83" s="404"/>
      <c r="Z83" s="407" t="str">
        <f t="shared" si="30"/>
        <v/>
      </c>
      <c r="AA83" s="130" t="str">
        <f t="shared" si="26"/>
        <v/>
      </c>
      <c r="AB83" s="407" t="str">
        <f t="shared" si="27"/>
        <v/>
      </c>
      <c r="AC83" s="130" t="str">
        <f t="shared" si="28"/>
        <v/>
      </c>
      <c r="AD83" s="461"/>
    </row>
    <row r="84" spans="2:30" x14ac:dyDescent="0.2">
      <c r="B84" s="500"/>
      <c r="C84" s="501"/>
      <c r="D84" s="501"/>
      <c r="E84" s="501"/>
      <c r="F84" s="501"/>
      <c r="G84" s="501"/>
      <c r="H84" s="501"/>
      <c r="I84" s="502"/>
      <c r="J84" s="48"/>
      <c r="K84" s="254"/>
      <c r="L84" s="429" t="s">
        <v>120</v>
      </c>
      <c r="M84" s="257" t="str">
        <f>IF(LEN($C$5)&lt;=1,
    "",
    IF(
        OR($C$5="Overige (zorg-)instellingen",$C$5="Onderneming"),
        IF(Basisgegevens!$C$5="Ja",
            IFERROR(
                INDEX(Hulpsheets!$AO$3:$AR$18,
                    MATCH($C$9,Hulpsheets!$AN$3:$AN$18,0),
                    MATCH($C$6,Hulpsheets!$AO$3:$AR$3,0)
                ),
                ""
            ),
            IFERROR(
                INDEX(Hulpsheets!$AH$3:$AK$18,
                    MATCH($C$9,Hulpsheets!$AG$3:$AG$18,0),
                    MATCH($C$6,Hulpsheets!$AH$3:$AK$3,0)
                ),
                ""
            )
        ),
        IF($L84="Niet-economische activiteit",
            100%,
            IF(Basisgegevens!$C$5="Ja",
                IFERROR(
                    INDEX(Hulpsheets!$AO$3:$AR$18,
                        MATCH($C$9,Hulpsheets!$AN$3:$AN$18,0),
                        MATCH($C$6,Hulpsheets!$AO$3:$AR$3,0)
                    ),
                    ""
                ),
                IFERROR(
                    INDEX(Hulpsheets!$AH$3:$AK$18,
                        MATCH($C$9,Hulpsheets!$AG$3:$AG$18,0),
                        MATCH($C$6,Hulpsheets!$AH$3:$AK$3,0)
                    ),
                    ""
                )
            )
        )
    )
)</f>
        <v/>
      </c>
      <c r="N84" s="397">
        <f t="shared" si="22"/>
        <v>0</v>
      </c>
      <c r="O84" s="77" t="str">
        <f t="shared" si="23"/>
        <v/>
      </c>
      <c r="P84" s="86" t="str">
        <f t="shared" si="24"/>
        <v/>
      </c>
      <c r="R84" s="404"/>
      <c r="S84" s="403" t="str">
        <f t="shared" si="29"/>
        <v/>
      </c>
      <c r="T84" s="130" t="str">
        <f t="shared" si="25"/>
        <v/>
      </c>
      <c r="U84" s="70"/>
      <c r="V84" s="404"/>
      <c r="W84" s="70"/>
      <c r="X84" s="404"/>
      <c r="Z84" s="407" t="str">
        <f t="shared" si="30"/>
        <v/>
      </c>
      <c r="AA84" s="130" t="str">
        <f t="shared" si="26"/>
        <v/>
      </c>
      <c r="AB84" s="407" t="str">
        <f t="shared" si="27"/>
        <v/>
      </c>
      <c r="AC84" s="130" t="str">
        <f t="shared" si="28"/>
        <v/>
      </c>
      <c r="AD84" s="461"/>
    </row>
    <row r="85" spans="2:30" x14ac:dyDescent="0.2">
      <c r="B85" s="500"/>
      <c r="C85" s="501"/>
      <c r="D85" s="501"/>
      <c r="E85" s="501"/>
      <c r="F85" s="501"/>
      <c r="G85" s="501"/>
      <c r="H85" s="501"/>
      <c r="I85" s="502"/>
      <c r="J85" s="48"/>
      <c r="K85" s="254"/>
      <c r="L85" s="429" t="s">
        <v>120</v>
      </c>
      <c r="M85" s="257" t="str">
        <f>IF(LEN($C$5)&lt;=1,
    "",
    IF(
        OR($C$5="Overige (zorg-)instellingen",$C$5="Onderneming"),
        IF(Basisgegevens!$C$5="Ja",
            IFERROR(
                INDEX(Hulpsheets!$AO$3:$AR$18,
                    MATCH($C$9,Hulpsheets!$AN$3:$AN$18,0),
                    MATCH($C$6,Hulpsheets!$AO$3:$AR$3,0)
                ),
                ""
            ),
            IFERROR(
                INDEX(Hulpsheets!$AH$3:$AK$18,
                    MATCH($C$9,Hulpsheets!$AG$3:$AG$18,0),
                    MATCH($C$6,Hulpsheets!$AH$3:$AK$3,0)
                ),
                ""
            )
        ),
        IF($L85="Niet-economische activiteit",
            100%,
            IF(Basisgegevens!$C$5="Ja",
                IFERROR(
                    INDEX(Hulpsheets!$AO$3:$AR$18,
                        MATCH($C$9,Hulpsheets!$AN$3:$AN$18,0),
                        MATCH($C$6,Hulpsheets!$AO$3:$AR$3,0)
                    ),
                    ""
                ),
                IFERROR(
                    INDEX(Hulpsheets!$AH$3:$AK$18,
                        MATCH($C$9,Hulpsheets!$AG$3:$AG$18,0),
                        MATCH($C$6,Hulpsheets!$AH$3:$AK$3,0)
                    ),
                    ""
                )
            )
        )
    )
)</f>
        <v/>
      </c>
      <c r="N85" s="397">
        <f t="shared" si="22"/>
        <v>0</v>
      </c>
      <c r="O85" s="77" t="str">
        <f t="shared" si="23"/>
        <v/>
      </c>
      <c r="P85" s="86" t="str">
        <f t="shared" si="24"/>
        <v/>
      </c>
      <c r="R85" s="404"/>
      <c r="S85" s="403" t="str">
        <f t="shared" si="29"/>
        <v/>
      </c>
      <c r="T85" s="130" t="str">
        <f t="shared" si="25"/>
        <v/>
      </c>
      <c r="U85" s="70"/>
      <c r="V85" s="404"/>
      <c r="W85" s="70"/>
      <c r="X85" s="404"/>
      <c r="Z85" s="407" t="str">
        <f t="shared" si="30"/>
        <v/>
      </c>
      <c r="AA85" s="130" t="str">
        <f t="shared" si="26"/>
        <v/>
      </c>
      <c r="AB85" s="407" t="str">
        <f t="shared" si="27"/>
        <v/>
      </c>
      <c r="AC85" s="130" t="str">
        <f t="shared" si="28"/>
        <v/>
      </c>
      <c r="AD85" s="461"/>
    </row>
    <row r="86" spans="2:30" x14ac:dyDescent="0.2">
      <c r="B86" s="500"/>
      <c r="C86" s="501"/>
      <c r="D86" s="501"/>
      <c r="E86" s="501"/>
      <c r="F86" s="501"/>
      <c r="G86" s="501"/>
      <c r="H86" s="501"/>
      <c r="I86" s="502"/>
      <c r="J86" s="48"/>
      <c r="K86" s="254"/>
      <c r="L86" s="429" t="s">
        <v>120</v>
      </c>
      <c r="M86" s="257" t="str">
        <f>IF(LEN($C$5)&lt;=1,
    "",
    IF(
        OR($C$5="Overige (zorg-)instellingen",$C$5="Onderneming"),
        IF(Basisgegevens!$C$5="Ja",
            IFERROR(
                INDEX(Hulpsheets!$AO$3:$AR$18,
                    MATCH($C$9,Hulpsheets!$AN$3:$AN$18,0),
                    MATCH($C$6,Hulpsheets!$AO$3:$AR$3,0)
                ),
                ""
            ),
            IFERROR(
                INDEX(Hulpsheets!$AH$3:$AK$18,
                    MATCH($C$9,Hulpsheets!$AG$3:$AG$18,0),
                    MATCH($C$6,Hulpsheets!$AH$3:$AK$3,0)
                ),
                ""
            )
        ),
        IF($L86="Niet-economische activiteit",
            100%,
            IF(Basisgegevens!$C$5="Ja",
                IFERROR(
                    INDEX(Hulpsheets!$AO$3:$AR$18,
                        MATCH($C$9,Hulpsheets!$AN$3:$AN$18,0),
                        MATCH($C$6,Hulpsheets!$AO$3:$AR$3,0)
                    ),
                    ""
                ),
                IFERROR(
                    INDEX(Hulpsheets!$AH$3:$AK$18,
                        MATCH($C$9,Hulpsheets!$AG$3:$AG$18,0),
                        MATCH($C$6,Hulpsheets!$AH$3:$AK$3,0)
                    ),
                    ""
                )
            )
        )
    )
)</f>
        <v/>
      </c>
      <c r="N86" s="397">
        <f t="shared" si="22"/>
        <v>0</v>
      </c>
      <c r="O86" s="77" t="str">
        <f t="shared" si="23"/>
        <v/>
      </c>
      <c r="P86" s="86" t="str">
        <f t="shared" si="24"/>
        <v/>
      </c>
      <c r="R86" s="404"/>
      <c r="S86" s="403" t="str">
        <f t="shared" si="29"/>
        <v/>
      </c>
      <c r="T86" s="130" t="str">
        <f t="shared" si="25"/>
        <v/>
      </c>
      <c r="U86" s="70"/>
      <c r="V86" s="404"/>
      <c r="W86" s="70"/>
      <c r="X86" s="404"/>
      <c r="Z86" s="407" t="str">
        <f t="shared" si="30"/>
        <v/>
      </c>
      <c r="AA86" s="130" t="str">
        <f t="shared" si="26"/>
        <v/>
      </c>
      <c r="AB86" s="407" t="str">
        <f t="shared" si="27"/>
        <v/>
      </c>
      <c r="AC86" s="130" t="str">
        <f t="shared" si="28"/>
        <v/>
      </c>
      <c r="AD86" s="461"/>
    </row>
    <row r="87" spans="2:30" ht="13.5" thickBot="1" x14ac:dyDescent="0.25">
      <c r="B87" s="500"/>
      <c r="C87" s="501"/>
      <c r="D87" s="501"/>
      <c r="E87" s="501"/>
      <c r="F87" s="501"/>
      <c r="G87" s="501"/>
      <c r="H87" s="501"/>
      <c r="I87" s="502"/>
      <c r="J87" s="48"/>
      <c r="K87" s="254"/>
      <c r="L87" s="429" t="s">
        <v>120</v>
      </c>
      <c r="M87" s="257" t="str">
        <f>IF(LEN($C$5)&lt;=1,
    "",
    IF(
        OR($C$5="Overige (zorg-)instellingen",$C$5="Onderneming"),
        IF(Basisgegevens!$C$5="Ja",
            IFERROR(
                INDEX(Hulpsheets!$AO$3:$AR$18,
                    MATCH($C$9,Hulpsheets!$AN$3:$AN$18,0),
                    MATCH($C$6,Hulpsheets!$AO$3:$AR$3,0)
                ),
                ""
            ),
            IFERROR(
                INDEX(Hulpsheets!$AH$3:$AK$18,
                    MATCH($C$9,Hulpsheets!$AG$3:$AG$18,0),
                    MATCH($C$6,Hulpsheets!$AH$3:$AK$3,0)
                ),
                ""
            )
        ),
        IF($L87="Niet-economische activiteit",
            100%,
            IF(Basisgegevens!$C$5="Ja",
                IFERROR(
                    INDEX(Hulpsheets!$AO$3:$AR$18,
                        MATCH($C$9,Hulpsheets!$AN$3:$AN$18,0),
                        MATCH($C$6,Hulpsheets!$AO$3:$AR$3,0)
                    ),
                    ""
                ),
                IFERROR(
                    INDEX(Hulpsheets!$AH$3:$AK$18,
                        MATCH($C$9,Hulpsheets!$AG$3:$AG$18,0),
                        MATCH($C$6,Hulpsheets!$AH$3:$AK$3,0)
                    ),
                    ""
                )
            )
        )
    )
)</f>
        <v/>
      </c>
      <c r="N87" s="397">
        <f t="shared" si="22"/>
        <v>0</v>
      </c>
      <c r="O87" s="77" t="str">
        <f t="shared" si="23"/>
        <v/>
      </c>
      <c r="P87" s="86" t="str">
        <f t="shared" si="24"/>
        <v/>
      </c>
      <c r="R87" s="404"/>
      <c r="S87" s="403" t="str">
        <f t="shared" si="29"/>
        <v/>
      </c>
      <c r="T87" s="130" t="str">
        <f t="shared" si="25"/>
        <v/>
      </c>
      <c r="U87" s="70"/>
      <c r="V87" s="404"/>
      <c r="W87" s="70"/>
      <c r="X87" s="404"/>
      <c r="Z87" s="407" t="str">
        <f t="shared" si="30"/>
        <v/>
      </c>
      <c r="AA87" s="130" t="str">
        <f t="shared" si="26"/>
        <v/>
      </c>
      <c r="AB87" s="407" t="str">
        <f t="shared" si="27"/>
        <v/>
      </c>
      <c r="AC87" s="130" t="str">
        <f t="shared" si="28"/>
        <v/>
      </c>
      <c r="AD87" s="461"/>
    </row>
    <row r="88" spans="2:30" ht="13.5" hidden="1" outlineLevel="1" thickBot="1" x14ac:dyDescent="0.25">
      <c r="B88" s="514"/>
      <c r="C88" s="515"/>
      <c r="D88" s="515"/>
      <c r="E88" s="515"/>
      <c r="F88" s="515"/>
      <c r="G88" s="515"/>
      <c r="H88" s="515"/>
      <c r="I88" s="515"/>
      <c r="J88" s="48"/>
      <c r="K88" s="254"/>
      <c r="L88" s="429" t="s">
        <v>120</v>
      </c>
      <c r="M88" s="257" t="str">
        <f>IF(LEN($C$5)&lt;=1,
    "",
    IF(
        OR($C$5="Overige (zorg-)instellingen",$C$5="Onderneming"),
        IF(Basisgegevens!$C$5="Ja",
            IFERROR(
                INDEX(Hulpsheets!$AO$3:$AR$18,
                    MATCH($C$9,Hulpsheets!$AN$3:$AN$18,0),
                    MATCH($C$6,Hulpsheets!$AO$3:$AR$3,0)
                ),
                ""
            ),
            IFERROR(
                INDEX(Hulpsheets!$AH$3:$AK$18,
                    MATCH($C$9,Hulpsheets!$AG$3:$AG$18,0),
                    MATCH($C$6,Hulpsheets!$AH$3:$AK$3,0)
                ),
                ""
            )
        ),
        IF($L88="Niet-economische activiteit",
            100%,
            IF(Basisgegevens!$C$5="Ja",
                IFERROR(
                    INDEX(Hulpsheets!$AO$3:$AR$18,
                        MATCH($C$9,Hulpsheets!$AN$3:$AN$18,0),
                        MATCH($C$6,Hulpsheets!$AO$3:$AR$3,0)
                    ),
                    ""
                ),
                IFERROR(
                    INDEX(Hulpsheets!$AH$3:$AK$18,
                        MATCH($C$9,Hulpsheets!$AG$3:$AG$18,0),
                        MATCH($C$6,Hulpsheets!$AH$3:$AK$3,0)
                    ),
                    ""
                )
            )
        )
    )
)</f>
        <v/>
      </c>
      <c r="N88" s="397">
        <f t="shared" si="22"/>
        <v>0</v>
      </c>
      <c r="O88" s="77" t="str">
        <f t="shared" si="23"/>
        <v/>
      </c>
      <c r="P88" s="86" t="str">
        <f t="shared" si="24"/>
        <v/>
      </c>
      <c r="R88" s="404"/>
      <c r="S88" s="403" t="str">
        <f t="shared" si="29"/>
        <v/>
      </c>
      <c r="T88" s="130" t="str">
        <f t="shared" si="25"/>
        <v/>
      </c>
      <c r="U88" s="70"/>
      <c r="V88" s="404"/>
      <c r="W88" s="70"/>
      <c r="X88" s="404"/>
      <c r="Z88" s="407" t="str">
        <f t="shared" si="30"/>
        <v/>
      </c>
      <c r="AA88" s="130" t="str">
        <f t="shared" si="26"/>
        <v/>
      </c>
      <c r="AB88" s="407" t="str">
        <f t="shared" si="27"/>
        <v/>
      </c>
      <c r="AC88" s="130" t="str">
        <f t="shared" si="28"/>
        <v/>
      </c>
      <c r="AD88" s="461"/>
    </row>
    <row r="89" spans="2:30" ht="13.5" hidden="1" outlineLevel="1" thickBot="1" x14ac:dyDescent="0.25">
      <c r="B89" s="514"/>
      <c r="C89" s="515"/>
      <c r="D89" s="515"/>
      <c r="E89" s="515"/>
      <c r="F89" s="515"/>
      <c r="G89" s="515"/>
      <c r="H89" s="515"/>
      <c r="I89" s="515"/>
      <c r="J89" s="48"/>
      <c r="K89" s="254"/>
      <c r="L89" s="429" t="s">
        <v>120</v>
      </c>
      <c r="M89" s="257" t="str">
        <f>IF(LEN($C$5)&lt;=1,
    "",
    IF(
        OR($C$5="Overige (zorg-)instellingen",$C$5="Onderneming"),
        IF(Basisgegevens!$C$5="Ja",
            IFERROR(
                INDEX(Hulpsheets!$AO$3:$AR$18,
                    MATCH($C$9,Hulpsheets!$AN$3:$AN$18,0),
                    MATCH($C$6,Hulpsheets!$AO$3:$AR$3,0)
                ),
                ""
            ),
            IFERROR(
                INDEX(Hulpsheets!$AH$3:$AK$18,
                    MATCH($C$9,Hulpsheets!$AG$3:$AG$18,0),
                    MATCH($C$6,Hulpsheets!$AH$3:$AK$3,0)
                ),
                ""
            )
        ),
        IF($L89="Niet-economische activiteit",
            100%,
            IF(Basisgegevens!$C$5="Ja",
                IFERROR(
                    INDEX(Hulpsheets!$AO$3:$AR$18,
                        MATCH($C$9,Hulpsheets!$AN$3:$AN$18,0),
                        MATCH($C$6,Hulpsheets!$AO$3:$AR$3,0)
                    ),
                    ""
                ),
                IFERROR(
                    INDEX(Hulpsheets!$AH$3:$AK$18,
                        MATCH($C$9,Hulpsheets!$AG$3:$AG$18,0),
                        MATCH($C$6,Hulpsheets!$AH$3:$AK$3,0)
                    ),
                    ""
                )
            )
        )
    )
)</f>
        <v/>
      </c>
      <c r="N89" s="397">
        <f t="shared" si="22"/>
        <v>0</v>
      </c>
      <c r="O89" s="77" t="str">
        <f t="shared" si="23"/>
        <v/>
      </c>
      <c r="P89" s="86" t="str">
        <f t="shared" si="24"/>
        <v/>
      </c>
      <c r="R89" s="404"/>
      <c r="S89" s="403" t="str">
        <f t="shared" si="29"/>
        <v/>
      </c>
      <c r="T89" s="130" t="str">
        <f t="shared" si="25"/>
        <v/>
      </c>
      <c r="U89" s="70"/>
      <c r="V89" s="404"/>
      <c r="W89" s="70"/>
      <c r="X89" s="404"/>
      <c r="Z89" s="407" t="str">
        <f t="shared" si="30"/>
        <v/>
      </c>
      <c r="AA89" s="130" t="str">
        <f t="shared" si="26"/>
        <v/>
      </c>
      <c r="AB89" s="407" t="str">
        <f t="shared" si="27"/>
        <v/>
      </c>
      <c r="AC89" s="130" t="str">
        <f t="shared" si="28"/>
        <v/>
      </c>
      <c r="AD89" s="461"/>
    </row>
    <row r="90" spans="2:30" ht="13.5" hidden="1" outlineLevel="1" thickBot="1" x14ac:dyDescent="0.25">
      <c r="B90" s="514"/>
      <c r="C90" s="515"/>
      <c r="D90" s="515"/>
      <c r="E90" s="515"/>
      <c r="F90" s="515"/>
      <c r="G90" s="515"/>
      <c r="H90" s="515"/>
      <c r="I90" s="515"/>
      <c r="J90" s="48"/>
      <c r="K90" s="254"/>
      <c r="L90" s="429" t="s">
        <v>120</v>
      </c>
      <c r="M90" s="257" t="str">
        <f>IF(LEN($C$5)&lt;=1,
    "",
    IF(
        OR($C$5="Overige (zorg-)instellingen",$C$5="Onderneming"),
        IF(Basisgegevens!$C$5="Ja",
            IFERROR(
                INDEX(Hulpsheets!$AO$3:$AR$18,
                    MATCH($C$9,Hulpsheets!$AN$3:$AN$18,0),
                    MATCH($C$6,Hulpsheets!$AO$3:$AR$3,0)
                ),
                ""
            ),
            IFERROR(
                INDEX(Hulpsheets!$AH$3:$AK$18,
                    MATCH($C$9,Hulpsheets!$AG$3:$AG$18,0),
                    MATCH($C$6,Hulpsheets!$AH$3:$AK$3,0)
                ),
                ""
            )
        ),
        IF($L90="Niet-economische activiteit",
            100%,
            IF(Basisgegevens!$C$5="Ja",
                IFERROR(
                    INDEX(Hulpsheets!$AO$3:$AR$18,
                        MATCH($C$9,Hulpsheets!$AN$3:$AN$18,0),
                        MATCH($C$6,Hulpsheets!$AO$3:$AR$3,0)
                    ),
                    ""
                ),
                IFERROR(
                    INDEX(Hulpsheets!$AH$3:$AK$18,
                        MATCH($C$9,Hulpsheets!$AG$3:$AG$18,0),
                        MATCH($C$6,Hulpsheets!$AH$3:$AK$3,0)
                    ),
                    ""
                )
            )
        )
    )
)</f>
        <v/>
      </c>
      <c r="N90" s="397">
        <f t="shared" si="22"/>
        <v>0</v>
      </c>
      <c r="O90" s="77" t="str">
        <f t="shared" si="23"/>
        <v/>
      </c>
      <c r="P90" s="86" t="str">
        <f t="shared" si="24"/>
        <v/>
      </c>
      <c r="R90" s="404"/>
      <c r="S90" s="403" t="str">
        <f t="shared" si="29"/>
        <v/>
      </c>
      <c r="T90" s="130" t="str">
        <f t="shared" si="25"/>
        <v/>
      </c>
      <c r="U90" s="70"/>
      <c r="V90" s="404"/>
      <c r="W90" s="70"/>
      <c r="X90" s="404"/>
      <c r="Z90" s="407" t="str">
        <f t="shared" si="30"/>
        <v/>
      </c>
      <c r="AA90" s="130" t="str">
        <f t="shared" si="26"/>
        <v/>
      </c>
      <c r="AB90" s="407" t="str">
        <f t="shared" si="27"/>
        <v/>
      </c>
      <c r="AC90" s="130" t="str">
        <f t="shared" si="28"/>
        <v/>
      </c>
      <c r="AD90" s="461"/>
    </row>
    <row r="91" spans="2:30" ht="13.5" hidden="1" outlineLevel="1" thickBot="1" x14ac:dyDescent="0.25">
      <c r="B91" s="514"/>
      <c r="C91" s="515"/>
      <c r="D91" s="515"/>
      <c r="E91" s="515"/>
      <c r="F91" s="515"/>
      <c r="G91" s="515"/>
      <c r="H91" s="515"/>
      <c r="I91" s="515"/>
      <c r="J91" s="48"/>
      <c r="K91" s="254"/>
      <c r="L91" s="429" t="s">
        <v>120</v>
      </c>
      <c r="M91" s="257" t="str">
        <f>IF(LEN($C$5)&lt;=1,
    "",
    IF(
        OR($C$5="Overige (zorg-)instellingen",$C$5="Onderneming"),
        IF(Basisgegevens!$C$5="Ja",
            IFERROR(
                INDEX(Hulpsheets!$AO$3:$AR$18,
                    MATCH($C$9,Hulpsheets!$AN$3:$AN$18,0),
                    MATCH($C$6,Hulpsheets!$AO$3:$AR$3,0)
                ),
                ""
            ),
            IFERROR(
                INDEX(Hulpsheets!$AH$3:$AK$18,
                    MATCH($C$9,Hulpsheets!$AG$3:$AG$18,0),
                    MATCH($C$6,Hulpsheets!$AH$3:$AK$3,0)
                ),
                ""
            )
        ),
        IF($L91="Niet-economische activiteit",
            100%,
            IF(Basisgegevens!$C$5="Ja",
                IFERROR(
                    INDEX(Hulpsheets!$AO$3:$AR$18,
                        MATCH($C$9,Hulpsheets!$AN$3:$AN$18,0),
                        MATCH($C$6,Hulpsheets!$AO$3:$AR$3,0)
                    ),
                    ""
                ),
                IFERROR(
                    INDEX(Hulpsheets!$AH$3:$AK$18,
                        MATCH($C$9,Hulpsheets!$AG$3:$AG$18,0),
                        MATCH($C$6,Hulpsheets!$AH$3:$AK$3,0)
                    ),
                    ""
                )
            )
        )
    )
)</f>
        <v/>
      </c>
      <c r="N91" s="397">
        <f t="shared" si="22"/>
        <v>0</v>
      </c>
      <c r="O91" s="77" t="str">
        <f t="shared" si="23"/>
        <v/>
      </c>
      <c r="P91" s="86" t="str">
        <f t="shared" si="24"/>
        <v/>
      </c>
      <c r="R91" s="404"/>
      <c r="S91" s="403" t="str">
        <f t="shared" si="29"/>
        <v/>
      </c>
      <c r="T91" s="130" t="str">
        <f t="shared" si="25"/>
        <v/>
      </c>
      <c r="U91" s="70"/>
      <c r="V91" s="404"/>
      <c r="W91" s="70"/>
      <c r="X91" s="404"/>
      <c r="Z91" s="407" t="str">
        <f t="shared" si="30"/>
        <v/>
      </c>
      <c r="AA91" s="130" t="str">
        <f t="shared" si="26"/>
        <v/>
      </c>
      <c r="AB91" s="407" t="str">
        <f t="shared" si="27"/>
        <v/>
      </c>
      <c r="AC91" s="130" t="str">
        <f t="shared" si="28"/>
        <v/>
      </c>
      <c r="AD91" s="461"/>
    </row>
    <row r="92" spans="2:30" ht="13.5" hidden="1" outlineLevel="1" thickBot="1" x14ac:dyDescent="0.25">
      <c r="B92" s="514"/>
      <c r="C92" s="515"/>
      <c r="D92" s="515"/>
      <c r="E92" s="515"/>
      <c r="F92" s="515"/>
      <c r="G92" s="515"/>
      <c r="H92" s="515"/>
      <c r="I92" s="515"/>
      <c r="J92" s="48"/>
      <c r="K92" s="254"/>
      <c r="L92" s="429" t="s">
        <v>120</v>
      </c>
      <c r="M92" s="257" t="str">
        <f>IF(LEN($C$5)&lt;=1,
    "",
    IF(
        OR($C$5="Overige (zorg-)instellingen",$C$5="Onderneming"),
        IF(Basisgegevens!$C$5="Ja",
            IFERROR(
                INDEX(Hulpsheets!$AO$3:$AR$18,
                    MATCH($C$9,Hulpsheets!$AN$3:$AN$18,0),
                    MATCH($C$6,Hulpsheets!$AO$3:$AR$3,0)
                ),
                ""
            ),
            IFERROR(
                INDEX(Hulpsheets!$AH$3:$AK$18,
                    MATCH($C$9,Hulpsheets!$AG$3:$AG$18,0),
                    MATCH($C$6,Hulpsheets!$AH$3:$AK$3,0)
                ),
                ""
            )
        ),
        IF($L92="Niet-economische activiteit",
            100%,
            IF(Basisgegevens!$C$5="Ja",
                IFERROR(
                    INDEX(Hulpsheets!$AO$3:$AR$18,
                        MATCH($C$9,Hulpsheets!$AN$3:$AN$18,0),
                        MATCH($C$6,Hulpsheets!$AO$3:$AR$3,0)
                    ),
                    ""
                ),
                IFERROR(
                    INDEX(Hulpsheets!$AH$3:$AK$18,
                        MATCH($C$9,Hulpsheets!$AG$3:$AG$18,0),
                        MATCH($C$6,Hulpsheets!$AH$3:$AK$3,0)
                    ),
                    ""
                )
            )
        )
    )
)</f>
        <v/>
      </c>
      <c r="N92" s="397">
        <f t="shared" si="22"/>
        <v>0</v>
      </c>
      <c r="O92" s="77" t="str">
        <f t="shared" si="23"/>
        <v/>
      </c>
      <c r="P92" s="86" t="str">
        <f t="shared" si="24"/>
        <v/>
      </c>
      <c r="R92" s="404"/>
      <c r="S92" s="403" t="str">
        <f t="shared" si="29"/>
        <v/>
      </c>
      <c r="T92" s="130" t="str">
        <f t="shared" si="25"/>
        <v/>
      </c>
      <c r="U92" s="70"/>
      <c r="V92" s="404"/>
      <c r="W92" s="70"/>
      <c r="X92" s="404"/>
      <c r="Z92" s="407" t="str">
        <f t="shared" si="30"/>
        <v/>
      </c>
      <c r="AA92" s="130" t="str">
        <f t="shared" si="26"/>
        <v/>
      </c>
      <c r="AB92" s="407" t="str">
        <f t="shared" si="27"/>
        <v/>
      </c>
      <c r="AC92" s="130" t="str">
        <f t="shared" si="28"/>
        <v/>
      </c>
      <c r="AD92" s="461"/>
    </row>
    <row r="93" spans="2:30" ht="13.5" hidden="1" outlineLevel="1" thickBot="1" x14ac:dyDescent="0.25">
      <c r="B93" s="514"/>
      <c r="C93" s="515"/>
      <c r="D93" s="515"/>
      <c r="E93" s="515"/>
      <c r="F93" s="515"/>
      <c r="G93" s="515"/>
      <c r="H93" s="515"/>
      <c r="I93" s="515"/>
      <c r="J93" s="48"/>
      <c r="K93" s="254"/>
      <c r="L93" s="429" t="s">
        <v>120</v>
      </c>
      <c r="M93" s="257" t="str">
        <f>IF(LEN($C$5)&lt;=1,
    "",
    IF(
        OR($C$5="Overige (zorg-)instellingen",$C$5="Onderneming"),
        IF(Basisgegevens!$C$5="Ja",
            IFERROR(
                INDEX(Hulpsheets!$AO$3:$AR$18,
                    MATCH($C$9,Hulpsheets!$AN$3:$AN$18,0),
                    MATCH($C$6,Hulpsheets!$AO$3:$AR$3,0)
                ),
                ""
            ),
            IFERROR(
                INDEX(Hulpsheets!$AH$3:$AK$18,
                    MATCH($C$9,Hulpsheets!$AG$3:$AG$18,0),
                    MATCH($C$6,Hulpsheets!$AH$3:$AK$3,0)
                ),
                ""
            )
        ),
        IF($L93="Niet-economische activiteit",
            100%,
            IF(Basisgegevens!$C$5="Ja",
                IFERROR(
                    INDEX(Hulpsheets!$AO$3:$AR$18,
                        MATCH($C$9,Hulpsheets!$AN$3:$AN$18,0),
                        MATCH($C$6,Hulpsheets!$AO$3:$AR$3,0)
                    ),
                    ""
                ),
                IFERROR(
                    INDEX(Hulpsheets!$AH$3:$AK$18,
                        MATCH($C$9,Hulpsheets!$AG$3:$AG$18,0),
                        MATCH($C$6,Hulpsheets!$AH$3:$AK$3,0)
                    ),
                    ""
                )
            )
        )
    )
)</f>
        <v/>
      </c>
      <c r="N93" s="397">
        <f t="shared" si="22"/>
        <v>0</v>
      </c>
      <c r="O93" s="77" t="str">
        <f t="shared" si="23"/>
        <v/>
      </c>
      <c r="P93" s="86" t="str">
        <f t="shared" si="24"/>
        <v/>
      </c>
      <c r="R93" s="404"/>
      <c r="S93" s="403" t="str">
        <f t="shared" si="29"/>
        <v/>
      </c>
      <c r="T93" s="130" t="str">
        <f t="shared" si="25"/>
        <v/>
      </c>
      <c r="U93" s="70"/>
      <c r="V93" s="404"/>
      <c r="W93" s="70"/>
      <c r="X93" s="404"/>
      <c r="Z93" s="407" t="str">
        <f t="shared" si="30"/>
        <v/>
      </c>
      <c r="AA93" s="130" t="str">
        <f t="shared" si="26"/>
        <v/>
      </c>
      <c r="AB93" s="407" t="str">
        <f t="shared" si="27"/>
        <v/>
      </c>
      <c r="AC93" s="130" t="str">
        <f t="shared" si="28"/>
        <v/>
      </c>
      <c r="AD93" s="461"/>
    </row>
    <row r="94" spans="2:30" ht="13.5" hidden="1" outlineLevel="1" thickBot="1" x14ac:dyDescent="0.25">
      <c r="B94" s="514"/>
      <c r="C94" s="515"/>
      <c r="D94" s="515"/>
      <c r="E94" s="515"/>
      <c r="F94" s="515"/>
      <c r="G94" s="515"/>
      <c r="H94" s="515"/>
      <c r="I94" s="515"/>
      <c r="J94" s="48"/>
      <c r="K94" s="254"/>
      <c r="L94" s="429" t="s">
        <v>120</v>
      </c>
      <c r="M94" s="257" t="str">
        <f>IF(LEN($C$5)&lt;=1,
    "",
    IF(
        OR($C$5="Overige (zorg-)instellingen",$C$5="Onderneming"),
        IF(Basisgegevens!$C$5="Ja",
            IFERROR(
                INDEX(Hulpsheets!$AO$3:$AR$18,
                    MATCH($C$9,Hulpsheets!$AN$3:$AN$18,0),
                    MATCH($C$6,Hulpsheets!$AO$3:$AR$3,0)
                ),
                ""
            ),
            IFERROR(
                INDEX(Hulpsheets!$AH$3:$AK$18,
                    MATCH($C$9,Hulpsheets!$AG$3:$AG$18,0),
                    MATCH($C$6,Hulpsheets!$AH$3:$AK$3,0)
                ),
                ""
            )
        ),
        IF($L94="Niet-economische activiteit",
            100%,
            IF(Basisgegevens!$C$5="Ja",
                IFERROR(
                    INDEX(Hulpsheets!$AO$3:$AR$18,
                        MATCH($C$9,Hulpsheets!$AN$3:$AN$18,0),
                        MATCH($C$6,Hulpsheets!$AO$3:$AR$3,0)
                    ),
                    ""
                ),
                IFERROR(
                    INDEX(Hulpsheets!$AH$3:$AK$18,
                        MATCH($C$9,Hulpsheets!$AG$3:$AG$18,0),
                        MATCH($C$6,Hulpsheets!$AH$3:$AK$3,0)
                    ),
                    ""
                )
            )
        )
    )
)</f>
        <v/>
      </c>
      <c r="N94" s="397">
        <f t="shared" si="22"/>
        <v>0</v>
      </c>
      <c r="O94" s="77" t="str">
        <f t="shared" si="23"/>
        <v/>
      </c>
      <c r="P94" s="86" t="str">
        <f t="shared" si="24"/>
        <v/>
      </c>
      <c r="R94" s="404"/>
      <c r="S94" s="403" t="str">
        <f t="shared" si="29"/>
        <v/>
      </c>
      <c r="T94" s="130" t="str">
        <f t="shared" si="25"/>
        <v/>
      </c>
      <c r="U94" s="70"/>
      <c r="V94" s="404"/>
      <c r="W94" s="70"/>
      <c r="X94" s="404"/>
      <c r="Z94" s="407" t="str">
        <f t="shared" si="30"/>
        <v/>
      </c>
      <c r="AA94" s="130" t="str">
        <f t="shared" si="26"/>
        <v/>
      </c>
      <c r="AB94" s="407" t="str">
        <f t="shared" si="27"/>
        <v/>
      </c>
      <c r="AC94" s="130" t="str">
        <f t="shared" si="28"/>
        <v/>
      </c>
      <c r="AD94" s="461"/>
    </row>
    <row r="95" spans="2:30" ht="13.5" hidden="1" outlineLevel="1" thickBot="1" x14ac:dyDescent="0.25">
      <c r="B95" s="514"/>
      <c r="C95" s="515"/>
      <c r="D95" s="515"/>
      <c r="E95" s="515"/>
      <c r="F95" s="515"/>
      <c r="G95" s="515"/>
      <c r="H95" s="515"/>
      <c r="I95" s="515"/>
      <c r="J95" s="48"/>
      <c r="K95" s="254"/>
      <c r="L95" s="429" t="s">
        <v>120</v>
      </c>
      <c r="M95" s="257" t="str">
        <f>IF(LEN($C$5)&lt;=1,
    "",
    IF(
        OR($C$5="Overige (zorg-)instellingen",$C$5="Onderneming"),
        IF(Basisgegevens!$C$5="Ja",
            IFERROR(
                INDEX(Hulpsheets!$AO$3:$AR$18,
                    MATCH($C$9,Hulpsheets!$AN$3:$AN$18,0),
                    MATCH($C$6,Hulpsheets!$AO$3:$AR$3,0)
                ),
                ""
            ),
            IFERROR(
                INDEX(Hulpsheets!$AH$3:$AK$18,
                    MATCH($C$9,Hulpsheets!$AG$3:$AG$18,0),
                    MATCH($C$6,Hulpsheets!$AH$3:$AK$3,0)
                ),
                ""
            )
        ),
        IF($L95="Niet-economische activiteit",
            100%,
            IF(Basisgegevens!$C$5="Ja",
                IFERROR(
                    INDEX(Hulpsheets!$AO$3:$AR$18,
                        MATCH($C$9,Hulpsheets!$AN$3:$AN$18,0),
                        MATCH($C$6,Hulpsheets!$AO$3:$AR$3,0)
                    ),
                    ""
                ),
                IFERROR(
                    INDEX(Hulpsheets!$AH$3:$AK$18,
                        MATCH($C$9,Hulpsheets!$AG$3:$AG$18,0),
                        MATCH($C$6,Hulpsheets!$AH$3:$AK$3,0)
                    ),
                    ""
                )
            )
        )
    )
)</f>
        <v/>
      </c>
      <c r="N95" s="397">
        <f t="shared" si="22"/>
        <v>0</v>
      </c>
      <c r="O95" s="77" t="str">
        <f t="shared" si="23"/>
        <v/>
      </c>
      <c r="P95" s="86" t="str">
        <f t="shared" si="24"/>
        <v/>
      </c>
      <c r="R95" s="404"/>
      <c r="S95" s="403" t="str">
        <f t="shared" si="29"/>
        <v/>
      </c>
      <c r="T95" s="130" t="str">
        <f t="shared" si="25"/>
        <v/>
      </c>
      <c r="U95" s="70"/>
      <c r="V95" s="404"/>
      <c r="W95" s="70"/>
      <c r="X95" s="404"/>
      <c r="Z95" s="407" t="str">
        <f t="shared" si="30"/>
        <v/>
      </c>
      <c r="AA95" s="130" t="str">
        <f t="shared" si="26"/>
        <v/>
      </c>
      <c r="AB95" s="407" t="str">
        <f t="shared" si="27"/>
        <v/>
      </c>
      <c r="AC95" s="130" t="str">
        <f t="shared" si="28"/>
        <v/>
      </c>
      <c r="AD95" s="461"/>
    </row>
    <row r="96" spans="2:30" ht="13.5" hidden="1" outlineLevel="1" thickBot="1" x14ac:dyDescent="0.25">
      <c r="B96" s="514"/>
      <c r="C96" s="515"/>
      <c r="D96" s="515"/>
      <c r="E96" s="515"/>
      <c r="F96" s="515"/>
      <c r="G96" s="515"/>
      <c r="H96" s="515"/>
      <c r="I96" s="515"/>
      <c r="J96" s="48"/>
      <c r="K96" s="254"/>
      <c r="L96" s="429" t="s">
        <v>120</v>
      </c>
      <c r="M96" s="257" t="str">
        <f>IF(LEN($C$5)&lt;=1,
    "",
    IF(
        OR($C$5="Overige (zorg-)instellingen",$C$5="Onderneming"),
        IF(Basisgegevens!$C$5="Ja",
            IFERROR(
                INDEX(Hulpsheets!$AO$3:$AR$18,
                    MATCH($C$9,Hulpsheets!$AN$3:$AN$18,0),
                    MATCH($C$6,Hulpsheets!$AO$3:$AR$3,0)
                ),
                ""
            ),
            IFERROR(
                INDEX(Hulpsheets!$AH$3:$AK$18,
                    MATCH($C$9,Hulpsheets!$AG$3:$AG$18,0),
                    MATCH($C$6,Hulpsheets!$AH$3:$AK$3,0)
                ),
                ""
            )
        ),
        IF($L96="Niet-economische activiteit",
            100%,
            IF(Basisgegevens!$C$5="Ja",
                IFERROR(
                    INDEX(Hulpsheets!$AO$3:$AR$18,
                        MATCH($C$9,Hulpsheets!$AN$3:$AN$18,0),
                        MATCH($C$6,Hulpsheets!$AO$3:$AR$3,0)
                    ),
                    ""
                ),
                IFERROR(
                    INDEX(Hulpsheets!$AH$3:$AK$18,
                        MATCH($C$9,Hulpsheets!$AG$3:$AG$18,0),
                        MATCH($C$6,Hulpsheets!$AH$3:$AK$3,0)
                    ),
                    ""
                )
            )
        )
    )
)</f>
        <v/>
      </c>
      <c r="N96" s="397">
        <f t="shared" si="22"/>
        <v>0</v>
      </c>
      <c r="O96" s="77" t="str">
        <f t="shared" si="23"/>
        <v/>
      </c>
      <c r="P96" s="86" t="str">
        <f t="shared" si="24"/>
        <v/>
      </c>
      <c r="R96" s="404"/>
      <c r="S96" s="403" t="str">
        <f t="shared" si="29"/>
        <v/>
      </c>
      <c r="T96" s="130" t="str">
        <f t="shared" si="25"/>
        <v/>
      </c>
      <c r="U96" s="70"/>
      <c r="V96" s="404"/>
      <c r="W96" s="70"/>
      <c r="X96" s="404"/>
      <c r="Z96" s="407" t="str">
        <f t="shared" si="30"/>
        <v/>
      </c>
      <c r="AA96" s="130" t="str">
        <f t="shared" si="26"/>
        <v/>
      </c>
      <c r="AB96" s="407" t="str">
        <f t="shared" si="27"/>
        <v/>
      </c>
      <c r="AC96" s="130" t="str">
        <f t="shared" si="28"/>
        <v/>
      </c>
      <c r="AD96" s="461"/>
    </row>
    <row r="97" spans="1:30" ht="13.5" hidden="1" outlineLevel="1" collapsed="1" thickBot="1" x14ac:dyDescent="0.25">
      <c r="B97" s="527"/>
      <c r="C97" s="528"/>
      <c r="D97" s="528"/>
      <c r="E97" s="528"/>
      <c r="F97" s="528"/>
      <c r="G97" s="528"/>
      <c r="H97" s="528"/>
      <c r="I97" s="528"/>
      <c r="J97" s="109"/>
      <c r="K97" s="438"/>
      <c r="L97" s="428" t="s">
        <v>120</v>
      </c>
      <c r="M97" s="427" t="str">
        <f>IF(LEN($C$5)&lt;=1,
    "",
    IF(
        OR($C$5="Overige (zorg-)instellingen",$C$5="Onderneming"),
        IF(Basisgegevens!$C$5="Ja",
            IFERROR(
                INDEX(Hulpsheets!$AO$3:$AR$18,
                    MATCH($C$9,Hulpsheets!$AN$3:$AN$18,0),
                    MATCH($C$6,Hulpsheets!$AO$3:$AR$3,0)
                ),
                ""
            ),
            IFERROR(
                INDEX(Hulpsheets!$AH$3:$AK$18,
                    MATCH($C$9,Hulpsheets!$AG$3:$AG$18,0),
                    MATCH($C$6,Hulpsheets!$AH$3:$AK$3,0)
                ),
                ""
            )
        ),
        IF($L97="Niet-economische activiteit",
            100%,
            IF(Basisgegevens!$C$5="Ja",
                IFERROR(
                    INDEX(Hulpsheets!$AO$3:$AR$18,
                        MATCH($C$9,Hulpsheets!$AN$3:$AN$18,0),
                        MATCH($C$6,Hulpsheets!$AO$3:$AR$3,0)
                    ),
                    ""
                ),
                IFERROR(
                    INDEX(Hulpsheets!$AH$3:$AK$18,
                        MATCH($C$9,Hulpsheets!$AG$3:$AG$18,0),
                        MATCH($C$6,Hulpsheets!$AH$3:$AK$3,0)
                    ),
                    ""
                )
            )
        )
    )
)</f>
        <v/>
      </c>
      <c r="N97" s="397">
        <f t="shared" si="22"/>
        <v>0</v>
      </c>
      <c r="O97" s="87" t="str">
        <f t="shared" si="23"/>
        <v/>
      </c>
      <c r="P97" s="88" t="str">
        <f t="shared" si="24"/>
        <v/>
      </c>
      <c r="R97" s="405"/>
      <c r="S97" s="403" t="str">
        <f t="shared" si="29"/>
        <v/>
      </c>
      <c r="T97" s="365" t="str">
        <f t="shared" si="25"/>
        <v/>
      </c>
      <c r="U97" s="70"/>
      <c r="V97" s="405"/>
      <c r="W97" s="70"/>
      <c r="X97" s="405"/>
      <c r="Z97" s="407" t="str">
        <f t="shared" si="30"/>
        <v/>
      </c>
      <c r="AA97" s="130" t="str">
        <f t="shared" si="26"/>
        <v/>
      </c>
      <c r="AB97" s="407" t="str">
        <f t="shared" si="27"/>
        <v/>
      </c>
      <c r="AC97" s="365" t="str">
        <f t="shared" si="28"/>
        <v/>
      </c>
      <c r="AD97" s="461"/>
    </row>
    <row r="98" spans="1:30" ht="13.5" collapsed="1" thickBot="1" x14ac:dyDescent="0.25">
      <c r="B98" s="32"/>
      <c r="C98" s="32"/>
      <c r="D98" s="103"/>
      <c r="E98" s="110"/>
      <c r="F98" s="110"/>
      <c r="G98" s="111"/>
      <c r="H98" s="112"/>
      <c r="I98" s="29"/>
      <c r="J98" s="111"/>
      <c r="L98" s="418" t="s">
        <v>102</v>
      </c>
      <c r="M98" s="78"/>
      <c r="N98" s="101">
        <f>SUM(N73:N97)</f>
        <v>0</v>
      </c>
      <c r="O98" s="101">
        <f>SUM(O73:O97)</f>
        <v>0</v>
      </c>
      <c r="P98" s="101">
        <f>SUM(P73:P97)</f>
        <v>0</v>
      </c>
      <c r="Q98" s="29"/>
      <c r="R98" s="439">
        <f>SUM(R73:R97)</f>
        <v>0</v>
      </c>
      <c r="S98" s="102">
        <f>SUM(S73:S97)</f>
        <v>0</v>
      </c>
      <c r="T98" s="102">
        <f>SUM(T73:T97)</f>
        <v>0</v>
      </c>
      <c r="V98" s="364">
        <f>SUM(V73:V97)</f>
        <v>0</v>
      </c>
      <c r="W98" s="70"/>
      <c r="X98" s="364">
        <f>SUM(X73:X97)</f>
        <v>0</v>
      </c>
      <c r="Z98" s="364">
        <f>SUM(Z73:Z97)</f>
        <v>0</v>
      </c>
      <c r="AA98" s="364">
        <f>SUM(AA73:AA97)</f>
        <v>0</v>
      </c>
      <c r="AB98" s="364">
        <f>SUM(AB73:AB97)</f>
        <v>0</v>
      </c>
      <c r="AC98" s="364">
        <f>SUM(AC73:AC97)</f>
        <v>0</v>
      </c>
      <c r="AD98" s="462"/>
    </row>
    <row r="99" spans="1:30" ht="13.5" thickBot="1" x14ac:dyDescent="0.25">
      <c r="B99" s="32"/>
      <c r="C99" s="32"/>
      <c r="D99" s="103"/>
      <c r="E99" s="110"/>
      <c r="F99" s="110"/>
      <c r="G99" s="111"/>
      <c r="H99" s="112"/>
      <c r="I99" s="29"/>
      <c r="J99" s="111"/>
      <c r="U99" s="100"/>
      <c r="V99" s="100"/>
      <c r="W99" s="100"/>
      <c r="X99" s="100"/>
      <c r="Z99" s="100"/>
      <c r="AA99" s="100"/>
      <c r="AB99" s="100"/>
    </row>
    <row r="100" spans="1:30" ht="15" customHeight="1" thickBot="1" x14ac:dyDescent="0.25">
      <c r="B100" s="503" t="s">
        <v>244</v>
      </c>
      <c r="C100" s="503"/>
      <c r="D100" s="503"/>
      <c r="E100" s="503"/>
      <c r="F100" s="29"/>
      <c r="I100" s="29"/>
      <c r="P100" s="29"/>
      <c r="Q100" s="29"/>
      <c r="R100" s="406" t="s">
        <v>87</v>
      </c>
      <c r="S100" s="401"/>
      <c r="T100" s="402"/>
      <c r="U100" s="6"/>
      <c r="V100" s="498" t="s">
        <v>61</v>
      </c>
      <c r="W100" s="6"/>
      <c r="X100" s="498" t="s">
        <v>62</v>
      </c>
      <c r="Z100" s="401"/>
      <c r="AA100" s="402"/>
      <c r="AB100" s="412"/>
      <c r="AC100" s="413"/>
      <c r="AD100" s="463"/>
    </row>
    <row r="101" spans="1:30" ht="13.5" thickBot="1" x14ac:dyDescent="0.25">
      <c r="B101" s="106"/>
      <c r="C101" s="106"/>
      <c r="D101" s="107"/>
      <c r="E101" s="107"/>
      <c r="G101" s="107"/>
      <c r="H101" s="108"/>
      <c r="I101" s="95"/>
      <c r="J101" s="107"/>
      <c r="K101" s="107"/>
      <c r="L101" s="107"/>
      <c r="P101" s="29"/>
      <c r="Q101" s="29"/>
      <c r="R101" s="6"/>
      <c r="S101" s="6"/>
      <c r="T101" s="6"/>
      <c r="U101" s="6"/>
      <c r="V101" s="499"/>
      <c r="W101" s="6"/>
      <c r="X101" s="499"/>
      <c r="Z101" s="6"/>
      <c r="AA101" s="6"/>
      <c r="AB101" s="6"/>
      <c r="AC101" s="97"/>
      <c r="AD101" s="97"/>
    </row>
    <row r="102" spans="1:30" ht="39" customHeight="1" thickBot="1" x14ac:dyDescent="0.25">
      <c r="A102" s="117"/>
      <c r="B102" s="504" t="s">
        <v>109</v>
      </c>
      <c r="C102" s="505"/>
      <c r="D102" s="505"/>
      <c r="E102" s="240" t="s">
        <v>112</v>
      </c>
      <c r="F102" s="237" t="s">
        <v>113</v>
      </c>
      <c r="G102" s="240" t="s">
        <v>114</v>
      </c>
      <c r="H102" s="240" t="s">
        <v>115</v>
      </c>
      <c r="I102" s="240" t="s">
        <v>116</v>
      </c>
      <c r="J102" s="240" t="s">
        <v>117</v>
      </c>
      <c r="K102" s="240" t="s">
        <v>118</v>
      </c>
      <c r="L102" s="236" t="s">
        <v>235</v>
      </c>
      <c r="M102" s="143" t="s">
        <v>94</v>
      </c>
      <c r="N102" s="237" t="s">
        <v>119</v>
      </c>
      <c r="O102" s="237" t="s">
        <v>95</v>
      </c>
      <c r="P102" s="237" t="s">
        <v>96</v>
      </c>
      <c r="Q102" s="117"/>
      <c r="R102" s="239" t="s">
        <v>68</v>
      </c>
      <c r="S102" s="238" t="s">
        <v>97</v>
      </c>
      <c r="T102" s="238" t="s">
        <v>70</v>
      </c>
      <c r="U102" s="119"/>
      <c r="V102" s="239" t="s">
        <v>68</v>
      </c>
      <c r="W102" s="6"/>
      <c r="X102" s="239" t="s">
        <v>68</v>
      </c>
      <c r="Y102" s="117"/>
      <c r="Z102" s="238" t="s">
        <v>97</v>
      </c>
      <c r="AA102" s="238" t="s">
        <v>70</v>
      </c>
      <c r="AB102" s="238" t="s">
        <v>97</v>
      </c>
      <c r="AC102" s="238" t="s">
        <v>70</v>
      </c>
      <c r="AD102" s="118"/>
    </row>
    <row r="103" spans="1:30" x14ac:dyDescent="0.2">
      <c r="B103" s="516"/>
      <c r="C103" s="517"/>
      <c r="D103" s="517"/>
      <c r="E103" s="20"/>
      <c r="F103" s="141"/>
      <c r="G103" s="151" t="str">
        <f>IF(E103="","",IF($C$7&gt;12,IF(E103="computer",F103*Hulpsheets!$AX$4,F103*Hulpsheets!$AX$5),(IF(E103="computer",F103*Hulpsheets!$AX$4,F103*Hulpsheets!$AX$5)*$C$7/12)))</f>
        <v/>
      </c>
      <c r="H103" s="151" t="str">
        <f>IF(E103="","",IF($C$7&lt;13,0,IF($C$7&gt;24,IF(E103="computer",F103*Hulpsheets!$AY$4,F103*Hulpsheets!$AY$5),IF(E103="computer",F103*Hulpsheets!$AY$4,F103*Hulpsheets!$AY$5)*($C$7-12)/12)))</f>
        <v/>
      </c>
      <c r="I103" s="151" t="str">
        <f>IF(E103="","",IF($C$7&lt;24,0,IF($C$7&gt;36,IF(E103="computer",F103*Hulpsheets!$AZ$4,F103*Hulpsheets!$AZ$5),IF(E103="computer",F103*Hulpsheets!$AZ$4,F103*Hulpsheets!$AZ$5)*($C$7-24)/12)))</f>
        <v/>
      </c>
      <c r="J103" s="151" t="str">
        <f>IF(E103="","",IF($C$7&lt;36,0,IF($C$7&gt;48,IF(E103="computer",F103*Hulpsheets!$BA$4,F103*Hulpsheets!$BA$5),IF(E103="computer",F103*Hulpsheets!$BA$4,F103*Hulpsheets!$BA$5)*($C$7-36)/12)))</f>
        <v/>
      </c>
      <c r="K103" s="151" t="str">
        <f>IF(E103="","",IF($C$7&lt;48,0,IF($C$7&gt;48,IF(E103="computer",F103*Hulpsheets!$BB$4,F103*Hulpsheets!$BB$5),IF(E103="computer",F103*Hulpsheets!$BB$4,F103*Hulpsheets!$BB$5)*($C$7-48)/12)))</f>
        <v/>
      </c>
      <c r="L103" s="429" t="s">
        <v>120</v>
      </c>
      <c r="M103" s="257" t="str">
        <f>IF(LEN($C$5)&lt;=1,
    "",
    IF(
        OR($C$5="Overige (zorg-)instellingen",$C$5="Onderneming"),
        IF(Basisgegevens!$C$5="Ja",
            IFERROR(
                INDEX(Hulpsheets!$AO$3:$AR$18,
                    MATCH($C$9,Hulpsheets!$AN$3:$AN$18,0),
                    MATCH($C$6,Hulpsheets!$AO$3:$AR$3,0)
                ),
                ""
            ),
            IFERROR(
                INDEX(Hulpsheets!$AH$3:$AK$18,
                    MATCH($C$9,Hulpsheets!$AG$3:$AG$18,0),
                    MATCH($C$6,Hulpsheets!$AH$3:$AK$3,0)
                ),
                ""
            )
        ),
        IF($L103="Niet-economische activiteit",
            100%,
            IF(Basisgegevens!$C$5="Ja",
                IFERROR(
                    INDEX(Hulpsheets!$AO$3:$AR$18,
                        MATCH($C$9,Hulpsheets!$AN$3:$AN$18,0),
                        MATCH($C$6,Hulpsheets!$AO$3:$AR$3,0)
                    ),
                    ""
                ),
                IFERROR(
                    INDEX(Hulpsheets!$AH$3:$AK$18,
                        MATCH($C$9,Hulpsheets!$AG$3:$AG$18,0),
                        MATCH($C$6,Hulpsheets!$AH$3:$AK$3,0)
                    ),
                    ""
                )
            )
        )
    )
)</f>
        <v/>
      </c>
      <c r="N103" s="397">
        <f t="shared" ref="N103:N127" si="31">SUM(G103:K103)</f>
        <v>0</v>
      </c>
      <c r="O103" s="82" t="str">
        <f t="shared" ref="O103:O127" si="32">IFERROR(N103*M103,"")</f>
        <v/>
      </c>
      <c r="P103" s="85" t="str">
        <f t="shared" ref="P103:P127" si="33">IFERROR(N103-O103,"")</f>
        <v/>
      </c>
      <c r="R103" s="404"/>
      <c r="S103" s="407" t="str">
        <f>IFERROR($R103*(1-$M103),"")</f>
        <v/>
      </c>
      <c r="T103" s="130" t="str">
        <f t="shared" ref="T103:T127" si="34">IFERROR(R103-S103,"")</f>
        <v/>
      </c>
      <c r="U103" s="80"/>
      <c r="V103" s="404"/>
      <c r="W103" s="70"/>
      <c r="X103" s="404"/>
      <c r="Z103" s="407" t="str">
        <f>IFERROR($V103*(1-$M103),"")</f>
        <v/>
      </c>
      <c r="AA103" s="130" t="str">
        <f t="shared" ref="AA103:AA127" si="35">IFERROR(V103-Z103,"")</f>
        <v/>
      </c>
      <c r="AB103" s="407" t="str">
        <f t="shared" ref="AB103:AB127" si="36">IFERROR($X103*(1-$M103),"")</f>
        <v/>
      </c>
      <c r="AC103" s="130" t="str">
        <f t="shared" ref="AC103:AC127" si="37">IFERROR(X103-AB103,"")</f>
        <v/>
      </c>
      <c r="AD103" s="461"/>
    </row>
    <row r="104" spans="1:30" x14ac:dyDescent="0.2">
      <c r="B104" s="514"/>
      <c r="C104" s="515"/>
      <c r="D104" s="515"/>
      <c r="E104" s="19"/>
      <c r="F104" s="141"/>
      <c r="G104" s="151" t="str">
        <f>IF(E104="","",IF($C$7&gt;12,IF(E104="computer",F104*Hulpsheets!$AX$4,F104*Hulpsheets!$AX$5),(IF(E104="computer",F104*Hulpsheets!$AX$4,F104*Hulpsheets!$AX$5)*$C$7/12)))</f>
        <v/>
      </c>
      <c r="H104" s="151" t="str">
        <f>IF(E104="","",IF($C$7&lt;13,0,IF($C$7&gt;24,IF(E104="computer",F104*Hulpsheets!$AY$4,F104*Hulpsheets!$AY$5),IF(E104="computer",F104*Hulpsheets!$AY$4,F104*Hulpsheets!$AY$5)*($C$7-12)/12)))</f>
        <v/>
      </c>
      <c r="I104" s="151" t="str">
        <f>IF(E104="","",IF($C$7&lt;24,0,IF($C$7&gt;36,IF(E104="computer",F104*Hulpsheets!$AZ$4,F104*Hulpsheets!$AZ$5),IF(E104="computer",F104*Hulpsheets!$AZ$4,F104*Hulpsheets!$AZ$5)*($C$7-24)/12)))</f>
        <v/>
      </c>
      <c r="J104" s="151" t="str">
        <f>IF(E104="","",IF($C$7&lt;36,0,IF($C$7&gt;48,IF(E104="computer",F104*Hulpsheets!$BA$4,F104*Hulpsheets!$BA$5),IF(E104="computer",F104*Hulpsheets!$BA$4,F104*Hulpsheets!$BA$5)*($C$7-36)/12)))</f>
        <v/>
      </c>
      <c r="K104" s="151" t="str">
        <f>IF(E104="","",IF($C$7&lt;48,0,IF($C$7&gt;48,IF(E104="computer",F104*Hulpsheets!$BB$4,F104*Hulpsheets!$BB$5),IF(E104="computer",F104*Hulpsheets!$BB$4,F104*Hulpsheets!$BB$5)*($C$7-48)/12)))</f>
        <v/>
      </c>
      <c r="L104" s="429" t="s">
        <v>120</v>
      </c>
      <c r="M104" s="257" t="str">
        <f>IF(LEN($C$5)&lt;=1,
    "",
    IF(
        OR($C$5="Overige (zorg-)instellingen",$C$5="Onderneming"),
        IF(Basisgegevens!$C$5="Ja",
            IFERROR(
                INDEX(Hulpsheets!$AO$3:$AR$18,
                    MATCH($C$9,Hulpsheets!$AN$3:$AN$18,0),
                    MATCH($C$6,Hulpsheets!$AO$3:$AR$3,0)
                ),
                ""
            ),
            IFERROR(
                INDEX(Hulpsheets!$AH$3:$AK$18,
                    MATCH($C$9,Hulpsheets!$AG$3:$AG$18,0),
                    MATCH($C$6,Hulpsheets!$AH$3:$AK$3,0)
                ),
                ""
            )
        ),
        IF($L104="Niet-economische activiteit",
            100%,
            IF(Basisgegevens!$C$5="Ja",
                IFERROR(
                    INDEX(Hulpsheets!$AO$3:$AR$18,
                        MATCH($C$9,Hulpsheets!$AN$3:$AN$18,0),
                        MATCH($C$6,Hulpsheets!$AO$3:$AR$3,0)
                    ),
                    ""
                ),
                IFERROR(
                    INDEX(Hulpsheets!$AH$3:$AK$18,
                        MATCH($C$9,Hulpsheets!$AG$3:$AG$18,0),
                        MATCH($C$6,Hulpsheets!$AH$3:$AK$3,0)
                    ),
                    ""
                )
            )
        )
    )
)</f>
        <v/>
      </c>
      <c r="N104" s="397">
        <f t="shared" si="31"/>
        <v>0</v>
      </c>
      <c r="O104" s="77" t="str">
        <f t="shared" si="32"/>
        <v/>
      </c>
      <c r="P104" s="86" t="str">
        <f t="shared" si="33"/>
        <v/>
      </c>
      <c r="R104" s="404"/>
      <c r="S104" s="407" t="str">
        <f t="shared" ref="S104:S127" si="38">IFERROR($R104*(1-$M104),"")</f>
        <v/>
      </c>
      <c r="T104" s="130" t="str">
        <f t="shared" si="34"/>
        <v/>
      </c>
      <c r="U104" s="70"/>
      <c r="V104" s="404"/>
      <c r="W104" s="70"/>
      <c r="X104" s="404"/>
      <c r="Z104" s="407" t="str">
        <f t="shared" ref="Z104:Z127" si="39">IFERROR($V104*(1-$M104),"")</f>
        <v/>
      </c>
      <c r="AA104" s="130" t="str">
        <f t="shared" si="35"/>
        <v/>
      </c>
      <c r="AB104" s="407" t="str">
        <f t="shared" si="36"/>
        <v/>
      </c>
      <c r="AC104" s="130" t="str">
        <f t="shared" si="37"/>
        <v/>
      </c>
      <c r="AD104" s="461"/>
    </row>
    <row r="105" spans="1:30" x14ac:dyDescent="0.2">
      <c r="B105" s="514"/>
      <c r="C105" s="515"/>
      <c r="D105" s="515"/>
      <c r="E105" s="19"/>
      <c r="F105" s="141"/>
      <c r="G105" s="151" t="str">
        <f>IF(E105="","",IF($C$7&gt;12,IF(E105="computer",F105*Hulpsheets!$AX$4,F105*Hulpsheets!$AX$5),(IF(E105="computer",F105*Hulpsheets!$AX$4,F105*Hulpsheets!$AX$5)*$C$7/12)))</f>
        <v/>
      </c>
      <c r="H105" s="151" t="str">
        <f>IF(E105="","",IF($C$7&lt;13,0,IF($C$7&gt;24,IF(E105="computer",F105*Hulpsheets!$AY$4,F105*Hulpsheets!$AY$5),IF(E105="computer",F105*Hulpsheets!$AY$4,F105*Hulpsheets!$AY$5)*($C$7-12)/12)))</f>
        <v/>
      </c>
      <c r="I105" s="151" t="str">
        <f>IF(E105="","",IF($C$7&lt;24,0,IF($C$7&gt;36,IF(E105="computer",F105*Hulpsheets!$AZ$4,F105*Hulpsheets!$AZ$5),IF(E105="computer",F105*Hulpsheets!$AZ$4,F105*Hulpsheets!$AZ$5)*($C$7-24)/12)))</f>
        <v/>
      </c>
      <c r="J105" s="151" t="str">
        <f>IF(E105="","",IF($C$7&lt;36,0,IF($C$7&gt;48,IF(E105="computer",F105*Hulpsheets!$BA$4,F105*Hulpsheets!$BA$5),IF(E105="computer",F105*Hulpsheets!$BA$4,F105*Hulpsheets!$BA$5)*($C$7-36)/12)))</f>
        <v/>
      </c>
      <c r="K105" s="151" t="str">
        <f>IF(E105="","",IF($C$7&lt;48,0,IF($C$7&gt;48,IF(E105="computer",F105*Hulpsheets!$BB$4,F105*Hulpsheets!$BB$5),IF(E105="computer",F105*Hulpsheets!$BB$4,F105*Hulpsheets!$BB$5)*($C$7-48)/12)))</f>
        <v/>
      </c>
      <c r="L105" s="429" t="s">
        <v>120</v>
      </c>
      <c r="M105" s="257" t="str">
        <f>IF(LEN($C$5)&lt;=1,
    "",
    IF(
        OR($C$5="Overige (zorg-)instellingen",$C$5="Onderneming"),
        IF(Basisgegevens!$C$5="Ja",
            IFERROR(
                INDEX(Hulpsheets!$AO$3:$AR$18,
                    MATCH($C$9,Hulpsheets!$AN$3:$AN$18,0),
                    MATCH($C$6,Hulpsheets!$AO$3:$AR$3,0)
                ),
                ""
            ),
            IFERROR(
                INDEX(Hulpsheets!$AH$3:$AK$18,
                    MATCH($C$9,Hulpsheets!$AG$3:$AG$18,0),
                    MATCH($C$6,Hulpsheets!$AH$3:$AK$3,0)
                ),
                ""
            )
        ),
        IF($L105="Niet-economische activiteit",
            100%,
            IF(Basisgegevens!$C$5="Ja",
                IFERROR(
                    INDEX(Hulpsheets!$AO$3:$AR$18,
                        MATCH($C$9,Hulpsheets!$AN$3:$AN$18,0),
                        MATCH($C$6,Hulpsheets!$AO$3:$AR$3,0)
                    ),
                    ""
                ),
                IFERROR(
                    INDEX(Hulpsheets!$AH$3:$AK$18,
                        MATCH($C$9,Hulpsheets!$AG$3:$AG$18,0),
                        MATCH($C$6,Hulpsheets!$AH$3:$AK$3,0)
                    ),
                    ""
                )
            )
        )
    )
)</f>
        <v/>
      </c>
      <c r="N105" s="397">
        <f t="shared" si="31"/>
        <v>0</v>
      </c>
      <c r="O105" s="77" t="str">
        <f t="shared" si="32"/>
        <v/>
      </c>
      <c r="P105" s="86" t="str">
        <f t="shared" si="33"/>
        <v/>
      </c>
      <c r="R105" s="404"/>
      <c r="S105" s="407" t="str">
        <f t="shared" si="38"/>
        <v/>
      </c>
      <c r="T105" s="130" t="str">
        <f t="shared" si="34"/>
        <v/>
      </c>
      <c r="U105" s="70"/>
      <c r="V105" s="404"/>
      <c r="W105" s="70"/>
      <c r="X105" s="404"/>
      <c r="Z105" s="407" t="str">
        <f t="shared" si="39"/>
        <v/>
      </c>
      <c r="AA105" s="130" t="str">
        <f t="shared" si="35"/>
        <v/>
      </c>
      <c r="AB105" s="407" t="str">
        <f t="shared" si="36"/>
        <v/>
      </c>
      <c r="AC105" s="130" t="str">
        <f t="shared" si="37"/>
        <v/>
      </c>
      <c r="AD105" s="461"/>
    </row>
    <row r="106" spans="1:30" x14ac:dyDescent="0.2">
      <c r="B106" s="514"/>
      <c r="C106" s="515"/>
      <c r="D106" s="515"/>
      <c r="E106" s="19"/>
      <c r="F106" s="141"/>
      <c r="G106" s="151" t="str">
        <f>IF(E106="","",IF($C$7&gt;12,IF(E106="computer",F106*Hulpsheets!$AX$4,F106*Hulpsheets!$AX$5),(IF(E106="computer",F106*Hulpsheets!$AX$4,F106*Hulpsheets!$AX$5)*$C$7/12)))</f>
        <v/>
      </c>
      <c r="H106" s="151" t="str">
        <f>IF(E106="","",IF($C$7&lt;13,0,IF($C$7&gt;24,IF(E106="computer",F106*Hulpsheets!$AY$4,F106*Hulpsheets!$AY$5),IF(E106="computer",F106*Hulpsheets!$AY$4,F106*Hulpsheets!$AY$5)*($C$7-12)/12)))</f>
        <v/>
      </c>
      <c r="I106" s="151" t="str">
        <f>IF(E106="","",IF($C$7&lt;24,0,IF($C$7&gt;36,IF(E106="computer",F106*Hulpsheets!$AZ$4,F106*Hulpsheets!$AZ$5),IF(E106="computer",F106*Hulpsheets!$AZ$4,F106*Hulpsheets!$AZ$5)*($C$7-24)/12)))</f>
        <v/>
      </c>
      <c r="J106" s="151" t="str">
        <f>IF(E106="","",IF($C$7&lt;36,0,IF($C$7&gt;48,IF(E106="computer",F106*Hulpsheets!$BA$4,F106*Hulpsheets!$BA$5),IF(E106="computer",F106*Hulpsheets!$BA$4,F106*Hulpsheets!$BA$5)*($C$7-36)/12)))</f>
        <v/>
      </c>
      <c r="K106" s="151" t="str">
        <f>IF(E106="","",IF($C$7&lt;48,0,IF($C$7&gt;48,IF(E106="computer",F106*Hulpsheets!$BB$4,F106*Hulpsheets!$BB$5),IF(E106="computer",F106*Hulpsheets!$BB$4,F106*Hulpsheets!$BB$5)*($C$7-48)/12)))</f>
        <v/>
      </c>
      <c r="L106" s="429" t="s">
        <v>120</v>
      </c>
      <c r="M106" s="257" t="str">
        <f>IF(LEN($C$5)&lt;=1,
    "",
    IF(
        OR($C$5="Overige (zorg-)instellingen",$C$5="Onderneming"),
        IF(Basisgegevens!$C$5="Ja",
            IFERROR(
                INDEX(Hulpsheets!$AO$3:$AR$18,
                    MATCH($C$9,Hulpsheets!$AN$3:$AN$18,0),
                    MATCH($C$6,Hulpsheets!$AO$3:$AR$3,0)
                ),
                ""
            ),
            IFERROR(
                INDEX(Hulpsheets!$AH$3:$AK$18,
                    MATCH($C$9,Hulpsheets!$AG$3:$AG$18,0),
                    MATCH($C$6,Hulpsheets!$AH$3:$AK$3,0)
                ),
                ""
            )
        ),
        IF($L106="Niet-economische activiteit",
            100%,
            IF(Basisgegevens!$C$5="Ja",
                IFERROR(
                    INDEX(Hulpsheets!$AO$3:$AR$18,
                        MATCH($C$9,Hulpsheets!$AN$3:$AN$18,0),
                        MATCH($C$6,Hulpsheets!$AO$3:$AR$3,0)
                    ),
                    ""
                ),
                IFERROR(
                    INDEX(Hulpsheets!$AH$3:$AK$18,
                        MATCH($C$9,Hulpsheets!$AG$3:$AG$18,0),
                        MATCH($C$6,Hulpsheets!$AH$3:$AK$3,0)
                    ),
                    ""
                )
            )
        )
    )
)</f>
        <v/>
      </c>
      <c r="N106" s="397">
        <f t="shared" si="31"/>
        <v>0</v>
      </c>
      <c r="O106" s="77" t="str">
        <f t="shared" si="32"/>
        <v/>
      </c>
      <c r="P106" s="86" t="str">
        <f t="shared" si="33"/>
        <v/>
      </c>
      <c r="R106" s="404"/>
      <c r="S106" s="407" t="str">
        <f t="shared" si="38"/>
        <v/>
      </c>
      <c r="T106" s="130" t="str">
        <f t="shared" si="34"/>
        <v/>
      </c>
      <c r="U106" s="70"/>
      <c r="V106" s="404"/>
      <c r="W106" s="70"/>
      <c r="X106" s="404"/>
      <c r="Z106" s="407" t="str">
        <f t="shared" si="39"/>
        <v/>
      </c>
      <c r="AA106" s="130" t="str">
        <f t="shared" si="35"/>
        <v/>
      </c>
      <c r="AB106" s="407" t="str">
        <f t="shared" si="36"/>
        <v/>
      </c>
      <c r="AC106" s="130" t="str">
        <f t="shared" si="37"/>
        <v/>
      </c>
      <c r="AD106" s="461"/>
    </row>
    <row r="107" spans="1:30" x14ac:dyDescent="0.2">
      <c r="B107" s="514"/>
      <c r="C107" s="515"/>
      <c r="D107" s="515"/>
      <c r="E107" s="19"/>
      <c r="F107" s="141"/>
      <c r="G107" s="151" t="str">
        <f>IF(E107="","",IF($C$7&gt;12,IF(E107="computer",F107*Hulpsheets!$AX$4,F107*Hulpsheets!$AX$5),(IF(E107="computer",F107*Hulpsheets!$AX$4,F107*Hulpsheets!$AX$5)*$C$7/12)))</f>
        <v/>
      </c>
      <c r="H107" s="151" t="str">
        <f>IF(E107="","",IF($C$7&lt;13,0,IF($C$7&gt;24,IF(E107="computer",F107*Hulpsheets!$AY$4,F107*Hulpsheets!$AY$5),IF(E107="computer",F107*Hulpsheets!$AY$4,F107*Hulpsheets!$AY$5)*($C$7-12)/12)))</f>
        <v/>
      </c>
      <c r="I107" s="151" t="str">
        <f>IF(E107="","",IF($C$7&lt;24,0,IF($C$7&gt;36,IF(E107="computer",F107*Hulpsheets!$AZ$4,F107*Hulpsheets!$AZ$5),IF(E107="computer",F107*Hulpsheets!$AZ$4,F107*Hulpsheets!$AZ$5)*($C$7-24)/12)))</f>
        <v/>
      </c>
      <c r="J107" s="151" t="str">
        <f>IF(E107="","",IF($C$7&lt;36,0,IF($C$7&gt;48,IF(E107="computer",F107*Hulpsheets!$BA$4,F107*Hulpsheets!$BA$5),IF(E107="computer",F107*Hulpsheets!$BA$4,F107*Hulpsheets!$BA$5)*($C$7-36)/12)))</f>
        <v/>
      </c>
      <c r="K107" s="151" t="str">
        <f>IF(E107="","",IF($C$7&lt;48,0,IF($C$7&gt;48,IF(E107="computer",F107*Hulpsheets!$BB$4,F107*Hulpsheets!$BB$5),IF(E107="computer",F107*Hulpsheets!$BB$4,F107*Hulpsheets!$BB$5)*($C$7-48)/12)))</f>
        <v/>
      </c>
      <c r="L107" s="429" t="s">
        <v>120</v>
      </c>
      <c r="M107" s="257" t="str">
        <f>IF(LEN($C$5)&lt;=1,
    "",
    IF(
        OR($C$5="Overige (zorg-)instellingen",$C$5="Onderneming"),
        IF(Basisgegevens!$C$5="Ja",
            IFERROR(
                INDEX(Hulpsheets!$AO$3:$AR$18,
                    MATCH($C$9,Hulpsheets!$AN$3:$AN$18,0),
                    MATCH($C$6,Hulpsheets!$AO$3:$AR$3,0)
                ),
                ""
            ),
            IFERROR(
                INDEX(Hulpsheets!$AH$3:$AK$18,
                    MATCH($C$9,Hulpsheets!$AG$3:$AG$18,0),
                    MATCH($C$6,Hulpsheets!$AH$3:$AK$3,0)
                ),
                ""
            )
        ),
        IF($L107="Niet-economische activiteit",
            100%,
            IF(Basisgegevens!$C$5="Ja",
                IFERROR(
                    INDEX(Hulpsheets!$AO$3:$AR$18,
                        MATCH($C$9,Hulpsheets!$AN$3:$AN$18,0),
                        MATCH($C$6,Hulpsheets!$AO$3:$AR$3,0)
                    ),
                    ""
                ),
                IFERROR(
                    INDEX(Hulpsheets!$AH$3:$AK$18,
                        MATCH($C$9,Hulpsheets!$AG$3:$AG$18,0),
                        MATCH($C$6,Hulpsheets!$AH$3:$AK$3,0)
                    ),
                    ""
                )
            )
        )
    )
)</f>
        <v/>
      </c>
      <c r="N107" s="397">
        <f t="shared" si="31"/>
        <v>0</v>
      </c>
      <c r="O107" s="77" t="str">
        <f t="shared" si="32"/>
        <v/>
      </c>
      <c r="P107" s="86" t="str">
        <f t="shared" si="33"/>
        <v/>
      </c>
      <c r="R107" s="404"/>
      <c r="S107" s="407" t="str">
        <f t="shared" si="38"/>
        <v/>
      </c>
      <c r="T107" s="130" t="str">
        <f t="shared" si="34"/>
        <v/>
      </c>
      <c r="U107" s="70"/>
      <c r="V107" s="404"/>
      <c r="W107" s="70"/>
      <c r="X107" s="404"/>
      <c r="Z107" s="407" t="str">
        <f t="shared" si="39"/>
        <v/>
      </c>
      <c r="AA107" s="130" t="str">
        <f t="shared" si="35"/>
        <v/>
      </c>
      <c r="AB107" s="407" t="str">
        <f t="shared" si="36"/>
        <v/>
      </c>
      <c r="AC107" s="130" t="str">
        <f t="shared" si="37"/>
        <v/>
      </c>
      <c r="AD107" s="461"/>
    </row>
    <row r="108" spans="1:30" x14ac:dyDescent="0.2">
      <c r="B108" s="514"/>
      <c r="C108" s="515"/>
      <c r="D108" s="515"/>
      <c r="E108" s="19"/>
      <c r="F108" s="141"/>
      <c r="G108" s="151" t="str">
        <f>IF(E108="","",IF($C$7&gt;12,IF(E108="computer",F108*Hulpsheets!$AX$4,F108*Hulpsheets!$AX$5),(IF(E108="computer",F108*Hulpsheets!$AX$4,F108*Hulpsheets!$AX$5)*$C$7/12)))</f>
        <v/>
      </c>
      <c r="H108" s="151" t="str">
        <f>IF(E108="","",IF($C$7&lt;13,0,IF($C$7&gt;24,IF(E108="computer",F108*Hulpsheets!$AY$4,F108*Hulpsheets!$AY$5),IF(E108="computer",F108*Hulpsheets!$AY$4,F108*Hulpsheets!$AY$5)*($C$7-12)/12)))</f>
        <v/>
      </c>
      <c r="I108" s="151" t="str">
        <f>IF(E108="","",IF($C$7&lt;24,0,IF($C$7&gt;36,IF(E108="computer",F108*Hulpsheets!$AZ$4,F108*Hulpsheets!$AZ$5),IF(E108="computer",F108*Hulpsheets!$AZ$4,F108*Hulpsheets!$AZ$5)*($C$7-24)/12)))</f>
        <v/>
      </c>
      <c r="J108" s="151" t="str">
        <f>IF(E108="","",IF($C$7&lt;36,0,IF($C$7&gt;48,IF(E108="computer",F108*Hulpsheets!$BA$4,F108*Hulpsheets!$BA$5),IF(E108="computer",F108*Hulpsheets!$BA$4,F108*Hulpsheets!$BA$5)*($C$7-36)/12)))</f>
        <v/>
      </c>
      <c r="K108" s="151" t="str">
        <f>IF(E108="","",IF($C$7&lt;48,0,IF($C$7&gt;48,IF(E108="computer",F108*Hulpsheets!$BB$4,F108*Hulpsheets!$BB$5),IF(E108="computer",F108*Hulpsheets!$BB$4,F108*Hulpsheets!$BB$5)*($C$7-48)/12)))</f>
        <v/>
      </c>
      <c r="L108" s="429" t="s">
        <v>120</v>
      </c>
      <c r="M108" s="257" t="str">
        <f>IF(LEN($C$5)&lt;=1,
    "",
    IF(
        OR($C$5="Overige (zorg-)instellingen",$C$5="Onderneming"),
        IF(Basisgegevens!$C$5="Ja",
            IFERROR(
                INDEX(Hulpsheets!$AO$3:$AR$18,
                    MATCH($C$9,Hulpsheets!$AN$3:$AN$18,0),
                    MATCH($C$6,Hulpsheets!$AO$3:$AR$3,0)
                ),
                ""
            ),
            IFERROR(
                INDEX(Hulpsheets!$AH$3:$AK$18,
                    MATCH($C$9,Hulpsheets!$AG$3:$AG$18,0),
                    MATCH($C$6,Hulpsheets!$AH$3:$AK$3,0)
                ),
                ""
            )
        ),
        IF($L108="Niet-economische activiteit",
            100%,
            IF(Basisgegevens!$C$5="Ja",
                IFERROR(
                    INDEX(Hulpsheets!$AO$3:$AR$18,
                        MATCH($C$9,Hulpsheets!$AN$3:$AN$18,0),
                        MATCH($C$6,Hulpsheets!$AO$3:$AR$3,0)
                    ),
                    ""
                ),
                IFERROR(
                    INDEX(Hulpsheets!$AH$3:$AK$18,
                        MATCH($C$9,Hulpsheets!$AG$3:$AG$18,0),
                        MATCH($C$6,Hulpsheets!$AH$3:$AK$3,0)
                    ),
                    ""
                )
            )
        )
    )
)</f>
        <v/>
      </c>
      <c r="N108" s="397">
        <f t="shared" si="31"/>
        <v>0</v>
      </c>
      <c r="O108" s="77" t="str">
        <f t="shared" si="32"/>
        <v/>
      </c>
      <c r="P108" s="86" t="str">
        <f t="shared" si="33"/>
        <v/>
      </c>
      <c r="R108" s="404"/>
      <c r="S108" s="407" t="str">
        <f t="shared" si="38"/>
        <v/>
      </c>
      <c r="T108" s="130" t="str">
        <f t="shared" si="34"/>
        <v/>
      </c>
      <c r="U108" s="70"/>
      <c r="V108" s="404"/>
      <c r="W108" s="70"/>
      <c r="X108" s="404"/>
      <c r="Z108" s="407" t="str">
        <f t="shared" si="39"/>
        <v/>
      </c>
      <c r="AA108" s="130" t="str">
        <f t="shared" si="35"/>
        <v/>
      </c>
      <c r="AB108" s="407" t="str">
        <f t="shared" si="36"/>
        <v/>
      </c>
      <c r="AC108" s="130" t="str">
        <f t="shared" si="37"/>
        <v/>
      </c>
      <c r="AD108" s="461"/>
    </row>
    <row r="109" spans="1:30" x14ac:dyDescent="0.2">
      <c r="B109" s="514"/>
      <c r="C109" s="515"/>
      <c r="D109" s="515"/>
      <c r="E109" s="19"/>
      <c r="F109" s="141"/>
      <c r="G109" s="151" t="str">
        <f>IF(E109="","",IF($C$7&gt;12,IF(E109="computer",F109*Hulpsheets!$AX$4,F109*Hulpsheets!$AX$5),(IF(E109="computer",F109*Hulpsheets!$AX$4,F109*Hulpsheets!$AX$5)*$C$7/12)))</f>
        <v/>
      </c>
      <c r="H109" s="151" t="str">
        <f>IF(E109="","",IF($C$7&lt;13,0,IF($C$7&gt;24,IF(E109="computer",F109*Hulpsheets!$AY$4,F109*Hulpsheets!$AY$5),IF(E109="computer",F109*Hulpsheets!$AY$4,F109*Hulpsheets!$AY$5)*($C$7-12)/12)))</f>
        <v/>
      </c>
      <c r="I109" s="151" t="str">
        <f>IF(E109="","",IF($C$7&lt;24,0,IF($C$7&gt;36,IF(E109="computer",F109*Hulpsheets!$AZ$4,F109*Hulpsheets!$AZ$5),IF(E109="computer",F109*Hulpsheets!$AZ$4,F109*Hulpsheets!$AZ$5)*($C$7-24)/12)))</f>
        <v/>
      </c>
      <c r="J109" s="151" t="str">
        <f>IF(E109="","",IF($C$7&lt;36,0,IF($C$7&gt;48,IF(E109="computer",F109*Hulpsheets!$BA$4,F109*Hulpsheets!$BA$5),IF(E109="computer",F109*Hulpsheets!$BA$4,F109*Hulpsheets!$BA$5)*($C$7-36)/12)))</f>
        <v/>
      </c>
      <c r="K109" s="151" t="str">
        <f>IF(E109="","",IF($C$7&lt;48,0,IF($C$7&gt;48,IF(E109="computer",F109*Hulpsheets!$BB$4,F109*Hulpsheets!$BB$5),IF(E109="computer",F109*Hulpsheets!$BB$4,F109*Hulpsheets!$BB$5)*($C$7-48)/12)))</f>
        <v/>
      </c>
      <c r="L109" s="429" t="s">
        <v>120</v>
      </c>
      <c r="M109" s="257" t="str">
        <f>IF(LEN($C$5)&lt;=1,
    "",
    IF(
        OR($C$5="Overige (zorg-)instellingen",$C$5="Onderneming"),
        IF(Basisgegevens!$C$5="Ja",
            IFERROR(
                INDEX(Hulpsheets!$AO$3:$AR$18,
                    MATCH($C$9,Hulpsheets!$AN$3:$AN$18,0),
                    MATCH($C$6,Hulpsheets!$AO$3:$AR$3,0)
                ),
                ""
            ),
            IFERROR(
                INDEX(Hulpsheets!$AH$3:$AK$18,
                    MATCH($C$9,Hulpsheets!$AG$3:$AG$18,0),
                    MATCH($C$6,Hulpsheets!$AH$3:$AK$3,0)
                ),
                ""
            )
        ),
        IF($L109="Niet-economische activiteit",
            100%,
            IF(Basisgegevens!$C$5="Ja",
                IFERROR(
                    INDEX(Hulpsheets!$AO$3:$AR$18,
                        MATCH($C$9,Hulpsheets!$AN$3:$AN$18,0),
                        MATCH($C$6,Hulpsheets!$AO$3:$AR$3,0)
                    ),
                    ""
                ),
                IFERROR(
                    INDEX(Hulpsheets!$AH$3:$AK$18,
                        MATCH($C$9,Hulpsheets!$AG$3:$AG$18,0),
                        MATCH($C$6,Hulpsheets!$AH$3:$AK$3,0)
                    ),
                    ""
                )
            )
        )
    )
)</f>
        <v/>
      </c>
      <c r="N109" s="397">
        <f t="shared" si="31"/>
        <v>0</v>
      </c>
      <c r="O109" s="77" t="str">
        <f t="shared" si="32"/>
        <v/>
      </c>
      <c r="P109" s="86" t="str">
        <f t="shared" si="33"/>
        <v/>
      </c>
      <c r="R109" s="404"/>
      <c r="S109" s="407" t="str">
        <f t="shared" si="38"/>
        <v/>
      </c>
      <c r="T109" s="130" t="str">
        <f t="shared" si="34"/>
        <v/>
      </c>
      <c r="U109" s="70"/>
      <c r="V109" s="404"/>
      <c r="W109" s="70"/>
      <c r="X109" s="404"/>
      <c r="Z109" s="407" t="str">
        <f t="shared" si="39"/>
        <v/>
      </c>
      <c r="AA109" s="130" t="str">
        <f t="shared" si="35"/>
        <v/>
      </c>
      <c r="AB109" s="407" t="str">
        <f t="shared" si="36"/>
        <v/>
      </c>
      <c r="AC109" s="130" t="str">
        <f t="shared" si="37"/>
        <v/>
      </c>
      <c r="AD109" s="461"/>
    </row>
    <row r="110" spans="1:30" x14ac:dyDescent="0.2">
      <c r="B110" s="514"/>
      <c r="C110" s="515"/>
      <c r="D110" s="515"/>
      <c r="E110" s="19"/>
      <c r="F110" s="141"/>
      <c r="G110" s="151" t="str">
        <f>IF(E110="","",IF($C$7&gt;12,IF(E110="computer",F110*Hulpsheets!$AX$4,F110*Hulpsheets!$AX$5),(IF(E110="computer",F110*Hulpsheets!$AX$4,F110*Hulpsheets!$AX$5)*$C$7/12)))</f>
        <v/>
      </c>
      <c r="H110" s="151" t="str">
        <f>IF(E110="","",IF($C$7&lt;13,0,IF($C$7&gt;24,IF(E110="computer",F110*Hulpsheets!$AY$4,F110*Hulpsheets!$AY$5),IF(E110="computer",F110*Hulpsheets!$AY$4,F110*Hulpsheets!$AY$5)*($C$7-12)/12)))</f>
        <v/>
      </c>
      <c r="I110" s="151" t="str">
        <f>IF(E110="","",IF($C$7&lt;24,0,IF($C$7&gt;36,IF(E110="computer",F110*Hulpsheets!$AZ$4,F110*Hulpsheets!$AZ$5),IF(E110="computer",F110*Hulpsheets!$AZ$4,F110*Hulpsheets!$AZ$5)*($C$7-24)/12)))</f>
        <v/>
      </c>
      <c r="J110" s="151" t="str">
        <f>IF(E110="","",IF($C$7&lt;36,0,IF($C$7&gt;48,IF(E110="computer",F110*Hulpsheets!$BA$4,F110*Hulpsheets!$BA$5),IF(E110="computer",F110*Hulpsheets!$BA$4,F110*Hulpsheets!$BA$5)*($C$7-36)/12)))</f>
        <v/>
      </c>
      <c r="K110" s="151" t="str">
        <f>IF(E110="","",IF($C$7&lt;48,0,IF($C$7&gt;48,IF(E110="computer",F110*Hulpsheets!$BB$4,F110*Hulpsheets!$BB$5),IF(E110="computer",F110*Hulpsheets!$BB$4,F110*Hulpsheets!$BB$5)*($C$7-48)/12)))</f>
        <v/>
      </c>
      <c r="L110" s="429" t="s">
        <v>120</v>
      </c>
      <c r="M110" s="257" t="str">
        <f>IF(LEN($C$5)&lt;=1,
    "",
    IF(
        OR($C$5="Overige (zorg-)instellingen",$C$5="Onderneming"),
        IF(Basisgegevens!$C$5="Ja",
            IFERROR(
                INDEX(Hulpsheets!$AO$3:$AR$18,
                    MATCH($C$9,Hulpsheets!$AN$3:$AN$18,0),
                    MATCH($C$6,Hulpsheets!$AO$3:$AR$3,0)
                ),
                ""
            ),
            IFERROR(
                INDEX(Hulpsheets!$AH$3:$AK$18,
                    MATCH($C$9,Hulpsheets!$AG$3:$AG$18,0),
                    MATCH($C$6,Hulpsheets!$AH$3:$AK$3,0)
                ),
                ""
            )
        ),
        IF($L110="Niet-economische activiteit",
            100%,
            IF(Basisgegevens!$C$5="Ja",
                IFERROR(
                    INDEX(Hulpsheets!$AO$3:$AR$18,
                        MATCH($C$9,Hulpsheets!$AN$3:$AN$18,0),
                        MATCH($C$6,Hulpsheets!$AO$3:$AR$3,0)
                    ),
                    ""
                ),
                IFERROR(
                    INDEX(Hulpsheets!$AH$3:$AK$18,
                        MATCH($C$9,Hulpsheets!$AG$3:$AG$18,0),
                        MATCH($C$6,Hulpsheets!$AH$3:$AK$3,0)
                    ),
                    ""
                )
            )
        )
    )
)</f>
        <v/>
      </c>
      <c r="N110" s="397">
        <f t="shared" si="31"/>
        <v>0</v>
      </c>
      <c r="O110" s="77" t="str">
        <f t="shared" si="32"/>
        <v/>
      </c>
      <c r="P110" s="86" t="str">
        <f t="shared" si="33"/>
        <v/>
      </c>
      <c r="R110" s="404"/>
      <c r="S110" s="407" t="str">
        <f t="shared" si="38"/>
        <v/>
      </c>
      <c r="T110" s="130" t="str">
        <f t="shared" si="34"/>
        <v/>
      </c>
      <c r="U110" s="70"/>
      <c r="V110" s="404"/>
      <c r="W110" s="70"/>
      <c r="X110" s="404"/>
      <c r="Z110" s="407" t="str">
        <f t="shared" si="39"/>
        <v/>
      </c>
      <c r="AA110" s="130" t="str">
        <f t="shared" si="35"/>
        <v/>
      </c>
      <c r="AB110" s="407" t="str">
        <f t="shared" si="36"/>
        <v/>
      </c>
      <c r="AC110" s="130" t="str">
        <f t="shared" si="37"/>
        <v/>
      </c>
      <c r="AD110" s="461"/>
    </row>
    <row r="111" spans="1:30" x14ac:dyDescent="0.2">
      <c r="B111" s="514"/>
      <c r="C111" s="515"/>
      <c r="D111" s="515"/>
      <c r="E111" s="19"/>
      <c r="F111" s="141"/>
      <c r="G111" s="151" t="str">
        <f>IF(E111="","",IF($C$7&gt;12,IF(E111="computer",F111*Hulpsheets!$AX$4,F111*Hulpsheets!$AX$5),(IF(E111="computer",F111*Hulpsheets!$AX$4,F111*Hulpsheets!$AX$5)*$C$7/12)))</f>
        <v/>
      </c>
      <c r="H111" s="151" t="str">
        <f>IF(E111="","",IF($C$7&lt;13,0,IF($C$7&gt;24,IF(E111="computer",F111*Hulpsheets!$AY$4,F111*Hulpsheets!$AY$5),IF(E111="computer",F111*Hulpsheets!$AY$4,F111*Hulpsheets!$AY$5)*($C$7-12)/12)))</f>
        <v/>
      </c>
      <c r="I111" s="151" t="str">
        <f>IF(E111="","",IF($C$7&lt;24,0,IF($C$7&gt;36,IF(E111="computer",F111*Hulpsheets!$AZ$4,F111*Hulpsheets!$AZ$5),IF(E111="computer",F111*Hulpsheets!$AZ$4,F111*Hulpsheets!$AZ$5)*($C$7-24)/12)))</f>
        <v/>
      </c>
      <c r="J111" s="151" t="str">
        <f>IF(E111="","",IF($C$7&lt;36,0,IF($C$7&gt;48,IF(E111="computer",F111*Hulpsheets!$BA$4,F111*Hulpsheets!$BA$5),IF(E111="computer",F111*Hulpsheets!$BA$4,F111*Hulpsheets!$BA$5)*($C$7-36)/12)))</f>
        <v/>
      </c>
      <c r="K111" s="151" t="str">
        <f>IF(E111="","",IF($C$7&lt;48,0,IF($C$7&gt;48,IF(E111="computer",F111*Hulpsheets!$BB$4,F111*Hulpsheets!$BB$5),IF(E111="computer",F111*Hulpsheets!$BB$4,F111*Hulpsheets!$BB$5)*($C$7-48)/12)))</f>
        <v/>
      </c>
      <c r="L111" s="429" t="s">
        <v>120</v>
      </c>
      <c r="M111" s="257" t="str">
        <f>IF(LEN($C$5)&lt;=1,
    "",
    IF(
        OR($C$5="Overige (zorg-)instellingen",$C$5="Onderneming"),
        IF(Basisgegevens!$C$5="Ja",
            IFERROR(
                INDEX(Hulpsheets!$AO$3:$AR$18,
                    MATCH($C$9,Hulpsheets!$AN$3:$AN$18,0),
                    MATCH($C$6,Hulpsheets!$AO$3:$AR$3,0)
                ),
                ""
            ),
            IFERROR(
                INDEX(Hulpsheets!$AH$3:$AK$18,
                    MATCH($C$9,Hulpsheets!$AG$3:$AG$18,0),
                    MATCH($C$6,Hulpsheets!$AH$3:$AK$3,0)
                ),
                ""
            )
        ),
        IF($L111="Niet-economische activiteit",
            100%,
            IF(Basisgegevens!$C$5="Ja",
                IFERROR(
                    INDEX(Hulpsheets!$AO$3:$AR$18,
                        MATCH($C$9,Hulpsheets!$AN$3:$AN$18,0),
                        MATCH($C$6,Hulpsheets!$AO$3:$AR$3,0)
                    ),
                    ""
                ),
                IFERROR(
                    INDEX(Hulpsheets!$AH$3:$AK$18,
                        MATCH($C$9,Hulpsheets!$AG$3:$AG$18,0),
                        MATCH($C$6,Hulpsheets!$AH$3:$AK$3,0)
                    ),
                    ""
                )
            )
        )
    )
)</f>
        <v/>
      </c>
      <c r="N111" s="397">
        <f t="shared" si="31"/>
        <v>0</v>
      </c>
      <c r="O111" s="77" t="str">
        <f t="shared" si="32"/>
        <v/>
      </c>
      <c r="P111" s="86" t="str">
        <f t="shared" si="33"/>
        <v/>
      </c>
      <c r="R111" s="404"/>
      <c r="S111" s="407" t="str">
        <f t="shared" si="38"/>
        <v/>
      </c>
      <c r="T111" s="130" t="str">
        <f t="shared" si="34"/>
        <v/>
      </c>
      <c r="U111" s="70"/>
      <c r="V111" s="404"/>
      <c r="W111" s="70"/>
      <c r="X111" s="404"/>
      <c r="Z111" s="407" t="str">
        <f t="shared" si="39"/>
        <v/>
      </c>
      <c r="AA111" s="130" t="str">
        <f t="shared" si="35"/>
        <v/>
      </c>
      <c r="AB111" s="407" t="str">
        <f t="shared" si="36"/>
        <v/>
      </c>
      <c r="AC111" s="130" t="str">
        <f t="shared" si="37"/>
        <v/>
      </c>
      <c r="AD111" s="461"/>
    </row>
    <row r="112" spans="1:30" x14ac:dyDescent="0.2">
      <c r="B112" s="514"/>
      <c r="C112" s="515"/>
      <c r="D112" s="515"/>
      <c r="E112" s="19"/>
      <c r="F112" s="141"/>
      <c r="G112" s="151" t="str">
        <f>IF(E112="","",IF($C$7&gt;12,IF(E112="computer",F112*Hulpsheets!$AX$4,F112*Hulpsheets!$AX$5),(IF(E112="computer",F112*Hulpsheets!$AX$4,F112*Hulpsheets!$AX$5)*$C$7/12)))</f>
        <v/>
      </c>
      <c r="H112" s="151" t="str">
        <f>IF(E112="","",IF($C$7&lt;13,0,IF($C$7&gt;24,IF(E112="computer",F112*Hulpsheets!$AY$4,F112*Hulpsheets!$AY$5),IF(E112="computer",F112*Hulpsheets!$AY$4,F112*Hulpsheets!$AY$5)*($C$7-12)/12)))</f>
        <v/>
      </c>
      <c r="I112" s="151" t="str">
        <f>IF(E112="","",IF($C$7&lt;24,0,IF($C$7&gt;36,IF(E112="computer",F112*Hulpsheets!$AZ$4,F112*Hulpsheets!$AZ$5),IF(E112="computer",F112*Hulpsheets!$AZ$4,F112*Hulpsheets!$AZ$5)*($C$7-24)/12)))</f>
        <v/>
      </c>
      <c r="J112" s="151" t="str">
        <f>IF(E112="","",IF($C$7&lt;36,0,IF($C$7&gt;48,IF(E112="computer",F112*Hulpsheets!$BA$4,F112*Hulpsheets!$BA$5),IF(E112="computer",F112*Hulpsheets!$BA$4,F112*Hulpsheets!$BA$5)*($C$7-36)/12)))</f>
        <v/>
      </c>
      <c r="K112" s="151" t="str">
        <f>IF(E112="","",IF($C$7&lt;48,0,IF($C$7&gt;48,IF(E112="computer",F112*Hulpsheets!$BB$4,F112*Hulpsheets!$BB$5),IF(E112="computer",F112*Hulpsheets!$BB$4,F112*Hulpsheets!$BB$5)*($C$7-48)/12)))</f>
        <v/>
      </c>
      <c r="L112" s="429" t="s">
        <v>120</v>
      </c>
      <c r="M112" s="257" t="str">
        <f>IF(LEN($C$5)&lt;=1,
    "",
    IF(
        OR($C$5="Overige (zorg-)instellingen",$C$5="Onderneming"),
        IF(Basisgegevens!$C$5="Ja",
            IFERROR(
                INDEX(Hulpsheets!$AO$3:$AR$18,
                    MATCH($C$9,Hulpsheets!$AN$3:$AN$18,0),
                    MATCH($C$6,Hulpsheets!$AO$3:$AR$3,0)
                ),
                ""
            ),
            IFERROR(
                INDEX(Hulpsheets!$AH$3:$AK$18,
                    MATCH($C$9,Hulpsheets!$AG$3:$AG$18,0),
                    MATCH($C$6,Hulpsheets!$AH$3:$AK$3,0)
                ),
                ""
            )
        ),
        IF($L112="Niet-economische activiteit",
            100%,
            IF(Basisgegevens!$C$5="Ja",
                IFERROR(
                    INDEX(Hulpsheets!$AO$3:$AR$18,
                        MATCH($C$9,Hulpsheets!$AN$3:$AN$18,0),
                        MATCH($C$6,Hulpsheets!$AO$3:$AR$3,0)
                    ),
                    ""
                ),
                IFERROR(
                    INDEX(Hulpsheets!$AH$3:$AK$18,
                        MATCH($C$9,Hulpsheets!$AG$3:$AG$18,0),
                        MATCH($C$6,Hulpsheets!$AH$3:$AK$3,0)
                    ),
                    ""
                )
            )
        )
    )
)</f>
        <v/>
      </c>
      <c r="N112" s="397">
        <f t="shared" si="31"/>
        <v>0</v>
      </c>
      <c r="O112" s="77" t="str">
        <f t="shared" si="32"/>
        <v/>
      </c>
      <c r="P112" s="86" t="str">
        <f t="shared" si="33"/>
        <v/>
      </c>
      <c r="R112" s="404"/>
      <c r="S112" s="407" t="str">
        <f t="shared" si="38"/>
        <v/>
      </c>
      <c r="T112" s="130" t="str">
        <f t="shared" si="34"/>
        <v/>
      </c>
      <c r="U112" s="70"/>
      <c r="V112" s="404"/>
      <c r="W112" s="70"/>
      <c r="X112" s="404"/>
      <c r="Z112" s="407" t="str">
        <f t="shared" si="39"/>
        <v/>
      </c>
      <c r="AA112" s="130" t="str">
        <f t="shared" si="35"/>
        <v/>
      </c>
      <c r="AB112" s="407" t="str">
        <f t="shared" si="36"/>
        <v/>
      </c>
      <c r="AC112" s="130" t="str">
        <f t="shared" si="37"/>
        <v/>
      </c>
      <c r="AD112" s="461"/>
    </row>
    <row r="113" spans="2:30" x14ac:dyDescent="0.2">
      <c r="B113" s="514"/>
      <c r="C113" s="515"/>
      <c r="D113" s="515"/>
      <c r="E113" s="19"/>
      <c r="F113" s="141"/>
      <c r="G113" s="151" t="str">
        <f>IF(E113="","",IF($C$7&gt;12,IF(E113="computer",F113*Hulpsheets!$AX$4,F113*Hulpsheets!$AX$5),(IF(E113="computer",F113*Hulpsheets!$AX$4,F113*Hulpsheets!$AX$5)*$C$7/12)))</f>
        <v/>
      </c>
      <c r="H113" s="151" t="str">
        <f>IF(E113="","",IF($C$7&lt;13,0,IF($C$7&gt;24,IF(E113="computer",F113*Hulpsheets!$AY$4,F113*Hulpsheets!$AY$5),IF(E113="computer",F113*Hulpsheets!$AY$4,F113*Hulpsheets!$AY$5)*($C$7-12)/12)))</f>
        <v/>
      </c>
      <c r="I113" s="151" t="str">
        <f>IF(E113="","",IF($C$7&lt;24,0,IF($C$7&gt;36,IF(E113="computer",F113*Hulpsheets!$AZ$4,F113*Hulpsheets!$AZ$5),IF(E113="computer",F113*Hulpsheets!$AZ$4,F113*Hulpsheets!$AZ$5)*($C$7-24)/12)))</f>
        <v/>
      </c>
      <c r="J113" s="151" t="str">
        <f>IF(E113="","",IF($C$7&lt;36,0,IF($C$7&gt;48,IF(E113="computer",F113*Hulpsheets!$BA$4,F113*Hulpsheets!$BA$5),IF(E113="computer",F113*Hulpsheets!$BA$4,F113*Hulpsheets!$BA$5)*($C$7-36)/12)))</f>
        <v/>
      </c>
      <c r="K113" s="151" t="str">
        <f>IF(E113="","",IF($C$7&lt;48,0,IF($C$7&gt;48,IF(E113="computer",F113*Hulpsheets!$BB$4,F113*Hulpsheets!$BB$5),IF(E113="computer",F113*Hulpsheets!$BB$4,F113*Hulpsheets!$BB$5)*($C$7-48)/12)))</f>
        <v/>
      </c>
      <c r="L113" s="429" t="s">
        <v>120</v>
      </c>
      <c r="M113" s="257" t="str">
        <f>IF(LEN($C$5)&lt;=1,
    "",
    IF(
        OR($C$5="Overige (zorg-)instellingen",$C$5="Onderneming"),
        IF(Basisgegevens!$C$5="Ja",
            IFERROR(
                INDEX(Hulpsheets!$AO$3:$AR$18,
                    MATCH($C$9,Hulpsheets!$AN$3:$AN$18,0),
                    MATCH($C$6,Hulpsheets!$AO$3:$AR$3,0)
                ),
                ""
            ),
            IFERROR(
                INDEX(Hulpsheets!$AH$3:$AK$18,
                    MATCH($C$9,Hulpsheets!$AG$3:$AG$18,0),
                    MATCH($C$6,Hulpsheets!$AH$3:$AK$3,0)
                ),
                ""
            )
        ),
        IF($L113="Niet-economische activiteit",
            100%,
            IF(Basisgegevens!$C$5="Ja",
                IFERROR(
                    INDEX(Hulpsheets!$AO$3:$AR$18,
                        MATCH($C$9,Hulpsheets!$AN$3:$AN$18,0),
                        MATCH($C$6,Hulpsheets!$AO$3:$AR$3,0)
                    ),
                    ""
                ),
                IFERROR(
                    INDEX(Hulpsheets!$AH$3:$AK$18,
                        MATCH($C$9,Hulpsheets!$AG$3:$AG$18,0),
                        MATCH($C$6,Hulpsheets!$AH$3:$AK$3,0)
                    ),
                    ""
                )
            )
        )
    )
)</f>
        <v/>
      </c>
      <c r="N113" s="397">
        <f t="shared" si="31"/>
        <v>0</v>
      </c>
      <c r="O113" s="77" t="str">
        <f t="shared" si="32"/>
        <v/>
      </c>
      <c r="P113" s="86" t="str">
        <f t="shared" si="33"/>
        <v/>
      </c>
      <c r="R113" s="404"/>
      <c r="S113" s="407" t="str">
        <f t="shared" si="38"/>
        <v/>
      </c>
      <c r="T113" s="130" t="str">
        <f t="shared" si="34"/>
        <v/>
      </c>
      <c r="U113" s="70"/>
      <c r="V113" s="404"/>
      <c r="W113" s="70"/>
      <c r="X113" s="404"/>
      <c r="Z113" s="407" t="str">
        <f t="shared" si="39"/>
        <v/>
      </c>
      <c r="AA113" s="130" t="str">
        <f t="shared" si="35"/>
        <v/>
      </c>
      <c r="AB113" s="407" t="str">
        <f t="shared" si="36"/>
        <v/>
      </c>
      <c r="AC113" s="130" t="str">
        <f t="shared" si="37"/>
        <v/>
      </c>
      <c r="AD113" s="461"/>
    </row>
    <row r="114" spans="2:30" x14ac:dyDescent="0.2">
      <c r="B114" s="514"/>
      <c r="C114" s="515"/>
      <c r="D114" s="515"/>
      <c r="E114" s="19"/>
      <c r="F114" s="141"/>
      <c r="G114" s="151" t="str">
        <f>IF(E114="","",IF($C$7&gt;12,IF(E114="computer",F114*Hulpsheets!$AX$4,F114*Hulpsheets!$AX$5),(IF(E114="computer",F114*Hulpsheets!$AX$4,F114*Hulpsheets!$AX$5)*$C$7/12)))</f>
        <v/>
      </c>
      <c r="H114" s="151" t="str">
        <f>IF(E114="","",IF($C$7&lt;13,0,IF($C$7&gt;24,IF(E114="computer",F114*Hulpsheets!$AY$4,F114*Hulpsheets!$AY$5),IF(E114="computer",F114*Hulpsheets!$AY$4,F114*Hulpsheets!$AY$5)*($C$7-12)/12)))</f>
        <v/>
      </c>
      <c r="I114" s="151" t="str">
        <f>IF(E114="","",IF($C$7&lt;24,0,IF($C$7&gt;36,IF(E114="computer",F114*Hulpsheets!$AZ$4,F114*Hulpsheets!$AZ$5),IF(E114="computer",F114*Hulpsheets!$AZ$4,F114*Hulpsheets!$AZ$5)*($C$7-24)/12)))</f>
        <v/>
      </c>
      <c r="J114" s="151" t="str">
        <f>IF(E114="","",IF($C$7&lt;36,0,IF($C$7&gt;48,IF(E114="computer",F114*Hulpsheets!$BA$4,F114*Hulpsheets!$BA$5),IF(E114="computer",F114*Hulpsheets!$BA$4,F114*Hulpsheets!$BA$5)*($C$7-36)/12)))</f>
        <v/>
      </c>
      <c r="K114" s="151" t="str">
        <f>IF(E114="","",IF($C$7&lt;48,0,IF($C$7&gt;48,IF(E114="computer",F114*Hulpsheets!$BB$4,F114*Hulpsheets!$BB$5),IF(E114="computer",F114*Hulpsheets!$BB$4,F114*Hulpsheets!$BB$5)*($C$7-48)/12)))</f>
        <v/>
      </c>
      <c r="L114" s="429" t="s">
        <v>120</v>
      </c>
      <c r="M114" s="257" t="str">
        <f>IF(LEN($C$5)&lt;=1,
    "",
    IF(
        OR($C$5="Overige (zorg-)instellingen",$C$5="Onderneming"),
        IF(Basisgegevens!$C$5="Ja",
            IFERROR(
                INDEX(Hulpsheets!$AO$3:$AR$18,
                    MATCH($C$9,Hulpsheets!$AN$3:$AN$18,0),
                    MATCH($C$6,Hulpsheets!$AO$3:$AR$3,0)
                ),
                ""
            ),
            IFERROR(
                INDEX(Hulpsheets!$AH$3:$AK$18,
                    MATCH($C$9,Hulpsheets!$AG$3:$AG$18,0),
                    MATCH($C$6,Hulpsheets!$AH$3:$AK$3,0)
                ),
                ""
            )
        ),
        IF($L114="Niet-economische activiteit",
            100%,
            IF(Basisgegevens!$C$5="Ja",
                IFERROR(
                    INDEX(Hulpsheets!$AO$3:$AR$18,
                        MATCH($C$9,Hulpsheets!$AN$3:$AN$18,0),
                        MATCH($C$6,Hulpsheets!$AO$3:$AR$3,0)
                    ),
                    ""
                ),
                IFERROR(
                    INDEX(Hulpsheets!$AH$3:$AK$18,
                        MATCH($C$9,Hulpsheets!$AG$3:$AG$18,0),
                        MATCH($C$6,Hulpsheets!$AH$3:$AK$3,0)
                    ),
                    ""
                )
            )
        )
    )
)</f>
        <v/>
      </c>
      <c r="N114" s="397">
        <f t="shared" si="31"/>
        <v>0</v>
      </c>
      <c r="O114" s="77" t="str">
        <f t="shared" si="32"/>
        <v/>
      </c>
      <c r="P114" s="86" t="str">
        <f t="shared" si="33"/>
        <v/>
      </c>
      <c r="R114" s="404"/>
      <c r="S114" s="407" t="str">
        <f t="shared" si="38"/>
        <v/>
      </c>
      <c r="T114" s="130" t="str">
        <f t="shared" si="34"/>
        <v/>
      </c>
      <c r="U114" s="70"/>
      <c r="V114" s="404"/>
      <c r="W114" s="70"/>
      <c r="X114" s="404"/>
      <c r="Z114" s="407" t="str">
        <f t="shared" si="39"/>
        <v/>
      </c>
      <c r="AA114" s="130" t="str">
        <f t="shared" si="35"/>
        <v/>
      </c>
      <c r="AB114" s="407" t="str">
        <f t="shared" si="36"/>
        <v/>
      </c>
      <c r="AC114" s="130" t="str">
        <f t="shared" si="37"/>
        <v/>
      </c>
      <c r="AD114" s="461"/>
    </row>
    <row r="115" spans="2:30" x14ac:dyDescent="0.2">
      <c r="B115" s="514"/>
      <c r="C115" s="515"/>
      <c r="D115" s="515"/>
      <c r="E115" s="19"/>
      <c r="F115" s="141"/>
      <c r="G115" s="151" t="str">
        <f>IF(E115="","",IF($C$7&gt;12,IF(E115="computer",F115*Hulpsheets!$AX$4,F115*Hulpsheets!$AX$5),(IF(E115="computer",F115*Hulpsheets!$AX$4,F115*Hulpsheets!$AX$5)*$C$7/12)))</f>
        <v/>
      </c>
      <c r="H115" s="151" t="str">
        <f>IF(E115="","",IF($C$7&lt;13,0,IF($C$7&gt;24,IF(E115="computer",F115*Hulpsheets!$AY$4,F115*Hulpsheets!$AY$5),IF(E115="computer",F115*Hulpsheets!$AY$4,F115*Hulpsheets!$AY$5)*($C$7-12)/12)))</f>
        <v/>
      </c>
      <c r="I115" s="151" t="str">
        <f>IF(E115="","",IF($C$7&lt;24,0,IF($C$7&gt;36,IF(E115="computer",F115*Hulpsheets!$AZ$4,F115*Hulpsheets!$AZ$5),IF(E115="computer",F115*Hulpsheets!$AZ$4,F115*Hulpsheets!$AZ$5)*($C$7-24)/12)))</f>
        <v/>
      </c>
      <c r="J115" s="151" t="str">
        <f>IF(E115="","",IF($C$7&lt;36,0,IF($C$7&gt;48,IF(E115="computer",F115*Hulpsheets!$BA$4,F115*Hulpsheets!$BA$5),IF(E115="computer",F115*Hulpsheets!$BA$4,F115*Hulpsheets!$BA$5)*($C$7-36)/12)))</f>
        <v/>
      </c>
      <c r="K115" s="151" t="str">
        <f>IF(E115="","",IF($C$7&lt;48,0,IF($C$7&gt;48,IF(E115="computer",F115*Hulpsheets!$BB$4,F115*Hulpsheets!$BB$5),IF(E115="computer",F115*Hulpsheets!$BB$4,F115*Hulpsheets!$BB$5)*($C$7-48)/12)))</f>
        <v/>
      </c>
      <c r="L115" s="429" t="s">
        <v>120</v>
      </c>
      <c r="M115" s="257" t="str">
        <f>IF(LEN($C$5)&lt;=1,
    "",
    IF(
        OR($C$5="Overige (zorg-)instellingen",$C$5="Onderneming"),
        IF(Basisgegevens!$C$5="Ja",
            IFERROR(
                INDEX(Hulpsheets!$AO$3:$AR$18,
                    MATCH($C$9,Hulpsheets!$AN$3:$AN$18,0),
                    MATCH($C$6,Hulpsheets!$AO$3:$AR$3,0)
                ),
                ""
            ),
            IFERROR(
                INDEX(Hulpsheets!$AH$3:$AK$18,
                    MATCH($C$9,Hulpsheets!$AG$3:$AG$18,0),
                    MATCH($C$6,Hulpsheets!$AH$3:$AK$3,0)
                ),
                ""
            )
        ),
        IF($L115="Niet-economische activiteit",
            100%,
            IF(Basisgegevens!$C$5="Ja",
                IFERROR(
                    INDEX(Hulpsheets!$AO$3:$AR$18,
                        MATCH($C$9,Hulpsheets!$AN$3:$AN$18,0),
                        MATCH($C$6,Hulpsheets!$AO$3:$AR$3,0)
                    ),
                    ""
                ),
                IFERROR(
                    INDEX(Hulpsheets!$AH$3:$AK$18,
                        MATCH($C$9,Hulpsheets!$AG$3:$AG$18,0),
                        MATCH($C$6,Hulpsheets!$AH$3:$AK$3,0)
                    ),
                    ""
                )
            )
        )
    )
)</f>
        <v/>
      </c>
      <c r="N115" s="397">
        <f t="shared" si="31"/>
        <v>0</v>
      </c>
      <c r="O115" s="77" t="str">
        <f t="shared" si="32"/>
        <v/>
      </c>
      <c r="P115" s="86" t="str">
        <f t="shared" si="33"/>
        <v/>
      </c>
      <c r="R115" s="404"/>
      <c r="S115" s="407" t="str">
        <f t="shared" si="38"/>
        <v/>
      </c>
      <c r="T115" s="130" t="str">
        <f t="shared" si="34"/>
        <v/>
      </c>
      <c r="U115" s="70"/>
      <c r="V115" s="404"/>
      <c r="W115" s="70"/>
      <c r="X115" s="404"/>
      <c r="Z115" s="407" t="str">
        <f t="shared" si="39"/>
        <v/>
      </c>
      <c r="AA115" s="130" t="str">
        <f t="shared" si="35"/>
        <v/>
      </c>
      <c r="AB115" s="407" t="str">
        <f t="shared" si="36"/>
        <v/>
      </c>
      <c r="AC115" s="130" t="str">
        <f t="shared" si="37"/>
        <v/>
      </c>
      <c r="AD115" s="461"/>
    </row>
    <row r="116" spans="2:30" x14ac:dyDescent="0.2">
      <c r="B116" s="514"/>
      <c r="C116" s="515"/>
      <c r="D116" s="515"/>
      <c r="E116" s="19"/>
      <c r="F116" s="141"/>
      <c r="G116" s="151" t="str">
        <f>IF(E116="","",IF($C$7&gt;12,IF(E116="computer",F116*Hulpsheets!$AX$4,F116*Hulpsheets!$AX$5),(IF(E116="computer",F116*Hulpsheets!$AX$4,F116*Hulpsheets!$AX$5)*$C$7/12)))</f>
        <v/>
      </c>
      <c r="H116" s="151" t="str">
        <f>IF(E116="","",IF($C$7&lt;13,0,IF($C$7&gt;24,IF(E116="computer",F116*Hulpsheets!$AY$4,F116*Hulpsheets!$AY$5),IF(E116="computer",F116*Hulpsheets!$AY$4,F116*Hulpsheets!$AY$5)*($C$7-12)/12)))</f>
        <v/>
      </c>
      <c r="I116" s="151" t="str">
        <f>IF(E116="","",IF($C$7&lt;24,0,IF($C$7&gt;36,IF(E116="computer",F116*Hulpsheets!$AZ$4,F116*Hulpsheets!$AZ$5),IF(E116="computer",F116*Hulpsheets!$AZ$4,F116*Hulpsheets!$AZ$5)*($C$7-24)/12)))</f>
        <v/>
      </c>
      <c r="J116" s="151" t="str">
        <f>IF(E116="","",IF($C$7&lt;36,0,IF($C$7&gt;48,IF(E116="computer",F116*Hulpsheets!$BA$4,F116*Hulpsheets!$BA$5),IF(E116="computer",F116*Hulpsheets!$BA$4,F116*Hulpsheets!$BA$5)*($C$7-36)/12)))</f>
        <v/>
      </c>
      <c r="K116" s="151" t="str">
        <f>IF(E116="","",IF($C$7&lt;48,0,IF($C$7&gt;48,IF(E116="computer",F116*Hulpsheets!$BB$4,F116*Hulpsheets!$BB$5),IF(E116="computer",F116*Hulpsheets!$BB$4,F116*Hulpsheets!$BB$5)*($C$7-48)/12)))</f>
        <v/>
      </c>
      <c r="L116" s="429" t="s">
        <v>120</v>
      </c>
      <c r="M116" s="257" t="str">
        <f>IF(LEN($C$5)&lt;=1,
    "",
    IF(
        OR($C$5="Overige (zorg-)instellingen",$C$5="Onderneming"),
        IF(Basisgegevens!$C$5="Ja",
            IFERROR(
                INDEX(Hulpsheets!$AO$3:$AR$18,
                    MATCH($C$9,Hulpsheets!$AN$3:$AN$18,0),
                    MATCH($C$6,Hulpsheets!$AO$3:$AR$3,0)
                ),
                ""
            ),
            IFERROR(
                INDEX(Hulpsheets!$AH$3:$AK$18,
                    MATCH($C$9,Hulpsheets!$AG$3:$AG$18,0),
                    MATCH($C$6,Hulpsheets!$AH$3:$AK$3,0)
                ),
                ""
            )
        ),
        IF($L116="Niet-economische activiteit",
            100%,
            IF(Basisgegevens!$C$5="Ja",
                IFERROR(
                    INDEX(Hulpsheets!$AO$3:$AR$18,
                        MATCH($C$9,Hulpsheets!$AN$3:$AN$18,0),
                        MATCH($C$6,Hulpsheets!$AO$3:$AR$3,0)
                    ),
                    ""
                ),
                IFERROR(
                    INDEX(Hulpsheets!$AH$3:$AK$18,
                        MATCH($C$9,Hulpsheets!$AG$3:$AG$18,0),
                        MATCH($C$6,Hulpsheets!$AH$3:$AK$3,0)
                    ),
                    ""
                )
            )
        )
    )
)</f>
        <v/>
      </c>
      <c r="N116" s="397">
        <f t="shared" si="31"/>
        <v>0</v>
      </c>
      <c r="O116" s="77" t="str">
        <f t="shared" si="32"/>
        <v/>
      </c>
      <c r="P116" s="86" t="str">
        <f t="shared" si="33"/>
        <v/>
      </c>
      <c r="R116" s="404"/>
      <c r="S116" s="407" t="str">
        <f t="shared" si="38"/>
        <v/>
      </c>
      <c r="T116" s="130" t="str">
        <f t="shared" si="34"/>
        <v/>
      </c>
      <c r="U116" s="70"/>
      <c r="V116" s="404"/>
      <c r="W116" s="70"/>
      <c r="X116" s="404"/>
      <c r="Z116" s="407" t="str">
        <f t="shared" si="39"/>
        <v/>
      </c>
      <c r="AA116" s="130" t="str">
        <f t="shared" si="35"/>
        <v/>
      </c>
      <c r="AB116" s="407" t="str">
        <f t="shared" si="36"/>
        <v/>
      </c>
      <c r="AC116" s="130" t="str">
        <f t="shared" si="37"/>
        <v/>
      </c>
      <c r="AD116" s="461"/>
    </row>
    <row r="117" spans="2:30" ht="13.5" thickBot="1" x14ac:dyDescent="0.25">
      <c r="B117" s="514"/>
      <c r="C117" s="515"/>
      <c r="D117" s="515"/>
      <c r="E117" s="19"/>
      <c r="F117" s="141"/>
      <c r="G117" s="151" t="str">
        <f>IF(E117="","",IF($C$7&gt;12,IF(E117="computer",F117*Hulpsheets!$AX$4,F117*Hulpsheets!$AX$5),(IF(E117="computer",F117*Hulpsheets!$AX$4,F117*Hulpsheets!$AX$5)*$C$7/12)))</f>
        <v/>
      </c>
      <c r="H117" s="151" t="str">
        <f>IF(E117="","",IF($C$7&lt;13,0,IF($C$7&gt;24,IF(E117="computer",F117*Hulpsheets!$AY$4,F117*Hulpsheets!$AY$5),IF(E117="computer",F117*Hulpsheets!$AY$4,F117*Hulpsheets!$AY$5)*($C$7-12)/12)))</f>
        <v/>
      </c>
      <c r="I117" s="151" t="str">
        <f>IF(E117="","",IF($C$7&lt;24,0,IF($C$7&gt;36,IF(E117="computer",F117*Hulpsheets!$AZ$4,F117*Hulpsheets!$AZ$5),IF(E117="computer",F117*Hulpsheets!$AZ$4,F117*Hulpsheets!$AZ$5)*($C$7-24)/12)))</f>
        <v/>
      </c>
      <c r="J117" s="151" t="str">
        <f>IF(E117="","",IF($C$7&lt;36,0,IF($C$7&gt;48,IF(E117="computer",F117*Hulpsheets!$BA$4,F117*Hulpsheets!$BA$5),IF(E117="computer",F117*Hulpsheets!$BA$4,F117*Hulpsheets!$BA$5)*($C$7-36)/12)))</f>
        <v/>
      </c>
      <c r="K117" s="151" t="str">
        <f>IF(E117="","",IF($C$7&lt;48,0,IF($C$7&gt;48,IF(E117="computer",F117*Hulpsheets!$BB$4,F117*Hulpsheets!$BB$5),IF(E117="computer",F117*Hulpsheets!$BB$4,F117*Hulpsheets!$BB$5)*($C$7-48)/12)))</f>
        <v/>
      </c>
      <c r="L117" s="429" t="s">
        <v>120</v>
      </c>
      <c r="M117" s="257" t="str">
        <f>IF(LEN($C$5)&lt;=1,
    "",
    IF(
        OR($C$5="Overige (zorg-)instellingen",$C$5="Onderneming"),
        IF(Basisgegevens!$C$5="Ja",
            IFERROR(
                INDEX(Hulpsheets!$AO$3:$AR$18,
                    MATCH($C$9,Hulpsheets!$AN$3:$AN$18,0),
                    MATCH($C$6,Hulpsheets!$AO$3:$AR$3,0)
                ),
                ""
            ),
            IFERROR(
                INDEX(Hulpsheets!$AH$3:$AK$18,
                    MATCH($C$9,Hulpsheets!$AG$3:$AG$18,0),
                    MATCH($C$6,Hulpsheets!$AH$3:$AK$3,0)
                ),
                ""
            )
        ),
        IF($L117="Niet-economische activiteit",
            100%,
            IF(Basisgegevens!$C$5="Ja",
                IFERROR(
                    INDEX(Hulpsheets!$AO$3:$AR$18,
                        MATCH($C$9,Hulpsheets!$AN$3:$AN$18,0),
                        MATCH($C$6,Hulpsheets!$AO$3:$AR$3,0)
                    ),
                    ""
                ),
                IFERROR(
                    INDEX(Hulpsheets!$AH$3:$AK$18,
                        MATCH($C$9,Hulpsheets!$AG$3:$AG$18,0),
                        MATCH($C$6,Hulpsheets!$AH$3:$AK$3,0)
                    ),
                    ""
                )
            )
        )
    )
)</f>
        <v/>
      </c>
      <c r="N117" s="397">
        <f t="shared" si="31"/>
        <v>0</v>
      </c>
      <c r="O117" s="77" t="str">
        <f t="shared" si="32"/>
        <v/>
      </c>
      <c r="P117" s="86" t="str">
        <f t="shared" si="33"/>
        <v/>
      </c>
      <c r="R117" s="404"/>
      <c r="S117" s="407" t="str">
        <f t="shared" si="38"/>
        <v/>
      </c>
      <c r="T117" s="130" t="str">
        <f t="shared" si="34"/>
        <v/>
      </c>
      <c r="U117" s="70"/>
      <c r="V117" s="404"/>
      <c r="W117" s="70"/>
      <c r="X117" s="404"/>
      <c r="Z117" s="407" t="str">
        <f t="shared" si="39"/>
        <v/>
      </c>
      <c r="AA117" s="130" t="str">
        <f t="shared" si="35"/>
        <v/>
      </c>
      <c r="AB117" s="407" t="str">
        <f t="shared" si="36"/>
        <v/>
      </c>
      <c r="AC117" s="130" t="str">
        <f t="shared" si="37"/>
        <v/>
      </c>
      <c r="AD117" s="461"/>
    </row>
    <row r="118" spans="2:30" ht="13.5" hidden="1" outlineLevel="1" thickBot="1" x14ac:dyDescent="0.25">
      <c r="B118" s="514"/>
      <c r="C118" s="515"/>
      <c r="D118" s="515"/>
      <c r="E118" s="19"/>
      <c r="F118" s="141"/>
      <c r="G118" s="151" t="str">
        <f>IF(E118="","",IF($C$7&gt;12,IF(E118="computer",F118*Hulpsheets!$AX$4,F118*Hulpsheets!$AX$5),(IF(E118="computer",F118*Hulpsheets!$AX$4,F118*Hulpsheets!$AX$5)*$C$7/12)))</f>
        <v/>
      </c>
      <c r="H118" s="151" t="str">
        <f>IF(E118="","",IF($C$7&lt;13,0,IF($C$7&gt;24,IF(E118="computer",F118*Hulpsheets!$AY$4,F118*Hulpsheets!$AY$5),IF(E118="computer",F118*Hulpsheets!$AY$4,F118*Hulpsheets!$AY$5)*($C$7-12)/12)))</f>
        <v/>
      </c>
      <c r="I118" s="151" t="str">
        <f>IF(E118="","",IF($C$7&lt;24,0,IF($C$7&gt;36,IF(E118="computer",F118*Hulpsheets!$AZ$4,F118*Hulpsheets!$AZ$5),IF(E118="computer",F118*Hulpsheets!$AZ$4,F118*Hulpsheets!$AZ$5)*($C$7-24)/12)))</f>
        <v/>
      </c>
      <c r="J118" s="151" t="str">
        <f>IF(E118="","",IF($C$7&lt;36,0,IF($C$7&gt;48,IF(E118="computer",F118*Hulpsheets!$BA$4,F118*Hulpsheets!$BA$5),IF(E118="computer",F118*Hulpsheets!$BA$4,F118*Hulpsheets!$BA$5)*($C$7-36)/12)))</f>
        <v/>
      </c>
      <c r="K118" s="151" t="str">
        <f>IF(E118="","",IF($C$7&lt;48,0,IF($C$7&gt;48,IF(E118="computer",F118*Hulpsheets!$BB$4,F118*Hulpsheets!$BB$5),IF(E118="computer",F118*Hulpsheets!$BB$4,F118*Hulpsheets!$BB$5)*($C$7-48)/12)))</f>
        <v/>
      </c>
      <c r="L118" s="429" t="s">
        <v>120</v>
      </c>
      <c r="M118" s="257" t="str">
        <f>IF(LEN($C$5)&lt;=1,
    "",
    IF(
        OR($C$5="Overige (zorg-)instellingen",$C$5="Onderneming"),
        IF(Basisgegevens!$C$5="Ja",
            IFERROR(
                INDEX(Hulpsheets!$AO$3:$AR$18,
                    MATCH($C$9,Hulpsheets!$AN$3:$AN$18,0),
                    MATCH($C$6,Hulpsheets!$AO$3:$AR$3,0)
                ),
                ""
            ),
            IFERROR(
                INDEX(Hulpsheets!$AH$3:$AK$18,
                    MATCH($C$9,Hulpsheets!$AG$3:$AG$18,0),
                    MATCH($C$6,Hulpsheets!$AH$3:$AK$3,0)
                ),
                ""
            )
        ),
        IF($L118="Niet-economische activiteit",
            100%,
            IF(Basisgegevens!$C$5="Ja",
                IFERROR(
                    INDEX(Hulpsheets!$AO$3:$AR$18,
                        MATCH($C$9,Hulpsheets!$AN$3:$AN$18,0),
                        MATCH($C$6,Hulpsheets!$AO$3:$AR$3,0)
                    ),
                    ""
                ),
                IFERROR(
                    INDEX(Hulpsheets!$AH$3:$AK$18,
                        MATCH($C$9,Hulpsheets!$AG$3:$AG$18,0),
                        MATCH($C$6,Hulpsheets!$AH$3:$AK$3,0)
                    ),
                    ""
                )
            )
        )
    )
)</f>
        <v/>
      </c>
      <c r="N118" s="397">
        <f t="shared" si="31"/>
        <v>0</v>
      </c>
      <c r="O118" s="77" t="str">
        <f t="shared" si="32"/>
        <v/>
      </c>
      <c r="P118" s="86" t="str">
        <f t="shared" si="33"/>
        <v/>
      </c>
      <c r="R118" s="404"/>
      <c r="S118" s="407" t="str">
        <f t="shared" si="38"/>
        <v/>
      </c>
      <c r="T118" s="130" t="str">
        <f t="shared" si="34"/>
        <v/>
      </c>
      <c r="U118" s="70"/>
      <c r="V118" s="404"/>
      <c r="W118" s="70"/>
      <c r="X118" s="404"/>
      <c r="Z118" s="407" t="str">
        <f t="shared" si="39"/>
        <v/>
      </c>
      <c r="AA118" s="130" t="str">
        <f t="shared" si="35"/>
        <v/>
      </c>
      <c r="AB118" s="407" t="str">
        <f t="shared" si="36"/>
        <v/>
      </c>
      <c r="AC118" s="130" t="str">
        <f t="shared" si="37"/>
        <v/>
      </c>
      <c r="AD118" s="461"/>
    </row>
    <row r="119" spans="2:30" ht="13.5" hidden="1" outlineLevel="1" thickBot="1" x14ac:dyDescent="0.25">
      <c r="B119" s="514"/>
      <c r="C119" s="515"/>
      <c r="D119" s="515"/>
      <c r="E119" s="19"/>
      <c r="F119" s="141"/>
      <c r="G119" s="151" t="str">
        <f>IF(E119="","",IF($C$7&gt;12,IF(E119="computer",F119*Hulpsheets!$AX$4,F119*Hulpsheets!$AX$5),(IF(E119="computer",F119*Hulpsheets!$AX$4,F119*Hulpsheets!$AX$5)*$C$7/12)))</f>
        <v/>
      </c>
      <c r="H119" s="151" t="str">
        <f>IF(E119="","",IF($C$7&lt;13,0,IF($C$7&gt;24,IF(E119="computer",F119*Hulpsheets!$AY$4,F119*Hulpsheets!$AY$5),IF(E119="computer",F119*Hulpsheets!$AY$4,F119*Hulpsheets!$AY$5)*($C$7-12)/12)))</f>
        <v/>
      </c>
      <c r="I119" s="151" t="str">
        <f>IF(E119="","",IF($C$7&lt;24,0,IF($C$7&gt;36,IF(E119="computer",F119*Hulpsheets!$AZ$4,F119*Hulpsheets!$AZ$5),IF(E119="computer",F119*Hulpsheets!$AZ$4,F119*Hulpsheets!$AZ$5)*($C$7-24)/12)))</f>
        <v/>
      </c>
      <c r="J119" s="151" t="str">
        <f>IF(E119="","",IF($C$7&lt;36,0,IF($C$7&gt;48,IF(E119="computer",F119*Hulpsheets!$BA$4,F119*Hulpsheets!$BA$5),IF(E119="computer",F119*Hulpsheets!$BA$4,F119*Hulpsheets!$BA$5)*($C$7-36)/12)))</f>
        <v/>
      </c>
      <c r="K119" s="151" t="str">
        <f>IF(E119="","",IF($C$7&lt;48,0,IF($C$7&gt;48,IF(E119="computer",F119*Hulpsheets!$BB$4,F119*Hulpsheets!$BB$5),IF(E119="computer",F119*Hulpsheets!$BB$4,F119*Hulpsheets!$BB$5)*($C$7-48)/12)))</f>
        <v/>
      </c>
      <c r="L119" s="429" t="s">
        <v>120</v>
      </c>
      <c r="M119" s="257" t="str">
        <f>IF(LEN($C$5)&lt;=1,
    "",
    IF(
        OR($C$5="Overige (zorg-)instellingen",$C$5="Onderneming"),
        IF(Basisgegevens!$C$5="Ja",
            IFERROR(
                INDEX(Hulpsheets!$AO$3:$AR$18,
                    MATCH($C$9,Hulpsheets!$AN$3:$AN$18,0),
                    MATCH($C$6,Hulpsheets!$AO$3:$AR$3,0)
                ),
                ""
            ),
            IFERROR(
                INDEX(Hulpsheets!$AH$3:$AK$18,
                    MATCH($C$9,Hulpsheets!$AG$3:$AG$18,0),
                    MATCH($C$6,Hulpsheets!$AH$3:$AK$3,0)
                ),
                ""
            )
        ),
        IF($L119="Niet-economische activiteit",
            100%,
            IF(Basisgegevens!$C$5="Ja",
                IFERROR(
                    INDEX(Hulpsheets!$AO$3:$AR$18,
                        MATCH($C$9,Hulpsheets!$AN$3:$AN$18,0),
                        MATCH($C$6,Hulpsheets!$AO$3:$AR$3,0)
                    ),
                    ""
                ),
                IFERROR(
                    INDEX(Hulpsheets!$AH$3:$AK$18,
                        MATCH($C$9,Hulpsheets!$AG$3:$AG$18,0),
                        MATCH($C$6,Hulpsheets!$AH$3:$AK$3,0)
                    ),
                    ""
                )
            )
        )
    )
)</f>
        <v/>
      </c>
      <c r="N119" s="397">
        <f t="shared" si="31"/>
        <v>0</v>
      </c>
      <c r="O119" s="77" t="str">
        <f t="shared" si="32"/>
        <v/>
      </c>
      <c r="P119" s="86" t="str">
        <f t="shared" si="33"/>
        <v/>
      </c>
      <c r="R119" s="404"/>
      <c r="S119" s="407" t="str">
        <f t="shared" si="38"/>
        <v/>
      </c>
      <c r="T119" s="130" t="str">
        <f t="shared" si="34"/>
        <v/>
      </c>
      <c r="U119" s="70"/>
      <c r="V119" s="404"/>
      <c r="W119" s="70"/>
      <c r="X119" s="404"/>
      <c r="Z119" s="407" t="str">
        <f t="shared" si="39"/>
        <v/>
      </c>
      <c r="AA119" s="130" t="str">
        <f t="shared" si="35"/>
        <v/>
      </c>
      <c r="AB119" s="407" t="str">
        <f t="shared" si="36"/>
        <v/>
      </c>
      <c r="AC119" s="130" t="str">
        <f t="shared" si="37"/>
        <v/>
      </c>
      <c r="AD119" s="461"/>
    </row>
    <row r="120" spans="2:30" ht="13.5" hidden="1" outlineLevel="1" thickBot="1" x14ac:dyDescent="0.25">
      <c r="B120" s="514"/>
      <c r="C120" s="515"/>
      <c r="D120" s="515"/>
      <c r="E120" s="19"/>
      <c r="F120" s="141"/>
      <c r="G120" s="151" t="str">
        <f>IF(E120="","",IF($C$7&gt;12,IF(E120="computer",F120*Hulpsheets!$AX$4,F120*Hulpsheets!$AX$5),(IF(E120="computer",F120*Hulpsheets!$AX$4,F120*Hulpsheets!$AX$5)*$C$7/12)))</f>
        <v/>
      </c>
      <c r="H120" s="151" t="str">
        <f>IF(E120="","",IF($C$7&lt;13,0,IF($C$7&gt;24,IF(E120="computer",F120*Hulpsheets!$AY$4,F120*Hulpsheets!$AY$5),IF(E120="computer",F120*Hulpsheets!$AY$4,F120*Hulpsheets!$AY$5)*($C$7-12)/12)))</f>
        <v/>
      </c>
      <c r="I120" s="151" t="str">
        <f>IF(E120="","",IF($C$7&lt;24,0,IF($C$7&gt;36,IF(E120="computer",F120*Hulpsheets!$AZ$4,F120*Hulpsheets!$AZ$5),IF(E120="computer",F120*Hulpsheets!$AZ$4,F120*Hulpsheets!$AZ$5)*($C$7-24)/12)))</f>
        <v/>
      </c>
      <c r="J120" s="151" t="str">
        <f>IF(E120="","",IF($C$7&lt;36,0,IF($C$7&gt;48,IF(E120="computer",F120*Hulpsheets!$BA$4,F120*Hulpsheets!$BA$5),IF(E120="computer",F120*Hulpsheets!$BA$4,F120*Hulpsheets!$BA$5)*($C$7-36)/12)))</f>
        <v/>
      </c>
      <c r="K120" s="151" t="str">
        <f>IF(E120="","",IF($C$7&lt;48,0,IF($C$7&gt;48,IF(E120="computer",F120*Hulpsheets!$BB$4,F120*Hulpsheets!$BB$5),IF(E120="computer",F120*Hulpsheets!$BB$4,F120*Hulpsheets!$BB$5)*($C$7-48)/12)))</f>
        <v/>
      </c>
      <c r="L120" s="429" t="s">
        <v>120</v>
      </c>
      <c r="M120" s="257" t="str">
        <f>IF(LEN($C$5)&lt;=1,
    "",
    IF(
        OR($C$5="Overige (zorg-)instellingen",$C$5="Onderneming"),
        IF(Basisgegevens!$C$5="Ja",
            IFERROR(
                INDEX(Hulpsheets!$AO$3:$AR$18,
                    MATCH($C$9,Hulpsheets!$AN$3:$AN$18,0),
                    MATCH($C$6,Hulpsheets!$AO$3:$AR$3,0)
                ),
                ""
            ),
            IFERROR(
                INDEX(Hulpsheets!$AH$3:$AK$18,
                    MATCH($C$9,Hulpsheets!$AG$3:$AG$18,0),
                    MATCH($C$6,Hulpsheets!$AH$3:$AK$3,0)
                ),
                ""
            )
        ),
        IF($L120="Niet-economische activiteit",
            100%,
            IF(Basisgegevens!$C$5="Ja",
                IFERROR(
                    INDEX(Hulpsheets!$AO$3:$AR$18,
                        MATCH($C$9,Hulpsheets!$AN$3:$AN$18,0),
                        MATCH($C$6,Hulpsheets!$AO$3:$AR$3,0)
                    ),
                    ""
                ),
                IFERROR(
                    INDEX(Hulpsheets!$AH$3:$AK$18,
                        MATCH($C$9,Hulpsheets!$AG$3:$AG$18,0),
                        MATCH($C$6,Hulpsheets!$AH$3:$AK$3,0)
                    ),
                    ""
                )
            )
        )
    )
)</f>
        <v/>
      </c>
      <c r="N120" s="397">
        <f t="shared" si="31"/>
        <v>0</v>
      </c>
      <c r="O120" s="77" t="str">
        <f t="shared" si="32"/>
        <v/>
      </c>
      <c r="P120" s="86" t="str">
        <f t="shared" si="33"/>
        <v/>
      </c>
      <c r="R120" s="404"/>
      <c r="S120" s="407" t="str">
        <f t="shared" si="38"/>
        <v/>
      </c>
      <c r="T120" s="130" t="str">
        <f t="shared" si="34"/>
        <v/>
      </c>
      <c r="U120" s="70"/>
      <c r="V120" s="404"/>
      <c r="W120" s="70"/>
      <c r="X120" s="404"/>
      <c r="Z120" s="407" t="str">
        <f t="shared" si="39"/>
        <v/>
      </c>
      <c r="AA120" s="130" t="str">
        <f t="shared" si="35"/>
        <v/>
      </c>
      <c r="AB120" s="407" t="str">
        <f t="shared" si="36"/>
        <v/>
      </c>
      <c r="AC120" s="130" t="str">
        <f t="shared" si="37"/>
        <v/>
      </c>
      <c r="AD120" s="461"/>
    </row>
    <row r="121" spans="2:30" ht="13.5" hidden="1" outlineLevel="1" thickBot="1" x14ac:dyDescent="0.25">
      <c r="B121" s="514"/>
      <c r="C121" s="515"/>
      <c r="D121" s="515"/>
      <c r="E121" s="19"/>
      <c r="F121" s="141"/>
      <c r="G121" s="151" t="str">
        <f>IF(E121="","",IF($C$7&gt;12,IF(E121="computer",F121*Hulpsheets!$AX$4,F121*Hulpsheets!$AX$5),(IF(E121="computer",F121*Hulpsheets!$AX$4,F121*Hulpsheets!$AX$5)*$C$7/12)))</f>
        <v/>
      </c>
      <c r="H121" s="151" t="str">
        <f>IF(E121="","",IF($C$7&lt;13,0,IF($C$7&gt;24,IF(E121="computer",F121*Hulpsheets!$AY$4,F121*Hulpsheets!$AY$5),IF(E121="computer",F121*Hulpsheets!$AY$4,F121*Hulpsheets!$AY$5)*($C$7-12)/12)))</f>
        <v/>
      </c>
      <c r="I121" s="151" t="str">
        <f>IF(E121="","",IF($C$7&lt;24,0,IF($C$7&gt;36,IF(E121="computer",F121*Hulpsheets!$AZ$4,F121*Hulpsheets!$AZ$5),IF(E121="computer",F121*Hulpsheets!$AZ$4,F121*Hulpsheets!$AZ$5)*($C$7-24)/12)))</f>
        <v/>
      </c>
      <c r="J121" s="151" t="str">
        <f>IF(E121="","",IF($C$7&lt;36,0,IF($C$7&gt;48,IF(E121="computer",F121*Hulpsheets!$BA$4,F121*Hulpsheets!$BA$5),IF(E121="computer",F121*Hulpsheets!$BA$4,F121*Hulpsheets!$BA$5)*($C$7-36)/12)))</f>
        <v/>
      </c>
      <c r="K121" s="151" t="str">
        <f>IF(E121="","",IF($C$7&lt;48,0,IF($C$7&gt;48,IF(E121="computer",F121*Hulpsheets!$BB$4,F121*Hulpsheets!$BB$5),IF(E121="computer",F121*Hulpsheets!$BB$4,F121*Hulpsheets!$BB$5)*($C$7-48)/12)))</f>
        <v/>
      </c>
      <c r="L121" s="429" t="s">
        <v>120</v>
      </c>
      <c r="M121" s="257" t="str">
        <f>IF(LEN($C$5)&lt;=1,
    "",
    IF(
        OR($C$5="Overige (zorg-)instellingen",$C$5="Onderneming"),
        IF(Basisgegevens!$C$5="Ja",
            IFERROR(
                INDEX(Hulpsheets!$AO$3:$AR$18,
                    MATCH($C$9,Hulpsheets!$AN$3:$AN$18,0),
                    MATCH($C$6,Hulpsheets!$AO$3:$AR$3,0)
                ),
                ""
            ),
            IFERROR(
                INDEX(Hulpsheets!$AH$3:$AK$18,
                    MATCH($C$9,Hulpsheets!$AG$3:$AG$18,0),
                    MATCH($C$6,Hulpsheets!$AH$3:$AK$3,0)
                ),
                ""
            )
        ),
        IF($L121="Niet-economische activiteit",
            100%,
            IF(Basisgegevens!$C$5="Ja",
                IFERROR(
                    INDEX(Hulpsheets!$AO$3:$AR$18,
                        MATCH($C$9,Hulpsheets!$AN$3:$AN$18,0),
                        MATCH($C$6,Hulpsheets!$AO$3:$AR$3,0)
                    ),
                    ""
                ),
                IFERROR(
                    INDEX(Hulpsheets!$AH$3:$AK$18,
                        MATCH($C$9,Hulpsheets!$AG$3:$AG$18,0),
                        MATCH($C$6,Hulpsheets!$AH$3:$AK$3,0)
                    ),
                    ""
                )
            )
        )
    )
)</f>
        <v/>
      </c>
      <c r="N121" s="397">
        <f t="shared" si="31"/>
        <v>0</v>
      </c>
      <c r="O121" s="77" t="str">
        <f t="shared" si="32"/>
        <v/>
      </c>
      <c r="P121" s="86" t="str">
        <f t="shared" si="33"/>
        <v/>
      </c>
      <c r="R121" s="404"/>
      <c r="S121" s="407" t="str">
        <f t="shared" si="38"/>
        <v/>
      </c>
      <c r="T121" s="130" t="str">
        <f t="shared" si="34"/>
        <v/>
      </c>
      <c r="U121" s="70"/>
      <c r="V121" s="404"/>
      <c r="W121" s="70"/>
      <c r="X121" s="404"/>
      <c r="Z121" s="407" t="str">
        <f t="shared" si="39"/>
        <v/>
      </c>
      <c r="AA121" s="130" t="str">
        <f t="shared" si="35"/>
        <v/>
      </c>
      <c r="AB121" s="407" t="str">
        <f t="shared" si="36"/>
        <v/>
      </c>
      <c r="AC121" s="130" t="str">
        <f t="shared" si="37"/>
        <v/>
      </c>
      <c r="AD121" s="461"/>
    </row>
    <row r="122" spans="2:30" ht="13.5" hidden="1" outlineLevel="1" thickBot="1" x14ac:dyDescent="0.25">
      <c r="B122" s="514"/>
      <c r="C122" s="515"/>
      <c r="D122" s="515"/>
      <c r="E122" s="19"/>
      <c r="F122" s="141"/>
      <c r="G122" s="151" t="str">
        <f>IF(E122="","",IF($C$7&gt;12,IF(E122="computer",F122*Hulpsheets!$AX$4,F122*Hulpsheets!$AX$5),(IF(E122="computer",F122*Hulpsheets!$AX$4,F122*Hulpsheets!$AX$5)*$C$7/12)))</f>
        <v/>
      </c>
      <c r="H122" s="151" t="str">
        <f>IF(E122="","",IF($C$7&lt;13,0,IF($C$7&gt;24,IF(E122="computer",F122*Hulpsheets!$AY$4,F122*Hulpsheets!$AY$5),IF(E122="computer",F122*Hulpsheets!$AY$4,F122*Hulpsheets!$AY$5)*($C$7-12)/12)))</f>
        <v/>
      </c>
      <c r="I122" s="151" t="str">
        <f>IF(E122="","",IF($C$7&lt;24,0,IF($C$7&gt;36,IF(E122="computer",F122*Hulpsheets!$AZ$4,F122*Hulpsheets!$AZ$5),IF(E122="computer",F122*Hulpsheets!$AZ$4,F122*Hulpsheets!$AZ$5)*($C$7-24)/12)))</f>
        <v/>
      </c>
      <c r="J122" s="151" t="str">
        <f>IF(E122="","",IF($C$7&lt;36,0,IF($C$7&gt;48,IF(E122="computer",F122*Hulpsheets!$BA$4,F122*Hulpsheets!$BA$5),IF(E122="computer",F122*Hulpsheets!$BA$4,F122*Hulpsheets!$BA$5)*($C$7-36)/12)))</f>
        <v/>
      </c>
      <c r="K122" s="151" t="str">
        <f>IF(E122="","",IF($C$7&lt;48,0,IF($C$7&gt;48,IF(E122="computer",F122*Hulpsheets!$BB$4,F122*Hulpsheets!$BB$5),IF(E122="computer",F122*Hulpsheets!$BB$4,F122*Hulpsheets!$BB$5)*($C$7-48)/12)))</f>
        <v/>
      </c>
      <c r="L122" s="429" t="s">
        <v>120</v>
      </c>
      <c r="M122" s="257" t="str">
        <f>IF(LEN($C$5)&lt;=1,
    "",
    IF(
        OR($C$5="Overige (zorg-)instellingen",$C$5="Onderneming"),
        IF(Basisgegevens!$C$5="Ja",
            IFERROR(
                INDEX(Hulpsheets!$AO$3:$AR$18,
                    MATCH($C$9,Hulpsheets!$AN$3:$AN$18,0),
                    MATCH($C$6,Hulpsheets!$AO$3:$AR$3,0)
                ),
                ""
            ),
            IFERROR(
                INDEX(Hulpsheets!$AH$3:$AK$18,
                    MATCH($C$9,Hulpsheets!$AG$3:$AG$18,0),
                    MATCH($C$6,Hulpsheets!$AH$3:$AK$3,0)
                ),
                ""
            )
        ),
        IF($L122="Niet-economische activiteit",
            100%,
            IF(Basisgegevens!$C$5="Ja",
                IFERROR(
                    INDEX(Hulpsheets!$AO$3:$AR$18,
                        MATCH($C$9,Hulpsheets!$AN$3:$AN$18,0),
                        MATCH($C$6,Hulpsheets!$AO$3:$AR$3,0)
                    ),
                    ""
                ),
                IFERROR(
                    INDEX(Hulpsheets!$AH$3:$AK$18,
                        MATCH($C$9,Hulpsheets!$AG$3:$AG$18,0),
                        MATCH($C$6,Hulpsheets!$AH$3:$AK$3,0)
                    ),
                    ""
                )
            )
        )
    )
)</f>
        <v/>
      </c>
      <c r="N122" s="397">
        <f t="shared" si="31"/>
        <v>0</v>
      </c>
      <c r="O122" s="77" t="str">
        <f t="shared" si="32"/>
        <v/>
      </c>
      <c r="P122" s="86" t="str">
        <f t="shared" si="33"/>
        <v/>
      </c>
      <c r="R122" s="404"/>
      <c r="S122" s="407" t="str">
        <f t="shared" si="38"/>
        <v/>
      </c>
      <c r="T122" s="130" t="str">
        <f t="shared" si="34"/>
        <v/>
      </c>
      <c r="U122" s="70"/>
      <c r="V122" s="404"/>
      <c r="W122" s="70"/>
      <c r="X122" s="404"/>
      <c r="Z122" s="407" t="str">
        <f t="shared" si="39"/>
        <v/>
      </c>
      <c r="AA122" s="130" t="str">
        <f t="shared" si="35"/>
        <v/>
      </c>
      <c r="AB122" s="407" t="str">
        <f t="shared" si="36"/>
        <v/>
      </c>
      <c r="AC122" s="130" t="str">
        <f t="shared" si="37"/>
        <v/>
      </c>
      <c r="AD122" s="461"/>
    </row>
    <row r="123" spans="2:30" ht="13.5" hidden="1" outlineLevel="1" thickBot="1" x14ac:dyDescent="0.25">
      <c r="B123" s="514"/>
      <c r="C123" s="515"/>
      <c r="D123" s="515"/>
      <c r="E123" s="19"/>
      <c r="F123" s="141"/>
      <c r="G123" s="151" t="str">
        <f>IF(E123="","",IF($C$7&gt;12,IF(E123="computer",F123*Hulpsheets!$AX$4,F123*Hulpsheets!$AX$5),(IF(E123="computer",F123*Hulpsheets!$AX$4,F123*Hulpsheets!$AX$5)*$C$7/12)))</f>
        <v/>
      </c>
      <c r="H123" s="151" t="str">
        <f>IF(E123="","",IF($C$7&lt;13,0,IF($C$7&gt;24,IF(E123="computer",F123*Hulpsheets!$AY$4,F123*Hulpsheets!$AY$5),IF(E123="computer",F123*Hulpsheets!$AY$4,F123*Hulpsheets!$AY$5)*($C$7-12)/12)))</f>
        <v/>
      </c>
      <c r="I123" s="151" t="str">
        <f>IF(E123="","",IF($C$7&lt;24,0,IF($C$7&gt;36,IF(E123="computer",F123*Hulpsheets!$AZ$4,F123*Hulpsheets!$AZ$5),IF(E123="computer",F123*Hulpsheets!$AZ$4,F123*Hulpsheets!$AZ$5)*($C$7-24)/12)))</f>
        <v/>
      </c>
      <c r="J123" s="151" t="str">
        <f>IF(E123="","",IF($C$7&lt;36,0,IF($C$7&gt;48,IF(E123="computer",F123*Hulpsheets!$BA$4,F123*Hulpsheets!$BA$5),IF(E123="computer",F123*Hulpsheets!$BA$4,F123*Hulpsheets!$BA$5)*($C$7-36)/12)))</f>
        <v/>
      </c>
      <c r="K123" s="151" t="str">
        <f>IF(E123="","",IF($C$7&lt;48,0,IF($C$7&gt;48,IF(E123="computer",F123*Hulpsheets!$BB$4,F123*Hulpsheets!$BB$5),IF(E123="computer",F123*Hulpsheets!$BB$4,F123*Hulpsheets!$BB$5)*($C$7-48)/12)))</f>
        <v/>
      </c>
      <c r="L123" s="429" t="s">
        <v>120</v>
      </c>
      <c r="M123" s="257" t="str">
        <f>IF(LEN($C$5)&lt;=1,
    "",
    IF(
        OR($C$5="Overige (zorg-)instellingen",$C$5="Onderneming"),
        IF(Basisgegevens!$C$5="Ja",
            IFERROR(
                INDEX(Hulpsheets!$AO$3:$AR$18,
                    MATCH($C$9,Hulpsheets!$AN$3:$AN$18,0),
                    MATCH($C$6,Hulpsheets!$AO$3:$AR$3,0)
                ),
                ""
            ),
            IFERROR(
                INDEX(Hulpsheets!$AH$3:$AK$18,
                    MATCH($C$9,Hulpsheets!$AG$3:$AG$18,0),
                    MATCH($C$6,Hulpsheets!$AH$3:$AK$3,0)
                ),
                ""
            )
        ),
        IF($L123="Niet-economische activiteit",
            100%,
            IF(Basisgegevens!$C$5="Ja",
                IFERROR(
                    INDEX(Hulpsheets!$AO$3:$AR$18,
                        MATCH($C$9,Hulpsheets!$AN$3:$AN$18,0),
                        MATCH($C$6,Hulpsheets!$AO$3:$AR$3,0)
                    ),
                    ""
                ),
                IFERROR(
                    INDEX(Hulpsheets!$AH$3:$AK$18,
                        MATCH($C$9,Hulpsheets!$AG$3:$AG$18,0),
                        MATCH($C$6,Hulpsheets!$AH$3:$AK$3,0)
                    ),
                    ""
                )
            )
        )
    )
)</f>
        <v/>
      </c>
      <c r="N123" s="397">
        <f t="shared" si="31"/>
        <v>0</v>
      </c>
      <c r="O123" s="77" t="str">
        <f t="shared" si="32"/>
        <v/>
      </c>
      <c r="P123" s="86" t="str">
        <f t="shared" si="33"/>
        <v/>
      </c>
      <c r="R123" s="404"/>
      <c r="S123" s="407" t="str">
        <f t="shared" si="38"/>
        <v/>
      </c>
      <c r="T123" s="130" t="str">
        <f t="shared" si="34"/>
        <v/>
      </c>
      <c r="U123" s="70"/>
      <c r="V123" s="404"/>
      <c r="W123" s="70"/>
      <c r="X123" s="404"/>
      <c r="Z123" s="407" t="str">
        <f t="shared" si="39"/>
        <v/>
      </c>
      <c r="AA123" s="130" t="str">
        <f t="shared" si="35"/>
        <v/>
      </c>
      <c r="AB123" s="407" t="str">
        <f t="shared" si="36"/>
        <v/>
      </c>
      <c r="AC123" s="130" t="str">
        <f t="shared" si="37"/>
        <v/>
      </c>
      <c r="AD123" s="461"/>
    </row>
    <row r="124" spans="2:30" ht="13.5" hidden="1" outlineLevel="1" thickBot="1" x14ac:dyDescent="0.25">
      <c r="B124" s="514"/>
      <c r="C124" s="515"/>
      <c r="D124" s="515"/>
      <c r="E124" s="19"/>
      <c r="F124" s="141"/>
      <c r="G124" s="151" t="str">
        <f>IF(E124="","",IF($C$7&gt;12,IF(E124="computer",F124*Hulpsheets!$AX$4,F124*Hulpsheets!$AX$5),(IF(E124="computer",F124*Hulpsheets!$AX$4,F124*Hulpsheets!$AX$5)*$C$7/12)))</f>
        <v/>
      </c>
      <c r="H124" s="151" t="str">
        <f>IF(E124="","",IF($C$7&lt;13,0,IF($C$7&gt;24,IF(E124="computer",F124*Hulpsheets!$AY$4,F124*Hulpsheets!$AY$5),IF(E124="computer",F124*Hulpsheets!$AY$4,F124*Hulpsheets!$AY$5)*($C$7-12)/12)))</f>
        <v/>
      </c>
      <c r="I124" s="151" t="str">
        <f>IF(E124="","",IF($C$7&lt;24,0,IF($C$7&gt;36,IF(E124="computer",F124*Hulpsheets!$AZ$4,F124*Hulpsheets!$AZ$5),IF(E124="computer",F124*Hulpsheets!$AZ$4,F124*Hulpsheets!$AZ$5)*($C$7-24)/12)))</f>
        <v/>
      </c>
      <c r="J124" s="151" t="str">
        <f>IF(E124="","",IF($C$7&lt;36,0,IF($C$7&gt;48,IF(E124="computer",F124*Hulpsheets!$BA$4,F124*Hulpsheets!$BA$5),IF(E124="computer",F124*Hulpsheets!$BA$4,F124*Hulpsheets!$BA$5)*($C$7-36)/12)))</f>
        <v/>
      </c>
      <c r="K124" s="151" t="str">
        <f>IF(E124="","",IF($C$7&lt;48,0,IF($C$7&gt;48,IF(E124="computer",F124*Hulpsheets!$BB$4,F124*Hulpsheets!$BB$5),IF(E124="computer",F124*Hulpsheets!$BB$4,F124*Hulpsheets!$BB$5)*($C$7-48)/12)))</f>
        <v/>
      </c>
      <c r="L124" s="429" t="s">
        <v>120</v>
      </c>
      <c r="M124" s="257" t="str">
        <f>IF(LEN($C$5)&lt;=1,
    "",
    IF(
        OR($C$5="Overige (zorg-)instellingen",$C$5="Onderneming"),
        IF(Basisgegevens!$C$5="Ja",
            IFERROR(
                INDEX(Hulpsheets!$AO$3:$AR$18,
                    MATCH($C$9,Hulpsheets!$AN$3:$AN$18,0),
                    MATCH($C$6,Hulpsheets!$AO$3:$AR$3,0)
                ),
                ""
            ),
            IFERROR(
                INDEX(Hulpsheets!$AH$3:$AK$18,
                    MATCH($C$9,Hulpsheets!$AG$3:$AG$18,0),
                    MATCH($C$6,Hulpsheets!$AH$3:$AK$3,0)
                ),
                ""
            )
        ),
        IF($L124="Niet-economische activiteit",
            100%,
            IF(Basisgegevens!$C$5="Ja",
                IFERROR(
                    INDEX(Hulpsheets!$AO$3:$AR$18,
                        MATCH($C$9,Hulpsheets!$AN$3:$AN$18,0),
                        MATCH($C$6,Hulpsheets!$AO$3:$AR$3,0)
                    ),
                    ""
                ),
                IFERROR(
                    INDEX(Hulpsheets!$AH$3:$AK$18,
                        MATCH($C$9,Hulpsheets!$AG$3:$AG$18,0),
                        MATCH($C$6,Hulpsheets!$AH$3:$AK$3,0)
                    ),
                    ""
                )
            )
        )
    )
)</f>
        <v/>
      </c>
      <c r="N124" s="397">
        <f t="shared" si="31"/>
        <v>0</v>
      </c>
      <c r="O124" s="77" t="str">
        <f t="shared" si="32"/>
        <v/>
      </c>
      <c r="P124" s="86" t="str">
        <f t="shared" si="33"/>
        <v/>
      </c>
      <c r="R124" s="404"/>
      <c r="S124" s="407" t="str">
        <f t="shared" si="38"/>
        <v/>
      </c>
      <c r="T124" s="130" t="str">
        <f t="shared" si="34"/>
        <v/>
      </c>
      <c r="U124" s="70"/>
      <c r="V124" s="404"/>
      <c r="W124" s="70"/>
      <c r="X124" s="404"/>
      <c r="Z124" s="407" t="str">
        <f t="shared" si="39"/>
        <v/>
      </c>
      <c r="AA124" s="130" t="str">
        <f t="shared" si="35"/>
        <v/>
      </c>
      <c r="AB124" s="407" t="str">
        <f t="shared" si="36"/>
        <v/>
      </c>
      <c r="AC124" s="130" t="str">
        <f t="shared" si="37"/>
        <v/>
      </c>
      <c r="AD124" s="461"/>
    </row>
    <row r="125" spans="2:30" ht="13.5" hidden="1" outlineLevel="1" thickBot="1" x14ac:dyDescent="0.25">
      <c r="B125" s="514"/>
      <c r="C125" s="515"/>
      <c r="D125" s="515"/>
      <c r="E125" s="19"/>
      <c r="F125" s="141"/>
      <c r="G125" s="151" t="str">
        <f>IF(E125="","",IF($C$7&gt;12,IF(E125="computer",F125*Hulpsheets!$AX$4,F125*Hulpsheets!$AX$5),(IF(E125="computer",F125*Hulpsheets!$AX$4,F125*Hulpsheets!$AX$5)*$C$7/12)))</f>
        <v/>
      </c>
      <c r="H125" s="151" t="str">
        <f>IF(E125="","",IF($C$7&lt;13,0,IF($C$7&gt;24,IF(E125="computer",F125*Hulpsheets!$AY$4,F125*Hulpsheets!$AY$5),IF(E125="computer",F125*Hulpsheets!$AY$4,F125*Hulpsheets!$AY$5)*($C$7-12)/12)))</f>
        <v/>
      </c>
      <c r="I125" s="151" t="str">
        <f>IF(E125="","",IF($C$7&lt;24,0,IF($C$7&gt;36,IF(E125="computer",F125*Hulpsheets!$AZ$4,F125*Hulpsheets!$AZ$5),IF(E125="computer",F125*Hulpsheets!$AZ$4,F125*Hulpsheets!$AZ$5)*($C$7-24)/12)))</f>
        <v/>
      </c>
      <c r="J125" s="151" t="str">
        <f>IF(E125="","",IF($C$7&lt;36,0,IF($C$7&gt;48,IF(E125="computer",F125*Hulpsheets!$BA$4,F125*Hulpsheets!$BA$5),IF(E125="computer",F125*Hulpsheets!$BA$4,F125*Hulpsheets!$BA$5)*($C$7-36)/12)))</f>
        <v/>
      </c>
      <c r="K125" s="151" t="str">
        <f>IF(E125="","",IF($C$7&lt;48,0,IF($C$7&gt;48,IF(E125="computer",F125*Hulpsheets!$BB$4,F125*Hulpsheets!$BB$5),IF(E125="computer",F125*Hulpsheets!$BB$4,F125*Hulpsheets!$BB$5)*($C$7-48)/12)))</f>
        <v/>
      </c>
      <c r="L125" s="429" t="s">
        <v>120</v>
      </c>
      <c r="M125" s="257" t="str">
        <f>IF(LEN($C$5)&lt;=1,
    "",
    IF(
        OR($C$5="Overige (zorg-)instellingen",$C$5="Onderneming"),
        IF(Basisgegevens!$C$5="Ja",
            IFERROR(
                INDEX(Hulpsheets!$AO$3:$AR$18,
                    MATCH($C$9,Hulpsheets!$AN$3:$AN$18,0),
                    MATCH($C$6,Hulpsheets!$AO$3:$AR$3,0)
                ),
                ""
            ),
            IFERROR(
                INDEX(Hulpsheets!$AH$3:$AK$18,
                    MATCH($C$9,Hulpsheets!$AG$3:$AG$18,0),
                    MATCH($C$6,Hulpsheets!$AH$3:$AK$3,0)
                ),
                ""
            )
        ),
        IF($L125="Niet-economische activiteit",
            100%,
            IF(Basisgegevens!$C$5="Ja",
                IFERROR(
                    INDEX(Hulpsheets!$AO$3:$AR$18,
                        MATCH($C$9,Hulpsheets!$AN$3:$AN$18,0),
                        MATCH($C$6,Hulpsheets!$AO$3:$AR$3,0)
                    ),
                    ""
                ),
                IFERROR(
                    INDEX(Hulpsheets!$AH$3:$AK$18,
                        MATCH($C$9,Hulpsheets!$AG$3:$AG$18,0),
                        MATCH($C$6,Hulpsheets!$AH$3:$AK$3,0)
                    ),
                    ""
                )
            )
        )
    )
)</f>
        <v/>
      </c>
      <c r="N125" s="397">
        <f t="shared" si="31"/>
        <v>0</v>
      </c>
      <c r="O125" s="77" t="str">
        <f t="shared" si="32"/>
        <v/>
      </c>
      <c r="P125" s="86" t="str">
        <f t="shared" si="33"/>
        <v/>
      </c>
      <c r="R125" s="404"/>
      <c r="S125" s="407" t="str">
        <f t="shared" si="38"/>
        <v/>
      </c>
      <c r="T125" s="130" t="str">
        <f t="shared" si="34"/>
        <v/>
      </c>
      <c r="U125" s="70"/>
      <c r="V125" s="404"/>
      <c r="W125" s="70"/>
      <c r="X125" s="404"/>
      <c r="Z125" s="407" t="str">
        <f t="shared" si="39"/>
        <v/>
      </c>
      <c r="AA125" s="130" t="str">
        <f t="shared" si="35"/>
        <v/>
      </c>
      <c r="AB125" s="407" t="str">
        <f t="shared" si="36"/>
        <v/>
      </c>
      <c r="AC125" s="130" t="str">
        <f t="shared" si="37"/>
        <v/>
      </c>
      <c r="AD125" s="461"/>
    </row>
    <row r="126" spans="2:30" ht="13.5" hidden="1" outlineLevel="1" thickBot="1" x14ac:dyDescent="0.25">
      <c r="B126" s="514"/>
      <c r="C126" s="515"/>
      <c r="D126" s="515"/>
      <c r="E126" s="19"/>
      <c r="F126" s="141"/>
      <c r="G126" s="151" t="str">
        <f>IF(E126="","",IF($C$7&gt;12,IF(E126="computer",F126*Hulpsheets!$AX$4,F126*Hulpsheets!$AX$5),(IF(E126="computer",F126*Hulpsheets!$AX$4,F126*Hulpsheets!$AX$5)*$C$7/12)))</f>
        <v/>
      </c>
      <c r="H126" s="151" t="str">
        <f>IF(E126="","",IF($C$7&lt;13,0,IF($C$7&gt;24,IF(E126="computer",F126*Hulpsheets!$AY$4,F126*Hulpsheets!$AY$5),IF(E126="computer",F126*Hulpsheets!$AY$4,F126*Hulpsheets!$AY$5)*($C$7-12)/12)))</f>
        <v/>
      </c>
      <c r="I126" s="151" t="str">
        <f>IF(E126="","",IF($C$7&lt;24,0,IF($C$7&gt;36,IF(E126="computer",F126*Hulpsheets!$AZ$4,F126*Hulpsheets!$AZ$5),IF(E126="computer",F126*Hulpsheets!$AZ$4,F126*Hulpsheets!$AZ$5)*($C$7-24)/12)))</f>
        <v/>
      </c>
      <c r="J126" s="151" t="str">
        <f>IF(E126="","",IF($C$7&lt;36,0,IF($C$7&gt;48,IF(E126="computer",F126*Hulpsheets!$BA$4,F126*Hulpsheets!$BA$5),IF(E126="computer",F126*Hulpsheets!$BA$4,F126*Hulpsheets!$BA$5)*($C$7-36)/12)))</f>
        <v/>
      </c>
      <c r="K126" s="151" t="str">
        <f>IF(E126="","",IF($C$7&lt;48,0,IF($C$7&gt;48,IF(E126="computer",F126*Hulpsheets!$BB$4,F126*Hulpsheets!$BB$5),IF(E126="computer",F126*Hulpsheets!$BB$4,F126*Hulpsheets!$BB$5)*($C$7-48)/12)))</f>
        <v/>
      </c>
      <c r="L126" s="429" t="s">
        <v>120</v>
      </c>
      <c r="M126" s="257" t="str">
        <f>IF(LEN($C$5)&lt;=1,
    "",
    IF(
        OR($C$5="Overige (zorg-)instellingen",$C$5="Onderneming"),
        IF(Basisgegevens!$C$5="Ja",
            IFERROR(
                INDEX(Hulpsheets!$AO$3:$AR$18,
                    MATCH($C$9,Hulpsheets!$AN$3:$AN$18,0),
                    MATCH($C$6,Hulpsheets!$AO$3:$AR$3,0)
                ),
                ""
            ),
            IFERROR(
                INDEX(Hulpsheets!$AH$3:$AK$18,
                    MATCH($C$9,Hulpsheets!$AG$3:$AG$18,0),
                    MATCH($C$6,Hulpsheets!$AH$3:$AK$3,0)
                ),
                ""
            )
        ),
        IF($L126="Niet-economische activiteit",
            100%,
            IF(Basisgegevens!$C$5="Ja",
                IFERROR(
                    INDEX(Hulpsheets!$AO$3:$AR$18,
                        MATCH($C$9,Hulpsheets!$AN$3:$AN$18,0),
                        MATCH($C$6,Hulpsheets!$AO$3:$AR$3,0)
                    ),
                    ""
                ),
                IFERROR(
                    INDEX(Hulpsheets!$AH$3:$AK$18,
                        MATCH($C$9,Hulpsheets!$AG$3:$AG$18,0),
                        MATCH($C$6,Hulpsheets!$AH$3:$AK$3,0)
                    ),
                    ""
                )
            )
        )
    )
)</f>
        <v/>
      </c>
      <c r="N126" s="397">
        <f t="shared" si="31"/>
        <v>0</v>
      </c>
      <c r="O126" s="77" t="str">
        <f t="shared" si="32"/>
        <v/>
      </c>
      <c r="P126" s="86" t="str">
        <f t="shared" si="33"/>
        <v/>
      </c>
      <c r="R126" s="404"/>
      <c r="S126" s="407" t="str">
        <f t="shared" si="38"/>
        <v/>
      </c>
      <c r="T126" s="130" t="str">
        <f t="shared" si="34"/>
        <v/>
      </c>
      <c r="U126" s="70"/>
      <c r="V126" s="404"/>
      <c r="W126" s="70"/>
      <c r="X126" s="404"/>
      <c r="Z126" s="407" t="str">
        <f t="shared" si="39"/>
        <v/>
      </c>
      <c r="AA126" s="130" t="str">
        <f t="shared" si="35"/>
        <v/>
      </c>
      <c r="AB126" s="407" t="str">
        <f t="shared" si="36"/>
        <v/>
      </c>
      <c r="AC126" s="130" t="str">
        <f t="shared" si="37"/>
        <v/>
      </c>
      <c r="AD126" s="461"/>
    </row>
    <row r="127" spans="2:30" ht="13.5" hidden="1" outlineLevel="1" thickBot="1" x14ac:dyDescent="0.25">
      <c r="B127" s="527"/>
      <c r="C127" s="528"/>
      <c r="D127" s="528"/>
      <c r="E127" s="228"/>
      <c r="F127" s="150"/>
      <c r="G127" s="243" t="str">
        <f>IF(E127="","",IF($C$7&gt;12,IF(E127="computer",F127*Hulpsheets!$AX$4,F127*Hulpsheets!$AX$5),(IF(E127="computer",F127*Hulpsheets!$AX$4,F127*Hulpsheets!$AX$5)*$C$7/12)))</f>
        <v/>
      </c>
      <c r="H127" s="243" t="str">
        <f>IF(E127="","",IF($C$7&lt;13,0,IF($C$7&gt;24,IF(E127="computer",F127*Hulpsheets!$AY$4,F127*Hulpsheets!$AY$5),IF(E127="computer",F127*Hulpsheets!$AY$4,F127*Hulpsheets!$AY$5)*($C$7-12)/12)))</f>
        <v/>
      </c>
      <c r="I127" s="243" t="str">
        <f>IF(E127="","",IF($C$7&lt;24,0,IF($C$7&gt;36,IF(E127="computer",F127*Hulpsheets!$AZ$4,F127*Hulpsheets!$AZ$5),IF(E127="computer",F127*Hulpsheets!$AZ$4,F127*Hulpsheets!$AZ$5)*($C$7-24)/12)))</f>
        <v/>
      </c>
      <c r="J127" s="243" t="str">
        <f>IF(E127="","",IF($C$7&lt;36,0,IF($C$7&gt;48,IF(E127="computer",F127*Hulpsheets!$BA$4,F127*Hulpsheets!$BA$5),IF(E127="computer",F127*Hulpsheets!$BA$4,F127*Hulpsheets!$BA$5)*($C$7-36)/12)))</f>
        <v/>
      </c>
      <c r="K127" s="243" t="str">
        <f>IF(E127="","",IF($C$7&lt;48,0,IF($C$7&gt;48,IF(E127="computer",F127*Hulpsheets!$BB$4,F127*Hulpsheets!$BB$5),IF(E127="computer",F127*Hulpsheets!$BB$4,F127*Hulpsheets!$BB$5)*($C$7-48)/12)))</f>
        <v/>
      </c>
      <c r="L127" s="428" t="s">
        <v>120</v>
      </c>
      <c r="M127" s="427" t="str">
        <f>IF(LEN($C$5)&lt;=1,
    "",
    IF(
        OR($C$5="Overige (zorg-)instellingen",$C$5="Onderneming"),
        IF(Basisgegevens!$C$5="Ja",
            IFERROR(
                INDEX(Hulpsheets!$AO$3:$AR$18,
                    MATCH($C$9,Hulpsheets!$AN$3:$AN$18,0),
                    MATCH($C$6,Hulpsheets!$AO$3:$AR$3,0)
                ),
                ""
            ),
            IFERROR(
                INDEX(Hulpsheets!$AH$3:$AK$18,
                    MATCH($C$9,Hulpsheets!$AG$3:$AG$18,0),
                    MATCH($C$6,Hulpsheets!$AH$3:$AK$3,0)
                ),
                ""
            )
        ),
        IF($L127="Niet-economische activiteit",
            100%,
            IF(Basisgegevens!$C$5="Ja",
                IFERROR(
                    INDEX(Hulpsheets!$AO$3:$AR$18,
                        MATCH($C$9,Hulpsheets!$AN$3:$AN$18,0),
                        MATCH($C$6,Hulpsheets!$AO$3:$AR$3,0)
                    ),
                    ""
                ),
                IFERROR(
                    INDEX(Hulpsheets!$AH$3:$AK$18,
                        MATCH($C$9,Hulpsheets!$AG$3:$AG$18,0),
                        MATCH($C$6,Hulpsheets!$AH$3:$AK$3,0)
                    ),
                    ""
                )
            )
        )
    )
)</f>
        <v/>
      </c>
      <c r="N127" s="397">
        <f t="shared" si="31"/>
        <v>0</v>
      </c>
      <c r="O127" s="87" t="str">
        <f t="shared" si="32"/>
        <v/>
      </c>
      <c r="P127" s="88" t="str">
        <f t="shared" si="33"/>
        <v/>
      </c>
      <c r="R127" s="405"/>
      <c r="S127" s="407" t="str">
        <f t="shared" si="38"/>
        <v/>
      </c>
      <c r="T127" s="365" t="str">
        <f t="shared" si="34"/>
        <v/>
      </c>
      <c r="U127" s="70"/>
      <c r="V127" s="405"/>
      <c r="W127" s="70"/>
      <c r="X127" s="405"/>
      <c r="Z127" s="407" t="str">
        <f t="shared" si="39"/>
        <v/>
      </c>
      <c r="AA127" s="365" t="str">
        <f t="shared" si="35"/>
        <v/>
      </c>
      <c r="AB127" s="407" t="str">
        <f t="shared" si="36"/>
        <v/>
      </c>
      <c r="AC127" s="365" t="str">
        <f t="shared" si="37"/>
        <v/>
      </c>
      <c r="AD127" s="461"/>
    </row>
    <row r="128" spans="2:30" ht="13.5" collapsed="1" thickBot="1" x14ac:dyDescent="0.25">
      <c r="B128" s="32"/>
      <c r="C128" s="32"/>
      <c r="D128" s="103"/>
      <c r="E128" s="110"/>
      <c r="F128" s="110"/>
      <c r="G128" s="111"/>
      <c r="H128" s="112"/>
      <c r="I128" s="29"/>
      <c r="J128" s="111"/>
      <c r="L128" s="418" t="s">
        <v>102</v>
      </c>
      <c r="M128" s="78"/>
      <c r="N128" s="101">
        <f>SUM(N103:N127)</f>
        <v>0</v>
      </c>
      <c r="O128" s="101">
        <f>SUM(O103:O127)</f>
        <v>0</v>
      </c>
      <c r="P128" s="101">
        <f>SUM(P103:P127)</f>
        <v>0</v>
      </c>
      <c r="Q128" s="29"/>
      <c r="R128" s="364">
        <f>SUM(R103:R127)</f>
        <v>0</v>
      </c>
      <c r="S128" s="364">
        <f>SUM(S103:S127)</f>
        <v>0</v>
      </c>
      <c r="T128" s="364">
        <f>SUM(T103:T127)</f>
        <v>0</v>
      </c>
      <c r="V128" s="364">
        <f>SUM(V103:V127)</f>
        <v>0</v>
      </c>
      <c r="W128" s="70"/>
      <c r="X128" s="364">
        <f>SUM(X103:X127)</f>
        <v>0</v>
      </c>
      <c r="Z128" s="364">
        <f>SUM(Z103:Z127)</f>
        <v>0</v>
      </c>
      <c r="AA128" s="364">
        <f>SUM(AA103:AA127)</f>
        <v>0</v>
      </c>
      <c r="AB128" s="364">
        <f>SUM(AB103:AB127)</f>
        <v>0</v>
      </c>
      <c r="AC128" s="364">
        <f>SUM(AC103:AC127)</f>
        <v>0</v>
      </c>
      <c r="AD128" s="462"/>
    </row>
    <row r="129" spans="1:30" ht="13.5" thickBot="1" x14ac:dyDescent="0.25">
      <c r="B129" s="32"/>
      <c r="C129" s="32"/>
      <c r="D129" s="103"/>
      <c r="E129" s="110"/>
      <c r="F129" s="110"/>
      <c r="G129" s="111"/>
      <c r="H129" s="112"/>
      <c r="I129" s="29"/>
      <c r="J129" s="111"/>
      <c r="U129" s="100"/>
      <c r="V129" s="100"/>
      <c r="W129" s="100"/>
      <c r="X129" s="100"/>
      <c r="Z129" s="100"/>
      <c r="AA129" s="100"/>
      <c r="AB129" s="100"/>
    </row>
    <row r="130" spans="1:30" ht="15" customHeight="1" thickBot="1" x14ac:dyDescent="0.25">
      <c r="B130" s="503" t="s">
        <v>122</v>
      </c>
      <c r="C130" s="503"/>
      <c r="D130" s="503"/>
      <c r="E130" s="503"/>
      <c r="F130" s="29"/>
      <c r="I130" s="29"/>
      <c r="P130" s="29"/>
      <c r="Q130" s="29"/>
      <c r="R130" s="406" t="s">
        <v>87</v>
      </c>
      <c r="S130" s="401"/>
      <c r="T130" s="402"/>
      <c r="U130" s="29"/>
      <c r="V130" s="498" t="s">
        <v>61</v>
      </c>
      <c r="W130" s="6"/>
      <c r="X130" s="498" t="s">
        <v>62</v>
      </c>
      <c r="Z130" s="401"/>
      <c r="AA130" s="402"/>
      <c r="AB130" s="412"/>
      <c r="AC130" s="413"/>
      <c r="AD130" s="463"/>
    </row>
    <row r="131" spans="1:30" ht="13.5" thickBot="1" x14ac:dyDescent="0.25">
      <c r="B131" s="106"/>
      <c r="C131" s="106"/>
      <c r="D131" s="107"/>
      <c r="E131" s="107"/>
      <c r="G131" s="107"/>
      <c r="H131" s="108"/>
      <c r="I131" s="95"/>
      <c r="J131" s="107"/>
      <c r="K131" s="107"/>
      <c r="L131" s="107"/>
      <c r="P131" s="29"/>
      <c r="Q131" s="29"/>
      <c r="R131" s="6"/>
      <c r="S131" s="6"/>
      <c r="T131" s="6"/>
      <c r="U131" s="29"/>
      <c r="V131" s="499"/>
      <c r="W131" s="6"/>
      <c r="X131" s="499"/>
      <c r="Z131" s="6"/>
      <c r="AA131" s="6"/>
      <c r="AB131" s="6"/>
      <c r="AC131" s="97"/>
      <c r="AD131" s="97"/>
    </row>
    <row r="132" spans="1:30" ht="21" customHeight="1" thickBot="1" x14ac:dyDescent="0.25">
      <c r="A132" s="120"/>
      <c r="B132" s="504" t="s">
        <v>109</v>
      </c>
      <c r="C132" s="505"/>
      <c r="D132" s="505"/>
      <c r="E132" s="505"/>
      <c r="F132" s="505"/>
      <c r="G132" s="505"/>
      <c r="H132" s="505"/>
      <c r="I132" s="505"/>
      <c r="J132" s="505"/>
      <c r="K132" s="506"/>
      <c r="L132" s="236" t="s">
        <v>235</v>
      </c>
      <c r="M132" s="143" t="s">
        <v>94</v>
      </c>
      <c r="N132" s="237" t="s">
        <v>66</v>
      </c>
      <c r="O132" s="237" t="s">
        <v>95</v>
      </c>
      <c r="P132" s="237" t="s">
        <v>96</v>
      </c>
      <c r="Q132" s="120"/>
      <c r="R132" s="239" t="s">
        <v>68</v>
      </c>
      <c r="S132" s="238" t="s">
        <v>97</v>
      </c>
      <c r="T132" s="238" t="s">
        <v>70</v>
      </c>
      <c r="U132" s="119"/>
      <c r="V132" s="239" t="s">
        <v>68</v>
      </c>
      <c r="W132" s="409"/>
      <c r="X132" s="239" t="s">
        <v>68</v>
      </c>
      <c r="Y132" s="120"/>
      <c r="Z132" s="238" t="s">
        <v>97</v>
      </c>
      <c r="AA132" s="238" t="s">
        <v>70</v>
      </c>
      <c r="AB132" s="238" t="s">
        <v>97</v>
      </c>
      <c r="AC132" s="238" t="s">
        <v>70</v>
      </c>
      <c r="AD132" s="118"/>
    </row>
    <row r="133" spans="1:30" x14ac:dyDescent="0.2">
      <c r="B133" s="507"/>
      <c r="C133" s="508"/>
      <c r="D133" s="508"/>
      <c r="E133" s="508"/>
      <c r="F133" s="508"/>
      <c r="G133" s="508"/>
      <c r="H133" s="508"/>
      <c r="I133" s="508"/>
      <c r="J133" s="508"/>
      <c r="K133" s="509"/>
      <c r="L133" s="429" t="s">
        <v>120</v>
      </c>
      <c r="M133" s="257" t="str">
        <f>IF(LEN($C$5)&lt;=1,
    "",
    IF(
        OR($C$5="Overige (zorg-)instellingen",$C$5="Onderneming"),
        IF(Basisgegevens!$C$5="Ja",
            IFERROR(
                INDEX(Hulpsheets!$AO$3:$AR$18,
                    MATCH($C$9,Hulpsheets!$AN$3:$AN$18,0),
                    MATCH($C$6,Hulpsheets!$AO$3:$AR$3,0)
                ),
                ""
            ),
            IFERROR(
                INDEX(Hulpsheets!$AH$3:$AK$18,
                    MATCH($C$9,Hulpsheets!$AG$3:$AG$18,0),
                    MATCH($C$6,Hulpsheets!$AH$3:$AK$3,0)
                ),
                ""
            )
        ),
        IF($L133="Niet-economische activiteit",
            100%,
            IF(Basisgegevens!$C$5="Ja",
                IFERROR(
                    INDEX(Hulpsheets!$AO$3:$AR$18,
                        MATCH($C$9,Hulpsheets!$AN$3:$AN$18,0),
                        MATCH($C$6,Hulpsheets!$AO$3:$AR$3,0)
                    ),
                    ""
                ),
                IFERROR(
                    INDEX(Hulpsheets!$AH$3:$AK$18,
                        MATCH($C$9,Hulpsheets!$AG$3:$AG$18,0),
                        MATCH($C$6,Hulpsheets!$AH$3:$AK$3,0)
                    ),
                    ""
                )
            )
        )
    )
)</f>
        <v/>
      </c>
      <c r="N133" s="398"/>
      <c r="O133" s="394" t="str">
        <f t="shared" ref="O133:O157" si="40">IFERROR(N133*M133,"")</f>
        <v/>
      </c>
      <c r="P133" s="85" t="str">
        <f t="shared" ref="P133:P157" si="41">IFERROR(N133-O133,"")</f>
        <v/>
      </c>
      <c r="R133" s="404"/>
      <c r="S133" s="403" t="str">
        <f>IFERROR($R133*(1-$M133),"")</f>
        <v/>
      </c>
      <c r="T133" s="130" t="str">
        <f t="shared" ref="T133:T157" si="42">IFERROR(R133-S133,"")</f>
        <v/>
      </c>
      <c r="U133" s="80"/>
      <c r="V133" s="404"/>
      <c r="W133" s="70"/>
      <c r="X133" s="404"/>
      <c r="Z133" s="403" t="str">
        <f>IFERROR($V133*(1-$M133),"")</f>
        <v/>
      </c>
      <c r="AA133" s="130" t="str">
        <f t="shared" ref="AA133:AA157" si="43">IFERROR(V133-Z133,"")</f>
        <v/>
      </c>
      <c r="AB133" s="403" t="str">
        <f t="shared" ref="AB133:AB157" si="44">IFERROR($X133*(1-$M133),"")</f>
        <v/>
      </c>
      <c r="AC133" s="130" t="str">
        <f t="shared" ref="AC133:AC157" si="45">IFERROR(X133-AB133,"")</f>
        <v/>
      </c>
      <c r="AD133" s="461"/>
    </row>
    <row r="134" spans="1:30" x14ac:dyDescent="0.2">
      <c r="B134" s="500"/>
      <c r="C134" s="501"/>
      <c r="D134" s="501"/>
      <c r="E134" s="501"/>
      <c r="F134" s="501"/>
      <c r="G134" s="501"/>
      <c r="H134" s="501"/>
      <c r="I134" s="501"/>
      <c r="J134" s="501"/>
      <c r="K134" s="502"/>
      <c r="L134" s="429" t="s">
        <v>120</v>
      </c>
      <c r="M134" s="257" t="str">
        <f>IF(LEN($C$5)&lt;=1,
    "",
    IF(
        OR($C$5="Overige (zorg-)instellingen",$C$5="Onderneming"),
        IF(Basisgegevens!$C$5="Ja",
            IFERROR(
                INDEX(Hulpsheets!$AO$3:$AR$18,
                    MATCH($C$9,Hulpsheets!$AN$3:$AN$18,0),
                    MATCH($C$6,Hulpsheets!$AO$3:$AR$3,0)
                ),
                ""
            ),
            IFERROR(
                INDEX(Hulpsheets!$AH$3:$AK$18,
                    MATCH($C$9,Hulpsheets!$AG$3:$AG$18,0),
                    MATCH($C$6,Hulpsheets!$AH$3:$AK$3,0)
                ),
                ""
            )
        ),
        IF($L134="Niet-economische activiteit",
            100%,
            IF(Basisgegevens!$C$5="Ja",
                IFERROR(
                    INDEX(Hulpsheets!$AO$3:$AR$18,
                        MATCH($C$9,Hulpsheets!$AN$3:$AN$18,0),
                        MATCH($C$6,Hulpsheets!$AO$3:$AR$3,0)
                    ),
                    ""
                ),
                IFERROR(
                    INDEX(Hulpsheets!$AH$3:$AK$18,
                        MATCH($C$9,Hulpsheets!$AG$3:$AG$18,0),
                        MATCH($C$6,Hulpsheets!$AH$3:$AK$3,0)
                    ),
                    ""
                )
            )
        )
    )
)</f>
        <v/>
      </c>
      <c r="N134" s="399"/>
      <c r="O134" s="395" t="str">
        <f t="shared" si="40"/>
        <v/>
      </c>
      <c r="P134" s="86" t="str">
        <f t="shared" si="41"/>
        <v/>
      </c>
      <c r="R134" s="404"/>
      <c r="S134" s="403" t="str">
        <f t="shared" ref="S134:S157" si="46">IFERROR($R134*(1-$M134),"")</f>
        <v/>
      </c>
      <c r="T134" s="130" t="str">
        <f t="shared" si="42"/>
        <v/>
      </c>
      <c r="U134" s="70"/>
      <c r="V134" s="404"/>
      <c r="W134" s="70"/>
      <c r="X134" s="404"/>
      <c r="Z134" s="403" t="str">
        <f t="shared" ref="Z134:Z157" si="47">IFERROR($V134*(1-$M134),"")</f>
        <v/>
      </c>
      <c r="AA134" s="130" t="str">
        <f t="shared" si="43"/>
        <v/>
      </c>
      <c r="AB134" s="403" t="str">
        <f t="shared" si="44"/>
        <v/>
      </c>
      <c r="AC134" s="130" t="str">
        <f t="shared" si="45"/>
        <v/>
      </c>
      <c r="AD134" s="461"/>
    </row>
    <row r="135" spans="1:30" x14ac:dyDescent="0.2">
      <c r="B135" s="500"/>
      <c r="C135" s="501"/>
      <c r="D135" s="501"/>
      <c r="E135" s="501"/>
      <c r="F135" s="501"/>
      <c r="G135" s="501"/>
      <c r="H135" s="501"/>
      <c r="I135" s="501"/>
      <c r="J135" s="501"/>
      <c r="K135" s="502"/>
      <c r="L135" s="429" t="s">
        <v>120</v>
      </c>
      <c r="M135" s="257" t="str">
        <f>IF(LEN($C$5)&lt;=1,
    "",
    IF(
        OR($C$5="Overige (zorg-)instellingen",$C$5="Onderneming"),
        IF(Basisgegevens!$C$5="Ja",
            IFERROR(
                INDEX(Hulpsheets!$AO$3:$AR$18,
                    MATCH($C$9,Hulpsheets!$AN$3:$AN$18,0),
                    MATCH($C$6,Hulpsheets!$AO$3:$AR$3,0)
                ),
                ""
            ),
            IFERROR(
                INDEX(Hulpsheets!$AH$3:$AK$18,
                    MATCH($C$9,Hulpsheets!$AG$3:$AG$18,0),
                    MATCH($C$6,Hulpsheets!$AH$3:$AK$3,0)
                ),
                ""
            )
        ),
        IF($L135="Niet-economische activiteit",
            100%,
            IF(Basisgegevens!$C$5="Ja",
                IFERROR(
                    INDEX(Hulpsheets!$AO$3:$AR$18,
                        MATCH($C$9,Hulpsheets!$AN$3:$AN$18,0),
                        MATCH($C$6,Hulpsheets!$AO$3:$AR$3,0)
                    ),
                    ""
                ),
                IFERROR(
                    INDEX(Hulpsheets!$AH$3:$AK$18,
                        MATCH($C$9,Hulpsheets!$AG$3:$AG$18,0),
                        MATCH($C$6,Hulpsheets!$AH$3:$AK$3,0)
                    ),
                    ""
                )
            )
        )
    )
)</f>
        <v/>
      </c>
      <c r="N135" s="399"/>
      <c r="O135" s="395" t="str">
        <f t="shared" si="40"/>
        <v/>
      </c>
      <c r="P135" s="86" t="str">
        <f t="shared" si="41"/>
        <v/>
      </c>
      <c r="R135" s="404"/>
      <c r="S135" s="403" t="str">
        <f t="shared" si="46"/>
        <v/>
      </c>
      <c r="T135" s="130" t="str">
        <f t="shared" si="42"/>
        <v/>
      </c>
      <c r="U135" s="70"/>
      <c r="V135" s="404"/>
      <c r="W135" s="70"/>
      <c r="X135" s="404"/>
      <c r="Z135" s="403" t="str">
        <f t="shared" si="47"/>
        <v/>
      </c>
      <c r="AA135" s="130" t="str">
        <f t="shared" si="43"/>
        <v/>
      </c>
      <c r="AB135" s="403" t="str">
        <f t="shared" si="44"/>
        <v/>
      </c>
      <c r="AC135" s="130" t="str">
        <f t="shared" si="45"/>
        <v/>
      </c>
      <c r="AD135" s="461"/>
    </row>
    <row r="136" spans="1:30" x14ac:dyDescent="0.2">
      <c r="B136" s="500"/>
      <c r="C136" s="501"/>
      <c r="D136" s="501"/>
      <c r="E136" s="501"/>
      <c r="F136" s="501"/>
      <c r="G136" s="501"/>
      <c r="H136" s="501"/>
      <c r="I136" s="501"/>
      <c r="J136" s="501"/>
      <c r="K136" s="502"/>
      <c r="L136" s="429" t="s">
        <v>120</v>
      </c>
      <c r="M136" s="257" t="str">
        <f>IF(LEN($C$5)&lt;=1,
    "",
    IF(
        OR($C$5="Overige (zorg-)instellingen",$C$5="Onderneming"),
        IF(Basisgegevens!$C$5="Ja",
            IFERROR(
                INDEX(Hulpsheets!$AO$3:$AR$18,
                    MATCH($C$9,Hulpsheets!$AN$3:$AN$18,0),
                    MATCH($C$6,Hulpsheets!$AO$3:$AR$3,0)
                ),
                ""
            ),
            IFERROR(
                INDEX(Hulpsheets!$AH$3:$AK$18,
                    MATCH($C$9,Hulpsheets!$AG$3:$AG$18,0),
                    MATCH($C$6,Hulpsheets!$AH$3:$AK$3,0)
                ),
                ""
            )
        ),
        IF($L136="Niet-economische activiteit",
            100%,
            IF(Basisgegevens!$C$5="Ja",
                IFERROR(
                    INDEX(Hulpsheets!$AO$3:$AR$18,
                        MATCH($C$9,Hulpsheets!$AN$3:$AN$18,0),
                        MATCH($C$6,Hulpsheets!$AO$3:$AR$3,0)
                    ),
                    ""
                ),
                IFERROR(
                    INDEX(Hulpsheets!$AH$3:$AK$18,
                        MATCH($C$9,Hulpsheets!$AG$3:$AG$18,0),
                        MATCH($C$6,Hulpsheets!$AH$3:$AK$3,0)
                    ),
                    ""
                )
            )
        )
    )
)</f>
        <v/>
      </c>
      <c r="N136" s="399"/>
      <c r="O136" s="395" t="str">
        <f t="shared" si="40"/>
        <v/>
      </c>
      <c r="P136" s="86" t="str">
        <f t="shared" si="41"/>
        <v/>
      </c>
      <c r="R136" s="404"/>
      <c r="S136" s="403" t="str">
        <f t="shared" si="46"/>
        <v/>
      </c>
      <c r="T136" s="130" t="str">
        <f t="shared" si="42"/>
        <v/>
      </c>
      <c r="U136" s="70"/>
      <c r="V136" s="404"/>
      <c r="W136" s="70"/>
      <c r="X136" s="404"/>
      <c r="Z136" s="403" t="str">
        <f t="shared" si="47"/>
        <v/>
      </c>
      <c r="AA136" s="130" t="str">
        <f t="shared" si="43"/>
        <v/>
      </c>
      <c r="AB136" s="403" t="str">
        <f t="shared" si="44"/>
        <v/>
      </c>
      <c r="AC136" s="130" t="str">
        <f t="shared" si="45"/>
        <v/>
      </c>
      <c r="AD136" s="461"/>
    </row>
    <row r="137" spans="1:30" x14ac:dyDescent="0.2">
      <c r="B137" s="500"/>
      <c r="C137" s="501"/>
      <c r="D137" s="501"/>
      <c r="E137" s="501"/>
      <c r="F137" s="501"/>
      <c r="G137" s="501"/>
      <c r="H137" s="501"/>
      <c r="I137" s="501"/>
      <c r="J137" s="501"/>
      <c r="K137" s="502"/>
      <c r="L137" s="429" t="s">
        <v>120</v>
      </c>
      <c r="M137" s="257" t="str">
        <f>IF(LEN($C$5)&lt;=1,
    "",
    IF(
        OR($C$5="Overige (zorg-)instellingen",$C$5="Onderneming"),
        IF(Basisgegevens!$C$5="Ja",
            IFERROR(
                INDEX(Hulpsheets!$AO$3:$AR$18,
                    MATCH($C$9,Hulpsheets!$AN$3:$AN$18,0),
                    MATCH($C$6,Hulpsheets!$AO$3:$AR$3,0)
                ),
                ""
            ),
            IFERROR(
                INDEX(Hulpsheets!$AH$3:$AK$18,
                    MATCH($C$9,Hulpsheets!$AG$3:$AG$18,0),
                    MATCH($C$6,Hulpsheets!$AH$3:$AK$3,0)
                ),
                ""
            )
        ),
        IF($L137="Niet-economische activiteit",
            100%,
            IF(Basisgegevens!$C$5="Ja",
                IFERROR(
                    INDEX(Hulpsheets!$AO$3:$AR$18,
                        MATCH($C$9,Hulpsheets!$AN$3:$AN$18,0),
                        MATCH($C$6,Hulpsheets!$AO$3:$AR$3,0)
                    ),
                    ""
                ),
                IFERROR(
                    INDEX(Hulpsheets!$AH$3:$AK$18,
                        MATCH($C$9,Hulpsheets!$AG$3:$AG$18,0),
                        MATCH($C$6,Hulpsheets!$AH$3:$AK$3,0)
                    ),
                    ""
                )
            )
        )
    )
)</f>
        <v/>
      </c>
      <c r="N137" s="399"/>
      <c r="O137" s="395" t="str">
        <f t="shared" si="40"/>
        <v/>
      </c>
      <c r="P137" s="86" t="str">
        <f t="shared" si="41"/>
        <v/>
      </c>
      <c r="R137" s="404"/>
      <c r="S137" s="403" t="str">
        <f t="shared" si="46"/>
        <v/>
      </c>
      <c r="T137" s="130" t="str">
        <f t="shared" si="42"/>
        <v/>
      </c>
      <c r="U137" s="70"/>
      <c r="V137" s="404"/>
      <c r="W137" s="70"/>
      <c r="X137" s="404"/>
      <c r="Z137" s="403" t="str">
        <f t="shared" si="47"/>
        <v/>
      </c>
      <c r="AA137" s="130" t="str">
        <f t="shared" si="43"/>
        <v/>
      </c>
      <c r="AB137" s="403" t="str">
        <f t="shared" si="44"/>
        <v/>
      </c>
      <c r="AC137" s="130" t="str">
        <f t="shared" si="45"/>
        <v/>
      </c>
      <c r="AD137" s="461"/>
    </row>
    <row r="138" spans="1:30" x14ac:dyDescent="0.2">
      <c r="B138" s="500"/>
      <c r="C138" s="501"/>
      <c r="D138" s="501"/>
      <c r="E138" s="501"/>
      <c r="F138" s="501"/>
      <c r="G138" s="501"/>
      <c r="H138" s="501"/>
      <c r="I138" s="501"/>
      <c r="J138" s="501"/>
      <c r="K138" s="502"/>
      <c r="L138" s="429" t="s">
        <v>120</v>
      </c>
      <c r="M138" s="257" t="str">
        <f>IF(LEN($C$5)&lt;=1,
    "",
    IF(
        OR($C$5="Overige (zorg-)instellingen",$C$5="Onderneming"),
        IF(Basisgegevens!$C$5="Ja",
            IFERROR(
                INDEX(Hulpsheets!$AO$3:$AR$18,
                    MATCH($C$9,Hulpsheets!$AN$3:$AN$18,0),
                    MATCH($C$6,Hulpsheets!$AO$3:$AR$3,0)
                ),
                ""
            ),
            IFERROR(
                INDEX(Hulpsheets!$AH$3:$AK$18,
                    MATCH($C$9,Hulpsheets!$AG$3:$AG$18,0),
                    MATCH($C$6,Hulpsheets!$AH$3:$AK$3,0)
                ),
                ""
            )
        ),
        IF($L138="Niet-economische activiteit",
            100%,
            IF(Basisgegevens!$C$5="Ja",
                IFERROR(
                    INDEX(Hulpsheets!$AO$3:$AR$18,
                        MATCH($C$9,Hulpsheets!$AN$3:$AN$18,0),
                        MATCH($C$6,Hulpsheets!$AO$3:$AR$3,0)
                    ),
                    ""
                ),
                IFERROR(
                    INDEX(Hulpsheets!$AH$3:$AK$18,
                        MATCH($C$9,Hulpsheets!$AG$3:$AG$18,0),
                        MATCH($C$6,Hulpsheets!$AH$3:$AK$3,0)
                    ),
                    ""
                )
            )
        )
    )
)</f>
        <v/>
      </c>
      <c r="N138" s="399"/>
      <c r="O138" s="395" t="str">
        <f t="shared" si="40"/>
        <v/>
      </c>
      <c r="P138" s="86" t="str">
        <f t="shared" si="41"/>
        <v/>
      </c>
      <c r="R138" s="404"/>
      <c r="S138" s="403" t="str">
        <f t="shared" si="46"/>
        <v/>
      </c>
      <c r="T138" s="130" t="str">
        <f t="shared" si="42"/>
        <v/>
      </c>
      <c r="U138" s="70"/>
      <c r="V138" s="404"/>
      <c r="W138" s="70"/>
      <c r="X138" s="404"/>
      <c r="Z138" s="403" t="str">
        <f t="shared" si="47"/>
        <v/>
      </c>
      <c r="AA138" s="130" t="str">
        <f t="shared" si="43"/>
        <v/>
      </c>
      <c r="AB138" s="403" t="str">
        <f t="shared" si="44"/>
        <v/>
      </c>
      <c r="AC138" s="130" t="str">
        <f t="shared" si="45"/>
        <v/>
      </c>
      <c r="AD138" s="461"/>
    </row>
    <row r="139" spans="1:30" x14ac:dyDescent="0.2">
      <c r="B139" s="500"/>
      <c r="C139" s="501"/>
      <c r="D139" s="501"/>
      <c r="E139" s="501"/>
      <c r="F139" s="501"/>
      <c r="G139" s="501"/>
      <c r="H139" s="501"/>
      <c r="I139" s="501"/>
      <c r="J139" s="501"/>
      <c r="K139" s="502"/>
      <c r="L139" s="429" t="s">
        <v>120</v>
      </c>
      <c r="M139" s="257" t="str">
        <f>IF(LEN($C$5)&lt;=1,
    "",
    IF(
        OR($C$5="Overige (zorg-)instellingen",$C$5="Onderneming"),
        IF(Basisgegevens!$C$5="Ja",
            IFERROR(
                INDEX(Hulpsheets!$AO$3:$AR$18,
                    MATCH($C$9,Hulpsheets!$AN$3:$AN$18,0),
                    MATCH($C$6,Hulpsheets!$AO$3:$AR$3,0)
                ),
                ""
            ),
            IFERROR(
                INDEX(Hulpsheets!$AH$3:$AK$18,
                    MATCH($C$9,Hulpsheets!$AG$3:$AG$18,0),
                    MATCH($C$6,Hulpsheets!$AH$3:$AK$3,0)
                ),
                ""
            )
        ),
        IF($L139="Niet-economische activiteit",
            100%,
            IF(Basisgegevens!$C$5="Ja",
                IFERROR(
                    INDEX(Hulpsheets!$AO$3:$AR$18,
                        MATCH($C$9,Hulpsheets!$AN$3:$AN$18,0),
                        MATCH($C$6,Hulpsheets!$AO$3:$AR$3,0)
                    ),
                    ""
                ),
                IFERROR(
                    INDEX(Hulpsheets!$AH$3:$AK$18,
                        MATCH($C$9,Hulpsheets!$AG$3:$AG$18,0),
                        MATCH($C$6,Hulpsheets!$AH$3:$AK$3,0)
                    ),
                    ""
                )
            )
        )
    )
)</f>
        <v/>
      </c>
      <c r="N139" s="399"/>
      <c r="O139" s="395" t="str">
        <f t="shared" si="40"/>
        <v/>
      </c>
      <c r="P139" s="86" t="str">
        <f t="shared" si="41"/>
        <v/>
      </c>
      <c r="R139" s="404"/>
      <c r="S139" s="403" t="str">
        <f t="shared" si="46"/>
        <v/>
      </c>
      <c r="T139" s="130" t="str">
        <f t="shared" si="42"/>
        <v/>
      </c>
      <c r="U139" s="70"/>
      <c r="V139" s="404"/>
      <c r="W139" s="70"/>
      <c r="X139" s="404"/>
      <c r="Z139" s="403" t="str">
        <f t="shared" si="47"/>
        <v/>
      </c>
      <c r="AA139" s="130" t="str">
        <f t="shared" si="43"/>
        <v/>
      </c>
      <c r="AB139" s="403" t="str">
        <f t="shared" si="44"/>
        <v/>
      </c>
      <c r="AC139" s="130" t="str">
        <f t="shared" si="45"/>
        <v/>
      </c>
      <c r="AD139" s="461"/>
    </row>
    <row r="140" spans="1:30" x14ac:dyDescent="0.2">
      <c r="B140" s="500"/>
      <c r="C140" s="501"/>
      <c r="D140" s="501"/>
      <c r="E140" s="501"/>
      <c r="F140" s="501"/>
      <c r="G140" s="501"/>
      <c r="H140" s="501"/>
      <c r="I140" s="501"/>
      <c r="J140" s="501"/>
      <c r="K140" s="502"/>
      <c r="L140" s="429" t="s">
        <v>120</v>
      </c>
      <c r="M140" s="257" t="str">
        <f>IF(LEN($C$5)&lt;=1,
    "",
    IF(
        OR($C$5="Overige (zorg-)instellingen",$C$5="Onderneming"),
        IF(Basisgegevens!$C$5="Ja",
            IFERROR(
                INDEX(Hulpsheets!$AO$3:$AR$18,
                    MATCH($C$9,Hulpsheets!$AN$3:$AN$18,0),
                    MATCH($C$6,Hulpsheets!$AO$3:$AR$3,0)
                ),
                ""
            ),
            IFERROR(
                INDEX(Hulpsheets!$AH$3:$AK$18,
                    MATCH($C$9,Hulpsheets!$AG$3:$AG$18,0),
                    MATCH($C$6,Hulpsheets!$AH$3:$AK$3,0)
                ),
                ""
            )
        ),
        IF($L140="Niet-economische activiteit",
            100%,
            IF(Basisgegevens!$C$5="Ja",
                IFERROR(
                    INDEX(Hulpsheets!$AO$3:$AR$18,
                        MATCH($C$9,Hulpsheets!$AN$3:$AN$18,0),
                        MATCH($C$6,Hulpsheets!$AO$3:$AR$3,0)
                    ),
                    ""
                ),
                IFERROR(
                    INDEX(Hulpsheets!$AH$3:$AK$18,
                        MATCH($C$9,Hulpsheets!$AG$3:$AG$18,0),
                        MATCH($C$6,Hulpsheets!$AH$3:$AK$3,0)
                    ),
                    ""
                )
            )
        )
    )
)</f>
        <v/>
      </c>
      <c r="N140" s="399"/>
      <c r="O140" s="395" t="str">
        <f t="shared" si="40"/>
        <v/>
      </c>
      <c r="P140" s="86" t="str">
        <f t="shared" si="41"/>
        <v/>
      </c>
      <c r="R140" s="404"/>
      <c r="S140" s="403" t="str">
        <f t="shared" si="46"/>
        <v/>
      </c>
      <c r="T140" s="130" t="str">
        <f t="shared" si="42"/>
        <v/>
      </c>
      <c r="U140" s="70"/>
      <c r="V140" s="404"/>
      <c r="W140" s="70"/>
      <c r="X140" s="404"/>
      <c r="Z140" s="403" t="str">
        <f t="shared" si="47"/>
        <v/>
      </c>
      <c r="AA140" s="130" t="str">
        <f t="shared" si="43"/>
        <v/>
      </c>
      <c r="AB140" s="403" t="str">
        <f t="shared" si="44"/>
        <v/>
      </c>
      <c r="AC140" s="130" t="str">
        <f t="shared" si="45"/>
        <v/>
      </c>
      <c r="AD140" s="461"/>
    </row>
    <row r="141" spans="1:30" x14ac:dyDescent="0.2">
      <c r="B141" s="500"/>
      <c r="C141" s="501"/>
      <c r="D141" s="501"/>
      <c r="E141" s="501"/>
      <c r="F141" s="501"/>
      <c r="G141" s="501"/>
      <c r="H141" s="501"/>
      <c r="I141" s="501"/>
      <c r="J141" s="501"/>
      <c r="K141" s="502"/>
      <c r="L141" s="429" t="s">
        <v>120</v>
      </c>
      <c r="M141" s="257" t="str">
        <f>IF(LEN($C$5)&lt;=1,
    "",
    IF(
        OR($C$5="Overige (zorg-)instellingen",$C$5="Onderneming"),
        IF(Basisgegevens!$C$5="Ja",
            IFERROR(
                INDEX(Hulpsheets!$AO$3:$AR$18,
                    MATCH($C$9,Hulpsheets!$AN$3:$AN$18,0),
                    MATCH($C$6,Hulpsheets!$AO$3:$AR$3,0)
                ),
                ""
            ),
            IFERROR(
                INDEX(Hulpsheets!$AH$3:$AK$18,
                    MATCH($C$9,Hulpsheets!$AG$3:$AG$18,0),
                    MATCH($C$6,Hulpsheets!$AH$3:$AK$3,0)
                ),
                ""
            )
        ),
        IF($L141="Niet-economische activiteit",
            100%,
            IF(Basisgegevens!$C$5="Ja",
                IFERROR(
                    INDEX(Hulpsheets!$AO$3:$AR$18,
                        MATCH($C$9,Hulpsheets!$AN$3:$AN$18,0),
                        MATCH($C$6,Hulpsheets!$AO$3:$AR$3,0)
                    ),
                    ""
                ),
                IFERROR(
                    INDEX(Hulpsheets!$AH$3:$AK$18,
                        MATCH($C$9,Hulpsheets!$AG$3:$AG$18,0),
                        MATCH($C$6,Hulpsheets!$AH$3:$AK$3,0)
                    ),
                    ""
                )
            )
        )
    )
)</f>
        <v/>
      </c>
      <c r="N141" s="399"/>
      <c r="O141" s="395" t="str">
        <f t="shared" si="40"/>
        <v/>
      </c>
      <c r="P141" s="86" t="str">
        <f t="shared" si="41"/>
        <v/>
      </c>
      <c r="R141" s="404"/>
      <c r="S141" s="403" t="str">
        <f t="shared" si="46"/>
        <v/>
      </c>
      <c r="T141" s="130" t="str">
        <f t="shared" si="42"/>
        <v/>
      </c>
      <c r="U141" s="70"/>
      <c r="V141" s="404"/>
      <c r="W141" s="70"/>
      <c r="X141" s="404"/>
      <c r="Z141" s="403" t="str">
        <f t="shared" si="47"/>
        <v/>
      </c>
      <c r="AA141" s="130" t="str">
        <f t="shared" si="43"/>
        <v/>
      </c>
      <c r="AB141" s="403" t="str">
        <f t="shared" si="44"/>
        <v/>
      </c>
      <c r="AC141" s="130" t="str">
        <f t="shared" si="45"/>
        <v/>
      </c>
      <c r="AD141" s="461"/>
    </row>
    <row r="142" spans="1:30" x14ac:dyDescent="0.2">
      <c r="B142" s="500"/>
      <c r="C142" s="501"/>
      <c r="D142" s="501"/>
      <c r="E142" s="501"/>
      <c r="F142" s="501"/>
      <c r="G142" s="501"/>
      <c r="H142" s="501"/>
      <c r="I142" s="501"/>
      <c r="J142" s="501"/>
      <c r="K142" s="502"/>
      <c r="L142" s="429" t="s">
        <v>120</v>
      </c>
      <c r="M142" s="257" t="str">
        <f>IF(LEN($C$5)&lt;=1,
    "",
    IF(
        OR($C$5="Overige (zorg-)instellingen",$C$5="Onderneming"),
        IF(Basisgegevens!$C$5="Ja",
            IFERROR(
                INDEX(Hulpsheets!$AO$3:$AR$18,
                    MATCH($C$9,Hulpsheets!$AN$3:$AN$18,0),
                    MATCH($C$6,Hulpsheets!$AO$3:$AR$3,0)
                ),
                ""
            ),
            IFERROR(
                INDEX(Hulpsheets!$AH$3:$AK$18,
                    MATCH($C$9,Hulpsheets!$AG$3:$AG$18,0),
                    MATCH($C$6,Hulpsheets!$AH$3:$AK$3,0)
                ),
                ""
            )
        ),
        IF($L142="Niet-economische activiteit",
            100%,
            IF(Basisgegevens!$C$5="Ja",
                IFERROR(
                    INDEX(Hulpsheets!$AO$3:$AR$18,
                        MATCH($C$9,Hulpsheets!$AN$3:$AN$18,0),
                        MATCH($C$6,Hulpsheets!$AO$3:$AR$3,0)
                    ),
                    ""
                ),
                IFERROR(
                    INDEX(Hulpsheets!$AH$3:$AK$18,
                        MATCH($C$9,Hulpsheets!$AG$3:$AG$18,0),
                        MATCH($C$6,Hulpsheets!$AH$3:$AK$3,0)
                    ),
                    ""
                )
            )
        )
    )
)</f>
        <v/>
      </c>
      <c r="N142" s="399"/>
      <c r="O142" s="395" t="str">
        <f t="shared" si="40"/>
        <v/>
      </c>
      <c r="P142" s="86" t="str">
        <f t="shared" si="41"/>
        <v/>
      </c>
      <c r="R142" s="404"/>
      <c r="S142" s="403" t="str">
        <f t="shared" si="46"/>
        <v/>
      </c>
      <c r="T142" s="130" t="str">
        <f t="shared" si="42"/>
        <v/>
      </c>
      <c r="U142" s="70"/>
      <c r="V142" s="404"/>
      <c r="W142" s="70"/>
      <c r="X142" s="404"/>
      <c r="Z142" s="403" t="str">
        <f t="shared" si="47"/>
        <v/>
      </c>
      <c r="AA142" s="130" t="str">
        <f t="shared" si="43"/>
        <v/>
      </c>
      <c r="AB142" s="403" t="str">
        <f t="shared" si="44"/>
        <v/>
      </c>
      <c r="AC142" s="130" t="str">
        <f t="shared" si="45"/>
        <v/>
      </c>
      <c r="AD142" s="461"/>
    </row>
    <row r="143" spans="1:30" x14ac:dyDescent="0.2">
      <c r="B143" s="500"/>
      <c r="C143" s="501"/>
      <c r="D143" s="501"/>
      <c r="E143" s="501"/>
      <c r="F143" s="501"/>
      <c r="G143" s="501"/>
      <c r="H143" s="501"/>
      <c r="I143" s="501"/>
      <c r="J143" s="501"/>
      <c r="K143" s="502"/>
      <c r="L143" s="429" t="s">
        <v>120</v>
      </c>
      <c r="M143" s="257" t="str">
        <f>IF(LEN($C$5)&lt;=1,
    "",
    IF(
        OR($C$5="Overige (zorg-)instellingen",$C$5="Onderneming"),
        IF(Basisgegevens!$C$5="Ja",
            IFERROR(
                INDEX(Hulpsheets!$AO$3:$AR$18,
                    MATCH($C$9,Hulpsheets!$AN$3:$AN$18,0),
                    MATCH($C$6,Hulpsheets!$AO$3:$AR$3,0)
                ),
                ""
            ),
            IFERROR(
                INDEX(Hulpsheets!$AH$3:$AK$18,
                    MATCH($C$9,Hulpsheets!$AG$3:$AG$18,0),
                    MATCH($C$6,Hulpsheets!$AH$3:$AK$3,0)
                ),
                ""
            )
        ),
        IF($L143="Niet-economische activiteit",
            100%,
            IF(Basisgegevens!$C$5="Ja",
                IFERROR(
                    INDEX(Hulpsheets!$AO$3:$AR$18,
                        MATCH($C$9,Hulpsheets!$AN$3:$AN$18,0),
                        MATCH($C$6,Hulpsheets!$AO$3:$AR$3,0)
                    ),
                    ""
                ),
                IFERROR(
                    INDEX(Hulpsheets!$AH$3:$AK$18,
                        MATCH($C$9,Hulpsheets!$AG$3:$AG$18,0),
                        MATCH($C$6,Hulpsheets!$AH$3:$AK$3,0)
                    ),
                    ""
                )
            )
        )
    )
)</f>
        <v/>
      </c>
      <c r="N143" s="399"/>
      <c r="O143" s="395" t="str">
        <f t="shared" si="40"/>
        <v/>
      </c>
      <c r="P143" s="86" t="str">
        <f t="shared" si="41"/>
        <v/>
      </c>
      <c r="R143" s="404"/>
      <c r="S143" s="403" t="str">
        <f t="shared" si="46"/>
        <v/>
      </c>
      <c r="T143" s="130" t="str">
        <f t="shared" si="42"/>
        <v/>
      </c>
      <c r="U143" s="70"/>
      <c r="V143" s="404"/>
      <c r="W143" s="70"/>
      <c r="X143" s="404"/>
      <c r="Z143" s="403" t="str">
        <f t="shared" si="47"/>
        <v/>
      </c>
      <c r="AA143" s="130" t="str">
        <f t="shared" si="43"/>
        <v/>
      </c>
      <c r="AB143" s="403" t="str">
        <f t="shared" si="44"/>
        <v/>
      </c>
      <c r="AC143" s="130" t="str">
        <f t="shared" si="45"/>
        <v/>
      </c>
      <c r="AD143" s="461"/>
    </row>
    <row r="144" spans="1:30" x14ac:dyDescent="0.2">
      <c r="B144" s="500"/>
      <c r="C144" s="501"/>
      <c r="D144" s="501"/>
      <c r="E144" s="501"/>
      <c r="F144" s="501"/>
      <c r="G144" s="501"/>
      <c r="H144" s="501"/>
      <c r="I144" s="501"/>
      <c r="J144" s="501"/>
      <c r="K144" s="502"/>
      <c r="L144" s="429" t="s">
        <v>120</v>
      </c>
      <c r="M144" s="257" t="str">
        <f>IF(LEN($C$5)&lt;=1,
    "",
    IF(
        OR($C$5="Overige (zorg-)instellingen",$C$5="Onderneming"),
        IF(Basisgegevens!$C$5="Ja",
            IFERROR(
                INDEX(Hulpsheets!$AO$3:$AR$18,
                    MATCH($C$9,Hulpsheets!$AN$3:$AN$18,0),
                    MATCH($C$6,Hulpsheets!$AO$3:$AR$3,0)
                ),
                ""
            ),
            IFERROR(
                INDEX(Hulpsheets!$AH$3:$AK$18,
                    MATCH($C$9,Hulpsheets!$AG$3:$AG$18,0),
                    MATCH($C$6,Hulpsheets!$AH$3:$AK$3,0)
                ),
                ""
            )
        ),
        IF($L144="Niet-economische activiteit",
            100%,
            IF(Basisgegevens!$C$5="Ja",
                IFERROR(
                    INDEX(Hulpsheets!$AO$3:$AR$18,
                        MATCH($C$9,Hulpsheets!$AN$3:$AN$18,0),
                        MATCH($C$6,Hulpsheets!$AO$3:$AR$3,0)
                    ),
                    ""
                ),
                IFERROR(
                    INDEX(Hulpsheets!$AH$3:$AK$18,
                        MATCH($C$9,Hulpsheets!$AG$3:$AG$18,0),
                        MATCH($C$6,Hulpsheets!$AH$3:$AK$3,0)
                    ),
                    ""
                )
            )
        )
    )
)</f>
        <v/>
      </c>
      <c r="N144" s="399"/>
      <c r="O144" s="395" t="str">
        <f t="shared" si="40"/>
        <v/>
      </c>
      <c r="P144" s="86" t="str">
        <f t="shared" si="41"/>
        <v/>
      </c>
      <c r="R144" s="404"/>
      <c r="S144" s="403" t="str">
        <f t="shared" si="46"/>
        <v/>
      </c>
      <c r="T144" s="130" t="str">
        <f t="shared" si="42"/>
        <v/>
      </c>
      <c r="U144" s="70"/>
      <c r="V144" s="404"/>
      <c r="W144" s="70"/>
      <c r="X144" s="404"/>
      <c r="Z144" s="403" t="str">
        <f t="shared" si="47"/>
        <v/>
      </c>
      <c r="AA144" s="130" t="str">
        <f t="shared" si="43"/>
        <v/>
      </c>
      <c r="AB144" s="403" t="str">
        <f t="shared" si="44"/>
        <v/>
      </c>
      <c r="AC144" s="130" t="str">
        <f t="shared" si="45"/>
        <v/>
      </c>
      <c r="AD144" s="461"/>
    </row>
    <row r="145" spans="2:30" x14ac:dyDescent="0.2">
      <c r="B145" s="500"/>
      <c r="C145" s="501"/>
      <c r="D145" s="501"/>
      <c r="E145" s="501"/>
      <c r="F145" s="501"/>
      <c r="G145" s="501"/>
      <c r="H145" s="501"/>
      <c r="I145" s="501"/>
      <c r="J145" s="501"/>
      <c r="K145" s="502"/>
      <c r="L145" s="429" t="s">
        <v>120</v>
      </c>
      <c r="M145" s="257" t="str">
        <f>IF(LEN($C$5)&lt;=1,
    "",
    IF(
        OR($C$5="Overige (zorg-)instellingen",$C$5="Onderneming"),
        IF(Basisgegevens!$C$5="Ja",
            IFERROR(
                INDEX(Hulpsheets!$AO$3:$AR$18,
                    MATCH($C$9,Hulpsheets!$AN$3:$AN$18,0),
                    MATCH($C$6,Hulpsheets!$AO$3:$AR$3,0)
                ),
                ""
            ),
            IFERROR(
                INDEX(Hulpsheets!$AH$3:$AK$18,
                    MATCH($C$9,Hulpsheets!$AG$3:$AG$18,0),
                    MATCH($C$6,Hulpsheets!$AH$3:$AK$3,0)
                ),
                ""
            )
        ),
        IF($L145="Niet-economische activiteit",
            100%,
            IF(Basisgegevens!$C$5="Ja",
                IFERROR(
                    INDEX(Hulpsheets!$AO$3:$AR$18,
                        MATCH($C$9,Hulpsheets!$AN$3:$AN$18,0),
                        MATCH($C$6,Hulpsheets!$AO$3:$AR$3,0)
                    ),
                    ""
                ),
                IFERROR(
                    INDEX(Hulpsheets!$AH$3:$AK$18,
                        MATCH($C$9,Hulpsheets!$AG$3:$AG$18,0),
                        MATCH($C$6,Hulpsheets!$AH$3:$AK$3,0)
                    ),
                    ""
                )
            )
        )
    )
)</f>
        <v/>
      </c>
      <c r="N145" s="399"/>
      <c r="O145" s="395" t="str">
        <f t="shared" si="40"/>
        <v/>
      </c>
      <c r="P145" s="86" t="str">
        <f t="shared" si="41"/>
        <v/>
      </c>
      <c r="R145" s="404"/>
      <c r="S145" s="403" t="str">
        <f t="shared" si="46"/>
        <v/>
      </c>
      <c r="T145" s="130" t="str">
        <f t="shared" si="42"/>
        <v/>
      </c>
      <c r="U145" s="70"/>
      <c r="V145" s="404"/>
      <c r="W145" s="70"/>
      <c r="X145" s="404"/>
      <c r="Z145" s="403" t="str">
        <f t="shared" si="47"/>
        <v/>
      </c>
      <c r="AA145" s="130" t="str">
        <f t="shared" si="43"/>
        <v/>
      </c>
      <c r="AB145" s="403" t="str">
        <f t="shared" si="44"/>
        <v/>
      </c>
      <c r="AC145" s="130" t="str">
        <f t="shared" si="45"/>
        <v/>
      </c>
      <c r="AD145" s="461"/>
    </row>
    <row r="146" spans="2:30" x14ac:dyDescent="0.2">
      <c r="B146" s="500"/>
      <c r="C146" s="501"/>
      <c r="D146" s="501"/>
      <c r="E146" s="501"/>
      <c r="F146" s="501"/>
      <c r="G146" s="501"/>
      <c r="H146" s="501"/>
      <c r="I146" s="501"/>
      <c r="J146" s="501"/>
      <c r="K146" s="502"/>
      <c r="L146" s="429" t="s">
        <v>120</v>
      </c>
      <c r="M146" s="257" t="str">
        <f>IF(LEN($C$5)&lt;=1,
    "",
    IF(
        OR($C$5="Overige (zorg-)instellingen",$C$5="Onderneming"),
        IF(Basisgegevens!$C$5="Ja",
            IFERROR(
                INDEX(Hulpsheets!$AO$3:$AR$18,
                    MATCH($C$9,Hulpsheets!$AN$3:$AN$18,0),
                    MATCH($C$6,Hulpsheets!$AO$3:$AR$3,0)
                ),
                ""
            ),
            IFERROR(
                INDEX(Hulpsheets!$AH$3:$AK$18,
                    MATCH($C$9,Hulpsheets!$AG$3:$AG$18,0),
                    MATCH($C$6,Hulpsheets!$AH$3:$AK$3,0)
                ),
                ""
            )
        ),
        IF($L146="Niet-economische activiteit",
            100%,
            IF(Basisgegevens!$C$5="Ja",
                IFERROR(
                    INDEX(Hulpsheets!$AO$3:$AR$18,
                        MATCH($C$9,Hulpsheets!$AN$3:$AN$18,0),
                        MATCH($C$6,Hulpsheets!$AO$3:$AR$3,0)
                    ),
                    ""
                ),
                IFERROR(
                    INDEX(Hulpsheets!$AH$3:$AK$18,
                        MATCH($C$9,Hulpsheets!$AG$3:$AG$18,0),
                        MATCH($C$6,Hulpsheets!$AH$3:$AK$3,0)
                    ),
                    ""
                )
            )
        )
    )
)</f>
        <v/>
      </c>
      <c r="N146" s="399"/>
      <c r="O146" s="395" t="str">
        <f t="shared" si="40"/>
        <v/>
      </c>
      <c r="P146" s="86" t="str">
        <f t="shared" si="41"/>
        <v/>
      </c>
      <c r="R146" s="404"/>
      <c r="S146" s="403" t="str">
        <f t="shared" si="46"/>
        <v/>
      </c>
      <c r="T146" s="130" t="str">
        <f t="shared" si="42"/>
        <v/>
      </c>
      <c r="U146" s="70"/>
      <c r="V146" s="404"/>
      <c r="W146" s="70"/>
      <c r="X146" s="404"/>
      <c r="Z146" s="403" t="str">
        <f t="shared" si="47"/>
        <v/>
      </c>
      <c r="AA146" s="130" t="str">
        <f t="shared" si="43"/>
        <v/>
      </c>
      <c r="AB146" s="403" t="str">
        <f t="shared" si="44"/>
        <v/>
      </c>
      <c r="AC146" s="130" t="str">
        <f t="shared" si="45"/>
        <v/>
      </c>
      <c r="AD146" s="461"/>
    </row>
    <row r="147" spans="2:30" ht="13.5" thickBot="1" x14ac:dyDescent="0.25">
      <c r="B147" s="500"/>
      <c r="C147" s="501"/>
      <c r="D147" s="501"/>
      <c r="E147" s="501"/>
      <c r="F147" s="501"/>
      <c r="G147" s="501"/>
      <c r="H147" s="501"/>
      <c r="I147" s="501"/>
      <c r="J147" s="501"/>
      <c r="K147" s="502"/>
      <c r="L147" s="429" t="s">
        <v>120</v>
      </c>
      <c r="M147" s="257" t="str">
        <f>IF(LEN($C$5)&lt;=1,
    "",
    IF(
        OR($C$5="Overige (zorg-)instellingen",$C$5="Onderneming"),
        IF(Basisgegevens!$C$5="Ja",
            IFERROR(
                INDEX(Hulpsheets!$AO$3:$AR$18,
                    MATCH($C$9,Hulpsheets!$AN$3:$AN$18,0),
                    MATCH($C$6,Hulpsheets!$AO$3:$AR$3,0)
                ),
                ""
            ),
            IFERROR(
                INDEX(Hulpsheets!$AH$3:$AK$18,
                    MATCH($C$9,Hulpsheets!$AG$3:$AG$18,0),
                    MATCH($C$6,Hulpsheets!$AH$3:$AK$3,0)
                ),
                ""
            )
        ),
        IF($L147="Niet-economische activiteit",
            100%,
            IF(Basisgegevens!$C$5="Ja",
                IFERROR(
                    INDEX(Hulpsheets!$AO$3:$AR$18,
                        MATCH($C$9,Hulpsheets!$AN$3:$AN$18,0),
                        MATCH($C$6,Hulpsheets!$AO$3:$AR$3,0)
                    ),
                    ""
                ),
                IFERROR(
                    INDEX(Hulpsheets!$AH$3:$AK$18,
                        MATCH($C$9,Hulpsheets!$AG$3:$AG$18,0),
                        MATCH($C$6,Hulpsheets!$AH$3:$AK$3,0)
                    ),
                    ""
                )
            )
        )
    )
)</f>
        <v/>
      </c>
      <c r="N147" s="399"/>
      <c r="O147" s="395" t="str">
        <f t="shared" si="40"/>
        <v/>
      </c>
      <c r="P147" s="86" t="str">
        <f t="shared" si="41"/>
        <v/>
      </c>
      <c r="R147" s="404"/>
      <c r="S147" s="403" t="str">
        <f t="shared" si="46"/>
        <v/>
      </c>
      <c r="T147" s="130" t="str">
        <f t="shared" si="42"/>
        <v/>
      </c>
      <c r="U147" s="70"/>
      <c r="V147" s="404"/>
      <c r="W147" s="70"/>
      <c r="X147" s="404"/>
      <c r="Z147" s="403" t="str">
        <f t="shared" si="47"/>
        <v/>
      </c>
      <c r="AA147" s="130" t="str">
        <f t="shared" si="43"/>
        <v/>
      </c>
      <c r="AB147" s="403" t="str">
        <f t="shared" si="44"/>
        <v/>
      </c>
      <c r="AC147" s="130" t="str">
        <f t="shared" si="45"/>
        <v/>
      </c>
      <c r="AD147" s="461"/>
    </row>
    <row r="148" spans="2:30" ht="13.5" hidden="1" outlineLevel="1" thickBot="1" x14ac:dyDescent="0.25">
      <c r="B148" s="500"/>
      <c r="C148" s="501"/>
      <c r="D148" s="501"/>
      <c r="E148" s="501"/>
      <c r="F148" s="501"/>
      <c r="G148" s="501"/>
      <c r="H148" s="501"/>
      <c r="I148" s="501"/>
      <c r="J148" s="501"/>
      <c r="K148" s="502"/>
      <c r="L148" s="429" t="s">
        <v>120</v>
      </c>
      <c r="M148" s="257" t="str">
        <f>IF(LEN($C$5)&lt;=1,
    "",
    IF(
        OR($C$5="Overige (zorg-)instellingen",$C$5="Onderneming"),
        IF(Basisgegevens!$C$5="Ja",
            IFERROR(
                INDEX(Hulpsheets!$AO$3:$AR$18,
                    MATCH($C$9,Hulpsheets!$AN$3:$AN$18,0),
                    MATCH($C$6,Hulpsheets!$AO$3:$AR$3,0)
                ),
                ""
            ),
            IFERROR(
                INDEX(Hulpsheets!$AH$3:$AK$18,
                    MATCH($C$9,Hulpsheets!$AG$3:$AG$18,0),
                    MATCH($C$6,Hulpsheets!$AH$3:$AK$3,0)
                ),
                ""
            )
        ),
        IF($L148="Niet-economische activiteit",
            100%,
            IF(Basisgegevens!$C$5="Ja",
                IFERROR(
                    INDEX(Hulpsheets!$AO$3:$AR$18,
                        MATCH($C$9,Hulpsheets!$AN$3:$AN$18,0),
                        MATCH($C$6,Hulpsheets!$AO$3:$AR$3,0)
                    ),
                    ""
                ),
                IFERROR(
                    INDEX(Hulpsheets!$AH$3:$AK$18,
                        MATCH($C$9,Hulpsheets!$AG$3:$AG$18,0),
                        MATCH($C$6,Hulpsheets!$AH$3:$AK$3,0)
                    ),
                    ""
                )
            )
        )
    )
)</f>
        <v/>
      </c>
      <c r="N148" s="399"/>
      <c r="O148" s="77" t="str">
        <f t="shared" si="40"/>
        <v/>
      </c>
      <c r="P148" s="86" t="str">
        <f t="shared" si="41"/>
        <v/>
      </c>
      <c r="R148" s="404"/>
      <c r="S148" s="403" t="str">
        <f t="shared" si="46"/>
        <v/>
      </c>
      <c r="T148" s="130" t="str">
        <f t="shared" si="42"/>
        <v/>
      </c>
      <c r="U148" s="70"/>
      <c r="V148" s="404"/>
      <c r="W148" s="70"/>
      <c r="X148" s="404"/>
      <c r="Z148" s="403" t="str">
        <f t="shared" si="47"/>
        <v/>
      </c>
      <c r="AA148" s="130" t="str">
        <f t="shared" si="43"/>
        <v/>
      </c>
      <c r="AB148" s="403" t="str">
        <f t="shared" si="44"/>
        <v/>
      </c>
      <c r="AC148" s="130" t="str">
        <f t="shared" si="45"/>
        <v/>
      </c>
      <c r="AD148" s="461"/>
    </row>
    <row r="149" spans="2:30" ht="13.5" hidden="1" outlineLevel="1" thickBot="1" x14ac:dyDescent="0.25">
      <c r="B149" s="500"/>
      <c r="C149" s="501"/>
      <c r="D149" s="501"/>
      <c r="E149" s="501"/>
      <c r="F149" s="501"/>
      <c r="G149" s="501"/>
      <c r="H149" s="501"/>
      <c r="I149" s="501"/>
      <c r="J149" s="501"/>
      <c r="K149" s="502"/>
      <c r="L149" s="429" t="s">
        <v>120</v>
      </c>
      <c r="M149" s="257" t="str">
        <f>IF(LEN($C$5)&lt;=1,
    "",
    IF(
        OR($C$5="Overige (zorg-)instellingen",$C$5="Onderneming"),
        IF(Basisgegevens!$C$5="Ja",
            IFERROR(
                INDEX(Hulpsheets!$AO$3:$AR$18,
                    MATCH($C$9,Hulpsheets!$AN$3:$AN$18,0),
                    MATCH($C$6,Hulpsheets!$AO$3:$AR$3,0)
                ),
                ""
            ),
            IFERROR(
                INDEX(Hulpsheets!$AH$3:$AK$18,
                    MATCH($C$9,Hulpsheets!$AG$3:$AG$18,0),
                    MATCH($C$6,Hulpsheets!$AH$3:$AK$3,0)
                ),
                ""
            )
        ),
        IF($L149="Niet-economische activiteit",
            100%,
            IF(Basisgegevens!$C$5="Ja",
                IFERROR(
                    INDEX(Hulpsheets!$AO$3:$AR$18,
                        MATCH($C$9,Hulpsheets!$AN$3:$AN$18,0),
                        MATCH($C$6,Hulpsheets!$AO$3:$AR$3,0)
                    ),
                    ""
                ),
                IFERROR(
                    INDEX(Hulpsheets!$AH$3:$AK$18,
                        MATCH($C$9,Hulpsheets!$AG$3:$AG$18,0),
                        MATCH($C$6,Hulpsheets!$AH$3:$AK$3,0)
                    ),
                    ""
                )
            )
        )
    )
)</f>
        <v/>
      </c>
      <c r="N149" s="399"/>
      <c r="O149" s="77" t="str">
        <f t="shared" si="40"/>
        <v/>
      </c>
      <c r="P149" s="86" t="str">
        <f t="shared" si="41"/>
        <v/>
      </c>
      <c r="R149" s="404"/>
      <c r="S149" s="403" t="str">
        <f t="shared" si="46"/>
        <v/>
      </c>
      <c r="T149" s="130" t="str">
        <f t="shared" si="42"/>
        <v/>
      </c>
      <c r="U149" s="70"/>
      <c r="V149" s="404"/>
      <c r="W149" s="70"/>
      <c r="X149" s="404"/>
      <c r="Z149" s="403" t="str">
        <f t="shared" si="47"/>
        <v/>
      </c>
      <c r="AA149" s="130" t="str">
        <f t="shared" si="43"/>
        <v/>
      </c>
      <c r="AB149" s="403" t="str">
        <f t="shared" si="44"/>
        <v/>
      </c>
      <c r="AC149" s="130" t="str">
        <f t="shared" si="45"/>
        <v/>
      </c>
      <c r="AD149" s="461"/>
    </row>
    <row r="150" spans="2:30" ht="13.5" hidden="1" outlineLevel="1" thickBot="1" x14ac:dyDescent="0.25">
      <c r="B150" s="500"/>
      <c r="C150" s="501"/>
      <c r="D150" s="501"/>
      <c r="E150" s="501"/>
      <c r="F150" s="501"/>
      <c r="G150" s="501"/>
      <c r="H150" s="501"/>
      <c r="I150" s="501"/>
      <c r="J150" s="501"/>
      <c r="K150" s="502"/>
      <c r="L150" s="429" t="s">
        <v>120</v>
      </c>
      <c r="M150" s="257" t="str">
        <f>IF(LEN($C$5)&lt;=1,
    "",
    IF(
        OR($C$5="Overige (zorg-)instellingen",$C$5="Onderneming"),
        IF(Basisgegevens!$C$5="Ja",
            IFERROR(
                INDEX(Hulpsheets!$AO$3:$AR$18,
                    MATCH($C$9,Hulpsheets!$AN$3:$AN$18,0),
                    MATCH($C$6,Hulpsheets!$AO$3:$AR$3,0)
                ),
                ""
            ),
            IFERROR(
                INDEX(Hulpsheets!$AH$3:$AK$18,
                    MATCH($C$9,Hulpsheets!$AG$3:$AG$18,0),
                    MATCH($C$6,Hulpsheets!$AH$3:$AK$3,0)
                ),
                ""
            )
        ),
        IF($L150="Niet-economische activiteit",
            100%,
            IF(Basisgegevens!$C$5="Ja",
                IFERROR(
                    INDEX(Hulpsheets!$AO$3:$AR$18,
                        MATCH($C$9,Hulpsheets!$AN$3:$AN$18,0),
                        MATCH($C$6,Hulpsheets!$AO$3:$AR$3,0)
                    ),
                    ""
                ),
                IFERROR(
                    INDEX(Hulpsheets!$AH$3:$AK$18,
                        MATCH($C$9,Hulpsheets!$AG$3:$AG$18,0),
                        MATCH($C$6,Hulpsheets!$AH$3:$AK$3,0)
                    ),
                    ""
                )
            )
        )
    )
)</f>
        <v/>
      </c>
      <c r="N150" s="399"/>
      <c r="O150" s="77" t="str">
        <f t="shared" si="40"/>
        <v/>
      </c>
      <c r="P150" s="86" t="str">
        <f t="shared" si="41"/>
        <v/>
      </c>
      <c r="R150" s="404"/>
      <c r="S150" s="403" t="str">
        <f t="shared" si="46"/>
        <v/>
      </c>
      <c r="T150" s="130" t="str">
        <f t="shared" si="42"/>
        <v/>
      </c>
      <c r="U150" s="70"/>
      <c r="V150" s="404"/>
      <c r="W150" s="70"/>
      <c r="X150" s="404"/>
      <c r="Z150" s="403" t="str">
        <f t="shared" si="47"/>
        <v/>
      </c>
      <c r="AA150" s="130" t="str">
        <f t="shared" si="43"/>
        <v/>
      </c>
      <c r="AB150" s="403" t="str">
        <f t="shared" si="44"/>
        <v/>
      </c>
      <c r="AC150" s="130" t="str">
        <f t="shared" si="45"/>
        <v/>
      </c>
      <c r="AD150" s="461"/>
    </row>
    <row r="151" spans="2:30" ht="13.5" hidden="1" outlineLevel="1" thickBot="1" x14ac:dyDescent="0.25">
      <c r="B151" s="500"/>
      <c r="C151" s="501"/>
      <c r="D151" s="501"/>
      <c r="E151" s="501"/>
      <c r="F151" s="501"/>
      <c r="G151" s="501"/>
      <c r="H151" s="501"/>
      <c r="I151" s="501"/>
      <c r="J151" s="501"/>
      <c r="K151" s="502"/>
      <c r="L151" s="429" t="s">
        <v>120</v>
      </c>
      <c r="M151" s="257" t="str">
        <f>IF(LEN($C$5)&lt;=1,
    "",
    IF(
        OR($C$5="Overige (zorg-)instellingen",$C$5="Onderneming"),
        IF(Basisgegevens!$C$5="Ja",
            IFERROR(
                INDEX(Hulpsheets!$AO$3:$AR$18,
                    MATCH($C$9,Hulpsheets!$AN$3:$AN$18,0),
                    MATCH($C$6,Hulpsheets!$AO$3:$AR$3,0)
                ),
                ""
            ),
            IFERROR(
                INDEX(Hulpsheets!$AH$3:$AK$18,
                    MATCH($C$9,Hulpsheets!$AG$3:$AG$18,0),
                    MATCH($C$6,Hulpsheets!$AH$3:$AK$3,0)
                ),
                ""
            )
        ),
        IF($L151="Niet-economische activiteit",
            100%,
            IF(Basisgegevens!$C$5="Ja",
                IFERROR(
                    INDEX(Hulpsheets!$AO$3:$AR$18,
                        MATCH($C$9,Hulpsheets!$AN$3:$AN$18,0),
                        MATCH($C$6,Hulpsheets!$AO$3:$AR$3,0)
                    ),
                    ""
                ),
                IFERROR(
                    INDEX(Hulpsheets!$AH$3:$AK$18,
                        MATCH($C$9,Hulpsheets!$AG$3:$AG$18,0),
                        MATCH($C$6,Hulpsheets!$AH$3:$AK$3,0)
                    ),
                    ""
                )
            )
        )
    )
)</f>
        <v/>
      </c>
      <c r="N151" s="399"/>
      <c r="O151" s="77" t="str">
        <f t="shared" si="40"/>
        <v/>
      </c>
      <c r="P151" s="86" t="str">
        <f t="shared" si="41"/>
        <v/>
      </c>
      <c r="R151" s="404"/>
      <c r="S151" s="403" t="str">
        <f t="shared" si="46"/>
        <v/>
      </c>
      <c r="T151" s="130" t="str">
        <f t="shared" si="42"/>
        <v/>
      </c>
      <c r="U151" s="70"/>
      <c r="V151" s="404"/>
      <c r="W151" s="70"/>
      <c r="X151" s="404"/>
      <c r="Z151" s="403" t="str">
        <f t="shared" si="47"/>
        <v/>
      </c>
      <c r="AA151" s="130" t="str">
        <f t="shared" si="43"/>
        <v/>
      </c>
      <c r="AB151" s="403" t="str">
        <f t="shared" si="44"/>
        <v/>
      </c>
      <c r="AC151" s="130" t="str">
        <f t="shared" si="45"/>
        <v/>
      </c>
      <c r="AD151" s="461"/>
    </row>
    <row r="152" spans="2:30" ht="13.5" hidden="1" outlineLevel="1" thickBot="1" x14ac:dyDescent="0.25">
      <c r="B152" s="500"/>
      <c r="C152" s="501"/>
      <c r="D152" s="501"/>
      <c r="E152" s="501"/>
      <c r="F152" s="501"/>
      <c r="G152" s="501"/>
      <c r="H152" s="501"/>
      <c r="I152" s="501"/>
      <c r="J152" s="501"/>
      <c r="K152" s="502"/>
      <c r="L152" s="429" t="s">
        <v>120</v>
      </c>
      <c r="M152" s="257" t="str">
        <f>IF(LEN($C$5)&lt;=1,
    "",
    IF(
        OR($C$5="Overige (zorg-)instellingen",$C$5="Onderneming"),
        IF(Basisgegevens!$C$5="Ja",
            IFERROR(
                INDEX(Hulpsheets!$AO$3:$AR$18,
                    MATCH($C$9,Hulpsheets!$AN$3:$AN$18,0),
                    MATCH($C$6,Hulpsheets!$AO$3:$AR$3,0)
                ),
                ""
            ),
            IFERROR(
                INDEX(Hulpsheets!$AH$3:$AK$18,
                    MATCH($C$9,Hulpsheets!$AG$3:$AG$18,0),
                    MATCH($C$6,Hulpsheets!$AH$3:$AK$3,0)
                ),
                ""
            )
        ),
        IF($L152="Niet-economische activiteit",
            100%,
            IF(Basisgegevens!$C$5="Ja",
                IFERROR(
                    INDEX(Hulpsheets!$AO$3:$AR$18,
                        MATCH($C$9,Hulpsheets!$AN$3:$AN$18,0),
                        MATCH($C$6,Hulpsheets!$AO$3:$AR$3,0)
                    ),
                    ""
                ),
                IFERROR(
                    INDEX(Hulpsheets!$AH$3:$AK$18,
                        MATCH($C$9,Hulpsheets!$AG$3:$AG$18,0),
                        MATCH($C$6,Hulpsheets!$AH$3:$AK$3,0)
                    ),
                    ""
                )
            )
        )
    )
)</f>
        <v/>
      </c>
      <c r="N152" s="399"/>
      <c r="O152" s="77" t="str">
        <f t="shared" si="40"/>
        <v/>
      </c>
      <c r="P152" s="86" t="str">
        <f t="shared" si="41"/>
        <v/>
      </c>
      <c r="R152" s="404"/>
      <c r="S152" s="403" t="str">
        <f t="shared" si="46"/>
        <v/>
      </c>
      <c r="T152" s="130" t="str">
        <f t="shared" si="42"/>
        <v/>
      </c>
      <c r="U152" s="70"/>
      <c r="V152" s="404"/>
      <c r="W152" s="70"/>
      <c r="X152" s="404"/>
      <c r="Z152" s="403" t="str">
        <f t="shared" si="47"/>
        <v/>
      </c>
      <c r="AA152" s="130" t="str">
        <f t="shared" si="43"/>
        <v/>
      </c>
      <c r="AB152" s="403" t="str">
        <f t="shared" si="44"/>
        <v/>
      </c>
      <c r="AC152" s="130" t="str">
        <f t="shared" si="45"/>
        <v/>
      </c>
      <c r="AD152" s="461"/>
    </row>
    <row r="153" spans="2:30" ht="13.5" hidden="1" outlineLevel="1" thickBot="1" x14ac:dyDescent="0.25">
      <c r="B153" s="500"/>
      <c r="C153" s="501"/>
      <c r="D153" s="501"/>
      <c r="E153" s="501"/>
      <c r="F153" s="501"/>
      <c r="G153" s="501"/>
      <c r="H153" s="501"/>
      <c r="I153" s="501"/>
      <c r="J153" s="501"/>
      <c r="K153" s="502"/>
      <c r="L153" s="429" t="s">
        <v>120</v>
      </c>
      <c r="M153" s="257" t="str">
        <f>IF(LEN($C$5)&lt;=1,
    "",
    IF(
        OR($C$5="Overige (zorg-)instellingen",$C$5="Onderneming"),
        IF(Basisgegevens!$C$5="Ja",
            IFERROR(
                INDEX(Hulpsheets!$AO$3:$AR$18,
                    MATCH($C$9,Hulpsheets!$AN$3:$AN$18,0),
                    MATCH($C$6,Hulpsheets!$AO$3:$AR$3,0)
                ),
                ""
            ),
            IFERROR(
                INDEX(Hulpsheets!$AH$3:$AK$18,
                    MATCH($C$9,Hulpsheets!$AG$3:$AG$18,0),
                    MATCH($C$6,Hulpsheets!$AH$3:$AK$3,0)
                ),
                ""
            )
        ),
        IF($L153="Niet-economische activiteit",
            100%,
            IF(Basisgegevens!$C$5="Ja",
                IFERROR(
                    INDEX(Hulpsheets!$AO$3:$AR$18,
                        MATCH($C$9,Hulpsheets!$AN$3:$AN$18,0),
                        MATCH($C$6,Hulpsheets!$AO$3:$AR$3,0)
                    ),
                    ""
                ),
                IFERROR(
                    INDEX(Hulpsheets!$AH$3:$AK$18,
                        MATCH($C$9,Hulpsheets!$AG$3:$AG$18,0),
                        MATCH($C$6,Hulpsheets!$AH$3:$AK$3,0)
                    ),
                    ""
                )
            )
        )
    )
)</f>
        <v/>
      </c>
      <c r="N153" s="399"/>
      <c r="O153" s="77" t="str">
        <f t="shared" si="40"/>
        <v/>
      </c>
      <c r="P153" s="86" t="str">
        <f t="shared" si="41"/>
        <v/>
      </c>
      <c r="R153" s="404"/>
      <c r="S153" s="403" t="str">
        <f t="shared" si="46"/>
        <v/>
      </c>
      <c r="T153" s="130" t="str">
        <f t="shared" si="42"/>
        <v/>
      </c>
      <c r="U153" s="70"/>
      <c r="V153" s="404"/>
      <c r="W153" s="70"/>
      <c r="X153" s="404"/>
      <c r="Z153" s="403" t="str">
        <f t="shared" si="47"/>
        <v/>
      </c>
      <c r="AA153" s="130" t="str">
        <f t="shared" si="43"/>
        <v/>
      </c>
      <c r="AB153" s="403" t="str">
        <f t="shared" si="44"/>
        <v/>
      </c>
      <c r="AC153" s="130" t="str">
        <f t="shared" si="45"/>
        <v/>
      </c>
      <c r="AD153" s="461"/>
    </row>
    <row r="154" spans="2:30" ht="13.5" hidden="1" outlineLevel="1" thickBot="1" x14ac:dyDescent="0.25">
      <c r="B154" s="500"/>
      <c r="C154" s="501"/>
      <c r="D154" s="501"/>
      <c r="E154" s="501"/>
      <c r="F154" s="501"/>
      <c r="G154" s="501"/>
      <c r="H154" s="501"/>
      <c r="I154" s="501"/>
      <c r="J154" s="501"/>
      <c r="K154" s="502"/>
      <c r="L154" s="429" t="s">
        <v>120</v>
      </c>
      <c r="M154" s="257" t="str">
        <f>IF(LEN($C$5)&lt;=1,
    "",
    IF(
        OR($C$5="Overige (zorg-)instellingen",$C$5="Onderneming"),
        IF(Basisgegevens!$C$5="Ja",
            IFERROR(
                INDEX(Hulpsheets!$AO$3:$AR$18,
                    MATCH($C$9,Hulpsheets!$AN$3:$AN$18,0),
                    MATCH($C$6,Hulpsheets!$AO$3:$AR$3,0)
                ),
                ""
            ),
            IFERROR(
                INDEX(Hulpsheets!$AH$3:$AK$18,
                    MATCH($C$9,Hulpsheets!$AG$3:$AG$18,0),
                    MATCH($C$6,Hulpsheets!$AH$3:$AK$3,0)
                ),
                ""
            )
        ),
        IF($L154="Niet-economische activiteit",
            100%,
            IF(Basisgegevens!$C$5="Ja",
                IFERROR(
                    INDEX(Hulpsheets!$AO$3:$AR$18,
                        MATCH($C$9,Hulpsheets!$AN$3:$AN$18,0),
                        MATCH($C$6,Hulpsheets!$AO$3:$AR$3,0)
                    ),
                    ""
                ),
                IFERROR(
                    INDEX(Hulpsheets!$AH$3:$AK$18,
                        MATCH($C$9,Hulpsheets!$AG$3:$AG$18,0),
                        MATCH($C$6,Hulpsheets!$AH$3:$AK$3,0)
                    ),
                    ""
                )
            )
        )
    )
)</f>
        <v/>
      </c>
      <c r="N154" s="399"/>
      <c r="O154" s="77" t="str">
        <f t="shared" si="40"/>
        <v/>
      </c>
      <c r="P154" s="86" t="str">
        <f t="shared" si="41"/>
        <v/>
      </c>
      <c r="R154" s="404"/>
      <c r="S154" s="403" t="str">
        <f t="shared" si="46"/>
        <v/>
      </c>
      <c r="T154" s="130" t="str">
        <f t="shared" si="42"/>
        <v/>
      </c>
      <c r="U154" s="70"/>
      <c r="V154" s="404"/>
      <c r="W154" s="70"/>
      <c r="X154" s="404"/>
      <c r="Z154" s="403" t="str">
        <f t="shared" si="47"/>
        <v/>
      </c>
      <c r="AA154" s="130" t="str">
        <f t="shared" si="43"/>
        <v/>
      </c>
      <c r="AB154" s="403" t="str">
        <f t="shared" si="44"/>
        <v/>
      </c>
      <c r="AC154" s="130" t="str">
        <f t="shared" si="45"/>
        <v/>
      </c>
      <c r="AD154" s="461"/>
    </row>
    <row r="155" spans="2:30" ht="13.5" hidden="1" outlineLevel="1" thickBot="1" x14ac:dyDescent="0.25">
      <c r="B155" s="500"/>
      <c r="C155" s="501"/>
      <c r="D155" s="501"/>
      <c r="E155" s="501"/>
      <c r="F155" s="501"/>
      <c r="G155" s="501"/>
      <c r="H155" s="501"/>
      <c r="I155" s="501"/>
      <c r="J155" s="501"/>
      <c r="K155" s="502"/>
      <c r="L155" s="429" t="s">
        <v>120</v>
      </c>
      <c r="M155" s="257" t="str">
        <f>IF(LEN($C$5)&lt;=1,
    "",
    IF(
        OR($C$5="Overige (zorg-)instellingen",$C$5="Onderneming"),
        IF(Basisgegevens!$C$5="Ja",
            IFERROR(
                INDEX(Hulpsheets!$AO$3:$AR$18,
                    MATCH($C$9,Hulpsheets!$AN$3:$AN$18,0),
                    MATCH($C$6,Hulpsheets!$AO$3:$AR$3,0)
                ),
                ""
            ),
            IFERROR(
                INDEX(Hulpsheets!$AH$3:$AK$18,
                    MATCH($C$9,Hulpsheets!$AG$3:$AG$18,0),
                    MATCH($C$6,Hulpsheets!$AH$3:$AK$3,0)
                ),
                ""
            )
        ),
        IF($L155="Niet-economische activiteit",
            100%,
            IF(Basisgegevens!$C$5="Ja",
                IFERROR(
                    INDEX(Hulpsheets!$AO$3:$AR$18,
                        MATCH($C$9,Hulpsheets!$AN$3:$AN$18,0),
                        MATCH($C$6,Hulpsheets!$AO$3:$AR$3,0)
                    ),
                    ""
                ),
                IFERROR(
                    INDEX(Hulpsheets!$AH$3:$AK$18,
                        MATCH($C$9,Hulpsheets!$AG$3:$AG$18,0),
                        MATCH($C$6,Hulpsheets!$AH$3:$AK$3,0)
                    ),
                    ""
                )
            )
        )
    )
)</f>
        <v/>
      </c>
      <c r="N155" s="399"/>
      <c r="O155" s="77" t="str">
        <f t="shared" si="40"/>
        <v/>
      </c>
      <c r="P155" s="86" t="str">
        <f t="shared" si="41"/>
        <v/>
      </c>
      <c r="R155" s="404"/>
      <c r="S155" s="403" t="str">
        <f t="shared" si="46"/>
        <v/>
      </c>
      <c r="T155" s="130" t="str">
        <f t="shared" si="42"/>
        <v/>
      </c>
      <c r="U155" s="70"/>
      <c r="V155" s="404"/>
      <c r="W155" s="70"/>
      <c r="X155" s="404"/>
      <c r="Z155" s="403" t="str">
        <f t="shared" si="47"/>
        <v/>
      </c>
      <c r="AA155" s="130" t="str">
        <f t="shared" si="43"/>
        <v/>
      </c>
      <c r="AB155" s="403" t="str">
        <f t="shared" si="44"/>
        <v/>
      </c>
      <c r="AC155" s="130" t="str">
        <f t="shared" si="45"/>
        <v/>
      </c>
      <c r="AD155" s="461"/>
    </row>
    <row r="156" spans="2:30" ht="13.5" hidden="1" outlineLevel="1" thickBot="1" x14ac:dyDescent="0.25">
      <c r="B156" s="500"/>
      <c r="C156" s="501"/>
      <c r="D156" s="501"/>
      <c r="E156" s="501"/>
      <c r="F156" s="501"/>
      <c r="G156" s="501"/>
      <c r="H156" s="501"/>
      <c r="I156" s="501"/>
      <c r="J156" s="501"/>
      <c r="K156" s="502"/>
      <c r="L156" s="429" t="s">
        <v>120</v>
      </c>
      <c r="M156" s="257" t="str">
        <f>IF(LEN($C$5)&lt;=1,
    "",
    IF(
        OR($C$5="Overige (zorg-)instellingen",$C$5="Onderneming"),
        IF(Basisgegevens!$C$5="Ja",
            IFERROR(
                INDEX(Hulpsheets!$AO$3:$AR$18,
                    MATCH($C$9,Hulpsheets!$AN$3:$AN$18,0),
                    MATCH($C$6,Hulpsheets!$AO$3:$AR$3,0)
                ),
                ""
            ),
            IFERROR(
                INDEX(Hulpsheets!$AH$3:$AK$18,
                    MATCH($C$9,Hulpsheets!$AG$3:$AG$18,0),
                    MATCH($C$6,Hulpsheets!$AH$3:$AK$3,0)
                ),
                ""
            )
        ),
        IF($L156="Niet-economische activiteit",
            100%,
            IF(Basisgegevens!$C$5="Ja",
                IFERROR(
                    INDEX(Hulpsheets!$AO$3:$AR$18,
                        MATCH($C$9,Hulpsheets!$AN$3:$AN$18,0),
                        MATCH($C$6,Hulpsheets!$AO$3:$AR$3,0)
                    ),
                    ""
                ),
                IFERROR(
                    INDEX(Hulpsheets!$AH$3:$AK$18,
                        MATCH($C$9,Hulpsheets!$AG$3:$AG$18,0),
                        MATCH($C$6,Hulpsheets!$AH$3:$AK$3,0)
                    ),
                    ""
                )
            )
        )
    )
)</f>
        <v/>
      </c>
      <c r="N156" s="399"/>
      <c r="O156" s="77" t="str">
        <f t="shared" si="40"/>
        <v/>
      </c>
      <c r="P156" s="86" t="str">
        <f t="shared" si="41"/>
        <v/>
      </c>
      <c r="R156" s="404"/>
      <c r="S156" s="403" t="str">
        <f t="shared" si="46"/>
        <v/>
      </c>
      <c r="T156" s="130" t="str">
        <f t="shared" si="42"/>
        <v/>
      </c>
      <c r="U156" s="70"/>
      <c r="V156" s="404"/>
      <c r="W156" s="70"/>
      <c r="X156" s="404"/>
      <c r="Z156" s="403" t="str">
        <f t="shared" si="47"/>
        <v/>
      </c>
      <c r="AA156" s="130" t="str">
        <f t="shared" si="43"/>
        <v/>
      </c>
      <c r="AB156" s="403" t="str">
        <f t="shared" si="44"/>
        <v/>
      </c>
      <c r="AC156" s="130" t="str">
        <f t="shared" si="45"/>
        <v/>
      </c>
      <c r="AD156" s="461"/>
    </row>
    <row r="157" spans="2:30" ht="13.5" hidden="1" outlineLevel="1" thickBot="1" x14ac:dyDescent="0.25">
      <c r="B157" s="532"/>
      <c r="C157" s="533"/>
      <c r="D157" s="533"/>
      <c r="E157" s="533"/>
      <c r="F157" s="533"/>
      <c r="G157" s="533"/>
      <c r="H157" s="533"/>
      <c r="I157" s="533"/>
      <c r="J157" s="533"/>
      <c r="K157" s="534"/>
      <c r="L157" s="428" t="s">
        <v>120</v>
      </c>
      <c r="M157" s="427" t="str">
        <f>IF(LEN($C$5)&lt;=1,
    "",
    IF(
        OR($C$5="Overige (zorg-)instellingen",$C$5="Onderneming"),
        IF(Basisgegevens!$C$5="Ja",
            IFERROR(
                INDEX(Hulpsheets!$AO$3:$AR$18,
                    MATCH($C$9,Hulpsheets!$AN$3:$AN$18,0),
                    MATCH($C$6,Hulpsheets!$AO$3:$AR$3,0)
                ),
                ""
            ),
            IFERROR(
                INDEX(Hulpsheets!$AH$3:$AK$18,
                    MATCH($C$9,Hulpsheets!$AG$3:$AG$18,0),
                    MATCH($C$6,Hulpsheets!$AH$3:$AK$3,0)
                ),
                ""
            )
        ),
        IF($L157="Niet-economische activiteit",
            100%,
            IF(Basisgegevens!$C$5="Ja",
                IFERROR(
                    INDEX(Hulpsheets!$AO$3:$AR$18,
                        MATCH($C$9,Hulpsheets!$AN$3:$AN$18,0),
                        MATCH($C$6,Hulpsheets!$AO$3:$AR$3,0)
                    ),
                    ""
                ),
                IFERROR(
                    INDEX(Hulpsheets!$AH$3:$AK$18,
                        MATCH($C$9,Hulpsheets!$AG$3:$AG$18,0),
                        MATCH($C$6,Hulpsheets!$AH$3:$AK$3,0)
                    ),
                    ""
                )
            )
        )
    )
)</f>
        <v/>
      </c>
      <c r="N157" s="399"/>
      <c r="O157" s="87" t="str">
        <f t="shared" si="40"/>
        <v/>
      </c>
      <c r="P157" s="88" t="str">
        <f t="shared" si="41"/>
        <v/>
      </c>
      <c r="R157" s="405"/>
      <c r="S157" s="403" t="str">
        <f t="shared" si="46"/>
        <v/>
      </c>
      <c r="T157" s="365" t="str">
        <f t="shared" si="42"/>
        <v/>
      </c>
      <c r="U157" s="70"/>
      <c r="V157" s="405"/>
      <c r="W157" s="70"/>
      <c r="X157" s="405"/>
      <c r="Z157" s="403" t="str">
        <f t="shared" si="47"/>
        <v/>
      </c>
      <c r="AA157" s="365" t="str">
        <f t="shared" si="43"/>
        <v/>
      </c>
      <c r="AB157" s="403" t="str">
        <f t="shared" si="44"/>
        <v/>
      </c>
      <c r="AC157" s="365" t="str">
        <f t="shared" si="45"/>
        <v/>
      </c>
      <c r="AD157" s="461"/>
    </row>
    <row r="158" spans="2:30" ht="13.5" collapsed="1" thickBot="1" x14ac:dyDescent="0.25">
      <c r="B158" s="32"/>
      <c r="C158" s="32"/>
      <c r="D158" s="103"/>
      <c r="E158" s="110"/>
      <c r="F158" s="110"/>
      <c r="G158" s="111"/>
      <c r="H158" s="112"/>
      <c r="I158" s="29"/>
      <c r="J158" s="111"/>
      <c r="L158" s="418" t="s">
        <v>102</v>
      </c>
      <c r="M158" s="78"/>
      <c r="N158" s="101">
        <f>SUM(N133:N157)</f>
        <v>0</v>
      </c>
      <c r="O158" s="101">
        <f>SUM(O133:O157)</f>
        <v>0</v>
      </c>
      <c r="P158" s="101">
        <f>SUM(P133:P157)</f>
        <v>0</v>
      </c>
      <c r="Q158" s="29"/>
      <c r="R158" s="439">
        <f>SUM(R133:R157)</f>
        <v>0</v>
      </c>
      <c r="S158" s="102">
        <f>SUM(S133:S157)</f>
        <v>0</v>
      </c>
      <c r="T158" s="102">
        <f>SUM(T133:T157)</f>
        <v>0</v>
      </c>
      <c r="V158" s="439">
        <f>SUM(V133:V157)</f>
        <v>0</v>
      </c>
      <c r="W158" s="70"/>
      <c r="X158" s="439">
        <f>SUM(X133:X157)</f>
        <v>0</v>
      </c>
      <c r="Z158" s="102">
        <f>SUM(Z133:Z157)</f>
        <v>0</v>
      </c>
      <c r="AA158" s="102">
        <f>SUM(AA133:AA157)</f>
        <v>0</v>
      </c>
      <c r="AB158" s="102">
        <f>SUM(AB133:AB157)</f>
        <v>0</v>
      </c>
      <c r="AC158" s="102">
        <f>SUM(AC133:AC157)</f>
        <v>0</v>
      </c>
      <c r="AD158" s="100"/>
    </row>
    <row r="159" spans="2:30" ht="13.5" thickBot="1" x14ac:dyDescent="0.25">
      <c r="B159" s="32"/>
      <c r="C159" s="32"/>
      <c r="D159" s="103"/>
      <c r="E159" s="110"/>
      <c r="F159" s="110"/>
      <c r="G159" s="111"/>
      <c r="H159" s="112"/>
      <c r="I159" s="29"/>
      <c r="J159" s="111"/>
      <c r="W159" s="100"/>
      <c r="X159" s="100"/>
      <c r="AB159" s="100"/>
    </row>
    <row r="160" spans="2:30" ht="15" customHeight="1" thickBot="1" x14ac:dyDescent="0.25">
      <c r="B160" s="503" t="s">
        <v>124</v>
      </c>
      <c r="C160" s="503"/>
      <c r="D160" s="503"/>
      <c r="E160" s="503"/>
      <c r="F160" s="29"/>
      <c r="I160" s="29"/>
      <c r="P160" s="29"/>
      <c r="Q160" s="29"/>
      <c r="R160" s="406" t="s">
        <v>87</v>
      </c>
      <c r="S160" s="401"/>
      <c r="T160" s="402"/>
      <c r="U160" s="29"/>
      <c r="V160" s="498" t="s">
        <v>61</v>
      </c>
      <c r="W160" s="6"/>
      <c r="X160" s="498" t="s">
        <v>62</v>
      </c>
      <c r="Z160" s="412"/>
      <c r="AA160" s="413"/>
      <c r="AB160" s="412"/>
      <c r="AC160" s="413"/>
      <c r="AD160" s="463"/>
    </row>
    <row r="161" spans="1:30" ht="13.5" thickBot="1" x14ac:dyDescent="0.25">
      <c r="B161" s="106"/>
      <c r="C161" s="106"/>
      <c r="D161" s="107"/>
      <c r="E161" s="107"/>
      <c r="G161" s="107"/>
      <c r="H161" s="108"/>
      <c r="I161" s="95"/>
      <c r="J161" s="107"/>
      <c r="K161" s="107"/>
      <c r="L161" s="107"/>
      <c r="P161" s="29"/>
      <c r="Q161" s="29"/>
      <c r="R161" s="6"/>
      <c r="S161" s="6"/>
      <c r="T161" s="6"/>
      <c r="U161" s="29"/>
      <c r="V161" s="499"/>
      <c r="W161" s="6"/>
      <c r="X161" s="499"/>
      <c r="Z161" s="6"/>
      <c r="AA161" s="6"/>
      <c r="AB161" s="6"/>
      <c r="AC161" s="97"/>
      <c r="AD161" s="97"/>
    </row>
    <row r="162" spans="1:30" ht="21" customHeight="1" thickBot="1" x14ac:dyDescent="0.25">
      <c r="A162" s="120"/>
      <c r="B162" s="504" t="s">
        <v>109</v>
      </c>
      <c r="C162" s="505"/>
      <c r="D162" s="505"/>
      <c r="E162" s="505"/>
      <c r="F162" s="505"/>
      <c r="G162" s="505"/>
      <c r="H162" s="505"/>
      <c r="I162" s="505"/>
      <c r="J162" s="505"/>
      <c r="K162" s="506"/>
      <c r="L162" s="236" t="s">
        <v>235</v>
      </c>
      <c r="M162" s="143" t="s">
        <v>94</v>
      </c>
      <c r="N162" s="237" t="s">
        <v>66</v>
      </c>
      <c r="O162" s="237" t="s">
        <v>95</v>
      </c>
      <c r="P162" s="237" t="s">
        <v>96</v>
      </c>
      <c r="Q162" s="120"/>
      <c r="R162" s="239" t="s">
        <v>68</v>
      </c>
      <c r="S162" s="238" t="s">
        <v>97</v>
      </c>
      <c r="T162" s="93" t="s">
        <v>70</v>
      </c>
      <c r="U162" s="119"/>
      <c r="V162" s="239" t="s">
        <v>68</v>
      </c>
      <c r="W162" s="409"/>
      <c r="X162" s="239" t="s">
        <v>68</v>
      </c>
      <c r="Y162" s="120"/>
      <c r="Z162" s="238" t="s">
        <v>97</v>
      </c>
      <c r="AA162" s="238" t="s">
        <v>70</v>
      </c>
      <c r="AB162" s="238" t="s">
        <v>97</v>
      </c>
      <c r="AC162" s="238" t="s">
        <v>70</v>
      </c>
      <c r="AD162" s="118"/>
    </row>
    <row r="163" spans="1:30" x14ac:dyDescent="0.2">
      <c r="B163" s="507"/>
      <c r="C163" s="508"/>
      <c r="D163" s="508"/>
      <c r="E163" s="508"/>
      <c r="F163" s="508"/>
      <c r="G163" s="508"/>
      <c r="H163" s="508"/>
      <c r="I163" s="508"/>
      <c r="J163" s="508"/>
      <c r="K163" s="509"/>
      <c r="L163" s="429" t="s">
        <v>120</v>
      </c>
      <c r="M163" s="257" t="str">
        <f>IF(LEN($C$5)&lt;=1,
    "",
    IF(
        OR($C$5="Overige (zorg-)instellingen",$C$5="Onderneming"),
        IF(Basisgegevens!$C$5="Ja",
            IFERROR(
                INDEX(Hulpsheets!$AO$3:$AR$18,
                    MATCH($C$9,Hulpsheets!$AN$3:$AN$18,0),
                    MATCH($C$6,Hulpsheets!$AO$3:$AR$3,0)
                ),
                ""
            ),
            IFERROR(
                INDEX(Hulpsheets!$AH$3:$AK$18,
                    MATCH($C$9,Hulpsheets!$AG$3:$AG$18,0),
                    MATCH($C$6,Hulpsheets!$AH$3:$AK$3,0)
                ),
                ""
            )
        ),
        IF($L163="Niet-economische activiteit",
            100%,
            IF(Basisgegevens!$C$5="Ja",
                IFERROR(
                    INDEX(Hulpsheets!$AO$3:$AR$18,
                        MATCH($C$9,Hulpsheets!$AN$3:$AN$18,0),
                        MATCH($C$6,Hulpsheets!$AO$3:$AR$3,0)
                    ),
                    ""
                ),
                IFERROR(
                    INDEX(Hulpsheets!$AH$3:$AK$18,
                        MATCH($C$9,Hulpsheets!$AG$3:$AG$18,0),
                        MATCH($C$6,Hulpsheets!$AH$3:$AK$3,0)
                    ),
                    ""
                )
            )
        )
    )
)</f>
        <v/>
      </c>
      <c r="N163" s="398"/>
      <c r="O163" s="394" t="str">
        <f t="shared" ref="O163:O187" si="48">IFERROR(N163*M163,"")</f>
        <v/>
      </c>
      <c r="P163" s="85" t="str">
        <f t="shared" ref="P163:P187" si="49">IFERROR(N163-O163,"")</f>
        <v/>
      </c>
      <c r="R163" s="404"/>
      <c r="S163" s="403" t="str">
        <f>IFERROR($R163*(1-$M163),"")</f>
        <v/>
      </c>
      <c r="T163" s="130" t="str">
        <f t="shared" ref="T163:T187" si="50">IFERROR(R163-S163,"")</f>
        <v/>
      </c>
      <c r="U163" s="80"/>
      <c r="V163" s="404"/>
      <c r="W163" s="70"/>
      <c r="X163" s="404"/>
      <c r="Z163" s="403" t="str">
        <f>IFERROR($V163*(1-$M163),"")</f>
        <v/>
      </c>
      <c r="AA163" s="130" t="str">
        <f t="shared" ref="AA163:AA187" si="51">IFERROR(V163-Z163,"")</f>
        <v/>
      </c>
      <c r="AB163" s="403" t="str">
        <f t="shared" ref="AB163:AB187" si="52">IFERROR($X163*(1-$M163),"")</f>
        <v/>
      </c>
      <c r="AC163" s="130" t="str">
        <f t="shared" ref="AC163:AC187" si="53">IFERROR(X163-AB163,"")</f>
        <v/>
      </c>
      <c r="AD163" s="461"/>
    </row>
    <row r="164" spans="1:30" x14ac:dyDescent="0.2">
      <c r="B164" s="500"/>
      <c r="C164" s="501"/>
      <c r="D164" s="501"/>
      <c r="E164" s="501"/>
      <c r="F164" s="501"/>
      <c r="G164" s="501"/>
      <c r="H164" s="501"/>
      <c r="I164" s="501"/>
      <c r="J164" s="501"/>
      <c r="K164" s="502"/>
      <c r="L164" s="429" t="s">
        <v>120</v>
      </c>
      <c r="M164" s="257" t="str">
        <f>IF(LEN($C$5)&lt;=1,
    "",
    IF(
        OR($C$5="Overige (zorg-)instellingen",$C$5="Onderneming"),
        IF(Basisgegevens!$C$5="Ja",
            IFERROR(
                INDEX(Hulpsheets!$AO$3:$AR$18,
                    MATCH($C$9,Hulpsheets!$AN$3:$AN$18,0),
                    MATCH($C$6,Hulpsheets!$AO$3:$AR$3,0)
                ),
                ""
            ),
            IFERROR(
                INDEX(Hulpsheets!$AH$3:$AK$18,
                    MATCH($C$9,Hulpsheets!$AG$3:$AG$18,0),
                    MATCH($C$6,Hulpsheets!$AH$3:$AK$3,0)
                ),
                ""
            )
        ),
        IF($L164="Niet-economische activiteit",
            100%,
            IF(Basisgegevens!$C$5="Ja",
                IFERROR(
                    INDEX(Hulpsheets!$AO$3:$AR$18,
                        MATCH($C$9,Hulpsheets!$AN$3:$AN$18,0),
                        MATCH($C$6,Hulpsheets!$AO$3:$AR$3,0)
                    ),
                    ""
                ),
                IFERROR(
                    INDEX(Hulpsheets!$AH$3:$AK$18,
                        MATCH($C$9,Hulpsheets!$AG$3:$AG$18,0),
                        MATCH($C$6,Hulpsheets!$AH$3:$AK$3,0)
                    ),
                    ""
                )
            )
        )
    )
)</f>
        <v/>
      </c>
      <c r="N164" s="399"/>
      <c r="O164" s="395" t="str">
        <f t="shared" si="48"/>
        <v/>
      </c>
      <c r="P164" s="86" t="str">
        <f t="shared" si="49"/>
        <v/>
      </c>
      <c r="R164" s="404"/>
      <c r="S164" s="403" t="str">
        <f t="shared" ref="S164:S187" si="54">IFERROR($R164*(1-$M164),"")</f>
        <v/>
      </c>
      <c r="T164" s="130" t="str">
        <f t="shared" si="50"/>
        <v/>
      </c>
      <c r="U164" s="70"/>
      <c r="V164" s="404"/>
      <c r="W164" s="70"/>
      <c r="X164" s="404"/>
      <c r="Z164" s="403" t="str">
        <f t="shared" ref="Z164:Z187" si="55">IFERROR($V164*(1-$M164),"")</f>
        <v/>
      </c>
      <c r="AA164" s="130" t="str">
        <f t="shared" si="51"/>
        <v/>
      </c>
      <c r="AB164" s="403" t="str">
        <f t="shared" si="52"/>
        <v/>
      </c>
      <c r="AC164" s="130" t="str">
        <f t="shared" si="53"/>
        <v/>
      </c>
      <c r="AD164" s="461"/>
    </row>
    <row r="165" spans="1:30" x14ac:dyDescent="0.2">
      <c r="B165" s="500"/>
      <c r="C165" s="501"/>
      <c r="D165" s="501"/>
      <c r="E165" s="501"/>
      <c r="F165" s="501"/>
      <c r="G165" s="501"/>
      <c r="H165" s="501"/>
      <c r="I165" s="501"/>
      <c r="J165" s="501"/>
      <c r="K165" s="502"/>
      <c r="L165" s="429" t="s">
        <v>120</v>
      </c>
      <c r="M165" s="257" t="str">
        <f>IF(LEN($C$5)&lt;=1,
    "",
    IF(
        OR($C$5="Overige (zorg-)instellingen",$C$5="Onderneming"),
        IF(Basisgegevens!$C$5="Ja",
            IFERROR(
                INDEX(Hulpsheets!$AO$3:$AR$18,
                    MATCH($C$9,Hulpsheets!$AN$3:$AN$18,0),
                    MATCH($C$6,Hulpsheets!$AO$3:$AR$3,0)
                ),
                ""
            ),
            IFERROR(
                INDEX(Hulpsheets!$AH$3:$AK$18,
                    MATCH($C$9,Hulpsheets!$AG$3:$AG$18,0),
                    MATCH($C$6,Hulpsheets!$AH$3:$AK$3,0)
                ),
                ""
            )
        ),
        IF($L165="Niet-economische activiteit",
            100%,
            IF(Basisgegevens!$C$5="Ja",
                IFERROR(
                    INDEX(Hulpsheets!$AO$3:$AR$18,
                        MATCH($C$9,Hulpsheets!$AN$3:$AN$18,0),
                        MATCH($C$6,Hulpsheets!$AO$3:$AR$3,0)
                    ),
                    ""
                ),
                IFERROR(
                    INDEX(Hulpsheets!$AH$3:$AK$18,
                        MATCH($C$9,Hulpsheets!$AG$3:$AG$18,0),
                        MATCH($C$6,Hulpsheets!$AH$3:$AK$3,0)
                    ),
                    ""
                )
            )
        )
    )
)</f>
        <v/>
      </c>
      <c r="N165" s="399"/>
      <c r="O165" s="395" t="str">
        <f t="shared" si="48"/>
        <v/>
      </c>
      <c r="P165" s="86" t="str">
        <f t="shared" si="49"/>
        <v/>
      </c>
      <c r="R165" s="404"/>
      <c r="S165" s="403" t="str">
        <f t="shared" si="54"/>
        <v/>
      </c>
      <c r="T165" s="130" t="str">
        <f t="shared" si="50"/>
        <v/>
      </c>
      <c r="U165" s="70"/>
      <c r="V165" s="404"/>
      <c r="W165" s="70"/>
      <c r="X165" s="404"/>
      <c r="Z165" s="403" t="str">
        <f t="shared" si="55"/>
        <v/>
      </c>
      <c r="AA165" s="130" t="str">
        <f t="shared" si="51"/>
        <v/>
      </c>
      <c r="AB165" s="403" t="str">
        <f t="shared" si="52"/>
        <v/>
      </c>
      <c r="AC165" s="130" t="str">
        <f t="shared" si="53"/>
        <v/>
      </c>
      <c r="AD165" s="461"/>
    </row>
    <row r="166" spans="1:30" x14ac:dyDescent="0.2">
      <c r="B166" s="500"/>
      <c r="C166" s="501"/>
      <c r="D166" s="501"/>
      <c r="E166" s="501"/>
      <c r="F166" s="501"/>
      <c r="G166" s="501"/>
      <c r="H166" s="501"/>
      <c r="I166" s="501"/>
      <c r="J166" s="501"/>
      <c r="K166" s="502"/>
      <c r="L166" s="429" t="s">
        <v>120</v>
      </c>
      <c r="M166" s="257" t="str">
        <f>IF(LEN($C$5)&lt;=1,
    "",
    IF(
        OR($C$5="Overige (zorg-)instellingen",$C$5="Onderneming"),
        IF(Basisgegevens!$C$5="Ja",
            IFERROR(
                INDEX(Hulpsheets!$AO$3:$AR$18,
                    MATCH($C$9,Hulpsheets!$AN$3:$AN$18,0),
                    MATCH($C$6,Hulpsheets!$AO$3:$AR$3,0)
                ),
                ""
            ),
            IFERROR(
                INDEX(Hulpsheets!$AH$3:$AK$18,
                    MATCH($C$9,Hulpsheets!$AG$3:$AG$18,0),
                    MATCH($C$6,Hulpsheets!$AH$3:$AK$3,0)
                ),
                ""
            )
        ),
        IF($L166="Niet-economische activiteit",
            100%,
            IF(Basisgegevens!$C$5="Ja",
                IFERROR(
                    INDEX(Hulpsheets!$AO$3:$AR$18,
                        MATCH($C$9,Hulpsheets!$AN$3:$AN$18,0),
                        MATCH($C$6,Hulpsheets!$AO$3:$AR$3,0)
                    ),
                    ""
                ),
                IFERROR(
                    INDEX(Hulpsheets!$AH$3:$AK$18,
                        MATCH($C$9,Hulpsheets!$AG$3:$AG$18,0),
                        MATCH($C$6,Hulpsheets!$AH$3:$AK$3,0)
                    ),
                    ""
                )
            )
        )
    )
)</f>
        <v/>
      </c>
      <c r="N166" s="399"/>
      <c r="O166" s="395" t="str">
        <f t="shared" si="48"/>
        <v/>
      </c>
      <c r="P166" s="86" t="str">
        <f t="shared" si="49"/>
        <v/>
      </c>
      <c r="R166" s="404"/>
      <c r="S166" s="403" t="str">
        <f t="shared" si="54"/>
        <v/>
      </c>
      <c r="T166" s="130" t="str">
        <f t="shared" si="50"/>
        <v/>
      </c>
      <c r="U166" s="70"/>
      <c r="V166" s="404"/>
      <c r="W166" s="70"/>
      <c r="X166" s="404"/>
      <c r="Z166" s="403" t="str">
        <f t="shared" si="55"/>
        <v/>
      </c>
      <c r="AA166" s="130" t="str">
        <f t="shared" si="51"/>
        <v/>
      </c>
      <c r="AB166" s="403" t="str">
        <f t="shared" si="52"/>
        <v/>
      </c>
      <c r="AC166" s="130" t="str">
        <f t="shared" si="53"/>
        <v/>
      </c>
      <c r="AD166" s="461"/>
    </row>
    <row r="167" spans="1:30" x14ac:dyDescent="0.2">
      <c r="B167" s="500"/>
      <c r="C167" s="501"/>
      <c r="D167" s="501"/>
      <c r="E167" s="501"/>
      <c r="F167" s="501"/>
      <c r="G167" s="501"/>
      <c r="H167" s="501"/>
      <c r="I167" s="501"/>
      <c r="J167" s="501"/>
      <c r="K167" s="502"/>
      <c r="L167" s="429" t="s">
        <v>120</v>
      </c>
      <c r="M167" s="257" t="str">
        <f>IF(LEN($C$5)&lt;=1,
    "",
    IF(
        OR($C$5="Overige (zorg-)instellingen",$C$5="Onderneming"),
        IF(Basisgegevens!$C$5="Ja",
            IFERROR(
                INDEX(Hulpsheets!$AO$3:$AR$18,
                    MATCH($C$9,Hulpsheets!$AN$3:$AN$18,0),
                    MATCH($C$6,Hulpsheets!$AO$3:$AR$3,0)
                ),
                ""
            ),
            IFERROR(
                INDEX(Hulpsheets!$AH$3:$AK$18,
                    MATCH($C$9,Hulpsheets!$AG$3:$AG$18,0),
                    MATCH($C$6,Hulpsheets!$AH$3:$AK$3,0)
                ),
                ""
            )
        ),
        IF($L167="Niet-economische activiteit",
            100%,
            IF(Basisgegevens!$C$5="Ja",
                IFERROR(
                    INDEX(Hulpsheets!$AO$3:$AR$18,
                        MATCH($C$9,Hulpsheets!$AN$3:$AN$18,0),
                        MATCH($C$6,Hulpsheets!$AO$3:$AR$3,0)
                    ),
                    ""
                ),
                IFERROR(
                    INDEX(Hulpsheets!$AH$3:$AK$18,
                        MATCH($C$9,Hulpsheets!$AG$3:$AG$18,0),
                        MATCH($C$6,Hulpsheets!$AH$3:$AK$3,0)
                    ),
                    ""
                )
            )
        )
    )
)</f>
        <v/>
      </c>
      <c r="N167" s="399"/>
      <c r="O167" s="395" t="str">
        <f t="shared" si="48"/>
        <v/>
      </c>
      <c r="P167" s="86" t="str">
        <f t="shared" si="49"/>
        <v/>
      </c>
      <c r="R167" s="404"/>
      <c r="S167" s="403" t="str">
        <f t="shared" si="54"/>
        <v/>
      </c>
      <c r="T167" s="130" t="str">
        <f t="shared" si="50"/>
        <v/>
      </c>
      <c r="U167" s="70"/>
      <c r="V167" s="404"/>
      <c r="W167" s="70"/>
      <c r="X167" s="404"/>
      <c r="Z167" s="403" t="str">
        <f t="shared" si="55"/>
        <v/>
      </c>
      <c r="AA167" s="130" t="str">
        <f t="shared" si="51"/>
        <v/>
      </c>
      <c r="AB167" s="403" t="str">
        <f t="shared" si="52"/>
        <v/>
      </c>
      <c r="AC167" s="130" t="str">
        <f t="shared" si="53"/>
        <v/>
      </c>
      <c r="AD167" s="461"/>
    </row>
    <row r="168" spans="1:30" x14ac:dyDescent="0.2">
      <c r="B168" s="500"/>
      <c r="C168" s="501"/>
      <c r="D168" s="501"/>
      <c r="E168" s="501"/>
      <c r="F168" s="501"/>
      <c r="G168" s="501"/>
      <c r="H168" s="501"/>
      <c r="I168" s="501"/>
      <c r="J168" s="501"/>
      <c r="K168" s="502"/>
      <c r="L168" s="429" t="s">
        <v>120</v>
      </c>
      <c r="M168" s="257" t="str">
        <f>IF(LEN($C$5)&lt;=1,
    "",
    IF(
        OR($C$5="Overige (zorg-)instellingen",$C$5="Onderneming"),
        IF(Basisgegevens!$C$5="Ja",
            IFERROR(
                INDEX(Hulpsheets!$AO$3:$AR$18,
                    MATCH($C$9,Hulpsheets!$AN$3:$AN$18,0),
                    MATCH($C$6,Hulpsheets!$AO$3:$AR$3,0)
                ),
                ""
            ),
            IFERROR(
                INDEX(Hulpsheets!$AH$3:$AK$18,
                    MATCH($C$9,Hulpsheets!$AG$3:$AG$18,0),
                    MATCH($C$6,Hulpsheets!$AH$3:$AK$3,0)
                ),
                ""
            )
        ),
        IF($L168="Niet-economische activiteit",
            100%,
            IF(Basisgegevens!$C$5="Ja",
                IFERROR(
                    INDEX(Hulpsheets!$AO$3:$AR$18,
                        MATCH($C$9,Hulpsheets!$AN$3:$AN$18,0),
                        MATCH($C$6,Hulpsheets!$AO$3:$AR$3,0)
                    ),
                    ""
                ),
                IFERROR(
                    INDEX(Hulpsheets!$AH$3:$AK$18,
                        MATCH($C$9,Hulpsheets!$AG$3:$AG$18,0),
                        MATCH($C$6,Hulpsheets!$AH$3:$AK$3,0)
                    ),
                    ""
                )
            )
        )
    )
)</f>
        <v/>
      </c>
      <c r="N168" s="399"/>
      <c r="O168" s="395" t="str">
        <f t="shared" si="48"/>
        <v/>
      </c>
      <c r="P168" s="86" t="str">
        <f t="shared" si="49"/>
        <v/>
      </c>
      <c r="R168" s="404"/>
      <c r="S168" s="403" t="str">
        <f t="shared" si="54"/>
        <v/>
      </c>
      <c r="T168" s="130" t="str">
        <f t="shared" si="50"/>
        <v/>
      </c>
      <c r="U168" s="70"/>
      <c r="V168" s="404"/>
      <c r="W168" s="70"/>
      <c r="X168" s="404"/>
      <c r="Z168" s="403" t="str">
        <f t="shared" si="55"/>
        <v/>
      </c>
      <c r="AA168" s="130" t="str">
        <f t="shared" si="51"/>
        <v/>
      </c>
      <c r="AB168" s="403" t="str">
        <f t="shared" si="52"/>
        <v/>
      </c>
      <c r="AC168" s="130" t="str">
        <f t="shared" si="53"/>
        <v/>
      </c>
      <c r="AD168" s="461"/>
    </row>
    <row r="169" spans="1:30" x14ac:dyDescent="0.2">
      <c r="B169" s="500"/>
      <c r="C169" s="501"/>
      <c r="D169" s="501"/>
      <c r="E169" s="501"/>
      <c r="F169" s="501"/>
      <c r="G169" s="501"/>
      <c r="H169" s="501"/>
      <c r="I169" s="501"/>
      <c r="J169" s="501"/>
      <c r="K169" s="502"/>
      <c r="L169" s="429" t="s">
        <v>120</v>
      </c>
      <c r="M169" s="257" t="str">
        <f>IF(LEN($C$5)&lt;=1,
    "",
    IF(
        OR($C$5="Overige (zorg-)instellingen",$C$5="Onderneming"),
        IF(Basisgegevens!$C$5="Ja",
            IFERROR(
                INDEX(Hulpsheets!$AO$3:$AR$18,
                    MATCH($C$9,Hulpsheets!$AN$3:$AN$18,0),
                    MATCH($C$6,Hulpsheets!$AO$3:$AR$3,0)
                ),
                ""
            ),
            IFERROR(
                INDEX(Hulpsheets!$AH$3:$AK$18,
                    MATCH($C$9,Hulpsheets!$AG$3:$AG$18,0),
                    MATCH($C$6,Hulpsheets!$AH$3:$AK$3,0)
                ),
                ""
            )
        ),
        IF($L169="Niet-economische activiteit",
            100%,
            IF(Basisgegevens!$C$5="Ja",
                IFERROR(
                    INDEX(Hulpsheets!$AO$3:$AR$18,
                        MATCH($C$9,Hulpsheets!$AN$3:$AN$18,0),
                        MATCH($C$6,Hulpsheets!$AO$3:$AR$3,0)
                    ),
                    ""
                ),
                IFERROR(
                    INDEX(Hulpsheets!$AH$3:$AK$18,
                        MATCH($C$9,Hulpsheets!$AG$3:$AG$18,0),
                        MATCH($C$6,Hulpsheets!$AH$3:$AK$3,0)
                    ),
                    ""
                )
            )
        )
    )
)</f>
        <v/>
      </c>
      <c r="N169" s="399"/>
      <c r="O169" s="395" t="str">
        <f t="shared" si="48"/>
        <v/>
      </c>
      <c r="P169" s="86" t="str">
        <f t="shared" si="49"/>
        <v/>
      </c>
      <c r="R169" s="404"/>
      <c r="S169" s="403" t="str">
        <f t="shared" si="54"/>
        <v/>
      </c>
      <c r="T169" s="130" t="str">
        <f t="shared" si="50"/>
        <v/>
      </c>
      <c r="U169" s="70"/>
      <c r="V169" s="404"/>
      <c r="W169" s="70"/>
      <c r="X169" s="404"/>
      <c r="Z169" s="403" t="str">
        <f t="shared" si="55"/>
        <v/>
      </c>
      <c r="AA169" s="130" t="str">
        <f t="shared" si="51"/>
        <v/>
      </c>
      <c r="AB169" s="403" t="str">
        <f t="shared" si="52"/>
        <v/>
      </c>
      <c r="AC169" s="130" t="str">
        <f t="shared" si="53"/>
        <v/>
      </c>
      <c r="AD169" s="461"/>
    </row>
    <row r="170" spans="1:30" x14ac:dyDescent="0.2">
      <c r="B170" s="500"/>
      <c r="C170" s="501"/>
      <c r="D170" s="501"/>
      <c r="E170" s="501"/>
      <c r="F170" s="501"/>
      <c r="G170" s="501"/>
      <c r="H170" s="501"/>
      <c r="I170" s="501"/>
      <c r="J170" s="501"/>
      <c r="K170" s="502"/>
      <c r="L170" s="429" t="s">
        <v>120</v>
      </c>
      <c r="M170" s="257" t="str">
        <f>IF(LEN($C$5)&lt;=1,
    "",
    IF(
        OR($C$5="Overige (zorg-)instellingen",$C$5="Onderneming"),
        IF(Basisgegevens!$C$5="Ja",
            IFERROR(
                INDEX(Hulpsheets!$AO$3:$AR$18,
                    MATCH($C$9,Hulpsheets!$AN$3:$AN$18,0),
                    MATCH($C$6,Hulpsheets!$AO$3:$AR$3,0)
                ),
                ""
            ),
            IFERROR(
                INDEX(Hulpsheets!$AH$3:$AK$18,
                    MATCH($C$9,Hulpsheets!$AG$3:$AG$18,0),
                    MATCH($C$6,Hulpsheets!$AH$3:$AK$3,0)
                ),
                ""
            )
        ),
        IF($L170="Niet-economische activiteit",
            100%,
            IF(Basisgegevens!$C$5="Ja",
                IFERROR(
                    INDEX(Hulpsheets!$AO$3:$AR$18,
                        MATCH($C$9,Hulpsheets!$AN$3:$AN$18,0),
                        MATCH($C$6,Hulpsheets!$AO$3:$AR$3,0)
                    ),
                    ""
                ),
                IFERROR(
                    INDEX(Hulpsheets!$AH$3:$AK$18,
                        MATCH($C$9,Hulpsheets!$AG$3:$AG$18,0),
                        MATCH($C$6,Hulpsheets!$AH$3:$AK$3,0)
                    ),
                    ""
                )
            )
        )
    )
)</f>
        <v/>
      </c>
      <c r="N170" s="399"/>
      <c r="O170" s="395" t="str">
        <f t="shared" si="48"/>
        <v/>
      </c>
      <c r="P170" s="86" t="str">
        <f t="shared" si="49"/>
        <v/>
      </c>
      <c r="R170" s="404"/>
      <c r="S170" s="403" t="str">
        <f t="shared" si="54"/>
        <v/>
      </c>
      <c r="T170" s="130" t="str">
        <f t="shared" si="50"/>
        <v/>
      </c>
      <c r="U170" s="70"/>
      <c r="V170" s="404"/>
      <c r="W170" s="70"/>
      <c r="X170" s="404"/>
      <c r="Z170" s="403" t="str">
        <f t="shared" si="55"/>
        <v/>
      </c>
      <c r="AA170" s="130" t="str">
        <f t="shared" si="51"/>
        <v/>
      </c>
      <c r="AB170" s="403" t="str">
        <f t="shared" si="52"/>
        <v/>
      </c>
      <c r="AC170" s="130" t="str">
        <f t="shared" si="53"/>
        <v/>
      </c>
      <c r="AD170" s="461"/>
    </row>
    <row r="171" spans="1:30" x14ac:dyDescent="0.2">
      <c r="B171" s="500"/>
      <c r="C171" s="501"/>
      <c r="D171" s="501"/>
      <c r="E171" s="501"/>
      <c r="F171" s="501"/>
      <c r="G171" s="501"/>
      <c r="H171" s="501"/>
      <c r="I171" s="501"/>
      <c r="J171" s="501"/>
      <c r="K171" s="502"/>
      <c r="L171" s="429" t="s">
        <v>120</v>
      </c>
      <c r="M171" s="257" t="str">
        <f>IF(LEN($C$5)&lt;=1,
    "",
    IF(
        OR($C$5="Overige (zorg-)instellingen",$C$5="Onderneming"),
        IF(Basisgegevens!$C$5="Ja",
            IFERROR(
                INDEX(Hulpsheets!$AO$3:$AR$18,
                    MATCH($C$9,Hulpsheets!$AN$3:$AN$18,0),
                    MATCH($C$6,Hulpsheets!$AO$3:$AR$3,0)
                ),
                ""
            ),
            IFERROR(
                INDEX(Hulpsheets!$AH$3:$AK$18,
                    MATCH($C$9,Hulpsheets!$AG$3:$AG$18,0),
                    MATCH($C$6,Hulpsheets!$AH$3:$AK$3,0)
                ),
                ""
            )
        ),
        IF($L171="Niet-economische activiteit",
            100%,
            IF(Basisgegevens!$C$5="Ja",
                IFERROR(
                    INDEX(Hulpsheets!$AO$3:$AR$18,
                        MATCH($C$9,Hulpsheets!$AN$3:$AN$18,0),
                        MATCH($C$6,Hulpsheets!$AO$3:$AR$3,0)
                    ),
                    ""
                ),
                IFERROR(
                    INDEX(Hulpsheets!$AH$3:$AK$18,
                        MATCH($C$9,Hulpsheets!$AG$3:$AG$18,0),
                        MATCH($C$6,Hulpsheets!$AH$3:$AK$3,0)
                    ),
                    ""
                )
            )
        )
    )
)</f>
        <v/>
      </c>
      <c r="N171" s="399"/>
      <c r="O171" s="395" t="str">
        <f t="shared" si="48"/>
        <v/>
      </c>
      <c r="P171" s="86" t="str">
        <f t="shared" si="49"/>
        <v/>
      </c>
      <c r="R171" s="404"/>
      <c r="S171" s="403" t="str">
        <f t="shared" si="54"/>
        <v/>
      </c>
      <c r="T171" s="130" t="str">
        <f t="shared" si="50"/>
        <v/>
      </c>
      <c r="U171" s="70"/>
      <c r="V171" s="404"/>
      <c r="W171" s="70"/>
      <c r="X171" s="404"/>
      <c r="Z171" s="403" t="str">
        <f t="shared" si="55"/>
        <v/>
      </c>
      <c r="AA171" s="130" t="str">
        <f t="shared" si="51"/>
        <v/>
      </c>
      <c r="AB171" s="403" t="str">
        <f t="shared" si="52"/>
        <v/>
      </c>
      <c r="AC171" s="130" t="str">
        <f t="shared" si="53"/>
        <v/>
      </c>
      <c r="AD171" s="461"/>
    </row>
    <row r="172" spans="1:30" x14ac:dyDescent="0.2">
      <c r="B172" s="500"/>
      <c r="C172" s="501"/>
      <c r="D172" s="501"/>
      <c r="E172" s="501"/>
      <c r="F172" s="501"/>
      <c r="G172" s="501"/>
      <c r="H172" s="501"/>
      <c r="I172" s="501"/>
      <c r="J172" s="501"/>
      <c r="K172" s="502"/>
      <c r="L172" s="429" t="s">
        <v>120</v>
      </c>
      <c r="M172" s="257" t="str">
        <f>IF(LEN($C$5)&lt;=1,
    "",
    IF(
        OR($C$5="Overige (zorg-)instellingen",$C$5="Onderneming"),
        IF(Basisgegevens!$C$5="Ja",
            IFERROR(
                INDEX(Hulpsheets!$AO$3:$AR$18,
                    MATCH($C$9,Hulpsheets!$AN$3:$AN$18,0),
                    MATCH($C$6,Hulpsheets!$AO$3:$AR$3,0)
                ),
                ""
            ),
            IFERROR(
                INDEX(Hulpsheets!$AH$3:$AK$18,
                    MATCH($C$9,Hulpsheets!$AG$3:$AG$18,0),
                    MATCH($C$6,Hulpsheets!$AH$3:$AK$3,0)
                ),
                ""
            )
        ),
        IF($L172="Niet-economische activiteit",
            100%,
            IF(Basisgegevens!$C$5="Ja",
                IFERROR(
                    INDEX(Hulpsheets!$AO$3:$AR$18,
                        MATCH($C$9,Hulpsheets!$AN$3:$AN$18,0),
                        MATCH($C$6,Hulpsheets!$AO$3:$AR$3,0)
                    ),
                    ""
                ),
                IFERROR(
                    INDEX(Hulpsheets!$AH$3:$AK$18,
                        MATCH($C$9,Hulpsheets!$AG$3:$AG$18,0),
                        MATCH($C$6,Hulpsheets!$AH$3:$AK$3,0)
                    ),
                    ""
                )
            )
        )
    )
)</f>
        <v/>
      </c>
      <c r="N172" s="399"/>
      <c r="O172" s="395" t="str">
        <f t="shared" si="48"/>
        <v/>
      </c>
      <c r="P172" s="86" t="str">
        <f t="shared" si="49"/>
        <v/>
      </c>
      <c r="R172" s="404"/>
      <c r="S172" s="403" t="str">
        <f t="shared" si="54"/>
        <v/>
      </c>
      <c r="T172" s="130" t="str">
        <f t="shared" si="50"/>
        <v/>
      </c>
      <c r="U172" s="70"/>
      <c r="V172" s="404"/>
      <c r="W172" s="70"/>
      <c r="X172" s="404"/>
      <c r="Z172" s="403" t="str">
        <f t="shared" si="55"/>
        <v/>
      </c>
      <c r="AA172" s="130" t="str">
        <f t="shared" si="51"/>
        <v/>
      </c>
      <c r="AB172" s="403" t="str">
        <f t="shared" si="52"/>
        <v/>
      </c>
      <c r="AC172" s="130" t="str">
        <f t="shared" si="53"/>
        <v/>
      </c>
      <c r="AD172" s="461"/>
    </row>
    <row r="173" spans="1:30" x14ac:dyDescent="0.2">
      <c r="B173" s="500"/>
      <c r="C173" s="501"/>
      <c r="D173" s="501"/>
      <c r="E173" s="501"/>
      <c r="F173" s="501"/>
      <c r="G173" s="501"/>
      <c r="H173" s="501"/>
      <c r="I173" s="501"/>
      <c r="J173" s="501"/>
      <c r="K173" s="502"/>
      <c r="L173" s="429" t="s">
        <v>120</v>
      </c>
      <c r="M173" s="257" t="str">
        <f>IF(LEN($C$5)&lt;=1,
    "",
    IF(
        OR($C$5="Overige (zorg-)instellingen",$C$5="Onderneming"),
        IF(Basisgegevens!$C$5="Ja",
            IFERROR(
                INDEX(Hulpsheets!$AO$3:$AR$18,
                    MATCH($C$9,Hulpsheets!$AN$3:$AN$18,0),
                    MATCH($C$6,Hulpsheets!$AO$3:$AR$3,0)
                ),
                ""
            ),
            IFERROR(
                INDEX(Hulpsheets!$AH$3:$AK$18,
                    MATCH($C$9,Hulpsheets!$AG$3:$AG$18,0),
                    MATCH($C$6,Hulpsheets!$AH$3:$AK$3,0)
                ),
                ""
            )
        ),
        IF($L173="Niet-economische activiteit",
            100%,
            IF(Basisgegevens!$C$5="Ja",
                IFERROR(
                    INDEX(Hulpsheets!$AO$3:$AR$18,
                        MATCH($C$9,Hulpsheets!$AN$3:$AN$18,0),
                        MATCH($C$6,Hulpsheets!$AO$3:$AR$3,0)
                    ),
                    ""
                ),
                IFERROR(
                    INDEX(Hulpsheets!$AH$3:$AK$18,
                        MATCH($C$9,Hulpsheets!$AG$3:$AG$18,0),
                        MATCH($C$6,Hulpsheets!$AH$3:$AK$3,0)
                    ),
                    ""
                )
            )
        )
    )
)</f>
        <v/>
      </c>
      <c r="N173" s="399"/>
      <c r="O173" s="395" t="str">
        <f t="shared" si="48"/>
        <v/>
      </c>
      <c r="P173" s="86" t="str">
        <f t="shared" si="49"/>
        <v/>
      </c>
      <c r="R173" s="404"/>
      <c r="S173" s="403" t="str">
        <f t="shared" si="54"/>
        <v/>
      </c>
      <c r="T173" s="130" t="str">
        <f t="shared" si="50"/>
        <v/>
      </c>
      <c r="U173" s="70"/>
      <c r="V173" s="404"/>
      <c r="W173" s="70"/>
      <c r="X173" s="404"/>
      <c r="Z173" s="403" t="str">
        <f t="shared" si="55"/>
        <v/>
      </c>
      <c r="AA173" s="130" t="str">
        <f t="shared" si="51"/>
        <v/>
      </c>
      <c r="AB173" s="403" t="str">
        <f t="shared" si="52"/>
        <v/>
      </c>
      <c r="AC173" s="130" t="str">
        <f t="shared" si="53"/>
        <v/>
      </c>
      <c r="AD173" s="461"/>
    </row>
    <row r="174" spans="1:30" x14ac:dyDescent="0.2">
      <c r="B174" s="500"/>
      <c r="C174" s="501"/>
      <c r="D174" s="501"/>
      <c r="E174" s="501"/>
      <c r="F174" s="501"/>
      <c r="G174" s="501"/>
      <c r="H174" s="501"/>
      <c r="I174" s="501"/>
      <c r="J174" s="501"/>
      <c r="K174" s="502"/>
      <c r="L174" s="429" t="s">
        <v>120</v>
      </c>
      <c r="M174" s="257" t="str">
        <f>IF(LEN($C$5)&lt;=1,
    "",
    IF(
        OR($C$5="Overige (zorg-)instellingen",$C$5="Onderneming"),
        IF(Basisgegevens!$C$5="Ja",
            IFERROR(
                INDEX(Hulpsheets!$AO$3:$AR$18,
                    MATCH($C$9,Hulpsheets!$AN$3:$AN$18,0),
                    MATCH($C$6,Hulpsheets!$AO$3:$AR$3,0)
                ),
                ""
            ),
            IFERROR(
                INDEX(Hulpsheets!$AH$3:$AK$18,
                    MATCH($C$9,Hulpsheets!$AG$3:$AG$18,0),
                    MATCH($C$6,Hulpsheets!$AH$3:$AK$3,0)
                ),
                ""
            )
        ),
        IF($L174="Niet-economische activiteit",
            100%,
            IF(Basisgegevens!$C$5="Ja",
                IFERROR(
                    INDEX(Hulpsheets!$AO$3:$AR$18,
                        MATCH($C$9,Hulpsheets!$AN$3:$AN$18,0),
                        MATCH($C$6,Hulpsheets!$AO$3:$AR$3,0)
                    ),
                    ""
                ),
                IFERROR(
                    INDEX(Hulpsheets!$AH$3:$AK$18,
                        MATCH($C$9,Hulpsheets!$AG$3:$AG$18,0),
                        MATCH($C$6,Hulpsheets!$AH$3:$AK$3,0)
                    ),
                    ""
                )
            )
        )
    )
)</f>
        <v/>
      </c>
      <c r="N174" s="399"/>
      <c r="O174" s="395" t="str">
        <f t="shared" si="48"/>
        <v/>
      </c>
      <c r="P174" s="86" t="str">
        <f t="shared" si="49"/>
        <v/>
      </c>
      <c r="R174" s="404"/>
      <c r="S174" s="403" t="str">
        <f t="shared" si="54"/>
        <v/>
      </c>
      <c r="T174" s="130" t="str">
        <f t="shared" si="50"/>
        <v/>
      </c>
      <c r="U174" s="70"/>
      <c r="V174" s="404"/>
      <c r="W174" s="70"/>
      <c r="X174" s="404"/>
      <c r="Z174" s="403" t="str">
        <f t="shared" si="55"/>
        <v/>
      </c>
      <c r="AA174" s="130" t="str">
        <f t="shared" si="51"/>
        <v/>
      </c>
      <c r="AB174" s="403" t="str">
        <f t="shared" si="52"/>
        <v/>
      </c>
      <c r="AC174" s="130" t="str">
        <f t="shared" si="53"/>
        <v/>
      </c>
      <c r="AD174" s="461"/>
    </row>
    <row r="175" spans="1:30" x14ac:dyDescent="0.2">
      <c r="B175" s="500"/>
      <c r="C175" s="501"/>
      <c r="D175" s="501"/>
      <c r="E175" s="501"/>
      <c r="F175" s="501"/>
      <c r="G175" s="501"/>
      <c r="H175" s="501"/>
      <c r="I175" s="501"/>
      <c r="J175" s="501"/>
      <c r="K175" s="502"/>
      <c r="L175" s="429" t="s">
        <v>120</v>
      </c>
      <c r="M175" s="257" t="str">
        <f>IF(LEN($C$5)&lt;=1,
    "",
    IF(
        OR($C$5="Overige (zorg-)instellingen",$C$5="Onderneming"),
        IF(Basisgegevens!$C$5="Ja",
            IFERROR(
                INDEX(Hulpsheets!$AO$3:$AR$18,
                    MATCH($C$9,Hulpsheets!$AN$3:$AN$18,0),
                    MATCH($C$6,Hulpsheets!$AO$3:$AR$3,0)
                ),
                ""
            ),
            IFERROR(
                INDEX(Hulpsheets!$AH$3:$AK$18,
                    MATCH($C$9,Hulpsheets!$AG$3:$AG$18,0),
                    MATCH($C$6,Hulpsheets!$AH$3:$AK$3,0)
                ),
                ""
            )
        ),
        IF($L175="Niet-economische activiteit",
            100%,
            IF(Basisgegevens!$C$5="Ja",
                IFERROR(
                    INDEX(Hulpsheets!$AO$3:$AR$18,
                        MATCH($C$9,Hulpsheets!$AN$3:$AN$18,0),
                        MATCH($C$6,Hulpsheets!$AO$3:$AR$3,0)
                    ),
                    ""
                ),
                IFERROR(
                    INDEX(Hulpsheets!$AH$3:$AK$18,
                        MATCH($C$9,Hulpsheets!$AG$3:$AG$18,0),
                        MATCH($C$6,Hulpsheets!$AH$3:$AK$3,0)
                    ),
                    ""
                )
            )
        )
    )
)</f>
        <v/>
      </c>
      <c r="N175" s="399"/>
      <c r="O175" s="395" t="str">
        <f t="shared" si="48"/>
        <v/>
      </c>
      <c r="P175" s="86" t="str">
        <f t="shared" si="49"/>
        <v/>
      </c>
      <c r="R175" s="404"/>
      <c r="S175" s="403" t="str">
        <f t="shared" si="54"/>
        <v/>
      </c>
      <c r="T175" s="130" t="str">
        <f t="shared" si="50"/>
        <v/>
      </c>
      <c r="U175" s="70"/>
      <c r="V175" s="404"/>
      <c r="W175" s="70"/>
      <c r="X175" s="404"/>
      <c r="Z175" s="403" t="str">
        <f t="shared" si="55"/>
        <v/>
      </c>
      <c r="AA175" s="130" t="str">
        <f t="shared" si="51"/>
        <v/>
      </c>
      <c r="AB175" s="403" t="str">
        <f t="shared" si="52"/>
        <v/>
      </c>
      <c r="AC175" s="130" t="str">
        <f t="shared" si="53"/>
        <v/>
      </c>
      <c r="AD175" s="461"/>
    </row>
    <row r="176" spans="1:30" x14ac:dyDescent="0.2">
      <c r="B176" s="500"/>
      <c r="C176" s="501"/>
      <c r="D176" s="501"/>
      <c r="E176" s="501"/>
      <c r="F176" s="501"/>
      <c r="G176" s="501"/>
      <c r="H176" s="501"/>
      <c r="I176" s="501"/>
      <c r="J176" s="501"/>
      <c r="K176" s="502"/>
      <c r="L176" s="429" t="s">
        <v>120</v>
      </c>
      <c r="M176" s="257" t="str">
        <f>IF(LEN($C$5)&lt;=1,
    "",
    IF(
        OR($C$5="Overige (zorg-)instellingen",$C$5="Onderneming"),
        IF(Basisgegevens!$C$5="Ja",
            IFERROR(
                INDEX(Hulpsheets!$AO$3:$AR$18,
                    MATCH($C$9,Hulpsheets!$AN$3:$AN$18,0),
                    MATCH($C$6,Hulpsheets!$AO$3:$AR$3,0)
                ),
                ""
            ),
            IFERROR(
                INDEX(Hulpsheets!$AH$3:$AK$18,
                    MATCH($C$9,Hulpsheets!$AG$3:$AG$18,0),
                    MATCH($C$6,Hulpsheets!$AH$3:$AK$3,0)
                ),
                ""
            )
        ),
        IF($L176="Niet-economische activiteit",
            100%,
            IF(Basisgegevens!$C$5="Ja",
                IFERROR(
                    INDEX(Hulpsheets!$AO$3:$AR$18,
                        MATCH($C$9,Hulpsheets!$AN$3:$AN$18,0),
                        MATCH($C$6,Hulpsheets!$AO$3:$AR$3,0)
                    ),
                    ""
                ),
                IFERROR(
                    INDEX(Hulpsheets!$AH$3:$AK$18,
                        MATCH($C$9,Hulpsheets!$AG$3:$AG$18,0),
                        MATCH($C$6,Hulpsheets!$AH$3:$AK$3,0)
                    ),
                    ""
                )
            )
        )
    )
)</f>
        <v/>
      </c>
      <c r="N176" s="399"/>
      <c r="O176" s="395" t="str">
        <f t="shared" si="48"/>
        <v/>
      </c>
      <c r="P176" s="86" t="str">
        <f t="shared" si="49"/>
        <v/>
      </c>
      <c r="R176" s="404"/>
      <c r="S176" s="403" t="str">
        <f t="shared" si="54"/>
        <v/>
      </c>
      <c r="T176" s="130" t="str">
        <f t="shared" si="50"/>
        <v/>
      </c>
      <c r="U176" s="70"/>
      <c r="V176" s="404"/>
      <c r="W176" s="70"/>
      <c r="X176" s="404"/>
      <c r="Z176" s="403" t="str">
        <f t="shared" si="55"/>
        <v/>
      </c>
      <c r="AA176" s="130" t="str">
        <f t="shared" si="51"/>
        <v/>
      </c>
      <c r="AB176" s="403" t="str">
        <f t="shared" si="52"/>
        <v/>
      </c>
      <c r="AC176" s="130" t="str">
        <f t="shared" si="53"/>
        <v/>
      </c>
      <c r="AD176" s="461"/>
    </row>
    <row r="177" spans="1:30" ht="13.5" thickBot="1" x14ac:dyDescent="0.25">
      <c r="B177" s="500"/>
      <c r="C177" s="501"/>
      <c r="D177" s="501"/>
      <c r="E177" s="501"/>
      <c r="F177" s="501"/>
      <c r="G177" s="501"/>
      <c r="H177" s="501"/>
      <c r="I177" s="501"/>
      <c r="J177" s="501"/>
      <c r="K177" s="502"/>
      <c r="L177" s="429" t="s">
        <v>120</v>
      </c>
      <c r="M177" s="257" t="str">
        <f>IF(LEN($C$5)&lt;=1,
    "",
    IF(
        OR($C$5="Overige (zorg-)instellingen",$C$5="Onderneming"),
        IF(Basisgegevens!$C$5="Ja",
            IFERROR(
                INDEX(Hulpsheets!$AO$3:$AR$18,
                    MATCH($C$9,Hulpsheets!$AN$3:$AN$18,0),
                    MATCH($C$6,Hulpsheets!$AO$3:$AR$3,0)
                ),
                ""
            ),
            IFERROR(
                INDEX(Hulpsheets!$AH$3:$AK$18,
                    MATCH($C$9,Hulpsheets!$AG$3:$AG$18,0),
                    MATCH($C$6,Hulpsheets!$AH$3:$AK$3,0)
                ),
                ""
            )
        ),
        IF($L177="Niet-economische activiteit",
            100%,
            IF(Basisgegevens!$C$5="Ja",
                IFERROR(
                    INDEX(Hulpsheets!$AO$3:$AR$18,
                        MATCH($C$9,Hulpsheets!$AN$3:$AN$18,0),
                        MATCH($C$6,Hulpsheets!$AO$3:$AR$3,0)
                    ),
                    ""
                ),
                IFERROR(
                    INDEX(Hulpsheets!$AH$3:$AK$18,
                        MATCH($C$9,Hulpsheets!$AG$3:$AG$18,0),
                        MATCH($C$6,Hulpsheets!$AH$3:$AK$3,0)
                    ),
                    ""
                )
            )
        )
    )
)</f>
        <v/>
      </c>
      <c r="N177" s="399"/>
      <c r="O177" s="395" t="str">
        <f t="shared" si="48"/>
        <v/>
      </c>
      <c r="P177" s="86" t="str">
        <f t="shared" si="49"/>
        <v/>
      </c>
      <c r="R177" s="404"/>
      <c r="S177" s="403" t="str">
        <f t="shared" si="54"/>
        <v/>
      </c>
      <c r="T177" s="130" t="str">
        <f t="shared" si="50"/>
        <v/>
      </c>
      <c r="U177" s="70"/>
      <c r="V177" s="404"/>
      <c r="W177" s="70"/>
      <c r="X177" s="404"/>
      <c r="Z177" s="403" t="str">
        <f t="shared" si="55"/>
        <v/>
      </c>
      <c r="AA177" s="130" t="str">
        <f t="shared" si="51"/>
        <v/>
      </c>
      <c r="AB177" s="403" t="str">
        <f t="shared" si="52"/>
        <v/>
      </c>
      <c r="AC177" s="130" t="str">
        <f t="shared" si="53"/>
        <v/>
      </c>
      <c r="AD177" s="461"/>
    </row>
    <row r="178" spans="1:30" ht="13.5" hidden="1" outlineLevel="1" thickBot="1" x14ac:dyDescent="0.25">
      <c r="B178" s="500"/>
      <c r="C178" s="501"/>
      <c r="D178" s="501"/>
      <c r="E178" s="501"/>
      <c r="F178" s="501"/>
      <c r="G178" s="501"/>
      <c r="H178" s="501"/>
      <c r="I178" s="501"/>
      <c r="J178" s="501"/>
      <c r="K178" s="502"/>
      <c r="L178" s="429" t="s">
        <v>120</v>
      </c>
      <c r="M178" s="257" t="str">
        <f>IF(LEN($C$5)&lt;=1,
    "",
    IF(
        OR($C$5="Overige (zorg-)instellingen",$C$5="Onderneming"),
        IF(Basisgegevens!$C$5="Ja",
            IFERROR(
                INDEX(Hulpsheets!$AO$3:$AR$18,
                    MATCH($C$9,Hulpsheets!$AN$3:$AN$18,0),
                    MATCH($C$6,Hulpsheets!$AO$3:$AR$3,0)
                ),
                ""
            ),
            IFERROR(
                INDEX(Hulpsheets!$AH$3:$AK$18,
                    MATCH($C$9,Hulpsheets!$AG$3:$AG$18,0),
                    MATCH($C$6,Hulpsheets!$AH$3:$AK$3,0)
                ),
                ""
            )
        ),
        IF($L178="Niet-economische activiteit",
            100%,
            IF(Basisgegevens!$C$5="Ja",
                IFERROR(
                    INDEX(Hulpsheets!$AO$3:$AR$18,
                        MATCH($C$9,Hulpsheets!$AN$3:$AN$18,0),
                        MATCH($C$6,Hulpsheets!$AO$3:$AR$3,0)
                    ),
                    ""
                ),
                IFERROR(
                    INDEX(Hulpsheets!$AH$3:$AK$18,
                        MATCH($C$9,Hulpsheets!$AG$3:$AG$18,0),
                        MATCH($C$6,Hulpsheets!$AH$3:$AK$3,0)
                    ),
                    ""
                )
            )
        )
    )
)</f>
        <v/>
      </c>
      <c r="N178" s="399"/>
      <c r="O178" s="77" t="str">
        <f t="shared" si="48"/>
        <v/>
      </c>
      <c r="P178" s="86" t="str">
        <f t="shared" si="49"/>
        <v/>
      </c>
      <c r="R178" s="404"/>
      <c r="S178" s="403" t="str">
        <f t="shared" si="54"/>
        <v/>
      </c>
      <c r="T178" s="130" t="str">
        <f t="shared" si="50"/>
        <v/>
      </c>
      <c r="U178" s="70"/>
      <c r="V178" s="404"/>
      <c r="W178" s="70"/>
      <c r="X178" s="404"/>
      <c r="Z178" s="403" t="str">
        <f t="shared" si="55"/>
        <v/>
      </c>
      <c r="AA178" s="130" t="str">
        <f t="shared" si="51"/>
        <v/>
      </c>
      <c r="AB178" s="403" t="str">
        <f t="shared" si="52"/>
        <v/>
      </c>
      <c r="AC178" s="130" t="str">
        <f t="shared" si="53"/>
        <v/>
      </c>
      <c r="AD178" s="461"/>
    </row>
    <row r="179" spans="1:30" ht="13.5" hidden="1" outlineLevel="1" thickBot="1" x14ac:dyDescent="0.25">
      <c r="B179" s="500"/>
      <c r="C179" s="501"/>
      <c r="D179" s="501"/>
      <c r="E179" s="501"/>
      <c r="F179" s="501"/>
      <c r="G179" s="501"/>
      <c r="H179" s="501"/>
      <c r="I179" s="501"/>
      <c r="J179" s="501"/>
      <c r="K179" s="502"/>
      <c r="L179" s="429" t="s">
        <v>120</v>
      </c>
      <c r="M179" s="257" t="str">
        <f>IF(LEN($C$5)&lt;=1,
    "",
    IF(
        OR($C$5="Overige (zorg-)instellingen",$C$5="Onderneming"),
        IF(Basisgegevens!$C$5="Ja",
            IFERROR(
                INDEX(Hulpsheets!$AO$3:$AR$18,
                    MATCH($C$9,Hulpsheets!$AN$3:$AN$18,0),
                    MATCH($C$6,Hulpsheets!$AO$3:$AR$3,0)
                ),
                ""
            ),
            IFERROR(
                INDEX(Hulpsheets!$AH$3:$AK$18,
                    MATCH($C$9,Hulpsheets!$AG$3:$AG$18,0),
                    MATCH($C$6,Hulpsheets!$AH$3:$AK$3,0)
                ),
                ""
            )
        ),
        IF($L179="Niet-economische activiteit",
            100%,
            IF(Basisgegevens!$C$5="Ja",
                IFERROR(
                    INDEX(Hulpsheets!$AO$3:$AR$18,
                        MATCH($C$9,Hulpsheets!$AN$3:$AN$18,0),
                        MATCH($C$6,Hulpsheets!$AO$3:$AR$3,0)
                    ),
                    ""
                ),
                IFERROR(
                    INDEX(Hulpsheets!$AH$3:$AK$18,
                        MATCH($C$9,Hulpsheets!$AG$3:$AG$18,0),
                        MATCH($C$6,Hulpsheets!$AH$3:$AK$3,0)
                    ),
                    ""
                )
            )
        )
    )
)</f>
        <v/>
      </c>
      <c r="N179" s="399"/>
      <c r="O179" s="77" t="str">
        <f t="shared" si="48"/>
        <v/>
      </c>
      <c r="P179" s="86" t="str">
        <f t="shared" si="49"/>
        <v/>
      </c>
      <c r="R179" s="404"/>
      <c r="S179" s="403" t="str">
        <f t="shared" si="54"/>
        <v/>
      </c>
      <c r="T179" s="130" t="str">
        <f t="shared" si="50"/>
        <v/>
      </c>
      <c r="U179" s="70"/>
      <c r="V179" s="404"/>
      <c r="W179" s="70"/>
      <c r="X179" s="404"/>
      <c r="Z179" s="403" t="str">
        <f t="shared" si="55"/>
        <v/>
      </c>
      <c r="AA179" s="130" t="str">
        <f t="shared" si="51"/>
        <v/>
      </c>
      <c r="AB179" s="403" t="str">
        <f t="shared" si="52"/>
        <v/>
      </c>
      <c r="AC179" s="130" t="str">
        <f t="shared" si="53"/>
        <v/>
      </c>
      <c r="AD179" s="461"/>
    </row>
    <row r="180" spans="1:30" ht="13.5" hidden="1" outlineLevel="1" thickBot="1" x14ac:dyDescent="0.25">
      <c r="B180" s="500"/>
      <c r="C180" s="501"/>
      <c r="D180" s="501"/>
      <c r="E180" s="501"/>
      <c r="F180" s="501"/>
      <c r="G180" s="501"/>
      <c r="H180" s="501"/>
      <c r="I180" s="501"/>
      <c r="J180" s="501"/>
      <c r="K180" s="502"/>
      <c r="L180" s="429" t="s">
        <v>120</v>
      </c>
      <c r="M180" s="257" t="str">
        <f>IF(LEN($C$5)&lt;=1,
    "",
    IF(
        OR($C$5="Overige (zorg-)instellingen",$C$5="Onderneming"),
        IF(Basisgegevens!$C$5="Ja",
            IFERROR(
                INDEX(Hulpsheets!$AO$3:$AR$18,
                    MATCH($C$9,Hulpsheets!$AN$3:$AN$18,0),
                    MATCH($C$6,Hulpsheets!$AO$3:$AR$3,0)
                ),
                ""
            ),
            IFERROR(
                INDEX(Hulpsheets!$AH$3:$AK$18,
                    MATCH($C$9,Hulpsheets!$AG$3:$AG$18,0),
                    MATCH($C$6,Hulpsheets!$AH$3:$AK$3,0)
                ),
                ""
            )
        ),
        IF($L180="Niet-economische activiteit",
            100%,
            IF(Basisgegevens!$C$5="Ja",
                IFERROR(
                    INDEX(Hulpsheets!$AO$3:$AR$18,
                        MATCH($C$9,Hulpsheets!$AN$3:$AN$18,0),
                        MATCH($C$6,Hulpsheets!$AO$3:$AR$3,0)
                    ),
                    ""
                ),
                IFERROR(
                    INDEX(Hulpsheets!$AH$3:$AK$18,
                        MATCH($C$9,Hulpsheets!$AG$3:$AG$18,0),
                        MATCH($C$6,Hulpsheets!$AH$3:$AK$3,0)
                    ),
                    ""
                )
            )
        )
    )
)</f>
        <v/>
      </c>
      <c r="N180" s="399"/>
      <c r="O180" s="77" t="str">
        <f t="shared" si="48"/>
        <v/>
      </c>
      <c r="P180" s="86" t="str">
        <f t="shared" si="49"/>
        <v/>
      </c>
      <c r="R180" s="404"/>
      <c r="S180" s="403" t="str">
        <f t="shared" si="54"/>
        <v/>
      </c>
      <c r="T180" s="130" t="str">
        <f t="shared" si="50"/>
        <v/>
      </c>
      <c r="U180" s="70"/>
      <c r="V180" s="404"/>
      <c r="W180" s="70"/>
      <c r="X180" s="404"/>
      <c r="Z180" s="403" t="str">
        <f t="shared" si="55"/>
        <v/>
      </c>
      <c r="AA180" s="130" t="str">
        <f t="shared" si="51"/>
        <v/>
      </c>
      <c r="AB180" s="403" t="str">
        <f t="shared" si="52"/>
        <v/>
      </c>
      <c r="AC180" s="130" t="str">
        <f t="shared" si="53"/>
        <v/>
      </c>
      <c r="AD180" s="461"/>
    </row>
    <row r="181" spans="1:30" ht="13.5" hidden="1" outlineLevel="1" thickBot="1" x14ac:dyDescent="0.25">
      <c r="B181" s="500"/>
      <c r="C181" s="501"/>
      <c r="D181" s="501"/>
      <c r="E181" s="501"/>
      <c r="F181" s="501"/>
      <c r="G181" s="501"/>
      <c r="H181" s="501"/>
      <c r="I181" s="501"/>
      <c r="J181" s="501"/>
      <c r="K181" s="502"/>
      <c r="L181" s="429" t="s">
        <v>120</v>
      </c>
      <c r="M181" s="257" t="str">
        <f>IF(LEN($C$5)&lt;=1,
    "",
    IF(
        OR($C$5="Overige (zorg-)instellingen",$C$5="Onderneming"),
        IF(Basisgegevens!$C$5="Ja",
            IFERROR(
                INDEX(Hulpsheets!$AO$3:$AR$18,
                    MATCH($C$9,Hulpsheets!$AN$3:$AN$18,0),
                    MATCH($C$6,Hulpsheets!$AO$3:$AR$3,0)
                ),
                ""
            ),
            IFERROR(
                INDEX(Hulpsheets!$AH$3:$AK$18,
                    MATCH($C$9,Hulpsheets!$AG$3:$AG$18,0),
                    MATCH($C$6,Hulpsheets!$AH$3:$AK$3,0)
                ),
                ""
            )
        ),
        IF($L181="Niet-economische activiteit",
            100%,
            IF(Basisgegevens!$C$5="Ja",
                IFERROR(
                    INDEX(Hulpsheets!$AO$3:$AR$18,
                        MATCH($C$9,Hulpsheets!$AN$3:$AN$18,0),
                        MATCH($C$6,Hulpsheets!$AO$3:$AR$3,0)
                    ),
                    ""
                ),
                IFERROR(
                    INDEX(Hulpsheets!$AH$3:$AK$18,
                        MATCH($C$9,Hulpsheets!$AG$3:$AG$18,0),
                        MATCH($C$6,Hulpsheets!$AH$3:$AK$3,0)
                    ),
                    ""
                )
            )
        )
    )
)</f>
        <v/>
      </c>
      <c r="N181" s="399"/>
      <c r="O181" s="77" t="str">
        <f t="shared" si="48"/>
        <v/>
      </c>
      <c r="P181" s="86" t="str">
        <f t="shared" si="49"/>
        <v/>
      </c>
      <c r="R181" s="404"/>
      <c r="S181" s="403" t="str">
        <f t="shared" si="54"/>
        <v/>
      </c>
      <c r="T181" s="130" t="str">
        <f t="shared" si="50"/>
        <v/>
      </c>
      <c r="U181" s="70"/>
      <c r="V181" s="404"/>
      <c r="W181" s="70"/>
      <c r="X181" s="404"/>
      <c r="Z181" s="403" t="str">
        <f t="shared" si="55"/>
        <v/>
      </c>
      <c r="AA181" s="130" t="str">
        <f t="shared" si="51"/>
        <v/>
      </c>
      <c r="AB181" s="403" t="str">
        <f t="shared" si="52"/>
        <v/>
      </c>
      <c r="AC181" s="130" t="str">
        <f t="shared" si="53"/>
        <v/>
      </c>
      <c r="AD181" s="461"/>
    </row>
    <row r="182" spans="1:30" ht="13.5" hidden="1" outlineLevel="1" thickBot="1" x14ac:dyDescent="0.25">
      <c r="B182" s="500"/>
      <c r="C182" s="501"/>
      <c r="D182" s="501"/>
      <c r="E182" s="501"/>
      <c r="F182" s="501"/>
      <c r="G182" s="501"/>
      <c r="H182" s="501"/>
      <c r="I182" s="501"/>
      <c r="J182" s="501"/>
      <c r="K182" s="502"/>
      <c r="L182" s="429" t="s">
        <v>120</v>
      </c>
      <c r="M182" s="257" t="str">
        <f>IF(LEN($C$5)&lt;=1,
    "",
    IF(
        OR($C$5="Overige (zorg-)instellingen",$C$5="Onderneming"),
        IF(Basisgegevens!$C$5="Ja",
            IFERROR(
                INDEX(Hulpsheets!$AO$3:$AR$18,
                    MATCH($C$9,Hulpsheets!$AN$3:$AN$18,0),
                    MATCH($C$6,Hulpsheets!$AO$3:$AR$3,0)
                ),
                ""
            ),
            IFERROR(
                INDEX(Hulpsheets!$AH$3:$AK$18,
                    MATCH($C$9,Hulpsheets!$AG$3:$AG$18,0),
                    MATCH($C$6,Hulpsheets!$AH$3:$AK$3,0)
                ),
                ""
            )
        ),
        IF($L182="Niet-economische activiteit",
            100%,
            IF(Basisgegevens!$C$5="Ja",
                IFERROR(
                    INDEX(Hulpsheets!$AO$3:$AR$18,
                        MATCH($C$9,Hulpsheets!$AN$3:$AN$18,0),
                        MATCH($C$6,Hulpsheets!$AO$3:$AR$3,0)
                    ),
                    ""
                ),
                IFERROR(
                    INDEX(Hulpsheets!$AH$3:$AK$18,
                        MATCH($C$9,Hulpsheets!$AG$3:$AG$18,0),
                        MATCH($C$6,Hulpsheets!$AH$3:$AK$3,0)
                    ),
                    ""
                )
            )
        )
    )
)</f>
        <v/>
      </c>
      <c r="N182" s="399"/>
      <c r="O182" s="77" t="str">
        <f t="shared" si="48"/>
        <v/>
      </c>
      <c r="P182" s="86" t="str">
        <f t="shared" si="49"/>
        <v/>
      </c>
      <c r="R182" s="404"/>
      <c r="S182" s="403" t="str">
        <f t="shared" si="54"/>
        <v/>
      </c>
      <c r="T182" s="130" t="str">
        <f t="shared" si="50"/>
        <v/>
      </c>
      <c r="U182" s="70"/>
      <c r="V182" s="404"/>
      <c r="W182" s="70"/>
      <c r="X182" s="404"/>
      <c r="Z182" s="403" t="str">
        <f t="shared" si="55"/>
        <v/>
      </c>
      <c r="AA182" s="130" t="str">
        <f t="shared" si="51"/>
        <v/>
      </c>
      <c r="AB182" s="403" t="str">
        <f t="shared" si="52"/>
        <v/>
      </c>
      <c r="AC182" s="130" t="str">
        <f t="shared" si="53"/>
        <v/>
      </c>
      <c r="AD182" s="461"/>
    </row>
    <row r="183" spans="1:30" ht="13.5" hidden="1" outlineLevel="1" thickBot="1" x14ac:dyDescent="0.25">
      <c r="B183" s="500"/>
      <c r="C183" s="501"/>
      <c r="D183" s="501"/>
      <c r="E183" s="501"/>
      <c r="F183" s="501"/>
      <c r="G183" s="501"/>
      <c r="H183" s="501"/>
      <c r="I183" s="501"/>
      <c r="J183" s="501"/>
      <c r="K183" s="502"/>
      <c r="L183" s="429" t="s">
        <v>120</v>
      </c>
      <c r="M183" s="257" t="str">
        <f>IF(LEN($C$5)&lt;=1,
    "",
    IF(
        OR($C$5="Overige (zorg-)instellingen",$C$5="Onderneming"),
        IF(Basisgegevens!$C$5="Ja",
            IFERROR(
                INDEX(Hulpsheets!$AO$3:$AR$18,
                    MATCH($C$9,Hulpsheets!$AN$3:$AN$18,0),
                    MATCH($C$6,Hulpsheets!$AO$3:$AR$3,0)
                ),
                ""
            ),
            IFERROR(
                INDEX(Hulpsheets!$AH$3:$AK$18,
                    MATCH($C$9,Hulpsheets!$AG$3:$AG$18,0),
                    MATCH($C$6,Hulpsheets!$AH$3:$AK$3,0)
                ),
                ""
            )
        ),
        IF($L183="Niet-economische activiteit",
            100%,
            IF(Basisgegevens!$C$5="Ja",
                IFERROR(
                    INDEX(Hulpsheets!$AO$3:$AR$18,
                        MATCH($C$9,Hulpsheets!$AN$3:$AN$18,0),
                        MATCH($C$6,Hulpsheets!$AO$3:$AR$3,0)
                    ),
                    ""
                ),
                IFERROR(
                    INDEX(Hulpsheets!$AH$3:$AK$18,
                        MATCH($C$9,Hulpsheets!$AG$3:$AG$18,0),
                        MATCH($C$6,Hulpsheets!$AH$3:$AK$3,0)
                    ),
                    ""
                )
            )
        )
    )
)</f>
        <v/>
      </c>
      <c r="N183" s="399"/>
      <c r="O183" s="77" t="str">
        <f t="shared" si="48"/>
        <v/>
      </c>
      <c r="P183" s="86" t="str">
        <f t="shared" si="49"/>
        <v/>
      </c>
      <c r="R183" s="404"/>
      <c r="S183" s="403" t="str">
        <f t="shared" si="54"/>
        <v/>
      </c>
      <c r="T183" s="130" t="str">
        <f t="shared" si="50"/>
        <v/>
      </c>
      <c r="U183" s="70"/>
      <c r="V183" s="404"/>
      <c r="W183" s="70"/>
      <c r="X183" s="404"/>
      <c r="Z183" s="403" t="str">
        <f t="shared" si="55"/>
        <v/>
      </c>
      <c r="AA183" s="130" t="str">
        <f t="shared" si="51"/>
        <v/>
      </c>
      <c r="AB183" s="403" t="str">
        <f t="shared" si="52"/>
        <v/>
      </c>
      <c r="AC183" s="130" t="str">
        <f t="shared" si="53"/>
        <v/>
      </c>
      <c r="AD183" s="461"/>
    </row>
    <row r="184" spans="1:30" ht="13.5" hidden="1" outlineLevel="1" thickBot="1" x14ac:dyDescent="0.25">
      <c r="B184" s="500"/>
      <c r="C184" s="501"/>
      <c r="D184" s="501"/>
      <c r="E184" s="501"/>
      <c r="F184" s="501"/>
      <c r="G184" s="501"/>
      <c r="H184" s="501"/>
      <c r="I184" s="501"/>
      <c r="J184" s="501"/>
      <c r="K184" s="502"/>
      <c r="L184" s="429" t="s">
        <v>120</v>
      </c>
      <c r="M184" s="257" t="str">
        <f>IF(LEN($C$5)&lt;=1,
    "",
    IF(
        OR($C$5="Overige (zorg-)instellingen",$C$5="Onderneming"),
        IF(Basisgegevens!$C$5="Ja",
            IFERROR(
                INDEX(Hulpsheets!$AO$3:$AR$18,
                    MATCH($C$9,Hulpsheets!$AN$3:$AN$18,0),
                    MATCH($C$6,Hulpsheets!$AO$3:$AR$3,0)
                ),
                ""
            ),
            IFERROR(
                INDEX(Hulpsheets!$AH$3:$AK$18,
                    MATCH($C$9,Hulpsheets!$AG$3:$AG$18,0),
                    MATCH($C$6,Hulpsheets!$AH$3:$AK$3,0)
                ),
                ""
            )
        ),
        IF($L184="Niet-economische activiteit",
            100%,
            IF(Basisgegevens!$C$5="Ja",
                IFERROR(
                    INDEX(Hulpsheets!$AO$3:$AR$18,
                        MATCH($C$9,Hulpsheets!$AN$3:$AN$18,0),
                        MATCH($C$6,Hulpsheets!$AO$3:$AR$3,0)
                    ),
                    ""
                ),
                IFERROR(
                    INDEX(Hulpsheets!$AH$3:$AK$18,
                        MATCH($C$9,Hulpsheets!$AG$3:$AG$18,0),
                        MATCH($C$6,Hulpsheets!$AH$3:$AK$3,0)
                    ),
                    ""
                )
            )
        )
    )
)</f>
        <v/>
      </c>
      <c r="N184" s="399"/>
      <c r="O184" s="77" t="str">
        <f t="shared" si="48"/>
        <v/>
      </c>
      <c r="P184" s="86" t="str">
        <f t="shared" si="49"/>
        <v/>
      </c>
      <c r="R184" s="404"/>
      <c r="S184" s="403" t="str">
        <f t="shared" si="54"/>
        <v/>
      </c>
      <c r="T184" s="130" t="str">
        <f t="shared" si="50"/>
        <v/>
      </c>
      <c r="U184" s="70"/>
      <c r="V184" s="404"/>
      <c r="W184" s="70"/>
      <c r="X184" s="404"/>
      <c r="Z184" s="403" t="str">
        <f t="shared" si="55"/>
        <v/>
      </c>
      <c r="AA184" s="130" t="str">
        <f t="shared" si="51"/>
        <v/>
      </c>
      <c r="AB184" s="403" t="str">
        <f t="shared" si="52"/>
        <v/>
      </c>
      <c r="AC184" s="130" t="str">
        <f t="shared" si="53"/>
        <v/>
      </c>
      <c r="AD184" s="461"/>
    </row>
    <row r="185" spans="1:30" ht="13.5" hidden="1" outlineLevel="1" thickBot="1" x14ac:dyDescent="0.25">
      <c r="B185" s="500"/>
      <c r="C185" s="501"/>
      <c r="D185" s="501"/>
      <c r="E185" s="501"/>
      <c r="F185" s="501"/>
      <c r="G185" s="501"/>
      <c r="H185" s="501"/>
      <c r="I185" s="501"/>
      <c r="J185" s="501"/>
      <c r="K185" s="502"/>
      <c r="L185" s="429" t="s">
        <v>120</v>
      </c>
      <c r="M185" s="257" t="str">
        <f>IF(LEN($C$5)&lt;=1,
    "",
    IF(
        OR($C$5="Overige (zorg-)instellingen",$C$5="Onderneming"),
        IF(Basisgegevens!$C$5="Ja",
            IFERROR(
                INDEX(Hulpsheets!$AO$3:$AR$18,
                    MATCH($C$9,Hulpsheets!$AN$3:$AN$18,0),
                    MATCH($C$6,Hulpsheets!$AO$3:$AR$3,0)
                ),
                ""
            ),
            IFERROR(
                INDEX(Hulpsheets!$AH$3:$AK$18,
                    MATCH($C$9,Hulpsheets!$AG$3:$AG$18,0),
                    MATCH($C$6,Hulpsheets!$AH$3:$AK$3,0)
                ),
                ""
            )
        ),
        IF($L185="Niet-economische activiteit",
            100%,
            IF(Basisgegevens!$C$5="Ja",
                IFERROR(
                    INDEX(Hulpsheets!$AO$3:$AR$18,
                        MATCH($C$9,Hulpsheets!$AN$3:$AN$18,0),
                        MATCH($C$6,Hulpsheets!$AO$3:$AR$3,0)
                    ),
                    ""
                ),
                IFERROR(
                    INDEX(Hulpsheets!$AH$3:$AK$18,
                        MATCH($C$9,Hulpsheets!$AG$3:$AG$18,0),
                        MATCH($C$6,Hulpsheets!$AH$3:$AK$3,0)
                    ),
                    ""
                )
            )
        )
    )
)</f>
        <v/>
      </c>
      <c r="N185" s="399"/>
      <c r="O185" s="77" t="str">
        <f t="shared" si="48"/>
        <v/>
      </c>
      <c r="P185" s="86" t="str">
        <f t="shared" si="49"/>
        <v/>
      </c>
      <c r="R185" s="404"/>
      <c r="S185" s="403" t="str">
        <f t="shared" si="54"/>
        <v/>
      </c>
      <c r="T185" s="130" t="str">
        <f t="shared" si="50"/>
        <v/>
      </c>
      <c r="U185" s="70"/>
      <c r="V185" s="404"/>
      <c r="W185" s="70"/>
      <c r="X185" s="404"/>
      <c r="Z185" s="403" t="str">
        <f t="shared" si="55"/>
        <v/>
      </c>
      <c r="AA185" s="130" t="str">
        <f t="shared" si="51"/>
        <v/>
      </c>
      <c r="AB185" s="403" t="str">
        <f t="shared" si="52"/>
        <v/>
      </c>
      <c r="AC185" s="130" t="str">
        <f t="shared" si="53"/>
        <v/>
      </c>
      <c r="AD185" s="461"/>
    </row>
    <row r="186" spans="1:30" ht="13.5" hidden="1" outlineLevel="1" thickBot="1" x14ac:dyDescent="0.25">
      <c r="B186" s="500"/>
      <c r="C186" s="501"/>
      <c r="D186" s="501"/>
      <c r="E186" s="501"/>
      <c r="F186" s="501"/>
      <c r="G186" s="501"/>
      <c r="H186" s="501"/>
      <c r="I186" s="501"/>
      <c r="J186" s="501"/>
      <c r="K186" s="502"/>
      <c r="L186" s="429" t="s">
        <v>120</v>
      </c>
      <c r="M186" s="257" t="str">
        <f>IF(LEN($C$5)&lt;=1,
    "",
    IF(
        OR($C$5="Overige (zorg-)instellingen",$C$5="Onderneming"),
        IF(Basisgegevens!$C$5="Ja",
            IFERROR(
                INDEX(Hulpsheets!$AO$3:$AR$18,
                    MATCH($C$9,Hulpsheets!$AN$3:$AN$18,0),
                    MATCH($C$6,Hulpsheets!$AO$3:$AR$3,0)
                ),
                ""
            ),
            IFERROR(
                INDEX(Hulpsheets!$AH$3:$AK$18,
                    MATCH($C$9,Hulpsheets!$AG$3:$AG$18,0),
                    MATCH($C$6,Hulpsheets!$AH$3:$AK$3,0)
                ),
                ""
            )
        ),
        IF($L186="Niet-economische activiteit",
            100%,
            IF(Basisgegevens!$C$5="Ja",
                IFERROR(
                    INDEX(Hulpsheets!$AO$3:$AR$18,
                        MATCH($C$9,Hulpsheets!$AN$3:$AN$18,0),
                        MATCH($C$6,Hulpsheets!$AO$3:$AR$3,0)
                    ),
                    ""
                ),
                IFERROR(
                    INDEX(Hulpsheets!$AH$3:$AK$18,
                        MATCH($C$9,Hulpsheets!$AG$3:$AG$18,0),
                        MATCH($C$6,Hulpsheets!$AH$3:$AK$3,0)
                    ),
                    ""
                )
            )
        )
    )
)</f>
        <v/>
      </c>
      <c r="N186" s="399"/>
      <c r="O186" s="77" t="str">
        <f t="shared" si="48"/>
        <v/>
      </c>
      <c r="P186" s="86" t="str">
        <f t="shared" si="49"/>
        <v/>
      </c>
      <c r="R186" s="404"/>
      <c r="S186" s="403" t="str">
        <f t="shared" si="54"/>
        <v/>
      </c>
      <c r="T186" s="130" t="str">
        <f t="shared" si="50"/>
        <v/>
      </c>
      <c r="U186" s="70"/>
      <c r="V186" s="404"/>
      <c r="W186" s="70"/>
      <c r="X186" s="404"/>
      <c r="Z186" s="403" t="str">
        <f t="shared" si="55"/>
        <v/>
      </c>
      <c r="AA186" s="130" t="str">
        <f t="shared" si="51"/>
        <v/>
      </c>
      <c r="AB186" s="403" t="str">
        <f t="shared" si="52"/>
        <v/>
      </c>
      <c r="AC186" s="130" t="str">
        <f t="shared" si="53"/>
        <v/>
      </c>
      <c r="AD186" s="461"/>
    </row>
    <row r="187" spans="1:30" ht="13.5" hidden="1" outlineLevel="1" thickBot="1" x14ac:dyDescent="0.25">
      <c r="B187" s="532"/>
      <c r="C187" s="533"/>
      <c r="D187" s="533"/>
      <c r="E187" s="533"/>
      <c r="F187" s="533"/>
      <c r="G187" s="533"/>
      <c r="H187" s="533"/>
      <c r="I187" s="533"/>
      <c r="J187" s="533"/>
      <c r="K187" s="534"/>
      <c r="L187" s="428" t="s">
        <v>120</v>
      </c>
      <c r="M187" s="427" t="str">
        <f>IF(LEN($C$5)&lt;=1,
    "",
    IF(
        OR($C$5="Overige (zorg-)instellingen",$C$5="Onderneming"),
        IF(Basisgegevens!$C$5="Ja",
            IFERROR(
                INDEX(Hulpsheets!$AO$3:$AR$18,
                    MATCH($C$9,Hulpsheets!$AN$3:$AN$18,0),
                    MATCH($C$6,Hulpsheets!$AO$3:$AR$3,0)
                ),
                ""
            ),
            IFERROR(
                INDEX(Hulpsheets!$AH$3:$AK$18,
                    MATCH($C$9,Hulpsheets!$AG$3:$AG$18,0),
                    MATCH($C$6,Hulpsheets!$AH$3:$AK$3,0)
                ),
                ""
            )
        ),
        IF($L187="Niet-economische activiteit",
            100%,
            IF(Basisgegevens!$C$5="Ja",
                IFERROR(
                    INDEX(Hulpsheets!$AO$3:$AR$18,
                        MATCH($C$9,Hulpsheets!$AN$3:$AN$18,0),
                        MATCH($C$6,Hulpsheets!$AO$3:$AR$3,0)
                    ),
                    ""
                ),
                IFERROR(
                    INDEX(Hulpsheets!$AH$3:$AK$18,
                        MATCH($C$9,Hulpsheets!$AG$3:$AG$18,0),
                        MATCH($C$6,Hulpsheets!$AH$3:$AK$3,0)
                    ),
                    ""
                )
            )
        )
    )
)</f>
        <v/>
      </c>
      <c r="N187" s="399"/>
      <c r="O187" s="87" t="str">
        <f t="shared" si="48"/>
        <v/>
      </c>
      <c r="P187" s="88" t="str">
        <f t="shared" si="49"/>
        <v/>
      </c>
      <c r="R187" s="405"/>
      <c r="S187" s="403" t="str">
        <f t="shared" si="54"/>
        <v/>
      </c>
      <c r="T187" s="365" t="str">
        <f t="shared" si="50"/>
        <v/>
      </c>
      <c r="U187" s="70"/>
      <c r="V187" s="405"/>
      <c r="W187" s="70"/>
      <c r="X187" s="405"/>
      <c r="Z187" s="403" t="str">
        <f t="shared" si="55"/>
        <v/>
      </c>
      <c r="AA187" s="365" t="str">
        <f t="shared" si="51"/>
        <v/>
      </c>
      <c r="AB187" s="403" t="str">
        <f t="shared" si="52"/>
        <v/>
      </c>
      <c r="AC187" s="365" t="str">
        <f t="shared" si="53"/>
        <v/>
      </c>
      <c r="AD187" s="461"/>
    </row>
    <row r="188" spans="1:30" ht="13.5" collapsed="1" thickBot="1" x14ac:dyDescent="0.25">
      <c r="B188" s="32"/>
      <c r="C188" s="32"/>
      <c r="D188" s="103"/>
      <c r="E188" s="110"/>
      <c r="F188" s="110"/>
      <c r="G188" s="111"/>
      <c r="H188" s="112"/>
      <c r="I188" s="29"/>
      <c r="J188" s="111"/>
      <c r="L188" s="418" t="s">
        <v>102</v>
      </c>
      <c r="M188" s="78"/>
      <c r="N188" s="101">
        <f>SUM(N163:N187)</f>
        <v>0</v>
      </c>
      <c r="O188" s="101">
        <f>SUM(O163:O187)</f>
        <v>0</v>
      </c>
      <c r="P188" s="101">
        <f>SUM(P163:P187)</f>
        <v>0</v>
      </c>
      <c r="Q188" s="29"/>
      <c r="R188" s="367">
        <f>SUM(R163:R187)</f>
        <v>0</v>
      </c>
      <c r="S188" s="367">
        <f>SUM(S163:S187)</f>
        <v>0</v>
      </c>
      <c r="T188" s="367">
        <f>SUM(T163:T187)</f>
        <v>0</v>
      </c>
      <c r="V188" s="439">
        <f>SUM(V163:V187)</f>
        <v>0</v>
      </c>
      <c r="W188" s="70"/>
      <c r="X188" s="439">
        <f>SUM(X163:X187)</f>
        <v>0</v>
      </c>
      <c r="Z188" s="102">
        <f>SUM(Z163:Z187)</f>
        <v>0</v>
      </c>
      <c r="AA188" s="102">
        <f>SUM(AA163:AA187)</f>
        <v>0</v>
      </c>
      <c r="AB188" s="102">
        <f>SUM(AB163:AB187)</f>
        <v>0</v>
      </c>
      <c r="AC188" s="102">
        <f>SUM(AC163:AC187)</f>
        <v>0</v>
      </c>
      <c r="AD188" s="100"/>
    </row>
    <row r="189" spans="1:30" x14ac:dyDescent="0.2">
      <c r="B189" s="32"/>
      <c r="C189" s="32"/>
      <c r="D189" s="103"/>
      <c r="E189" s="110"/>
      <c r="F189" s="110"/>
      <c r="G189" s="111"/>
      <c r="H189" s="112"/>
      <c r="I189" s="29"/>
      <c r="J189" s="111"/>
      <c r="W189" s="100"/>
      <c r="X189" s="100"/>
      <c r="AB189" s="100"/>
    </row>
    <row r="190" spans="1:30" x14ac:dyDescent="0.2">
      <c r="B190" s="503" t="s">
        <v>126</v>
      </c>
      <c r="C190" s="503"/>
      <c r="D190" s="503"/>
      <c r="E190" s="503"/>
      <c r="F190" s="29"/>
      <c r="I190" s="29"/>
      <c r="P190" s="29"/>
      <c r="Q190" s="29"/>
      <c r="R190" s="6"/>
      <c r="S190" s="121"/>
      <c r="T190" s="6"/>
      <c r="U190" s="29"/>
      <c r="V190" s="29"/>
      <c r="W190" s="29"/>
      <c r="X190" s="29"/>
      <c r="Z190" s="121"/>
      <c r="AA190" s="29"/>
      <c r="AB190" s="121"/>
    </row>
    <row r="191" spans="1:30" ht="13.5" thickBot="1" x14ac:dyDescent="0.25">
      <c r="B191" s="106"/>
      <c r="C191" s="106"/>
      <c r="D191" s="107"/>
      <c r="E191" s="107"/>
      <c r="G191" s="107"/>
      <c r="H191" s="108"/>
      <c r="I191" s="95"/>
      <c r="J191" s="107"/>
      <c r="P191" s="29"/>
      <c r="Q191" s="29"/>
      <c r="S191" s="6"/>
      <c r="T191" s="6"/>
      <c r="U191" s="29"/>
      <c r="W191" s="29"/>
      <c r="Z191" s="6"/>
      <c r="AA191" s="29"/>
      <c r="AB191" s="6"/>
    </row>
    <row r="192" spans="1:30" ht="38.25" customHeight="1" thickBot="1" x14ac:dyDescent="0.25">
      <c r="A192" s="117"/>
      <c r="B192" s="391" t="s">
        <v>109</v>
      </c>
      <c r="C192" s="392"/>
      <c r="D192" s="392"/>
      <c r="E192" s="392"/>
      <c r="F192" s="392"/>
      <c r="G192" s="392"/>
      <c r="H192" s="392"/>
      <c r="I192" s="392"/>
      <c r="J192" s="392"/>
      <c r="K192" s="392"/>
      <c r="L192" s="392"/>
      <c r="M192" s="392"/>
      <c r="N192" s="237" t="s">
        <v>127</v>
      </c>
      <c r="Q192" s="117"/>
      <c r="R192" s="239" t="s">
        <v>187</v>
      </c>
      <c r="S192" s="118"/>
      <c r="T192" s="118"/>
      <c r="U192" s="242"/>
      <c r="V192" s="239" t="s">
        <v>187</v>
      </c>
      <c r="W192" s="242"/>
      <c r="X192" s="239" t="s">
        <v>187</v>
      </c>
      <c r="Y192" s="117"/>
      <c r="Z192" s="118"/>
      <c r="AA192" s="242"/>
      <c r="AB192" s="118"/>
      <c r="AC192" s="117"/>
      <c r="AD192" s="117"/>
    </row>
    <row r="193" spans="2:28" x14ac:dyDescent="0.2">
      <c r="B193" s="496"/>
      <c r="C193" s="497"/>
      <c r="D193" s="497"/>
      <c r="E193" s="497"/>
      <c r="F193" s="497"/>
      <c r="G193" s="497"/>
      <c r="H193" s="497"/>
      <c r="I193" s="497"/>
      <c r="J193" s="497"/>
      <c r="K193" s="497"/>
      <c r="L193" s="497"/>
      <c r="M193" s="393"/>
      <c r="N193" s="325"/>
      <c r="R193" s="416"/>
      <c r="S193" s="80"/>
      <c r="T193" s="80"/>
      <c r="V193" s="416"/>
      <c r="X193" s="416"/>
      <c r="Z193" s="80"/>
      <c r="AB193" s="80"/>
    </row>
    <row r="194" spans="2:28" x14ac:dyDescent="0.2">
      <c r="B194" s="492"/>
      <c r="C194" s="493"/>
      <c r="D194" s="493"/>
      <c r="E194" s="493"/>
      <c r="F194" s="493"/>
      <c r="G194" s="493"/>
      <c r="H194" s="493"/>
      <c r="I194" s="493"/>
      <c r="J194" s="493"/>
      <c r="K194" s="493"/>
      <c r="L194" s="493"/>
      <c r="M194" s="390"/>
      <c r="N194" s="326"/>
      <c r="R194" s="416"/>
      <c r="S194" s="70"/>
      <c r="T194" s="70"/>
      <c r="V194" s="416"/>
      <c r="X194" s="416"/>
      <c r="Z194" s="70"/>
      <c r="AB194" s="70"/>
    </row>
    <row r="195" spans="2:28" x14ac:dyDescent="0.2">
      <c r="B195" s="492"/>
      <c r="C195" s="493"/>
      <c r="D195" s="493"/>
      <c r="E195" s="493"/>
      <c r="F195" s="493"/>
      <c r="G195" s="493"/>
      <c r="H195" s="493"/>
      <c r="I195" s="493"/>
      <c r="J195" s="493"/>
      <c r="K195" s="493"/>
      <c r="L195" s="493"/>
      <c r="M195" s="389"/>
      <c r="N195" s="326"/>
      <c r="R195" s="416"/>
      <c r="S195" s="70"/>
      <c r="T195" s="70"/>
      <c r="V195" s="416"/>
      <c r="X195" s="416"/>
      <c r="Z195" s="70"/>
      <c r="AB195" s="70"/>
    </row>
    <row r="196" spans="2:28" x14ac:dyDescent="0.2">
      <c r="B196" s="492"/>
      <c r="C196" s="493"/>
      <c r="D196" s="493"/>
      <c r="E196" s="493"/>
      <c r="F196" s="493"/>
      <c r="G196" s="493"/>
      <c r="H196" s="493"/>
      <c r="I196" s="493"/>
      <c r="J196" s="493"/>
      <c r="K196" s="493"/>
      <c r="L196" s="493"/>
      <c r="M196" s="390"/>
      <c r="N196" s="326"/>
      <c r="R196" s="416"/>
      <c r="S196" s="70"/>
      <c r="T196" s="70"/>
      <c r="V196" s="416"/>
      <c r="X196" s="416"/>
      <c r="Z196" s="70"/>
      <c r="AB196" s="70"/>
    </row>
    <row r="197" spans="2:28" x14ac:dyDescent="0.2">
      <c r="B197" s="492"/>
      <c r="C197" s="493"/>
      <c r="D197" s="493"/>
      <c r="E197" s="493"/>
      <c r="F197" s="493"/>
      <c r="G197" s="493"/>
      <c r="H197" s="493"/>
      <c r="I197" s="493"/>
      <c r="J197" s="493"/>
      <c r="K197" s="493"/>
      <c r="L197" s="493"/>
      <c r="M197" s="389"/>
      <c r="N197" s="326"/>
      <c r="R197" s="416"/>
      <c r="S197" s="70"/>
      <c r="T197" s="70"/>
      <c r="V197" s="416"/>
      <c r="X197" s="416"/>
      <c r="Z197" s="70"/>
      <c r="AB197" s="70"/>
    </row>
    <row r="198" spans="2:28" x14ac:dyDescent="0.2">
      <c r="B198" s="492"/>
      <c r="C198" s="493"/>
      <c r="D198" s="493"/>
      <c r="E198" s="493"/>
      <c r="F198" s="493"/>
      <c r="G198" s="493"/>
      <c r="H198" s="493"/>
      <c r="I198" s="493"/>
      <c r="J198" s="493"/>
      <c r="K198" s="493"/>
      <c r="L198" s="493"/>
      <c r="M198" s="389"/>
      <c r="N198" s="326"/>
      <c r="R198" s="416"/>
      <c r="S198" s="70"/>
      <c r="T198" s="70"/>
      <c r="V198" s="416"/>
      <c r="X198" s="416"/>
      <c r="Z198" s="70"/>
      <c r="AB198" s="70"/>
    </row>
    <row r="199" spans="2:28" x14ac:dyDescent="0.2">
      <c r="B199" s="492"/>
      <c r="C199" s="493"/>
      <c r="D199" s="493"/>
      <c r="E199" s="493"/>
      <c r="F199" s="493"/>
      <c r="G199" s="493"/>
      <c r="H199" s="493"/>
      <c r="I199" s="493"/>
      <c r="J199" s="493"/>
      <c r="K199" s="493"/>
      <c r="L199" s="493"/>
      <c r="M199" s="389"/>
      <c r="N199" s="326"/>
      <c r="R199" s="416"/>
      <c r="S199" s="70"/>
      <c r="T199" s="70"/>
      <c r="V199" s="416"/>
      <c r="X199" s="416"/>
      <c r="Z199" s="70"/>
      <c r="AB199" s="70"/>
    </row>
    <row r="200" spans="2:28" x14ac:dyDescent="0.2">
      <c r="B200" s="492"/>
      <c r="C200" s="493"/>
      <c r="D200" s="493"/>
      <c r="E200" s="493"/>
      <c r="F200" s="493"/>
      <c r="G200" s="493"/>
      <c r="H200" s="493"/>
      <c r="I200" s="493"/>
      <c r="J200" s="493"/>
      <c r="K200" s="493"/>
      <c r="L200" s="493"/>
      <c r="M200" s="389"/>
      <c r="N200" s="326"/>
      <c r="R200" s="416"/>
      <c r="S200" s="70"/>
      <c r="T200" s="70"/>
      <c r="V200" s="416"/>
      <c r="X200" s="416"/>
      <c r="Z200" s="70"/>
      <c r="AB200" s="70"/>
    </row>
    <row r="201" spans="2:28" x14ac:dyDescent="0.2">
      <c r="B201" s="492"/>
      <c r="C201" s="493"/>
      <c r="D201" s="493"/>
      <c r="E201" s="493"/>
      <c r="F201" s="493"/>
      <c r="G201" s="493"/>
      <c r="H201" s="493"/>
      <c r="I201" s="493"/>
      <c r="J201" s="493"/>
      <c r="K201" s="493"/>
      <c r="L201" s="493"/>
      <c r="M201" s="389"/>
      <c r="N201" s="326"/>
      <c r="R201" s="416"/>
      <c r="S201" s="70"/>
      <c r="T201" s="70"/>
      <c r="V201" s="416"/>
      <c r="X201" s="416"/>
      <c r="Z201" s="70"/>
      <c r="AB201" s="70"/>
    </row>
    <row r="202" spans="2:28" x14ac:dyDescent="0.2">
      <c r="B202" s="492"/>
      <c r="C202" s="493"/>
      <c r="D202" s="493"/>
      <c r="E202" s="493"/>
      <c r="F202" s="493"/>
      <c r="G202" s="493"/>
      <c r="H202" s="493"/>
      <c r="I202" s="493"/>
      <c r="J202" s="493"/>
      <c r="K202" s="493"/>
      <c r="L202" s="493"/>
      <c r="M202" s="389"/>
      <c r="N202" s="326"/>
      <c r="R202" s="416"/>
      <c r="S202" s="70"/>
      <c r="T202" s="70"/>
      <c r="V202" s="416"/>
      <c r="X202" s="416"/>
      <c r="Z202" s="70"/>
      <c r="AB202" s="70"/>
    </row>
    <row r="203" spans="2:28" x14ac:dyDescent="0.2">
      <c r="B203" s="492"/>
      <c r="C203" s="493"/>
      <c r="D203" s="493"/>
      <c r="E203" s="493"/>
      <c r="F203" s="493"/>
      <c r="G203" s="493"/>
      <c r="H203" s="493"/>
      <c r="I203" s="493"/>
      <c r="J203" s="493"/>
      <c r="K203" s="493"/>
      <c r="L203" s="493"/>
      <c r="M203" s="389"/>
      <c r="N203" s="326"/>
      <c r="R203" s="416"/>
      <c r="S203" s="70"/>
      <c r="T203" s="70"/>
      <c r="V203" s="416"/>
      <c r="X203" s="416"/>
      <c r="Z203" s="70"/>
      <c r="AB203" s="70"/>
    </row>
    <row r="204" spans="2:28" x14ac:dyDescent="0.2">
      <c r="B204" s="492"/>
      <c r="C204" s="493"/>
      <c r="D204" s="493"/>
      <c r="E204" s="493"/>
      <c r="F204" s="493"/>
      <c r="G204" s="493"/>
      <c r="H204" s="493"/>
      <c r="I204" s="493"/>
      <c r="J204" s="493"/>
      <c r="K204" s="493"/>
      <c r="L204" s="493"/>
      <c r="M204" s="389"/>
      <c r="N204" s="326"/>
      <c r="R204" s="416"/>
      <c r="S204" s="70"/>
      <c r="T204" s="70"/>
      <c r="V204" s="416"/>
      <c r="X204" s="416"/>
      <c r="Z204" s="70"/>
      <c r="AB204" s="70"/>
    </row>
    <row r="205" spans="2:28" x14ac:dyDescent="0.2">
      <c r="B205" s="492"/>
      <c r="C205" s="493"/>
      <c r="D205" s="493"/>
      <c r="E205" s="493"/>
      <c r="F205" s="493"/>
      <c r="G205" s="493"/>
      <c r="H205" s="493"/>
      <c r="I205" s="493"/>
      <c r="J205" s="493"/>
      <c r="K205" s="493"/>
      <c r="L205" s="493"/>
      <c r="M205" s="389"/>
      <c r="N205" s="326"/>
      <c r="R205" s="416"/>
      <c r="S205" s="70"/>
      <c r="T205" s="70"/>
      <c r="V205" s="416"/>
      <c r="X205" s="416"/>
      <c r="Z205" s="70"/>
      <c r="AB205" s="70"/>
    </row>
    <row r="206" spans="2:28" x14ac:dyDescent="0.2">
      <c r="B206" s="492"/>
      <c r="C206" s="493"/>
      <c r="D206" s="493"/>
      <c r="E206" s="493"/>
      <c r="F206" s="493"/>
      <c r="G206" s="493"/>
      <c r="H206" s="493"/>
      <c r="I206" s="493"/>
      <c r="J206" s="493"/>
      <c r="K206" s="493"/>
      <c r="L206" s="493"/>
      <c r="M206" s="389"/>
      <c r="N206" s="326"/>
      <c r="R206" s="416"/>
      <c r="S206" s="70"/>
      <c r="T206" s="70"/>
      <c r="V206" s="416"/>
      <c r="X206" s="416"/>
      <c r="Z206" s="70"/>
      <c r="AB206" s="70"/>
    </row>
    <row r="207" spans="2:28" x14ac:dyDescent="0.2">
      <c r="B207" s="492"/>
      <c r="C207" s="493"/>
      <c r="D207" s="493"/>
      <c r="E207" s="493"/>
      <c r="F207" s="493"/>
      <c r="G207" s="493"/>
      <c r="H207" s="493"/>
      <c r="I207" s="493"/>
      <c r="J207" s="493"/>
      <c r="K207" s="493"/>
      <c r="L207" s="493"/>
      <c r="M207" s="389"/>
      <c r="N207" s="326"/>
      <c r="R207" s="416"/>
      <c r="S207" s="70"/>
      <c r="T207" s="70"/>
      <c r="V207" s="416"/>
      <c r="X207" s="416"/>
      <c r="Z207" s="70"/>
      <c r="AB207" s="70"/>
    </row>
    <row r="208" spans="2:28" ht="12.75" hidden="1" customHeight="1" outlineLevel="1" x14ac:dyDescent="0.2">
      <c r="B208" s="492"/>
      <c r="C208" s="493"/>
      <c r="D208" s="493"/>
      <c r="E208" s="493"/>
      <c r="F208" s="493"/>
      <c r="G208" s="493"/>
      <c r="H208" s="493"/>
      <c r="I208" s="493"/>
      <c r="J208" s="493"/>
      <c r="K208" s="493"/>
      <c r="L208" s="493"/>
      <c r="M208" s="386"/>
      <c r="N208" s="326"/>
      <c r="R208" s="416"/>
      <c r="S208" s="70"/>
      <c r="T208" s="70"/>
      <c r="V208" s="416"/>
      <c r="X208" s="416"/>
      <c r="Z208" s="70"/>
      <c r="AB208" s="70"/>
    </row>
    <row r="209" spans="2:28" ht="12.75" hidden="1" customHeight="1" outlineLevel="1" x14ac:dyDescent="0.2">
      <c r="B209" s="492"/>
      <c r="C209" s="493"/>
      <c r="D209" s="493"/>
      <c r="E209" s="493"/>
      <c r="F209" s="493"/>
      <c r="G209" s="493"/>
      <c r="H209" s="493"/>
      <c r="I209" s="493"/>
      <c r="J209" s="493"/>
      <c r="K209" s="493"/>
      <c r="L209" s="493"/>
      <c r="M209" s="386"/>
      <c r="N209" s="326"/>
      <c r="R209" s="416"/>
      <c r="S209" s="70"/>
      <c r="T209" s="70"/>
      <c r="V209" s="416"/>
      <c r="X209" s="416"/>
      <c r="Z209" s="70"/>
      <c r="AB209" s="70"/>
    </row>
    <row r="210" spans="2:28" ht="12.75" hidden="1" customHeight="1" outlineLevel="1" x14ac:dyDescent="0.2">
      <c r="B210" s="492"/>
      <c r="C210" s="493"/>
      <c r="D210" s="493"/>
      <c r="E210" s="493"/>
      <c r="F210" s="493"/>
      <c r="G210" s="493"/>
      <c r="H210" s="493"/>
      <c r="I210" s="493"/>
      <c r="J210" s="493"/>
      <c r="K210" s="493"/>
      <c r="L210" s="493"/>
      <c r="M210" s="387"/>
      <c r="N210" s="326"/>
      <c r="R210" s="416"/>
      <c r="S210" s="70"/>
      <c r="T210" s="70"/>
      <c r="V210" s="416"/>
      <c r="X210" s="416"/>
      <c r="Z210" s="70"/>
      <c r="AB210" s="70"/>
    </row>
    <row r="211" spans="2:28" ht="12.75" hidden="1" customHeight="1" outlineLevel="1" x14ac:dyDescent="0.2">
      <c r="B211" s="492"/>
      <c r="C211" s="493"/>
      <c r="D211" s="493"/>
      <c r="E211" s="493"/>
      <c r="F211" s="493"/>
      <c r="G211" s="493"/>
      <c r="H211" s="493"/>
      <c r="I211" s="493"/>
      <c r="J211" s="493"/>
      <c r="K211" s="493"/>
      <c r="L211" s="493"/>
      <c r="M211" s="386"/>
      <c r="N211" s="326"/>
      <c r="R211" s="416"/>
      <c r="S211" s="70"/>
      <c r="T211" s="70"/>
      <c r="V211" s="416"/>
      <c r="X211" s="416"/>
      <c r="Z211" s="70"/>
      <c r="AB211" s="70"/>
    </row>
    <row r="212" spans="2:28" ht="12.75" hidden="1" customHeight="1" outlineLevel="1" x14ac:dyDescent="0.2">
      <c r="B212" s="492"/>
      <c r="C212" s="493"/>
      <c r="D212" s="493"/>
      <c r="E212" s="493"/>
      <c r="F212" s="493"/>
      <c r="G212" s="493"/>
      <c r="H212" s="493"/>
      <c r="I212" s="493"/>
      <c r="J212" s="493"/>
      <c r="K212" s="493"/>
      <c r="L212" s="493"/>
      <c r="M212" s="386"/>
      <c r="N212" s="326"/>
      <c r="R212" s="416"/>
      <c r="S212" s="70"/>
      <c r="T212" s="70"/>
      <c r="V212" s="416"/>
      <c r="X212" s="416"/>
      <c r="Z212" s="70"/>
      <c r="AB212" s="70"/>
    </row>
    <row r="213" spans="2:28" ht="12.75" hidden="1" customHeight="1" outlineLevel="1" x14ac:dyDescent="0.2">
      <c r="B213" s="492"/>
      <c r="C213" s="493"/>
      <c r="D213" s="493"/>
      <c r="E213" s="493"/>
      <c r="F213" s="493"/>
      <c r="G213" s="493"/>
      <c r="H213" s="493"/>
      <c r="I213" s="493"/>
      <c r="J213" s="493"/>
      <c r="K213" s="493"/>
      <c r="L213" s="493"/>
      <c r="M213" s="386"/>
      <c r="N213" s="326"/>
      <c r="R213" s="416"/>
      <c r="S213" s="70"/>
      <c r="T213" s="70"/>
      <c r="V213" s="416"/>
      <c r="X213" s="416"/>
      <c r="Z213" s="70"/>
      <c r="AB213" s="70"/>
    </row>
    <row r="214" spans="2:28" ht="12.75" hidden="1" customHeight="1" outlineLevel="1" x14ac:dyDescent="0.2">
      <c r="B214" s="492"/>
      <c r="C214" s="493"/>
      <c r="D214" s="493"/>
      <c r="E214" s="493"/>
      <c r="F214" s="493"/>
      <c r="G214" s="493"/>
      <c r="H214" s="493"/>
      <c r="I214" s="493"/>
      <c r="J214" s="493"/>
      <c r="K214" s="493"/>
      <c r="L214" s="493"/>
      <c r="M214" s="387"/>
      <c r="N214" s="326"/>
      <c r="R214" s="416"/>
      <c r="S214" s="70"/>
      <c r="T214" s="70"/>
      <c r="V214" s="416"/>
      <c r="X214" s="416"/>
      <c r="Z214" s="70"/>
      <c r="AB214" s="70"/>
    </row>
    <row r="215" spans="2:28" ht="12.75" hidden="1" customHeight="1" outlineLevel="1" x14ac:dyDescent="0.2">
      <c r="B215" s="492"/>
      <c r="C215" s="493"/>
      <c r="D215" s="493"/>
      <c r="E215" s="493"/>
      <c r="F215" s="493"/>
      <c r="G215" s="493"/>
      <c r="H215" s="493"/>
      <c r="I215" s="493"/>
      <c r="J215" s="493"/>
      <c r="K215" s="493"/>
      <c r="L215" s="493"/>
      <c r="M215" s="386"/>
      <c r="N215" s="326"/>
      <c r="R215" s="416"/>
      <c r="S215" s="70"/>
      <c r="T215" s="70"/>
      <c r="V215" s="416"/>
      <c r="X215" s="416"/>
      <c r="Z215" s="70"/>
      <c r="AB215" s="70"/>
    </row>
    <row r="216" spans="2:28" ht="12.75" hidden="1" customHeight="1" outlineLevel="1" x14ac:dyDescent="0.2">
      <c r="B216" s="492"/>
      <c r="C216" s="493"/>
      <c r="D216" s="493"/>
      <c r="E216" s="493"/>
      <c r="F216" s="493"/>
      <c r="G216" s="493"/>
      <c r="H216" s="493"/>
      <c r="I216" s="493"/>
      <c r="J216" s="493"/>
      <c r="K216" s="493"/>
      <c r="L216" s="493"/>
      <c r="M216" s="387"/>
      <c r="N216" s="326"/>
      <c r="R216" s="416"/>
      <c r="S216" s="70"/>
      <c r="T216" s="70"/>
      <c r="V216" s="416"/>
      <c r="X216" s="416"/>
      <c r="Z216" s="70"/>
      <c r="AB216" s="70"/>
    </row>
    <row r="217" spans="2:28" ht="13.5" hidden="1" customHeight="1" outlineLevel="1" thickBot="1" x14ac:dyDescent="0.25">
      <c r="B217" s="494"/>
      <c r="C217" s="495"/>
      <c r="D217" s="495"/>
      <c r="E217" s="495"/>
      <c r="F217" s="495"/>
      <c r="G217" s="495"/>
      <c r="H217" s="495"/>
      <c r="I217" s="495"/>
      <c r="J217" s="495"/>
      <c r="K217" s="495"/>
      <c r="L217" s="495"/>
      <c r="M217" s="388"/>
      <c r="N217" s="327"/>
      <c r="R217" s="417"/>
      <c r="S217" s="70"/>
      <c r="T217" s="70"/>
      <c r="V217" s="417"/>
      <c r="X217" s="417"/>
      <c r="Z217" s="70"/>
      <c r="AB217" s="70"/>
    </row>
    <row r="218" spans="2:28" ht="13.5" collapsed="1" thickBot="1" x14ac:dyDescent="0.25">
      <c r="B218" s="32"/>
      <c r="C218" s="32"/>
      <c r="D218" s="103"/>
      <c r="E218" s="110"/>
      <c r="F218" s="110"/>
      <c r="G218" s="111"/>
      <c r="H218" s="112"/>
      <c r="I218" s="29"/>
      <c r="J218" s="111"/>
      <c r="K218" s="111"/>
      <c r="L218" s="418" t="s">
        <v>102</v>
      </c>
      <c r="N218" s="113">
        <f>SUM(N193:N217)</f>
        <v>0</v>
      </c>
      <c r="Q218" s="29"/>
      <c r="R218" s="335">
        <f>SUM(R193:R217)</f>
        <v>0</v>
      </c>
      <c r="S218" s="100"/>
      <c r="T218" s="100"/>
      <c r="U218" s="29"/>
      <c r="V218" s="335">
        <f>SUM(V193:V217)</f>
        <v>0</v>
      </c>
      <c r="W218" s="29"/>
      <c r="X218" s="335">
        <f>SUM(X193:X217)</f>
        <v>0</v>
      </c>
      <c r="Z218" s="100"/>
      <c r="AA218" s="29"/>
      <c r="AB218" s="100"/>
    </row>
    <row r="219" spans="2:28" ht="13.5" thickBot="1" x14ac:dyDescent="0.25">
      <c r="B219" s="32"/>
      <c r="C219" s="32"/>
      <c r="D219" s="103"/>
      <c r="E219" s="110"/>
      <c r="F219" s="110"/>
      <c r="G219" s="111"/>
      <c r="H219" s="112"/>
      <c r="I219" s="29"/>
      <c r="O219" s="100"/>
      <c r="P219" s="100"/>
      <c r="S219" s="100"/>
      <c r="T219" s="100"/>
      <c r="U219" s="100"/>
      <c r="W219" s="100"/>
      <c r="Z219" s="100"/>
      <c r="AA219" s="100"/>
      <c r="AB219" s="100"/>
    </row>
    <row r="220" spans="2:28" ht="15.75" thickBot="1" x14ac:dyDescent="0.3">
      <c r="B220" s="32"/>
      <c r="C220" s="32"/>
      <c r="D220" s="103"/>
      <c r="E220" s="110"/>
      <c r="F220" s="110"/>
      <c r="G220" s="111"/>
      <c r="H220" s="112"/>
      <c r="I220" s="112"/>
      <c r="J220" s="548" t="s">
        <v>224</v>
      </c>
      <c r="K220" s="549"/>
      <c r="L220" s="550"/>
      <c r="M220" s="137"/>
      <c r="N220" s="94">
        <f>K231</f>
        <v>0</v>
      </c>
      <c r="O220" s="111"/>
      <c r="P220" s="29"/>
      <c r="Q220" s="29"/>
      <c r="R220" s="400">
        <f>K237</f>
        <v>0</v>
      </c>
      <c r="S220" s="29"/>
      <c r="T220" s="29"/>
      <c r="U220" s="29"/>
      <c r="V220" s="400">
        <f>V237</f>
        <v>0</v>
      </c>
      <c r="W220" s="29"/>
      <c r="X220" s="400">
        <f>X237</f>
        <v>0</v>
      </c>
      <c r="Z220" s="29"/>
      <c r="AA220" s="29"/>
      <c r="AB220" s="29"/>
    </row>
    <row r="221" spans="2:28" ht="15" customHeight="1" thickBot="1" x14ac:dyDescent="0.25">
      <c r="B221" s="538" t="s">
        <v>128</v>
      </c>
      <c r="C221" s="539"/>
      <c r="D221" s="539"/>
      <c r="E221" s="539"/>
      <c r="F221" s="539"/>
      <c r="G221" s="539"/>
      <c r="H221" s="539"/>
      <c r="I221" s="539"/>
      <c r="J221" s="539"/>
      <c r="K221" s="50" t="s">
        <v>127</v>
      </c>
      <c r="L221" s="111"/>
      <c r="O221" s="41"/>
      <c r="P221" s="29"/>
      <c r="Q221" s="29"/>
      <c r="R221" s="29"/>
      <c r="S221" s="29"/>
      <c r="T221" s="29"/>
      <c r="U221" s="29"/>
      <c r="V221" s="29"/>
      <c r="W221" s="29"/>
      <c r="X221" s="29"/>
      <c r="Z221" s="29"/>
      <c r="AA221" s="29"/>
      <c r="AB221" s="29"/>
    </row>
    <row r="222" spans="2:28" ht="15" customHeight="1" x14ac:dyDescent="0.2">
      <c r="B222" s="540" t="s">
        <v>129</v>
      </c>
      <c r="C222" s="541"/>
      <c r="D222" s="541"/>
      <c r="E222" s="541"/>
      <c r="F222" s="541"/>
      <c r="G222" s="541"/>
      <c r="H222" s="541"/>
      <c r="I222" s="541"/>
      <c r="J222" s="541"/>
      <c r="K222" s="49">
        <f>N38</f>
        <v>0</v>
      </c>
      <c r="L222" s="330" t="str">
        <f>IFERROR($K$222/$K$229, "")</f>
        <v/>
      </c>
      <c r="O222" s="42"/>
      <c r="P222" s="29"/>
      <c r="Q222" s="29"/>
      <c r="R222" s="29"/>
      <c r="S222" s="29"/>
      <c r="T222" s="29"/>
      <c r="U222" s="29"/>
      <c r="V222" s="29"/>
      <c r="W222" s="29"/>
      <c r="X222" s="29"/>
      <c r="Z222" s="29"/>
      <c r="AA222" s="29"/>
      <c r="AB222" s="29"/>
    </row>
    <row r="223" spans="2:28" ht="15" customHeight="1" x14ac:dyDescent="0.2">
      <c r="B223" s="542" t="s">
        <v>130</v>
      </c>
      <c r="C223" s="543"/>
      <c r="D223" s="543"/>
      <c r="E223" s="543"/>
      <c r="F223" s="543"/>
      <c r="G223" s="543"/>
      <c r="H223" s="543"/>
      <c r="I223" s="543"/>
      <c r="J223" s="543"/>
      <c r="K223" s="45">
        <f>N68</f>
        <v>0</v>
      </c>
      <c r="L223" s="330" t="str">
        <f>IFERROR($K$223/$K$229,"")</f>
        <v/>
      </c>
      <c r="O223" s="42"/>
      <c r="P223" s="29"/>
      <c r="Q223" s="29"/>
      <c r="R223" s="29"/>
      <c r="S223" s="29"/>
      <c r="T223" s="29"/>
      <c r="U223" s="29"/>
      <c r="V223" s="29"/>
      <c r="W223" s="29"/>
      <c r="X223" s="29"/>
      <c r="Z223" s="29"/>
      <c r="AA223" s="29"/>
      <c r="AB223" s="29"/>
    </row>
    <row r="224" spans="2:28" ht="15" customHeight="1" x14ac:dyDescent="0.2">
      <c r="B224" s="542" t="s">
        <v>108</v>
      </c>
      <c r="C224" s="543"/>
      <c r="D224" s="543"/>
      <c r="E224" s="543"/>
      <c r="F224" s="543"/>
      <c r="G224" s="543"/>
      <c r="H224" s="543"/>
      <c r="I224" s="543"/>
      <c r="J224" s="543"/>
      <c r="K224" s="45">
        <f>N98</f>
        <v>0</v>
      </c>
      <c r="L224" s="330" t="str">
        <f>IFERROR($K$224/$K$229,"")</f>
        <v/>
      </c>
      <c r="O224" s="42"/>
      <c r="P224" s="29"/>
      <c r="Q224" s="29"/>
      <c r="R224" s="29"/>
      <c r="S224" s="29"/>
      <c r="T224" s="29"/>
      <c r="U224" s="29"/>
      <c r="V224" s="29"/>
      <c r="W224" s="29"/>
      <c r="X224" s="29"/>
      <c r="Z224" s="29"/>
      <c r="AA224" s="29"/>
      <c r="AB224" s="29"/>
    </row>
    <row r="225" spans="2:28" ht="15" customHeight="1" x14ac:dyDescent="0.2">
      <c r="B225" s="542" t="s">
        <v>203</v>
      </c>
      <c r="C225" s="543"/>
      <c r="D225" s="543"/>
      <c r="E225" s="543"/>
      <c r="F225" s="543"/>
      <c r="G225" s="543"/>
      <c r="H225" s="543"/>
      <c r="I225" s="543"/>
      <c r="J225" s="543"/>
      <c r="K225" s="45">
        <f>N128</f>
        <v>0</v>
      </c>
      <c r="L225" s="330" t="str">
        <f>IFERROR($K$225/$K$229,"")</f>
        <v/>
      </c>
      <c r="O225" s="42"/>
      <c r="P225" s="29"/>
      <c r="Q225" s="29"/>
      <c r="R225" s="29"/>
      <c r="S225" s="29"/>
      <c r="T225" s="29"/>
      <c r="U225" s="29"/>
      <c r="V225" s="29"/>
      <c r="W225" s="29"/>
      <c r="X225" s="29"/>
      <c r="Z225" s="29"/>
      <c r="AA225" s="29"/>
      <c r="AB225" s="29"/>
    </row>
    <row r="226" spans="2:28" ht="15" customHeight="1" x14ac:dyDescent="0.2">
      <c r="B226" s="542" t="s">
        <v>122</v>
      </c>
      <c r="C226" s="543"/>
      <c r="D226" s="543"/>
      <c r="E226" s="543"/>
      <c r="F226" s="543"/>
      <c r="G226" s="543"/>
      <c r="H226" s="543"/>
      <c r="I226" s="543"/>
      <c r="J226" s="543"/>
      <c r="K226" s="153">
        <f>N158</f>
        <v>0</v>
      </c>
      <c r="L226" s="330" t="str">
        <f>IFERROR($K$226/$K$229,"")</f>
        <v/>
      </c>
      <c r="O226" s="42"/>
      <c r="P226" s="29"/>
      <c r="Q226" s="29"/>
      <c r="R226" s="29"/>
      <c r="S226" s="29"/>
      <c r="T226" s="29"/>
      <c r="U226" s="29"/>
      <c r="V226" s="29"/>
      <c r="W226" s="29"/>
      <c r="X226" s="29"/>
      <c r="Z226" s="29"/>
      <c r="AA226" s="29"/>
      <c r="AB226" s="29"/>
    </row>
    <row r="227" spans="2:28" ht="15" customHeight="1" thickBot="1" x14ac:dyDescent="0.25">
      <c r="B227" s="544" t="s">
        <v>124</v>
      </c>
      <c r="C227" s="545"/>
      <c r="D227" s="545"/>
      <c r="E227" s="545"/>
      <c r="F227" s="545"/>
      <c r="G227" s="545"/>
      <c r="H227" s="545"/>
      <c r="I227" s="545"/>
      <c r="J227" s="545"/>
      <c r="K227" s="90">
        <f>N188</f>
        <v>0</v>
      </c>
      <c r="L227" s="330" t="str">
        <f>IFERROR($K$227/$K$229,"")</f>
        <v/>
      </c>
      <c r="O227" s="42"/>
      <c r="P227" s="29"/>
      <c r="Q227" s="29"/>
      <c r="R227" s="29"/>
      <c r="S227" s="29"/>
      <c r="T227" s="29"/>
      <c r="U227" s="29"/>
      <c r="V227" s="29"/>
      <c r="W227" s="29"/>
      <c r="X227" s="29"/>
      <c r="Z227" s="29"/>
      <c r="AA227" s="29"/>
      <c r="AB227" s="29"/>
    </row>
    <row r="228" spans="2:28" ht="15" customHeight="1" thickBot="1" x14ac:dyDescent="0.25">
      <c r="B228" s="89"/>
      <c r="C228" s="89"/>
      <c r="D228" s="89"/>
      <c r="E228" s="89"/>
      <c r="F228" s="89"/>
      <c r="G228" s="89"/>
      <c r="H228" s="89"/>
      <c r="I228" s="89"/>
      <c r="J228" s="89"/>
      <c r="K228" s="42"/>
      <c r="L228" s="331"/>
      <c r="O228" s="42"/>
      <c r="P228" s="29"/>
      <c r="Q228" s="29"/>
      <c r="R228" s="29"/>
      <c r="S228" s="29"/>
      <c r="T228" s="29"/>
      <c r="U228" s="29"/>
      <c r="V228" s="29"/>
      <c r="W228" s="29"/>
      <c r="X228" s="29"/>
      <c r="Z228" s="29"/>
      <c r="AA228" s="29"/>
      <c r="AB228" s="29"/>
    </row>
    <row r="229" spans="2:28" ht="15.75" customHeight="1" thickBot="1" x14ac:dyDescent="0.25">
      <c r="B229" s="546" t="s">
        <v>66</v>
      </c>
      <c r="C229" s="547"/>
      <c r="D229" s="547"/>
      <c r="E229" s="547"/>
      <c r="F229" s="547"/>
      <c r="G229" s="547"/>
      <c r="H229" s="547"/>
      <c r="I229" s="547"/>
      <c r="J229" s="547"/>
      <c r="K229" s="94">
        <f>SUM(K222:K227)</f>
        <v>0</v>
      </c>
      <c r="L229" s="330" t="str">
        <f>IFERROR($K$229/$K$229,"")</f>
        <v/>
      </c>
      <c r="O229" s="43"/>
      <c r="P229" s="29"/>
      <c r="Q229" s="29"/>
      <c r="R229" s="29"/>
      <c r="S229" s="29"/>
      <c r="T229" s="29"/>
      <c r="U229" s="29"/>
      <c r="V229" s="29"/>
      <c r="W229" s="29"/>
      <c r="X229" s="29"/>
      <c r="Z229" s="29"/>
      <c r="AA229" s="29"/>
      <c r="AB229" s="29"/>
    </row>
    <row r="230" spans="2:28" ht="15" customHeight="1" thickBot="1" x14ac:dyDescent="0.25">
      <c r="B230" s="546" t="s">
        <v>226</v>
      </c>
      <c r="C230" s="547"/>
      <c r="D230" s="547"/>
      <c r="E230" s="547"/>
      <c r="F230" s="547"/>
      <c r="G230" s="547"/>
      <c r="H230" s="547"/>
      <c r="I230" s="547"/>
      <c r="J230" s="547"/>
      <c r="K230" s="94">
        <f>K229-K232</f>
        <v>0</v>
      </c>
      <c r="L230" s="330" t="str">
        <f>IFERROR($K$230/$K$229,"")</f>
        <v/>
      </c>
      <c r="O230" s="111"/>
      <c r="P230" s="29"/>
      <c r="Q230" s="29"/>
      <c r="R230" s="95"/>
      <c r="S230" s="29"/>
      <c r="T230" s="29"/>
      <c r="U230" s="29"/>
      <c r="V230" s="29"/>
      <c r="W230" s="29"/>
      <c r="X230" s="29"/>
      <c r="Z230" s="29"/>
      <c r="AA230" s="29"/>
      <c r="AB230" s="29"/>
    </row>
    <row r="231" spans="2:28" ht="15" customHeight="1" thickBot="1" x14ac:dyDescent="0.25">
      <c r="B231" s="551" t="s">
        <v>224</v>
      </c>
      <c r="C231" s="552"/>
      <c r="D231" s="552"/>
      <c r="E231" s="552"/>
      <c r="F231" s="552"/>
      <c r="G231" s="552"/>
      <c r="H231" s="552"/>
      <c r="I231" s="552"/>
      <c r="J231" s="552"/>
      <c r="K231" s="94">
        <f>SUM(P38,P68,P98,P128,P158,P188)</f>
        <v>0</v>
      </c>
      <c r="L231" s="330"/>
      <c r="O231" s="111"/>
      <c r="P231" s="29"/>
      <c r="Q231" s="29"/>
      <c r="R231" s="95"/>
      <c r="S231" s="29"/>
      <c r="T231" s="29"/>
      <c r="U231" s="29"/>
      <c r="V231" s="95"/>
      <c r="W231" s="29"/>
      <c r="X231" s="29"/>
      <c r="Z231" s="29"/>
      <c r="AA231" s="29"/>
      <c r="AB231" s="29"/>
    </row>
    <row r="232" spans="2:28" ht="15" customHeight="1" thickBot="1" x14ac:dyDescent="0.25">
      <c r="B232" s="546" t="s">
        <v>131</v>
      </c>
      <c r="C232" s="547"/>
      <c r="D232" s="547"/>
      <c r="E232" s="547"/>
      <c r="F232" s="547"/>
      <c r="G232" s="547"/>
      <c r="H232" s="547"/>
      <c r="I232" s="547"/>
      <c r="J232" s="547"/>
      <c r="K232" s="94">
        <f>N218</f>
        <v>0</v>
      </c>
      <c r="L232" s="330" t="str">
        <f>IFERROR($K$232/$K$229,"")</f>
        <v/>
      </c>
      <c r="N232" s="230" t="s">
        <v>230</v>
      </c>
      <c r="O232" s="111"/>
      <c r="Q232" s="29"/>
      <c r="S232" s="29"/>
      <c r="T232" s="29"/>
      <c r="U232" s="29"/>
      <c r="V232" s="230" t="s">
        <v>72</v>
      </c>
      <c r="W232" s="29"/>
      <c r="X232" s="29"/>
      <c r="Z232" s="29"/>
      <c r="AA232" s="29"/>
      <c r="AB232" s="29"/>
    </row>
    <row r="233" spans="2:28" ht="15" customHeight="1" thickBot="1" x14ac:dyDescent="0.25">
      <c r="B233" s="546" t="s">
        <v>132</v>
      </c>
      <c r="C233" s="547"/>
      <c r="D233" s="547"/>
      <c r="E233" s="547"/>
      <c r="F233" s="547"/>
      <c r="G233" s="547"/>
      <c r="H233" s="547"/>
      <c r="I233" s="547"/>
      <c r="J233" s="547"/>
      <c r="K233" s="94">
        <f>MAX(K231-K232,0)</f>
        <v>0</v>
      </c>
      <c r="L233" s="230" t="s">
        <v>73</v>
      </c>
      <c r="O233" s="111"/>
      <c r="Q233" s="29"/>
      <c r="S233" s="29"/>
      <c r="T233" s="29"/>
      <c r="U233" s="29"/>
      <c r="V233" s="29"/>
      <c r="W233" s="29"/>
      <c r="X233" s="29"/>
      <c r="Z233" s="29"/>
      <c r="AA233" s="29"/>
      <c r="AB233" s="29"/>
    </row>
    <row r="234" spans="2:28" ht="15" customHeight="1" thickBot="1" x14ac:dyDescent="0.25">
      <c r="B234" s="144"/>
      <c r="C234" s="144"/>
      <c r="D234" s="144"/>
      <c r="E234" s="144"/>
      <c r="F234" s="144"/>
      <c r="G234" s="144"/>
      <c r="H234" s="144"/>
      <c r="I234" s="144"/>
      <c r="J234" s="144"/>
      <c r="K234" s="43"/>
      <c r="L234" s="111"/>
      <c r="O234" s="111"/>
      <c r="Q234" s="29"/>
      <c r="R234" s="29"/>
      <c r="S234" s="29"/>
      <c r="T234" s="29"/>
      <c r="U234" s="29"/>
      <c r="V234" s="29"/>
      <c r="W234" s="29"/>
      <c r="X234" s="29"/>
      <c r="Z234" s="29"/>
      <c r="AA234" s="29"/>
      <c r="AB234" s="29"/>
    </row>
    <row r="235" spans="2:28" ht="26.25" thickBot="1" x14ac:dyDescent="0.25">
      <c r="B235" s="553" t="s">
        <v>133</v>
      </c>
      <c r="C235" s="554"/>
      <c r="D235" s="554"/>
      <c r="E235" s="554"/>
      <c r="F235" s="554"/>
      <c r="G235" s="554"/>
      <c r="H235" s="554"/>
      <c r="I235" s="554"/>
      <c r="J235" s="554"/>
      <c r="K235" s="154" t="s">
        <v>248</v>
      </c>
      <c r="O235" s="111"/>
      <c r="Q235" s="29"/>
      <c r="S235" s="29"/>
      <c r="T235" s="29"/>
      <c r="U235" s="29"/>
      <c r="V235" s="419" t="s">
        <v>134</v>
      </c>
      <c r="W235" s="29"/>
      <c r="X235" s="419" t="s">
        <v>135</v>
      </c>
      <c r="Z235" s="29"/>
      <c r="AA235" s="29"/>
      <c r="AB235" s="29"/>
    </row>
    <row r="236" spans="2:28" ht="13.5" thickBot="1" x14ac:dyDescent="0.25">
      <c r="B236" s="555" t="s">
        <v>68</v>
      </c>
      <c r="C236" s="556"/>
      <c r="D236" s="556"/>
      <c r="E236" s="556"/>
      <c r="F236" s="556"/>
      <c r="G236" s="556"/>
      <c r="H236" s="556"/>
      <c r="I236" s="556"/>
      <c r="J236" s="556"/>
      <c r="K236" s="94">
        <f>SUM(R38,R68,R98,R128,R158,R188)</f>
        <v>0</v>
      </c>
      <c r="O236" s="111"/>
      <c r="Q236" s="29"/>
      <c r="S236" s="29"/>
      <c r="T236" s="29"/>
      <c r="U236" s="29"/>
      <c r="V236" s="400">
        <f>SUM(V38,V68,V98,V128,V158,V188)</f>
        <v>0</v>
      </c>
      <c r="W236" s="29"/>
      <c r="X236" s="400">
        <f>SUM(X38,X68,X98,X128,X158,X188)</f>
        <v>0</v>
      </c>
      <c r="Z236" s="29"/>
      <c r="AA236" s="29"/>
      <c r="AB236" s="29"/>
    </row>
    <row r="237" spans="2:28" ht="13.5" customHeight="1" thickBot="1" x14ac:dyDescent="0.25">
      <c r="B237" s="557" t="s">
        <v>224</v>
      </c>
      <c r="C237" s="558"/>
      <c r="D237" s="558"/>
      <c r="E237" s="558"/>
      <c r="F237" s="558"/>
      <c r="G237" s="558"/>
      <c r="H237" s="558"/>
      <c r="I237" s="558"/>
      <c r="J237" s="558"/>
      <c r="K237" s="94">
        <f>SUM(S38,S68,S98,S128,S158,S188)</f>
        <v>0</v>
      </c>
      <c r="O237" s="111"/>
      <c r="Q237" s="29"/>
      <c r="S237" s="29"/>
      <c r="T237" s="29"/>
      <c r="U237" s="29"/>
      <c r="V237" s="400">
        <f>SUM(Z38,Z68,Z98,Z128,Z158,Z188)</f>
        <v>0</v>
      </c>
      <c r="W237" s="29"/>
      <c r="X237" s="400">
        <f>SUM(AB38,AB68,AB98,AB128,AB158,AB188)</f>
        <v>0</v>
      </c>
      <c r="Z237" s="29"/>
      <c r="AA237" s="29"/>
      <c r="AB237" s="29"/>
    </row>
    <row r="238" spans="2:28" ht="13.5" customHeight="1" thickBot="1" x14ac:dyDescent="0.25">
      <c r="B238" s="559" t="s">
        <v>204</v>
      </c>
      <c r="C238" s="560"/>
      <c r="D238" s="560"/>
      <c r="E238" s="560"/>
      <c r="F238" s="560"/>
      <c r="G238" s="560"/>
      <c r="H238" s="560"/>
      <c r="I238" s="560"/>
      <c r="J238" s="560"/>
      <c r="K238" s="94">
        <f>R218</f>
        <v>0</v>
      </c>
      <c r="O238" s="111"/>
      <c r="P238" s="123"/>
      <c r="Q238" s="118"/>
      <c r="S238" s="29"/>
      <c r="T238" s="29"/>
      <c r="U238" s="29"/>
      <c r="V238" s="400">
        <f>V218</f>
        <v>0</v>
      </c>
      <c r="W238" s="29"/>
      <c r="X238" s="400">
        <f>X218</f>
        <v>0</v>
      </c>
      <c r="Z238" s="29"/>
      <c r="AA238" s="29"/>
      <c r="AB238" s="29"/>
    </row>
    <row r="239" spans="2:28" ht="13.5" customHeight="1" thickBot="1" x14ac:dyDescent="0.25">
      <c r="B239" s="557" t="s">
        <v>205</v>
      </c>
      <c r="C239" s="558"/>
      <c r="D239" s="558"/>
      <c r="E239" s="558"/>
      <c r="F239" s="558"/>
      <c r="G239" s="558"/>
      <c r="H239" s="558"/>
      <c r="I239" s="558"/>
      <c r="J239" s="558"/>
      <c r="K239" s="94">
        <f>K236-K238</f>
        <v>0</v>
      </c>
      <c r="O239" s="111"/>
      <c r="P239" s="123"/>
      <c r="Q239" s="118"/>
      <c r="S239" s="29"/>
      <c r="T239" s="29"/>
      <c r="U239" s="29"/>
      <c r="V239" s="400">
        <f t="shared" ref="V239" si="56">V236-V238</f>
        <v>0</v>
      </c>
      <c r="W239" s="29"/>
      <c r="X239" s="400">
        <f>X236-X238</f>
        <v>0</v>
      </c>
      <c r="Z239" s="29"/>
      <c r="AA239" s="29"/>
      <c r="AB239" s="29"/>
    </row>
    <row r="240" spans="2:28" x14ac:dyDescent="0.2">
      <c r="B240" s="32"/>
      <c r="C240" s="32"/>
      <c r="D240" s="103"/>
      <c r="E240" s="110"/>
      <c r="F240" s="110"/>
      <c r="G240" s="111"/>
      <c r="H240" s="112"/>
      <c r="I240" s="29"/>
      <c r="J240" s="111"/>
      <c r="K240" s="230" t="s">
        <v>188</v>
      </c>
      <c r="O240" s="111"/>
      <c r="P240" s="29"/>
      <c r="Q240" s="29"/>
      <c r="S240" s="29"/>
      <c r="T240" s="29"/>
      <c r="U240" s="29"/>
      <c r="V240" s="230"/>
      <c r="W240" s="29"/>
      <c r="X240" s="230"/>
      <c r="Z240" s="29"/>
      <c r="AA240" s="29"/>
      <c r="AB240" s="29"/>
    </row>
    <row r="241" spans="1:30" x14ac:dyDescent="0.2">
      <c r="B241" s="44" t="s">
        <v>136</v>
      </c>
      <c r="C241" s="28"/>
      <c r="D241" s="28"/>
      <c r="E241" s="28"/>
      <c r="F241" s="28"/>
      <c r="G241" s="28"/>
      <c r="H241" s="28"/>
      <c r="I241" s="28"/>
      <c r="J241" s="28"/>
      <c r="K241" s="28"/>
      <c r="L241" s="260"/>
      <c r="O241" s="28"/>
      <c r="P241" s="28"/>
      <c r="Q241" s="28"/>
      <c r="S241" s="28"/>
      <c r="T241" s="28"/>
      <c r="U241" s="28"/>
      <c r="W241" s="28"/>
      <c r="X241" s="29"/>
      <c r="Z241" s="28"/>
      <c r="AA241" s="28"/>
      <c r="AB241" s="28"/>
      <c r="AC241" s="28"/>
      <c r="AD241" s="28"/>
    </row>
    <row r="242" spans="1:30" x14ac:dyDescent="0.2">
      <c r="B242" s="44"/>
      <c r="C242" s="28"/>
      <c r="D242" s="28"/>
      <c r="E242" s="28"/>
      <c r="F242" s="28"/>
      <c r="G242" s="28"/>
      <c r="H242" s="28"/>
      <c r="I242" s="28"/>
      <c r="J242" s="28"/>
      <c r="K242" s="28"/>
      <c r="L242" s="260"/>
      <c r="O242" s="329"/>
      <c r="P242" s="329"/>
      <c r="Q242" s="28"/>
      <c r="S242" s="28"/>
      <c r="T242" s="28"/>
      <c r="U242" s="28"/>
      <c r="W242" s="28"/>
      <c r="X242" s="29"/>
      <c r="Z242" s="28"/>
      <c r="AA242" s="28"/>
      <c r="AB242" s="28"/>
      <c r="AC242" s="28"/>
      <c r="AD242" s="28"/>
    </row>
    <row r="243" spans="1:30" ht="143.25" customHeight="1" x14ac:dyDescent="0.2">
      <c r="B243" s="535"/>
      <c r="C243" s="536"/>
      <c r="D243" s="536"/>
      <c r="E243" s="536"/>
      <c r="F243" s="536"/>
      <c r="G243" s="536"/>
      <c r="H243" s="536"/>
      <c r="I243" s="536"/>
      <c r="J243" s="536"/>
      <c r="K243" s="537"/>
      <c r="L243" s="328"/>
      <c r="M243" s="328"/>
      <c r="O243" s="318"/>
      <c r="Q243" s="329"/>
      <c r="S243" s="329"/>
      <c r="T243" s="329"/>
      <c r="U243" s="329"/>
      <c r="W243" s="329"/>
      <c r="X243" s="29"/>
      <c r="Z243" s="329"/>
      <c r="AA243" s="329"/>
      <c r="AB243" s="329"/>
    </row>
    <row r="244" spans="1:30" x14ac:dyDescent="0.2">
      <c r="B244" s="114"/>
      <c r="C244" s="114"/>
      <c r="D244" s="114"/>
      <c r="E244" s="114"/>
      <c r="F244" s="114"/>
      <c r="G244" s="114"/>
      <c r="H244" s="114"/>
      <c r="I244" s="114"/>
      <c r="J244" s="114"/>
      <c r="K244" s="114"/>
      <c r="L244" s="114"/>
      <c r="M244" s="261"/>
      <c r="O244" s="318"/>
      <c r="P244" s="115"/>
      <c r="Q244" s="115"/>
      <c r="S244" s="115"/>
      <c r="T244" s="115"/>
      <c r="U244" s="115"/>
      <c r="W244" s="115"/>
      <c r="X244" s="29"/>
      <c r="Z244" s="115"/>
      <c r="AA244" s="115"/>
      <c r="AB244" s="115"/>
    </row>
    <row r="245" spans="1:30" x14ac:dyDescent="0.2">
      <c r="B245" s="29"/>
      <c r="C245" s="29"/>
      <c r="D245" s="29"/>
      <c r="E245" s="29"/>
      <c r="F245" s="29"/>
      <c r="N245" s="111"/>
      <c r="P245" s="29"/>
      <c r="Q245" s="29"/>
      <c r="S245" s="29"/>
      <c r="T245" s="29"/>
      <c r="U245" s="29"/>
      <c r="V245" s="29"/>
      <c r="W245" s="29"/>
      <c r="X245" s="29"/>
      <c r="Z245" s="29"/>
      <c r="AA245" s="29"/>
      <c r="AB245" s="29"/>
    </row>
    <row r="246" spans="1:30" hidden="1" x14ac:dyDescent="0.2">
      <c r="A246"/>
      <c r="B246" s="28"/>
      <c r="C246" s="28"/>
      <c r="D246" s="28"/>
      <c r="E246" s="28"/>
      <c r="F246" s="28"/>
      <c r="G246" s="28"/>
      <c r="H246" s="28"/>
      <c r="I246" s="28"/>
      <c r="J246" s="28"/>
      <c r="K246" s="28"/>
      <c r="L246" s="28"/>
      <c r="M246" s="260"/>
      <c r="N246" s="260"/>
      <c r="O246" s="28"/>
      <c r="P246" s="28"/>
      <c r="Q246"/>
      <c r="R246" s="29"/>
      <c r="S246"/>
      <c r="T246"/>
      <c r="U246"/>
      <c r="V246" s="29"/>
      <c r="W246"/>
      <c r="X246" s="28"/>
      <c r="Y246"/>
      <c r="Z246"/>
      <c r="AA246"/>
      <c r="AB246"/>
      <c r="AC246"/>
      <c r="AD246"/>
    </row>
    <row r="247" spans="1:30" hidden="1" x14ac:dyDescent="0.2">
      <c r="A247"/>
      <c r="B247" s="28"/>
      <c r="C247" s="28"/>
      <c r="D247" s="28"/>
      <c r="E247" s="28"/>
      <c r="F247" s="28"/>
      <c r="G247" s="28"/>
      <c r="H247" s="28"/>
      <c r="I247" s="28"/>
      <c r="J247" s="28"/>
      <c r="K247" s="28"/>
      <c r="L247" s="28"/>
      <c r="M247" s="260"/>
      <c r="N247" s="260"/>
      <c r="O247" s="28"/>
      <c r="P247" s="28"/>
      <c r="Q247"/>
      <c r="R247" s="29"/>
      <c r="S247"/>
      <c r="T247"/>
      <c r="U247"/>
      <c r="V247" s="29"/>
      <c r="W247"/>
      <c r="X247" s="28"/>
      <c r="Y247"/>
      <c r="Z247"/>
      <c r="AA247"/>
      <c r="AB247"/>
      <c r="AC247"/>
      <c r="AD247"/>
    </row>
    <row r="248" spans="1:30" hidden="1" x14ac:dyDescent="0.2">
      <c r="A248"/>
      <c r="B248" s="28"/>
      <c r="C248" s="28"/>
      <c r="D248" s="28"/>
      <c r="E248" s="28"/>
      <c r="F248" s="28"/>
      <c r="G248" s="28"/>
      <c r="H248" s="28"/>
      <c r="I248" s="28"/>
      <c r="J248" s="28"/>
      <c r="K248" s="28"/>
      <c r="L248" s="28"/>
      <c r="M248" s="260"/>
      <c r="N248" s="318"/>
      <c r="O248" s="28"/>
      <c r="P248" s="28"/>
      <c r="Q248"/>
      <c r="R248" s="118"/>
      <c r="S248"/>
      <c r="T248"/>
      <c r="U248"/>
      <c r="V248" s="29"/>
      <c r="W248"/>
      <c r="X248" s="329"/>
      <c r="Y248"/>
      <c r="Z248"/>
      <c r="AA248"/>
      <c r="AB248"/>
      <c r="AC248"/>
      <c r="AD248"/>
    </row>
    <row r="249" spans="1:30" hidden="1" x14ac:dyDescent="0.2">
      <c r="A249"/>
      <c r="B249" s="28"/>
      <c r="C249" s="28"/>
      <c r="D249" s="28"/>
      <c r="E249" s="28"/>
      <c r="F249" s="28"/>
      <c r="G249" s="28"/>
      <c r="H249" s="28"/>
      <c r="I249" s="28"/>
      <c r="J249" s="28"/>
      <c r="K249" s="28"/>
      <c r="L249" s="28"/>
      <c r="M249" s="260"/>
      <c r="N249" s="114"/>
      <c r="O249" s="28"/>
      <c r="P249" s="28"/>
      <c r="Q249"/>
      <c r="R249" s="118"/>
      <c r="S249"/>
      <c r="T249"/>
      <c r="U249"/>
      <c r="V249" s="29"/>
      <c r="W249"/>
      <c r="X249" s="115"/>
      <c r="Y249"/>
      <c r="Z249"/>
      <c r="AA249"/>
      <c r="AB249"/>
      <c r="AC249"/>
      <c r="AD249"/>
    </row>
    <row r="250" spans="1:30" hidden="1" x14ac:dyDescent="0.2">
      <c r="A250"/>
      <c r="B250" s="28"/>
      <c r="C250" s="28"/>
      <c r="D250" s="28"/>
      <c r="E250" s="28"/>
      <c r="F250" s="28"/>
      <c r="G250" s="28"/>
      <c r="H250" s="28"/>
      <c r="I250" s="28"/>
      <c r="J250" s="28"/>
      <c r="K250" s="28"/>
      <c r="L250" s="28"/>
      <c r="M250" s="260"/>
      <c r="O250" s="28"/>
      <c r="P250" s="28"/>
      <c r="Q250"/>
      <c r="R250" s="29"/>
      <c r="S250"/>
      <c r="T250"/>
      <c r="U250"/>
      <c r="V250" s="29"/>
      <c r="W250"/>
      <c r="X250" s="29"/>
      <c r="Y250"/>
      <c r="Z250"/>
      <c r="AA250"/>
      <c r="AB250"/>
      <c r="AC250"/>
      <c r="AD250"/>
    </row>
    <row r="251" spans="1:30" hidden="1" x14ac:dyDescent="0.2">
      <c r="A251"/>
      <c r="B251" s="28"/>
      <c r="C251" s="28"/>
      <c r="D251" s="28"/>
      <c r="E251" s="28"/>
      <c r="F251" s="28"/>
      <c r="G251" s="28"/>
      <c r="H251" s="28"/>
      <c r="I251" s="28"/>
      <c r="J251" s="28"/>
      <c r="K251" s="28"/>
      <c r="L251" s="28"/>
      <c r="M251" s="260"/>
      <c r="N251" s="28"/>
      <c r="O251" s="28"/>
      <c r="P251" s="28"/>
      <c r="Q251"/>
      <c r="R251" s="28"/>
      <c r="S251"/>
      <c r="T251"/>
      <c r="U251"/>
      <c r="V251" s="28"/>
      <c r="W251"/>
      <c r="X251"/>
      <c r="Y251"/>
      <c r="Z251"/>
      <c r="AA251"/>
      <c r="AB251"/>
      <c r="AC251"/>
      <c r="AD251"/>
    </row>
    <row r="252" spans="1:30" hidden="1" x14ac:dyDescent="0.2">
      <c r="A252"/>
      <c r="B252" s="28"/>
      <c r="C252" s="28"/>
      <c r="D252" s="28"/>
      <c r="E252" s="28"/>
      <c r="F252" s="28"/>
      <c r="G252" s="28"/>
      <c r="H252" s="28"/>
      <c r="I252" s="28"/>
      <c r="J252" s="28"/>
      <c r="K252" s="28"/>
      <c r="L252" s="28"/>
      <c r="M252" s="260"/>
      <c r="N252" s="28"/>
      <c r="O252" s="28"/>
      <c r="P252" s="28"/>
      <c r="Q252"/>
      <c r="R252" s="28"/>
      <c r="S252"/>
      <c r="T252"/>
      <c r="U252"/>
      <c r="V252" s="28"/>
      <c r="W252"/>
      <c r="X252"/>
      <c r="Y252"/>
      <c r="Z252"/>
      <c r="AA252"/>
      <c r="AB252"/>
      <c r="AC252"/>
      <c r="AD252"/>
    </row>
    <row r="253" spans="1:30" hidden="1" x14ac:dyDescent="0.2">
      <c r="A253"/>
      <c r="B253" s="28"/>
      <c r="C253" s="28"/>
      <c r="D253" s="28"/>
      <c r="E253" s="28"/>
      <c r="F253" s="28"/>
      <c r="G253" s="28"/>
      <c r="H253" s="28"/>
      <c r="I253" s="28"/>
      <c r="J253" s="28"/>
      <c r="K253" s="28"/>
      <c r="L253" s="28"/>
      <c r="M253" s="260"/>
      <c r="N253" s="28"/>
      <c r="O253" s="28"/>
      <c r="P253" s="28"/>
      <c r="Q253"/>
      <c r="R253" s="329"/>
      <c r="S253"/>
      <c r="T253"/>
      <c r="U253"/>
      <c r="V253" s="329"/>
      <c r="W253"/>
      <c r="X253"/>
      <c r="Y253"/>
      <c r="Z253"/>
      <c r="AA253"/>
      <c r="AB253"/>
      <c r="AC253"/>
      <c r="AD253"/>
    </row>
    <row r="254" spans="1:30" hidden="1" x14ac:dyDescent="0.2">
      <c r="A254"/>
      <c r="B254" s="28"/>
      <c r="C254" s="28"/>
      <c r="D254" s="28"/>
      <c r="E254" s="28"/>
      <c r="F254" s="28"/>
      <c r="G254" s="28"/>
      <c r="H254" s="28"/>
      <c r="I254" s="28"/>
      <c r="J254" s="28"/>
      <c r="K254" s="28"/>
      <c r="L254" s="28"/>
      <c r="M254" s="260"/>
      <c r="N254" s="28"/>
      <c r="O254" s="28"/>
      <c r="P254" s="28"/>
      <c r="Q254"/>
      <c r="R254" s="115"/>
      <c r="S254"/>
      <c r="T254"/>
      <c r="U254"/>
      <c r="V254" s="115"/>
      <c r="W254"/>
      <c r="X254"/>
      <c r="Y254"/>
      <c r="Z254"/>
      <c r="AA254"/>
      <c r="AB254"/>
      <c r="AC254"/>
      <c r="AD254"/>
    </row>
    <row r="255" spans="1:30" hidden="1" x14ac:dyDescent="0.2">
      <c r="A255"/>
      <c r="B255" s="28"/>
      <c r="C255" s="28"/>
      <c r="D255" s="28"/>
      <c r="E255" s="28"/>
      <c r="F255" s="28"/>
      <c r="G255" s="28"/>
      <c r="H255" s="28"/>
      <c r="I255" s="28"/>
      <c r="J255" s="28"/>
      <c r="K255" s="28"/>
      <c r="L255" s="28"/>
      <c r="M255" s="260"/>
      <c r="N255" s="28"/>
      <c r="O255" s="28"/>
      <c r="P255" s="28"/>
      <c r="Q255"/>
      <c r="R255" s="29"/>
      <c r="S255"/>
      <c r="T255"/>
      <c r="U255"/>
      <c r="V255" s="29"/>
      <c r="W255"/>
      <c r="X255"/>
      <c r="Y255"/>
      <c r="Z255"/>
      <c r="AA255"/>
      <c r="AB255"/>
      <c r="AC255"/>
      <c r="AD255"/>
    </row>
    <row r="256" spans="1:30" hidden="1" x14ac:dyDescent="0.2">
      <c r="A256"/>
      <c r="B256" s="28"/>
      <c r="C256" s="28"/>
      <c r="D256" s="28"/>
      <c r="E256" s="28"/>
      <c r="F256" s="28"/>
      <c r="G256" s="28"/>
      <c r="H256" s="28"/>
      <c r="I256" s="28"/>
      <c r="J256" s="28"/>
      <c r="K256" s="28"/>
      <c r="L256" s="28"/>
      <c r="M256" s="260"/>
      <c r="N256" s="28"/>
      <c r="O256" s="28"/>
      <c r="P256" s="28"/>
      <c r="Q256"/>
      <c r="R256"/>
      <c r="S256"/>
      <c r="T256"/>
      <c r="U256"/>
      <c r="V256"/>
      <c r="W256"/>
      <c r="X256"/>
      <c r="Y256"/>
      <c r="Z256"/>
      <c r="AA256"/>
      <c r="AB256"/>
      <c r="AC256"/>
      <c r="AD256"/>
    </row>
    <row r="257" spans="1:30" hidden="1" x14ac:dyDescent="0.2">
      <c r="A257"/>
      <c r="B257" s="28"/>
      <c r="C257" s="28"/>
      <c r="D257" s="28"/>
      <c r="E257" s="28"/>
      <c r="F257" s="28"/>
      <c r="G257" s="28"/>
      <c r="H257" s="28"/>
      <c r="I257" s="28"/>
      <c r="J257" s="28"/>
      <c r="K257" s="28"/>
      <c r="L257" s="28"/>
      <c r="M257" s="260"/>
      <c r="N257" s="28"/>
      <c r="O257" s="28"/>
      <c r="P257" s="28"/>
      <c r="Q257"/>
      <c r="R257"/>
      <c r="S257"/>
      <c r="T257"/>
      <c r="U257"/>
      <c r="V257"/>
      <c r="W257"/>
      <c r="X257"/>
      <c r="Y257"/>
      <c r="Z257"/>
      <c r="AA257"/>
      <c r="AB257"/>
      <c r="AC257"/>
      <c r="AD257"/>
    </row>
    <row r="258" spans="1:30" hidden="1" x14ac:dyDescent="0.2">
      <c r="A258"/>
      <c r="B258" s="28"/>
      <c r="C258" s="28"/>
      <c r="D258" s="28"/>
      <c r="E258" s="28"/>
      <c r="F258" s="28"/>
      <c r="G258" s="28"/>
      <c r="H258" s="28"/>
      <c r="I258" s="28"/>
      <c r="J258" s="28"/>
      <c r="K258" s="28"/>
      <c r="L258" s="28"/>
      <c r="M258" s="260"/>
      <c r="N258" s="28"/>
      <c r="O258" s="28"/>
      <c r="P258" s="28"/>
      <c r="Q258"/>
      <c r="R258"/>
      <c r="S258"/>
      <c r="T258"/>
      <c r="U258"/>
      <c r="V258"/>
      <c r="W258"/>
      <c r="X258"/>
      <c r="Y258"/>
      <c r="Z258"/>
      <c r="AA258"/>
      <c r="AB258"/>
      <c r="AC258"/>
      <c r="AD258"/>
    </row>
    <row r="259" spans="1:30" hidden="1" x14ac:dyDescent="0.2">
      <c r="A259"/>
      <c r="B259" s="28"/>
      <c r="C259" s="28"/>
      <c r="D259" s="28"/>
      <c r="E259" s="28"/>
      <c r="F259" s="28"/>
      <c r="G259" s="28"/>
      <c r="H259" s="28"/>
      <c r="I259" s="28"/>
      <c r="J259" s="28"/>
      <c r="K259" s="28"/>
      <c r="L259" s="28"/>
      <c r="M259" s="260"/>
      <c r="N259" s="28"/>
      <c r="O259" s="28"/>
      <c r="P259" s="28"/>
      <c r="Q259"/>
      <c r="R259"/>
      <c r="S259"/>
      <c r="T259"/>
      <c r="U259"/>
      <c r="V259"/>
      <c r="W259"/>
      <c r="X259"/>
      <c r="Y259"/>
      <c r="Z259"/>
      <c r="AA259"/>
      <c r="AB259"/>
      <c r="AC259"/>
      <c r="AD259"/>
    </row>
    <row r="260" spans="1:30" hidden="1" x14ac:dyDescent="0.2">
      <c r="A260"/>
      <c r="B260" s="28"/>
      <c r="C260" s="28"/>
      <c r="D260" s="28"/>
      <c r="E260" s="28"/>
      <c r="F260" s="28"/>
      <c r="G260" s="28"/>
      <c r="H260" s="28"/>
      <c r="I260" s="28"/>
      <c r="J260" s="28"/>
      <c r="K260" s="28"/>
      <c r="L260" s="28"/>
      <c r="M260" s="260"/>
      <c r="N260" s="28"/>
      <c r="O260" s="28"/>
      <c r="P260" s="28"/>
      <c r="Q260"/>
      <c r="R260"/>
      <c r="S260"/>
      <c r="T260"/>
      <c r="U260"/>
      <c r="V260"/>
      <c r="W260"/>
      <c r="X260"/>
      <c r="Y260"/>
      <c r="Z260"/>
      <c r="AA260"/>
      <c r="AB260"/>
      <c r="AC260"/>
      <c r="AD260"/>
    </row>
    <row r="261" spans="1:30" hidden="1" x14ac:dyDescent="0.2">
      <c r="A261"/>
      <c r="B261" s="28"/>
      <c r="C261" s="28"/>
      <c r="D261" s="28"/>
      <c r="E261" s="28"/>
      <c r="F261" s="28"/>
      <c r="G261" s="28"/>
      <c r="H261" s="28"/>
      <c r="I261" s="28"/>
      <c r="J261" s="28"/>
      <c r="K261" s="28"/>
      <c r="L261" s="28"/>
      <c r="M261" s="260"/>
      <c r="N261" s="28"/>
      <c r="O261" s="28"/>
      <c r="P261" s="28"/>
      <c r="Q261"/>
      <c r="R261"/>
      <c r="S261"/>
      <c r="T261"/>
      <c r="U261"/>
      <c r="V261"/>
      <c r="W261"/>
      <c r="X261"/>
      <c r="Y261"/>
      <c r="Z261"/>
      <c r="AA261"/>
      <c r="AB261"/>
      <c r="AC261"/>
      <c r="AD261"/>
    </row>
    <row r="262" spans="1:30" hidden="1" x14ac:dyDescent="0.2">
      <c r="A262"/>
      <c r="B262" s="28"/>
      <c r="C262" s="28"/>
      <c r="D262" s="28"/>
      <c r="E262" s="28"/>
      <c r="F262" s="28"/>
      <c r="G262" s="28"/>
      <c r="H262" s="28"/>
      <c r="I262" s="28"/>
      <c r="J262" s="28"/>
      <c r="K262" s="28"/>
      <c r="L262" s="28"/>
      <c r="M262" s="260"/>
      <c r="N262" s="28"/>
      <c r="O262" s="28"/>
      <c r="P262" s="28"/>
      <c r="Q262"/>
      <c r="R262"/>
      <c r="S262"/>
      <c r="T262"/>
      <c r="U262"/>
      <c r="V262"/>
      <c r="W262"/>
      <c r="X262"/>
      <c r="Y262"/>
      <c r="Z262"/>
      <c r="AA262"/>
      <c r="AB262"/>
      <c r="AC262"/>
      <c r="AD262"/>
    </row>
    <row r="263" spans="1:30" hidden="1" x14ac:dyDescent="0.2">
      <c r="A263"/>
      <c r="B263" s="28"/>
      <c r="C263" s="28"/>
      <c r="D263" s="28"/>
      <c r="E263" s="28"/>
      <c r="F263" s="28"/>
      <c r="G263" s="28"/>
      <c r="H263" s="28"/>
      <c r="I263" s="28"/>
      <c r="J263" s="28"/>
      <c r="K263" s="28"/>
      <c r="L263" s="28"/>
      <c r="M263" s="260"/>
      <c r="N263" s="28"/>
      <c r="O263" s="28"/>
      <c r="P263" s="28"/>
      <c r="Q263"/>
      <c r="R263"/>
      <c r="S263"/>
      <c r="T263"/>
      <c r="U263"/>
      <c r="V263"/>
      <c r="W263"/>
      <c r="X263"/>
      <c r="Y263"/>
      <c r="Z263"/>
      <c r="AA263"/>
      <c r="AB263"/>
      <c r="AC263"/>
      <c r="AD263"/>
    </row>
    <row r="264" spans="1:30" hidden="1" x14ac:dyDescent="0.2">
      <c r="A264"/>
      <c r="B264" s="28"/>
      <c r="C264" s="28"/>
      <c r="D264" s="28"/>
      <c r="E264" s="28"/>
      <c r="F264" s="28"/>
      <c r="G264" s="28"/>
      <c r="H264" s="28"/>
      <c r="I264" s="28"/>
      <c r="J264" s="28"/>
      <c r="K264" s="28"/>
      <c r="L264" s="28"/>
      <c r="M264" s="260"/>
      <c r="N264" s="28"/>
      <c r="O264" s="28"/>
      <c r="P264" s="28"/>
      <c r="Q264"/>
      <c r="R264"/>
      <c r="S264"/>
      <c r="T264"/>
      <c r="U264"/>
      <c r="V264"/>
      <c r="W264"/>
      <c r="X264"/>
      <c r="Y264"/>
      <c r="Z264"/>
      <c r="AA264"/>
      <c r="AB264"/>
      <c r="AC264"/>
      <c r="AD264"/>
    </row>
    <row r="265" spans="1:30" hidden="1" x14ac:dyDescent="0.2">
      <c r="A265"/>
      <c r="B265" s="28"/>
      <c r="C265" s="28"/>
      <c r="D265" s="28"/>
      <c r="E265" s="28"/>
      <c r="F265" s="28"/>
      <c r="G265" s="28"/>
      <c r="H265" s="28"/>
      <c r="I265" s="28"/>
      <c r="J265" s="28"/>
      <c r="K265" s="28"/>
      <c r="L265" s="28"/>
      <c r="M265" s="260"/>
      <c r="N265" s="28"/>
      <c r="O265" s="28"/>
      <c r="P265" s="28"/>
      <c r="Q265"/>
      <c r="R265"/>
      <c r="S265"/>
      <c r="T265"/>
      <c r="U265"/>
      <c r="V265"/>
      <c r="W265"/>
      <c r="X265"/>
      <c r="Y265"/>
      <c r="Z265"/>
      <c r="AA265"/>
      <c r="AB265"/>
      <c r="AC265"/>
      <c r="AD265"/>
    </row>
    <row r="266" spans="1:30" hidden="1" x14ac:dyDescent="0.2">
      <c r="A266"/>
      <c r="B266" s="28"/>
      <c r="C266" s="28"/>
      <c r="D266" s="28"/>
      <c r="E266" s="28"/>
      <c r="F266" s="28"/>
      <c r="G266" s="28"/>
      <c r="H266" s="28"/>
      <c r="I266" s="28"/>
      <c r="J266" s="28"/>
      <c r="K266" s="28"/>
      <c r="L266" s="28"/>
      <c r="M266" s="260"/>
      <c r="N266" s="28"/>
      <c r="O266" s="28"/>
      <c r="P266" s="28"/>
      <c r="Q266"/>
      <c r="R266"/>
      <c r="S266"/>
      <c r="T266"/>
      <c r="U266"/>
      <c r="V266"/>
      <c r="W266"/>
      <c r="X266"/>
      <c r="Y266"/>
      <c r="Z266"/>
      <c r="AA266"/>
      <c r="AB266"/>
      <c r="AC266"/>
      <c r="AD266"/>
    </row>
    <row r="267" spans="1:30" hidden="1" x14ac:dyDescent="0.2">
      <c r="A267"/>
      <c r="B267" s="28"/>
      <c r="C267" s="28"/>
      <c r="D267" s="28"/>
      <c r="E267" s="28"/>
      <c r="F267" s="28"/>
      <c r="G267" s="28"/>
      <c r="H267" s="28"/>
      <c r="I267" s="28"/>
      <c r="J267" s="28"/>
      <c r="K267" s="28"/>
      <c r="L267" s="28"/>
      <c r="M267" s="260"/>
      <c r="N267" s="28"/>
      <c r="O267" s="28"/>
      <c r="P267" s="28"/>
      <c r="Q267"/>
      <c r="R267"/>
      <c r="S267"/>
      <c r="T267"/>
      <c r="U267"/>
      <c r="V267"/>
      <c r="W267"/>
      <c r="X267"/>
      <c r="Y267"/>
      <c r="Z267"/>
      <c r="AA267"/>
      <c r="AB267"/>
      <c r="AC267"/>
      <c r="AD267"/>
    </row>
    <row r="268" spans="1:30" hidden="1" x14ac:dyDescent="0.2">
      <c r="A268"/>
      <c r="B268" s="28"/>
      <c r="C268" s="28"/>
      <c r="D268" s="28"/>
      <c r="E268" s="28"/>
      <c r="F268" s="28"/>
      <c r="G268" s="28"/>
      <c r="H268" s="28"/>
      <c r="I268" s="28"/>
      <c r="J268" s="28"/>
      <c r="K268" s="28"/>
      <c r="L268" s="28"/>
      <c r="M268" s="260"/>
      <c r="N268" s="28"/>
      <c r="O268" s="28"/>
      <c r="P268" s="28"/>
      <c r="Q268"/>
      <c r="R268"/>
      <c r="S268"/>
      <c r="T268"/>
      <c r="U268"/>
      <c r="V268"/>
      <c r="W268"/>
      <c r="X268"/>
      <c r="Y268"/>
      <c r="Z268"/>
      <c r="AA268"/>
      <c r="AB268"/>
      <c r="AC268"/>
      <c r="AD268"/>
    </row>
    <row r="269" spans="1:30" hidden="1" x14ac:dyDescent="0.2">
      <c r="A269"/>
      <c r="B269" s="28"/>
      <c r="C269" s="28"/>
      <c r="D269" s="28"/>
      <c r="E269" s="28"/>
      <c r="F269" s="28"/>
      <c r="G269" s="28"/>
      <c r="H269" s="28"/>
      <c r="I269" s="28"/>
      <c r="J269" s="28"/>
      <c r="K269" s="28"/>
      <c r="L269" s="28"/>
      <c r="M269" s="260"/>
      <c r="N269" s="28"/>
      <c r="O269" s="28"/>
      <c r="P269" s="28"/>
      <c r="Q269"/>
      <c r="R269"/>
      <c r="S269"/>
      <c r="T269"/>
      <c r="U269"/>
      <c r="V269"/>
      <c r="W269"/>
      <c r="X269"/>
      <c r="Y269"/>
      <c r="Z269"/>
      <c r="AA269"/>
      <c r="AB269"/>
      <c r="AC269"/>
      <c r="AD269"/>
    </row>
    <row r="270" spans="1:30" hidden="1" x14ac:dyDescent="0.2">
      <c r="A270"/>
      <c r="B270" s="28"/>
      <c r="C270" s="28"/>
      <c r="D270" s="28"/>
      <c r="E270" s="28"/>
      <c r="F270" s="28"/>
      <c r="G270" s="28"/>
      <c r="H270" s="28"/>
      <c r="I270" s="28"/>
      <c r="J270" s="28"/>
      <c r="K270" s="28"/>
      <c r="L270" s="28"/>
      <c r="M270" s="260"/>
      <c r="N270" s="28"/>
      <c r="O270" s="28"/>
      <c r="P270" s="28"/>
      <c r="Q270"/>
      <c r="R270"/>
      <c r="S270"/>
      <c r="T270"/>
      <c r="U270"/>
      <c r="V270"/>
      <c r="W270"/>
      <c r="X270"/>
      <c r="Y270"/>
      <c r="Z270"/>
      <c r="AA270"/>
      <c r="AB270"/>
      <c r="AC270"/>
      <c r="AD270"/>
    </row>
    <row r="271" spans="1:30" hidden="1" x14ac:dyDescent="0.2">
      <c r="A271"/>
      <c r="B271" s="28"/>
      <c r="C271" s="28"/>
      <c r="D271" s="28"/>
      <c r="E271" s="28"/>
      <c r="F271" s="28"/>
      <c r="G271" s="28"/>
      <c r="H271" s="28"/>
      <c r="I271" s="28"/>
      <c r="J271" s="28"/>
      <c r="K271" s="28"/>
      <c r="L271" s="28"/>
      <c r="M271" s="260"/>
      <c r="N271" s="28"/>
      <c r="O271" s="28"/>
      <c r="P271" s="28"/>
      <c r="Q271"/>
      <c r="R271"/>
      <c r="S271"/>
      <c r="T271"/>
      <c r="U271"/>
      <c r="V271"/>
      <c r="W271"/>
      <c r="X271"/>
      <c r="Y271"/>
      <c r="Z271"/>
      <c r="AA271"/>
      <c r="AB271"/>
      <c r="AC271"/>
      <c r="AD271"/>
    </row>
    <row r="272" spans="1:30" hidden="1" x14ac:dyDescent="0.2">
      <c r="A272"/>
      <c r="B272" s="28"/>
      <c r="C272" s="28"/>
      <c r="D272" s="28"/>
      <c r="E272" s="28"/>
      <c r="F272" s="28"/>
      <c r="G272" s="28"/>
      <c r="H272" s="28"/>
      <c r="I272" s="28"/>
      <c r="J272" s="28"/>
      <c r="K272" s="28"/>
      <c r="L272" s="28"/>
      <c r="M272" s="260"/>
      <c r="N272" s="28"/>
      <c r="O272" s="28"/>
      <c r="P272" s="28"/>
      <c r="Q272"/>
      <c r="R272"/>
      <c r="S272"/>
      <c r="T272"/>
      <c r="U272"/>
      <c r="V272"/>
      <c r="W272"/>
      <c r="X272"/>
      <c r="Y272"/>
      <c r="Z272"/>
      <c r="AA272"/>
      <c r="AB272"/>
      <c r="AC272"/>
      <c r="AD272"/>
    </row>
    <row r="273" spans="1:30" hidden="1" x14ac:dyDescent="0.2">
      <c r="A273"/>
      <c r="B273" s="28"/>
      <c r="C273" s="28"/>
      <c r="D273" s="28"/>
      <c r="E273" s="28"/>
      <c r="F273" s="28"/>
      <c r="G273" s="28"/>
      <c r="H273" s="28"/>
      <c r="I273" s="28"/>
      <c r="J273" s="28"/>
      <c r="K273" s="28"/>
      <c r="L273" s="28"/>
      <c r="M273" s="260"/>
      <c r="N273" s="28"/>
      <c r="O273" s="28"/>
      <c r="P273" s="28"/>
      <c r="Q273"/>
      <c r="R273"/>
      <c r="S273"/>
      <c r="T273"/>
      <c r="U273"/>
      <c r="V273"/>
      <c r="W273"/>
      <c r="X273"/>
      <c r="Y273"/>
      <c r="Z273"/>
      <c r="AA273"/>
      <c r="AB273"/>
      <c r="AC273"/>
      <c r="AD273"/>
    </row>
    <row r="274" spans="1:30" hidden="1" x14ac:dyDescent="0.2">
      <c r="A274"/>
      <c r="B274" s="28"/>
      <c r="C274" s="28"/>
      <c r="D274" s="28"/>
      <c r="E274" s="28"/>
      <c r="F274" s="28"/>
      <c r="G274" s="28"/>
      <c r="H274" s="28"/>
      <c r="I274" s="28"/>
      <c r="J274" s="28"/>
      <c r="K274" s="28"/>
      <c r="L274" s="28"/>
      <c r="M274" s="260"/>
      <c r="N274" s="28"/>
      <c r="O274" s="28"/>
      <c r="P274" s="28"/>
      <c r="Q274"/>
      <c r="R274"/>
      <c r="S274"/>
      <c r="T274"/>
      <c r="U274"/>
      <c r="V274"/>
      <c r="W274"/>
      <c r="X274"/>
      <c r="Y274"/>
      <c r="Z274"/>
      <c r="AA274"/>
      <c r="AB274"/>
      <c r="AC274"/>
      <c r="AD274"/>
    </row>
    <row r="275" spans="1:30" hidden="1" x14ac:dyDescent="0.2">
      <c r="A275"/>
      <c r="B275" s="28"/>
      <c r="C275" s="28"/>
      <c r="D275" s="28"/>
      <c r="E275" s="28"/>
      <c r="F275" s="28"/>
      <c r="G275" s="28"/>
      <c r="H275" s="28"/>
      <c r="I275" s="28"/>
      <c r="J275" s="28"/>
      <c r="K275" s="28"/>
      <c r="L275" s="28"/>
      <c r="M275" s="260"/>
      <c r="N275" s="28"/>
      <c r="O275" s="28"/>
      <c r="P275" s="28"/>
      <c r="Q275"/>
      <c r="R275"/>
      <c r="S275"/>
      <c r="T275"/>
      <c r="U275"/>
      <c r="V275"/>
      <c r="W275"/>
      <c r="X275"/>
      <c r="Y275"/>
      <c r="Z275"/>
      <c r="AA275"/>
      <c r="AB275"/>
      <c r="AC275"/>
      <c r="AD275"/>
    </row>
    <row r="276" spans="1:30" hidden="1" x14ac:dyDescent="0.2">
      <c r="A276"/>
      <c r="B276" s="28"/>
      <c r="C276" s="28"/>
      <c r="D276" s="28"/>
      <c r="E276" s="28"/>
      <c r="F276" s="28"/>
      <c r="G276" s="28"/>
      <c r="H276" s="28"/>
      <c r="I276" s="28"/>
      <c r="J276" s="28"/>
      <c r="K276" s="28"/>
      <c r="L276" s="28"/>
      <c r="M276" s="260"/>
      <c r="N276" s="28"/>
      <c r="O276" s="28"/>
      <c r="P276" s="28"/>
      <c r="Q276"/>
      <c r="R276"/>
      <c r="S276"/>
      <c r="T276"/>
      <c r="U276"/>
      <c r="V276"/>
      <c r="W276"/>
      <c r="X276"/>
      <c r="Y276"/>
      <c r="Z276"/>
      <c r="AA276"/>
      <c r="AB276"/>
      <c r="AC276"/>
      <c r="AD276"/>
    </row>
    <row r="277" spans="1:30" hidden="1" x14ac:dyDescent="0.2">
      <c r="A277"/>
      <c r="B277" s="28"/>
      <c r="C277" s="28"/>
      <c r="D277" s="28"/>
      <c r="E277" s="28"/>
      <c r="F277" s="28"/>
      <c r="G277" s="28"/>
      <c r="H277" s="28"/>
      <c r="I277" s="28"/>
      <c r="J277" s="28"/>
      <c r="K277" s="28"/>
      <c r="L277" s="28"/>
      <c r="M277" s="260"/>
      <c r="N277" s="28"/>
      <c r="O277" s="28"/>
      <c r="P277" s="28"/>
      <c r="Q277"/>
      <c r="R277"/>
      <c r="S277"/>
      <c r="T277"/>
      <c r="U277"/>
      <c r="V277"/>
      <c r="W277"/>
      <c r="X277"/>
      <c r="Y277"/>
      <c r="Z277"/>
      <c r="AA277"/>
      <c r="AB277"/>
      <c r="AC277"/>
      <c r="AD277"/>
    </row>
    <row r="278" spans="1:30" hidden="1" x14ac:dyDescent="0.2">
      <c r="A278"/>
      <c r="B278" s="28"/>
      <c r="C278" s="28"/>
      <c r="D278" s="28"/>
      <c r="E278" s="28"/>
      <c r="F278" s="28"/>
      <c r="G278" s="28"/>
      <c r="H278" s="28"/>
      <c r="I278" s="28"/>
      <c r="J278" s="28"/>
      <c r="K278" s="28"/>
      <c r="L278" s="28"/>
      <c r="M278" s="260"/>
      <c r="N278" s="28"/>
      <c r="O278" s="28"/>
      <c r="P278" s="28"/>
      <c r="Q278"/>
      <c r="R278"/>
      <c r="S278"/>
      <c r="T278"/>
      <c r="U278"/>
      <c r="V278"/>
      <c r="W278"/>
      <c r="X278"/>
      <c r="Y278"/>
      <c r="Z278"/>
      <c r="AA278"/>
      <c r="AB278"/>
      <c r="AC278"/>
      <c r="AD278"/>
    </row>
    <row r="279" spans="1:30" hidden="1" x14ac:dyDescent="0.2">
      <c r="A279"/>
      <c r="B279" s="28"/>
      <c r="C279" s="28"/>
      <c r="D279" s="28"/>
      <c r="E279" s="28"/>
      <c r="F279" s="28"/>
      <c r="G279" s="28"/>
      <c r="H279" s="28"/>
      <c r="I279" s="28"/>
      <c r="J279" s="28"/>
      <c r="K279" s="28"/>
      <c r="L279" s="28"/>
      <c r="M279" s="260"/>
      <c r="N279" s="28"/>
      <c r="O279" s="28"/>
      <c r="P279" s="28"/>
      <c r="Q279"/>
      <c r="R279"/>
      <c r="S279"/>
      <c r="T279"/>
      <c r="U279"/>
      <c r="V279"/>
      <c r="W279"/>
      <c r="X279"/>
      <c r="Y279"/>
      <c r="Z279"/>
      <c r="AA279"/>
      <c r="AB279"/>
      <c r="AC279"/>
      <c r="AD279"/>
    </row>
    <row r="280" spans="1:30" x14ac:dyDescent="0.2">
      <c r="N280" s="28"/>
    </row>
    <row r="281" spans="1:30" x14ac:dyDescent="0.2">
      <c r="N281" s="28"/>
    </row>
    <row r="282" spans="1:30" x14ac:dyDescent="0.2">
      <c r="N282" s="28"/>
    </row>
    <row r="283" spans="1:30" x14ac:dyDescent="0.2">
      <c r="N283" s="28"/>
    </row>
    <row r="284" spans="1:30" x14ac:dyDescent="0.2">
      <c r="N284" s="28"/>
    </row>
    <row r="285" spans="1:30" x14ac:dyDescent="0.2">
      <c r="R285" s="118"/>
    </row>
    <row r="286" spans="1:30" x14ac:dyDescent="0.2">
      <c r="R286" s="118"/>
    </row>
    <row r="287" spans="1:30" x14ac:dyDescent="0.2">
      <c r="R287" s="118"/>
    </row>
    <row r="288" spans="1:30" hidden="1" x14ac:dyDescent="0.2">
      <c r="R288" s="118"/>
      <c r="V288"/>
    </row>
    <row r="289" spans="18:22" hidden="1" x14ac:dyDescent="0.2">
      <c r="R289" s="118"/>
      <c r="V289"/>
    </row>
  </sheetData>
  <sheetProtection algorithmName="SHA-512" hashValue="weRreIWJBPxUZOvNeDOqLiSfovuCWINqXiTzdZVz7pt/SvuLXSoY1O4BN+1iCnX998zZ11M9c77daNtnIOaOvA==" saltValue="DBbHfj7Bwrw36Izcc/hTVQ==" spinCount="100000" sheet="1" formatColumns="0" formatRows="0" selectLockedCells="1"/>
  <mergeCells count="195">
    <mergeCell ref="B233:J233"/>
    <mergeCell ref="B235:J235"/>
    <mergeCell ref="B236:J236"/>
    <mergeCell ref="B237:J237"/>
    <mergeCell ref="B238:J238"/>
    <mergeCell ref="B239:J239"/>
    <mergeCell ref="B243:K243"/>
    <mergeCell ref="J220:L220"/>
    <mergeCell ref="B222:J222"/>
    <mergeCell ref="B223:J223"/>
    <mergeCell ref="B224:J224"/>
    <mergeCell ref="B225:J225"/>
    <mergeCell ref="B226:J226"/>
    <mergeCell ref="B227:J227"/>
    <mergeCell ref="B229:J229"/>
    <mergeCell ref="B230:J230"/>
    <mergeCell ref="B231:J231"/>
    <mergeCell ref="B232:J232"/>
    <mergeCell ref="B221:J221"/>
    <mergeCell ref="B186:K186"/>
    <mergeCell ref="B187:K187"/>
    <mergeCell ref="B190:E190"/>
    <mergeCell ref="B180:K180"/>
    <mergeCell ref="B181:K181"/>
    <mergeCell ref="B182:K182"/>
    <mergeCell ref="B183:K183"/>
    <mergeCell ref="B184:K184"/>
    <mergeCell ref="B185:K185"/>
    <mergeCell ref="B175:K175"/>
    <mergeCell ref="B176:K176"/>
    <mergeCell ref="B177:K177"/>
    <mergeCell ref="B178:K178"/>
    <mergeCell ref="B179:K179"/>
    <mergeCell ref="B168:K168"/>
    <mergeCell ref="B169:K169"/>
    <mergeCell ref="B170:K170"/>
    <mergeCell ref="B171:K171"/>
    <mergeCell ref="B172:K172"/>
    <mergeCell ref="B173:K173"/>
    <mergeCell ref="B163:K163"/>
    <mergeCell ref="B164:K164"/>
    <mergeCell ref="B165:K165"/>
    <mergeCell ref="B166:K166"/>
    <mergeCell ref="B167:K167"/>
    <mergeCell ref="B156:K156"/>
    <mergeCell ref="B157:K157"/>
    <mergeCell ref="B160:E160"/>
    <mergeCell ref="B174:K174"/>
    <mergeCell ref="B150:K150"/>
    <mergeCell ref="B151:K151"/>
    <mergeCell ref="B152:K152"/>
    <mergeCell ref="B153:K153"/>
    <mergeCell ref="B154:K154"/>
    <mergeCell ref="B155:K155"/>
    <mergeCell ref="V160:V161"/>
    <mergeCell ref="X160:X161"/>
    <mergeCell ref="B162:K162"/>
    <mergeCell ref="B145:K145"/>
    <mergeCell ref="B146:K146"/>
    <mergeCell ref="B147:K147"/>
    <mergeCell ref="B148:K148"/>
    <mergeCell ref="B149:K149"/>
    <mergeCell ref="B138:K138"/>
    <mergeCell ref="B139:K139"/>
    <mergeCell ref="B140:K140"/>
    <mergeCell ref="B141:K141"/>
    <mergeCell ref="B142:K142"/>
    <mergeCell ref="B143:K143"/>
    <mergeCell ref="B133:K133"/>
    <mergeCell ref="B134:K134"/>
    <mergeCell ref="B135:K135"/>
    <mergeCell ref="B136:K136"/>
    <mergeCell ref="B137:K137"/>
    <mergeCell ref="B126:D126"/>
    <mergeCell ref="B127:D127"/>
    <mergeCell ref="B130:E130"/>
    <mergeCell ref="B144:K144"/>
    <mergeCell ref="B120:D120"/>
    <mergeCell ref="B121:D121"/>
    <mergeCell ref="B122:D122"/>
    <mergeCell ref="B123:D123"/>
    <mergeCell ref="B124:D124"/>
    <mergeCell ref="B125:D125"/>
    <mergeCell ref="X130:X131"/>
    <mergeCell ref="V130:V131"/>
    <mergeCell ref="B132:K132"/>
    <mergeCell ref="B115:D115"/>
    <mergeCell ref="B116:D116"/>
    <mergeCell ref="B117:D117"/>
    <mergeCell ref="B118:D118"/>
    <mergeCell ref="B119:D119"/>
    <mergeCell ref="B108:D108"/>
    <mergeCell ref="B109:D109"/>
    <mergeCell ref="B110:D110"/>
    <mergeCell ref="B111:D111"/>
    <mergeCell ref="B112:D112"/>
    <mergeCell ref="B113:D113"/>
    <mergeCell ref="B103:D103"/>
    <mergeCell ref="B104:D104"/>
    <mergeCell ref="B105:D105"/>
    <mergeCell ref="B106:D106"/>
    <mergeCell ref="B107:D107"/>
    <mergeCell ref="B96:I96"/>
    <mergeCell ref="B97:I97"/>
    <mergeCell ref="B100:E100"/>
    <mergeCell ref="B114:D114"/>
    <mergeCell ref="B90:I90"/>
    <mergeCell ref="B91:I91"/>
    <mergeCell ref="B92:I92"/>
    <mergeCell ref="B93:I93"/>
    <mergeCell ref="B94:I94"/>
    <mergeCell ref="B95:I95"/>
    <mergeCell ref="V100:V101"/>
    <mergeCell ref="X100:X101"/>
    <mergeCell ref="B102:D102"/>
    <mergeCell ref="B86:I86"/>
    <mergeCell ref="B87:I87"/>
    <mergeCell ref="B88:I88"/>
    <mergeCell ref="B89:I89"/>
    <mergeCell ref="B78:I78"/>
    <mergeCell ref="B79:I79"/>
    <mergeCell ref="B80:I80"/>
    <mergeCell ref="B81:I81"/>
    <mergeCell ref="B82:I82"/>
    <mergeCell ref="B83:I83"/>
    <mergeCell ref="B74:I74"/>
    <mergeCell ref="B75:I75"/>
    <mergeCell ref="B76:I76"/>
    <mergeCell ref="B77:I77"/>
    <mergeCell ref="B66:I66"/>
    <mergeCell ref="B67:I67"/>
    <mergeCell ref="B70:E70"/>
    <mergeCell ref="B84:I84"/>
    <mergeCell ref="B85:I85"/>
    <mergeCell ref="B61:I61"/>
    <mergeCell ref="B62:I62"/>
    <mergeCell ref="B63:I63"/>
    <mergeCell ref="B64:I64"/>
    <mergeCell ref="B65:I65"/>
    <mergeCell ref="V70:V71"/>
    <mergeCell ref="X70:X71"/>
    <mergeCell ref="B72:I72"/>
    <mergeCell ref="B73:I73"/>
    <mergeCell ref="B58:I58"/>
    <mergeCell ref="B59:I59"/>
    <mergeCell ref="B48:I48"/>
    <mergeCell ref="B49:I49"/>
    <mergeCell ref="B50:I50"/>
    <mergeCell ref="B51:I51"/>
    <mergeCell ref="B52:I52"/>
    <mergeCell ref="B53:I53"/>
    <mergeCell ref="B60:I60"/>
    <mergeCell ref="B45:I45"/>
    <mergeCell ref="B46:I46"/>
    <mergeCell ref="B47:I47"/>
    <mergeCell ref="V40:V41"/>
    <mergeCell ref="X40:X41"/>
    <mergeCell ref="B54:I54"/>
    <mergeCell ref="B55:I55"/>
    <mergeCell ref="B56:I56"/>
    <mergeCell ref="B57:I57"/>
    <mergeCell ref="C4:D4"/>
    <mergeCell ref="C5:D5"/>
    <mergeCell ref="C6:D6"/>
    <mergeCell ref="C7:D7"/>
    <mergeCell ref="C8:D8"/>
    <mergeCell ref="C9:D9"/>
    <mergeCell ref="B42:I42"/>
    <mergeCell ref="B43:I43"/>
    <mergeCell ref="B44:I44"/>
    <mergeCell ref="B193:L193"/>
    <mergeCell ref="B194:L194"/>
    <mergeCell ref="B195:L195"/>
    <mergeCell ref="B196:L196"/>
    <mergeCell ref="B197:L197"/>
    <mergeCell ref="B198:L198"/>
    <mergeCell ref="B199:L199"/>
    <mergeCell ref="B200:L200"/>
    <mergeCell ref="B201:L201"/>
    <mergeCell ref="B211:L211"/>
    <mergeCell ref="B212:L212"/>
    <mergeCell ref="B213:L213"/>
    <mergeCell ref="B214:L214"/>
    <mergeCell ref="B215:L215"/>
    <mergeCell ref="B216:L216"/>
    <mergeCell ref="B217:L217"/>
    <mergeCell ref="B202:L202"/>
    <mergeCell ref="B203:L203"/>
    <mergeCell ref="B204:L204"/>
    <mergeCell ref="B205:L205"/>
    <mergeCell ref="B206:L206"/>
    <mergeCell ref="B207:L207"/>
    <mergeCell ref="B208:L208"/>
    <mergeCell ref="B209:L209"/>
    <mergeCell ref="B210:L210"/>
  </mergeCells>
  <conditionalFormatting sqref="E11">
    <cfRule type="expression" dxfId="272" priority="13">
      <formula>MAX($E$13:$E$37)&gt;$C$7</formula>
    </cfRule>
  </conditionalFormatting>
  <conditionalFormatting sqref="E13:E37">
    <cfRule type="expression" dxfId="271" priority="53">
      <formula>$E13&gt;$C$7</formula>
    </cfRule>
  </conditionalFormatting>
  <conditionalFormatting sqref="E38">
    <cfRule type="expression" dxfId="270" priority="49">
      <formula>MAX($E$13:$E$37)&gt;$C$7</formula>
    </cfRule>
  </conditionalFormatting>
  <conditionalFormatting sqref="G13:G37 K13:K37">
    <cfRule type="expression" dxfId="269" priority="47">
      <formula>OR($D13="Medische Specialist",$C13="Overig")</formula>
    </cfRule>
  </conditionalFormatting>
  <conditionalFormatting sqref="K232:L232">
    <cfRule type="expression" dxfId="268" priority="14">
      <formula>$K$230&lt;0</formula>
    </cfRule>
  </conditionalFormatting>
  <conditionalFormatting sqref="K233:L233">
    <cfRule type="expression" dxfId="267" priority="90">
      <formula>$K233&gt;0</formula>
    </cfRule>
  </conditionalFormatting>
  <conditionalFormatting sqref="K240:L240">
    <cfRule type="expression" dxfId="266" priority="48">
      <formula>$K$238&lt;$K$237</formula>
    </cfRule>
  </conditionalFormatting>
  <conditionalFormatting sqref="L13:L37">
    <cfRule type="expression" dxfId="265" priority="6">
      <formula>AND(LEN($C$5)&gt;1,$C$5&lt;&gt;"Overige (zorg-)instellingen",$C$5&lt;&gt;"Onderneming",$C$8&lt;&gt;"Geen staatssteun")</formula>
    </cfRule>
  </conditionalFormatting>
  <conditionalFormatting sqref="L43:L67">
    <cfRule type="expression" dxfId="264" priority="5">
      <formula>AND(LEN($C$5)&gt;1,$C$5&lt;&gt;"Overige (zorg-)instellingen",$C$5&lt;&gt;"Onderneming",$C$8&lt;&gt;"Geen staatssteun")</formula>
    </cfRule>
  </conditionalFormatting>
  <conditionalFormatting sqref="L73:L97">
    <cfRule type="expression" dxfId="263" priority="4">
      <formula>AND(LEN($C$5)&gt;1,$C$5&lt;&gt;"Overige (zorg-)instellingen",$C$5&lt;&gt;"Onderneming",$C$8&lt;&gt;"Geen staatssteun")</formula>
    </cfRule>
  </conditionalFormatting>
  <conditionalFormatting sqref="L103:L127">
    <cfRule type="expression" dxfId="262" priority="3">
      <formula>AND(LEN($C$5)&gt;1,$C$5&lt;&gt;"Overige (zorg-)instellingen",$C$5&lt;&gt;"Onderneming",$C$8&lt;&gt;"Geen staatssteun")</formula>
    </cfRule>
  </conditionalFormatting>
  <conditionalFormatting sqref="L133:L157">
    <cfRule type="expression" dxfId="261" priority="2">
      <formula>AND(LEN($C$5)&gt;1,$C$5&lt;&gt;"Overige (zorg-)instellingen",$C$5&lt;&gt;"Onderneming",$C$8&lt;&gt;"Geen staatssteun")</formula>
    </cfRule>
  </conditionalFormatting>
  <conditionalFormatting sqref="L163:L187">
    <cfRule type="expression" dxfId="260" priority="1">
      <formula>AND(LEN($C$5)&gt;1,$C$5&lt;&gt;"Overige (zorg-)instellingen",$C$5&lt;&gt;"Onderneming",$C$8&lt;&gt;"Geen staatssteun")</formula>
    </cfRule>
  </conditionalFormatting>
  <conditionalFormatting sqref="L233">
    <cfRule type="expression" dxfId="259" priority="16">
      <formula>$K$232&lt;$K$231</formula>
    </cfRule>
  </conditionalFormatting>
  <conditionalFormatting sqref="N232">
    <cfRule type="expression" dxfId="258" priority="15">
      <formula>$K$230&lt;0</formula>
    </cfRule>
  </conditionalFormatting>
  <conditionalFormatting sqref="V232">
    <cfRule type="expression" dxfId="257" priority="138">
      <formula>#REF!&lt;0</formula>
    </cfRule>
  </conditionalFormatting>
  <conditionalFormatting sqref="V240">
    <cfRule type="expression" dxfId="256" priority="12">
      <formula>$K$238&lt;$K$237</formula>
    </cfRule>
  </conditionalFormatting>
  <conditionalFormatting sqref="X240">
    <cfRule type="expression" dxfId="255" priority="11">
      <formula>$K$238&lt;$K$237</formula>
    </cfRule>
  </conditionalFormatting>
  <dataValidations count="3">
    <dataValidation type="list" showInputMessage="1" showErrorMessage="1" sqref="D13:D37" xr:uid="{AAADF893-98AF-474E-ACAA-09E8863E3A64}">
      <formula1>INDIRECT(C13)</formula1>
    </dataValidation>
    <dataValidation type="custom" showInputMessage="1" showErrorMessage="1" sqref="G13:G37 K13:K37" xr:uid="{5194A5D9-F194-4E0D-A94E-34564F365BEB}">
      <formula1>OR($C13="Overig",$D13="Medische Specialist")</formula1>
    </dataValidation>
    <dataValidation type="list" allowBlank="1" showInputMessage="1" showErrorMessage="1" sqref="L43:L67 L103:L127 L13:L37 L133:L157 L73:L97 L163:L187" xr:uid="{DC16A515-596C-456D-9522-6EBEF6DE720C}">
      <formula1>INDIRECT(IF(OR($C$5="Overige (zorg-)instellingen",$C$5="Onderneming"),"activiteit2","activiteit1"))</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7" max="1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9671DD65-ABC8-4182-B707-D96A8C6B1F11}">
          <x14:formula1>
            <xm:f>Hulpsheets!$AW$4:$AW$5</xm:f>
          </x14:formula1>
          <xm:sqref>E103:E127</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30D2C-C34F-4848-93CD-EA1F9BE0F91E}">
  <sheetPr codeName="Blad10">
    <pageSetUpPr fitToPage="1"/>
  </sheetPr>
  <dimension ref="A1:XFC289"/>
  <sheetViews>
    <sheetView zoomScale="85" zoomScaleNormal="85" workbookViewId="0">
      <pane ySplit="9" topLeftCell="A10" activePane="bottomLeft" state="frozen"/>
      <selection activeCell="Z1" sqref="Z1:AD1048576"/>
      <selection pane="bottomLeft" activeCell="B13" sqref="B13"/>
    </sheetView>
  </sheetViews>
  <sheetFormatPr defaultColWidth="0" defaultRowHeight="12.75" zeroHeight="1" outlineLevelRow="1" outlineLevelCol="1" x14ac:dyDescent="0.2"/>
  <cols>
    <col min="1" max="1" width="4.7109375" style="30" customWidth="1"/>
    <col min="2" max="2" width="35.28515625" style="30" customWidth="1"/>
    <col min="3" max="3" width="20.85546875" style="30" customWidth="1"/>
    <col min="4" max="4" width="20.28515625" style="30" customWidth="1" outlineLevel="1"/>
    <col min="5" max="5" width="22.5703125" style="30" customWidth="1" outlineLevel="1"/>
    <col min="6" max="6" width="17.5703125" style="30" customWidth="1" outlineLevel="1"/>
    <col min="7" max="7" width="19.85546875" style="30" customWidth="1" outlineLevel="1"/>
    <col min="8" max="8" width="14.140625" style="30" customWidth="1" outlineLevel="1"/>
    <col min="9" max="9" width="17.7109375" style="30" customWidth="1" outlineLevel="1"/>
    <col min="10" max="10" width="24.7109375" style="30" customWidth="1"/>
    <col min="11" max="11" width="19.5703125" style="30" customWidth="1"/>
    <col min="12" max="12" width="23.140625" style="30" customWidth="1"/>
    <col min="13" max="13" width="9.7109375" style="255" hidden="1" customWidth="1"/>
    <col min="14" max="14" width="15.5703125" style="30" customWidth="1"/>
    <col min="15" max="15" width="15.5703125" style="30" hidden="1" customWidth="1"/>
    <col min="16" max="16" width="17.140625" style="30" hidden="1" customWidth="1"/>
    <col min="17" max="17" width="2.85546875" style="30" customWidth="1"/>
    <col min="18" max="18" width="24.5703125" style="30" customWidth="1"/>
    <col min="19" max="19" width="23.85546875" style="30" hidden="1" customWidth="1"/>
    <col min="20" max="20" width="20.85546875" style="30" hidden="1" customWidth="1"/>
    <col min="21" max="21" width="3.140625" style="30" customWidth="1"/>
    <col min="22" max="22" width="24.5703125" style="30" hidden="1" customWidth="1" outlineLevel="1"/>
    <col min="23" max="23" width="4.85546875" style="30" hidden="1" customWidth="1" outlineLevel="1"/>
    <col min="24" max="24" width="24.5703125" style="30" hidden="1" customWidth="1" outlineLevel="1"/>
    <col min="25" max="25" width="11.140625" style="30" customWidth="1" collapsed="1"/>
    <col min="26" max="30" width="24.5703125" style="30" hidden="1" customWidth="1"/>
    <col min="31" max="16379" width="27" hidden="1"/>
    <col min="16380" max="16380" width="8" hidden="1"/>
    <col min="16381" max="16381" width="9.140625" hidden="1"/>
    <col min="16382" max="16382" width="10.28515625" hidden="1"/>
    <col min="16383" max="16383" width="9.140625" hidden="1"/>
    <col min="16384" max="16384" width="10.28515625" hidden="1"/>
  </cols>
  <sheetData>
    <row r="1" spans="1:30" x14ac:dyDescent="0.2">
      <c r="B1" s="10"/>
      <c r="C1" s="10"/>
      <c r="D1" s="10"/>
      <c r="E1" s="10"/>
      <c r="F1" s="10"/>
      <c r="G1" s="11"/>
      <c r="H1" s="11"/>
      <c r="I1" s="10"/>
      <c r="J1" s="11"/>
      <c r="K1" s="11"/>
      <c r="P1" s="29"/>
      <c r="Q1" s="29"/>
      <c r="R1" s="29"/>
      <c r="S1" s="29"/>
      <c r="T1" s="29"/>
      <c r="U1" s="29"/>
      <c r="V1" s="29"/>
      <c r="W1" s="29"/>
      <c r="X1" s="29"/>
      <c r="Z1" s="29"/>
      <c r="AA1" s="29"/>
      <c r="AB1" s="29"/>
    </row>
    <row r="2" spans="1:30" ht="18" x14ac:dyDescent="0.2">
      <c r="B2" s="31" t="s">
        <v>80</v>
      </c>
      <c r="C2" s="29"/>
      <c r="D2" s="29"/>
      <c r="E2" s="29"/>
      <c r="F2" s="29"/>
      <c r="I2" s="29"/>
      <c r="P2" s="29"/>
      <c r="Q2" s="29"/>
      <c r="R2" s="29"/>
      <c r="S2" s="29"/>
      <c r="T2" s="29"/>
      <c r="U2" s="29"/>
      <c r="V2" s="29"/>
      <c r="W2" s="29"/>
      <c r="X2" s="29"/>
      <c r="Z2" s="29"/>
      <c r="AA2" s="29"/>
      <c r="AB2" s="29"/>
    </row>
    <row r="3" spans="1:30" ht="13.5" thickBot="1" x14ac:dyDescent="0.25">
      <c r="B3" s="96"/>
      <c r="C3" s="29"/>
      <c r="D3" s="29"/>
      <c r="E3" s="29"/>
      <c r="F3" s="29"/>
      <c r="I3" s="29"/>
      <c r="Q3" s="29"/>
      <c r="R3" s="29"/>
      <c r="S3" s="29"/>
      <c r="T3" s="29"/>
      <c r="U3" s="29"/>
      <c r="V3" s="29"/>
      <c r="W3" s="29"/>
      <c r="X3" s="29"/>
      <c r="Z3" s="29"/>
      <c r="AA3" s="29"/>
      <c r="AB3" s="29"/>
    </row>
    <row r="4" spans="1:30" ht="13.5" thickBot="1" x14ac:dyDescent="0.25">
      <c r="B4" s="159" t="s">
        <v>81</v>
      </c>
      <c r="C4" s="510">
        <f>Basisgegevens!C17</f>
        <v>0</v>
      </c>
      <c r="D4" s="511"/>
      <c r="E4" s="29"/>
      <c r="F4" s="29"/>
      <c r="I4" s="29"/>
      <c r="Q4" s="29"/>
      <c r="R4" s="29"/>
      <c r="S4" s="29"/>
      <c r="T4" s="29"/>
      <c r="U4" s="29"/>
      <c r="V4" s="29"/>
      <c r="W4" s="29"/>
      <c r="X4" s="29"/>
      <c r="Z4" s="29"/>
      <c r="AA4" s="29"/>
      <c r="AB4" s="29"/>
    </row>
    <row r="5" spans="1:30" ht="13.5" thickBot="1" x14ac:dyDescent="0.25">
      <c r="B5" s="159" t="s">
        <v>82</v>
      </c>
      <c r="C5" s="510">
        <f>Basisgegevens!D17</f>
        <v>0</v>
      </c>
      <c r="D5" s="511"/>
      <c r="E5" s="29"/>
      <c r="F5" s="29"/>
      <c r="I5" s="29"/>
      <c r="Q5" s="29"/>
      <c r="R5" s="29"/>
      <c r="S5" s="29"/>
      <c r="T5" s="29"/>
      <c r="U5" s="29"/>
      <c r="V5" s="29"/>
      <c r="W5" s="29"/>
      <c r="X5" s="29"/>
      <c r="Z5" s="29"/>
      <c r="AA5" s="29"/>
      <c r="AB5" s="29"/>
    </row>
    <row r="6" spans="1:30" ht="13.5" thickBot="1" x14ac:dyDescent="0.25">
      <c r="B6" s="159" t="s">
        <v>83</v>
      </c>
      <c r="C6" s="510">
        <f>Basisgegevens!E17</f>
        <v>0</v>
      </c>
      <c r="D6" s="511"/>
      <c r="E6" s="29"/>
      <c r="F6" s="29"/>
      <c r="I6" s="29"/>
      <c r="P6" s="29"/>
      <c r="Q6" s="29"/>
      <c r="R6" s="29"/>
      <c r="S6" s="29"/>
      <c r="T6" s="29"/>
      <c r="U6" s="29"/>
      <c r="V6" s="29"/>
      <c r="W6" s="29"/>
      <c r="X6" s="29"/>
      <c r="Z6" s="29"/>
      <c r="AA6" s="29"/>
      <c r="AB6" s="29"/>
    </row>
    <row r="7" spans="1:30" ht="13.5" thickBot="1" x14ac:dyDescent="0.25">
      <c r="B7" s="159" t="s">
        <v>84</v>
      </c>
      <c r="C7" s="512" t="str">
        <f>IF(Basisgegevens!C6="","",Basisgegevens!C6)</f>
        <v/>
      </c>
      <c r="D7" s="513"/>
      <c r="E7" s="29"/>
      <c r="F7" s="29"/>
      <c r="I7" s="29"/>
      <c r="P7" s="29"/>
      <c r="Q7" s="29"/>
      <c r="R7" s="29"/>
      <c r="S7" s="29"/>
      <c r="T7" s="29"/>
      <c r="U7" s="29"/>
      <c r="V7" s="29"/>
      <c r="W7" s="29"/>
      <c r="X7" s="29"/>
      <c r="Z7" s="29"/>
      <c r="AA7" s="29"/>
      <c r="AB7" s="29"/>
    </row>
    <row r="8" spans="1:30" ht="13.5" thickBot="1" x14ac:dyDescent="0.25">
      <c r="B8" s="159" t="s">
        <v>225</v>
      </c>
      <c r="C8" s="510">
        <f>Basisgegevens!F17</f>
        <v>0</v>
      </c>
      <c r="D8" s="511"/>
      <c r="E8" s="29"/>
      <c r="F8" s="29"/>
      <c r="I8" s="29"/>
      <c r="P8" s="29"/>
      <c r="Q8" s="29"/>
      <c r="R8" s="29"/>
      <c r="S8" s="29"/>
      <c r="T8" s="29"/>
      <c r="U8" s="29"/>
      <c r="V8" s="29"/>
      <c r="W8" s="29"/>
      <c r="X8" s="29"/>
      <c r="Z8" s="29"/>
      <c r="AA8" s="29"/>
      <c r="AB8" s="29"/>
    </row>
    <row r="9" spans="1:30" ht="13.5" thickBot="1" x14ac:dyDescent="0.25">
      <c r="B9" s="159" t="s">
        <v>229</v>
      </c>
      <c r="C9" s="510">
        <f>IF($C$8="AGVV",Basisgegevens!G17,$C$8)</f>
        <v>0</v>
      </c>
      <c r="D9" s="511"/>
      <c r="E9" s="430"/>
      <c r="F9" s="29"/>
      <c r="I9" s="29"/>
      <c r="P9" s="29"/>
      <c r="Q9" s="29"/>
      <c r="R9" s="29"/>
      <c r="S9" s="29"/>
      <c r="T9" s="29"/>
      <c r="U9" s="29"/>
      <c r="V9" s="29"/>
      <c r="W9" s="29"/>
      <c r="X9" s="29"/>
      <c r="Z9" s="29"/>
      <c r="AA9" s="29"/>
      <c r="AB9" s="29"/>
    </row>
    <row r="10" spans="1:30" ht="26.25" thickBot="1" x14ac:dyDescent="0.25">
      <c r="B10" s="5" t="s">
        <v>85</v>
      </c>
      <c r="C10" s="6"/>
      <c r="D10" s="6"/>
      <c r="E10" s="219"/>
      <c r="F10" s="6"/>
      <c r="G10" s="6"/>
      <c r="H10" s="6"/>
      <c r="I10" s="6"/>
      <c r="J10" s="6"/>
      <c r="K10" s="6"/>
      <c r="L10" s="6"/>
      <c r="M10" s="256"/>
      <c r="N10" s="51"/>
      <c r="O10" s="51"/>
      <c r="P10" s="51"/>
      <c r="Q10" s="6"/>
      <c r="R10" s="406" t="s">
        <v>87</v>
      </c>
      <c r="S10" s="401"/>
      <c r="T10" s="402"/>
      <c r="U10" s="6"/>
      <c r="V10" s="408" t="s">
        <v>61</v>
      </c>
      <c r="W10" s="6"/>
      <c r="X10" s="408" t="s">
        <v>62</v>
      </c>
      <c r="Z10" s="401"/>
      <c r="AA10" s="402"/>
      <c r="AB10" s="401"/>
      <c r="AC10" s="402"/>
      <c r="AD10" s="460"/>
    </row>
    <row r="11" spans="1:30" ht="13.5" thickBot="1" x14ac:dyDescent="0.25">
      <c r="A11" s="5"/>
      <c r="B11" s="6"/>
      <c r="C11" s="6"/>
      <c r="D11" s="6"/>
      <c r="E11" s="219" t="s">
        <v>86</v>
      </c>
      <c r="F11" s="6"/>
      <c r="G11" s="6"/>
      <c r="H11" s="6"/>
      <c r="I11" s="6"/>
      <c r="J11" s="6"/>
      <c r="K11" s="6"/>
      <c r="L11" s="6"/>
      <c r="M11" s="256"/>
      <c r="P11" s="6"/>
      <c r="Q11" s="6"/>
      <c r="R11" s="6"/>
      <c r="S11" s="6"/>
      <c r="T11" s="6"/>
      <c r="U11" s="6"/>
      <c r="V11" s="6"/>
      <c r="W11" s="6"/>
      <c r="X11" s="6"/>
      <c r="Z11" s="6"/>
      <c r="AA11" s="6"/>
      <c r="AB11" s="6"/>
      <c r="AC11" s="97"/>
      <c r="AD11" s="97"/>
    </row>
    <row r="12" spans="1:30" ht="68.25" customHeight="1" thickBot="1" x14ac:dyDescent="0.25">
      <c r="A12" s="116"/>
      <c r="B12" s="368" t="s">
        <v>88</v>
      </c>
      <c r="C12" s="236" t="s">
        <v>208</v>
      </c>
      <c r="D12" s="236" t="s">
        <v>89</v>
      </c>
      <c r="E12" s="236" t="s">
        <v>90</v>
      </c>
      <c r="F12" s="236" t="s">
        <v>91</v>
      </c>
      <c r="G12" s="236" t="s">
        <v>193</v>
      </c>
      <c r="H12" s="236" t="s">
        <v>92</v>
      </c>
      <c r="I12" s="236" t="s">
        <v>93</v>
      </c>
      <c r="J12" s="236" t="s">
        <v>194</v>
      </c>
      <c r="K12" s="236" t="s">
        <v>195</v>
      </c>
      <c r="L12" s="236" t="s">
        <v>235</v>
      </c>
      <c r="M12" s="143" t="s">
        <v>94</v>
      </c>
      <c r="N12" s="143" t="s">
        <v>66</v>
      </c>
      <c r="O12" s="237" t="s">
        <v>95</v>
      </c>
      <c r="P12" s="237" t="s">
        <v>96</v>
      </c>
      <c r="Q12" s="117"/>
      <c r="R12" s="239" t="s">
        <v>68</v>
      </c>
      <c r="S12" s="93" t="s">
        <v>97</v>
      </c>
      <c r="T12" s="93" t="s">
        <v>70</v>
      </c>
      <c r="U12" s="118"/>
      <c r="V12" s="239" t="s">
        <v>68</v>
      </c>
      <c r="W12" s="409"/>
      <c r="X12" s="239" t="s">
        <v>68</v>
      </c>
      <c r="Y12" s="117"/>
      <c r="Z12" s="238" t="s">
        <v>97</v>
      </c>
      <c r="AA12" s="93" t="s">
        <v>70</v>
      </c>
      <c r="AB12" s="238" t="s">
        <v>97</v>
      </c>
      <c r="AC12" s="238" t="s">
        <v>70</v>
      </c>
      <c r="AD12" s="118"/>
    </row>
    <row r="13" spans="1:30" x14ac:dyDescent="0.2">
      <c r="A13" s="6"/>
      <c r="B13" s="52"/>
      <c r="C13" s="323" t="str">
        <f t="shared" ref="C13:C37" si="0">IF(B13="","",IF($C$5="Universiteit","UNL",IF($C$5="Universitair Medisch Centrum","NFU","Overig")))</f>
        <v/>
      </c>
      <c r="D13" s="20"/>
      <c r="E13" s="124"/>
      <c r="F13" s="34">
        <f>IFERROR(IF(C13="UNL",INDEX(Tabel_UNL,MATCH($E13,Hulpsheets!$P$3:$P$123,0),MATCH($D13,Hulpsheets!$P$3:$U$3,0)),IF(C13="NFU",INDEX(Tabel_NFU,MATCH($E13,Hulpsheets!$W$3:$W$99,0),MATCH($D13,Hulpsheets!$W$3:$AC$3,0)),IF(C13="Overig",0,0))),0)</f>
        <v>0</v>
      </c>
      <c r="G13" s="355"/>
      <c r="H13" s="127"/>
      <c r="I13" s="33">
        <f>IF(F13&gt;0,F13*H13,G13*E13*H13)</f>
        <v>0</v>
      </c>
      <c r="J13" s="1">
        <f t="shared" ref="J13:J14" si="1">IF(OR(C13="Overig",D13="Medische Specialist"),I13*0.4,0)</f>
        <v>0</v>
      </c>
      <c r="K13" s="358"/>
      <c r="L13" s="429" t="s">
        <v>120</v>
      </c>
      <c r="M13" s="257" t="str">
        <f>IF(LEN($C$5)&lt;=1,
    "",
    IF(
        OR($C$5="Overige (zorg-)instellingen",$C$5="Onderneming"),
        IF(Basisgegevens!$C$5="Ja",
            IFERROR(
                INDEX(Hulpsheets!$AO$3:$AR$18,
                    MATCH($C$9,Hulpsheets!$AN$3:$AN$18,0),
                    MATCH($C$6,Hulpsheets!$AO$3:$AR$3,0)
                ),
                ""
            ),
            IFERROR(
                INDEX(Hulpsheets!$AH$3:$AK$18,
                    MATCH($C$9,Hulpsheets!$AG$3:$AG$18,0),
                    MATCH($C$6,Hulpsheets!$AH$3:$AK$3,0)
                ),
                ""
            )
        ),
        IF($L13="Niet-economische activiteit",
            100%,
            IF(Basisgegevens!$C$5="Ja",
                IFERROR(
                    INDEX(Hulpsheets!$AO$3:$AR$18,
                        MATCH($C$9,Hulpsheets!$AN$3:$AN$18,0),
                        MATCH($C$6,Hulpsheets!$AO$3:$AR$3,0)
                    ),
                    ""
                ),
                IFERROR(
                    INDEX(Hulpsheets!$AH$3:$AK$18,
                        MATCH($C$9,Hulpsheets!$AG$3:$AG$18,0),
                        MATCH($C$6,Hulpsheets!$AH$3:$AK$3,0)
                    ),
                    ""
                )
            )
        )
    )
)</f>
        <v/>
      </c>
      <c r="N13" s="396">
        <f t="shared" ref="N13:N37" si="2">IF(OR(C13="Overig",$D13="Medische Specialist"),((I13+J13)*(1+K13)),I13)</f>
        <v>0</v>
      </c>
      <c r="O13" s="394" t="str">
        <f>IFERROR(N13*M13,"")</f>
        <v/>
      </c>
      <c r="P13" s="81" t="str">
        <f>IFERROR(N13-O13,"")</f>
        <v/>
      </c>
      <c r="R13" s="404"/>
      <c r="S13" s="403" t="str">
        <f>IFERROR($R13*(1-$M13),"")</f>
        <v/>
      </c>
      <c r="T13" s="130" t="str">
        <f>IFERROR(R13-S13,"")</f>
        <v/>
      </c>
      <c r="U13" s="70"/>
      <c r="V13" s="404"/>
      <c r="W13" s="70"/>
      <c r="X13" s="404"/>
      <c r="Z13" s="407" t="str">
        <f>IFERROR($V13*(1-$M13),"")</f>
        <v/>
      </c>
      <c r="AA13" s="130" t="str">
        <f t="shared" ref="AA13:AA37" si="3">IFERROR(V13-Z13,"")</f>
        <v/>
      </c>
      <c r="AB13" s="407" t="str">
        <f t="shared" ref="AB13:AB37" si="4">IFERROR($X13*(1-$M13),"")</f>
        <v/>
      </c>
      <c r="AC13" s="130" t="str">
        <f t="shared" ref="AC13:AC37" si="5">IFERROR(X13-AB13,"")</f>
        <v/>
      </c>
      <c r="AD13" s="461"/>
    </row>
    <row r="14" spans="1:30" x14ac:dyDescent="0.2">
      <c r="A14" s="6"/>
      <c r="B14" s="53"/>
      <c r="C14" s="323" t="str">
        <f t="shared" si="0"/>
        <v/>
      </c>
      <c r="D14" s="20"/>
      <c r="E14" s="125"/>
      <c r="F14" s="34">
        <f>IFERROR(IF(C14="UNL",INDEX(Tabel_UNL,MATCH($E14,Hulpsheets!$P$3:$P$123,0),MATCH($D14,Hulpsheets!$P$3:$U$3,0)),IF(C14="NFU",INDEX(Tabel_NFU,MATCH($E14,Hulpsheets!$W$3:$W$99,0),MATCH($D14,Hulpsheets!$W$3:$AC$3,0)),IF(C14="Overig",0,0))),0)</f>
        <v>0</v>
      </c>
      <c r="G14" s="356"/>
      <c r="H14" s="128"/>
      <c r="I14" s="1">
        <f t="shared" ref="I14:I37" si="6">IF(F14&gt;0,F14*H14,G14*E14*H14)</f>
        <v>0</v>
      </c>
      <c r="J14" s="1">
        <f t="shared" si="1"/>
        <v>0</v>
      </c>
      <c r="K14" s="359"/>
      <c r="L14" s="429" t="s">
        <v>120</v>
      </c>
      <c r="M14" s="257" t="str">
        <f>IF(LEN($C$5)&lt;=1,
    "",
    IF(
        OR($C$5="Overige (zorg-)instellingen",$C$5="Onderneming"),
        IF(Basisgegevens!$C$5="Ja",
            IFERROR(
                INDEX(Hulpsheets!$AO$3:$AR$18,
                    MATCH($C$9,Hulpsheets!$AN$3:$AN$18,0),
                    MATCH($C$6,Hulpsheets!$AO$3:$AR$3,0)
                ),
                ""
            ),
            IFERROR(
                INDEX(Hulpsheets!$AH$3:$AK$18,
                    MATCH($C$9,Hulpsheets!$AG$3:$AG$18,0),
                    MATCH($C$6,Hulpsheets!$AH$3:$AK$3,0)
                ),
                ""
            )
        ),
        IF($L14="Niet-economische activiteit",
            100%,
            IF(Basisgegevens!$C$5="Ja",
                IFERROR(
                    INDEX(Hulpsheets!$AO$3:$AR$18,
                        MATCH($C$9,Hulpsheets!$AN$3:$AN$18,0),
                        MATCH($C$6,Hulpsheets!$AO$3:$AR$3,0)
                    ),
                    ""
                ),
                IFERROR(
                    INDEX(Hulpsheets!$AH$3:$AK$18,
                        MATCH($C$9,Hulpsheets!$AG$3:$AG$18,0),
                        MATCH($C$6,Hulpsheets!$AH$3:$AK$3,0)
                    ),
                    ""
                )
            )
        )
    )
)</f>
        <v/>
      </c>
      <c r="N14" s="397">
        <f t="shared" si="2"/>
        <v>0</v>
      </c>
      <c r="O14" s="394" t="str">
        <f t="shared" ref="O14:O37" si="7">IFERROR(N14*M14,"")</f>
        <v/>
      </c>
      <c r="P14" s="81" t="str">
        <f t="shared" ref="P14:P37" si="8">IFERROR(N14-O14,"")</f>
        <v/>
      </c>
      <c r="R14" s="404"/>
      <c r="S14" s="403" t="str">
        <f t="shared" ref="S14:S37" si="9">IFERROR($R14*(1-$M14),"")</f>
        <v/>
      </c>
      <c r="T14" s="130" t="str">
        <f t="shared" ref="T14:T36" si="10">IFERROR(R14-S14,"")</f>
        <v/>
      </c>
      <c r="U14" s="70"/>
      <c r="V14" s="404"/>
      <c r="W14" s="70"/>
      <c r="X14" s="404"/>
      <c r="Z14" s="407" t="str">
        <f t="shared" ref="Z14:Z37" si="11">IFERROR($V14*(1-$M14),"")</f>
        <v/>
      </c>
      <c r="AA14" s="130" t="str">
        <f t="shared" si="3"/>
        <v/>
      </c>
      <c r="AB14" s="407" t="str">
        <f t="shared" si="4"/>
        <v/>
      </c>
      <c r="AC14" s="130" t="str">
        <f t="shared" si="5"/>
        <v/>
      </c>
      <c r="AD14" s="461"/>
    </row>
    <row r="15" spans="1:30" x14ac:dyDescent="0.2">
      <c r="A15" s="6"/>
      <c r="B15" s="53"/>
      <c r="C15" s="323" t="str">
        <f t="shared" si="0"/>
        <v/>
      </c>
      <c r="D15" s="20"/>
      <c r="E15" s="125"/>
      <c r="F15" s="34">
        <f>IFERROR(IF(C15="UNL",INDEX(Tabel_UNL,MATCH($E15,Hulpsheets!$P$3:$P$123,0),MATCH($D15,Hulpsheets!$P$3:$U$3,0)),IF(C15="NFU",INDEX(Tabel_NFU,MATCH($E15,Hulpsheets!$W$3:$W$99,0),MATCH($D15,Hulpsheets!$W$3:$AC$3,0)),IF(C15="Overig",0,0))),0)</f>
        <v>0</v>
      </c>
      <c r="G15" s="356"/>
      <c r="H15" s="128"/>
      <c r="I15" s="1">
        <f>IF(F15&gt;0,F15*H15,G15*E15*H15)</f>
        <v>0</v>
      </c>
      <c r="J15" s="1">
        <f>IF(OR(C15="Overig",D15="Medische Specialist"),I15*0.4,0)</f>
        <v>0</v>
      </c>
      <c r="K15" s="359"/>
      <c r="L15" s="429" t="s">
        <v>120</v>
      </c>
      <c r="M15" s="257" t="str">
        <f>IF(LEN($C$5)&lt;=1,
    "",
    IF(
        OR($C$5="Overige (zorg-)instellingen",$C$5="Onderneming"),
        IF(Basisgegevens!$C$5="Ja",
            IFERROR(
                INDEX(Hulpsheets!$AO$3:$AR$18,
                    MATCH($C$9,Hulpsheets!$AN$3:$AN$18,0),
                    MATCH($C$6,Hulpsheets!$AO$3:$AR$3,0)
                ),
                ""
            ),
            IFERROR(
                INDEX(Hulpsheets!$AH$3:$AK$18,
                    MATCH($C$9,Hulpsheets!$AG$3:$AG$18,0),
                    MATCH($C$6,Hulpsheets!$AH$3:$AK$3,0)
                ),
                ""
            )
        ),
        IF($L15="Niet-economische activiteit",
            100%,
            IF(Basisgegevens!$C$5="Ja",
                IFERROR(
                    INDEX(Hulpsheets!$AO$3:$AR$18,
                        MATCH($C$9,Hulpsheets!$AN$3:$AN$18,0),
                        MATCH($C$6,Hulpsheets!$AO$3:$AR$3,0)
                    ),
                    ""
                ),
                IFERROR(
                    INDEX(Hulpsheets!$AH$3:$AK$18,
                        MATCH($C$9,Hulpsheets!$AG$3:$AG$18,0),
                        MATCH($C$6,Hulpsheets!$AH$3:$AK$3,0)
                    ),
                    ""
                )
            )
        )
    )
)</f>
        <v/>
      </c>
      <c r="N15" s="397">
        <f t="shared" si="2"/>
        <v>0</v>
      </c>
      <c r="O15" s="394" t="str">
        <f t="shared" si="7"/>
        <v/>
      </c>
      <c r="P15" s="81" t="str">
        <f t="shared" si="8"/>
        <v/>
      </c>
      <c r="R15" s="404"/>
      <c r="S15" s="403" t="str">
        <f t="shared" si="9"/>
        <v/>
      </c>
      <c r="T15" s="130" t="str">
        <f t="shared" si="10"/>
        <v/>
      </c>
      <c r="U15" s="70"/>
      <c r="V15" s="404"/>
      <c r="W15" s="70"/>
      <c r="X15" s="404"/>
      <c r="Z15" s="407" t="str">
        <f t="shared" si="11"/>
        <v/>
      </c>
      <c r="AA15" s="130" t="str">
        <f t="shared" si="3"/>
        <v/>
      </c>
      <c r="AB15" s="407" t="str">
        <f t="shared" si="4"/>
        <v/>
      </c>
      <c r="AC15" s="130" t="str">
        <f t="shared" si="5"/>
        <v/>
      </c>
      <c r="AD15" s="461"/>
    </row>
    <row r="16" spans="1:30" x14ac:dyDescent="0.2">
      <c r="A16" s="6"/>
      <c r="B16" s="53"/>
      <c r="C16" s="323" t="str">
        <f t="shared" si="0"/>
        <v/>
      </c>
      <c r="D16" s="20"/>
      <c r="E16" s="125"/>
      <c r="F16" s="34">
        <f>IFERROR(IF(C16="UNL",INDEX(Tabel_UNL,MATCH($E16,Hulpsheets!$P$3:$P$123,0),MATCH($D16,Hulpsheets!$P$3:$U$3,0)),IF(C16="NFU",INDEX(Tabel_NFU,MATCH($E16,Hulpsheets!$W$3:$W$99,0),MATCH($D16,Hulpsheets!$W$3:$AC$3,0)),IF(C16="Overig",0,0))),0)</f>
        <v>0</v>
      </c>
      <c r="G16" s="356"/>
      <c r="H16" s="128"/>
      <c r="I16" s="1">
        <f t="shared" si="6"/>
        <v>0</v>
      </c>
      <c r="J16" s="1">
        <f t="shared" ref="J16:J37" si="12">IF(OR(C16="Overig",D16="Medische Specialist"),I16*0.4,0)</f>
        <v>0</v>
      </c>
      <c r="K16" s="359"/>
      <c r="L16" s="429" t="s">
        <v>120</v>
      </c>
      <c r="M16" s="257" t="str">
        <f>IF(LEN($C$5)&lt;=1,
    "",
    IF(
        OR($C$5="Overige (zorg-)instellingen",$C$5="Onderneming"),
        IF(Basisgegevens!$C$5="Ja",
            IFERROR(
                INDEX(Hulpsheets!$AO$3:$AR$18,
                    MATCH($C$9,Hulpsheets!$AN$3:$AN$18,0),
                    MATCH($C$6,Hulpsheets!$AO$3:$AR$3,0)
                ),
                ""
            ),
            IFERROR(
                INDEX(Hulpsheets!$AH$3:$AK$18,
                    MATCH($C$9,Hulpsheets!$AG$3:$AG$18,0),
                    MATCH($C$6,Hulpsheets!$AH$3:$AK$3,0)
                ),
                ""
            )
        ),
        IF($L16="Niet-economische activiteit",
            100%,
            IF(Basisgegevens!$C$5="Ja",
                IFERROR(
                    INDEX(Hulpsheets!$AO$3:$AR$18,
                        MATCH($C$9,Hulpsheets!$AN$3:$AN$18,0),
                        MATCH($C$6,Hulpsheets!$AO$3:$AR$3,0)
                    ),
                    ""
                ),
                IFERROR(
                    INDEX(Hulpsheets!$AH$3:$AK$18,
                        MATCH($C$9,Hulpsheets!$AG$3:$AG$18,0),
                        MATCH($C$6,Hulpsheets!$AH$3:$AK$3,0)
                    ),
                    ""
                )
            )
        )
    )
)</f>
        <v/>
      </c>
      <c r="N16" s="397">
        <f t="shared" si="2"/>
        <v>0</v>
      </c>
      <c r="O16" s="394" t="str">
        <f t="shared" si="7"/>
        <v/>
      </c>
      <c r="P16" s="81" t="str">
        <f t="shared" si="8"/>
        <v/>
      </c>
      <c r="R16" s="404"/>
      <c r="S16" s="403" t="str">
        <f t="shared" si="9"/>
        <v/>
      </c>
      <c r="T16" s="130" t="str">
        <f t="shared" si="10"/>
        <v/>
      </c>
      <c r="U16" s="70"/>
      <c r="V16" s="404"/>
      <c r="W16" s="70"/>
      <c r="X16" s="404"/>
      <c r="Z16" s="407" t="str">
        <f t="shared" si="11"/>
        <v/>
      </c>
      <c r="AA16" s="130" t="str">
        <f t="shared" si="3"/>
        <v/>
      </c>
      <c r="AB16" s="407" t="str">
        <f t="shared" si="4"/>
        <v/>
      </c>
      <c r="AC16" s="130" t="str">
        <f t="shared" si="5"/>
        <v/>
      </c>
      <c r="AD16" s="461"/>
    </row>
    <row r="17" spans="1:30" x14ac:dyDescent="0.2">
      <c r="A17" s="6"/>
      <c r="B17" s="53"/>
      <c r="C17" s="323" t="str">
        <f t="shared" si="0"/>
        <v/>
      </c>
      <c r="D17" s="20"/>
      <c r="E17" s="125"/>
      <c r="F17" s="34">
        <f>IFERROR(IF(C17="UNL",INDEX(Tabel_UNL,MATCH($E17,Hulpsheets!$P$3:$P$123,0),MATCH($D17,Hulpsheets!$P$3:$U$3,0)),IF(C17="NFU",INDEX(Tabel_NFU,MATCH($E17,Hulpsheets!$W$3:$W$99,0),MATCH($D17,Hulpsheets!$W$3:$AC$3,0)),IF(C17="Overig",0,0))),0)</f>
        <v>0</v>
      </c>
      <c r="G17" s="356"/>
      <c r="H17" s="128"/>
      <c r="I17" s="1">
        <f t="shared" si="6"/>
        <v>0</v>
      </c>
      <c r="J17" s="1">
        <f t="shared" si="12"/>
        <v>0</v>
      </c>
      <c r="K17" s="359"/>
      <c r="L17" s="429" t="s">
        <v>120</v>
      </c>
      <c r="M17" s="257" t="str">
        <f>IF(LEN($C$5)&lt;=1,
    "",
    IF(
        OR($C$5="Overige (zorg-)instellingen",$C$5="Onderneming"),
        IF(Basisgegevens!$C$5="Ja",
            IFERROR(
                INDEX(Hulpsheets!$AO$3:$AR$18,
                    MATCH($C$9,Hulpsheets!$AN$3:$AN$18,0),
                    MATCH($C$6,Hulpsheets!$AO$3:$AR$3,0)
                ),
                ""
            ),
            IFERROR(
                INDEX(Hulpsheets!$AH$3:$AK$18,
                    MATCH($C$9,Hulpsheets!$AG$3:$AG$18,0),
                    MATCH($C$6,Hulpsheets!$AH$3:$AK$3,0)
                ),
                ""
            )
        ),
        IF($L17="Niet-economische activiteit",
            100%,
            IF(Basisgegevens!$C$5="Ja",
                IFERROR(
                    INDEX(Hulpsheets!$AO$3:$AR$18,
                        MATCH($C$9,Hulpsheets!$AN$3:$AN$18,0),
                        MATCH($C$6,Hulpsheets!$AO$3:$AR$3,0)
                    ),
                    ""
                ),
                IFERROR(
                    INDEX(Hulpsheets!$AH$3:$AK$18,
                        MATCH($C$9,Hulpsheets!$AG$3:$AG$18,0),
                        MATCH($C$6,Hulpsheets!$AH$3:$AK$3,0)
                    ),
                    ""
                )
            )
        )
    )
)</f>
        <v/>
      </c>
      <c r="N17" s="397">
        <f t="shared" si="2"/>
        <v>0</v>
      </c>
      <c r="O17" s="394" t="str">
        <f t="shared" si="7"/>
        <v/>
      </c>
      <c r="P17" s="81" t="str">
        <f t="shared" si="8"/>
        <v/>
      </c>
      <c r="R17" s="404"/>
      <c r="S17" s="403" t="str">
        <f t="shared" si="9"/>
        <v/>
      </c>
      <c r="T17" s="130" t="str">
        <f t="shared" si="10"/>
        <v/>
      </c>
      <c r="U17" s="70"/>
      <c r="V17" s="404"/>
      <c r="W17" s="70"/>
      <c r="X17" s="404"/>
      <c r="Z17" s="407" t="str">
        <f t="shared" si="11"/>
        <v/>
      </c>
      <c r="AA17" s="130" t="str">
        <f t="shared" si="3"/>
        <v/>
      </c>
      <c r="AB17" s="407" t="str">
        <f t="shared" si="4"/>
        <v/>
      </c>
      <c r="AC17" s="130" t="str">
        <f t="shared" si="5"/>
        <v/>
      </c>
      <c r="AD17" s="461"/>
    </row>
    <row r="18" spans="1:30" x14ac:dyDescent="0.2">
      <c r="A18" s="6"/>
      <c r="B18" s="53"/>
      <c r="C18" s="323" t="str">
        <f t="shared" si="0"/>
        <v/>
      </c>
      <c r="D18" s="20"/>
      <c r="E18" s="125"/>
      <c r="F18" s="34">
        <f>IFERROR(IF(C18="UNL",INDEX(Tabel_UNL,MATCH($E18,Hulpsheets!$P$3:$P$123,0),MATCH($D18,Hulpsheets!$P$3:$U$3,0)),IF(C18="NFU",INDEX(Tabel_NFU,MATCH($E18,Hulpsheets!$W$3:$W$99,0),MATCH($D18,Hulpsheets!$W$3:$AC$3,0)),IF(C18="Overig",0,0))),0)</f>
        <v>0</v>
      </c>
      <c r="G18" s="356"/>
      <c r="H18" s="128"/>
      <c r="I18" s="1">
        <f t="shared" si="6"/>
        <v>0</v>
      </c>
      <c r="J18" s="1">
        <f t="shared" si="12"/>
        <v>0</v>
      </c>
      <c r="K18" s="359"/>
      <c r="L18" s="429" t="s">
        <v>120</v>
      </c>
      <c r="M18" s="257" t="str">
        <f>IF(LEN($C$5)&lt;=1,
    "",
    IF(
        OR($C$5="Overige (zorg-)instellingen",$C$5="Onderneming"),
        IF(Basisgegevens!$C$5="Ja",
            IFERROR(
                INDEX(Hulpsheets!$AO$3:$AR$18,
                    MATCH($C$9,Hulpsheets!$AN$3:$AN$18,0),
                    MATCH($C$6,Hulpsheets!$AO$3:$AR$3,0)
                ),
                ""
            ),
            IFERROR(
                INDEX(Hulpsheets!$AH$3:$AK$18,
                    MATCH($C$9,Hulpsheets!$AG$3:$AG$18,0),
                    MATCH($C$6,Hulpsheets!$AH$3:$AK$3,0)
                ),
                ""
            )
        ),
        IF($L18="Niet-economische activiteit",
            100%,
            IF(Basisgegevens!$C$5="Ja",
                IFERROR(
                    INDEX(Hulpsheets!$AO$3:$AR$18,
                        MATCH($C$9,Hulpsheets!$AN$3:$AN$18,0),
                        MATCH($C$6,Hulpsheets!$AO$3:$AR$3,0)
                    ),
                    ""
                ),
                IFERROR(
                    INDEX(Hulpsheets!$AH$3:$AK$18,
                        MATCH($C$9,Hulpsheets!$AG$3:$AG$18,0),
                        MATCH($C$6,Hulpsheets!$AH$3:$AK$3,0)
                    ),
                    ""
                )
            )
        )
    )
)</f>
        <v/>
      </c>
      <c r="N18" s="397">
        <f t="shared" si="2"/>
        <v>0</v>
      </c>
      <c r="O18" s="394" t="str">
        <f t="shared" si="7"/>
        <v/>
      </c>
      <c r="P18" s="81" t="str">
        <f t="shared" si="8"/>
        <v/>
      </c>
      <c r="R18" s="404"/>
      <c r="S18" s="403" t="str">
        <f t="shared" si="9"/>
        <v/>
      </c>
      <c r="T18" s="130" t="str">
        <f>IFERROR(R18-S18,"")</f>
        <v/>
      </c>
      <c r="U18" s="70"/>
      <c r="V18" s="404"/>
      <c r="W18" s="70"/>
      <c r="X18" s="404"/>
      <c r="Z18" s="407" t="str">
        <f t="shared" si="11"/>
        <v/>
      </c>
      <c r="AA18" s="130" t="str">
        <f t="shared" si="3"/>
        <v/>
      </c>
      <c r="AB18" s="407" t="str">
        <f t="shared" si="4"/>
        <v/>
      </c>
      <c r="AC18" s="130" t="str">
        <f t="shared" si="5"/>
        <v/>
      </c>
      <c r="AD18" s="461"/>
    </row>
    <row r="19" spans="1:30" x14ac:dyDescent="0.2">
      <c r="A19" s="6"/>
      <c r="B19" s="98"/>
      <c r="C19" s="323" t="str">
        <f t="shared" si="0"/>
        <v/>
      </c>
      <c r="D19" s="20"/>
      <c r="E19" s="125"/>
      <c r="F19" s="34">
        <f>IFERROR(IF(C19="UNL",INDEX(Tabel_UNL,MATCH($E19,Hulpsheets!$P$3:$P$123,0),MATCH($D19,Hulpsheets!$P$3:$U$3,0)),IF(C19="NFU",INDEX(Tabel_NFU,MATCH($E19,Hulpsheets!$W$3:$W$99,0),MATCH($D19,Hulpsheets!$W$3:$AC$3,0)),IF(C19="Overig",0,0))),0)</f>
        <v>0</v>
      </c>
      <c r="G19" s="356"/>
      <c r="H19" s="128"/>
      <c r="I19" s="1">
        <f t="shared" si="6"/>
        <v>0</v>
      </c>
      <c r="J19" s="1">
        <f t="shared" si="12"/>
        <v>0</v>
      </c>
      <c r="K19" s="359"/>
      <c r="L19" s="429" t="s">
        <v>120</v>
      </c>
      <c r="M19" s="257" t="str">
        <f>IF(LEN($C$5)&lt;=1,
    "",
    IF(
        OR($C$5="Overige (zorg-)instellingen",$C$5="Onderneming"),
        IF(Basisgegevens!$C$5="Ja",
            IFERROR(
                INDEX(Hulpsheets!$AO$3:$AR$18,
                    MATCH($C$9,Hulpsheets!$AN$3:$AN$18,0),
                    MATCH($C$6,Hulpsheets!$AO$3:$AR$3,0)
                ),
                ""
            ),
            IFERROR(
                INDEX(Hulpsheets!$AH$3:$AK$18,
                    MATCH($C$9,Hulpsheets!$AG$3:$AG$18,0),
                    MATCH($C$6,Hulpsheets!$AH$3:$AK$3,0)
                ),
                ""
            )
        ),
        IF($L19="Niet-economische activiteit",
            100%,
            IF(Basisgegevens!$C$5="Ja",
                IFERROR(
                    INDEX(Hulpsheets!$AO$3:$AR$18,
                        MATCH($C$9,Hulpsheets!$AN$3:$AN$18,0),
                        MATCH($C$6,Hulpsheets!$AO$3:$AR$3,0)
                    ),
                    ""
                ),
                IFERROR(
                    INDEX(Hulpsheets!$AH$3:$AK$18,
                        MATCH($C$9,Hulpsheets!$AG$3:$AG$18,0),
                        MATCH($C$6,Hulpsheets!$AH$3:$AK$3,0)
                    ),
                    ""
                )
            )
        )
    )
)</f>
        <v/>
      </c>
      <c r="N19" s="397">
        <f t="shared" si="2"/>
        <v>0</v>
      </c>
      <c r="O19" s="395" t="str">
        <f t="shared" si="7"/>
        <v/>
      </c>
      <c r="P19" s="86" t="str">
        <f t="shared" si="8"/>
        <v/>
      </c>
      <c r="R19" s="404"/>
      <c r="S19" s="403" t="str">
        <f t="shared" si="9"/>
        <v/>
      </c>
      <c r="T19" s="130" t="str">
        <f t="shared" si="10"/>
        <v/>
      </c>
      <c r="U19" s="70"/>
      <c r="V19" s="404"/>
      <c r="W19" s="70"/>
      <c r="X19" s="404"/>
      <c r="Z19" s="407" t="str">
        <f t="shared" si="11"/>
        <v/>
      </c>
      <c r="AA19" s="130" t="str">
        <f t="shared" si="3"/>
        <v/>
      </c>
      <c r="AB19" s="407" t="str">
        <f t="shared" si="4"/>
        <v/>
      </c>
      <c r="AC19" s="130" t="str">
        <f t="shared" si="5"/>
        <v/>
      </c>
      <c r="AD19" s="461"/>
    </row>
    <row r="20" spans="1:30" x14ac:dyDescent="0.2">
      <c r="A20" s="6"/>
      <c r="B20" s="98"/>
      <c r="C20" s="323" t="str">
        <f t="shared" si="0"/>
        <v/>
      </c>
      <c r="D20" s="20"/>
      <c r="E20" s="125"/>
      <c r="F20" s="34">
        <f>IFERROR(IF(C20="UNL",INDEX(Tabel_UNL,MATCH($E20,Hulpsheets!$P$3:$P$123,0),MATCH($D20,Hulpsheets!$P$3:$U$3,0)),IF(C20="NFU",INDEX(Tabel_NFU,MATCH($E20,Hulpsheets!$W$3:$W$99,0),MATCH($D20,Hulpsheets!$W$3:$AC$3,0)),IF(C20="Overig",0,0))),0)</f>
        <v>0</v>
      </c>
      <c r="G20" s="356"/>
      <c r="H20" s="128"/>
      <c r="I20" s="1">
        <f t="shared" si="6"/>
        <v>0</v>
      </c>
      <c r="J20" s="1">
        <f t="shared" si="12"/>
        <v>0</v>
      </c>
      <c r="K20" s="359"/>
      <c r="L20" s="429" t="s">
        <v>120</v>
      </c>
      <c r="M20" s="257" t="str">
        <f>IF(LEN($C$5)&lt;=1,
    "",
    IF(
        OR($C$5="Overige (zorg-)instellingen",$C$5="Onderneming"),
        IF(Basisgegevens!$C$5="Ja",
            IFERROR(
                INDEX(Hulpsheets!$AO$3:$AR$18,
                    MATCH($C$9,Hulpsheets!$AN$3:$AN$18,0),
                    MATCH($C$6,Hulpsheets!$AO$3:$AR$3,0)
                ),
                ""
            ),
            IFERROR(
                INDEX(Hulpsheets!$AH$3:$AK$18,
                    MATCH($C$9,Hulpsheets!$AG$3:$AG$18,0),
                    MATCH($C$6,Hulpsheets!$AH$3:$AK$3,0)
                ),
                ""
            )
        ),
        IF($L20="Niet-economische activiteit",
            100%,
            IF(Basisgegevens!$C$5="Ja",
                IFERROR(
                    INDEX(Hulpsheets!$AO$3:$AR$18,
                        MATCH($C$9,Hulpsheets!$AN$3:$AN$18,0),
                        MATCH($C$6,Hulpsheets!$AO$3:$AR$3,0)
                    ),
                    ""
                ),
                IFERROR(
                    INDEX(Hulpsheets!$AH$3:$AK$18,
                        MATCH($C$9,Hulpsheets!$AG$3:$AG$18,0),
                        MATCH($C$6,Hulpsheets!$AH$3:$AK$3,0)
                    ),
                    ""
                )
            )
        )
    )
)</f>
        <v/>
      </c>
      <c r="N20" s="397">
        <f t="shared" si="2"/>
        <v>0</v>
      </c>
      <c r="O20" s="395" t="str">
        <f t="shared" si="7"/>
        <v/>
      </c>
      <c r="P20" s="86" t="str">
        <f t="shared" si="8"/>
        <v/>
      </c>
      <c r="R20" s="404"/>
      <c r="S20" s="403" t="str">
        <f t="shared" si="9"/>
        <v/>
      </c>
      <c r="T20" s="130" t="str">
        <f t="shared" si="10"/>
        <v/>
      </c>
      <c r="U20" s="70"/>
      <c r="V20" s="404"/>
      <c r="W20" s="70"/>
      <c r="X20" s="404"/>
      <c r="Z20" s="407" t="str">
        <f t="shared" si="11"/>
        <v/>
      </c>
      <c r="AA20" s="130" t="str">
        <f t="shared" si="3"/>
        <v/>
      </c>
      <c r="AB20" s="407" t="str">
        <f t="shared" si="4"/>
        <v/>
      </c>
      <c r="AC20" s="130" t="str">
        <f t="shared" si="5"/>
        <v/>
      </c>
      <c r="AD20" s="461"/>
    </row>
    <row r="21" spans="1:30" x14ac:dyDescent="0.2">
      <c r="A21" s="6"/>
      <c r="B21" s="98"/>
      <c r="C21" s="323" t="str">
        <f t="shared" si="0"/>
        <v/>
      </c>
      <c r="D21" s="20"/>
      <c r="E21" s="125"/>
      <c r="F21" s="34">
        <f>IFERROR(IF(C21="UNL",INDEX(Tabel_UNL,MATCH($E21,Hulpsheets!$P$3:$P$123,0),MATCH($D21,Hulpsheets!$P$3:$U$3,0)),IF(C21="NFU",INDEX(Tabel_NFU,MATCH($E21,Hulpsheets!$W$3:$W$99,0),MATCH($D21,Hulpsheets!$W$3:$AC$3,0)),IF(C21="Overig",0,0))),0)</f>
        <v>0</v>
      </c>
      <c r="G21" s="356"/>
      <c r="H21" s="128"/>
      <c r="I21" s="1">
        <f t="shared" si="6"/>
        <v>0</v>
      </c>
      <c r="J21" s="1">
        <f t="shared" si="12"/>
        <v>0</v>
      </c>
      <c r="K21" s="359"/>
      <c r="L21" s="429" t="s">
        <v>120</v>
      </c>
      <c r="M21" s="257" t="str">
        <f>IF(LEN($C$5)&lt;=1,
    "",
    IF(
        OR($C$5="Overige (zorg-)instellingen",$C$5="Onderneming"),
        IF(Basisgegevens!$C$5="Ja",
            IFERROR(
                INDEX(Hulpsheets!$AO$3:$AR$18,
                    MATCH($C$9,Hulpsheets!$AN$3:$AN$18,0),
                    MATCH($C$6,Hulpsheets!$AO$3:$AR$3,0)
                ),
                ""
            ),
            IFERROR(
                INDEX(Hulpsheets!$AH$3:$AK$18,
                    MATCH($C$9,Hulpsheets!$AG$3:$AG$18,0),
                    MATCH($C$6,Hulpsheets!$AH$3:$AK$3,0)
                ),
                ""
            )
        ),
        IF($L21="Niet-economische activiteit",
            100%,
            IF(Basisgegevens!$C$5="Ja",
                IFERROR(
                    INDEX(Hulpsheets!$AO$3:$AR$18,
                        MATCH($C$9,Hulpsheets!$AN$3:$AN$18,0),
                        MATCH($C$6,Hulpsheets!$AO$3:$AR$3,0)
                    ),
                    ""
                ),
                IFERROR(
                    INDEX(Hulpsheets!$AH$3:$AK$18,
                        MATCH($C$9,Hulpsheets!$AG$3:$AG$18,0),
                        MATCH($C$6,Hulpsheets!$AH$3:$AK$3,0)
                    ),
                    ""
                )
            )
        )
    )
)</f>
        <v/>
      </c>
      <c r="N21" s="397">
        <f t="shared" si="2"/>
        <v>0</v>
      </c>
      <c r="O21" s="395" t="str">
        <f t="shared" si="7"/>
        <v/>
      </c>
      <c r="P21" s="86" t="str">
        <f t="shared" si="8"/>
        <v/>
      </c>
      <c r="R21" s="404"/>
      <c r="S21" s="403" t="str">
        <f t="shared" si="9"/>
        <v/>
      </c>
      <c r="T21" s="130" t="str">
        <f t="shared" si="10"/>
        <v/>
      </c>
      <c r="U21" s="70"/>
      <c r="V21" s="404"/>
      <c r="W21" s="70"/>
      <c r="X21" s="404"/>
      <c r="Z21" s="407" t="str">
        <f t="shared" si="11"/>
        <v/>
      </c>
      <c r="AA21" s="130" t="str">
        <f t="shared" si="3"/>
        <v/>
      </c>
      <c r="AB21" s="407" t="str">
        <f t="shared" si="4"/>
        <v/>
      </c>
      <c r="AC21" s="130" t="str">
        <f t="shared" si="5"/>
        <v/>
      </c>
      <c r="AD21" s="461"/>
    </row>
    <row r="22" spans="1:30" x14ac:dyDescent="0.2">
      <c r="A22" s="6"/>
      <c r="B22" s="98"/>
      <c r="C22" s="323" t="str">
        <f t="shared" si="0"/>
        <v/>
      </c>
      <c r="D22" s="20"/>
      <c r="E22" s="125"/>
      <c r="F22" s="34">
        <f>IFERROR(IF(C22="UNL",INDEX(Tabel_UNL,MATCH($E22,Hulpsheets!$P$3:$P$123,0),MATCH($D22,Hulpsheets!$P$3:$U$3,0)),IF(C22="NFU",INDEX(Tabel_NFU,MATCH($E22,Hulpsheets!$W$3:$W$99,0),MATCH($D22,Hulpsheets!$W$3:$AC$3,0)),IF(C22="Overig",0,0))),0)</f>
        <v>0</v>
      </c>
      <c r="G22" s="356"/>
      <c r="H22" s="128"/>
      <c r="I22" s="1">
        <f t="shared" si="6"/>
        <v>0</v>
      </c>
      <c r="J22" s="1">
        <f t="shared" si="12"/>
        <v>0</v>
      </c>
      <c r="K22" s="359"/>
      <c r="L22" s="429" t="s">
        <v>120</v>
      </c>
      <c r="M22" s="257" t="str">
        <f>IF(LEN($C$5)&lt;=1,
    "",
    IF(
        OR($C$5="Overige (zorg-)instellingen",$C$5="Onderneming"),
        IF(Basisgegevens!$C$5="Ja",
            IFERROR(
                INDEX(Hulpsheets!$AO$3:$AR$18,
                    MATCH($C$9,Hulpsheets!$AN$3:$AN$18,0),
                    MATCH($C$6,Hulpsheets!$AO$3:$AR$3,0)
                ),
                ""
            ),
            IFERROR(
                INDEX(Hulpsheets!$AH$3:$AK$18,
                    MATCH($C$9,Hulpsheets!$AG$3:$AG$18,0),
                    MATCH($C$6,Hulpsheets!$AH$3:$AK$3,0)
                ),
                ""
            )
        ),
        IF($L22="Niet-economische activiteit",
            100%,
            IF(Basisgegevens!$C$5="Ja",
                IFERROR(
                    INDEX(Hulpsheets!$AO$3:$AR$18,
                        MATCH($C$9,Hulpsheets!$AN$3:$AN$18,0),
                        MATCH($C$6,Hulpsheets!$AO$3:$AR$3,0)
                    ),
                    ""
                ),
                IFERROR(
                    INDEX(Hulpsheets!$AH$3:$AK$18,
                        MATCH($C$9,Hulpsheets!$AG$3:$AG$18,0),
                        MATCH($C$6,Hulpsheets!$AH$3:$AK$3,0)
                    ),
                    ""
                )
            )
        )
    )
)</f>
        <v/>
      </c>
      <c r="N22" s="397">
        <f t="shared" si="2"/>
        <v>0</v>
      </c>
      <c r="O22" s="395" t="str">
        <f t="shared" si="7"/>
        <v/>
      </c>
      <c r="P22" s="86" t="str">
        <f t="shared" si="8"/>
        <v/>
      </c>
      <c r="R22" s="404"/>
      <c r="S22" s="403" t="str">
        <f t="shared" si="9"/>
        <v/>
      </c>
      <c r="T22" s="130" t="str">
        <f>IFERROR(R22-S22,"")</f>
        <v/>
      </c>
      <c r="U22" s="70"/>
      <c r="V22" s="404"/>
      <c r="W22" s="70"/>
      <c r="X22" s="404"/>
      <c r="Z22" s="407" t="str">
        <f t="shared" si="11"/>
        <v/>
      </c>
      <c r="AA22" s="130" t="str">
        <f t="shared" si="3"/>
        <v/>
      </c>
      <c r="AB22" s="407" t="str">
        <f t="shared" si="4"/>
        <v/>
      </c>
      <c r="AC22" s="130" t="str">
        <f t="shared" si="5"/>
        <v/>
      </c>
      <c r="AD22" s="461"/>
    </row>
    <row r="23" spans="1:30" x14ac:dyDescent="0.2">
      <c r="A23" s="6"/>
      <c r="B23" s="98"/>
      <c r="C23" s="323" t="str">
        <f t="shared" si="0"/>
        <v/>
      </c>
      <c r="D23" s="20"/>
      <c r="E23" s="125"/>
      <c r="F23" s="34">
        <f>IFERROR(IF(C23="UNL",INDEX(Tabel_UNL,MATCH($E23,Hulpsheets!$P$3:$P$123,0),MATCH($D23,Hulpsheets!$P$3:$U$3,0)),IF(C23="NFU",INDEX(Tabel_NFU,MATCH($E23,Hulpsheets!$W$3:$W$99,0),MATCH($D23,Hulpsheets!$W$3:$AC$3,0)),IF(C23="Overig",0,0))),0)</f>
        <v>0</v>
      </c>
      <c r="G23" s="356"/>
      <c r="H23" s="128"/>
      <c r="I23" s="1">
        <f t="shared" si="6"/>
        <v>0</v>
      </c>
      <c r="J23" s="1">
        <f t="shared" si="12"/>
        <v>0</v>
      </c>
      <c r="K23" s="359"/>
      <c r="L23" s="429" t="s">
        <v>120</v>
      </c>
      <c r="M23" s="257" t="str">
        <f>IF(LEN($C$5)&lt;=1,
    "",
    IF(
        OR($C$5="Overige (zorg-)instellingen",$C$5="Onderneming"),
        IF(Basisgegevens!$C$5="Ja",
            IFERROR(
                INDEX(Hulpsheets!$AO$3:$AR$18,
                    MATCH($C$9,Hulpsheets!$AN$3:$AN$18,0),
                    MATCH($C$6,Hulpsheets!$AO$3:$AR$3,0)
                ),
                ""
            ),
            IFERROR(
                INDEX(Hulpsheets!$AH$3:$AK$18,
                    MATCH($C$9,Hulpsheets!$AG$3:$AG$18,0),
                    MATCH($C$6,Hulpsheets!$AH$3:$AK$3,0)
                ),
                ""
            )
        ),
        IF($L23="Niet-economische activiteit",
            100%,
            IF(Basisgegevens!$C$5="Ja",
                IFERROR(
                    INDEX(Hulpsheets!$AO$3:$AR$18,
                        MATCH($C$9,Hulpsheets!$AN$3:$AN$18,0),
                        MATCH($C$6,Hulpsheets!$AO$3:$AR$3,0)
                    ),
                    ""
                ),
                IFERROR(
                    INDEX(Hulpsheets!$AH$3:$AK$18,
                        MATCH($C$9,Hulpsheets!$AG$3:$AG$18,0),
                        MATCH($C$6,Hulpsheets!$AH$3:$AK$3,0)
                    ),
                    ""
                )
            )
        )
    )
)</f>
        <v/>
      </c>
      <c r="N23" s="397">
        <f t="shared" si="2"/>
        <v>0</v>
      </c>
      <c r="O23" s="395" t="str">
        <f t="shared" si="7"/>
        <v/>
      </c>
      <c r="P23" s="86" t="str">
        <f t="shared" si="8"/>
        <v/>
      </c>
      <c r="R23" s="404"/>
      <c r="S23" s="403" t="str">
        <f t="shared" si="9"/>
        <v/>
      </c>
      <c r="T23" s="130" t="str">
        <f t="shared" si="10"/>
        <v/>
      </c>
      <c r="U23" s="70"/>
      <c r="V23" s="404"/>
      <c r="W23" s="70"/>
      <c r="X23" s="404"/>
      <c r="Z23" s="407" t="str">
        <f t="shared" si="11"/>
        <v/>
      </c>
      <c r="AA23" s="130" t="str">
        <f t="shared" si="3"/>
        <v/>
      </c>
      <c r="AB23" s="407" t="str">
        <f t="shared" si="4"/>
        <v/>
      </c>
      <c r="AC23" s="130" t="str">
        <f t="shared" si="5"/>
        <v/>
      </c>
      <c r="AD23" s="461"/>
    </row>
    <row r="24" spans="1:30" x14ac:dyDescent="0.2">
      <c r="A24" s="6"/>
      <c r="B24" s="98"/>
      <c r="C24" s="323" t="str">
        <f t="shared" si="0"/>
        <v/>
      </c>
      <c r="D24" s="20"/>
      <c r="E24" s="125"/>
      <c r="F24" s="34">
        <f>IFERROR(IF(C24="UNL",INDEX(Tabel_UNL,MATCH($E24,Hulpsheets!$P$3:$P$123,0),MATCH($D24,Hulpsheets!$P$3:$U$3,0)),IF(C24="NFU",INDEX(Tabel_NFU,MATCH($E24,Hulpsheets!$W$3:$W$99,0),MATCH($D24,Hulpsheets!$W$3:$AC$3,0)),IF(C24="Overig",0,0))),0)</f>
        <v>0</v>
      </c>
      <c r="G24" s="356"/>
      <c r="H24" s="128"/>
      <c r="I24" s="1">
        <f t="shared" si="6"/>
        <v>0</v>
      </c>
      <c r="J24" s="1">
        <f t="shared" si="12"/>
        <v>0</v>
      </c>
      <c r="K24" s="359"/>
      <c r="L24" s="429" t="s">
        <v>120</v>
      </c>
      <c r="M24" s="257" t="str">
        <f>IF(LEN($C$5)&lt;=1,
    "",
    IF(
        OR($C$5="Overige (zorg-)instellingen",$C$5="Onderneming"),
        IF(Basisgegevens!$C$5="Ja",
            IFERROR(
                INDEX(Hulpsheets!$AO$3:$AR$18,
                    MATCH($C$9,Hulpsheets!$AN$3:$AN$18,0),
                    MATCH($C$6,Hulpsheets!$AO$3:$AR$3,0)
                ),
                ""
            ),
            IFERROR(
                INDEX(Hulpsheets!$AH$3:$AK$18,
                    MATCH($C$9,Hulpsheets!$AG$3:$AG$18,0),
                    MATCH($C$6,Hulpsheets!$AH$3:$AK$3,0)
                ),
                ""
            )
        ),
        IF($L24="Niet-economische activiteit",
            100%,
            IF(Basisgegevens!$C$5="Ja",
                IFERROR(
                    INDEX(Hulpsheets!$AO$3:$AR$18,
                        MATCH($C$9,Hulpsheets!$AN$3:$AN$18,0),
                        MATCH($C$6,Hulpsheets!$AO$3:$AR$3,0)
                    ),
                    ""
                ),
                IFERROR(
                    INDEX(Hulpsheets!$AH$3:$AK$18,
                        MATCH($C$9,Hulpsheets!$AG$3:$AG$18,0),
                        MATCH($C$6,Hulpsheets!$AH$3:$AK$3,0)
                    ),
                    ""
                )
            )
        )
    )
)</f>
        <v/>
      </c>
      <c r="N24" s="397">
        <f t="shared" si="2"/>
        <v>0</v>
      </c>
      <c r="O24" s="395" t="str">
        <f t="shared" si="7"/>
        <v/>
      </c>
      <c r="P24" s="86" t="str">
        <f t="shared" si="8"/>
        <v/>
      </c>
      <c r="R24" s="404"/>
      <c r="S24" s="403" t="str">
        <f t="shared" si="9"/>
        <v/>
      </c>
      <c r="T24" s="130" t="str">
        <f t="shared" si="10"/>
        <v/>
      </c>
      <c r="U24" s="70"/>
      <c r="V24" s="404"/>
      <c r="W24" s="70"/>
      <c r="X24" s="404"/>
      <c r="Z24" s="407" t="str">
        <f t="shared" si="11"/>
        <v/>
      </c>
      <c r="AA24" s="130" t="str">
        <f t="shared" si="3"/>
        <v/>
      </c>
      <c r="AB24" s="407" t="str">
        <f t="shared" si="4"/>
        <v/>
      </c>
      <c r="AC24" s="130" t="str">
        <f t="shared" si="5"/>
        <v/>
      </c>
      <c r="AD24" s="461"/>
    </row>
    <row r="25" spans="1:30" x14ac:dyDescent="0.2">
      <c r="A25" s="6"/>
      <c r="B25" s="98"/>
      <c r="C25" s="323" t="str">
        <f t="shared" si="0"/>
        <v/>
      </c>
      <c r="D25" s="20"/>
      <c r="E25" s="125"/>
      <c r="F25" s="34">
        <f>IFERROR(IF(C25="UNL",INDEX(Tabel_UNL,MATCH($E25,Hulpsheets!$P$3:$P$123,0),MATCH($D25,Hulpsheets!$P$3:$U$3,0)),IF(C25="NFU",INDEX(Tabel_NFU,MATCH($E25,Hulpsheets!$W$3:$W$99,0),MATCH($D25,Hulpsheets!$W$3:$AC$3,0)),IF(C25="Overig",0,0))),0)</f>
        <v>0</v>
      </c>
      <c r="G25" s="356"/>
      <c r="H25" s="128"/>
      <c r="I25" s="1">
        <f t="shared" si="6"/>
        <v>0</v>
      </c>
      <c r="J25" s="1">
        <f t="shared" si="12"/>
        <v>0</v>
      </c>
      <c r="K25" s="359"/>
      <c r="L25" s="429" t="s">
        <v>120</v>
      </c>
      <c r="M25" s="257" t="str">
        <f>IF(LEN($C$5)&lt;=1,
    "",
    IF(
        OR($C$5="Overige (zorg-)instellingen",$C$5="Onderneming"),
        IF(Basisgegevens!$C$5="Ja",
            IFERROR(
                INDEX(Hulpsheets!$AO$3:$AR$18,
                    MATCH($C$9,Hulpsheets!$AN$3:$AN$18,0),
                    MATCH($C$6,Hulpsheets!$AO$3:$AR$3,0)
                ),
                ""
            ),
            IFERROR(
                INDEX(Hulpsheets!$AH$3:$AK$18,
                    MATCH($C$9,Hulpsheets!$AG$3:$AG$18,0),
                    MATCH($C$6,Hulpsheets!$AH$3:$AK$3,0)
                ),
                ""
            )
        ),
        IF($L25="Niet-economische activiteit",
            100%,
            IF(Basisgegevens!$C$5="Ja",
                IFERROR(
                    INDEX(Hulpsheets!$AO$3:$AR$18,
                        MATCH($C$9,Hulpsheets!$AN$3:$AN$18,0),
                        MATCH($C$6,Hulpsheets!$AO$3:$AR$3,0)
                    ),
                    ""
                ),
                IFERROR(
                    INDEX(Hulpsheets!$AH$3:$AK$18,
                        MATCH($C$9,Hulpsheets!$AG$3:$AG$18,0),
                        MATCH($C$6,Hulpsheets!$AH$3:$AK$3,0)
                    ),
                    ""
                )
            )
        )
    )
)</f>
        <v/>
      </c>
      <c r="N25" s="397">
        <f t="shared" si="2"/>
        <v>0</v>
      </c>
      <c r="O25" s="395" t="str">
        <f t="shared" si="7"/>
        <v/>
      </c>
      <c r="P25" s="86" t="str">
        <f t="shared" si="8"/>
        <v/>
      </c>
      <c r="R25" s="404"/>
      <c r="S25" s="403" t="str">
        <f t="shared" si="9"/>
        <v/>
      </c>
      <c r="T25" s="130" t="str">
        <f t="shared" si="10"/>
        <v/>
      </c>
      <c r="U25" s="70"/>
      <c r="V25" s="404"/>
      <c r="W25" s="70"/>
      <c r="X25" s="404"/>
      <c r="Z25" s="407" t="str">
        <f t="shared" si="11"/>
        <v/>
      </c>
      <c r="AA25" s="130" t="str">
        <f t="shared" si="3"/>
        <v/>
      </c>
      <c r="AB25" s="407" t="str">
        <f t="shared" si="4"/>
        <v/>
      </c>
      <c r="AC25" s="130" t="str">
        <f t="shared" si="5"/>
        <v/>
      </c>
      <c r="AD25" s="461"/>
    </row>
    <row r="26" spans="1:30" x14ac:dyDescent="0.2">
      <c r="A26" s="6"/>
      <c r="B26" s="98"/>
      <c r="C26" s="323" t="str">
        <f t="shared" si="0"/>
        <v/>
      </c>
      <c r="D26" s="20"/>
      <c r="E26" s="125"/>
      <c r="F26" s="34">
        <f>IFERROR(IF(C26="UNL",INDEX(Tabel_UNL,MATCH($E26,Hulpsheets!$P$3:$P$123,0),MATCH($D26,Hulpsheets!$P$3:$U$3,0)),IF(C26="NFU",INDEX(Tabel_NFU,MATCH($E26,Hulpsheets!$W$3:$W$99,0),MATCH($D26,Hulpsheets!$W$3:$AC$3,0)),IF(C26="Overig",0,0))),0)</f>
        <v>0</v>
      </c>
      <c r="G26" s="356"/>
      <c r="H26" s="128"/>
      <c r="I26" s="1">
        <f t="shared" si="6"/>
        <v>0</v>
      </c>
      <c r="J26" s="1">
        <f t="shared" si="12"/>
        <v>0</v>
      </c>
      <c r="K26" s="359"/>
      <c r="L26" s="429" t="s">
        <v>120</v>
      </c>
      <c r="M26" s="257" t="str">
        <f>IF(LEN($C$5)&lt;=1,
    "",
    IF(
        OR($C$5="Overige (zorg-)instellingen",$C$5="Onderneming"),
        IF(Basisgegevens!$C$5="Ja",
            IFERROR(
                INDEX(Hulpsheets!$AO$3:$AR$18,
                    MATCH($C$9,Hulpsheets!$AN$3:$AN$18,0),
                    MATCH($C$6,Hulpsheets!$AO$3:$AR$3,0)
                ),
                ""
            ),
            IFERROR(
                INDEX(Hulpsheets!$AH$3:$AK$18,
                    MATCH($C$9,Hulpsheets!$AG$3:$AG$18,0),
                    MATCH($C$6,Hulpsheets!$AH$3:$AK$3,0)
                ),
                ""
            )
        ),
        IF($L26="Niet-economische activiteit",
            100%,
            IF(Basisgegevens!$C$5="Ja",
                IFERROR(
                    INDEX(Hulpsheets!$AO$3:$AR$18,
                        MATCH($C$9,Hulpsheets!$AN$3:$AN$18,0),
                        MATCH($C$6,Hulpsheets!$AO$3:$AR$3,0)
                    ),
                    ""
                ),
                IFERROR(
                    INDEX(Hulpsheets!$AH$3:$AK$18,
                        MATCH($C$9,Hulpsheets!$AG$3:$AG$18,0),
                        MATCH($C$6,Hulpsheets!$AH$3:$AK$3,0)
                    ),
                    ""
                )
            )
        )
    )
)</f>
        <v/>
      </c>
      <c r="N26" s="397">
        <f t="shared" si="2"/>
        <v>0</v>
      </c>
      <c r="O26" s="395" t="str">
        <f t="shared" si="7"/>
        <v/>
      </c>
      <c r="P26" s="86" t="str">
        <f t="shared" si="8"/>
        <v/>
      </c>
      <c r="R26" s="404"/>
      <c r="S26" s="403" t="str">
        <f t="shared" si="9"/>
        <v/>
      </c>
      <c r="T26" s="130" t="str">
        <f t="shared" si="10"/>
        <v/>
      </c>
      <c r="U26" s="70"/>
      <c r="V26" s="404"/>
      <c r="W26" s="70"/>
      <c r="X26" s="404"/>
      <c r="Z26" s="407" t="str">
        <f t="shared" si="11"/>
        <v/>
      </c>
      <c r="AA26" s="130" t="str">
        <f t="shared" si="3"/>
        <v/>
      </c>
      <c r="AB26" s="407" t="str">
        <f t="shared" si="4"/>
        <v/>
      </c>
      <c r="AC26" s="130" t="str">
        <f t="shared" si="5"/>
        <v/>
      </c>
      <c r="AD26" s="461"/>
    </row>
    <row r="27" spans="1:30" ht="13.5" thickBot="1" x14ac:dyDescent="0.25">
      <c r="A27" s="6"/>
      <c r="B27" s="98"/>
      <c r="C27" s="323" t="str">
        <f t="shared" si="0"/>
        <v/>
      </c>
      <c r="D27" s="20"/>
      <c r="E27" s="125"/>
      <c r="F27" s="34">
        <f>IFERROR(IF(C27="UNL",INDEX(Tabel_UNL,MATCH($E27,Hulpsheets!$P$3:$P$123,0),MATCH($D27,Hulpsheets!$P$3:$U$3,0)),IF(C27="NFU",INDEX(Tabel_NFU,MATCH($E27,Hulpsheets!$W$3:$W$99,0),MATCH($D27,Hulpsheets!$W$3:$AC$3,0)),IF(C27="Overig",0,0))),0)</f>
        <v>0</v>
      </c>
      <c r="G27" s="356"/>
      <c r="H27" s="128"/>
      <c r="I27" s="1">
        <f t="shared" si="6"/>
        <v>0</v>
      </c>
      <c r="J27" s="1">
        <f t="shared" si="12"/>
        <v>0</v>
      </c>
      <c r="K27" s="359"/>
      <c r="L27" s="429" t="s">
        <v>120</v>
      </c>
      <c r="M27" s="257" t="str">
        <f>IF(LEN($C$5)&lt;=1,
    "",
    IF(
        OR($C$5="Overige (zorg-)instellingen",$C$5="Onderneming"),
        IF(Basisgegevens!$C$5="Ja",
            IFERROR(
                INDEX(Hulpsheets!$AO$3:$AR$18,
                    MATCH($C$9,Hulpsheets!$AN$3:$AN$18,0),
                    MATCH($C$6,Hulpsheets!$AO$3:$AR$3,0)
                ),
                ""
            ),
            IFERROR(
                INDEX(Hulpsheets!$AH$3:$AK$18,
                    MATCH($C$9,Hulpsheets!$AG$3:$AG$18,0),
                    MATCH($C$6,Hulpsheets!$AH$3:$AK$3,0)
                ),
                ""
            )
        ),
        IF($L27="Niet-economische activiteit",
            100%,
            IF(Basisgegevens!$C$5="Ja",
                IFERROR(
                    INDEX(Hulpsheets!$AO$3:$AR$18,
                        MATCH($C$9,Hulpsheets!$AN$3:$AN$18,0),
                        MATCH($C$6,Hulpsheets!$AO$3:$AR$3,0)
                    ),
                    ""
                ),
                IFERROR(
                    INDEX(Hulpsheets!$AH$3:$AK$18,
                        MATCH($C$9,Hulpsheets!$AG$3:$AG$18,0),
                        MATCH($C$6,Hulpsheets!$AH$3:$AK$3,0)
                    ),
                    ""
                )
            )
        )
    )
)</f>
        <v/>
      </c>
      <c r="N27" s="397">
        <f t="shared" si="2"/>
        <v>0</v>
      </c>
      <c r="O27" s="395" t="str">
        <f t="shared" si="7"/>
        <v/>
      </c>
      <c r="P27" s="86" t="str">
        <f t="shared" si="8"/>
        <v/>
      </c>
      <c r="R27" s="404"/>
      <c r="S27" s="403" t="str">
        <f t="shared" si="9"/>
        <v/>
      </c>
      <c r="T27" s="130" t="str">
        <f t="shared" si="10"/>
        <v/>
      </c>
      <c r="U27" s="70"/>
      <c r="V27" s="404"/>
      <c r="W27" s="70"/>
      <c r="X27" s="404"/>
      <c r="Z27" s="407" t="str">
        <f t="shared" si="11"/>
        <v/>
      </c>
      <c r="AA27" s="130" t="str">
        <f t="shared" si="3"/>
        <v/>
      </c>
      <c r="AB27" s="407" t="str">
        <f t="shared" si="4"/>
        <v/>
      </c>
      <c r="AC27" s="130" t="str">
        <f t="shared" si="5"/>
        <v/>
      </c>
      <c r="AD27" s="461"/>
    </row>
    <row r="28" spans="1:30" ht="13.5" hidden="1" outlineLevel="1" thickBot="1" x14ac:dyDescent="0.25">
      <c r="A28" s="6"/>
      <c r="B28" s="98"/>
      <c r="C28" s="323" t="str">
        <f t="shared" si="0"/>
        <v/>
      </c>
      <c r="D28" s="20"/>
      <c r="E28" s="125"/>
      <c r="F28" s="34">
        <f>IFERROR(IF(C28="UNL",INDEX(Tabel_UNL,MATCH($E28,Hulpsheets!$P$3:$P$123,0),MATCH($D28,Hulpsheets!$P$3:$U$3,0)),IF(C28="NFU",INDEX(Tabel_NFU,MATCH($E28,Hulpsheets!$W$3:$W$99,0),MATCH($D28,Hulpsheets!$W$3:$AC$3,0)),IF(C28="Overig",0,0))),0)</f>
        <v>0</v>
      </c>
      <c r="G28" s="356"/>
      <c r="H28" s="128"/>
      <c r="I28" s="1">
        <f t="shared" si="6"/>
        <v>0</v>
      </c>
      <c r="J28" s="1">
        <f t="shared" si="12"/>
        <v>0</v>
      </c>
      <c r="K28" s="359"/>
      <c r="L28" s="429" t="s">
        <v>120</v>
      </c>
      <c r="M28" s="257" t="str">
        <f>IF(LEN($C$5)&lt;=1,
    "",
    IF(
        OR($C$5="Overige (zorg-)instellingen",$C$5="Onderneming"),
        IF(Basisgegevens!$C$5="Ja",
            IFERROR(
                INDEX(Hulpsheets!$AO$3:$AR$18,
                    MATCH($C$9,Hulpsheets!$AN$3:$AN$18,0),
                    MATCH($C$6,Hulpsheets!$AO$3:$AR$3,0)
                ),
                ""
            ),
            IFERROR(
                INDEX(Hulpsheets!$AH$3:$AK$18,
                    MATCH($C$9,Hulpsheets!$AG$3:$AG$18,0),
                    MATCH($C$6,Hulpsheets!$AH$3:$AK$3,0)
                ),
                ""
            )
        ),
        IF($L28="Niet-economische activiteit",
            100%,
            IF(Basisgegevens!$C$5="Ja",
                IFERROR(
                    INDEX(Hulpsheets!$AO$3:$AR$18,
                        MATCH($C$9,Hulpsheets!$AN$3:$AN$18,0),
                        MATCH($C$6,Hulpsheets!$AO$3:$AR$3,0)
                    ),
                    ""
                ),
                IFERROR(
                    INDEX(Hulpsheets!$AH$3:$AK$18,
                        MATCH($C$9,Hulpsheets!$AG$3:$AG$18,0),
                        MATCH($C$6,Hulpsheets!$AH$3:$AK$3,0)
                    ),
                    ""
                )
            )
        )
    )
)</f>
        <v/>
      </c>
      <c r="N28" s="397">
        <f t="shared" si="2"/>
        <v>0</v>
      </c>
      <c r="O28" s="77" t="str">
        <f t="shared" si="7"/>
        <v/>
      </c>
      <c r="P28" s="86" t="str">
        <f t="shared" si="8"/>
        <v/>
      </c>
      <c r="R28" s="404"/>
      <c r="S28" s="403" t="str">
        <f t="shared" si="9"/>
        <v/>
      </c>
      <c r="T28" s="130" t="str">
        <f t="shared" si="10"/>
        <v/>
      </c>
      <c r="U28" s="70"/>
      <c r="V28" s="404"/>
      <c r="W28" s="70"/>
      <c r="X28" s="404"/>
      <c r="Z28" s="407" t="str">
        <f t="shared" si="11"/>
        <v/>
      </c>
      <c r="AA28" s="130" t="str">
        <f t="shared" si="3"/>
        <v/>
      </c>
      <c r="AB28" s="407" t="str">
        <f t="shared" si="4"/>
        <v/>
      </c>
      <c r="AC28" s="130" t="str">
        <f t="shared" si="5"/>
        <v/>
      </c>
      <c r="AD28" s="461"/>
    </row>
    <row r="29" spans="1:30" ht="13.5" hidden="1" outlineLevel="1" thickBot="1" x14ac:dyDescent="0.25">
      <c r="A29" s="6"/>
      <c r="B29" s="98"/>
      <c r="C29" s="323" t="str">
        <f t="shared" si="0"/>
        <v/>
      </c>
      <c r="D29" s="20"/>
      <c r="E29" s="125"/>
      <c r="F29" s="34">
        <f>IFERROR(IF(C29="UNL",INDEX(Tabel_UNL,MATCH($E29,Hulpsheets!$P$3:$P$123,0),MATCH($D29,Hulpsheets!$P$3:$U$3,0)),IF(C29="NFU",INDEX(Tabel_NFU,MATCH($E29,Hulpsheets!$W$3:$W$99,0),MATCH($D29,Hulpsheets!$W$3:$AC$3,0)),IF(C29="Overig",0,0))),0)</f>
        <v>0</v>
      </c>
      <c r="G29" s="356"/>
      <c r="H29" s="128"/>
      <c r="I29" s="1">
        <f t="shared" si="6"/>
        <v>0</v>
      </c>
      <c r="J29" s="1">
        <f t="shared" si="12"/>
        <v>0</v>
      </c>
      <c r="K29" s="359"/>
      <c r="L29" s="429" t="s">
        <v>120</v>
      </c>
      <c r="M29" s="257" t="str">
        <f>IF(LEN($C$5)&lt;=1,
    "",
    IF(
        OR($C$5="Overige (zorg-)instellingen",$C$5="Onderneming"),
        IF(Basisgegevens!$C$5="Ja",
            IFERROR(
                INDEX(Hulpsheets!$AO$3:$AR$18,
                    MATCH($C$9,Hulpsheets!$AN$3:$AN$18,0),
                    MATCH($C$6,Hulpsheets!$AO$3:$AR$3,0)
                ),
                ""
            ),
            IFERROR(
                INDEX(Hulpsheets!$AH$3:$AK$18,
                    MATCH($C$9,Hulpsheets!$AG$3:$AG$18,0),
                    MATCH($C$6,Hulpsheets!$AH$3:$AK$3,0)
                ),
                ""
            )
        ),
        IF($L29="Niet-economische activiteit",
            100%,
            IF(Basisgegevens!$C$5="Ja",
                IFERROR(
                    INDEX(Hulpsheets!$AO$3:$AR$18,
                        MATCH($C$9,Hulpsheets!$AN$3:$AN$18,0),
                        MATCH($C$6,Hulpsheets!$AO$3:$AR$3,0)
                    ),
                    ""
                ),
                IFERROR(
                    INDEX(Hulpsheets!$AH$3:$AK$18,
                        MATCH($C$9,Hulpsheets!$AG$3:$AG$18,0),
                        MATCH($C$6,Hulpsheets!$AH$3:$AK$3,0)
                    ),
                    ""
                )
            )
        )
    )
)</f>
        <v/>
      </c>
      <c r="N29" s="397">
        <f t="shared" si="2"/>
        <v>0</v>
      </c>
      <c r="O29" s="77" t="str">
        <f t="shared" si="7"/>
        <v/>
      </c>
      <c r="P29" s="86" t="str">
        <f t="shared" si="8"/>
        <v/>
      </c>
      <c r="R29" s="404"/>
      <c r="S29" s="403" t="str">
        <f t="shared" si="9"/>
        <v/>
      </c>
      <c r="T29" s="130" t="str">
        <f t="shared" si="10"/>
        <v/>
      </c>
      <c r="U29" s="70"/>
      <c r="V29" s="404"/>
      <c r="W29" s="70"/>
      <c r="X29" s="404"/>
      <c r="Z29" s="407" t="str">
        <f t="shared" si="11"/>
        <v/>
      </c>
      <c r="AA29" s="130" t="str">
        <f t="shared" si="3"/>
        <v/>
      </c>
      <c r="AB29" s="407" t="str">
        <f t="shared" si="4"/>
        <v/>
      </c>
      <c r="AC29" s="130" t="str">
        <f t="shared" si="5"/>
        <v/>
      </c>
      <c r="AD29" s="461"/>
    </row>
    <row r="30" spans="1:30" ht="13.5" hidden="1" outlineLevel="1" thickBot="1" x14ac:dyDescent="0.25">
      <c r="A30" s="6"/>
      <c r="B30" s="98"/>
      <c r="C30" s="323" t="str">
        <f t="shared" si="0"/>
        <v/>
      </c>
      <c r="D30" s="20"/>
      <c r="E30" s="125"/>
      <c r="F30" s="34">
        <f>IFERROR(IF(C30="UNL",INDEX(Tabel_UNL,MATCH($E30,Hulpsheets!$P$3:$P$123,0),MATCH($D30,Hulpsheets!$P$3:$U$3,0)),IF(C30="NFU",INDEX(Tabel_NFU,MATCH($E30,Hulpsheets!$W$3:$W$99,0),MATCH($D30,Hulpsheets!$W$3:$AC$3,0)),IF(C30="Overig",0,0))),0)</f>
        <v>0</v>
      </c>
      <c r="G30" s="356"/>
      <c r="H30" s="128"/>
      <c r="I30" s="1">
        <f t="shared" si="6"/>
        <v>0</v>
      </c>
      <c r="J30" s="1">
        <f t="shared" si="12"/>
        <v>0</v>
      </c>
      <c r="K30" s="359"/>
      <c r="L30" s="429" t="s">
        <v>120</v>
      </c>
      <c r="M30" s="257" t="str">
        <f>IF(LEN($C$5)&lt;=1,
    "",
    IF(
        OR($C$5="Overige (zorg-)instellingen",$C$5="Onderneming"),
        IF(Basisgegevens!$C$5="Ja",
            IFERROR(
                INDEX(Hulpsheets!$AO$3:$AR$18,
                    MATCH($C$9,Hulpsheets!$AN$3:$AN$18,0),
                    MATCH($C$6,Hulpsheets!$AO$3:$AR$3,0)
                ),
                ""
            ),
            IFERROR(
                INDEX(Hulpsheets!$AH$3:$AK$18,
                    MATCH($C$9,Hulpsheets!$AG$3:$AG$18,0),
                    MATCH($C$6,Hulpsheets!$AH$3:$AK$3,0)
                ),
                ""
            )
        ),
        IF($L30="Niet-economische activiteit",
            100%,
            IF(Basisgegevens!$C$5="Ja",
                IFERROR(
                    INDEX(Hulpsheets!$AO$3:$AR$18,
                        MATCH($C$9,Hulpsheets!$AN$3:$AN$18,0),
                        MATCH($C$6,Hulpsheets!$AO$3:$AR$3,0)
                    ),
                    ""
                ),
                IFERROR(
                    INDEX(Hulpsheets!$AH$3:$AK$18,
                        MATCH($C$9,Hulpsheets!$AG$3:$AG$18,0),
                        MATCH($C$6,Hulpsheets!$AH$3:$AK$3,0)
                    ),
                    ""
                )
            )
        )
    )
)</f>
        <v/>
      </c>
      <c r="N30" s="397">
        <f t="shared" si="2"/>
        <v>0</v>
      </c>
      <c r="O30" s="77" t="str">
        <f t="shared" si="7"/>
        <v/>
      </c>
      <c r="P30" s="86" t="str">
        <f t="shared" si="8"/>
        <v/>
      </c>
      <c r="R30" s="404"/>
      <c r="S30" s="403" t="str">
        <f t="shared" si="9"/>
        <v/>
      </c>
      <c r="T30" s="130" t="str">
        <f t="shared" si="10"/>
        <v/>
      </c>
      <c r="U30" s="70"/>
      <c r="V30" s="404"/>
      <c r="W30" s="70"/>
      <c r="X30" s="404"/>
      <c r="Z30" s="407" t="str">
        <f t="shared" si="11"/>
        <v/>
      </c>
      <c r="AA30" s="130" t="str">
        <f t="shared" si="3"/>
        <v/>
      </c>
      <c r="AB30" s="407" t="str">
        <f t="shared" si="4"/>
        <v/>
      </c>
      <c r="AC30" s="130" t="str">
        <f t="shared" si="5"/>
        <v/>
      </c>
      <c r="AD30" s="461"/>
    </row>
    <row r="31" spans="1:30" ht="13.5" hidden="1" outlineLevel="1" thickBot="1" x14ac:dyDescent="0.25">
      <c r="A31" s="6"/>
      <c r="B31" s="98"/>
      <c r="C31" s="323" t="str">
        <f t="shared" si="0"/>
        <v/>
      </c>
      <c r="D31" s="20"/>
      <c r="E31" s="125"/>
      <c r="F31" s="34">
        <f>IFERROR(IF(C31="UNL",INDEX(Tabel_UNL,MATCH($E31,Hulpsheets!$P$3:$P$123,0),MATCH($D31,Hulpsheets!$P$3:$U$3,0)),IF(C31="NFU",INDEX(Tabel_NFU,MATCH($E31,Hulpsheets!$W$3:$W$99,0),MATCH($D31,Hulpsheets!$W$3:$AC$3,0)),IF(C31="Overig",0,0))),0)</f>
        <v>0</v>
      </c>
      <c r="G31" s="356"/>
      <c r="H31" s="128"/>
      <c r="I31" s="1">
        <f t="shared" si="6"/>
        <v>0</v>
      </c>
      <c r="J31" s="1">
        <f t="shared" si="12"/>
        <v>0</v>
      </c>
      <c r="K31" s="359"/>
      <c r="L31" s="429" t="s">
        <v>120</v>
      </c>
      <c r="M31" s="257" t="str">
        <f>IF(LEN($C$5)&lt;=1,
    "",
    IF(
        OR($C$5="Overige (zorg-)instellingen",$C$5="Onderneming"),
        IF(Basisgegevens!$C$5="Ja",
            IFERROR(
                INDEX(Hulpsheets!$AO$3:$AR$18,
                    MATCH($C$9,Hulpsheets!$AN$3:$AN$18,0),
                    MATCH($C$6,Hulpsheets!$AO$3:$AR$3,0)
                ),
                ""
            ),
            IFERROR(
                INDEX(Hulpsheets!$AH$3:$AK$18,
                    MATCH($C$9,Hulpsheets!$AG$3:$AG$18,0),
                    MATCH($C$6,Hulpsheets!$AH$3:$AK$3,0)
                ),
                ""
            )
        ),
        IF($L31="Niet-economische activiteit",
            100%,
            IF(Basisgegevens!$C$5="Ja",
                IFERROR(
                    INDEX(Hulpsheets!$AO$3:$AR$18,
                        MATCH($C$9,Hulpsheets!$AN$3:$AN$18,0),
                        MATCH($C$6,Hulpsheets!$AO$3:$AR$3,0)
                    ),
                    ""
                ),
                IFERROR(
                    INDEX(Hulpsheets!$AH$3:$AK$18,
                        MATCH($C$9,Hulpsheets!$AG$3:$AG$18,0),
                        MATCH($C$6,Hulpsheets!$AH$3:$AK$3,0)
                    ),
                    ""
                )
            )
        )
    )
)</f>
        <v/>
      </c>
      <c r="N31" s="397">
        <f t="shared" si="2"/>
        <v>0</v>
      </c>
      <c r="O31" s="77" t="str">
        <f t="shared" si="7"/>
        <v/>
      </c>
      <c r="P31" s="86" t="str">
        <f t="shared" si="8"/>
        <v/>
      </c>
      <c r="R31" s="404"/>
      <c r="S31" s="403" t="str">
        <f t="shared" si="9"/>
        <v/>
      </c>
      <c r="T31" s="130" t="str">
        <f t="shared" si="10"/>
        <v/>
      </c>
      <c r="U31" s="70"/>
      <c r="V31" s="404"/>
      <c r="W31" s="70"/>
      <c r="X31" s="404"/>
      <c r="Z31" s="407" t="str">
        <f t="shared" si="11"/>
        <v/>
      </c>
      <c r="AA31" s="130" t="str">
        <f t="shared" si="3"/>
        <v/>
      </c>
      <c r="AB31" s="407" t="str">
        <f t="shared" si="4"/>
        <v/>
      </c>
      <c r="AC31" s="130" t="str">
        <f t="shared" si="5"/>
        <v/>
      </c>
      <c r="AD31" s="461"/>
    </row>
    <row r="32" spans="1:30" ht="13.5" hidden="1" outlineLevel="1" thickBot="1" x14ac:dyDescent="0.25">
      <c r="A32" s="6"/>
      <c r="B32" s="98"/>
      <c r="C32" s="323" t="str">
        <f t="shared" si="0"/>
        <v/>
      </c>
      <c r="D32" s="20"/>
      <c r="E32" s="125"/>
      <c r="F32" s="34">
        <f>IFERROR(IF(C32="UNL",INDEX(Tabel_UNL,MATCH($E32,Hulpsheets!$P$3:$P$123,0),MATCH($D32,Hulpsheets!$P$3:$U$3,0)),IF(C32="NFU",INDEX(Tabel_NFU,MATCH($E32,Hulpsheets!$W$3:$W$99,0),MATCH($D32,Hulpsheets!$W$3:$AC$3,0)),IF(C32="Overig",0,0))),0)</f>
        <v>0</v>
      </c>
      <c r="G32" s="356"/>
      <c r="H32" s="128"/>
      <c r="I32" s="1">
        <f t="shared" si="6"/>
        <v>0</v>
      </c>
      <c r="J32" s="1">
        <f t="shared" si="12"/>
        <v>0</v>
      </c>
      <c r="K32" s="359"/>
      <c r="L32" s="429" t="s">
        <v>120</v>
      </c>
      <c r="M32" s="257" t="str">
        <f>IF(LEN($C$5)&lt;=1,
    "",
    IF(
        OR($C$5="Overige (zorg-)instellingen",$C$5="Onderneming"),
        IF(Basisgegevens!$C$5="Ja",
            IFERROR(
                INDEX(Hulpsheets!$AO$3:$AR$18,
                    MATCH($C$9,Hulpsheets!$AN$3:$AN$18,0),
                    MATCH($C$6,Hulpsheets!$AO$3:$AR$3,0)
                ),
                ""
            ),
            IFERROR(
                INDEX(Hulpsheets!$AH$3:$AK$18,
                    MATCH($C$9,Hulpsheets!$AG$3:$AG$18,0),
                    MATCH($C$6,Hulpsheets!$AH$3:$AK$3,0)
                ),
                ""
            )
        ),
        IF($L32="Niet-economische activiteit",
            100%,
            IF(Basisgegevens!$C$5="Ja",
                IFERROR(
                    INDEX(Hulpsheets!$AO$3:$AR$18,
                        MATCH($C$9,Hulpsheets!$AN$3:$AN$18,0),
                        MATCH($C$6,Hulpsheets!$AO$3:$AR$3,0)
                    ),
                    ""
                ),
                IFERROR(
                    INDEX(Hulpsheets!$AH$3:$AK$18,
                        MATCH($C$9,Hulpsheets!$AG$3:$AG$18,0),
                        MATCH($C$6,Hulpsheets!$AH$3:$AK$3,0)
                    ),
                    ""
                )
            )
        )
    )
)</f>
        <v/>
      </c>
      <c r="N32" s="397">
        <f t="shared" si="2"/>
        <v>0</v>
      </c>
      <c r="O32" s="77" t="str">
        <f t="shared" si="7"/>
        <v/>
      </c>
      <c r="P32" s="86" t="str">
        <f t="shared" si="8"/>
        <v/>
      </c>
      <c r="R32" s="404"/>
      <c r="S32" s="403" t="str">
        <f t="shared" si="9"/>
        <v/>
      </c>
      <c r="T32" s="130" t="str">
        <f t="shared" si="10"/>
        <v/>
      </c>
      <c r="U32" s="70"/>
      <c r="V32" s="404"/>
      <c r="W32" s="70"/>
      <c r="X32" s="404"/>
      <c r="Z32" s="407" t="str">
        <f t="shared" si="11"/>
        <v/>
      </c>
      <c r="AA32" s="130" t="str">
        <f t="shared" si="3"/>
        <v/>
      </c>
      <c r="AB32" s="407" t="str">
        <f t="shared" si="4"/>
        <v/>
      </c>
      <c r="AC32" s="130" t="str">
        <f t="shared" si="5"/>
        <v/>
      </c>
      <c r="AD32" s="461"/>
    </row>
    <row r="33" spans="1:30" ht="13.5" hidden="1" outlineLevel="1" thickBot="1" x14ac:dyDescent="0.25">
      <c r="A33" s="6"/>
      <c r="B33" s="98"/>
      <c r="C33" s="323" t="str">
        <f t="shared" si="0"/>
        <v/>
      </c>
      <c r="D33" s="20"/>
      <c r="E33" s="125"/>
      <c r="F33" s="34">
        <f>IFERROR(IF(C33="UNL",INDEX(Tabel_UNL,MATCH($E33,Hulpsheets!$P$3:$P$123,0),MATCH($D33,Hulpsheets!$P$3:$U$3,0)),IF(C33="NFU",INDEX(Tabel_NFU,MATCH($E33,Hulpsheets!$W$3:$W$99,0),MATCH($D33,Hulpsheets!$W$3:$AC$3,0)),IF(C33="Overig",0,0))),0)</f>
        <v>0</v>
      </c>
      <c r="G33" s="356"/>
      <c r="H33" s="128"/>
      <c r="I33" s="1">
        <f t="shared" si="6"/>
        <v>0</v>
      </c>
      <c r="J33" s="1">
        <f t="shared" si="12"/>
        <v>0</v>
      </c>
      <c r="K33" s="359"/>
      <c r="L33" s="429" t="s">
        <v>120</v>
      </c>
      <c r="M33" s="257" t="str">
        <f>IF(LEN($C$5)&lt;=1,
    "",
    IF(
        OR($C$5="Overige (zorg-)instellingen",$C$5="Onderneming"),
        IF(Basisgegevens!$C$5="Ja",
            IFERROR(
                INDEX(Hulpsheets!$AO$3:$AR$18,
                    MATCH($C$9,Hulpsheets!$AN$3:$AN$18,0),
                    MATCH($C$6,Hulpsheets!$AO$3:$AR$3,0)
                ),
                ""
            ),
            IFERROR(
                INDEX(Hulpsheets!$AH$3:$AK$18,
                    MATCH($C$9,Hulpsheets!$AG$3:$AG$18,0),
                    MATCH($C$6,Hulpsheets!$AH$3:$AK$3,0)
                ),
                ""
            )
        ),
        IF($L33="Niet-economische activiteit",
            100%,
            IF(Basisgegevens!$C$5="Ja",
                IFERROR(
                    INDEX(Hulpsheets!$AO$3:$AR$18,
                        MATCH($C$9,Hulpsheets!$AN$3:$AN$18,0),
                        MATCH($C$6,Hulpsheets!$AO$3:$AR$3,0)
                    ),
                    ""
                ),
                IFERROR(
                    INDEX(Hulpsheets!$AH$3:$AK$18,
                        MATCH($C$9,Hulpsheets!$AG$3:$AG$18,0),
                        MATCH($C$6,Hulpsheets!$AH$3:$AK$3,0)
                    ),
                    ""
                )
            )
        )
    )
)</f>
        <v/>
      </c>
      <c r="N33" s="397">
        <f t="shared" si="2"/>
        <v>0</v>
      </c>
      <c r="O33" s="77" t="str">
        <f t="shared" si="7"/>
        <v/>
      </c>
      <c r="P33" s="86" t="str">
        <f t="shared" si="8"/>
        <v/>
      </c>
      <c r="R33" s="404"/>
      <c r="S33" s="403" t="str">
        <f t="shared" si="9"/>
        <v/>
      </c>
      <c r="T33" s="130" t="str">
        <f t="shared" si="10"/>
        <v/>
      </c>
      <c r="U33" s="70"/>
      <c r="V33" s="404"/>
      <c r="W33" s="70"/>
      <c r="X33" s="404"/>
      <c r="Z33" s="407" t="str">
        <f t="shared" si="11"/>
        <v/>
      </c>
      <c r="AA33" s="130" t="str">
        <f t="shared" si="3"/>
        <v/>
      </c>
      <c r="AB33" s="407" t="str">
        <f t="shared" si="4"/>
        <v/>
      </c>
      <c r="AC33" s="130" t="str">
        <f t="shared" si="5"/>
        <v/>
      </c>
      <c r="AD33" s="461"/>
    </row>
    <row r="34" spans="1:30" ht="13.5" hidden="1" outlineLevel="1" thickBot="1" x14ac:dyDescent="0.25">
      <c r="A34" s="6"/>
      <c r="B34" s="98"/>
      <c r="C34" s="323" t="str">
        <f t="shared" si="0"/>
        <v/>
      </c>
      <c r="D34" s="20"/>
      <c r="E34" s="125"/>
      <c r="F34" s="34">
        <f>IFERROR(IF(C34="UNL",INDEX(Tabel_UNL,MATCH($E34,Hulpsheets!$P$3:$P$123,0),MATCH($D34,Hulpsheets!$P$3:$U$3,0)),IF(C34="NFU",INDEX(Tabel_NFU,MATCH($E34,Hulpsheets!$W$3:$W$99,0),MATCH($D34,Hulpsheets!$W$3:$AC$3,0)),IF(C34="Overig",0,0))),0)</f>
        <v>0</v>
      </c>
      <c r="G34" s="356"/>
      <c r="H34" s="128"/>
      <c r="I34" s="1">
        <f t="shared" si="6"/>
        <v>0</v>
      </c>
      <c r="J34" s="1">
        <f t="shared" si="12"/>
        <v>0</v>
      </c>
      <c r="K34" s="359"/>
      <c r="L34" s="429" t="s">
        <v>120</v>
      </c>
      <c r="M34" s="257" t="str">
        <f>IF(LEN($C$5)&lt;=1,
    "",
    IF(
        OR($C$5="Overige (zorg-)instellingen",$C$5="Onderneming"),
        IF(Basisgegevens!$C$5="Ja",
            IFERROR(
                INDEX(Hulpsheets!$AO$3:$AR$18,
                    MATCH($C$9,Hulpsheets!$AN$3:$AN$18,0),
                    MATCH($C$6,Hulpsheets!$AO$3:$AR$3,0)
                ),
                ""
            ),
            IFERROR(
                INDEX(Hulpsheets!$AH$3:$AK$18,
                    MATCH($C$9,Hulpsheets!$AG$3:$AG$18,0),
                    MATCH($C$6,Hulpsheets!$AH$3:$AK$3,0)
                ),
                ""
            )
        ),
        IF($L34="Niet-economische activiteit",
            100%,
            IF(Basisgegevens!$C$5="Ja",
                IFERROR(
                    INDEX(Hulpsheets!$AO$3:$AR$18,
                        MATCH($C$9,Hulpsheets!$AN$3:$AN$18,0),
                        MATCH($C$6,Hulpsheets!$AO$3:$AR$3,0)
                    ),
                    ""
                ),
                IFERROR(
                    INDEX(Hulpsheets!$AH$3:$AK$18,
                        MATCH($C$9,Hulpsheets!$AG$3:$AG$18,0),
                        MATCH($C$6,Hulpsheets!$AH$3:$AK$3,0)
                    ),
                    ""
                )
            )
        )
    )
)</f>
        <v/>
      </c>
      <c r="N34" s="397">
        <f t="shared" si="2"/>
        <v>0</v>
      </c>
      <c r="O34" s="77" t="str">
        <f t="shared" si="7"/>
        <v/>
      </c>
      <c r="P34" s="86" t="str">
        <f t="shared" si="8"/>
        <v/>
      </c>
      <c r="R34" s="404"/>
      <c r="S34" s="403" t="str">
        <f t="shared" si="9"/>
        <v/>
      </c>
      <c r="T34" s="130" t="str">
        <f t="shared" si="10"/>
        <v/>
      </c>
      <c r="U34" s="70"/>
      <c r="V34" s="404"/>
      <c r="W34" s="70"/>
      <c r="X34" s="404"/>
      <c r="Z34" s="407" t="str">
        <f t="shared" si="11"/>
        <v/>
      </c>
      <c r="AA34" s="130" t="str">
        <f t="shared" si="3"/>
        <v/>
      </c>
      <c r="AB34" s="407" t="str">
        <f t="shared" si="4"/>
        <v/>
      </c>
      <c r="AC34" s="130" t="str">
        <f t="shared" si="5"/>
        <v/>
      </c>
      <c r="AD34" s="461"/>
    </row>
    <row r="35" spans="1:30" ht="13.5" hidden="1" outlineLevel="1" thickBot="1" x14ac:dyDescent="0.25">
      <c r="A35" s="6"/>
      <c r="B35" s="98"/>
      <c r="C35" s="323" t="str">
        <f t="shared" si="0"/>
        <v/>
      </c>
      <c r="D35" s="20"/>
      <c r="E35" s="125"/>
      <c r="F35" s="34">
        <f>IFERROR(IF(C35="UNL",INDEX(Tabel_UNL,MATCH($E35,Hulpsheets!$P$3:$P$123,0),MATCH($D35,Hulpsheets!$P$3:$U$3,0)),IF(C35="NFU",INDEX(Tabel_NFU,MATCH($E35,Hulpsheets!$W$3:$W$99,0),MATCH($D35,Hulpsheets!$W$3:$AC$3,0)),IF(C35="Overig",0,0))),0)</f>
        <v>0</v>
      </c>
      <c r="G35" s="356"/>
      <c r="H35" s="128"/>
      <c r="I35" s="1">
        <f t="shared" si="6"/>
        <v>0</v>
      </c>
      <c r="J35" s="1">
        <f t="shared" si="12"/>
        <v>0</v>
      </c>
      <c r="K35" s="359"/>
      <c r="L35" s="429" t="s">
        <v>120</v>
      </c>
      <c r="M35" s="257" t="str">
        <f>IF(LEN($C$5)&lt;=1,
    "",
    IF(
        OR($C$5="Overige (zorg-)instellingen",$C$5="Onderneming"),
        IF(Basisgegevens!$C$5="Ja",
            IFERROR(
                INDEX(Hulpsheets!$AO$3:$AR$18,
                    MATCH($C$9,Hulpsheets!$AN$3:$AN$18,0),
                    MATCH($C$6,Hulpsheets!$AO$3:$AR$3,0)
                ),
                ""
            ),
            IFERROR(
                INDEX(Hulpsheets!$AH$3:$AK$18,
                    MATCH($C$9,Hulpsheets!$AG$3:$AG$18,0),
                    MATCH($C$6,Hulpsheets!$AH$3:$AK$3,0)
                ),
                ""
            )
        ),
        IF($L35="Niet-economische activiteit",
            100%,
            IF(Basisgegevens!$C$5="Ja",
                IFERROR(
                    INDEX(Hulpsheets!$AO$3:$AR$18,
                        MATCH($C$9,Hulpsheets!$AN$3:$AN$18,0),
                        MATCH($C$6,Hulpsheets!$AO$3:$AR$3,0)
                    ),
                    ""
                ),
                IFERROR(
                    INDEX(Hulpsheets!$AH$3:$AK$18,
                        MATCH($C$9,Hulpsheets!$AG$3:$AG$18,0),
                        MATCH($C$6,Hulpsheets!$AH$3:$AK$3,0)
                    ),
                    ""
                )
            )
        )
    )
)</f>
        <v/>
      </c>
      <c r="N35" s="397">
        <f t="shared" si="2"/>
        <v>0</v>
      </c>
      <c r="O35" s="77" t="str">
        <f t="shared" si="7"/>
        <v/>
      </c>
      <c r="P35" s="86" t="str">
        <f t="shared" si="8"/>
        <v/>
      </c>
      <c r="R35" s="404"/>
      <c r="S35" s="403" t="str">
        <f t="shared" si="9"/>
        <v/>
      </c>
      <c r="T35" s="130" t="str">
        <f t="shared" si="10"/>
        <v/>
      </c>
      <c r="U35" s="70"/>
      <c r="V35" s="404"/>
      <c r="W35" s="70"/>
      <c r="X35" s="404"/>
      <c r="Z35" s="407" t="str">
        <f t="shared" si="11"/>
        <v/>
      </c>
      <c r="AA35" s="130" t="str">
        <f t="shared" si="3"/>
        <v/>
      </c>
      <c r="AB35" s="407" t="str">
        <f t="shared" si="4"/>
        <v/>
      </c>
      <c r="AC35" s="130" t="str">
        <f t="shared" si="5"/>
        <v/>
      </c>
      <c r="AD35" s="461"/>
    </row>
    <row r="36" spans="1:30" ht="13.5" hidden="1" outlineLevel="1" thickBot="1" x14ac:dyDescent="0.25">
      <c r="A36" s="6"/>
      <c r="B36" s="98"/>
      <c r="C36" s="323" t="str">
        <f t="shared" si="0"/>
        <v/>
      </c>
      <c r="D36" s="20"/>
      <c r="E36" s="125"/>
      <c r="F36" s="34">
        <f>IFERROR(IF(C36="UNL",INDEX(Tabel_UNL,MATCH($E36,Hulpsheets!$P$3:$P$123,0),MATCH($D36,Hulpsheets!$P$3:$U$3,0)),IF(C36="NFU",INDEX(Tabel_NFU,MATCH($E36,Hulpsheets!$W$3:$W$99,0),MATCH($D36,Hulpsheets!$W$3:$AC$3,0)),IF(C36="Overig",0,0))),0)</f>
        <v>0</v>
      </c>
      <c r="G36" s="356"/>
      <c r="H36" s="128"/>
      <c r="I36" s="1">
        <f t="shared" si="6"/>
        <v>0</v>
      </c>
      <c r="J36" s="1">
        <f t="shared" si="12"/>
        <v>0</v>
      </c>
      <c r="K36" s="359"/>
      <c r="L36" s="429" t="s">
        <v>120</v>
      </c>
      <c r="M36" s="257" t="str">
        <f>IF(LEN($C$5)&lt;=1,
    "",
    IF(
        OR($C$5="Overige (zorg-)instellingen",$C$5="Onderneming"),
        IF(Basisgegevens!$C$5="Ja",
            IFERROR(
                INDEX(Hulpsheets!$AO$3:$AR$18,
                    MATCH($C$9,Hulpsheets!$AN$3:$AN$18,0),
                    MATCH($C$6,Hulpsheets!$AO$3:$AR$3,0)
                ),
                ""
            ),
            IFERROR(
                INDEX(Hulpsheets!$AH$3:$AK$18,
                    MATCH($C$9,Hulpsheets!$AG$3:$AG$18,0),
                    MATCH($C$6,Hulpsheets!$AH$3:$AK$3,0)
                ),
                ""
            )
        ),
        IF($L36="Niet-economische activiteit",
            100%,
            IF(Basisgegevens!$C$5="Ja",
                IFERROR(
                    INDEX(Hulpsheets!$AO$3:$AR$18,
                        MATCH($C$9,Hulpsheets!$AN$3:$AN$18,0),
                        MATCH($C$6,Hulpsheets!$AO$3:$AR$3,0)
                    ),
                    ""
                ),
                IFERROR(
                    INDEX(Hulpsheets!$AH$3:$AK$18,
                        MATCH($C$9,Hulpsheets!$AG$3:$AG$18,0),
                        MATCH($C$6,Hulpsheets!$AH$3:$AK$3,0)
                    ),
                    ""
                )
            )
        )
    )
)</f>
        <v/>
      </c>
      <c r="N36" s="397">
        <f t="shared" si="2"/>
        <v>0</v>
      </c>
      <c r="O36" s="77" t="str">
        <f t="shared" si="7"/>
        <v/>
      </c>
      <c r="P36" s="86" t="str">
        <f t="shared" si="8"/>
        <v/>
      </c>
      <c r="R36" s="404"/>
      <c r="S36" s="403" t="str">
        <f t="shared" si="9"/>
        <v/>
      </c>
      <c r="T36" s="130" t="str">
        <f t="shared" si="10"/>
        <v/>
      </c>
      <c r="U36" s="70"/>
      <c r="V36" s="404"/>
      <c r="W36" s="70"/>
      <c r="X36" s="404"/>
      <c r="Z36" s="407" t="str">
        <f t="shared" si="11"/>
        <v/>
      </c>
      <c r="AA36" s="130" t="str">
        <f t="shared" si="3"/>
        <v/>
      </c>
      <c r="AB36" s="407" t="str">
        <f t="shared" si="4"/>
        <v/>
      </c>
      <c r="AC36" s="130" t="str">
        <f t="shared" si="5"/>
        <v/>
      </c>
      <c r="AD36" s="461"/>
    </row>
    <row r="37" spans="1:30" ht="13.5" hidden="1" outlineLevel="1" thickBot="1" x14ac:dyDescent="0.25">
      <c r="A37" s="6"/>
      <c r="B37" s="99"/>
      <c r="C37" s="376" t="str">
        <f t="shared" si="0"/>
        <v/>
      </c>
      <c r="D37" s="35"/>
      <c r="E37" s="126"/>
      <c r="F37" s="385">
        <f>IFERROR(IF(C37="UNL",INDEX(Tabel_UNL,MATCH($E37,Hulpsheets!$P$3:$P$123,0),MATCH($D37,Hulpsheets!$P$3:$U$3,0)),IF(C37="NFU",INDEX(Tabel_NFU,MATCH($E37,Hulpsheets!$W$3:$W$99,0),MATCH($D37,Hulpsheets!$W$3:$AC$3,0)),IF(C37="Overig",0,0))),0)</f>
        <v>0</v>
      </c>
      <c r="G37" s="357"/>
      <c r="H37" s="129"/>
      <c r="I37" s="79">
        <f t="shared" si="6"/>
        <v>0</v>
      </c>
      <c r="J37" s="79">
        <f t="shared" si="12"/>
        <v>0</v>
      </c>
      <c r="K37" s="360"/>
      <c r="L37" s="428" t="s">
        <v>120</v>
      </c>
      <c r="M37" s="427" t="str">
        <f>IF(LEN($C$5)&lt;=1,
    "",
    IF(
        OR($C$5="Overige (zorg-)instellingen",$C$5="Onderneming"),
        IF(Basisgegevens!$C$5="Ja",
            IFERROR(
                INDEX(Hulpsheets!$AO$3:$AR$18,
                    MATCH($C$9,Hulpsheets!$AN$3:$AN$18,0),
                    MATCH($C$6,Hulpsheets!$AO$3:$AR$3,0)
                ),
                ""
            ),
            IFERROR(
                INDEX(Hulpsheets!$AH$3:$AK$18,
                    MATCH($C$9,Hulpsheets!$AG$3:$AG$18,0),
                    MATCH($C$6,Hulpsheets!$AH$3:$AK$3,0)
                ),
                ""
            )
        ),
        IF($L37="Niet-economische activiteit",
            100%,
            IF(Basisgegevens!$C$5="Ja",
                IFERROR(
                    INDEX(Hulpsheets!$AO$3:$AR$18,
                        MATCH($C$9,Hulpsheets!$AN$3:$AN$18,0),
                        MATCH($C$6,Hulpsheets!$AO$3:$AR$3,0)
                    ),
                    ""
                ),
                IFERROR(
                    INDEX(Hulpsheets!$AH$3:$AK$18,
                        MATCH($C$9,Hulpsheets!$AG$3:$AG$18,0),
                        MATCH($C$6,Hulpsheets!$AH$3:$AK$3,0)
                    ),
                    ""
                )
            )
        )
    )
)</f>
        <v/>
      </c>
      <c r="N37" s="397">
        <f t="shared" si="2"/>
        <v>0</v>
      </c>
      <c r="O37" s="87" t="str">
        <f t="shared" si="7"/>
        <v/>
      </c>
      <c r="P37" s="88" t="str">
        <f t="shared" si="8"/>
        <v/>
      </c>
      <c r="R37" s="405"/>
      <c r="S37" s="403" t="str">
        <f t="shared" si="9"/>
        <v/>
      </c>
      <c r="T37" s="365" t="str">
        <f>IFERROR(R37-S37,"")</f>
        <v/>
      </c>
      <c r="U37" s="70"/>
      <c r="V37" s="411"/>
      <c r="W37" s="70"/>
      <c r="X37" s="411"/>
      <c r="Z37" s="407" t="str">
        <f t="shared" si="11"/>
        <v/>
      </c>
      <c r="AA37" s="365" t="str">
        <f t="shared" si="3"/>
        <v/>
      </c>
      <c r="AB37" s="407" t="str">
        <f t="shared" si="4"/>
        <v/>
      </c>
      <c r="AC37" s="365" t="str">
        <f t="shared" si="5"/>
        <v/>
      </c>
      <c r="AD37" s="461"/>
    </row>
    <row r="38" spans="1:30" ht="13.5" collapsed="1" thickBot="1" x14ac:dyDescent="0.25">
      <c r="A38" s="97"/>
      <c r="B38" s="9"/>
      <c r="C38" s="97"/>
      <c r="D38" s="97"/>
      <c r="E38" s="230" t="str">
        <f>"* Let op: aantal maanden is maximaal "&amp;C7</f>
        <v xml:space="preserve">* Let op: aantal maanden is maximaal </v>
      </c>
      <c r="F38" s="97"/>
      <c r="G38" s="97"/>
      <c r="H38" s="97"/>
      <c r="L38" s="418" t="s">
        <v>102</v>
      </c>
      <c r="M38" s="78"/>
      <c r="N38" s="101">
        <f>SUM(N13:N37)</f>
        <v>0</v>
      </c>
      <c r="O38" s="101">
        <f>SUM(O13:O37)</f>
        <v>0</v>
      </c>
      <c r="P38" s="101">
        <f>SUM(P13:P37)</f>
        <v>0</v>
      </c>
      <c r="R38" s="366">
        <f>SUM(R13:R37)</f>
        <v>0</v>
      </c>
      <c r="S38" s="366">
        <f>SUM(S13:S37)</f>
        <v>0</v>
      </c>
      <c r="T38" s="366">
        <f>SUM(T13:T37)</f>
        <v>0</v>
      </c>
      <c r="U38" s="70"/>
      <c r="V38" s="364">
        <f>SUM(V13:V37)</f>
        <v>0</v>
      </c>
      <c r="W38" s="70"/>
      <c r="X38" s="364">
        <f>SUM(X13:X37)</f>
        <v>0</v>
      </c>
      <c r="Z38" s="410">
        <f>SUM(Z13:Z37)</f>
        <v>0</v>
      </c>
      <c r="AA38" s="364">
        <f>SUM(AA13:AA37)</f>
        <v>0</v>
      </c>
      <c r="AB38" s="410">
        <f>SUM(AB13:AB37)</f>
        <v>0</v>
      </c>
      <c r="AC38" s="364">
        <f>SUM(AC13:AC37)</f>
        <v>0</v>
      </c>
      <c r="AD38" s="462"/>
    </row>
    <row r="39" spans="1:30" ht="16.5" customHeight="1" thickBot="1" x14ac:dyDescent="0.25">
      <c r="B39" s="5" t="s">
        <v>103</v>
      </c>
      <c r="C39" s="7"/>
      <c r="D39" s="7"/>
      <c r="E39" s="6"/>
      <c r="F39" s="6"/>
      <c r="G39" s="6"/>
      <c r="H39" s="6"/>
      <c r="Q39" s="97"/>
      <c r="R39" s="97"/>
      <c r="S39" s="97"/>
      <c r="T39" s="97"/>
      <c r="U39" s="97"/>
      <c r="V39" s="97"/>
      <c r="W39" s="97"/>
      <c r="X39" s="97"/>
      <c r="Z39" s="97"/>
      <c r="AA39" s="97"/>
      <c r="AB39" s="97"/>
      <c r="AC39" s="97"/>
      <c r="AD39" s="97"/>
    </row>
    <row r="40" spans="1:30" ht="16.5" customHeight="1" thickBot="1" x14ac:dyDescent="0.25">
      <c r="B40" s="8" t="s">
        <v>104</v>
      </c>
      <c r="C40" s="7"/>
      <c r="D40" s="7"/>
      <c r="F40" s="6"/>
      <c r="G40" s="6"/>
      <c r="H40" s="6"/>
      <c r="Q40" s="97"/>
      <c r="R40" s="406" t="s">
        <v>87</v>
      </c>
      <c r="S40" s="401"/>
      <c r="T40" s="402"/>
      <c r="U40" s="6"/>
      <c r="V40" s="498" t="s">
        <v>61</v>
      </c>
      <c r="W40" s="6"/>
      <c r="X40" s="498" t="s">
        <v>62</v>
      </c>
      <c r="Z40" s="412"/>
      <c r="AA40" s="413"/>
      <c r="AB40" s="412"/>
      <c r="AC40" s="413"/>
      <c r="AD40" s="463"/>
    </row>
    <row r="41" spans="1:30" ht="13.5" thickBot="1" x14ac:dyDescent="0.25">
      <c r="A41" s="39"/>
      <c r="B41" s="39"/>
      <c r="C41" s="39"/>
      <c r="D41" s="39"/>
      <c r="F41" s="39"/>
      <c r="G41" s="39"/>
      <c r="H41" s="39"/>
      <c r="I41" s="39"/>
      <c r="J41" s="39"/>
      <c r="K41" s="39"/>
      <c r="L41" s="39"/>
      <c r="M41" s="258"/>
      <c r="N41" s="39"/>
      <c r="O41" s="39"/>
      <c r="P41" s="97"/>
      <c r="Q41" s="97"/>
      <c r="R41" s="6"/>
      <c r="S41" s="6"/>
      <c r="T41" s="6"/>
      <c r="U41" s="6"/>
      <c r="V41" s="499"/>
      <c r="W41" s="6"/>
      <c r="X41" s="499"/>
      <c r="Z41" s="6"/>
      <c r="AA41" s="6"/>
      <c r="AB41" s="6"/>
      <c r="AC41" s="97"/>
      <c r="AD41" s="97"/>
    </row>
    <row r="42" spans="1:30" ht="21" customHeight="1" thickBot="1" x14ac:dyDescent="0.25">
      <c r="A42" s="121"/>
      <c r="B42" s="521" t="s">
        <v>88</v>
      </c>
      <c r="C42" s="522"/>
      <c r="D42" s="522"/>
      <c r="E42" s="522"/>
      <c r="F42" s="522"/>
      <c r="G42" s="522"/>
      <c r="H42" s="522"/>
      <c r="I42" s="523"/>
      <c r="J42" s="236" t="s">
        <v>105</v>
      </c>
      <c r="K42" s="236" t="s">
        <v>106</v>
      </c>
      <c r="L42" s="236" t="s">
        <v>235</v>
      </c>
      <c r="M42" s="235" t="s">
        <v>94</v>
      </c>
      <c r="N42" s="143" t="s">
        <v>66</v>
      </c>
      <c r="O42" s="142" t="s">
        <v>95</v>
      </c>
      <c r="P42" s="122" t="s">
        <v>96</v>
      </c>
      <c r="Q42" s="120"/>
      <c r="R42" s="239" t="s">
        <v>68</v>
      </c>
      <c r="S42" s="93" t="s">
        <v>97</v>
      </c>
      <c r="T42" s="238" t="s">
        <v>70</v>
      </c>
      <c r="U42" s="119"/>
      <c r="V42" s="239" t="s">
        <v>68</v>
      </c>
      <c r="W42" s="414"/>
      <c r="X42" s="239" t="s">
        <v>68</v>
      </c>
      <c r="Y42" s="120"/>
      <c r="Z42" s="238" t="s">
        <v>97</v>
      </c>
      <c r="AA42" s="238" t="s">
        <v>70</v>
      </c>
      <c r="AB42" s="238" t="s">
        <v>97</v>
      </c>
      <c r="AC42" s="238" t="s">
        <v>70</v>
      </c>
      <c r="AD42" s="118"/>
    </row>
    <row r="43" spans="1:30" ht="14.25" customHeight="1" x14ac:dyDescent="0.2">
      <c r="A43" s="6"/>
      <c r="B43" s="524"/>
      <c r="C43" s="525"/>
      <c r="D43" s="525"/>
      <c r="E43" s="525"/>
      <c r="F43" s="525"/>
      <c r="G43" s="525"/>
      <c r="H43" s="525"/>
      <c r="I43" s="526"/>
      <c r="J43" s="138"/>
      <c r="K43" s="292"/>
      <c r="L43" s="429" t="s">
        <v>120</v>
      </c>
      <c r="M43" s="257" t="str">
        <f>IF(LEN($C$5)&lt;=1,
    "",
    IF(
        OR($C$5="Overige (zorg-)instellingen",$C$5="Onderneming"),
        IF(Basisgegevens!$C$5="Ja",
            IFERROR(
                INDEX(Hulpsheets!$AO$3:$AR$18,
                    MATCH($C$9,Hulpsheets!$AN$3:$AN$18,0),
                    MATCH($C$6,Hulpsheets!$AO$3:$AR$3,0)
                ),
                ""
            ),
            IFERROR(
                INDEX(Hulpsheets!$AH$3:$AK$18,
                    MATCH($C$9,Hulpsheets!$AG$3:$AG$18,0),
                    MATCH($C$6,Hulpsheets!$AH$3:$AK$3,0)
                ),
                ""
            )
        ),
        IF($L43="Niet-economische activiteit",
            100%,
            IF(Basisgegevens!$C$5="Ja",
                IFERROR(
                    INDEX(Hulpsheets!$AO$3:$AR$18,
                        MATCH($C$9,Hulpsheets!$AN$3:$AN$18,0),
                        MATCH($C$6,Hulpsheets!$AO$3:$AR$3,0)
                    ),
                    ""
                ),
                IFERROR(
                    INDEX(Hulpsheets!$AH$3:$AK$18,
                        MATCH($C$9,Hulpsheets!$AG$3:$AG$18,0),
                        MATCH($C$6,Hulpsheets!$AH$3:$AK$3,0)
                    ),
                    ""
                )
            )
        )
    )
)</f>
        <v/>
      </c>
      <c r="N43" s="397">
        <f t="shared" ref="N43:N67" si="13">IFERROR(J43*K43,"")</f>
        <v>0</v>
      </c>
      <c r="O43" s="82" t="str">
        <f>IFERROR(N43*M43,"")</f>
        <v/>
      </c>
      <c r="P43" s="81" t="str">
        <f>IFERROR(N43-O43,"")</f>
        <v/>
      </c>
      <c r="R43" s="404"/>
      <c r="S43" s="403" t="str">
        <f>IFERROR($R43*(1-$M43),"")</f>
        <v/>
      </c>
      <c r="T43" s="130" t="str">
        <f>IFERROR(R43-S43,"")</f>
        <v/>
      </c>
      <c r="U43" s="80"/>
      <c r="V43" s="404"/>
      <c r="W43" s="70"/>
      <c r="X43" s="404"/>
      <c r="Z43" s="407" t="str">
        <f>IFERROR($V43*(1-$M43),"")</f>
        <v/>
      </c>
      <c r="AA43" s="130" t="str">
        <f t="shared" ref="AA43:AA67" si="14">IFERROR(V43-Z43,"")</f>
        <v/>
      </c>
      <c r="AB43" s="407" t="str">
        <f t="shared" ref="AB43:AB67" si="15">IFERROR($X43*(1-$M43),"")</f>
        <v/>
      </c>
      <c r="AC43" s="130" t="str">
        <f t="shared" ref="AC43:AC67" si="16">IFERROR(X43-AB43,"")</f>
        <v/>
      </c>
      <c r="AD43" s="461"/>
    </row>
    <row r="44" spans="1:30" x14ac:dyDescent="0.2">
      <c r="A44" s="6"/>
      <c r="B44" s="500"/>
      <c r="C44" s="501"/>
      <c r="D44" s="501"/>
      <c r="E44" s="501"/>
      <c r="F44" s="501"/>
      <c r="G44" s="501"/>
      <c r="H44" s="501"/>
      <c r="I44" s="502"/>
      <c r="J44" s="139"/>
      <c r="K44" s="254"/>
      <c r="L44" s="429" t="s">
        <v>120</v>
      </c>
      <c r="M44" s="257" t="str">
        <f>IF(LEN($C$5)&lt;=1,
    "",
    IF(
        OR($C$5="Overige (zorg-)instellingen",$C$5="Onderneming"),
        IF(Basisgegevens!$C$5="Ja",
            IFERROR(
                INDEX(Hulpsheets!$AO$3:$AR$18,
                    MATCH($C$9,Hulpsheets!$AN$3:$AN$18,0),
                    MATCH($C$6,Hulpsheets!$AO$3:$AR$3,0)
                ),
                ""
            ),
            IFERROR(
                INDEX(Hulpsheets!$AH$3:$AK$18,
                    MATCH($C$9,Hulpsheets!$AG$3:$AG$18,0),
                    MATCH($C$6,Hulpsheets!$AH$3:$AK$3,0)
                ),
                ""
            )
        ),
        IF($L44="Niet-economische activiteit",
            100%,
            IF(Basisgegevens!$C$5="Ja",
                IFERROR(
                    INDEX(Hulpsheets!$AO$3:$AR$18,
                        MATCH($C$9,Hulpsheets!$AN$3:$AN$18,0),
                        MATCH($C$6,Hulpsheets!$AO$3:$AR$3,0)
                    ),
                    ""
                ),
                IFERROR(
                    INDEX(Hulpsheets!$AH$3:$AK$18,
                        MATCH($C$9,Hulpsheets!$AG$3:$AG$18,0),
                        MATCH($C$6,Hulpsheets!$AH$3:$AK$3,0)
                    ),
                    ""
                )
            )
        )
    )
)</f>
        <v/>
      </c>
      <c r="N44" s="397">
        <f t="shared" si="13"/>
        <v>0</v>
      </c>
      <c r="O44" s="77" t="str">
        <f t="shared" ref="O44:O67" si="17">IFERROR(N44*M44,"")</f>
        <v/>
      </c>
      <c r="P44" s="81" t="str">
        <f t="shared" ref="P44:P67" si="18">IFERROR(N44-O44,"")</f>
        <v/>
      </c>
      <c r="R44" s="404"/>
      <c r="S44" s="403" t="str">
        <f t="shared" ref="S44:S67" si="19">IFERROR($R44*(1-$M44),"")</f>
        <v/>
      </c>
      <c r="T44" s="130" t="str">
        <f t="shared" ref="T44:T67" si="20">IFERROR(R44-S44,"")</f>
        <v/>
      </c>
      <c r="U44" s="70"/>
      <c r="V44" s="404"/>
      <c r="W44" s="70"/>
      <c r="X44" s="404"/>
      <c r="Z44" s="407" t="str">
        <f t="shared" ref="Z44:Z66" si="21">IFERROR($V44*(1-$M44),"")</f>
        <v/>
      </c>
      <c r="AA44" s="130" t="str">
        <f t="shared" si="14"/>
        <v/>
      </c>
      <c r="AB44" s="407" t="str">
        <f t="shared" si="15"/>
        <v/>
      </c>
      <c r="AC44" s="130" t="str">
        <f t="shared" si="16"/>
        <v/>
      </c>
      <c r="AD44" s="461"/>
    </row>
    <row r="45" spans="1:30" x14ac:dyDescent="0.2">
      <c r="A45" s="6"/>
      <c r="B45" s="500"/>
      <c r="C45" s="501"/>
      <c r="D45" s="501"/>
      <c r="E45" s="501"/>
      <c r="F45" s="501"/>
      <c r="G45" s="501"/>
      <c r="H45" s="501"/>
      <c r="I45" s="502"/>
      <c r="J45" s="139"/>
      <c r="K45" s="254"/>
      <c r="L45" s="429" t="s">
        <v>120</v>
      </c>
      <c r="M45" s="257" t="str">
        <f>IF(LEN($C$5)&lt;=1,
    "",
    IF(
        OR($C$5="Overige (zorg-)instellingen",$C$5="Onderneming"),
        IF(Basisgegevens!$C$5="Ja",
            IFERROR(
                INDEX(Hulpsheets!$AO$3:$AR$18,
                    MATCH($C$9,Hulpsheets!$AN$3:$AN$18,0),
                    MATCH($C$6,Hulpsheets!$AO$3:$AR$3,0)
                ),
                ""
            ),
            IFERROR(
                INDEX(Hulpsheets!$AH$3:$AK$18,
                    MATCH($C$9,Hulpsheets!$AG$3:$AG$18,0),
                    MATCH($C$6,Hulpsheets!$AH$3:$AK$3,0)
                ),
                ""
            )
        ),
        IF($L45="Niet-economische activiteit",
            100%,
            IF(Basisgegevens!$C$5="Ja",
                IFERROR(
                    INDEX(Hulpsheets!$AO$3:$AR$18,
                        MATCH($C$9,Hulpsheets!$AN$3:$AN$18,0),
                        MATCH($C$6,Hulpsheets!$AO$3:$AR$3,0)
                    ),
                    ""
                ),
                IFERROR(
                    INDEX(Hulpsheets!$AH$3:$AK$18,
                        MATCH($C$9,Hulpsheets!$AG$3:$AG$18,0),
                        MATCH($C$6,Hulpsheets!$AH$3:$AK$3,0)
                    ),
                    ""
                )
            )
        )
    )
)</f>
        <v/>
      </c>
      <c r="N45" s="397">
        <f t="shared" si="13"/>
        <v>0</v>
      </c>
      <c r="O45" s="77" t="str">
        <f t="shared" si="17"/>
        <v/>
      </c>
      <c r="P45" s="81" t="str">
        <f t="shared" si="18"/>
        <v/>
      </c>
      <c r="R45" s="404"/>
      <c r="S45" s="403" t="str">
        <f t="shared" si="19"/>
        <v/>
      </c>
      <c r="T45" s="130" t="str">
        <f t="shared" si="20"/>
        <v/>
      </c>
      <c r="U45" s="70"/>
      <c r="V45" s="404"/>
      <c r="W45" s="70"/>
      <c r="X45" s="404"/>
      <c r="Z45" s="407" t="str">
        <f t="shared" si="21"/>
        <v/>
      </c>
      <c r="AA45" s="130" t="str">
        <f t="shared" si="14"/>
        <v/>
      </c>
      <c r="AB45" s="407" t="str">
        <f t="shared" si="15"/>
        <v/>
      </c>
      <c r="AC45" s="130" t="str">
        <f t="shared" si="16"/>
        <v/>
      </c>
      <c r="AD45" s="461"/>
    </row>
    <row r="46" spans="1:30" x14ac:dyDescent="0.2">
      <c r="A46" s="6"/>
      <c r="B46" s="500"/>
      <c r="C46" s="501"/>
      <c r="D46" s="501"/>
      <c r="E46" s="501"/>
      <c r="F46" s="501"/>
      <c r="G46" s="501"/>
      <c r="H46" s="501"/>
      <c r="I46" s="502"/>
      <c r="J46" s="139"/>
      <c r="K46" s="254"/>
      <c r="L46" s="429" t="s">
        <v>120</v>
      </c>
      <c r="M46" s="257" t="str">
        <f>IF(LEN($C$5)&lt;=1,
    "",
    IF(
        OR($C$5="Overige (zorg-)instellingen",$C$5="Onderneming"),
        IF(Basisgegevens!$C$5="Ja",
            IFERROR(
                INDEX(Hulpsheets!$AO$3:$AR$18,
                    MATCH($C$9,Hulpsheets!$AN$3:$AN$18,0),
                    MATCH($C$6,Hulpsheets!$AO$3:$AR$3,0)
                ),
                ""
            ),
            IFERROR(
                INDEX(Hulpsheets!$AH$3:$AK$18,
                    MATCH($C$9,Hulpsheets!$AG$3:$AG$18,0),
                    MATCH($C$6,Hulpsheets!$AH$3:$AK$3,0)
                ),
                ""
            )
        ),
        IF($L46="Niet-economische activiteit",
            100%,
            IF(Basisgegevens!$C$5="Ja",
                IFERROR(
                    INDEX(Hulpsheets!$AO$3:$AR$18,
                        MATCH($C$9,Hulpsheets!$AN$3:$AN$18,0),
                        MATCH($C$6,Hulpsheets!$AO$3:$AR$3,0)
                    ),
                    ""
                ),
                IFERROR(
                    INDEX(Hulpsheets!$AH$3:$AK$18,
                        MATCH($C$9,Hulpsheets!$AG$3:$AG$18,0),
                        MATCH($C$6,Hulpsheets!$AH$3:$AK$3,0)
                    ),
                    ""
                )
            )
        )
    )
)</f>
        <v/>
      </c>
      <c r="N46" s="397">
        <f t="shared" si="13"/>
        <v>0</v>
      </c>
      <c r="O46" s="77" t="str">
        <f t="shared" si="17"/>
        <v/>
      </c>
      <c r="P46" s="81" t="str">
        <f t="shared" si="18"/>
        <v/>
      </c>
      <c r="R46" s="404"/>
      <c r="S46" s="403" t="str">
        <f t="shared" si="19"/>
        <v/>
      </c>
      <c r="T46" s="130" t="str">
        <f t="shared" si="20"/>
        <v/>
      </c>
      <c r="U46" s="70"/>
      <c r="V46" s="404"/>
      <c r="W46" s="70"/>
      <c r="X46" s="404"/>
      <c r="Z46" s="407" t="str">
        <f t="shared" si="21"/>
        <v/>
      </c>
      <c r="AA46" s="130" t="str">
        <f t="shared" si="14"/>
        <v/>
      </c>
      <c r="AB46" s="407" t="str">
        <f t="shared" si="15"/>
        <v/>
      </c>
      <c r="AC46" s="130" t="str">
        <f t="shared" si="16"/>
        <v/>
      </c>
      <c r="AD46" s="461"/>
    </row>
    <row r="47" spans="1:30" x14ac:dyDescent="0.2">
      <c r="A47" s="6"/>
      <c r="B47" s="500"/>
      <c r="C47" s="501"/>
      <c r="D47" s="501"/>
      <c r="E47" s="501"/>
      <c r="F47" s="501"/>
      <c r="G47" s="501"/>
      <c r="H47" s="501"/>
      <c r="I47" s="502"/>
      <c r="J47" s="139"/>
      <c r="K47" s="254"/>
      <c r="L47" s="429" t="s">
        <v>120</v>
      </c>
      <c r="M47" s="257" t="str">
        <f>IF(LEN($C$5)&lt;=1,
    "",
    IF(
        OR($C$5="Overige (zorg-)instellingen",$C$5="Onderneming"),
        IF(Basisgegevens!$C$5="Ja",
            IFERROR(
                INDEX(Hulpsheets!$AO$3:$AR$18,
                    MATCH($C$9,Hulpsheets!$AN$3:$AN$18,0),
                    MATCH($C$6,Hulpsheets!$AO$3:$AR$3,0)
                ),
                ""
            ),
            IFERROR(
                INDEX(Hulpsheets!$AH$3:$AK$18,
                    MATCH($C$9,Hulpsheets!$AG$3:$AG$18,0),
                    MATCH($C$6,Hulpsheets!$AH$3:$AK$3,0)
                ),
                ""
            )
        ),
        IF($L47="Niet-economische activiteit",
            100%,
            IF(Basisgegevens!$C$5="Ja",
                IFERROR(
                    INDEX(Hulpsheets!$AO$3:$AR$18,
                        MATCH($C$9,Hulpsheets!$AN$3:$AN$18,0),
                        MATCH($C$6,Hulpsheets!$AO$3:$AR$3,0)
                    ),
                    ""
                ),
                IFERROR(
                    INDEX(Hulpsheets!$AH$3:$AK$18,
                        MATCH($C$9,Hulpsheets!$AG$3:$AG$18,0),
                        MATCH($C$6,Hulpsheets!$AH$3:$AK$3,0)
                    ),
                    ""
                )
            )
        )
    )
)</f>
        <v/>
      </c>
      <c r="N47" s="397">
        <f t="shared" si="13"/>
        <v>0</v>
      </c>
      <c r="O47" s="77" t="str">
        <f t="shared" si="17"/>
        <v/>
      </c>
      <c r="P47" s="81" t="str">
        <f t="shared" si="18"/>
        <v/>
      </c>
      <c r="R47" s="404"/>
      <c r="S47" s="403" t="str">
        <f t="shared" si="19"/>
        <v/>
      </c>
      <c r="T47" s="130" t="str">
        <f t="shared" si="20"/>
        <v/>
      </c>
      <c r="U47" s="70"/>
      <c r="V47" s="404"/>
      <c r="W47" s="70"/>
      <c r="X47" s="404"/>
      <c r="Z47" s="407" t="str">
        <f t="shared" si="21"/>
        <v/>
      </c>
      <c r="AA47" s="130" t="str">
        <f t="shared" si="14"/>
        <v/>
      </c>
      <c r="AB47" s="407" t="str">
        <f t="shared" si="15"/>
        <v/>
      </c>
      <c r="AC47" s="130" t="str">
        <f t="shared" si="16"/>
        <v/>
      </c>
      <c r="AD47" s="461"/>
    </row>
    <row r="48" spans="1:30" x14ac:dyDescent="0.2">
      <c r="A48" s="6"/>
      <c r="B48" s="500"/>
      <c r="C48" s="501"/>
      <c r="D48" s="501"/>
      <c r="E48" s="501"/>
      <c r="F48" s="501"/>
      <c r="G48" s="501"/>
      <c r="H48" s="501"/>
      <c r="I48" s="502"/>
      <c r="J48" s="139"/>
      <c r="K48" s="254"/>
      <c r="L48" s="429" t="s">
        <v>120</v>
      </c>
      <c r="M48" s="257" t="str">
        <f>IF(LEN($C$5)&lt;=1,
    "",
    IF(
        OR($C$5="Overige (zorg-)instellingen",$C$5="Onderneming"),
        IF(Basisgegevens!$C$5="Ja",
            IFERROR(
                INDEX(Hulpsheets!$AO$3:$AR$18,
                    MATCH($C$9,Hulpsheets!$AN$3:$AN$18,0),
                    MATCH($C$6,Hulpsheets!$AO$3:$AR$3,0)
                ),
                ""
            ),
            IFERROR(
                INDEX(Hulpsheets!$AH$3:$AK$18,
                    MATCH($C$9,Hulpsheets!$AG$3:$AG$18,0),
                    MATCH($C$6,Hulpsheets!$AH$3:$AK$3,0)
                ),
                ""
            )
        ),
        IF($L48="Niet-economische activiteit",
            100%,
            IF(Basisgegevens!$C$5="Ja",
                IFERROR(
                    INDEX(Hulpsheets!$AO$3:$AR$18,
                        MATCH($C$9,Hulpsheets!$AN$3:$AN$18,0),
                        MATCH($C$6,Hulpsheets!$AO$3:$AR$3,0)
                    ),
                    ""
                ),
                IFERROR(
                    INDEX(Hulpsheets!$AH$3:$AK$18,
                        MATCH($C$9,Hulpsheets!$AG$3:$AG$18,0),
                        MATCH($C$6,Hulpsheets!$AH$3:$AK$3,0)
                    ),
                    ""
                )
            )
        )
    )
)</f>
        <v/>
      </c>
      <c r="N48" s="397">
        <f t="shared" si="13"/>
        <v>0</v>
      </c>
      <c r="O48" s="77" t="str">
        <f t="shared" si="17"/>
        <v/>
      </c>
      <c r="P48" s="81" t="str">
        <f t="shared" si="18"/>
        <v/>
      </c>
      <c r="R48" s="404"/>
      <c r="S48" s="403" t="str">
        <f t="shared" si="19"/>
        <v/>
      </c>
      <c r="T48" s="130" t="str">
        <f t="shared" si="20"/>
        <v/>
      </c>
      <c r="U48" s="70"/>
      <c r="V48" s="404"/>
      <c r="W48" s="70"/>
      <c r="X48" s="404"/>
      <c r="Z48" s="407" t="str">
        <f t="shared" si="21"/>
        <v/>
      </c>
      <c r="AA48" s="130" t="str">
        <f t="shared" si="14"/>
        <v/>
      </c>
      <c r="AB48" s="407" t="str">
        <f t="shared" si="15"/>
        <v/>
      </c>
      <c r="AC48" s="130" t="str">
        <f t="shared" si="16"/>
        <v/>
      </c>
      <c r="AD48" s="461"/>
    </row>
    <row r="49" spans="1:30" x14ac:dyDescent="0.2">
      <c r="A49" s="6"/>
      <c r="B49" s="500"/>
      <c r="C49" s="501"/>
      <c r="D49" s="501"/>
      <c r="E49" s="501"/>
      <c r="F49" s="501"/>
      <c r="G49" s="501"/>
      <c r="H49" s="501"/>
      <c r="I49" s="502"/>
      <c r="J49" s="139"/>
      <c r="K49" s="254"/>
      <c r="L49" s="429" t="s">
        <v>120</v>
      </c>
      <c r="M49" s="257" t="str">
        <f>IF(LEN($C$5)&lt;=1,
    "",
    IF(
        OR($C$5="Overige (zorg-)instellingen",$C$5="Onderneming"),
        IF(Basisgegevens!$C$5="Ja",
            IFERROR(
                INDEX(Hulpsheets!$AO$3:$AR$18,
                    MATCH($C$9,Hulpsheets!$AN$3:$AN$18,0),
                    MATCH($C$6,Hulpsheets!$AO$3:$AR$3,0)
                ),
                ""
            ),
            IFERROR(
                INDEX(Hulpsheets!$AH$3:$AK$18,
                    MATCH($C$9,Hulpsheets!$AG$3:$AG$18,0),
                    MATCH($C$6,Hulpsheets!$AH$3:$AK$3,0)
                ),
                ""
            )
        ),
        IF($L49="Niet-economische activiteit",
            100%,
            IF(Basisgegevens!$C$5="Ja",
                IFERROR(
                    INDEX(Hulpsheets!$AO$3:$AR$18,
                        MATCH($C$9,Hulpsheets!$AN$3:$AN$18,0),
                        MATCH($C$6,Hulpsheets!$AO$3:$AR$3,0)
                    ),
                    ""
                ),
                IFERROR(
                    INDEX(Hulpsheets!$AH$3:$AK$18,
                        MATCH($C$9,Hulpsheets!$AG$3:$AG$18,0),
                        MATCH($C$6,Hulpsheets!$AH$3:$AK$3,0)
                    ),
                    ""
                )
            )
        )
    )
)</f>
        <v/>
      </c>
      <c r="N49" s="397">
        <f t="shared" si="13"/>
        <v>0</v>
      </c>
      <c r="O49" s="77" t="str">
        <f t="shared" si="17"/>
        <v/>
      </c>
      <c r="P49" s="81" t="str">
        <f t="shared" si="18"/>
        <v/>
      </c>
      <c r="R49" s="404"/>
      <c r="S49" s="403" t="str">
        <f t="shared" si="19"/>
        <v/>
      </c>
      <c r="T49" s="130" t="str">
        <f t="shared" si="20"/>
        <v/>
      </c>
      <c r="U49" s="70"/>
      <c r="V49" s="404"/>
      <c r="W49" s="70"/>
      <c r="X49" s="404"/>
      <c r="Z49" s="407" t="str">
        <f t="shared" si="21"/>
        <v/>
      </c>
      <c r="AA49" s="130" t="str">
        <f t="shared" si="14"/>
        <v/>
      </c>
      <c r="AB49" s="407" t="str">
        <f t="shared" si="15"/>
        <v/>
      </c>
      <c r="AC49" s="130" t="str">
        <f t="shared" si="16"/>
        <v/>
      </c>
      <c r="AD49" s="461"/>
    </row>
    <row r="50" spans="1:30" x14ac:dyDescent="0.2">
      <c r="A50" s="6"/>
      <c r="B50" s="500"/>
      <c r="C50" s="501"/>
      <c r="D50" s="501"/>
      <c r="E50" s="501"/>
      <c r="F50" s="501"/>
      <c r="G50" s="501"/>
      <c r="H50" s="501"/>
      <c r="I50" s="502"/>
      <c r="J50" s="139"/>
      <c r="K50" s="254"/>
      <c r="L50" s="429" t="s">
        <v>120</v>
      </c>
      <c r="M50" s="257" t="str">
        <f>IF(LEN($C$5)&lt;=1,
    "",
    IF(
        OR($C$5="Overige (zorg-)instellingen",$C$5="Onderneming"),
        IF(Basisgegevens!$C$5="Ja",
            IFERROR(
                INDEX(Hulpsheets!$AO$3:$AR$18,
                    MATCH($C$9,Hulpsheets!$AN$3:$AN$18,0),
                    MATCH($C$6,Hulpsheets!$AO$3:$AR$3,0)
                ),
                ""
            ),
            IFERROR(
                INDEX(Hulpsheets!$AH$3:$AK$18,
                    MATCH($C$9,Hulpsheets!$AG$3:$AG$18,0),
                    MATCH($C$6,Hulpsheets!$AH$3:$AK$3,0)
                ),
                ""
            )
        ),
        IF($L50="Niet-economische activiteit",
            100%,
            IF(Basisgegevens!$C$5="Ja",
                IFERROR(
                    INDEX(Hulpsheets!$AO$3:$AR$18,
                        MATCH($C$9,Hulpsheets!$AN$3:$AN$18,0),
                        MATCH($C$6,Hulpsheets!$AO$3:$AR$3,0)
                    ),
                    ""
                ),
                IFERROR(
                    INDEX(Hulpsheets!$AH$3:$AK$18,
                        MATCH($C$9,Hulpsheets!$AG$3:$AG$18,0),
                        MATCH($C$6,Hulpsheets!$AH$3:$AK$3,0)
                    ),
                    ""
                )
            )
        )
    )
)</f>
        <v/>
      </c>
      <c r="N50" s="397">
        <f t="shared" si="13"/>
        <v>0</v>
      </c>
      <c r="O50" s="77" t="str">
        <f t="shared" si="17"/>
        <v/>
      </c>
      <c r="P50" s="81" t="str">
        <f t="shared" si="18"/>
        <v/>
      </c>
      <c r="R50" s="404"/>
      <c r="S50" s="403" t="str">
        <f t="shared" si="19"/>
        <v/>
      </c>
      <c r="T50" s="130" t="str">
        <f t="shared" si="20"/>
        <v/>
      </c>
      <c r="U50" s="70"/>
      <c r="V50" s="404"/>
      <c r="W50" s="70"/>
      <c r="X50" s="404"/>
      <c r="Z50" s="407" t="str">
        <f t="shared" si="21"/>
        <v/>
      </c>
      <c r="AA50" s="130" t="str">
        <f t="shared" si="14"/>
        <v/>
      </c>
      <c r="AB50" s="407" t="str">
        <f t="shared" si="15"/>
        <v/>
      </c>
      <c r="AC50" s="130" t="str">
        <f t="shared" si="16"/>
        <v/>
      </c>
      <c r="AD50" s="461"/>
    </row>
    <row r="51" spans="1:30" x14ac:dyDescent="0.2">
      <c r="A51" s="6"/>
      <c r="B51" s="500"/>
      <c r="C51" s="501"/>
      <c r="D51" s="501"/>
      <c r="E51" s="501"/>
      <c r="F51" s="501"/>
      <c r="G51" s="501"/>
      <c r="H51" s="501"/>
      <c r="I51" s="502"/>
      <c r="J51" s="139"/>
      <c r="K51" s="254"/>
      <c r="L51" s="429" t="s">
        <v>120</v>
      </c>
      <c r="M51" s="257" t="str">
        <f>IF(LEN($C$5)&lt;=1,
    "",
    IF(
        OR($C$5="Overige (zorg-)instellingen",$C$5="Onderneming"),
        IF(Basisgegevens!$C$5="Ja",
            IFERROR(
                INDEX(Hulpsheets!$AO$3:$AR$18,
                    MATCH($C$9,Hulpsheets!$AN$3:$AN$18,0),
                    MATCH($C$6,Hulpsheets!$AO$3:$AR$3,0)
                ),
                ""
            ),
            IFERROR(
                INDEX(Hulpsheets!$AH$3:$AK$18,
                    MATCH($C$9,Hulpsheets!$AG$3:$AG$18,0),
                    MATCH($C$6,Hulpsheets!$AH$3:$AK$3,0)
                ),
                ""
            )
        ),
        IF($L51="Niet-economische activiteit",
            100%,
            IF(Basisgegevens!$C$5="Ja",
                IFERROR(
                    INDEX(Hulpsheets!$AO$3:$AR$18,
                        MATCH($C$9,Hulpsheets!$AN$3:$AN$18,0),
                        MATCH($C$6,Hulpsheets!$AO$3:$AR$3,0)
                    ),
                    ""
                ),
                IFERROR(
                    INDEX(Hulpsheets!$AH$3:$AK$18,
                        MATCH($C$9,Hulpsheets!$AG$3:$AG$18,0),
                        MATCH($C$6,Hulpsheets!$AH$3:$AK$3,0)
                    ),
                    ""
                )
            )
        )
    )
)</f>
        <v/>
      </c>
      <c r="N51" s="397">
        <f t="shared" si="13"/>
        <v>0</v>
      </c>
      <c r="O51" s="77" t="str">
        <f t="shared" si="17"/>
        <v/>
      </c>
      <c r="P51" s="81" t="str">
        <f t="shared" si="18"/>
        <v/>
      </c>
      <c r="R51" s="404"/>
      <c r="S51" s="403" t="str">
        <f t="shared" si="19"/>
        <v/>
      </c>
      <c r="T51" s="130" t="str">
        <f t="shared" si="20"/>
        <v/>
      </c>
      <c r="U51" s="70"/>
      <c r="V51" s="404"/>
      <c r="W51" s="70"/>
      <c r="X51" s="404"/>
      <c r="Z51" s="407" t="str">
        <f t="shared" si="21"/>
        <v/>
      </c>
      <c r="AA51" s="130" t="str">
        <f t="shared" si="14"/>
        <v/>
      </c>
      <c r="AB51" s="407" t="str">
        <f t="shared" si="15"/>
        <v/>
      </c>
      <c r="AC51" s="130" t="str">
        <f t="shared" si="16"/>
        <v/>
      </c>
      <c r="AD51" s="461"/>
    </row>
    <row r="52" spans="1:30" x14ac:dyDescent="0.2">
      <c r="A52" s="6"/>
      <c r="B52" s="500"/>
      <c r="C52" s="501"/>
      <c r="D52" s="501"/>
      <c r="E52" s="501"/>
      <c r="F52" s="501"/>
      <c r="G52" s="501"/>
      <c r="H52" s="501"/>
      <c r="I52" s="502"/>
      <c r="J52" s="139"/>
      <c r="K52" s="254"/>
      <c r="L52" s="429" t="s">
        <v>120</v>
      </c>
      <c r="M52" s="257" t="str">
        <f>IF(LEN($C$5)&lt;=1,
    "",
    IF(
        OR($C$5="Overige (zorg-)instellingen",$C$5="Onderneming"),
        IF(Basisgegevens!$C$5="Ja",
            IFERROR(
                INDEX(Hulpsheets!$AO$3:$AR$18,
                    MATCH($C$9,Hulpsheets!$AN$3:$AN$18,0),
                    MATCH($C$6,Hulpsheets!$AO$3:$AR$3,0)
                ),
                ""
            ),
            IFERROR(
                INDEX(Hulpsheets!$AH$3:$AK$18,
                    MATCH($C$9,Hulpsheets!$AG$3:$AG$18,0),
                    MATCH($C$6,Hulpsheets!$AH$3:$AK$3,0)
                ),
                ""
            )
        ),
        IF($L52="Niet-economische activiteit",
            100%,
            IF(Basisgegevens!$C$5="Ja",
                IFERROR(
                    INDEX(Hulpsheets!$AO$3:$AR$18,
                        MATCH($C$9,Hulpsheets!$AN$3:$AN$18,0),
                        MATCH($C$6,Hulpsheets!$AO$3:$AR$3,0)
                    ),
                    ""
                ),
                IFERROR(
                    INDEX(Hulpsheets!$AH$3:$AK$18,
                        MATCH($C$9,Hulpsheets!$AG$3:$AG$18,0),
                        MATCH($C$6,Hulpsheets!$AH$3:$AK$3,0)
                    ),
                    ""
                )
            )
        )
    )
)</f>
        <v/>
      </c>
      <c r="N52" s="397">
        <f t="shared" si="13"/>
        <v>0</v>
      </c>
      <c r="O52" s="77" t="str">
        <f t="shared" si="17"/>
        <v/>
      </c>
      <c r="P52" s="81" t="str">
        <f t="shared" si="18"/>
        <v/>
      </c>
      <c r="R52" s="404"/>
      <c r="S52" s="403" t="str">
        <f t="shared" si="19"/>
        <v/>
      </c>
      <c r="T52" s="130" t="str">
        <f t="shared" si="20"/>
        <v/>
      </c>
      <c r="U52" s="70"/>
      <c r="V52" s="404"/>
      <c r="W52" s="70"/>
      <c r="X52" s="404"/>
      <c r="Z52" s="407" t="str">
        <f t="shared" si="21"/>
        <v/>
      </c>
      <c r="AA52" s="130" t="str">
        <f t="shared" si="14"/>
        <v/>
      </c>
      <c r="AB52" s="407" t="str">
        <f t="shared" si="15"/>
        <v/>
      </c>
      <c r="AC52" s="130" t="str">
        <f t="shared" si="16"/>
        <v/>
      </c>
      <c r="AD52" s="461"/>
    </row>
    <row r="53" spans="1:30" x14ac:dyDescent="0.2">
      <c r="A53" s="6"/>
      <c r="B53" s="500"/>
      <c r="C53" s="501"/>
      <c r="D53" s="501"/>
      <c r="E53" s="501"/>
      <c r="F53" s="501"/>
      <c r="G53" s="501"/>
      <c r="H53" s="501"/>
      <c r="I53" s="502"/>
      <c r="J53" s="139"/>
      <c r="K53" s="254"/>
      <c r="L53" s="429" t="s">
        <v>120</v>
      </c>
      <c r="M53" s="257" t="str">
        <f>IF(LEN($C$5)&lt;=1,
    "",
    IF(
        OR($C$5="Overige (zorg-)instellingen",$C$5="Onderneming"),
        IF(Basisgegevens!$C$5="Ja",
            IFERROR(
                INDEX(Hulpsheets!$AO$3:$AR$18,
                    MATCH($C$9,Hulpsheets!$AN$3:$AN$18,0),
                    MATCH($C$6,Hulpsheets!$AO$3:$AR$3,0)
                ),
                ""
            ),
            IFERROR(
                INDEX(Hulpsheets!$AH$3:$AK$18,
                    MATCH($C$9,Hulpsheets!$AG$3:$AG$18,0),
                    MATCH($C$6,Hulpsheets!$AH$3:$AK$3,0)
                ),
                ""
            )
        ),
        IF($L53="Niet-economische activiteit",
            100%,
            IF(Basisgegevens!$C$5="Ja",
                IFERROR(
                    INDEX(Hulpsheets!$AO$3:$AR$18,
                        MATCH($C$9,Hulpsheets!$AN$3:$AN$18,0),
                        MATCH($C$6,Hulpsheets!$AO$3:$AR$3,0)
                    ),
                    ""
                ),
                IFERROR(
                    INDEX(Hulpsheets!$AH$3:$AK$18,
                        MATCH($C$9,Hulpsheets!$AG$3:$AG$18,0),
                        MATCH($C$6,Hulpsheets!$AH$3:$AK$3,0)
                    ),
                    ""
                )
            )
        )
    )
)</f>
        <v/>
      </c>
      <c r="N53" s="397">
        <f t="shared" si="13"/>
        <v>0</v>
      </c>
      <c r="O53" s="77" t="str">
        <f t="shared" si="17"/>
        <v/>
      </c>
      <c r="P53" s="81" t="str">
        <f t="shared" si="18"/>
        <v/>
      </c>
      <c r="R53" s="404"/>
      <c r="S53" s="403" t="str">
        <f t="shared" si="19"/>
        <v/>
      </c>
      <c r="T53" s="130" t="str">
        <f t="shared" si="20"/>
        <v/>
      </c>
      <c r="U53" s="70"/>
      <c r="V53" s="404"/>
      <c r="W53" s="70"/>
      <c r="X53" s="404"/>
      <c r="Z53" s="407" t="str">
        <f t="shared" si="21"/>
        <v/>
      </c>
      <c r="AA53" s="130" t="str">
        <f t="shared" si="14"/>
        <v/>
      </c>
      <c r="AB53" s="407" t="str">
        <f t="shared" si="15"/>
        <v/>
      </c>
      <c r="AC53" s="130" t="str">
        <f t="shared" si="16"/>
        <v/>
      </c>
      <c r="AD53" s="461"/>
    </row>
    <row r="54" spans="1:30" x14ac:dyDescent="0.2">
      <c r="A54" s="6"/>
      <c r="B54" s="500"/>
      <c r="C54" s="501"/>
      <c r="D54" s="501"/>
      <c r="E54" s="501"/>
      <c r="F54" s="501"/>
      <c r="G54" s="501"/>
      <c r="H54" s="501"/>
      <c r="I54" s="502"/>
      <c r="J54" s="139"/>
      <c r="K54" s="254"/>
      <c r="L54" s="429" t="s">
        <v>120</v>
      </c>
      <c r="M54" s="257" t="str">
        <f>IF(LEN($C$5)&lt;=1,
    "",
    IF(
        OR($C$5="Overige (zorg-)instellingen",$C$5="Onderneming"),
        IF(Basisgegevens!$C$5="Ja",
            IFERROR(
                INDEX(Hulpsheets!$AO$3:$AR$18,
                    MATCH($C$9,Hulpsheets!$AN$3:$AN$18,0),
                    MATCH($C$6,Hulpsheets!$AO$3:$AR$3,0)
                ),
                ""
            ),
            IFERROR(
                INDEX(Hulpsheets!$AH$3:$AK$18,
                    MATCH($C$9,Hulpsheets!$AG$3:$AG$18,0),
                    MATCH($C$6,Hulpsheets!$AH$3:$AK$3,0)
                ),
                ""
            )
        ),
        IF($L54="Niet-economische activiteit",
            100%,
            IF(Basisgegevens!$C$5="Ja",
                IFERROR(
                    INDEX(Hulpsheets!$AO$3:$AR$18,
                        MATCH($C$9,Hulpsheets!$AN$3:$AN$18,0),
                        MATCH($C$6,Hulpsheets!$AO$3:$AR$3,0)
                    ),
                    ""
                ),
                IFERROR(
                    INDEX(Hulpsheets!$AH$3:$AK$18,
                        MATCH($C$9,Hulpsheets!$AG$3:$AG$18,0),
                        MATCH($C$6,Hulpsheets!$AH$3:$AK$3,0)
                    ),
                    ""
                )
            )
        )
    )
)</f>
        <v/>
      </c>
      <c r="N54" s="397">
        <f t="shared" si="13"/>
        <v>0</v>
      </c>
      <c r="O54" s="77" t="str">
        <f t="shared" si="17"/>
        <v/>
      </c>
      <c r="P54" s="81" t="str">
        <f t="shared" si="18"/>
        <v/>
      </c>
      <c r="R54" s="404"/>
      <c r="S54" s="403" t="str">
        <f t="shared" si="19"/>
        <v/>
      </c>
      <c r="T54" s="130" t="str">
        <f t="shared" si="20"/>
        <v/>
      </c>
      <c r="U54" s="70"/>
      <c r="V54" s="404"/>
      <c r="W54" s="70"/>
      <c r="X54" s="404"/>
      <c r="Z54" s="407" t="str">
        <f t="shared" si="21"/>
        <v/>
      </c>
      <c r="AA54" s="130" t="str">
        <f t="shared" si="14"/>
        <v/>
      </c>
      <c r="AB54" s="407" t="str">
        <f t="shared" si="15"/>
        <v/>
      </c>
      <c r="AC54" s="130" t="str">
        <f t="shared" si="16"/>
        <v/>
      </c>
      <c r="AD54" s="461"/>
    </row>
    <row r="55" spans="1:30" x14ac:dyDescent="0.2">
      <c r="A55" s="6"/>
      <c r="B55" s="500"/>
      <c r="C55" s="501"/>
      <c r="D55" s="501"/>
      <c r="E55" s="501"/>
      <c r="F55" s="501"/>
      <c r="G55" s="501"/>
      <c r="H55" s="501"/>
      <c r="I55" s="502"/>
      <c r="J55" s="139"/>
      <c r="K55" s="254"/>
      <c r="L55" s="429" t="s">
        <v>120</v>
      </c>
      <c r="M55" s="257" t="str">
        <f>IF(LEN($C$5)&lt;=1,
    "",
    IF(
        OR($C$5="Overige (zorg-)instellingen",$C$5="Onderneming"),
        IF(Basisgegevens!$C$5="Ja",
            IFERROR(
                INDEX(Hulpsheets!$AO$3:$AR$18,
                    MATCH($C$9,Hulpsheets!$AN$3:$AN$18,0),
                    MATCH($C$6,Hulpsheets!$AO$3:$AR$3,0)
                ),
                ""
            ),
            IFERROR(
                INDEX(Hulpsheets!$AH$3:$AK$18,
                    MATCH($C$9,Hulpsheets!$AG$3:$AG$18,0),
                    MATCH($C$6,Hulpsheets!$AH$3:$AK$3,0)
                ),
                ""
            )
        ),
        IF($L55="Niet-economische activiteit",
            100%,
            IF(Basisgegevens!$C$5="Ja",
                IFERROR(
                    INDEX(Hulpsheets!$AO$3:$AR$18,
                        MATCH($C$9,Hulpsheets!$AN$3:$AN$18,0),
                        MATCH($C$6,Hulpsheets!$AO$3:$AR$3,0)
                    ),
                    ""
                ),
                IFERROR(
                    INDEX(Hulpsheets!$AH$3:$AK$18,
                        MATCH($C$9,Hulpsheets!$AG$3:$AG$18,0),
                        MATCH($C$6,Hulpsheets!$AH$3:$AK$3,0)
                    ),
                    ""
                )
            )
        )
    )
)</f>
        <v/>
      </c>
      <c r="N55" s="397">
        <f t="shared" si="13"/>
        <v>0</v>
      </c>
      <c r="O55" s="77" t="str">
        <f t="shared" si="17"/>
        <v/>
      </c>
      <c r="P55" s="81" t="str">
        <f t="shared" si="18"/>
        <v/>
      </c>
      <c r="R55" s="404"/>
      <c r="S55" s="403" t="str">
        <f t="shared" si="19"/>
        <v/>
      </c>
      <c r="T55" s="130" t="str">
        <f t="shared" si="20"/>
        <v/>
      </c>
      <c r="U55" s="70"/>
      <c r="V55" s="404"/>
      <c r="W55" s="70"/>
      <c r="X55" s="404"/>
      <c r="Z55" s="407" t="str">
        <f t="shared" si="21"/>
        <v/>
      </c>
      <c r="AA55" s="130" t="str">
        <f t="shared" si="14"/>
        <v/>
      </c>
      <c r="AB55" s="407" t="str">
        <f t="shared" si="15"/>
        <v/>
      </c>
      <c r="AC55" s="130" t="str">
        <f t="shared" si="16"/>
        <v/>
      </c>
      <c r="AD55" s="461"/>
    </row>
    <row r="56" spans="1:30" x14ac:dyDescent="0.2">
      <c r="A56" s="6"/>
      <c r="B56" s="500"/>
      <c r="C56" s="501"/>
      <c r="D56" s="501"/>
      <c r="E56" s="501"/>
      <c r="F56" s="501"/>
      <c r="G56" s="501"/>
      <c r="H56" s="501"/>
      <c r="I56" s="502"/>
      <c r="J56" s="139"/>
      <c r="K56" s="254"/>
      <c r="L56" s="429" t="s">
        <v>120</v>
      </c>
      <c r="M56" s="257" t="str">
        <f>IF(LEN($C$5)&lt;=1,
    "",
    IF(
        OR($C$5="Overige (zorg-)instellingen",$C$5="Onderneming"),
        IF(Basisgegevens!$C$5="Ja",
            IFERROR(
                INDEX(Hulpsheets!$AO$3:$AR$18,
                    MATCH($C$9,Hulpsheets!$AN$3:$AN$18,0),
                    MATCH($C$6,Hulpsheets!$AO$3:$AR$3,0)
                ),
                ""
            ),
            IFERROR(
                INDEX(Hulpsheets!$AH$3:$AK$18,
                    MATCH($C$9,Hulpsheets!$AG$3:$AG$18,0),
                    MATCH($C$6,Hulpsheets!$AH$3:$AK$3,0)
                ),
                ""
            )
        ),
        IF($L56="Niet-economische activiteit",
            100%,
            IF(Basisgegevens!$C$5="Ja",
                IFERROR(
                    INDEX(Hulpsheets!$AO$3:$AR$18,
                        MATCH($C$9,Hulpsheets!$AN$3:$AN$18,0),
                        MATCH($C$6,Hulpsheets!$AO$3:$AR$3,0)
                    ),
                    ""
                ),
                IFERROR(
                    INDEX(Hulpsheets!$AH$3:$AK$18,
                        MATCH($C$9,Hulpsheets!$AG$3:$AG$18,0),
                        MATCH($C$6,Hulpsheets!$AH$3:$AK$3,0)
                    ),
                    ""
                )
            )
        )
    )
)</f>
        <v/>
      </c>
      <c r="N56" s="397">
        <f t="shared" si="13"/>
        <v>0</v>
      </c>
      <c r="O56" s="77" t="str">
        <f t="shared" si="17"/>
        <v/>
      </c>
      <c r="P56" s="81" t="str">
        <f t="shared" si="18"/>
        <v/>
      </c>
      <c r="R56" s="404"/>
      <c r="S56" s="403" t="str">
        <f t="shared" si="19"/>
        <v/>
      </c>
      <c r="T56" s="130" t="str">
        <f t="shared" si="20"/>
        <v/>
      </c>
      <c r="U56" s="70"/>
      <c r="V56" s="404"/>
      <c r="W56" s="70"/>
      <c r="X56" s="404"/>
      <c r="Z56" s="407" t="str">
        <f t="shared" si="21"/>
        <v/>
      </c>
      <c r="AA56" s="130" t="str">
        <f t="shared" si="14"/>
        <v/>
      </c>
      <c r="AB56" s="407" t="str">
        <f t="shared" si="15"/>
        <v/>
      </c>
      <c r="AC56" s="130" t="str">
        <f t="shared" si="16"/>
        <v/>
      </c>
      <c r="AD56" s="461"/>
    </row>
    <row r="57" spans="1:30" ht="13.5" thickBot="1" x14ac:dyDescent="0.25">
      <c r="A57" s="6"/>
      <c r="B57" s="500"/>
      <c r="C57" s="501"/>
      <c r="D57" s="501"/>
      <c r="E57" s="501"/>
      <c r="F57" s="501"/>
      <c r="G57" s="501"/>
      <c r="H57" s="501"/>
      <c r="I57" s="502"/>
      <c r="J57" s="139"/>
      <c r="K57" s="254"/>
      <c r="L57" s="429" t="s">
        <v>120</v>
      </c>
      <c r="M57" s="257" t="str">
        <f>IF(LEN($C$5)&lt;=1,
    "",
    IF(
        OR($C$5="Overige (zorg-)instellingen",$C$5="Onderneming"),
        IF(Basisgegevens!$C$5="Ja",
            IFERROR(
                INDEX(Hulpsheets!$AO$3:$AR$18,
                    MATCH($C$9,Hulpsheets!$AN$3:$AN$18,0),
                    MATCH($C$6,Hulpsheets!$AO$3:$AR$3,0)
                ),
                ""
            ),
            IFERROR(
                INDEX(Hulpsheets!$AH$3:$AK$18,
                    MATCH($C$9,Hulpsheets!$AG$3:$AG$18,0),
                    MATCH($C$6,Hulpsheets!$AH$3:$AK$3,0)
                ),
                ""
            )
        ),
        IF($L57="Niet-economische activiteit",
            100%,
            IF(Basisgegevens!$C$5="Ja",
                IFERROR(
                    INDEX(Hulpsheets!$AO$3:$AR$18,
                        MATCH($C$9,Hulpsheets!$AN$3:$AN$18,0),
                        MATCH($C$6,Hulpsheets!$AO$3:$AR$3,0)
                    ),
                    ""
                ),
                IFERROR(
                    INDEX(Hulpsheets!$AH$3:$AK$18,
                        MATCH($C$9,Hulpsheets!$AG$3:$AG$18,0),
                        MATCH($C$6,Hulpsheets!$AH$3:$AK$3,0)
                    ),
                    ""
                )
            )
        )
    )
)</f>
        <v/>
      </c>
      <c r="N57" s="397">
        <f t="shared" si="13"/>
        <v>0</v>
      </c>
      <c r="O57" s="77" t="str">
        <f t="shared" si="17"/>
        <v/>
      </c>
      <c r="P57" s="81" t="str">
        <f t="shared" si="18"/>
        <v/>
      </c>
      <c r="R57" s="404"/>
      <c r="S57" s="403" t="str">
        <f t="shared" si="19"/>
        <v/>
      </c>
      <c r="T57" s="130" t="str">
        <f t="shared" si="20"/>
        <v/>
      </c>
      <c r="U57" s="70"/>
      <c r="V57" s="404"/>
      <c r="W57" s="70"/>
      <c r="X57" s="404"/>
      <c r="Z57" s="407" t="str">
        <f t="shared" si="21"/>
        <v/>
      </c>
      <c r="AA57" s="130" t="str">
        <f t="shared" si="14"/>
        <v/>
      </c>
      <c r="AB57" s="407" t="str">
        <f t="shared" si="15"/>
        <v/>
      </c>
      <c r="AC57" s="130" t="str">
        <f t="shared" si="16"/>
        <v/>
      </c>
      <c r="AD57" s="461"/>
    </row>
    <row r="58" spans="1:30" ht="13.5" hidden="1" outlineLevel="1" thickBot="1" x14ac:dyDescent="0.25">
      <c r="A58" s="6"/>
      <c r="B58" s="500"/>
      <c r="C58" s="501"/>
      <c r="D58" s="501"/>
      <c r="E58" s="501"/>
      <c r="F58" s="501"/>
      <c r="G58" s="501"/>
      <c r="H58" s="501"/>
      <c r="I58" s="502"/>
      <c r="J58" s="139"/>
      <c r="K58" s="254"/>
      <c r="L58" s="429" t="s">
        <v>120</v>
      </c>
      <c r="M58" s="257" t="str">
        <f>IF(LEN($C$5)&lt;=1,
    "",
    IF(
        OR($C$5="Overige (zorg-)instellingen",$C$5="Onderneming"),
        IF(Basisgegevens!$C$5="Ja",
            IFERROR(
                INDEX(Hulpsheets!$AO$3:$AR$18,
                    MATCH($C$9,Hulpsheets!$AN$3:$AN$18,0),
                    MATCH($C$6,Hulpsheets!$AO$3:$AR$3,0)
                ),
                ""
            ),
            IFERROR(
                INDEX(Hulpsheets!$AH$3:$AK$18,
                    MATCH($C$9,Hulpsheets!$AG$3:$AG$18,0),
                    MATCH($C$6,Hulpsheets!$AH$3:$AK$3,0)
                ),
                ""
            )
        ),
        IF($L58="Niet-economische activiteit",
            100%,
            IF(Basisgegevens!$C$5="Ja",
                IFERROR(
                    INDEX(Hulpsheets!$AO$3:$AR$18,
                        MATCH($C$9,Hulpsheets!$AN$3:$AN$18,0),
                        MATCH($C$6,Hulpsheets!$AO$3:$AR$3,0)
                    ),
                    ""
                ),
                IFERROR(
                    INDEX(Hulpsheets!$AH$3:$AK$18,
                        MATCH($C$9,Hulpsheets!$AG$3:$AG$18,0),
                        MATCH($C$6,Hulpsheets!$AH$3:$AK$3,0)
                    ),
                    ""
                )
            )
        )
    )
)</f>
        <v/>
      </c>
      <c r="N58" s="397">
        <f t="shared" si="13"/>
        <v>0</v>
      </c>
      <c r="O58" s="77" t="str">
        <f t="shared" si="17"/>
        <v/>
      </c>
      <c r="P58" s="81" t="str">
        <f t="shared" si="18"/>
        <v/>
      </c>
      <c r="R58" s="404"/>
      <c r="S58" s="403" t="str">
        <f t="shared" si="19"/>
        <v/>
      </c>
      <c r="T58" s="130" t="str">
        <f t="shared" si="20"/>
        <v/>
      </c>
      <c r="U58" s="70"/>
      <c r="V58" s="404"/>
      <c r="W58" s="70"/>
      <c r="X58" s="404"/>
      <c r="Z58" s="407" t="str">
        <f t="shared" si="21"/>
        <v/>
      </c>
      <c r="AA58" s="130" t="str">
        <f t="shared" si="14"/>
        <v/>
      </c>
      <c r="AB58" s="407" t="str">
        <f t="shared" si="15"/>
        <v/>
      </c>
      <c r="AC58" s="130" t="str">
        <f t="shared" si="16"/>
        <v/>
      </c>
      <c r="AD58" s="461"/>
    </row>
    <row r="59" spans="1:30" ht="13.5" hidden="1" outlineLevel="1" thickBot="1" x14ac:dyDescent="0.25">
      <c r="A59" s="6"/>
      <c r="B59" s="500"/>
      <c r="C59" s="501"/>
      <c r="D59" s="501"/>
      <c r="E59" s="501"/>
      <c r="F59" s="501"/>
      <c r="G59" s="501"/>
      <c r="H59" s="501"/>
      <c r="I59" s="502"/>
      <c r="J59" s="139"/>
      <c r="K59" s="254"/>
      <c r="L59" s="429" t="s">
        <v>120</v>
      </c>
      <c r="M59" s="257" t="str">
        <f>IF(LEN($C$5)&lt;=1,
    "",
    IF(
        OR($C$5="Overige (zorg-)instellingen",$C$5="Onderneming"),
        IF(Basisgegevens!$C$5="Ja",
            IFERROR(
                INDEX(Hulpsheets!$AO$3:$AR$18,
                    MATCH($C$9,Hulpsheets!$AN$3:$AN$18,0),
                    MATCH($C$6,Hulpsheets!$AO$3:$AR$3,0)
                ),
                ""
            ),
            IFERROR(
                INDEX(Hulpsheets!$AH$3:$AK$18,
                    MATCH($C$9,Hulpsheets!$AG$3:$AG$18,0),
                    MATCH($C$6,Hulpsheets!$AH$3:$AK$3,0)
                ),
                ""
            )
        ),
        IF($L59="Niet-economische activiteit",
            100%,
            IF(Basisgegevens!$C$5="Ja",
                IFERROR(
                    INDEX(Hulpsheets!$AO$3:$AR$18,
                        MATCH($C$9,Hulpsheets!$AN$3:$AN$18,0),
                        MATCH($C$6,Hulpsheets!$AO$3:$AR$3,0)
                    ),
                    ""
                ),
                IFERROR(
                    INDEX(Hulpsheets!$AH$3:$AK$18,
                        MATCH($C$9,Hulpsheets!$AG$3:$AG$18,0),
                        MATCH($C$6,Hulpsheets!$AH$3:$AK$3,0)
                    ),
                    ""
                )
            )
        )
    )
)</f>
        <v/>
      </c>
      <c r="N59" s="397">
        <f t="shared" si="13"/>
        <v>0</v>
      </c>
      <c r="O59" s="77" t="str">
        <f t="shared" si="17"/>
        <v/>
      </c>
      <c r="P59" s="81" t="str">
        <f t="shared" si="18"/>
        <v/>
      </c>
      <c r="R59" s="404"/>
      <c r="S59" s="403" t="str">
        <f t="shared" si="19"/>
        <v/>
      </c>
      <c r="T59" s="130" t="str">
        <f t="shared" si="20"/>
        <v/>
      </c>
      <c r="U59" s="70"/>
      <c r="V59" s="404"/>
      <c r="W59" s="70"/>
      <c r="X59" s="404"/>
      <c r="Z59" s="407" t="str">
        <f t="shared" si="21"/>
        <v/>
      </c>
      <c r="AA59" s="130" t="str">
        <f t="shared" si="14"/>
        <v/>
      </c>
      <c r="AB59" s="407" t="str">
        <f t="shared" si="15"/>
        <v/>
      </c>
      <c r="AC59" s="130" t="str">
        <f t="shared" si="16"/>
        <v/>
      </c>
      <c r="AD59" s="461"/>
    </row>
    <row r="60" spans="1:30" ht="13.5" hidden="1" outlineLevel="1" thickBot="1" x14ac:dyDescent="0.25">
      <c r="A60" s="6"/>
      <c r="B60" s="500"/>
      <c r="C60" s="501"/>
      <c r="D60" s="501"/>
      <c r="E60" s="501"/>
      <c r="F60" s="501"/>
      <c r="G60" s="501"/>
      <c r="H60" s="501"/>
      <c r="I60" s="502"/>
      <c r="J60" s="139"/>
      <c r="K60" s="254"/>
      <c r="L60" s="429" t="s">
        <v>120</v>
      </c>
      <c r="M60" s="257" t="str">
        <f>IF(LEN($C$5)&lt;=1,
    "",
    IF(
        OR($C$5="Overige (zorg-)instellingen",$C$5="Onderneming"),
        IF(Basisgegevens!$C$5="Ja",
            IFERROR(
                INDEX(Hulpsheets!$AO$3:$AR$18,
                    MATCH($C$9,Hulpsheets!$AN$3:$AN$18,0),
                    MATCH($C$6,Hulpsheets!$AO$3:$AR$3,0)
                ),
                ""
            ),
            IFERROR(
                INDEX(Hulpsheets!$AH$3:$AK$18,
                    MATCH($C$9,Hulpsheets!$AG$3:$AG$18,0),
                    MATCH($C$6,Hulpsheets!$AH$3:$AK$3,0)
                ),
                ""
            )
        ),
        IF($L60="Niet-economische activiteit",
            100%,
            IF(Basisgegevens!$C$5="Ja",
                IFERROR(
                    INDEX(Hulpsheets!$AO$3:$AR$18,
                        MATCH($C$9,Hulpsheets!$AN$3:$AN$18,0),
                        MATCH($C$6,Hulpsheets!$AO$3:$AR$3,0)
                    ),
                    ""
                ),
                IFERROR(
                    INDEX(Hulpsheets!$AH$3:$AK$18,
                        MATCH($C$9,Hulpsheets!$AG$3:$AG$18,0),
                        MATCH($C$6,Hulpsheets!$AH$3:$AK$3,0)
                    ),
                    ""
                )
            )
        )
    )
)</f>
        <v/>
      </c>
      <c r="N60" s="397">
        <f t="shared" si="13"/>
        <v>0</v>
      </c>
      <c r="O60" s="77" t="str">
        <f t="shared" si="17"/>
        <v/>
      </c>
      <c r="P60" s="81" t="str">
        <f t="shared" si="18"/>
        <v/>
      </c>
      <c r="R60" s="404"/>
      <c r="S60" s="403" t="str">
        <f t="shared" si="19"/>
        <v/>
      </c>
      <c r="T60" s="130" t="str">
        <f t="shared" si="20"/>
        <v/>
      </c>
      <c r="U60" s="70"/>
      <c r="V60" s="404"/>
      <c r="W60" s="70"/>
      <c r="X60" s="404"/>
      <c r="Z60" s="407" t="str">
        <f t="shared" si="21"/>
        <v/>
      </c>
      <c r="AA60" s="130" t="str">
        <f t="shared" si="14"/>
        <v/>
      </c>
      <c r="AB60" s="407" t="str">
        <f t="shared" si="15"/>
        <v/>
      </c>
      <c r="AC60" s="130" t="str">
        <f t="shared" si="16"/>
        <v/>
      </c>
      <c r="AD60" s="461"/>
    </row>
    <row r="61" spans="1:30" ht="13.5" hidden="1" outlineLevel="1" thickBot="1" x14ac:dyDescent="0.25">
      <c r="A61" s="6"/>
      <c r="B61" s="500"/>
      <c r="C61" s="501"/>
      <c r="D61" s="501"/>
      <c r="E61" s="501"/>
      <c r="F61" s="501"/>
      <c r="G61" s="501"/>
      <c r="H61" s="501"/>
      <c r="I61" s="502"/>
      <c r="J61" s="139"/>
      <c r="K61" s="254"/>
      <c r="L61" s="429" t="s">
        <v>120</v>
      </c>
      <c r="M61" s="257" t="str">
        <f>IF(LEN($C$5)&lt;=1,
    "",
    IF(
        OR($C$5="Overige (zorg-)instellingen",$C$5="Onderneming"),
        IF(Basisgegevens!$C$5="Ja",
            IFERROR(
                INDEX(Hulpsheets!$AO$3:$AR$18,
                    MATCH($C$9,Hulpsheets!$AN$3:$AN$18,0),
                    MATCH($C$6,Hulpsheets!$AO$3:$AR$3,0)
                ),
                ""
            ),
            IFERROR(
                INDEX(Hulpsheets!$AH$3:$AK$18,
                    MATCH($C$9,Hulpsheets!$AG$3:$AG$18,0),
                    MATCH($C$6,Hulpsheets!$AH$3:$AK$3,0)
                ),
                ""
            )
        ),
        IF($L61="Niet-economische activiteit",
            100%,
            IF(Basisgegevens!$C$5="Ja",
                IFERROR(
                    INDEX(Hulpsheets!$AO$3:$AR$18,
                        MATCH($C$9,Hulpsheets!$AN$3:$AN$18,0),
                        MATCH($C$6,Hulpsheets!$AO$3:$AR$3,0)
                    ),
                    ""
                ),
                IFERROR(
                    INDEX(Hulpsheets!$AH$3:$AK$18,
                        MATCH($C$9,Hulpsheets!$AG$3:$AG$18,0),
                        MATCH($C$6,Hulpsheets!$AH$3:$AK$3,0)
                    ),
                    ""
                )
            )
        )
    )
)</f>
        <v/>
      </c>
      <c r="N61" s="397">
        <f t="shared" si="13"/>
        <v>0</v>
      </c>
      <c r="O61" s="77" t="str">
        <f t="shared" si="17"/>
        <v/>
      </c>
      <c r="P61" s="81" t="str">
        <f t="shared" si="18"/>
        <v/>
      </c>
      <c r="R61" s="404"/>
      <c r="S61" s="403" t="str">
        <f t="shared" si="19"/>
        <v/>
      </c>
      <c r="T61" s="130" t="str">
        <f t="shared" si="20"/>
        <v/>
      </c>
      <c r="U61" s="70"/>
      <c r="V61" s="404"/>
      <c r="W61" s="70"/>
      <c r="X61" s="404"/>
      <c r="Z61" s="407" t="str">
        <f t="shared" si="21"/>
        <v/>
      </c>
      <c r="AA61" s="130" t="str">
        <f t="shared" si="14"/>
        <v/>
      </c>
      <c r="AB61" s="407" t="str">
        <f t="shared" si="15"/>
        <v/>
      </c>
      <c r="AC61" s="130" t="str">
        <f t="shared" si="16"/>
        <v/>
      </c>
      <c r="AD61" s="461"/>
    </row>
    <row r="62" spans="1:30" ht="13.5" hidden="1" outlineLevel="1" thickBot="1" x14ac:dyDescent="0.25">
      <c r="A62" s="6"/>
      <c r="B62" s="500"/>
      <c r="C62" s="501"/>
      <c r="D62" s="501"/>
      <c r="E62" s="501"/>
      <c r="F62" s="501"/>
      <c r="G62" s="501"/>
      <c r="H62" s="501"/>
      <c r="I62" s="502"/>
      <c r="J62" s="139"/>
      <c r="K62" s="254"/>
      <c r="L62" s="429" t="s">
        <v>120</v>
      </c>
      <c r="M62" s="257" t="str">
        <f>IF(LEN($C$5)&lt;=1,
    "",
    IF(
        OR($C$5="Overige (zorg-)instellingen",$C$5="Onderneming"),
        IF(Basisgegevens!$C$5="Ja",
            IFERROR(
                INDEX(Hulpsheets!$AO$3:$AR$18,
                    MATCH($C$9,Hulpsheets!$AN$3:$AN$18,0),
                    MATCH($C$6,Hulpsheets!$AO$3:$AR$3,0)
                ),
                ""
            ),
            IFERROR(
                INDEX(Hulpsheets!$AH$3:$AK$18,
                    MATCH($C$9,Hulpsheets!$AG$3:$AG$18,0),
                    MATCH($C$6,Hulpsheets!$AH$3:$AK$3,0)
                ),
                ""
            )
        ),
        IF($L62="Niet-economische activiteit",
            100%,
            IF(Basisgegevens!$C$5="Ja",
                IFERROR(
                    INDEX(Hulpsheets!$AO$3:$AR$18,
                        MATCH($C$9,Hulpsheets!$AN$3:$AN$18,0),
                        MATCH($C$6,Hulpsheets!$AO$3:$AR$3,0)
                    ),
                    ""
                ),
                IFERROR(
                    INDEX(Hulpsheets!$AH$3:$AK$18,
                        MATCH($C$9,Hulpsheets!$AG$3:$AG$18,0),
                        MATCH($C$6,Hulpsheets!$AH$3:$AK$3,0)
                    ),
                    ""
                )
            )
        )
    )
)</f>
        <v/>
      </c>
      <c r="N62" s="397">
        <f t="shared" si="13"/>
        <v>0</v>
      </c>
      <c r="O62" s="77" t="str">
        <f t="shared" si="17"/>
        <v/>
      </c>
      <c r="P62" s="81" t="str">
        <f t="shared" si="18"/>
        <v/>
      </c>
      <c r="R62" s="404"/>
      <c r="S62" s="403" t="str">
        <f t="shared" si="19"/>
        <v/>
      </c>
      <c r="T62" s="130" t="str">
        <f t="shared" si="20"/>
        <v/>
      </c>
      <c r="U62" s="70"/>
      <c r="V62" s="404"/>
      <c r="W62" s="70"/>
      <c r="X62" s="404"/>
      <c r="Z62" s="407" t="str">
        <f t="shared" si="21"/>
        <v/>
      </c>
      <c r="AA62" s="130" t="str">
        <f t="shared" si="14"/>
        <v/>
      </c>
      <c r="AB62" s="407" t="str">
        <f t="shared" si="15"/>
        <v/>
      </c>
      <c r="AC62" s="130" t="str">
        <f t="shared" si="16"/>
        <v/>
      </c>
      <c r="AD62" s="461"/>
    </row>
    <row r="63" spans="1:30" ht="13.5" hidden="1" outlineLevel="1" thickBot="1" x14ac:dyDescent="0.25">
      <c r="A63" s="6"/>
      <c r="B63" s="500"/>
      <c r="C63" s="501"/>
      <c r="D63" s="501"/>
      <c r="E63" s="501"/>
      <c r="F63" s="501"/>
      <c r="G63" s="501"/>
      <c r="H63" s="501"/>
      <c r="I63" s="502"/>
      <c r="J63" s="139"/>
      <c r="K63" s="254"/>
      <c r="L63" s="429" t="s">
        <v>120</v>
      </c>
      <c r="M63" s="257" t="str">
        <f>IF(LEN($C$5)&lt;=1,
    "",
    IF(
        OR($C$5="Overige (zorg-)instellingen",$C$5="Onderneming"),
        IF(Basisgegevens!$C$5="Ja",
            IFERROR(
                INDEX(Hulpsheets!$AO$3:$AR$18,
                    MATCH($C$9,Hulpsheets!$AN$3:$AN$18,0),
                    MATCH($C$6,Hulpsheets!$AO$3:$AR$3,0)
                ),
                ""
            ),
            IFERROR(
                INDEX(Hulpsheets!$AH$3:$AK$18,
                    MATCH($C$9,Hulpsheets!$AG$3:$AG$18,0),
                    MATCH($C$6,Hulpsheets!$AH$3:$AK$3,0)
                ),
                ""
            )
        ),
        IF($L63="Niet-economische activiteit",
            100%,
            IF(Basisgegevens!$C$5="Ja",
                IFERROR(
                    INDEX(Hulpsheets!$AO$3:$AR$18,
                        MATCH($C$9,Hulpsheets!$AN$3:$AN$18,0),
                        MATCH($C$6,Hulpsheets!$AO$3:$AR$3,0)
                    ),
                    ""
                ),
                IFERROR(
                    INDEX(Hulpsheets!$AH$3:$AK$18,
                        MATCH($C$9,Hulpsheets!$AG$3:$AG$18,0),
                        MATCH($C$6,Hulpsheets!$AH$3:$AK$3,0)
                    ),
                    ""
                )
            )
        )
    )
)</f>
        <v/>
      </c>
      <c r="N63" s="397">
        <f t="shared" si="13"/>
        <v>0</v>
      </c>
      <c r="O63" s="77" t="str">
        <f t="shared" si="17"/>
        <v/>
      </c>
      <c r="P63" s="81" t="str">
        <f t="shared" si="18"/>
        <v/>
      </c>
      <c r="R63" s="404"/>
      <c r="S63" s="403" t="str">
        <f t="shared" si="19"/>
        <v/>
      </c>
      <c r="T63" s="130" t="str">
        <f t="shared" si="20"/>
        <v/>
      </c>
      <c r="U63" s="70"/>
      <c r="V63" s="404"/>
      <c r="W63" s="70"/>
      <c r="X63" s="404"/>
      <c r="Z63" s="407" t="str">
        <f t="shared" si="21"/>
        <v/>
      </c>
      <c r="AA63" s="130" t="str">
        <f t="shared" si="14"/>
        <v/>
      </c>
      <c r="AB63" s="407" t="str">
        <f t="shared" si="15"/>
        <v/>
      </c>
      <c r="AC63" s="130" t="str">
        <f t="shared" si="16"/>
        <v/>
      </c>
      <c r="AD63" s="461"/>
    </row>
    <row r="64" spans="1:30" ht="13.5" hidden="1" outlineLevel="1" thickBot="1" x14ac:dyDescent="0.25">
      <c r="A64" s="6"/>
      <c r="B64" s="500"/>
      <c r="C64" s="501"/>
      <c r="D64" s="501"/>
      <c r="E64" s="501"/>
      <c r="F64" s="501"/>
      <c r="G64" s="501"/>
      <c r="H64" s="501"/>
      <c r="I64" s="502"/>
      <c r="J64" s="139"/>
      <c r="K64" s="254"/>
      <c r="L64" s="429" t="s">
        <v>120</v>
      </c>
      <c r="M64" s="257" t="str">
        <f>IF(LEN($C$5)&lt;=1,
    "",
    IF(
        OR($C$5="Overige (zorg-)instellingen",$C$5="Onderneming"),
        IF(Basisgegevens!$C$5="Ja",
            IFERROR(
                INDEX(Hulpsheets!$AO$3:$AR$18,
                    MATCH($C$9,Hulpsheets!$AN$3:$AN$18,0),
                    MATCH($C$6,Hulpsheets!$AO$3:$AR$3,0)
                ),
                ""
            ),
            IFERROR(
                INDEX(Hulpsheets!$AH$3:$AK$18,
                    MATCH($C$9,Hulpsheets!$AG$3:$AG$18,0),
                    MATCH($C$6,Hulpsheets!$AH$3:$AK$3,0)
                ),
                ""
            )
        ),
        IF($L64="Niet-economische activiteit",
            100%,
            IF(Basisgegevens!$C$5="Ja",
                IFERROR(
                    INDEX(Hulpsheets!$AO$3:$AR$18,
                        MATCH($C$9,Hulpsheets!$AN$3:$AN$18,0),
                        MATCH($C$6,Hulpsheets!$AO$3:$AR$3,0)
                    ),
                    ""
                ),
                IFERROR(
                    INDEX(Hulpsheets!$AH$3:$AK$18,
                        MATCH($C$9,Hulpsheets!$AG$3:$AG$18,0),
                        MATCH($C$6,Hulpsheets!$AH$3:$AK$3,0)
                    ),
                    ""
                )
            )
        )
    )
)</f>
        <v/>
      </c>
      <c r="N64" s="397">
        <f t="shared" si="13"/>
        <v>0</v>
      </c>
      <c r="O64" s="77" t="str">
        <f t="shared" si="17"/>
        <v/>
      </c>
      <c r="P64" s="81" t="str">
        <f t="shared" si="18"/>
        <v/>
      </c>
      <c r="R64" s="404"/>
      <c r="S64" s="403" t="str">
        <f t="shared" si="19"/>
        <v/>
      </c>
      <c r="T64" s="130" t="str">
        <f t="shared" si="20"/>
        <v/>
      </c>
      <c r="U64" s="70"/>
      <c r="V64" s="404"/>
      <c r="W64" s="70"/>
      <c r="X64" s="404"/>
      <c r="Z64" s="407" t="str">
        <f t="shared" si="21"/>
        <v/>
      </c>
      <c r="AA64" s="130" t="str">
        <f t="shared" si="14"/>
        <v/>
      </c>
      <c r="AB64" s="407" t="str">
        <f t="shared" si="15"/>
        <v/>
      </c>
      <c r="AC64" s="130" t="str">
        <f t="shared" si="16"/>
        <v/>
      </c>
      <c r="AD64" s="461"/>
    </row>
    <row r="65" spans="1:30" ht="13.5" hidden="1" outlineLevel="1" thickBot="1" x14ac:dyDescent="0.25">
      <c r="A65" s="6"/>
      <c r="B65" s="500"/>
      <c r="C65" s="501"/>
      <c r="D65" s="501"/>
      <c r="E65" s="501"/>
      <c r="F65" s="501"/>
      <c r="G65" s="501"/>
      <c r="H65" s="501"/>
      <c r="I65" s="502"/>
      <c r="J65" s="139"/>
      <c r="K65" s="254"/>
      <c r="L65" s="429" t="s">
        <v>120</v>
      </c>
      <c r="M65" s="257" t="str">
        <f>IF(LEN($C$5)&lt;=1,
    "",
    IF(
        OR($C$5="Overige (zorg-)instellingen",$C$5="Onderneming"),
        IF(Basisgegevens!$C$5="Ja",
            IFERROR(
                INDEX(Hulpsheets!$AO$3:$AR$18,
                    MATCH($C$9,Hulpsheets!$AN$3:$AN$18,0),
                    MATCH($C$6,Hulpsheets!$AO$3:$AR$3,0)
                ),
                ""
            ),
            IFERROR(
                INDEX(Hulpsheets!$AH$3:$AK$18,
                    MATCH($C$9,Hulpsheets!$AG$3:$AG$18,0),
                    MATCH($C$6,Hulpsheets!$AH$3:$AK$3,0)
                ),
                ""
            )
        ),
        IF($L65="Niet-economische activiteit",
            100%,
            IF(Basisgegevens!$C$5="Ja",
                IFERROR(
                    INDEX(Hulpsheets!$AO$3:$AR$18,
                        MATCH($C$9,Hulpsheets!$AN$3:$AN$18,0),
                        MATCH($C$6,Hulpsheets!$AO$3:$AR$3,0)
                    ),
                    ""
                ),
                IFERROR(
                    INDEX(Hulpsheets!$AH$3:$AK$18,
                        MATCH($C$9,Hulpsheets!$AG$3:$AG$18,0),
                        MATCH($C$6,Hulpsheets!$AH$3:$AK$3,0)
                    ),
                    ""
                )
            )
        )
    )
)</f>
        <v/>
      </c>
      <c r="N65" s="397">
        <f t="shared" si="13"/>
        <v>0</v>
      </c>
      <c r="O65" s="77" t="str">
        <f t="shared" si="17"/>
        <v/>
      </c>
      <c r="P65" s="81" t="str">
        <f t="shared" si="18"/>
        <v/>
      </c>
      <c r="R65" s="404"/>
      <c r="S65" s="403" t="str">
        <f t="shared" si="19"/>
        <v/>
      </c>
      <c r="T65" s="130" t="str">
        <f t="shared" si="20"/>
        <v/>
      </c>
      <c r="U65" s="70"/>
      <c r="V65" s="404"/>
      <c r="W65" s="70"/>
      <c r="X65" s="404"/>
      <c r="Z65" s="407" t="str">
        <f t="shared" si="21"/>
        <v/>
      </c>
      <c r="AA65" s="130" t="str">
        <f t="shared" si="14"/>
        <v/>
      </c>
      <c r="AB65" s="407" t="str">
        <f t="shared" si="15"/>
        <v/>
      </c>
      <c r="AC65" s="130" t="str">
        <f t="shared" si="16"/>
        <v/>
      </c>
      <c r="AD65" s="461"/>
    </row>
    <row r="66" spans="1:30" ht="13.5" hidden="1" outlineLevel="1" thickBot="1" x14ac:dyDescent="0.25">
      <c r="A66" s="6"/>
      <c r="B66" s="500"/>
      <c r="C66" s="501"/>
      <c r="D66" s="501"/>
      <c r="E66" s="501"/>
      <c r="F66" s="501"/>
      <c r="G66" s="501"/>
      <c r="H66" s="501"/>
      <c r="I66" s="502"/>
      <c r="J66" s="139"/>
      <c r="K66" s="254"/>
      <c r="L66" s="429" t="s">
        <v>120</v>
      </c>
      <c r="M66" s="257" t="str">
        <f>IF(LEN($C$5)&lt;=1,
    "",
    IF(
        OR($C$5="Overige (zorg-)instellingen",$C$5="Onderneming"),
        IF(Basisgegevens!$C$5="Ja",
            IFERROR(
                INDEX(Hulpsheets!$AO$3:$AR$18,
                    MATCH($C$9,Hulpsheets!$AN$3:$AN$18,0),
                    MATCH($C$6,Hulpsheets!$AO$3:$AR$3,0)
                ),
                ""
            ),
            IFERROR(
                INDEX(Hulpsheets!$AH$3:$AK$18,
                    MATCH($C$9,Hulpsheets!$AG$3:$AG$18,0),
                    MATCH($C$6,Hulpsheets!$AH$3:$AK$3,0)
                ),
                ""
            )
        ),
        IF($L66="Niet-economische activiteit",
            100%,
            IF(Basisgegevens!$C$5="Ja",
                IFERROR(
                    INDEX(Hulpsheets!$AO$3:$AR$18,
                        MATCH($C$9,Hulpsheets!$AN$3:$AN$18,0),
                        MATCH($C$6,Hulpsheets!$AO$3:$AR$3,0)
                    ),
                    ""
                ),
                IFERROR(
                    INDEX(Hulpsheets!$AH$3:$AK$18,
                        MATCH($C$9,Hulpsheets!$AG$3:$AG$18,0),
                        MATCH($C$6,Hulpsheets!$AH$3:$AK$3,0)
                    ),
                    ""
                )
            )
        )
    )
)</f>
        <v/>
      </c>
      <c r="N66" s="397">
        <f t="shared" si="13"/>
        <v>0</v>
      </c>
      <c r="O66" s="77" t="str">
        <f t="shared" si="17"/>
        <v/>
      </c>
      <c r="P66" s="81" t="str">
        <f t="shared" si="18"/>
        <v/>
      </c>
      <c r="R66" s="404"/>
      <c r="S66" s="403" t="str">
        <f t="shared" si="19"/>
        <v/>
      </c>
      <c r="T66" s="130" t="str">
        <f t="shared" si="20"/>
        <v/>
      </c>
      <c r="U66" s="70"/>
      <c r="V66" s="404"/>
      <c r="W66" s="70"/>
      <c r="X66" s="404"/>
      <c r="Z66" s="407" t="str">
        <f t="shared" si="21"/>
        <v/>
      </c>
      <c r="AA66" s="130" t="str">
        <f t="shared" si="14"/>
        <v/>
      </c>
      <c r="AB66" s="407" t="str">
        <f t="shared" si="15"/>
        <v/>
      </c>
      <c r="AC66" s="130" t="str">
        <f t="shared" si="16"/>
        <v/>
      </c>
      <c r="AD66" s="461"/>
    </row>
    <row r="67" spans="1:30" ht="13.5" hidden="1" outlineLevel="1" thickBot="1" x14ac:dyDescent="0.25">
      <c r="A67" s="6"/>
      <c r="B67" s="518"/>
      <c r="C67" s="519"/>
      <c r="D67" s="519"/>
      <c r="E67" s="519"/>
      <c r="F67" s="519"/>
      <c r="G67" s="519"/>
      <c r="H67" s="519"/>
      <c r="I67" s="520"/>
      <c r="J67" s="140"/>
      <c r="K67" s="293"/>
      <c r="L67" s="428" t="s">
        <v>120</v>
      </c>
      <c r="M67" s="427" t="str">
        <f>IF(LEN($C$5)&lt;=1,
    "",
    IF(
        OR($C$5="Overige (zorg-)instellingen",$C$5="Onderneming"),
        IF(Basisgegevens!$C$5="Ja",
            IFERROR(
                INDEX(Hulpsheets!$AO$3:$AR$18,
                    MATCH($C$9,Hulpsheets!$AN$3:$AN$18,0),
                    MATCH($C$6,Hulpsheets!$AO$3:$AR$3,0)
                ),
                ""
            ),
            IFERROR(
                INDEX(Hulpsheets!$AH$3:$AK$18,
                    MATCH($C$9,Hulpsheets!$AG$3:$AG$18,0),
                    MATCH($C$6,Hulpsheets!$AH$3:$AK$3,0)
                ),
                ""
            )
        ),
        IF($L67="Niet-economische activiteit",
            100%,
            IF(Basisgegevens!$C$5="Ja",
                IFERROR(
                    INDEX(Hulpsheets!$AO$3:$AR$18,
                        MATCH($C$9,Hulpsheets!$AN$3:$AN$18,0),
                        MATCH($C$6,Hulpsheets!$AO$3:$AR$3,0)
                    ),
                    ""
                ),
                IFERROR(
                    INDEX(Hulpsheets!$AH$3:$AK$18,
                        MATCH($C$9,Hulpsheets!$AG$3:$AG$18,0),
                        MATCH($C$6,Hulpsheets!$AH$3:$AK$3,0)
                    ),
                    ""
                )
            )
        )
    )
)</f>
        <v/>
      </c>
      <c r="N67" s="397">
        <f t="shared" si="13"/>
        <v>0</v>
      </c>
      <c r="O67" s="87" t="str">
        <f t="shared" si="17"/>
        <v/>
      </c>
      <c r="P67" s="83" t="str">
        <f t="shared" si="18"/>
        <v/>
      </c>
      <c r="R67" s="405"/>
      <c r="S67" s="403" t="str">
        <f t="shared" si="19"/>
        <v/>
      </c>
      <c r="T67" s="365" t="str">
        <f t="shared" si="20"/>
        <v/>
      </c>
      <c r="U67" s="70"/>
      <c r="V67" s="411"/>
      <c r="W67" s="70"/>
      <c r="X67" s="411"/>
      <c r="Z67" s="407" t="str">
        <f>IFERROR($V67*(1-$M67),"")</f>
        <v/>
      </c>
      <c r="AA67" s="365" t="str">
        <f t="shared" si="14"/>
        <v/>
      </c>
      <c r="AB67" s="407" t="str">
        <f t="shared" si="15"/>
        <v/>
      </c>
      <c r="AC67" s="365" t="str">
        <f t="shared" si="16"/>
        <v/>
      </c>
      <c r="AD67" s="461"/>
    </row>
    <row r="68" spans="1:30" ht="13.5" collapsed="1" thickBot="1" x14ac:dyDescent="0.25">
      <c r="A68" s="5"/>
      <c r="B68" s="40"/>
      <c r="C68" s="40"/>
      <c r="D68" s="7"/>
      <c r="E68" s="6"/>
      <c r="F68" s="6"/>
      <c r="G68" s="6"/>
      <c r="H68" s="6"/>
      <c r="I68" s="9"/>
      <c r="J68" s="97"/>
      <c r="L68" s="418" t="s">
        <v>102</v>
      </c>
      <c r="M68" s="78"/>
      <c r="N68" s="101">
        <f>SUM(N43:N67)</f>
        <v>0</v>
      </c>
      <c r="O68" s="101">
        <f>SUM(O43:O67)</f>
        <v>0</v>
      </c>
      <c r="P68" s="101">
        <f>SUM(P43:P67)</f>
        <v>0</v>
      </c>
      <c r="R68" s="439">
        <f>SUM(R43:R67)</f>
        <v>0</v>
      </c>
      <c r="S68" s="102">
        <f>SUM(S43:S67)</f>
        <v>0</v>
      </c>
      <c r="T68" s="102">
        <f>SUM(T43:T67)</f>
        <v>0</v>
      </c>
      <c r="U68" s="100"/>
      <c r="V68" s="364">
        <f>SUM(V43:V67)</f>
        <v>0</v>
      </c>
      <c r="W68" s="70"/>
      <c r="X68" s="364">
        <f>SUM(X43:X67)</f>
        <v>0</v>
      </c>
      <c r="Z68" s="410">
        <f>SUM(Z43:Z67)</f>
        <v>0</v>
      </c>
      <c r="AA68" s="364">
        <f>SUM(AA43:AA67)</f>
        <v>0</v>
      </c>
      <c r="AB68" s="410">
        <f>SUM(AB43:AB67)</f>
        <v>0</v>
      </c>
      <c r="AC68" s="364">
        <f>SUM(AC43:AC67)</f>
        <v>0</v>
      </c>
      <c r="AD68" s="462"/>
    </row>
    <row r="69" spans="1:30" ht="13.5" thickBot="1" x14ac:dyDescent="0.25">
      <c r="B69" s="32"/>
      <c r="C69" s="32"/>
      <c r="D69" s="103"/>
      <c r="E69" s="104"/>
      <c r="F69" s="104"/>
      <c r="G69" s="105"/>
      <c r="H69" s="105"/>
      <c r="I69" s="29"/>
      <c r="J69" s="105"/>
      <c r="K69" s="105"/>
      <c r="L69" s="105"/>
      <c r="M69" s="259"/>
      <c r="N69" s="105"/>
      <c r="O69" s="105"/>
      <c r="P69" s="29"/>
      <c r="Q69" s="29"/>
      <c r="R69" s="29"/>
      <c r="S69" s="29"/>
      <c r="T69" s="29"/>
      <c r="U69" s="29"/>
      <c r="V69" s="29"/>
      <c r="W69" s="29"/>
      <c r="X69" s="29"/>
      <c r="Z69" s="29"/>
      <c r="AA69" s="29"/>
      <c r="AB69" s="29"/>
    </row>
    <row r="70" spans="1:30" ht="15.75" customHeight="1" thickBot="1" x14ac:dyDescent="0.25">
      <c r="B70" s="503" t="s">
        <v>108</v>
      </c>
      <c r="C70" s="503"/>
      <c r="D70" s="503"/>
      <c r="E70" s="503"/>
      <c r="F70" s="29"/>
      <c r="I70" s="29"/>
      <c r="P70" s="29"/>
      <c r="Q70" s="29"/>
      <c r="R70" s="406" t="s">
        <v>87</v>
      </c>
      <c r="S70" s="401"/>
      <c r="T70" s="402"/>
      <c r="U70" s="6"/>
      <c r="V70" s="498" t="s">
        <v>61</v>
      </c>
      <c r="W70" s="6"/>
      <c r="X70" s="498" t="s">
        <v>62</v>
      </c>
      <c r="Z70" s="401"/>
      <c r="AA70" s="402"/>
      <c r="AB70" s="401"/>
      <c r="AC70" s="402"/>
      <c r="AD70" s="460"/>
    </row>
    <row r="71" spans="1:30" ht="13.5" thickBot="1" x14ac:dyDescent="0.25">
      <c r="B71" s="106"/>
      <c r="C71" s="106"/>
      <c r="D71" s="107"/>
      <c r="E71" s="107"/>
      <c r="G71" s="107"/>
      <c r="H71" s="108"/>
      <c r="I71" s="95"/>
      <c r="J71" s="107"/>
      <c r="K71" s="107"/>
      <c r="L71" s="107"/>
      <c r="P71" s="29"/>
      <c r="Q71" s="29"/>
      <c r="R71" s="6"/>
      <c r="S71" s="6"/>
      <c r="T71" s="6"/>
      <c r="U71" s="6"/>
      <c r="V71" s="499"/>
      <c r="W71" s="415"/>
      <c r="X71" s="499"/>
      <c r="Z71" s="6"/>
      <c r="AA71" s="6"/>
      <c r="AB71" s="6"/>
      <c r="AC71" s="97"/>
      <c r="AD71" s="97"/>
    </row>
    <row r="72" spans="1:30" ht="21" customHeight="1" thickBot="1" x14ac:dyDescent="0.25">
      <c r="A72" s="120"/>
      <c r="B72" s="529" t="s">
        <v>109</v>
      </c>
      <c r="C72" s="530"/>
      <c r="D72" s="530"/>
      <c r="E72" s="530"/>
      <c r="F72" s="530"/>
      <c r="G72" s="530"/>
      <c r="H72" s="530"/>
      <c r="I72" s="531"/>
      <c r="J72" s="236" t="s">
        <v>110</v>
      </c>
      <c r="K72" s="236" t="s">
        <v>111</v>
      </c>
      <c r="L72" s="236" t="s">
        <v>235</v>
      </c>
      <c r="M72" s="143" t="s">
        <v>94</v>
      </c>
      <c r="N72" s="237" t="s">
        <v>66</v>
      </c>
      <c r="O72" s="237" t="s">
        <v>95</v>
      </c>
      <c r="P72" s="237" t="s">
        <v>96</v>
      </c>
      <c r="Q72" s="120"/>
      <c r="R72" s="239" t="s">
        <v>68</v>
      </c>
      <c r="S72" s="238" t="s">
        <v>97</v>
      </c>
      <c r="T72" s="238" t="s">
        <v>70</v>
      </c>
      <c r="U72" s="119"/>
      <c r="V72" s="239" t="s">
        <v>68</v>
      </c>
      <c r="W72" s="414"/>
      <c r="X72" s="239" t="s">
        <v>68</v>
      </c>
      <c r="Y72" s="120"/>
      <c r="Z72" s="238" t="s">
        <v>97</v>
      </c>
      <c r="AA72" s="238" t="s">
        <v>70</v>
      </c>
      <c r="AB72" s="238" t="s">
        <v>97</v>
      </c>
      <c r="AC72" s="238" t="s">
        <v>70</v>
      </c>
      <c r="AD72" s="118"/>
    </row>
    <row r="73" spans="1:30" x14ac:dyDescent="0.2">
      <c r="B73" s="516"/>
      <c r="C73" s="517"/>
      <c r="D73" s="517"/>
      <c r="E73" s="517"/>
      <c r="F73" s="517"/>
      <c r="G73" s="517"/>
      <c r="H73" s="517"/>
      <c r="I73" s="517"/>
      <c r="J73" s="71"/>
      <c r="K73" s="253"/>
      <c r="L73" s="429" t="s">
        <v>120</v>
      </c>
      <c r="M73" s="257" t="str">
        <f>IF(LEN($C$5)&lt;=1,
    "",
    IF(
        OR($C$5="Overige (zorg-)instellingen",$C$5="Onderneming"),
        IF(Basisgegevens!$C$5="Ja",
            IFERROR(
                INDEX(Hulpsheets!$AO$3:$AR$18,
                    MATCH($C$9,Hulpsheets!$AN$3:$AN$18,0),
                    MATCH($C$6,Hulpsheets!$AO$3:$AR$3,0)
                ),
                ""
            ),
            IFERROR(
                INDEX(Hulpsheets!$AH$3:$AK$18,
                    MATCH($C$9,Hulpsheets!$AG$3:$AG$18,0),
                    MATCH($C$6,Hulpsheets!$AH$3:$AK$3,0)
                ),
                ""
            )
        ),
        IF($L73="Niet-economische activiteit",
            100%,
            IF(Basisgegevens!$C$5="Ja",
                IFERROR(
                    INDEX(Hulpsheets!$AO$3:$AR$18,
                        MATCH($C$9,Hulpsheets!$AN$3:$AN$18,0),
                        MATCH($C$6,Hulpsheets!$AO$3:$AR$3,0)
                    ),
                    ""
                ),
                IFERROR(
                    INDEX(Hulpsheets!$AH$3:$AK$18,
                        MATCH($C$9,Hulpsheets!$AG$3:$AG$18,0),
                        MATCH($C$6,Hulpsheets!$AH$3:$AK$3,0)
                    ),
                    ""
                )
            )
        )
    )
)</f>
        <v/>
      </c>
      <c r="N73" s="397">
        <f t="shared" ref="N73:N97" si="22">IFERROR(J73*K73,"")</f>
        <v>0</v>
      </c>
      <c r="O73" s="82" t="str">
        <f t="shared" ref="O73:O97" si="23">IFERROR(N73*M73,"")</f>
        <v/>
      </c>
      <c r="P73" s="85" t="str">
        <f t="shared" ref="P73:P97" si="24">IFERROR(N73-O73,"")</f>
        <v/>
      </c>
      <c r="R73" s="404"/>
      <c r="S73" s="403" t="str">
        <f>IFERROR($R73*(1-$M73),"")</f>
        <v/>
      </c>
      <c r="T73" s="130" t="str">
        <f t="shared" ref="T73:T97" si="25">IFERROR(R73-S73,"")</f>
        <v/>
      </c>
      <c r="U73" s="80"/>
      <c r="V73" s="404"/>
      <c r="W73" s="70"/>
      <c r="X73" s="404"/>
      <c r="Z73" s="407" t="str">
        <f>IFERROR($V73*(1-$M73),"")</f>
        <v/>
      </c>
      <c r="AA73" s="130" t="str">
        <f t="shared" ref="AA73:AA97" si="26">IFERROR(V73-Z73,"")</f>
        <v/>
      </c>
      <c r="AB73" s="407" t="str">
        <f t="shared" ref="AB73:AB97" si="27">IFERROR($X73*(1-$M73),"")</f>
        <v/>
      </c>
      <c r="AC73" s="130" t="str">
        <f t="shared" ref="AC73:AC97" si="28">IFERROR(X73-AB73,"")</f>
        <v/>
      </c>
      <c r="AD73" s="461"/>
    </row>
    <row r="74" spans="1:30" x14ac:dyDescent="0.2">
      <c r="B74" s="514"/>
      <c r="C74" s="515"/>
      <c r="D74" s="515"/>
      <c r="E74" s="515"/>
      <c r="F74" s="515"/>
      <c r="G74" s="515"/>
      <c r="H74" s="515"/>
      <c r="I74" s="515"/>
      <c r="J74" s="48"/>
      <c r="K74" s="254"/>
      <c r="L74" s="429" t="s">
        <v>120</v>
      </c>
      <c r="M74" s="257" t="str">
        <f>IF(LEN($C$5)&lt;=1,
    "",
    IF(
        OR($C$5="Overige (zorg-)instellingen",$C$5="Onderneming"),
        IF(Basisgegevens!$C$5="Ja",
            IFERROR(
                INDEX(Hulpsheets!$AO$3:$AR$18,
                    MATCH($C$9,Hulpsheets!$AN$3:$AN$18,0),
                    MATCH($C$6,Hulpsheets!$AO$3:$AR$3,0)
                ),
                ""
            ),
            IFERROR(
                INDEX(Hulpsheets!$AH$3:$AK$18,
                    MATCH($C$9,Hulpsheets!$AG$3:$AG$18,0),
                    MATCH($C$6,Hulpsheets!$AH$3:$AK$3,0)
                ),
                ""
            )
        ),
        IF($L74="Niet-economische activiteit",
            100%,
            IF(Basisgegevens!$C$5="Ja",
                IFERROR(
                    INDEX(Hulpsheets!$AO$3:$AR$18,
                        MATCH($C$9,Hulpsheets!$AN$3:$AN$18,0),
                        MATCH($C$6,Hulpsheets!$AO$3:$AR$3,0)
                    ),
                    ""
                ),
                IFERROR(
                    INDEX(Hulpsheets!$AH$3:$AK$18,
                        MATCH($C$9,Hulpsheets!$AG$3:$AG$18,0),
                        MATCH($C$6,Hulpsheets!$AH$3:$AK$3,0)
                    ),
                    ""
                )
            )
        )
    )
)</f>
        <v/>
      </c>
      <c r="N74" s="397">
        <f t="shared" si="22"/>
        <v>0</v>
      </c>
      <c r="O74" s="77" t="str">
        <f t="shared" si="23"/>
        <v/>
      </c>
      <c r="P74" s="86" t="str">
        <f t="shared" si="24"/>
        <v/>
      </c>
      <c r="R74" s="404"/>
      <c r="S74" s="403" t="str">
        <f t="shared" ref="S74:S97" si="29">IFERROR($R74*(1-$M74),"")</f>
        <v/>
      </c>
      <c r="T74" s="130" t="str">
        <f t="shared" si="25"/>
        <v/>
      </c>
      <c r="U74" s="70"/>
      <c r="V74" s="404"/>
      <c r="W74" s="70"/>
      <c r="X74" s="404"/>
      <c r="Z74" s="407" t="str">
        <f t="shared" ref="Z74:Z97" si="30">IFERROR($V74*(1-$M74),"")</f>
        <v/>
      </c>
      <c r="AA74" s="130" t="str">
        <f t="shared" si="26"/>
        <v/>
      </c>
      <c r="AB74" s="407" t="str">
        <f t="shared" si="27"/>
        <v/>
      </c>
      <c r="AC74" s="130" t="str">
        <f t="shared" si="28"/>
        <v/>
      </c>
      <c r="AD74" s="461"/>
    </row>
    <row r="75" spans="1:30" x14ac:dyDescent="0.2">
      <c r="B75" s="514"/>
      <c r="C75" s="515"/>
      <c r="D75" s="515"/>
      <c r="E75" s="515"/>
      <c r="F75" s="515"/>
      <c r="G75" s="515"/>
      <c r="H75" s="515"/>
      <c r="I75" s="515"/>
      <c r="J75" s="48"/>
      <c r="K75" s="254"/>
      <c r="L75" s="429" t="s">
        <v>120</v>
      </c>
      <c r="M75" s="257" t="str">
        <f>IF(LEN($C$5)&lt;=1,
    "",
    IF(
        OR($C$5="Overige (zorg-)instellingen",$C$5="Onderneming"),
        IF(Basisgegevens!$C$5="Ja",
            IFERROR(
                INDEX(Hulpsheets!$AO$3:$AR$18,
                    MATCH($C$9,Hulpsheets!$AN$3:$AN$18,0),
                    MATCH($C$6,Hulpsheets!$AO$3:$AR$3,0)
                ),
                ""
            ),
            IFERROR(
                INDEX(Hulpsheets!$AH$3:$AK$18,
                    MATCH($C$9,Hulpsheets!$AG$3:$AG$18,0),
                    MATCH($C$6,Hulpsheets!$AH$3:$AK$3,0)
                ),
                ""
            )
        ),
        IF($L75="Niet-economische activiteit",
            100%,
            IF(Basisgegevens!$C$5="Ja",
                IFERROR(
                    INDEX(Hulpsheets!$AO$3:$AR$18,
                        MATCH($C$9,Hulpsheets!$AN$3:$AN$18,0),
                        MATCH($C$6,Hulpsheets!$AO$3:$AR$3,0)
                    ),
                    ""
                ),
                IFERROR(
                    INDEX(Hulpsheets!$AH$3:$AK$18,
                        MATCH($C$9,Hulpsheets!$AG$3:$AG$18,0),
                        MATCH($C$6,Hulpsheets!$AH$3:$AK$3,0)
                    ),
                    ""
                )
            )
        )
    )
)</f>
        <v/>
      </c>
      <c r="N75" s="397">
        <f t="shared" si="22"/>
        <v>0</v>
      </c>
      <c r="O75" s="77" t="str">
        <f t="shared" si="23"/>
        <v/>
      </c>
      <c r="P75" s="86" t="str">
        <f t="shared" si="24"/>
        <v/>
      </c>
      <c r="R75" s="404"/>
      <c r="S75" s="403" t="str">
        <f t="shared" si="29"/>
        <v/>
      </c>
      <c r="T75" s="130" t="str">
        <f t="shared" si="25"/>
        <v/>
      </c>
      <c r="U75" s="70"/>
      <c r="V75" s="404"/>
      <c r="W75" s="70"/>
      <c r="X75" s="404"/>
      <c r="Z75" s="407" t="str">
        <f t="shared" si="30"/>
        <v/>
      </c>
      <c r="AA75" s="130" t="str">
        <f t="shared" si="26"/>
        <v/>
      </c>
      <c r="AB75" s="407" t="str">
        <f t="shared" si="27"/>
        <v/>
      </c>
      <c r="AC75" s="130" t="str">
        <f t="shared" si="28"/>
        <v/>
      </c>
      <c r="AD75" s="461"/>
    </row>
    <row r="76" spans="1:30" x14ac:dyDescent="0.2">
      <c r="B76" s="514"/>
      <c r="C76" s="515"/>
      <c r="D76" s="515"/>
      <c r="E76" s="515"/>
      <c r="F76" s="515"/>
      <c r="G76" s="515"/>
      <c r="H76" s="515"/>
      <c r="I76" s="515"/>
      <c r="J76" s="48"/>
      <c r="K76" s="254"/>
      <c r="L76" s="429" t="s">
        <v>120</v>
      </c>
      <c r="M76" s="257" t="str">
        <f>IF(LEN($C$5)&lt;=1,
    "",
    IF(
        OR($C$5="Overige (zorg-)instellingen",$C$5="Onderneming"),
        IF(Basisgegevens!$C$5="Ja",
            IFERROR(
                INDEX(Hulpsheets!$AO$3:$AR$18,
                    MATCH($C$9,Hulpsheets!$AN$3:$AN$18,0),
                    MATCH($C$6,Hulpsheets!$AO$3:$AR$3,0)
                ),
                ""
            ),
            IFERROR(
                INDEX(Hulpsheets!$AH$3:$AK$18,
                    MATCH($C$9,Hulpsheets!$AG$3:$AG$18,0),
                    MATCH($C$6,Hulpsheets!$AH$3:$AK$3,0)
                ),
                ""
            )
        ),
        IF($L76="Niet-economische activiteit",
            100%,
            IF(Basisgegevens!$C$5="Ja",
                IFERROR(
                    INDEX(Hulpsheets!$AO$3:$AR$18,
                        MATCH($C$9,Hulpsheets!$AN$3:$AN$18,0),
                        MATCH($C$6,Hulpsheets!$AO$3:$AR$3,0)
                    ),
                    ""
                ),
                IFERROR(
                    INDEX(Hulpsheets!$AH$3:$AK$18,
                        MATCH($C$9,Hulpsheets!$AG$3:$AG$18,0),
                        MATCH($C$6,Hulpsheets!$AH$3:$AK$3,0)
                    ),
                    ""
                )
            )
        )
    )
)</f>
        <v/>
      </c>
      <c r="N76" s="397">
        <f t="shared" si="22"/>
        <v>0</v>
      </c>
      <c r="O76" s="77" t="str">
        <f t="shared" si="23"/>
        <v/>
      </c>
      <c r="P76" s="86" t="str">
        <f t="shared" si="24"/>
        <v/>
      </c>
      <c r="R76" s="404"/>
      <c r="S76" s="403" t="str">
        <f t="shared" si="29"/>
        <v/>
      </c>
      <c r="T76" s="130" t="str">
        <f t="shared" si="25"/>
        <v/>
      </c>
      <c r="U76" s="70"/>
      <c r="V76" s="404"/>
      <c r="W76" s="70"/>
      <c r="X76" s="404"/>
      <c r="Z76" s="407" t="str">
        <f t="shared" si="30"/>
        <v/>
      </c>
      <c r="AA76" s="130" t="str">
        <f t="shared" si="26"/>
        <v/>
      </c>
      <c r="AB76" s="407" t="str">
        <f t="shared" si="27"/>
        <v/>
      </c>
      <c r="AC76" s="130" t="str">
        <f t="shared" si="28"/>
        <v/>
      </c>
      <c r="AD76" s="461"/>
    </row>
    <row r="77" spans="1:30" x14ac:dyDescent="0.2">
      <c r="B77" s="500"/>
      <c r="C77" s="501"/>
      <c r="D77" s="501"/>
      <c r="E77" s="501"/>
      <c r="F77" s="501"/>
      <c r="G77" s="501"/>
      <c r="H77" s="501"/>
      <c r="I77" s="502"/>
      <c r="J77" s="48"/>
      <c r="K77" s="254"/>
      <c r="L77" s="429" t="s">
        <v>120</v>
      </c>
      <c r="M77" s="257" t="str">
        <f>IF(LEN($C$5)&lt;=1,
    "",
    IF(
        OR($C$5="Overige (zorg-)instellingen",$C$5="Onderneming"),
        IF(Basisgegevens!$C$5="Ja",
            IFERROR(
                INDEX(Hulpsheets!$AO$3:$AR$18,
                    MATCH($C$9,Hulpsheets!$AN$3:$AN$18,0),
                    MATCH($C$6,Hulpsheets!$AO$3:$AR$3,0)
                ),
                ""
            ),
            IFERROR(
                INDEX(Hulpsheets!$AH$3:$AK$18,
                    MATCH($C$9,Hulpsheets!$AG$3:$AG$18,0),
                    MATCH($C$6,Hulpsheets!$AH$3:$AK$3,0)
                ),
                ""
            )
        ),
        IF($L77="Niet-economische activiteit",
            100%,
            IF(Basisgegevens!$C$5="Ja",
                IFERROR(
                    INDEX(Hulpsheets!$AO$3:$AR$18,
                        MATCH($C$9,Hulpsheets!$AN$3:$AN$18,0),
                        MATCH($C$6,Hulpsheets!$AO$3:$AR$3,0)
                    ),
                    ""
                ),
                IFERROR(
                    INDEX(Hulpsheets!$AH$3:$AK$18,
                        MATCH($C$9,Hulpsheets!$AG$3:$AG$18,0),
                        MATCH($C$6,Hulpsheets!$AH$3:$AK$3,0)
                    ),
                    ""
                )
            )
        )
    )
)</f>
        <v/>
      </c>
      <c r="N77" s="397">
        <f t="shared" si="22"/>
        <v>0</v>
      </c>
      <c r="O77" s="77" t="str">
        <f t="shared" si="23"/>
        <v/>
      </c>
      <c r="P77" s="86" t="str">
        <f t="shared" si="24"/>
        <v/>
      </c>
      <c r="R77" s="404"/>
      <c r="S77" s="403" t="str">
        <f t="shared" si="29"/>
        <v/>
      </c>
      <c r="T77" s="130" t="str">
        <f t="shared" si="25"/>
        <v/>
      </c>
      <c r="U77" s="70"/>
      <c r="V77" s="404"/>
      <c r="W77" s="70"/>
      <c r="X77" s="404"/>
      <c r="Z77" s="407" t="str">
        <f t="shared" si="30"/>
        <v/>
      </c>
      <c r="AA77" s="130" t="str">
        <f t="shared" si="26"/>
        <v/>
      </c>
      <c r="AB77" s="407" t="str">
        <f t="shared" si="27"/>
        <v/>
      </c>
      <c r="AC77" s="130" t="str">
        <f t="shared" si="28"/>
        <v/>
      </c>
      <c r="AD77" s="461"/>
    </row>
    <row r="78" spans="1:30" x14ac:dyDescent="0.2">
      <c r="B78" s="514"/>
      <c r="C78" s="515"/>
      <c r="D78" s="515"/>
      <c r="E78" s="515"/>
      <c r="F78" s="515"/>
      <c r="G78" s="515"/>
      <c r="H78" s="515"/>
      <c r="I78" s="515"/>
      <c r="J78" s="48"/>
      <c r="K78" s="254"/>
      <c r="L78" s="429" t="s">
        <v>120</v>
      </c>
      <c r="M78" s="257" t="str">
        <f>IF(LEN($C$5)&lt;=1,
    "",
    IF(
        OR($C$5="Overige (zorg-)instellingen",$C$5="Onderneming"),
        IF(Basisgegevens!$C$5="Ja",
            IFERROR(
                INDEX(Hulpsheets!$AO$3:$AR$18,
                    MATCH($C$9,Hulpsheets!$AN$3:$AN$18,0),
                    MATCH($C$6,Hulpsheets!$AO$3:$AR$3,0)
                ),
                ""
            ),
            IFERROR(
                INDEX(Hulpsheets!$AH$3:$AK$18,
                    MATCH($C$9,Hulpsheets!$AG$3:$AG$18,0),
                    MATCH($C$6,Hulpsheets!$AH$3:$AK$3,0)
                ),
                ""
            )
        ),
        IF($L78="Niet-economische activiteit",
            100%,
            IF(Basisgegevens!$C$5="Ja",
                IFERROR(
                    INDEX(Hulpsheets!$AO$3:$AR$18,
                        MATCH($C$9,Hulpsheets!$AN$3:$AN$18,0),
                        MATCH($C$6,Hulpsheets!$AO$3:$AR$3,0)
                    ),
                    ""
                ),
                IFERROR(
                    INDEX(Hulpsheets!$AH$3:$AK$18,
                        MATCH($C$9,Hulpsheets!$AG$3:$AG$18,0),
                        MATCH($C$6,Hulpsheets!$AH$3:$AK$3,0)
                    ),
                    ""
                )
            )
        )
    )
)</f>
        <v/>
      </c>
      <c r="N78" s="397">
        <f t="shared" si="22"/>
        <v>0</v>
      </c>
      <c r="O78" s="77" t="str">
        <f t="shared" si="23"/>
        <v/>
      </c>
      <c r="P78" s="86" t="str">
        <f t="shared" si="24"/>
        <v/>
      </c>
      <c r="R78" s="404"/>
      <c r="S78" s="403" t="str">
        <f t="shared" si="29"/>
        <v/>
      </c>
      <c r="T78" s="377" t="str">
        <f t="shared" si="25"/>
        <v/>
      </c>
      <c r="U78" s="70"/>
      <c r="V78" s="404"/>
      <c r="W78" s="70"/>
      <c r="X78" s="404"/>
      <c r="Z78" s="407" t="str">
        <f t="shared" si="30"/>
        <v/>
      </c>
      <c r="AA78" s="130" t="str">
        <f t="shared" si="26"/>
        <v/>
      </c>
      <c r="AB78" s="407" t="str">
        <f t="shared" si="27"/>
        <v/>
      </c>
      <c r="AC78" s="130" t="str">
        <f t="shared" si="28"/>
        <v/>
      </c>
      <c r="AD78" s="461"/>
    </row>
    <row r="79" spans="1:30" x14ac:dyDescent="0.2">
      <c r="B79" s="514"/>
      <c r="C79" s="515"/>
      <c r="D79" s="515"/>
      <c r="E79" s="515"/>
      <c r="F79" s="515"/>
      <c r="G79" s="515"/>
      <c r="H79" s="515"/>
      <c r="I79" s="515"/>
      <c r="J79" s="48"/>
      <c r="K79" s="254"/>
      <c r="L79" s="429" t="s">
        <v>120</v>
      </c>
      <c r="M79" s="257" t="str">
        <f>IF(LEN($C$5)&lt;=1,
    "",
    IF(
        OR($C$5="Overige (zorg-)instellingen",$C$5="Onderneming"),
        IF(Basisgegevens!$C$5="Ja",
            IFERROR(
                INDEX(Hulpsheets!$AO$3:$AR$18,
                    MATCH($C$9,Hulpsheets!$AN$3:$AN$18,0),
                    MATCH($C$6,Hulpsheets!$AO$3:$AR$3,0)
                ),
                ""
            ),
            IFERROR(
                INDEX(Hulpsheets!$AH$3:$AK$18,
                    MATCH($C$9,Hulpsheets!$AG$3:$AG$18,0),
                    MATCH($C$6,Hulpsheets!$AH$3:$AK$3,0)
                ),
                ""
            )
        ),
        IF($L79="Niet-economische activiteit",
            100%,
            IF(Basisgegevens!$C$5="Ja",
                IFERROR(
                    INDEX(Hulpsheets!$AO$3:$AR$18,
                        MATCH($C$9,Hulpsheets!$AN$3:$AN$18,0),
                        MATCH($C$6,Hulpsheets!$AO$3:$AR$3,0)
                    ),
                    ""
                ),
                IFERROR(
                    INDEX(Hulpsheets!$AH$3:$AK$18,
                        MATCH($C$9,Hulpsheets!$AG$3:$AG$18,0),
                        MATCH($C$6,Hulpsheets!$AH$3:$AK$3,0)
                    ),
                    ""
                )
            )
        )
    )
)</f>
        <v/>
      </c>
      <c r="N79" s="397">
        <f t="shared" si="22"/>
        <v>0</v>
      </c>
      <c r="O79" s="77" t="str">
        <f t="shared" si="23"/>
        <v/>
      </c>
      <c r="P79" s="86" t="str">
        <f t="shared" si="24"/>
        <v/>
      </c>
      <c r="R79" s="404"/>
      <c r="S79" s="403" t="str">
        <f t="shared" si="29"/>
        <v/>
      </c>
      <c r="T79" s="377" t="str">
        <f t="shared" si="25"/>
        <v/>
      </c>
      <c r="U79" s="70"/>
      <c r="V79" s="404"/>
      <c r="W79" s="70"/>
      <c r="X79" s="404"/>
      <c r="Z79" s="407" t="str">
        <f t="shared" si="30"/>
        <v/>
      </c>
      <c r="AA79" s="130" t="str">
        <f t="shared" si="26"/>
        <v/>
      </c>
      <c r="AB79" s="407" t="str">
        <f t="shared" si="27"/>
        <v/>
      </c>
      <c r="AC79" s="130" t="str">
        <f t="shared" si="28"/>
        <v/>
      </c>
      <c r="AD79" s="461"/>
    </row>
    <row r="80" spans="1:30" x14ac:dyDescent="0.2">
      <c r="B80" s="500"/>
      <c r="C80" s="501"/>
      <c r="D80" s="501"/>
      <c r="E80" s="501"/>
      <c r="F80" s="501"/>
      <c r="G80" s="501"/>
      <c r="H80" s="501"/>
      <c r="I80" s="502"/>
      <c r="J80" s="48"/>
      <c r="K80" s="254"/>
      <c r="L80" s="429" t="s">
        <v>120</v>
      </c>
      <c r="M80" s="257" t="str">
        <f>IF(LEN($C$5)&lt;=1,
    "",
    IF(
        OR($C$5="Overige (zorg-)instellingen",$C$5="Onderneming"),
        IF(Basisgegevens!$C$5="Ja",
            IFERROR(
                INDEX(Hulpsheets!$AO$3:$AR$18,
                    MATCH($C$9,Hulpsheets!$AN$3:$AN$18,0),
                    MATCH($C$6,Hulpsheets!$AO$3:$AR$3,0)
                ),
                ""
            ),
            IFERROR(
                INDEX(Hulpsheets!$AH$3:$AK$18,
                    MATCH($C$9,Hulpsheets!$AG$3:$AG$18,0),
                    MATCH($C$6,Hulpsheets!$AH$3:$AK$3,0)
                ),
                ""
            )
        ),
        IF($L80="Niet-economische activiteit",
            100%,
            IF(Basisgegevens!$C$5="Ja",
                IFERROR(
                    INDEX(Hulpsheets!$AO$3:$AR$18,
                        MATCH($C$9,Hulpsheets!$AN$3:$AN$18,0),
                        MATCH($C$6,Hulpsheets!$AO$3:$AR$3,0)
                    ),
                    ""
                ),
                IFERROR(
                    INDEX(Hulpsheets!$AH$3:$AK$18,
                        MATCH($C$9,Hulpsheets!$AG$3:$AG$18,0),
                        MATCH($C$6,Hulpsheets!$AH$3:$AK$3,0)
                    ),
                    ""
                )
            )
        )
    )
)</f>
        <v/>
      </c>
      <c r="N80" s="397">
        <f t="shared" si="22"/>
        <v>0</v>
      </c>
      <c r="O80" s="77" t="str">
        <f t="shared" si="23"/>
        <v/>
      </c>
      <c r="P80" s="86" t="str">
        <f t="shared" si="24"/>
        <v/>
      </c>
      <c r="R80" s="404"/>
      <c r="S80" s="403" t="str">
        <f t="shared" si="29"/>
        <v/>
      </c>
      <c r="T80" s="130" t="str">
        <f t="shared" si="25"/>
        <v/>
      </c>
      <c r="U80" s="70"/>
      <c r="V80" s="404"/>
      <c r="W80" s="70"/>
      <c r="X80" s="404"/>
      <c r="Z80" s="407" t="str">
        <f t="shared" si="30"/>
        <v/>
      </c>
      <c r="AA80" s="130" t="str">
        <f t="shared" si="26"/>
        <v/>
      </c>
      <c r="AB80" s="407" t="str">
        <f t="shared" si="27"/>
        <v/>
      </c>
      <c r="AC80" s="130" t="str">
        <f t="shared" si="28"/>
        <v/>
      </c>
      <c r="AD80" s="461"/>
    </row>
    <row r="81" spans="2:30" x14ac:dyDescent="0.2">
      <c r="B81" s="500"/>
      <c r="C81" s="501"/>
      <c r="D81" s="501"/>
      <c r="E81" s="501"/>
      <c r="F81" s="501"/>
      <c r="G81" s="501"/>
      <c r="H81" s="501"/>
      <c r="I81" s="502"/>
      <c r="J81" s="48"/>
      <c r="K81" s="254"/>
      <c r="L81" s="429" t="s">
        <v>120</v>
      </c>
      <c r="M81" s="257" t="str">
        <f>IF(LEN($C$5)&lt;=1,
    "",
    IF(
        OR($C$5="Overige (zorg-)instellingen",$C$5="Onderneming"),
        IF(Basisgegevens!$C$5="Ja",
            IFERROR(
                INDEX(Hulpsheets!$AO$3:$AR$18,
                    MATCH($C$9,Hulpsheets!$AN$3:$AN$18,0),
                    MATCH($C$6,Hulpsheets!$AO$3:$AR$3,0)
                ),
                ""
            ),
            IFERROR(
                INDEX(Hulpsheets!$AH$3:$AK$18,
                    MATCH($C$9,Hulpsheets!$AG$3:$AG$18,0),
                    MATCH($C$6,Hulpsheets!$AH$3:$AK$3,0)
                ),
                ""
            )
        ),
        IF($L81="Niet-economische activiteit",
            100%,
            IF(Basisgegevens!$C$5="Ja",
                IFERROR(
                    INDEX(Hulpsheets!$AO$3:$AR$18,
                        MATCH($C$9,Hulpsheets!$AN$3:$AN$18,0),
                        MATCH($C$6,Hulpsheets!$AO$3:$AR$3,0)
                    ),
                    ""
                ),
                IFERROR(
                    INDEX(Hulpsheets!$AH$3:$AK$18,
                        MATCH($C$9,Hulpsheets!$AG$3:$AG$18,0),
                        MATCH($C$6,Hulpsheets!$AH$3:$AK$3,0)
                    ),
                    ""
                )
            )
        )
    )
)</f>
        <v/>
      </c>
      <c r="N81" s="397">
        <f t="shared" si="22"/>
        <v>0</v>
      </c>
      <c r="O81" s="77" t="str">
        <f t="shared" si="23"/>
        <v/>
      </c>
      <c r="P81" s="86" t="str">
        <f t="shared" si="24"/>
        <v/>
      </c>
      <c r="R81" s="404"/>
      <c r="S81" s="403" t="str">
        <f t="shared" si="29"/>
        <v/>
      </c>
      <c r="T81" s="130" t="str">
        <f t="shared" si="25"/>
        <v/>
      </c>
      <c r="U81" s="70"/>
      <c r="V81" s="404"/>
      <c r="W81" s="70"/>
      <c r="X81" s="404"/>
      <c r="Z81" s="407" t="str">
        <f t="shared" si="30"/>
        <v/>
      </c>
      <c r="AA81" s="130" t="str">
        <f t="shared" si="26"/>
        <v/>
      </c>
      <c r="AB81" s="407" t="str">
        <f t="shared" si="27"/>
        <v/>
      </c>
      <c r="AC81" s="130" t="str">
        <f t="shared" si="28"/>
        <v/>
      </c>
      <c r="AD81" s="461"/>
    </row>
    <row r="82" spans="2:30" x14ac:dyDescent="0.2">
      <c r="B82" s="500"/>
      <c r="C82" s="501"/>
      <c r="D82" s="501"/>
      <c r="E82" s="501"/>
      <c r="F82" s="501"/>
      <c r="G82" s="501"/>
      <c r="H82" s="501"/>
      <c r="I82" s="502"/>
      <c r="J82" s="48"/>
      <c r="K82" s="254"/>
      <c r="L82" s="429" t="s">
        <v>120</v>
      </c>
      <c r="M82" s="257" t="str">
        <f>IF(LEN($C$5)&lt;=1,
    "",
    IF(
        OR($C$5="Overige (zorg-)instellingen",$C$5="Onderneming"),
        IF(Basisgegevens!$C$5="Ja",
            IFERROR(
                INDEX(Hulpsheets!$AO$3:$AR$18,
                    MATCH($C$9,Hulpsheets!$AN$3:$AN$18,0),
                    MATCH($C$6,Hulpsheets!$AO$3:$AR$3,0)
                ),
                ""
            ),
            IFERROR(
                INDEX(Hulpsheets!$AH$3:$AK$18,
                    MATCH($C$9,Hulpsheets!$AG$3:$AG$18,0),
                    MATCH($C$6,Hulpsheets!$AH$3:$AK$3,0)
                ),
                ""
            )
        ),
        IF($L82="Niet-economische activiteit",
            100%,
            IF(Basisgegevens!$C$5="Ja",
                IFERROR(
                    INDEX(Hulpsheets!$AO$3:$AR$18,
                        MATCH($C$9,Hulpsheets!$AN$3:$AN$18,0),
                        MATCH($C$6,Hulpsheets!$AO$3:$AR$3,0)
                    ),
                    ""
                ),
                IFERROR(
                    INDEX(Hulpsheets!$AH$3:$AK$18,
                        MATCH($C$9,Hulpsheets!$AG$3:$AG$18,0),
                        MATCH($C$6,Hulpsheets!$AH$3:$AK$3,0)
                    ),
                    ""
                )
            )
        )
    )
)</f>
        <v/>
      </c>
      <c r="N82" s="397">
        <f t="shared" si="22"/>
        <v>0</v>
      </c>
      <c r="O82" s="77" t="str">
        <f t="shared" si="23"/>
        <v/>
      </c>
      <c r="P82" s="86" t="str">
        <f t="shared" si="24"/>
        <v/>
      </c>
      <c r="R82" s="404"/>
      <c r="S82" s="403" t="str">
        <f t="shared" si="29"/>
        <v/>
      </c>
      <c r="T82" s="130" t="str">
        <f t="shared" si="25"/>
        <v/>
      </c>
      <c r="U82" s="70"/>
      <c r="V82" s="404"/>
      <c r="W82" s="70"/>
      <c r="X82" s="404"/>
      <c r="Z82" s="407" t="str">
        <f t="shared" si="30"/>
        <v/>
      </c>
      <c r="AA82" s="130" t="str">
        <f t="shared" si="26"/>
        <v/>
      </c>
      <c r="AB82" s="407" t="str">
        <f t="shared" si="27"/>
        <v/>
      </c>
      <c r="AC82" s="130" t="str">
        <f t="shared" si="28"/>
        <v/>
      </c>
      <c r="AD82" s="461"/>
    </row>
    <row r="83" spans="2:30" x14ac:dyDescent="0.2">
      <c r="B83" s="500"/>
      <c r="C83" s="501"/>
      <c r="D83" s="501"/>
      <c r="E83" s="501"/>
      <c r="F83" s="501"/>
      <c r="G83" s="501"/>
      <c r="H83" s="501"/>
      <c r="I83" s="502"/>
      <c r="J83" s="48"/>
      <c r="K83" s="254"/>
      <c r="L83" s="429" t="s">
        <v>120</v>
      </c>
      <c r="M83" s="257" t="str">
        <f>IF(LEN($C$5)&lt;=1,
    "",
    IF(
        OR($C$5="Overige (zorg-)instellingen",$C$5="Onderneming"),
        IF(Basisgegevens!$C$5="Ja",
            IFERROR(
                INDEX(Hulpsheets!$AO$3:$AR$18,
                    MATCH($C$9,Hulpsheets!$AN$3:$AN$18,0),
                    MATCH($C$6,Hulpsheets!$AO$3:$AR$3,0)
                ),
                ""
            ),
            IFERROR(
                INDEX(Hulpsheets!$AH$3:$AK$18,
                    MATCH($C$9,Hulpsheets!$AG$3:$AG$18,0),
                    MATCH($C$6,Hulpsheets!$AH$3:$AK$3,0)
                ),
                ""
            )
        ),
        IF($L83="Niet-economische activiteit",
            100%,
            IF(Basisgegevens!$C$5="Ja",
                IFERROR(
                    INDEX(Hulpsheets!$AO$3:$AR$18,
                        MATCH($C$9,Hulpsheets!$AN$3:$AN$18,0),
                        MATCH($C$6,Hulpsheets!$AO$3:$AR$3,0)
                    ),
                    ""
                ),
                IFERROR(
                    INDEX(Hulpsheets!$AH$3:$AK$18,
                        MATCH($C$9,Hulpsheets!$AG$3:$AG$18,0),
                        MATCH($C$6,Hulpsheets!$AH$3:$AK$3,0)
                    ),
                    ""
                )
            )
        )
    )
)</f>
        <v/>
      </c>
      <c r="N83" s="397">
        <f t="shared" si="22"/>
        <v>0</v>
      </c>
      <c r="O83" s="77" t="str">
        <f t="shared" si="23"/>
        <v/>
      </c>
      <c r="P83" s="86" t="str">
        <f t="shared" si="24"/>
        <v/>
      </c>
      <c r="R83" s="404"/>
      <c r="S83" s="403" t="str">
        <f t="shared" si="29"/>
        <v/>
      </c>
      <c r="T83" s="130" t="str">
        <f t="shared" si="25"/>
        <v/>
      </c>
      <c r="U83" s="70"/>
      <c r="V83" s="404"/>
      <c r="W83" s="70"/>
      <c r="X83" s="404"/>
      <c r="Z83" s="407" t="str">
        <f t="shared" si="30"/>
        <v/>
      </c>
      <c r="AA83" s="130" t="str">
        <f t="shared" si="26"/>
        <v/>
      </c>
      <c r="AB83" s="407" t="str">
        <f t="shared" si="27"/>
        <v/>
      </c>
      <c r="AC83" s="130" t="str">
        <f t="shared" si="28"/>
        <v/>
      </c>
      <c r="AD83" s="461"/>
    </row>
    <row r="84" spans="2:30" x14ac:dyDescent="0.2">
      <c r="B84" s="500"/>
      <c r="C84" s="501"/>
      <c r="D84" s="501"/>
      <c r="E84" s="501"/>
      <c r="F84" s="501"/>
      <c r="G84" s="501"/>
      <c r="H84" s="501"/>
      <c r="I84" s="502"/>
      <c r="J84" s="48"/>
      <c r="K84" s="254"/>
      <c r="L84" s="429" t="s">
        <v>120</v>
      </c>
      <c r="M84" s="257" t="str">
        <f>IF(LEN($C$5)&lt;=1,
    "",
    IF(
        OR($C$5="Overige (zorg-)instellingen",$C$5="Onderneming"),
        IF(Basisgegevens!$C$5="Ja",
            IFERROR(
                INDEX(Hulpsheets!$AO$3:$AR$18,
                    MATCH($C$9,Hulpsheets!$AN$3:$AN$18,0),
                    MATCH($C$6,Hulpsheets!$AO$3:$AR$3,0)
                ),
                ""
            ),
            IFERROR(
                INDEX(Hulpsheets!$AH$3:$AK$18,
                    MATCH($C$9,Hulpsheets!$AG$3:$AG$18,0),
                    MATCH($C$6,Hulpsheets!$AH$3:$AK$3,0)
                ),
                ""
            )
        ),
        IF($L84="Niet-economische activiteit",
            100%,
            IF(Basisgegevens!$C$5="Ja",
                IFERROR(
                    INDEX(Hulpsheets!$AO$3:$AR$18,
                        MATCH($C$9,Hulpsheets!$AN$3:$AN$18,0),
                        MATCH($C$6,Hulpsheets!$AO$3:$AR$3,0)
                    ),
                    ""
                ),
                IFERROR(
                    INDEX(Hulpsheets!$AH$3:$AK$18,
                        MATCH($C$9,Hulpsheets!$AG$3:$AG$18,0),
                        MATCH($C$6,Hulpsheets!$AH$3:$AK$3,0)
                    ),
                    ""
                )
            )
        )
    )
)</f>
        <v/>
      </c>
      <c r="N84" s="397">
        <f t="shared" si="22"/>
        <v>0</v>
      </c>
      <c r="O84" s="77" t="str">
        <f t="shared" si="23"/>
        <v/>
      </c>
      <c r="P84" s="86" t="str">
        <f t="shared" si="24"/>
        <v/>
      </c>
      <c r="R84" s="404"/>
      <c r="S84" s="403" t="str">
        <f t="shared" si="29"/>
        <v/>
      </c>
      <c r="T84" s="130" t="str">
        <f t="shared" si="25"/>
        <v/>
      </c>
      <c r="U84" s="70"/>
      <c r="V84" s="404"/>
      <c r="W84" s="70"/>
      <c r="X84" s="404"/>
      <c r="Z84" s="407" t="str">
        <f t="shared" si="30"/>
        <v/>
      </c>
      <c r="AA84" s="130" t="str">
        <f t="shared" si="26"/>
        <v/>
      </c>
      <c r="AB84" s="407" t="str">
        <f t="shared" si="27"/>
        <v/>
      </c>
      <c r="AC84" s="130" t="str">
        <f t="shared" si="28"/>
        <v/>
      </c>
      <c r="AD84" s="461"/>
    </row>
    <row r="85" spans="2:30" x14ac:dyDescent="0.2">
      <c r="B85" s="500"/>
      <c r="C85" s="501"/>
      <c r="D85" s="501"/>
      <c r="E85" s="501"/>
      <c r="F85" s="501"/>
      <c r="G85" s="501"/>
      <c r="H85" s="501"/>
      <c r="I85" s="502"/>
      <c r="J85" s="48"/>
      <c r="K85" s="254"/>
      <c r="L85" s="429" t="s">
        <v>120</v>
      </c>
      <c r="M85" s="257" t="str">
        <f>IF(LEN($C$5)&lt;=1,
    "",
    IF(
        OR($C$5="Overige (zorg-)instellingen",$C$5="Onderneming"),
        IF(Basisgegevens!$C$5="Ja",
            IFERROR(
                INDEX(Hulpsheets!$AO$3:$AR$18,
                    MATCH($C$9,Hulpsheets!$AN$3:$AN$18,0),
                    MATCH($C$6,Hulpsheets!$AO$3:$AR$3,0)
                ),
                ""
            ),
            IFERROR(
                INDEX(Hulpsheets!$AH$3:$AK$18,
                    MATCH($C$9,Hulpsheets!$AG$3:$AG$18,0),
                    MATCH($C$6,Hulpsheets!$AH$3:$AK$3,0)
                ),
                ""
            )
        ),
        IF($L85="Niet-economische activiteit",
            100%,
            IF(Basisgegevens!$C$5="Ja",
                IFERROR(
                    INDEX(Hulpsheets!$AO$3:$AR$18,
                        MATCH($C$9,Hulpsheets!$AN$3:$AN$18,0),
                        MATCH($C$6,Hulpsheets!$AO$3:$AR$3,0)
                    ),
                    ""
                ),
                IFERROR(
                    INDEX(Hulpsheets!$AH$3:$AK$18,
                        MATCH($C$9,Hulpsheets!$AG$3:$AG$18,0),
                        MATCH($C$6,Hulpsheets!$AH$3:$AK$3,0)
                    ),
                    ""
                )
            )
        )
    )
)</f>
        <v/>
      </c>
      <c r="N85" s="397">
        <f t="shared" si="22"/>
        <v>0</v>
      </c>
      <c r="O85" s="77" t="str">
        <f t="shared" si="23"/>
        <v/>
      </c>
      <c r="P85" s="86" t="str">
        <f t="shared" si="24"/>
        <v/>
      </c>
      <c r="R85" s="404"/>
      <c r="S85" s="403" t="str">
        <f t="shared" si="29"/>
        <v/>
      </c>
      <c r="T85" s="130" t="str">
        <f t="shared" si="25"/>
        <v/>
      </c>
      <c r="U85" s="70"/>
      <c r="V85" s="404"/>
      <c r="W85" s="70"/>
      <c r="X85" s="404"/>
      <c r="Z85" s="407" t="str">
        <f t="shared" si="30"/>
        <v/>
      </c>
      <c r="AA85" s="130" t="str">
        <f t="shared" si="26"/>
        <v/>
      </c>
      <c r="AB85" s="407" t="str">
        <f t="shared" si="27"/>
        <v/>
      </c>
      <c r="AC85" s="130" t="str">
        <f t="shared" si="28"/>
        <v/>
      </c>
      <c r="AD85" s="461"/>
    </row>
    <row r="86" spans="2:30" x14ac:dyDescent="0.2">
      <c r="B86" s="500"/>
      <c r="C86" s="501"/>
      <c r="D86" s="501"/>
      <c r="E86" s="501"/>
      <c r="F86" s="501"/>
      <c r="G86" s="501"/>
      <c r="H86" s="501"/>
      <c r="I86" s="502"/>
      <c r="J86" s="48"/>
      <c r="K86" s="254"/>
      <c r="L86" s="429" t="s">
        <v>120</v>
      </c>
      <c r="M86" s="257" t="str">
        <f>IF(LEN($C$5)&lt;=1,
    "",
    IF(
        OR($C$5="Overige (zorg-)instellingen",$C$5="Onderneming"),
        IF(Basisgegevens!$C$5="Ja",
            IFERROR(
                INDEX(Hulpsheets!$AO$3:$AR$18,
                    MATCH($C$9,Hulpsheets!$AN$3:$AN$18,0),
                    MATCH($C$6,Hulpsheets!$AO$3:$AR$3,0)
                ),
                ""
            ),
            IFERROR(
                INDEX(Hulpsheets!$AH$3:$AK$18,
                    MATCH($C$9,Hulpsheets!$AG$3:$AG$18,0),
                    MATCH($C$6,Hulpsheets!$AH$3:$AK$3,0)
                ),
                ""
            )
        ),
        IF($L86="Niet-economische activiteit",
            100%,
            IF(Basisgegevens!$C$5="Ja",
                IFERROR(
                    INDEX(Hulpsheets!$AO$3:$AR$18,
                        MATCH($C$9,Hulpsheets!$AN$3:$AN$18,0),
                        MATCH($C$6,Hulpsheets!$AO$3:$AR$3,0)
                    ),
                    ""
                ),
                IFERROR(
                    INDEX(Hulpsheets!$AH$3:$AK$18,
                        MATCH($C$9,Hulpsheets!$AG$3:$AG$18,0),
                        MATCH($C$6,Hulpsheets!$AH$3:$AK$3,0)
                    ),
                    ""
                )
            )
        )
    )
)</f>
        <v/>
      </c>
      <c r="N86" s="397">
        <f t="shared" si="22"/>
        <v>0</v>
      </c>
      <c r="O86" s="77" t="str">
        <f t="shared" si="23"/>
        <v/>
      </c>
      <c r="P86" s="86" t="str">
        <f t="shared" si="24"/>
        <v/>
      </c>
      <c r="R86" s="404"/>
      <c r="S86" s="403" t="str">
        <f t="shared" si="29"/>
        <v/>
      </c>
      <c r="T86" s="130" t="str">
        <f t="shared" si="25"/>
        <v/>
      </c>
      <c r="U86" s="70"/>
      <c r="V86" s="404"/>
      <c r="W86" s="70"/>
      <c r="X86" s="404"/>
      <c r="Z86" s="407" t="str">
        <f t="shared" si="30"/>
        <v/>
      </c>
      <c r="AA86" s="130" t="str">
        <f t="shared" si="26"/>
        <v/>
      </c>
      <c r="AB86" s="407" t="str">
        <f t="shared" si="27"/>
        <v/>
      </c>
      <c r="AC86" s="130" t="str">
        <f t="shared" si="28"/>
        <v/>
      </c>
      <c r="AD86" s="461"/>
    </row>
    <row r="87" spans="2:30" ht="13.5" thickBot="1" x14ac:dyDescent="0.25">
      <c r="B87" s="500"/>
      <c r="C87" s="501"/>
      <c r="D87" s="501"/>
      <c r="E87" s="501"/>
      <c r="F87" s="501"/>
      <c r="G87" s="501"/>
      <c r="H87" s="501"/>
      <c r="I87" s="502"/>
      <c r="J87" s="48"/>
      <c r="K87" s="254"/>
      <c r="L87" s="429" t="s">
        <v>120</v>
      </c>
      <c r="M87" s="257" t="str">
        <f>IF(LEN($C$5)&lt;=1,
    "",
    IF(
        OR($C$5="Overige (zorg-)instellingen",$C$5="Onderneming"),
        IF(Basisgegevens!$C$5="Ja",
            IFERROR(
                INDEX(Hulpsheets!$AO$3:$AR$18,
                    MATCH($C$9,Hulpsheets!$AN$3:$AN$18,0),
                    MATCH($C$6,Hulpsheets!$AO$3:$AR$3,0)
                ),
                ""
            ),
            IFERROR(
                INDEX(Hulpsheets!$AH$3:$AK$18,
                    MATCH($C$9,Hulpsheets!$AG$3:$AG$18,0),
                    MATCH($C$6,Hulpsheets!$AH$3:$AK$3,0)
                ),
                ""
            )
        ),
        IF($L87="Niet-economische activiteit",
            100%,
            IF(Basisgegevens!$C$5="Ja",
                IFERROR(
                    INDEX(Hulpsheets!$AO$3:$AR$18,
                        MATCH($C$9,Hulpsheets!$AN$3:$AN$18,0),
                        MATCH($C$6,Hulpsheets!$AO$3:$AR$3,0)
                    ),
                    ""
                ),
                IFERROR(
                    INDEX(Hulpsheets!$AH$3:$AK$18,
                        MATCH($C$9,Hulpsheets!$AG$3:$AG$18,0),
                        MATCH($C$6,Hulpsheets!$AH$3:$AK$3,0)
                    ),
                    ""
                )
            )
        )
    )
)</f>
        <v/>
      </c>
      <c r="N87" s="397">
        <f t="shared" si="22"/>
        <v>0</v>
      </c>
      <c r="O87" s="77" t="str">
        <f t="shared" si="23"/>
        <v/>
      </c>
      <c r="P87" s="86" t="str">
        <f t="shared" si="24"/>
        <v/>
      </c>
      <c r="R87" s="404"/>
      <c r="S87" s="403" t="str">
        <f t="shared" si="29"/>
        <v/>
      </c>
      <c r="T87" s="130" t="str">
        <f t="shared" si="25"/>
        <v/>
      </c>
      <c r="U87" s="70"/>
      <c r="V87" s="404"/>
      <c r="W87" s="70"/>
      <c r="X87" s="404"/>
      <c r="Z87" s="407" t="str">
        <f t="shared" si="30"/>
        <v/>
      </c>
      <c r="AA87" s="130" t="str">
        <f t="shared" si="26"/>
        <v/>
      </c>
      <c r="AB87" s="407" t="str">
        <f t="shared" si="27"/>
        <v/>
      </c>
      <c r="AC87" s="130" t="str">
        <f t="shared" si="28"/>
        <v/>
      </c>
      <c r="AD87" s="461"/>
    </row>
    <row r="88" spans="2:30" ht="13.5" hidden="1" outlineLevel="1" thickBot="1" x14ac:dyDescent="0.25">
      <c r="B88" s="514"/>
      <c r="C88" s="515"/>
      <c r="D88" s="515"/>
      <c r="E88" s="515"/>
      <c r="F88" s="515"/>
      <c r="G88" s="515"/>
      <c r="H88" s="515"/>
      <c r="I88" s="515"/>
      <c r="J88" s="48"/>
      <c r="K88" s="254"/>
      <c r="L88" s="429" t="s">
        <v>120</v>
      </c>
      <c r="M88" s="257" t="str">
        <f>IF(LEN($C$5)&lt;=1,
    "",
    IF(
        OR($C$5="Overige (zorg-)instellingen",$C$5="Onderneming"),
        IF(Basisgegevens!$C$5="Ja",
            IFERROR(
                INDEX(Hulpsheets!$AO$3:$AR$18,
                    MATCH($C$9,Hulpsheets!$AN$3:$AN$18,0),
                    MATCH($C$6,Hulpsheets!$AO$3:$AR$3,0)
                ),
                ""
            ),
            IFERROR(
                INDEX(Hulpsheets!$AH$3:$AK$18,
                    MATCH($C$9,Hulpsheets!$AG$3:$AG$18,0),
                    MATCH($C$6,Hulpsheets!$AH$3:$AK$3,0)
                ),
                ""
            )
        ),
        IF($L88="Niet-economische activiteit",
            100%,
            IF(Basisgegevens!$C$5="Ja",
                IFERROR(
                    INDEX(Hulpsheets!$AO$3:$AR$18,
                        MATCH($C$9,Hulpsheets!$AN$3:$AN$18,0),
                        MATCH($C$6,Hulpsheets!$AO$3:$AR$3,0)
                    ),
                    ""
                ),
                IFERROR(
                    INDEX(Hulpsheets!$AH$3:$AK$18,
                        MATCH($C$9,Hulpsheets!$AG$3:$AG$18,0),
                        MATCH($C$6,Hulpsheets!$AH$3:$AK$3,0)
                    ),
                    ""
                )
            )
        )
    )
)</f>
        <v/>
      </c>
      <c r="N88" s="397">
        <f t="shared" si="22"/>
        <v>0</v>
      </c>
      <c r="O88" s="77" t="str">
        <f t="shared" si="23"/>
        <v/>
      </c>
      <c r="P88" s="86" t="str">
        <f t="shared" si="24"/>
        <v/>
      </c>
      <c r="R88" s="404"/>
      <c r="S88" s="403" t="str">
        <f t="shared" si="29"/>
        <v/>
      </c>
      <c r="T88" s="130" t="str">
        <f t="shared" si="25"/>
        <v/>
      </c>
      <c r="U88" s="70"/>
      <c r="V88" s="404"/>
      <c r="W88" s="70"/>
      <c r="X88" s="404"/>
      <c r="Z88" s="407" t="str">
        <f t="shared" si="30"/>
        <v/>
      </c>
      <c r="AA88" s="130" t="str">
        <f t="shared" si="26"/>
        <v/>
      </c>
      <c r="AB88" s="407" t="str">
        <f t="shared" si="27"/>
        <v/>
      </c>
      <c r="AC88" s="130" t="str">
        <f t="shared" si="28"/>
        <v/>
      </c>
      <c r="AD88" s="461"/>
    </row>
    <row r="89" spans="2:30" ht="13.5" hidden="1" outlineLevel="1" thickBot="1" x14ac:dyDescent="0.25">
      <c r="B89" s="514"/>
      <c r="C89" s="515"/>
      <c r="D89" s="515"/>
      <c r="E89" s="515"/>
      <c r="F89" s="515"/>
      <c r="G89" s="515"/>
      <c r="H89" s="515"/>
      <c r="I89" s="515"/>
      <c r="J89" s="48"/>
      <c r="K89" s="254"/>
      <c r="L89" s="429" t="s">
        <v>120</v>
      </c>
      <c r="M89" s="257" t="str">
        <f>IF(LEN($C$5)&lt;=1,
    "",
    IF(
        OR($C$5="Overige (zorg-)instellingen",$C$5="Onderneming"),
        IF(Basisgegevens!$C$5="Ja",
            IFERROR(
                INDEX(Hulpsheets!$AO$3:$AR$18,
                    MATCH($C$9,Hulpsheets!$AN$3:$AN$18,0),
                    MATCH($C$6,Hulpsheets!$AO$3:$AR$3,0)
                ),
                ""
            ),
            IFERROR(
                INDEX(Hulpsheets!$AH$3:$AK$18,
                    MATCH($C$9,Hulpsheets!$AG$3:$AG$18,0),
                    MATCH($C$6,Hulpsheets!$AH$3:$AK$3,0)
                ),
                ""
            )
        ),
        IF($L89="Niet-economische activiteit",
            100%,
            IF(Basisgegevens!$C$5="Ja",
                IFERROR(
                    INDEX(Hulpsheets!$AO$3:$AR$18,
                        MATCH($C$9,Hulpsheets!$AN$3:$AN$18,0),
                        MATCH($C$6,Hulpsheets!$AO$3:$AR$3,0)
                    ),
                    ""
                ),
                IFERROR(
                    INDEX(Hulpsheets!$AH$3:$AK$18,
                        MATCH($C$9,Hulpsheets!$AG$3:$AG$18,0),
                        MATCH($C$6,Hulpsheets!$AH$3:$AK$3,0)
                    ),
                    ""
                )
            )
        )
    )
)</f>
        <v/>
      </c>
      <c r="N89" s="397">
        <f t="shared" si="22"/>
        <v>0</v>
      </c>
      <c r="O89" s="77" t="str">
        <f t="shared" si="23"/>
        <v/>
      </c>
      <c r="P89" s="86" t="str">
        <f t="shared" si="24"/>
        <v/>
      </c>
      <c r="R89" s="404"/>
      <c r="S89" s="403" t="str">
        <f t="shared" si="29"/>
        <v/>
      </c>
      <c r="T89" s="130" t="str">
        <f t="shared" si="25"/>
        <v/>
      </c>
      <c r="U89" s="70"/>
      <c r="V89" s="404"/>
      <c r="W89" s="70"/>
      <c r="X89" s="404"/>
      <c r="Z89" s="407" t="str">
        <f t="shared" si="30"/>
        <v/>
      </c>
      <c r="AA89" s="130" t="str">
        <f t="shared" si="26"/>
        <v/>
      </c>
      <c r="AB89" s="407" t="str">
        <f t="shared" si="27"/>
        <v/>
      </c>
      <c r="AC89" s="130" t="str">
        <f t="shared" si="28"/>
        <v/>
      </c>
      <c r="AD89" s="461"/>
    </row>
    <row r="90" spans="2:30" ht="13.5" hidden="1" outlineLevel="1" thickBot="1" x14ac:dyDescent="0.25">
      <c r="B90" s="514"/>
      <c r="C90" s="515"/>
      <c r="D90" s="515"/>
      <c r="E90" s="515"/>
      <c r="F90" s="515"/>
      <c r="G90" s="515"/>
      <c r="H90" s="515"/>
      <c r="I90" s="515"/>
      <c r="J90" s="48"/>
      <c r="K90" s="254"/>
      <c r="L90" s="429" t="s">
        <v>120</v>
      </c>
      <c r="M90" s="257" t="str">
        <f>IF(LEN($C$5)&lt;=1,
    "",
    IF(
        OR($C$5="Overige (zorg-)instellingen",$C$5="Onderneming"),
        IF(Basisgegevens!$C$5="Ja",
            IFERROR(
                INDEX(Hulpsheets!$AO$3:$AR$18,
                    MATCH($C$9,Hulpsheets!$AN$3:$AN$18,0),
                    MATCH($C$6,Hulpsheets!$AO$3:$AR$3,0)
                ),
                ""
            ),
            IFERROR(
                INDEX(Hulpsheets!$AH$3:$AK$18,
                    MATCH($C$9,Hulpsheets!$AG$3:$AG$18,0),
                    MATCH($C$6,Hulpsheets!$AH$3:$AK$3,0)
                ),
                ""
            )
        ),
        IF($L90="Niet-economische activiteit",
            100%,
            IF(Basisgegevens!$C$5="Ja",
                IFERROR(
                    INDEX(Hulpsheets!$AO$3:$AR$18,
                        MATCH($C$9,Hulpsheets!$AN$3:$AN$18,0),
                        MATCH($C$6,Hulpsheets!$AO$3:$AR$3,0)
                    ),
                    ""
                ),
                IFERROR(
                    INDEX(Hulpsheets!$AH$3:$AK$18,
                        MATCH($C$9,Hulpsheets!$AG$3:$AG$18,0),
                        MATCH($C$6,Hulpsheets!$AH$3:$AK$3,0)
                    ),
                    ""
                )
            )
        )
    )
)</f>
        <v/>
      </c>
      <c r="N90" s="397">
        <f t="shared" si="22"/>
        <v>0</v>
      </c>
      <c r="O90" s="77" t="str">
        <f t="shared" si="23"/>
        <v/>
      </c>
      <c r="P90" s="86" t="str">
        <f t="shared" si="24"/>
        <v/>
      </c>
      <c r="R90" s="404"/>
      <c r="S90" s="403" t="str">
        <f t="shared" si="29"/>
        <v/>
      </c>
      <c r="T90" s="130" t="str">
        <f t="shared" si="25"/>
        <v/>
      </c>
      <c r="U90" s="70"/>
      <c r="V90" s="404"/>
      <c r="W90" s="70"/>
      <c r="X90" s="404"/>
      <c r="Z90" s="407" t="str">
        <f t="shared" si="30"/>
        <v/>
      </c>
      <c r="AA90" s="130" t="str">
        <f t="shared" si="26"/>
        <v/>
      </c>
      <c r="AB90" s="407" t="str">
        <f t="shared" si="27"/>
        <v/>
      </c>
      <c r="AC90" s="130" t="str">
        <f t="shared" si="28"/>
        <v/>
      </c>
      <c r="AD90" s="461"/>
    </row>
    <row r="91" spans="2:30" ht="13.5" hidden="1" outlineLevel="1" thickBot="1" x14ac:dyDescent="0.25">
      <c r="B91" s="514"/>
      <c r="C91" s="515"/>
      <c r="D91" s="515"/>
      <c r="E91" s="515"/>
      <c r="F91" s="515"/>
      <c r="G91" s="515"/>
      <c r="H91" s="515"/>
      <c r="I91" s="515"/>
      <c r="J91" s="48"/>
      <c r="K91" s="254"/>
      <c r="L91" s="429" t="s">
        <v>120</v>
      </c>
      <c r="M91" s="257" t="str">
        <f>IF(LEN($C$5)&lt;=1,
    "",
    IF(
        OR($C$5="Overige (zorg-)instellingen",$C$5="Onderneming"),
        IF(Basisgegevens!$C$5="Ja",
            IFERROR(
                INDEX(Hulpsheets!$AO$3:$AR$18,
                    MATCH($C$9,Hulpsheets!$AN$3:$AN$18,0),
                    MATCH($C$6,Hulpsheets!$AO$3:$AR$3,0)
                ),
                ""
            ),
            IFERROR(
                INDEX(Hulpsheets!$AH$3:$AK$18,
                    MATCH($C$9,Hulpsheets!$AG$3:$AG$18,0),
                    MATCH($C$6,Hulpsheets!$AH$3:$AK$3,0)
                ),
                ""
            )
        ),
        IF($L91="Niet-economische activiteit",
            100%,
            IF(Basisgegevens!$C$5="Ja",
                IFERROR(
                    INDEX(Hulpsheets!$AO$3:$AR$18,
                        MATCH($C$9,Hulpsheets!$AN$3:$AN$18,0),
                        MATCH($C$6,Hulpsheets!$AO$3:$AR$3,0)
                    ),
                    ""
                ),
                IFERROR(
                    INDEX(Hulpsheets!$AH$3:$AK$18,
                        MATCH($C$9,Hulpsheets!$AG$3:$AG$18,0),
                        MATCH($C$6,Hulpsheets!$AH$3:$AK$3,0)
                    ),
                    ""
                )
            )
        )
    )
)</f>
        <v/>
      </c>
      <c r="N91" s="397">
        <f t="shared" si="22"/>
        <v>0</v>
      </c>
      <c r="O91" s="77" t="str">
        <f t="shared" si="23"/>
        <v/>
      </c>
      <c r="P91" s="86" t="str">
        <f t="shared" si="24"/>
        <v/>
      </c>
      <c r="R91" s="404"/>
      <c r="S91" s="403" t="str">
        <f t="shared" si="29"/>
        <v/>
      </c>
      <c r="T91" s="130" t="str">
        <f t="shared" si="25"/>
        <v/>
      </c>
      <c r="U91" s="70"/>
      <c r="V91" s="404"/>
      <c r="W91" s="70"/>
      <c r="X91" s="404"/>
      <c r="Z91" s="407" t="str">
        <f t="shared" si="30"/>
        <v/>
      </c>
      <c r="AA91" s="130" t="str">
        <f t="shared" si="26"/>
        <v/>
      </c>
      <c r="AB91" s="407" t="str">
        <f t="shared" si="27"/>
        <v/>
      </c>
      <c r="AC91" s="130" t="str">
        <f t="shared" si="28"/>
        <v/>
      </c>
      <c r="AD91" s="461"/>
    </row>
    <row r="92" spans="2:30" ht="13.5" hidden="1" outlineLevel="1" thickBot="1" x14ac:dyDescent="0.25">
      <c r="B92" s="514"/>
      <c r="C92" s="515"/>
      <c r="D92" s="515"/>
      <c r="E92" s="515"/>
      <c r="F92" s="515"/>
      <c r="G92" s="515"/>
      <c r="H92" s="515"/>
      <c r="I92" s="515"/>
      <c r="J92" s="48"/>
      <c r="K92" s="254"/>
      <c r="L92" s="429" t="s">
        <v>120</v>
      </c>
      <c r="M92" s="257" t="str">
        <f>IF(LEN($C$5)&lt;=1,
    "",
    IF(
        OR($C$5="Overige (zorg-)instellingen",$C$5="Onderneming"),
        IF(Basisgegevens!$C$5="Ja",
            IFERROR(
                INDEX(Hulpsheets!$AO$3:$AR$18,
                    MATCH($C$9,Hulpsheets!$AN$3:$AN$18,0),
                    MATCH($C$6,Hulpsheets!$AO$3:$AR$3,0)
                ),
                ""
            ),
            IFERROR(
                INDEX(Hulpsheets!$AH$3:$AK$18,
                    MATCH($C$9,Hulpsheets!$AG$3:$AG$18,0),
                    MATCH($C$6,Hulpsheets!$AH$3:$AK$3,0)
                ),
                ""
            )
        ),
        IF($L92="Niet-economische activiteit",
            100%,
            IF(Basisgegevens!$C$5="Ja",
                IFERROR(
                    INDEX(Hulpsheets!$AO$3:$AR$18,
                        MATCH($C$9,Hulpsheets!$AN$3:$AN$18,0),
                        MATCH($C$6,Hulpsheets!$AO$3:$AR$3,0)
                    ),
                    ""
                ),
                IFERROR(
                    INDEX(Hulpsheets!$AH$3:$AK$18,
                        MATCH($C$9,Hulpsheets!$AG$3:$AG$18,0),
                        MATCH($C$6,Hulpsheets!$AH$3:$AK$3,0)
                    ),
                    ""
                )
            )
        )
    )
)</f>
        <v/>
      </c>
      <c r="N92" s="397">
        <f t="shared" si="22"/>
        <v>0</v>
      </c>
      <c r="O92" s="77" t="str">
        <f t="shared" si="23"/>
        <v/>
      </c>
      <c r="P92" s="86" t="str">
        <f t="shared" si="24"/>
        <v/>
      </c>
      <c r="R92" s="404"/>
      <c r="S92" s="403" t="str">
        <f t="shared" si="29"/>
        <v/>
      </c>
      <c r="T92" s="130" t="str">
        <f t="shared" si="25"/>
        <v/>
      </c>
      <c r="U92" s="70"/>
      <c r="V92" s="404"/>
      <c r="W92" s="70"/>
      <c r="X92" s="404"/>
      <c r="Z92" s="407" t="str">
        <f t="shared" si="30"/>
        <v/>
      </c>
      <c r="AA92" s="130" t="str">
        <f t="shared" si="26"/>
        <v/>
      </c>
      <c r="AB92" s="407" t="str">
        <f t="shared" si="27"/>
        <v/>
      </c>
      <c r="AC92" s="130" t="str">
        <f t="shared" si="28"/>
        <v/>
      </c>
      <c r="AD92" s="461"/>
    </row>
    <row r="93" spans="2:30" ht="13.5" hidden="1" outlineLevel="1" thickBot="1" x14ac:dyDescent="0.25">
      <c r="B93" s="514"/>
      <c r="C93" s="515"/>
      <c r="D93" s="515"/>
      <c r="E93" s="515"/>
      <c r="F93" s="515"/>
      <c r="G93" s="515"/>
      <c r="H93" s="515"/>
      <c r="I93" s="515"/>
      <c r="J93" s="48"/>
      <c r="K93" s="254"/>
      <c r="L93" s="429" t="s">
        <v>120</v>
      </c>
      <c r="M93" s="257" t="str">
        <f>IF(LEN($C$5)&lt;=1,
    "",
    IF(
        OR($C$5="Overige (zorg-)instellingen",$C$5="Onderneming"),
        IF(Basisgegevens!$C$5="Ja",
            IFERROR(
                INDEX(Hulpsheets!$AO$3:$AR$18,
                    MATCH($C$9,Hulpsheets!$AN$3:$AN$18,0),
                    MATCH($C$6,Hulpsheets!$AO$3:$AR$3,0)
                ),
                ""
            ),
            IFERROR(
                INDEX(Hulpsheets!$AH$3:$AK$18,
                    MATCH($C$9,Hulpsheets!$AG$3:$AG$18,0),
                    MATCH($C$6,Hulpsheets!$AH$3:$AK$3,0)
                ),
                ""
            )
        ),
        IF($L93="Niet-economische activiteit",
            100%,
            IF(Basisgegevens!$C$5="Ja",
                IFERROR(
                    INDEX(Hulpsheets!$AO$3:$AR$18,
                        MATCH($C$9,Hulpsheets!$AN$3:$AN$18,0),
                        MATCH($C$6,Hulpsheets!$AO$3:$AR$3,0)
                    ),
                    ""
                ),
                IFERROR(
                    INDEX(Hulpsheets!$AH$3:$AK$18,
                        MATCH($C$9,Hulpsheets!$AG$3:$AG$18,0),
                        MATCH($C$6,Hulpsheets!$AH$3:$AK$3,0)
                    ),
                    ""
                )
            )
        )
    )
)</f>
        <v/>
      </c>
      <c r="N93" s="397">
        <f t="shared" si="22"/>
        <v>0</v>
      </c>
      <c r="O93" s="77" t="str">
        <f t="shared" si="23"/>
        <v/>
      </c>
      <c r="P93" s="86" t="str">
        <f t="shared" si="24"/>
        <v/>
      </c>
      <c r="R93" s="404"/>
      <c r="S93" s="403" t="str">
        <f t="shared" si="29"/>
        <v/>
      </c>
      <c r="T93" s="130" t="str">
        <f t="shared" si="25"/>
        <v/>
      </c>
      <c r="U93" s="70"/>
      <c r="V93" s="404"/>
      <c r="W93" s="70"/>
      <c r="X93" s="404"/>
      <c r="Z93" s="407" t="str">
        <f t="shared" si="30"/>
        <v/>
      </c>
      <c r="AA93" s="130" t="str">
        <f t="shared" si="26"/>
        <v/>
      </c>
      <c r="AB93" s="407" t="str">
        <f t="shared" si="27"/>
        <v/>
      </c>
      <c r="AC93" s="130" t="str">
        <f t="shared" si="28"/>
        <v/>
      </c>
      <c r="AD93" s="461"/>
    </row>
    <row r="94" spans="2:30" ht="13.5" hidden="1" outlineLevel="1" thickBot="1" x14ac:dyDescent="0.25">
      <c r="B94" s="514"/>
      <c r="C94" s="515"/>
      <c r="D94" s="515"/>
      <c r="E94" s="515"/>
      <c r="F94" s="515"/>
      <c r="G94" s="515"/>
      <c r="H94" s="515"/>
      <c r="I94" s="515"/>
      <c r="J94" s="48"/>
      <c r="K94" s="254"/>
      <c r="L94" s="429" t="s">
        <v>120</v>
      </c>
      <c r="M94" s="257" t="str">
        <f>IF(LEN($C$5)&lt;=1,
    "",
    IF(
        OR($C$5="Overige (zorg-)instellingen",$C$5="Onderneming"),
        IF(Basisgegevens!$C$5="Ja",
            IFERROR(
                INDEX(Hulpsheets!$AO$3:$AR$18,
                    MATCH($C$9,Hulpsheets!$AN$3:$AN$18,0),
                    MATCH($C$6,Hulpsheets!$AO$3:$AR$3,0)
                ),
                ""
            ),
            IFERROR(
                INDEX(Hulpsheets!$AH$3:$AK$18,
                    MATCH($C$9,Hulpsheets!$AG$3:$AG$18,0),
                    MATCH($C$6,Hulpsheets!$AH$3:$AK$3,0)
                ),
                ""
            )
        ),
        IF($L94="Niet-economische activiteit",
            100%,
            IF(Basisgegevens!$C$5="Ja",
                IFERROR(
                    INDEX(Hulpsheets!$AO$3:$AR$18,
                        MATCH($C$9,Hulpsheets!$AN$3:$AN$18,0),
                        MATCH($C$6,Hulpsheets!$AO$3:$AR$3,0)
                    ),
                    ""
                ),
                IFERROR(
                    INDEX(Hulpsheets!$AH$3:$AK$18,
                        MATCH($C$9,Hulpsheets!$AG$3:$AG$18,0),
                        MATCH($C$6,Hulpsheets!$AH$3:$AK$3,0)
                    ),
                    ""
                )
            )
        )
    )
)</f>
        <v/>
      </c>
      <c r="N94" s="397">
        <f t="shared" si="22"/>
        <v>0</v>
      </c>
      <c r="O94" s="77" t="str">
        <f t="shared" si="23"/>
        <v/>
      </c>
      <c r="P94" s="86" t="str">
        <f t="shared" si="24"/>
        <v/>
      </c>
      <c r="R94" s="404"/>
      <c r="S94" s="403" t="str">
        <f t="shared" si="29"/>
        <v/>
      </c>
      <c r="T94" s="130" t="str">
        <f t="shared" si="25"/>
        <v/>
      </c>
      <c r="U94" s="70"/>
      <c r="V94" s="404"/>
      <c r="W94" s="70"/>
      <c r="X94" s="404"/>
      <c r="Z94" s="407" t="str">
        <f t="shared" si="30"/>
        <v/>
      </c>
      <c r="AA94" s="130" t="str">
        <f t="shared" si="26"/>
        <v/>
      </c>
      <c r="AB94" s="407" t="str">
        <f t="shared" si="27"/>
        <v/>
      </c>
      <c r="AC94" s="130" t="str">
        <f t="shared" si="28"/>
        <v/>
      </c>
      <c r="AD94" s="461"/>
    </row>
    <row r="95" spans="2:30" ht="13.5" hidden="1" outlineLevel="1" thickBot="1" x14ac:dyDescent="0.25">
      <c r="B95" s="514"/>
      <c r="C95" s="515"/>
      <c r="D95" s="515"/>
      <c r="E95" s="515"/>
      <c r="F95" s="515"/>
      <c r="G95" s="515"/>
      <c r="H95" s="515"/>
      <c r="I95" s="515"/>
      <c r="J95" s="48"/>
      <c r="K95" s="254"/>
      <c r="L95" s="429" t="s">
        <v>120</v>
      </c>
      <c r="M95" s="257" t="str">
        <f>IF(LEN($C$5)&lt;=1,
    "",
    IF(
        OR($C$5="Overige (zorg-)instellingen",$C$5="Onderneming"),
        IF(Basisgegevens!$C$5="Ja",
            IFERROR(
                INDEX(Hulpsheets!$AO$3:$AR$18,
                    MATCH($C$9,Hulpsheets!$AN$3:$AN$18,0),
                    MATCH($C$6,Hulpsheets!$AO$3:$AR$3,0)
                ),
                ""
            ),
            IFERROR(
                INDEX(Hulpsheets!$AH$3:$AK$18,
                    MATCH($C$9,Hulpsheets!$AG$3:$AG$18,0),
                    MATCH($C$6,Hulpsheets!$AH$3:$AK$3,0)
                ),
                ""
            )
        ),
        IF($L95="Niet-economische activiteit",
            100%,
            IF(Basisgegevens!$C$5="Ja",
                IFERROR(
                    INDEX(Hulpsheets!$AO$3:$AR$18,
                        MATCH($C$9,Hulpsheets!$AN$3:$AN$18,0),
                        MATCH($C$6,Hulpsheets!$AO$3:$AR$3,0)
                    ),
                    ""
                ),
                IFERROR(
                    INDEX(Hulpsheets!$AH$3:$AK$18,
                        MATCH($C$9,Hulpsheets!$AG$3:$AG$18,0),
                        MATCH($C$6,Hulpsheets!$AH$3:$AK$3,0)
                    ),
                    ""
                )
            )
        )
    )
)</f>
        <v/>
      </c>
      <c r="N95" s="397">
        <f t="shared" si="22"/>
        <v>0</v>
      </c>
      <c r="O95" s="77" t="str">
        <f t="shared" si="23"/>
        <v/>
      </c>
      <c r="P95" s="86" t="str">
        <f t="shared" si="24"/>
        <v/>
      </c>
      <c r="R95" s="404"/>
      <c r="S95" s="403" t="str">
        <f t="shared" si="29"/>
        <v/>
      </c>
      <c r="T95" s="130" t="str">
        <f t="shared" si="25"/>
        <v/>
      </c>
      <c r="U95" s="70"/>
      <c r="V95" s="404"/>
      <c r="W95" s="70"/>
      <c r="X95" s="404"/>
      <c r="Z95" s="407" t="str">
        <f t="shared" si="30"/>
        <v/>
      </c>
      <c r="AA95" s="130" t="str">
        <f t="shared" si="26"/>
        <v/>
      </c>
      <c r="AB95" s="407" t="str">
        <f t="shared" si="27"/>
        <v/>
      </c>
      <c r="AC95" s="130" t="str">
        <f t="shared" si="28"/>
        <v/>
      </c>
      <c r="AD95" s="461"/>
    </row>
    <row r="96" spans="2:30" ht="13.5" hidden="1" outlineLevel="1" thickBot="1" x14ac:dyDescent="0.25">
      <c r="B96" s="514"/>
      <c r="C96" s="515"/>
      <c r="D96" s="515"/>
      <c r="E96" s="515"/>
      <c r="F96" s="515"/>
      <c r="G96" s="515"/>
      <c r="H96" s="515"/>
      <c r="I96" s="515"/>
      <c r="J96" s="48"/>
      <c r="K96" s="254"/>
      <c r="L96" s="429" t="s">
        <v>120</v>
      </c>
      <c r="M96" s="257" t="str">
        <f>IF(LEN($C$5)&lt;=1,
    "",
    IF(
        OR($C$5="Overige (zorg-)instellingen",$C$5="Onderneming"),
        IF(Basisgegevens!$C$5="Ja",
            IFERROR(
                INDEX(Hulpsheets!$AO$3:$AR$18,
                    MATCH($C$9,Hulpsheets!$AN$3:$AN$18,0),
                    MATCH($C$6,Hulpsheets!$AO$3:$AR$3,0)
                ),
                ""
            ),
            IFERROR(
                INDEX(Hulpsheets!$AH$3:$AK$18,
                    MATCH($C$9,Hulpsheets!$AG$3:$AG$18,0),
                    MATCH($C$6,Hulpsheets!$AH$3:$AK$3,0)
                ),
                ""
            )
        ),
        IF($L96="Niet-economische activiteit",
            100%,
            IF(Basisgegevens!$C$5="Ja",
                IFERROR(
                    INDEX(Hulpsheets!$AO$3:$AR$18,
                        MATCH($C$9,Hulpsheets!$AN$3:$AN$18,0),
                        MATCH($C$6,Hulpsheets!$AO$3:$AR$3,0)
                    ),
                    ""
                ),
                IFERROR(
                    INDEX(Hulpsheets!$AH$3:$AK$18,
                        MATCH($C$9,Hulpsheets!$AG$3:$AG$18,0),
                        MATCH($C$6,Hulpsheets!$AH$3:$AK$3,0)
                    ),
                    ""
                )
            )
        )
    )
)</f>
        <v/>
      </c>
      <c r="N96" s="397">
        <f t="shared" si="22"/>
        <v>0</v>
      </c>
      <c r="O96" s="77" t="str">
        <f t="shared" si="23"/>
        <v/>
      </c>
      <c r="P96" s="86" t="str">
        <f t="shared" si="24"/>
        <v/>
      </c>
      <c r="R96" s="404"/>
      <c r="S96" s="403" t="str">
        <f t="shared" si="29"/>
        <v/>
      </c>
      <c r="T96" s="130" t="str">
        <f t="shared" si="25"/>
        <v/>
      </c>
      <c r="U96" s="70"/>
      <c r="V96" s="404"/>
      <c r="W96" s="70"/>
      <c r="X96" s="404"/>
      <c r="Z96" s="407" t="str">
        <f t="shared" si="30"/>
        <v/>
      </c>
      <c r="AA96" s="130" t="str">
        <f t="shared" si="26"/>
        <v/>
      </c>
      <c r="AB96" s="407" t="str">
        <f t="shared" si="27"/>
        <v/>
      </c>
      <c r="AC96" s="130" t="str">
        <f t="shared" si="28"/>
        <v/>
      </c>
      <c r="AD96" s="461"/>
    </row>
    <row r="97" spans="1:30" ht="13.5" hidden="1" outlineLevel="1" collapsed="1" thickBot="1" x14ac:dyDescent="0.25">
      <c r="B97" s="527"/>
      <c r="C97" s="528"/>
      <c r="D97" s="528"/>
      <c r="E97" s="528"/>
      <c r="F97" s="528"/>
      <c r="G97" s="528"/>
      <c r="H97" s="528"/>
      <c r="I97" s="528"/>
      <c r="J97" s="109"/>
      <c r="K97" s="438"/>
      <c r="L97" s="428" t="s">
        <v>120</v>
      </c>
      <c r="M97" s="427" t="str">
        <f>IF(LEN($C$5)&lt;=1,
    "",
    IF(
        OR($C$5="Overige (zorg-)instellingen",$C$5="Onderneming"),
        IF(Basisgegevens!$C$5="Ja",
            IFERROR(
                INDEX(Hulpsheets!$AO$3:$AR$18,
                    MATCH($C$9,Hulpsheets!$AN$3:$AN$18,0),
                    MATCH($C$6,Hulpsheets!$AO$3:$AR$3,0)
                ),
                ""
            ),
            IFERROR(
                INDEX(Hulpsheets!$AH$3:$AK$18,
                    MATCH($C$9,Hulpsheets!$AG$3:$AG$18,0),
                    MATCH($C$6,Hulpsheets!$AH$3:$AK$3,0)
                ),
                ""
            )
        ),
        IF($L97="Niet-economische activiteit",
            100%,
            IF(Basisgegevens!$C$5="Ja",
                IFERROR(
                    INDEX(Hulpsheets!$AO$3:$AR$18,
                        MATCH($C$9,Hulpsheets!$AN$3:$AN$18,0),
                        MATCH($C$6,Hulpsheets!$AO$3:$AR$3,0)
                    ),
                    ""
                ),
                IFERROR(
                    INDEX(Hulpsheets!$AH$3:$AK$18,
                        MATCH($C$9,Hulpsheets!$AG$3:$AG$18,0),
                        MATCH($C$6,Hulpsheets!$AH$3:$AK$3,0)
                    ),
                    ""
                )
            )
        )
    )
)</f>
        <v/>
      </c>
      <c r="N97" s="397">
        <f t="shared" si="22"/>
        <v>0</v>
      </c>
      <c r="O97" s="87" t="str">
        <f t="shared" si="23"/>
        <v/>
      </c>
      <c r="P97" s="88" t="str">
        <f t="shared" si="24"/>
        <v/>
      </c>
      <c r="R97" s="405"/>
      <c r="S97" s="403" t="str">
        <f t="shared" si="29"/>
        <v/>
      </c>
      <c r="T97" s="365" t="str">
        <f t="shared" si="25"/>
        <v/>
      </c>
      <c r="U97" s="70"/>
      <c r="V97" s="405"/>
      <c r="W97" s="70"/>
      <c r="X97" s="405"/>
      <c r="Z97" s="407" t="str">
        <f t="shared" si="30"/>
        <v/>
      </c>
      <c r="AA97" s="130" t="str">
        <f t="shared" si="26"/>
        <v/>
      </c>
      <c r="AB97" s="407" t="str">
        <f t="shared" si="27"/>
        <v/>
      </c>
      <c r="AC97" s="365" t="str">
        <f t="shared" si="28"/>
        <v/>
      </c>
      <c r="AD97" s="461"/>
    </row>
    <row r="98" spans="1:30" ht="13.5" collapsed="1" thickBot="1" x14ac:dyDescent="0.25">
      <c r="B98" s="32"/>
      <c r="C98" s="32"/>
      <c r="D98" s="103"/>
      <c r="E98" s="110"/>
      <c r="F98" s="110"/>
      <c r="G98" s="111"/>
      <c r="H98" s="112"/>
      <c r="I98" s="29"/>
      <c r="J98" s="111"/>
      <c r="L98" s="418" t="s">
        <v>102</v>
      </c>
      <c r="M98" s="78"/>
      <c r="N98" s="101">
        <f>SUM(N73:N97)</f>
        <v>0</v>
      </c>
      <c r="O98" s="101">
        <f>SUM(O73:O97)</f>
        <v>0</v>
      </c>
      <c r="P98" s="101">
        <f>SUM(P73:P97)</f>
        <v>0</v>
      </c>
      <c r="Q98" s="29"/>
      <c r="R98" s="439">
        <f>SUM(R73:R97)</f>
        <v>0</v>
      </c>
      <c r="S98" s="102">
        <f>SUM(S73:S97)</f>
        <v>0</v>
      </c>
      <c r="T98" s="102">
        <f>SUM(T73:T97)</f>
        <v>0</v>
      </c>
      <c r="V98" s="364">
        <f>SUM(V73:V97)</f>
        <v>0</v>
      </c>
      <c r="W98" s="70"/>
      <c r="X98" s="364">
        <f>SUM(X73:X97)</f>
        <v>0</v>
      </c>
      <c r="Z98" s="364">
        <f>SUM(Z73:Z97)</f>
        <v>0</v>
      </c>
      <c r="AA98" s="364">
        <f>SUM(AA73:AA97)</f>
        <v>0</v>
      </c>
      <c r="AB98" s="364">
        <f>SUM(AB73:AB97)</f>
        <v>0</v>
      </c>
      <c r="AC98" s="364">
        <f>SUM(AC73:AC97)</f>
        <v>0</v>
      </c>
      <c r="AD98" s="462"/>
    </row>
    <row r="99" spans="1:30" ht="13.5" thickBot="1" x14ac:dyDescent="0.25">
      <c r="B99" s="32"/>
      <c r="C99" s="32"/>
      <c r="D99" s="103"/>
      <c r="E99" s="110"/>
      <c r="F99" s="110"/>
      <c r="G99" s="111"/>
      <c r="H99" s="112"/>
      <c r="I99" s="29"/>
      <c r="J99" s="111"/>
      <c r="U99" s="100"/>
      <c r="V99" s="100"/>
      <c r="W99" s="100"/>
      <c r="X99" s="100"/>
      <c r="Z99" s="100"/>
      <c r="AA99" s="100"/>
      <c r="AB99" s="100"/>
    </row>
    <row r="100" spans="1:30" ht="15" customHeight="1" thickBot="1" x14ac:dyDescent="0.25">
      <c r="B100" s="503" t="s">
        <v>244</v>
      </c>
      <c r="C100" s="503"/>
      <c r="D100" s="503"/>
      <c r="E100" s="503"/>
      <c r="F100" s="29"/>
      <c r="I100" s="29"/>
      <c r="P100" s="29"/>
      <c r="Q100" s="29"/>
      <c r="R100" s="406" t="s">
        <v>87</v>
      </c>
      <c r="S100" s="401"/>
      <c r="T100" s="402"/>
      <c r="U100" s="6"/>
      <c r="V100" s="498" t="s">
        <v>61</v>
      </c>
      <c r="W100" s="6"/>
      <c r="X100" s="498" t="s">
        <v>62</v>
      </c>
      <c r="Z100" s="401"/>
      <c r="AA100" s="402"/>
      <c r="AB100" s="412"/>
      <c r="AC100" s="413"/>
      <c r="AD100" s="463"/>
    </row>
    <row r="101" spans="1:30" ht="13.5" thickBot="1" x14ac:dyDescent="0.25">
      <c r="B101" s="106"/>
      <c r="C101" s="106"/>
      <c r="D101" s="107"/>
      <c r="E101" s="107"/>
      <c r="G101" s="107"/>
      <c r="H101" s="108"/>
      <c r="I101" s="95"/>
      <c r="J101" s="107"/>
      <c r="K101" s="107"/>
      <c r="L101" s="107"/>
      <c r="P101" s="29"/>
      <c r="Q101" s="29"/>
      <c r="R101" s="6"/>
      <c r="S101" s="6"/>
      <c r="T101" s="6"/>
      <c r="U101" s="6"/>
      <c r="V101" s="499"/>
      <c r="W101" s="6"/>
      <c r="X101" s="499"/>
      <c r="Z101" s="6"/>
      <c r="AA101" s="6"/>
      <c r="AB101" s="6"/>
      <c r="AC101" s="97"/>
      <c r="AD101" s="97"/>
    </row>
    <row r="102" spans="1:30" ht="39" customHeight="1" thickBot="1" x14ac:dyDescent="0.25">
      <c r="A102" s="117"/>
      <c r="B102" s="504" t="s">
        <v>109</v>
      </c>
      <c r="C102" s="505"/>
      <c r="D102" s="505"/>
      <c r="E102" s="240" t="s">
        <v>112</v>
      </c>
      <c r="F102" s="237" t="s">
        <v>113</v>
      </c>
      <c r="G102" s="240" t="s">
        <v>114</v>
      </c>
      <c r="H102" s="240" t="s">
        <v>115</v>
      </c>
      <c r="I102" s="240" t="s">
        <v>116</v>
      </c>
      <c r="J102" s="240" t="s">
        <v>117</v>
      </c>
      <c r="K102" s="240" t="s">
        <v>118</v>
      </c>
      <c r="L102" s="236" t="s">
        <v>235</v>
      </c>
      <c r="M102" s="143" t="s">
        <v>94</v>
      </c>
      <c r="N102" s="237" t="s">
        <v>119</v>
      </c>
      <c r="O102" s="237" t="s">
        <v>95</v>
      </c>
      <c r="P102" s="237" t="s">
        <v>96</v>
      </c>
      <c r="Q102" s="117"/>
      <c r="R102" s="239" t="s">
        <v>68</v>
      </c>
      <c r="S102" s="238" t="s">
        <v>97</v>
      </c>
      <c r="T102" s="238" t="s">
        <v>70</v>
      </c>
      <c r="U102" s="119"/>
      <c r="V102" s="239" t="s">
        <v>68</v>
      </c>
      <c r="W102" s="6"/>
      <c r="X102" s="239" t="s">
        <v>68</v>
      </c>
      <c r="Y102" s="117"/>
      <c r="Z102" s="238" t="s">
        <v>97</v>
      </c>
      <c r="AA102" s="238" t="s">
        <v>70</v>
      </c>
      <c r="AB102" s="238" t="s">
        <v>97</v>
      </c>
      <c r="AC102" s="238" t="s">
        <v>70</v>
      </c>
      <c r="AD102" s="118"/>
    </row>
    <row r="103" spans="1:30" x14ac:dyDescent="0.2">
      <c r="B103" s="516"/>
      <c r="C103" s="517"/>
      <c r="D103" s="517"/>
      <c r="E103" s="20"/>
      <c r="F103" s="141"/>
      <c r="G103" s="151" t="str">
        <f>IF(E103="","",IF($C$7&gt;12,IF(E103="computer",F103*Hulpsheets!$AX$4,F103*Hulpsheets!$AX$5),(IF(E103="computer",F103*Hulpsheets!$AX$4,F103*Hulpsheets!$AX$5)*$C$7/12)))</f>
        <v/>
      </c>
      <c r="H103" s="151" t="str">
        <f>IF(E103="","",IF($C$7&lt;13,0,IF($C$7&gt;24,IF(E103="computer",F103*Hulpsheets!$AY$4,F103*Hulpsheets!$AY$5),IF(E103="computer",F103*Hulpsheets!$AY$4,F103*Hulpsheets!$AY$5)*($C$7-12)/12)))</f>
        <v/>
      </c>
      <c r="I103" s="151" t="str">
        <f>IF(E103="","",IF($C$7&lt;24,0,IF($C$7&gt;36,IF(E103="computer",F103*Hulpsheets!$AZ$4,F103*Hulpsheets!$AZ$5),IF(E103="computer",F103*Hulpsheets!$AZ$4,F103*Hulpsheets!$AZ$5)*($C$7-24)/12)))</f>
        <v/>
      </c>
      <c r="J103" s="151" t="str">
        <f>IF(E103="","",IF($C$7&lt;36,0,IF($C$7&gt;48,IF(E103="computer",F103*Hulpsheets!$BA$4,F103*Hulpsheets!$BA$5),IF(E103="computer",F103*Hulpsheets!$BA$4,F103*Hulpsheets!$BA$5)*($C$7-36)/12)))</f>
        <v/>
      </c>
      <c r="K103" s="151" t="str">
        <f>IF(E103="","",IF($C$7&lt;48,0,IF($C$7&gt;48,IF(E103="computer",F103*Hulpsheets!$BB$4,F103*Hulpsheets!$BB$5),IF(E103="computer",F103*Hulpsheets!$BB$4,F103*Hulpsheets!$BB$5)*($C$7-48)/12)))</f>
        <v/>
      </c>
      <c r="L103" s="429" t="s">
        <v>120</v>
      </c>
      <c r="M103" s="257" t="str">
        <f>IF(LEN($C$5)&lt;=1,
    "",
    IF(
        OR($C$5="Overige (zorg-)instellingen",$C$5="Onderneming"),
        IF(Basisgegevens!$C$5="Ja",
            IFERROR(
                INDEX(Hulpsheets!$AO$3:$AR$18,
                    MATCH($C$9,Hulpsheets!$AN$3:$AN$18,0),
                    MATCH($C$6,Hulpsheets!$AO$3:$AR$3,0)
                ),
                ""
            ),
            IFERROR(
                INDEX(Hulpsheets!$AH$3:$AK$18,
                    MATCH($C$9,Hulpsheets!$AG$3:$AG$18,0),
                    MATCH($C$6,Hulpsheets!$AH$3:$AK$3,0)
                ),
                ""
            )
        ),
        IF($L103="Niet-economische activiteit",
            100%,
            IF(Basisgegevens!$C$5="Ja",
                IFERROR(
                    INDEX(Hulpsheets!$AO$3:$AR$18,
                        MATCH($C$9,Hulpsheets!$AN$3:$AN$18,0),
                        MATCH($C$6,Hulpsheets!$AO$3:$AR$3,0)
                    ),
                    ""
                ),
                IFERROR(
                    INDEX(Hulpsheets!$AH$3:$AK$18,
                        MATCH($C$9,Hulpsheets!$AG$3:$AG$18,0),
                        MATCH($C$6,Hulpsheets!$AH$3:$AK$3,0)
                    ),
                    ""
                )
            )
        )
    )
)</f>
        <v/>
      </c>
      <c r="N103" s="397">
        <f t="shared" ref="N103:N127" si="31">SUM(G103:K103)</f>
        <v>0</v>
      </c>
      <c r="O103" s="82" t="str">
        <f t="shared" ref="O103:O127" si="32">IFERROR(N103*M103,"")</f>
        <v/>
      </c>
      <c r="P103" s="85" t="str">
        <f t="shared" ref="P103:P127" si="33">IFERROR(N103-O103,"")</f>
        <v/>
      </c>
      <c r="R103" s="404"/>
      <c r="S103" s="407" t="str">
        <f>IFERROR($R103*(1-$M103),"")</f>
        <v/>
      </c>
      <c r="T103" s="130" t="str">
        <f t="shared" ref="T103:T127" si="34">IFERROR(R103-S103,"")</f>
        <v/>
      </c>
      <c r="U103" s="80"/>
      <c r="V103" s="404"/>
      <c r="W103" s="70"/>
      <c r="X103" s="404"/>
      <c r="Z103" s="407" t="str">
        <f>IFERROR($V103*(1-$M103),"")</f>
        <v/>
      </c>
      <c r="AA103" s="130" t="str">
        <f t="shared" ref="AA103:AA127" si="35">IFERROR(V103-Z103,"")</f>
        <v/>
      </c>
      <c r="AB103" s="407" t="str">
        <f t="shared" ref="AB103:AB127" si="36">IFERROR($X103*(1-$M103),"")</f>
        <v/>
      </c>
      <c r="AC103" s="130" t="str">
        <f t="shared" ref="AC103:AC127" si="37">IFERROR(X103-AB103,"")</f>
        <v/>
      </c>
      <c r="AD103" s="461"/>
    </row>
    <row r="104" spans="1:30" x14ac:dyDescent="0.2">
      <c r="B104" s="514"/>
      <c r="C104" s="515"/>
      <c r="D104" s="515"/>
      <c r="E104" s="19"/>
      <c r="F104" s="141"/>
      <c r="G104" s="151" t="str">
        <f>IF(E104="","",IF($C$7&gt;12,IF(E104="computer",F104*Hulpsheets!$AX$4,F104*Hulpsheets!$AX$5),(IF(E104="computer",F104*Hulpsheets!$AX$4,F104*Hulpsheets!$AX$5)*$C$7/12)))</f>
        <v/>
      </c>
      <c r="H104" s="151" t="str">
        <f>IF(E104="","",IF($C$7&lt;13,0,IF($C$7&gt;24,IF(E104="computer",F104*Hulpsheets!$AY$4,F104*Hulpsheets!$AY$5),IF(E104="computer",F104*Hulpsheets!$AY$4,F104*Hulpsheets!$AY$5)*($C$7-12)/12)))</f>
        <v/>
      </c>
      <c r="I104" s="151" t="str">
        <f>IF(E104="","",IF($C$7&lt;24,0,IF($C$7&gt;36,IF(E104="computer",F104*Hulpsheets!$AZ$4,F104*Hulpsheets!$AZ$5),IF(E104="computer",F104*Hulpsheets!$AZ$4,F104*Hulpsheets!$AZ$5)*($C$7-24)/12)))</f>
        <v/>
      </c>
      <c r="J104" s="151" t="str">
        <f>IF(E104="","",IF($C$7&lt;36,0,IF($C$7&gt;48,IF(E104="computer",F104*Hulpsheets!$BA$4,F104*Hulpsheets!$BA$5),IF(E104="computer",F104*Hulpsheets!$BA$4,F104*Hulpsheets!$BA$5)*($C$7-36)/12)))</f>
        <v/>
      </c>
      <c r="K104" s="151" t="str">
        <f>IF(E104="","",IF($C$7&lt;48,0,IF($C$7&gt;48,IF(E104="computer",F104*Hulpsheets!$BB$4,F104*Hulpsheets!$BB$5),IF(E104="computer",F104*Hulpsheets!$BB$4,F104*Hulpsheets!$BB$5)*($C$7-48)/12)))</f>
        <v/>
      </c>
      <c r="L104" s="429" t="s">
        <v>120</v>
      </c>
      <c r="M104" s="257" t="str">
        <f>IF(LEN($C$5)&lt;=1,
    "",
    IF(
        OR($C$5="Overige (zorg-)instellingen",$C$5="Onderneming"),
        IF(Basisgegevens!$C$5="Ja",
            IFERROR(
                INDEX(Hulpsheets!$AO$3:$AR$18,
                    MATCH($C$9,Hulpsheets!$AN$3:$AN$18,0),
                    MATCH($C$6,Hulpsheets!$AO$3:$AR$3,0)
                ),
                ""
            ),
            IFERROR(
                INDEX(Hulpsheets!$AH$3:$AK$18,
                    MATCH($C$9,Hulpsheets!$AG$3:$AG$18,0),
                    MATCH($C$6,Hulpsheets!$AH$3:$AK$3,0)
                ),
                ""
            )
        ),
        IF($L104="Niet-economische activiteit",
            100%,
            IF(Basisgegevens!$C$5="Ja",
                IFERROR(
                    INDEX(Hulpsheets!$AO$3:$AR$18,
                        MATCH($C$9,Hulpsheets!$AN$3:$AN$18,0),
                        MATCH($C$6,Hulpsheets!$AO$3:$AR$3,0)
                    ),
                    ""
                ),
                IFERROR(
                    INDEX(Hulpsheets!$AH$3:$AK$18,
                        MATCH($C$9,Hulpsheets!$AG$3:$AG$18,0),
                        MATCH($C$6,Hulpsheets!$AH$3:$AK$3,0)
                    ),
                    ""
                )
            )
        )
    )
)</f>
        <v/>
      </c>
      <c r="N104" s="397">
        <f t="shared" si="31"/>
        <v>0</v>
      </c>
      <c r="O104" s="77" t="str">
        <f t="shared" si="32"/>
        <v/>
      </c>
      <c r="P104" s="86" t="str">
        <f t="shared" si="33"/>
        <v/>
      </c>
      <c r="R104" s="404"/>
      <c r="S104" s="407" t="str">
        <f t="shared" ref="S104:S127" si="38">IFERROR($R104*(1-$M104),"")</f>
        <v/>
      </c>
      <c r="T104" s="130" t="str">
        <f t="shared" si="34"/>
        <v/>
      </c>
      <c r="U104" s="70"/>
      <c r="V104" s="404"/>
      <c r="W104" s="70"/>
      <c r="X104" s="404"/>
      <c r="Z104" s="407" t="str">
        <f t="shared" ref="Z104:Z127" si="39">IFERROR($V104*(1-$M104),"")</f>
        <v/>
      </c>
      <c r="AA104" s="130" t="str">
        <f t="shared" si="35"/>
        <v/>
      </c>
      <c r="AB104" s="407" t="str">
        <f t="shared" si="36"/>
        <v/>
      </c>
      <c r="AC104" s="130" t="str">
        <f t="shared" si="37"/>
        <v/>
      </c>
      <c r="AD104" s="461"/>
    </row>
    <row r="105" spans="1:30" x14ac:dyDescent="0.2">
      <c r="B105" s="514"/>
      <c r="C105" s="515"/>
      <c r="D105" s="515"/>
      <c r="E105" s="19"/>
      <c r="F105" s="141"/>
      <c r="G105" s="151" t="str">
        <f>IF(E105="","",IF($C$7&gt;12,IF(E105="computer",F105*Hulpsheets!$AX$4,F105*Hulpsheets!$AX$5),(IF(E105="computer",F105*Hulpsheets!$AX$4,F105*Hulpsheets!$AX$5)*$C$7/12)))</f>
        <v/>
      </c>
      <c r="H105" s="151" t="str">
        <f>IF(E105="","",IF($C$7&lt;13,0,IF($C$7&gt;24,IF(E105="computer",F105*Hulpsheets!$AY$4,F105*Hulpsheets!$AY$5),IF(E105="computer",F105*Hulpsheets!$AY$4,F105*Hulpsheets!$AY$5)*($C$7-12)/12)))</f>
        <v/>
      </c>
      <c r="I105" s="151" t="str">
        <f>IF(E105="","",IF($C$7&lt;24,0,IF($C$7&gt;36,IF(E105="computer",F105*Hulpsheets!$AZ$4,F105*Hulpsheets!$AZ$5),IF(E105="computer",F105*Hulpsheets!$AZ$4,F105*Hulpsheets!$AZ$5)*($C$7-24)/12)))</f>
        <v/>
      </c>
      <c r="J105" s="151" t="str">
        <f>IF(E105="","",IF($C$7&lt;36,0,IF($C$7&gt;48,IF(E105="computer",F105*Hulpsheets!$BA$4,F105*Hulpsheets!$BA$5),IF(E105="computer",F105*Hulpsheets!$BA$4,F105*Hulpsheets!$BA$5)*($C$7-36)/12)))</f>
        <v/>
      </c>
      <c r="K105" s="151" t="str">
        <f>IF(E105="","",IF($C$7&lt;48,0,IF($C$7&gt;48,IF(E105="computer",F105*Hulpsheets!$BB$4,F105*Hulpsheets!$BB$5),IF(E105="computer",F105*Hulpsheets!$BB$4,F105*Hulpsheets!$BB$5)*($C$7-48)/12)))</f>
        <v/>
      </c>
      <c r="L105" s="429" t="s">
        <v>120</v>
      </c>
      <c r="M105" s="257" t="str">
        <f>IF(LEN($C$5)&lt;=1,
    "",
    IF(
        OR($C$5="Overige (zorg-)instellingen",$C$5="Onderneming"),
        IF(Basisgegevens!$C$5="Ja",
            IFERROR(
                INDEX(Hulpsheets!$AO$3:$AR$18,
                    MATCH($C$9,Hulpsheets!$AN$3:$AN$18,0),
                    MATCH($C$6,Hulpsheets!$AO$3:$AR$3,0)
                ),
                ""
            ),
            IFERROR(
                INDEX(Hulpsheets!$AH$3:$AK$18,
                    MATCH($C$9,Hulpsheets!$AG$3:$AG$18,0),
                    MATCH($C$6,Hulpsheets!$AH$3:$AK$3,0)
                ),
                ""
            )
        ),
        IF($L105="Niet-economische activiteit",
            100%,
            IF(Basisgegevens!$C$5="Ja",
                IFERROR(
                    INDEX(Hulpsheets!$AO$3:$AR$18,
                        MATCH($C$9,Hulpsheets!$AN$3:$AN$18,0),
                        MATCH($C$6,Hulpsheets!$AO$3:$AR$3,0)
                    ),
                    ""
                ),
                IFERROR(
                    INDEX(Hulpsheets!$AH$3:$AK$18,
                        MATCH($C$9,Hulpsheets!$AG$3:$AG$18,0),
                        MATCH($C$6,Hulpsheets!$AH$3:$AK$3,0)
                    ),
                    ""
                )
            )
        )
    )
)</f>
        <v/>
      </c>
      <c r="N105" s="397">
        <f t="shared" si="31"/>
        <v>0</v>
      </c>
      <c r="O105" s="77" t="str">
        <f t="shared" si="32"/>
        <v/>
      </c>
      <c r="P105" s="86" t="str">
        <f t="shared" si="33"/>
        <v/>
      </c>
      <c r="R105" s="404"/>
      <c r="S105" s="407" t="str">
        <f t="shared" si="38"/>
        <v/>
      </c>
      <c r="T105" s="130" t="str">
        <f t="shared" si="34"/>
        <v/>
      </c>
      <c r="U105" s="70"/>
      <c r="V105" s="404"/>
      <c r="W105" s="70"/>
      <c r="X105" s="404"/>
      <c r="Z105" s="407" t="str">
        <f t="shared" si="39"/>
        <v/>
      </c>
      <c r="AA105" s="130" t="str">
        <f t="shared" si="35"/>
        <v/>
      </c>
      <c r="AB105" s="407" t="str">
        <f t="shared" si="36"/>
        <v/>
      </c>
      <c r="AC105" s="130" t="str">
        <f t="shared" si="37"/>
        <v/>
      </c>
      <c r="AD105" s="461"/>
    </row>
    <row r="106" spans="1:30" x14ac:dyDescent="0.2">
      <c r="B106" s="514"/>
      <c r="C106" s="515"/>
      <c r="D106" s="515"/>
      <c r="E106" s="19"/>
      <c r="F106" s="141"/>
      <c r="G106" s="151" t="str">
        <f>IF(E106="","",IF($C$7&gt;12,IF(E106="computer",F106*Hulpsheets!$AX$4,F106*Hulpsheets!$AX$5),(IF(E106="computer",F106*Hulpsheets!$AX$4,F106*Hulpsheets!$AX$5)*$C$7/12)))</f>
        <v/>
      </c>
      <c r="H106" s="151" t="str">
        <f>IF(E106="","",IF($C$7&lt;13,0,IF($C$7&gt;24,IF(E106="computer",F106*Hulpsheets!$AY$4,F106*Hulpsheets!$AY$5),IF(E106="computer",F106*Hulpsheets!$AY$4,F106*Hulpsheets!$AY$5)*($C$7-12)/12)))</f>
        <v/>
      </c>
      <c r="I106" s="151" t="str">
        <f>IF(E106="","",IF($C$7&lt;24,0,IF($C$7&gt;36,IF(E106="computer",F106*Hulpsheets!$AZ$4,F106*Hulpsheets!$AZ$5),IF(E106="computer",F106*Hulpsheets!$AZ$4,F106*Hulpsheets!$AZ$5)*($C$7-24)/12)))</f>
        <v/>
      </c>
      <c r="J106" s="151" t="str">
        <f>IF(E106="","",IF($C$7&lt;36,0,IF($C$7&gt;48,IF(E106="computer",F106*Hulpsheets!$BA$4,F106*Hulpsheets!$BA$5),IF(E106="computer",F106*Hulpsheets!$BA$4,F106*Hulpsheets!$BA$5)*($C$7-36)/12)))</f>
        <v/>
      </c>
      <c r="K106" s="151" t="str">
        <f>IF(E106="","",IF($C$7&lt;48,0,IF($C$7&gt;48,IF(E106="computer",F106*Hulpsheets!$BB$4,F106*Hulpsheets!$BB$5),IF(E106="computer",F106*Hulpsheets!$BB$4,F106*Hulpsheets!$BB$5)*($C$7-48)/12)))</f>
        <v/>
      </c>
      <c r="L106" s="429" t="s">
        <v>120</v>
      </c>
      <c r="M106" s="257" t="str">
        <f>IF(LEN($C$5)&lt;=1,
    "",
    IF(
        OR($C$5="Overige (zorg-)instellingen",$C$5="Onderneming"),
        IF(Basisgegevens!$C$5="Ja",
            IFERROR(
                INDEX(Hulpsheets!$AO$3:$AR$18,
                    MATCH($C$9,Hulpsheets!$AN$3:$AN$18,0),
                    MATCH($C$6,Hulpsheets!$AO$3:$AR$3,0)
                ),
                ""
            ),
            IFERROR(
                INDEX(Hulpsheets!$AH$3:$AK$18,
                    MATCH($C$9,Hulpsheets!$AG$3:$AG$18,0),
                    MATCH($C$6,Hulpsheets!$AH$3:$AK$3,0)
                ),
                ""
            )
        ),
        IF($L106="Niet-economische activiteit",
            100%,
            IF(Basisgegevens!$C$5="Ja",
                IFERROR(
                    INDEX(Hulpsheets!$AO$3:$AR$18,
                        MATCH($C$9,Hulpsheets!$AN$3:$AN$18,0),
                        MATCH($C$6,Hulpsheets!$AO$3:$AR$3,0)
                    ),
                    ""
                ),
                IFERROR(
                    INDEX(Hulpsheets!$AH$3:$AK$18,
                        MATCH($C$9,Hulpsheets!$AG$3:$AG$18,0),
                        MATCH($C$6,Hulpsheets!$AH$3:$AK$3,0)
                    ),
                    ""
                )
            )
        )
    )
)</f>
        <v/>
      </c>
      <c r="N106" s="397">
        <f t="shared" si="31"/>
        <v>0</v>
      </c>
      <c r="O106" s="77" t="str">
        <f t="shared" si="32"/>
        <v/>
      </c>
      <c r="P106" s="86" t="str">
        <f t="shared" si="33"/>
        <v/>
      </c>
      <c r="R106" s="404"/>
      <c r="S106" s="407" t="str">
        <f t="shared" si="38"/>
        <v/>
      </c>
      <c r="T106" s="130" t="str">
        <f t="shared" si="34"/>
        <v/>
      </c>
      <c r="U106" s="70"/>
      <c r="V106" s="404"/>
      <c r="W106" s="70"/>
      <c r="X106" s="404"/>
      <c r="Z106" s="407" t="str">
        <f t="shared" si="39"/>
        <v/>
      </c>
      <c r="AA106" s="130" t="str">
        <f t="shared" si="35"/>
        <v/>
      </c>
      <c r="AB106" s="407" t="str">
        <f t="shared" si="36"/>
        <v/>
      </c>
      <c r="AC106" s="130" t="str">
        <f t="shared" si="37"/>
        <v/>
      </c>
      <c r="AD106" s="461"/>
    </row>
    <row r="107" spans="1:30" x14ac:dyDescent="0.2">
      <c r="B107" s="514"/>
      <c r="C107" s="515"/>
      <c r="D107" s="515"/>
      <c r="E107" s="19"/>
      <c r="F107" s="141"/>
      <c r="G107" s="151" t="str">
        <f>IF(E107="","",IF($C$7&gt;12,IF(E107="computer",F107*Hulpsheets!$AX$4,F107*Hulpsheets!$AX$5),(IF(E107="computer",F107*Hulpsheets!$AX$4,F107*Hulpsheets!$AX$5)*$C$7/12)))</f>
        <v/>
      </c>
      <c r="H107" s="151" t="str">
        <f>IF(E107="","",IF($C$7&lt;13,0,IF($C$7&gt;24,IF(E107="computer",F107*Hulpsheets!$AY$4,F107*Hulpsheets!$AY$5),IF(E107="computer",F107*Hulpsheets!$AY$4,F107*Hulpsheets!$AY$5)*($C$7-12)/12)))</f>
        <v/>
      </c>
      <c r="I107" s="151" t="str">
        <f>IF(E107="","",IF($C$7&lt;24,0,IF($C$7&gt;36,IF(E107="computer",F107*Hulpsheets!$AZ$4,F107*Hulpsheets!$AZ$5),IF(E107="computer",F107*Hulpsheets!$AZ$4,F107*Hulpsheets!$AZ$5)*($C$7-24)/12)))</f>
        <v/>
      </c>
      <c r="J107" s="151" t="str">
        <f>IF(E107="","",IF($C$7&lt;36,0,IF($C$7&gt;48,IF(E107="computer",F107*Hulpsheets!$BA$4,F107*Hulpsheets!$BA$5),IF(E107="computer",F107*Hulpsheets!$BA$4,F107*Hulpsheets!$BA$5)*($C$7-36)/12)))</f>
        <v/>
      </c>
      <c r="K107" s="151" t="str">
        <f>IF(E107="","",IF($C$7&lt;48,0,IF($C$7&gt;48,IF(E107="computer",F107*Hulpsheets!$BB$4,F107*Hulpsheets!$BB$5),IF(E107="computer",F107*Hulpsheets!$BB$4,F107*Hulpsheets!$BB$5)*($C$7-48)/12)))</f>
        <v/>
      </c>
      <c r="L107" s="429" t="s">
        <v>120</v>
      </c>
      <c r="M107" s="257" t="str">
        <f>IF(LEN($C$5)&lt;=1,
    "",
    IF(
        OR($C$5="Overige (zorg-)instellingen",$C$5="Onderneming"),
        IF(Basisgegevens!$C$5="Ja",
            IFERROR(
                INDEX(Hulpsheets!$AO$3:$AR$18,
                    MATCH($C$9,Hulpsheets!$AN$3:$AN$18,0),
                    MATCH($C$6,Hulpsheets!$AO$3:$AR$3,0)
                ),
                ""
            ),
            IFERROR(
                INDEX(Hulpsheets!$AH$3:$AK$18,
                    MATCH($C$9,Hulpsheets!$AG$3:$AG$18,0),
                    MATCH($C$6,Hulpsheets!$AH$3:$AK$3,0)
                ),
                ""
            )
        ),
        IF($L107="Niet-economische activiteit",
            100%,
            IF(Basisgegevens!$C$5="Ja",
                IFERROR(
                    INDEX(Hulpsheets!$AO$3:$AR$18,
                        MATCH($C$9,Hulpsheets!$AN$3:$AN$18,0),
                        MATCH($C$6,Hulpsheets!$AO$3:$AR$3,0)
                    ),
                    ""
                ),
                IFERROR(
                    INDEX(Hulpsheets!$AH$3:$AK$18,
                        MATCH($C$9,Hulpsheets!$AG$3:$AG$18,0),
                        MATCH($C$6,Hulpsheets!$AH$3:$AK$3,0)
                    ),
                    ""
                )
            )
        )
    )
)</f>
        <v/>
      </c>
      <c r="N107" s="397">
        <f t="shared" si="31"/>
        <v>0</v>
      </c>
      <c r="O107" s="77" t="str">
        <f t="shared" si="32"/>
        <v/>
      </c>
      <c r="P107" s="86" t="str">
        <f t="shared" si="33"/>
        <v/>
      </c>
      <c r="R107" s="404"/>
      <c r="S107" s="407" t="str">
        <f t="shared" si="38"/>
        <v/>
      </c>
      <c r="T107" s="130" t="str">
        <f t="shared" si="34"/>
        <v/>
      </c>
      <c r="U107" s="70"/>
      <c r="V107" s="404"/>
      <c r="W107" s="70"/>
      <c r="X107" s="404"/>
      <c r="Z107" s="407" t="str">
        <f t="shared" si="39"/>
        <v/>
      </c>
      <c r="AA107" s="130" t="str">
        <f t="shared" si="35"/>
        <v/>
      </c>
      <c r="AB107" s="407" t="str">
        <f t="shared" si="36"/>
        <v/>
      </c>
      <c r="AC107" s="130" t="str">
        <f t="shared" si="37"/>
        <v/>
      </c>
      <c r="AD107" s="461"/>
    </row>
    <row r="108" spans="1:30" x14ac:dyDescent="0.2">
      <c r="B108" s="514"/>
      <c r="C108" s="515"/>
      <c r="D108" s="515"/>
      <c r="E108" s="19"/>
      <c r="F108" s="141"/>
      <c r="G108" s="151" t="str">
        <f>IF(E108="","",IF($C$7&gt;12,IF(E108="computer",F108*Hulpsheets!$AX$4,F108*Hulpsheets!$AX$5),(IF(E108="computer",F108*Hulpsheets!$AX$4,F108*Hulpsheets!$AX$5)*$C$7/12)))</f>
        <v/>
      </c>
      <c r="H108" s="151" t="str">
        <f>IF(E108="","",IF($C$7&lt;13,0,IF($C$7&gt;24,IF(E108="computer",F108*Hulpsheets!$AY$4,F108*Hulpsheets!$AY$5),IF(E108="computer",F108*Hulpsheets!$AY$4,F108*Hulpsheets!$AY$5)*($C$7-12)/12)))</f>
        <v/>
      </c>
      <c r="I108" s="151" t="str">
        <f>IF(E108="","",IF($C$7&lt;24,0,IF($C$7&gt;36,IF(E108="computer",F108*Hulpsheets!$AZ$4,F108*Hulpsheets!$AZ$5),IF(E108="computer",F108*Hulpsheets!$AZ$4,F108*Hulpsheets!$AZ$5)*($C$7-24)/12)))</f>
        <v/>
      </c>
      <c r="J108" s="151" t="str">
        <f>IF(E108="","",IF($C$7&lt;36,0,IF($C$7&gt;48,IF(E108="computer",F108*Hulpsheets!$BA$4,F108*Hulpsheets!$BA$5),IF(E108="computer",F108*Hulpsheets!$BA$4,F108*Hulpsheets!$BA$5)*($C$7-36)/12)))</f>
        <v/>
      </c>
      <c r="K108" s="151" t="str">
        <f>IF(E108="","",IF($C$7&lt;48,0,IF($C$7&gt;48,IF(E108="computer",F108*Hulpsheets!$BB$4,F108*Hulpsheets!$BB$5),IF(E108="computer",F108*Hulpsheets!$BB$4,F108*Hulpsheets!$BB$5)*($C$7-48)/12)))</f>
        <v/>
      </c>
      <c r="L108" s="429" t="s">
        <v>120</v>
      </c>
      <c r="M108" s="257" t="str">
        <f>IF(LEN($C$5)&lt;=1,
    "",
    IF(
        OR($C$5="Overige (zorg-)instellingen",$C$5="Onderneming"),
        IF(Basisgegevens!$C$5="Ja",
            IFERROR(
                INDEX(Hulpsheets!$AO$3:$AR$18,
                    MATCH($C$9,Hulpsheets!$AN$3:$AN$18,0),
                    MATCH($C$6,Hulpsheets!$AO$3:$AR$3,0)
                ),
                ""
            ),
            IFERROR(
                INDEX(Hulpsheets!$AH$3:$AK$18,
                    MATCH($C$9,Hulpsheets!$AG$3:$AG$18,0),
                    MATCH($C$6,Hulpsheets!$AH$3:$AK$3,0)
                ),
                ""
            )
        ),
        IF($L108="Niet-economische activiteit",
            100%,
            IF(Basisgegevens!$C$5="Ja",
                IFERROR(
                    INDEX(Hulpsheets!$AO$3:$AR$18,
                        MATCH($C$9,Hulpsheets!$AN$3:$AN$18,0),
                        MATCH($C$6,Hulpsheets!$AO$3:$AR$3,0)
                    ),
                    ""
                ),
                IFERROR(
                    INDEX(Hulpsheets!$AH$3:$AK$18,
                        MATCH($C$9,Hulpsheets!$AG$3:$AG$18,0),
                        MATCH($C$6,Hulpsheets!$AH$3:$AK$3,0)
                    ),
                    ""
                )
            )
        )
    )
)</f>
        <v/>
      </c>
      <c r="N108" s="397">
        <f t="shared" si="31"/>
        <v>0</v>
      </c>
      <c r="O108" s="77" t="str">
        <f t="shared" si="32"/>
        <v/>
      </c>
      <c r="P108" s="86" t="str">
        <f t="shared" si="33"/>
        <v/>
      </c>
      <c r="R108" s="404"/>
      <c r="S108" s="407" t="str">
        <f t="shared" si="38"/>
        <v/>
      </c>
      <c r="T108" s="130" t="str">
        <f t="shared" si="34"/>
        <v/>
      </c>
      <c r="U108" s="70"/>
      <c r="V108" s="404"/>
      <c r="W108" s="70"/>
      <c r="X108" s="404"/>
      <c r="Z108" s="407" t="str">
        <f t="shared" si="39"/>
        <v/>
      </c>
      <c r="AA108" s="130" t="str">
        <f t="shared" si="35"/>
        <v/>
      </c>
      <c r="AB108" s="407" t="str">
        <f t="shared" si="36"/>
        <v/>
      </c>
      <c r="AC108" s="130" t="str">
        <f t="shared" si="37"/>
        <v/>
      </c>
      <c r="AD108" s="461"/>
    </row>
    <row r="109" spans="1:30" x14ac:dyDescent="0.2">
      <c r="B109" s="514"/>
      <c r="C109" s="515"/>
      <c r="D109" s="515"/>
      <c r="E109" s="19"/>
      <c r="F109" s="141"/>
      <c r="G109" s="151" t="str">
        <f>IF(E109="","",IF($C$7&gt;12,IF(E109="computer",F109*Hulpsheets!$AX$4,F109*Hulpsheets!$AX$5),(IF(E109="computer",F109*Hulpsheets!$AX$4,F109*Hulpsheets!$AX$5)*$C$7/12)))</f>
        <v/>
      </c>
      <c r="H109" s="151" t="str">
        <f>IF(E109="","",IF($C$7&lt;13,0,IF($C$7&gt;24,IF(E109="computer",F109*Hulpsheets!$AY$4,F109*Hulpsheets!$AY$5),IF(E109="computer",F109*Hulpsheets!$AY$4,F109*Hulpsheets!$AY$5)*($C$7-12)/12)))</f>
        <v/>
      </c>
      <c r="I109" s="151" t="str">
        <f>IF(E109="","",IF($C$7&lt;24,0,IF($C$7&gt;36,IF(E109="computer",F109*Hulpsheets!$AZ$4,F109*Hulpsheets!$AZ$5),IF(E109="computer",F109*Hulpsheets!$AZ$4,F109*Hulpsheets!$AZ$5)*($C$7-24)/12)))</f>
        <v/>
      </c>
      <c r="J109" s="151" t="str">
        <f>IF(E109="","",IF($C$7&lt;36,0,IF($C$7&gt;48,IF(E109="computer",F109*Hulpsheets!$BA$4,F109*Hulpsheets!$BA$5),IF(E109="computer",F109*Hulpsheets!$BA$4,F109*Hulpsheets!$BA$5)*($C$7-36)/12)))</f>
        <v/>
      </c>
      <c r="K109" s="151" t="str">
        <f>IF(E109="","",IF($C$7&lt;48,0,IF($C$7&gt;48,IF(E109="computer",F109*Hulpsheets!$BB$4,F109*Hulpsheets!$BB$5),IF(E109="computer",F109*Hulpsheets!$BB$4,F109*Hulpsheets!$BB$5)*($C$7-48)/12)))</f>
        <v/>
      </c>
      <c r="L109" s="429" t="s">
        <v>120</v>
      </c>
      <c r="M109" s="257" t="str">
        <f>IF(LEN($C$5)&lt;=1,
    "",
    IF(
        OR($C$5="Overige (zorg-)instellingen",$C$5="Onderneming"),
        IF(Basisgegevens!$C$5="Ja",
            IFERROR(
                INDEX(Hulpsheets!$AO$3:$AR$18,
                    MATCH($C$9,Hulpsheets!$AN$3:$AN$18,0),
                    MATCH($C$6,Hulpsheets!$AO$3:$AR$3,0)
                ),
                ""
            ),
            IFERROR(
                INDEX(Hulpsheets!$AH$3:$AK$18,
                    MATCH($C$9,Hulpsheets!$AG$3:$AG$18,0),
                    MATCH($C$6,Hulpsheets!$AH$3:$AK$3,0)
                ),
                ""
            )
        ),
        IF($L109="Niet-economische activiteit",
            100%,
            IF(Basisgegevens!$C$5="Ja",
                IFERROR(
                    INDEX(Hulpsheets!$AO$3:$AR$18,
                        MATCH($C$9,Hulpsheets!$AN$3:$AN$18,0),
                        MATCH($C$6,Hulpsheets!$AO$3:$AR$3,0)
                    ),
                    ""
                ),
                IFERROR(
                    INDEX(Hulpsheets!$AH$3:$AK$18,
                        MATCH($C$9,Hulpsheets!$AG$3:$AG$18,0),
                        MATCH($C$6,Hulpsheets!$AH$3:$AK$3,0)
                    ),
                    ""
                )
            )
        )
    )
)</f>
        <v/>
      </c>
      <c r="N109" s="397">
        <f t="shared" si="31"/>
        <v>0</v>
      </c>
      <c r="O109" s="77" t="str">
        <f t="shared" si="32"/>
        <v/>
      </c>
      <c r="P109" s="86" t="str">
        <f t="shared" si="33"/>
        <v/>
      </c>
      <c r="R109" s="404"/>
      <c r="S109" s="407" t="str">
        <f t="shared" si="38"/>
        <v/>
      </c>
      <c r="T109" s="130" t="str">
        <f t="shared" si="34"/>
        <v/>
      </c>
      <c r="U109" s="70"/>
      <c r="V109" s="404"/>
      <c r="W109" s="70"/>
      <c r="X109" s="404"/>
      <c r="Z109" s="407" t="str">
        <f t="shared" si="39"/>
        <v/>
      </c>
      <c r="AA109" s="130" t="str">
        <f t="shared" si="35"/>
        <v/>
      </c>
      <c r="AB109" s="407" t="str">
        <f t="shared" si="36"/>
        <v/>
      </c>
      <c r="AC109" s="130" t="str">
        <f t="shared" si="37"/>
        <v/>
      </c>
      <c r="AD109" s="461"/>
    </row>
    <row r="110" spans="1:30" x14ac:dyDescent="0.2">
      <c r="B110" s="514"/>
      <c r="C110" s="515"/>
      <c r="D110" s="515"/>
      <c r="E110" s="19"/>
      <c r="F110" s="141"/>
      <c r="G110" s="151" t="str">
        <f>IF(E110="","",IF($C$7&gt;12,IF(E110="computer",F110*Hulpsheets!$AX$4,F110*Hulpsheets!$AX$5),(IF(E110="computer",F110*Hulpsheets!$AX$4,F110*Hulpsheets!$AX$5)*$C$7/12)))</f>
        <v/>
      </c>
      <c r="H110" s="151" t="str">
        <f>IF(E110="","",IF($C$7&lt;13,0,IF($C$7&gt;24,IF(E110="computer",F110*Hulpsheets!$AY$4,F110*Hulpsheets!$AY$5),IF(E110="computer",F110*Hulpsheets!$AY$4,F110*Hulpsheets!$AY$5)*($C$7-12)/12)))</f>
        <v/>
      </c>
      <c r="I110" s="151" t="str">
        <f>IF(E110="","",IF($C$7&lt;24,0,IF($C$7&gt;36,IF(E110="computer",F110*Hulpsheets!$AZ$4,F110*Hulpsheets!$AZ$5),IF(E110="computer",F110*Hulpsheets!$AZ$4,F110*Hulpsheets!$AZ$5)*($C$7-24)/12)))</f>
        <v/>
      </c>
      <c r="J110" s="151" t="str">
        <f>IF(E110="","",IF($C$7&lt;36,0,IF($C$7&gt;48,IF(E110="computer",F110*Hulpsheets!$BA$4,F110*Hulpsheets!$BA$5),IF(E110="computer",F110*Hulpsheets!$BA$4,F110*Hulpsheets!$BA$5)*($C$7-36)/12)))</f>
        <v/>
      </c>
      <c r="K110" s="151" t="str">
        <f>IF(E110="","",IF($C$7&lt;48,0,IF($C$7&gt;48,IF(E110="computer",F110*Hulpsheets!$BB$4,F110*Hulpsheets!$BB$5),IF(E110="computer",F110*Hulpsheets!$BB$4,F110*Hulpsheets!$BB$5)*($C$7-48)/12)))</f>
        <v/>
      </c>
      <c r="L110" s="429" t="s">
        <v>120</v>
      </c>
      <c r="M110" s="257" t="str">
        <f>IF(LEN($C$5)&lt;=1,
    "",
    IF(
        OR($C$5="Overige (zorg-)instellingen",$C$5="Onderneming"),
        IF(Basisgegevens!$C$5="Ja",
            IFERROR(
                INDEX(Hulpsheets!$AO$3:$AR$18,
                    MATCH($C$9,Hulpsheets!$AN$3:$AN$18,0),
                    MATCH($C$6,Hulpsheets!$AO$3:$AR$3,0)
                ),
                ""
            ),
            IFERROR(
                INDEX(Hulpsheets!$AH$3:$AK$18,
                    MATCH($C$9,Hulpsheets!$AG$3:$AG$18,0),
                    MATCH($C$6,Hulpsheets!$AH$3:$AK$3,0)
                ),
                ""
            )
        ),
        IF($L110="Niet-economische activiteit",
            100%,
            IF(Basisgegevens!$C$5="Ja",
                IFERROR(
                    INDEX(Hulpsheets!$AO$3:$AR$18,
                        MATCH($C$9,Hulpsheets!$AN$3:$AN$18,0),
                        MATCH($C$6,Hulpsheets!$AO$3:$AR$3,0)
                    ),
                    ""
                ),
                IFERROR(
                    INDEX(Hulpsheets!$AH$3:$AK$18,
                        MATCH($C$9,Hulpsheets!$AG$3:$AG$18,0),
                        MATCH($C$6,Hulpsheets!$AH$3:$AK$3,0)
                    ),
                    ""
                )
            )
        )
    )
)</f>
        <v/>
      </c>
      <c r="N110" s="397">
        <f t="shared" si="31"/>
        <v>0</v>
      </c>
      <c r="O110" s="77" t="str">
        <f t="shared" si="32"/>
        <v/>
      </c>
      <c r="P110" s="86" t="str">
        <f t="shared" si="33"/>
        <v/>
      </c>
      <c r="R110" s="404"/>
      <c r="S110" s="407" t="str">
        <f t="shared" si="38"/>
        <v/>
      </c>
      <c r="T110" s="130" t="str">
        <f t="shared" si="34"/>
        <v/>
      </c>
      <c r="U110" s="70"/>
      <c r="V110" s="404"/>
      <c r="W110" s="70"/>
      <c r="X110" s="404"/>
      <c r="Z110" s="407" t="str">
        <f t="shared" si="39"/>
        <v/>
      </c>
      <c r="AA110" s="130" t="str">
        <f t="shared" si="35"/>
        <v/>
      </c>
      <c r="AB110" s="407" t="str">
        <f t="shared" si="36"/>
        <v/>
      </c>
      <c r="AC110" s="130" t="str">
        <f t="shared" si="37"/>
        <v/>
      </c>
      <c r="AD110" s="461"/>
    </row>
    <row r="111" spans="1:30" x14ac:dyDescent="0.2">
      <c r="B111" s="514"/>
      <c r="C111" s="515"/>
      <c r="D111" s="515"/>
      <c r="E111" s="19"/>
      <c r="F111" s="141"/>
      <c r="G111" s="151" t="str">
        <f>IF(E111="","",IF($C$7&gt;12,IF(E111="computer",F111*Hulpsheets!$AX$4,F111*Hulpsheets!$AX$5),(IF(E111="computer",F111*Hulpsheets!$AX$4,F111*Hulpsheets!$AX$5)*$C$7/12)))</f>
        <v/>
      </c>
      <c r="H111" s="151" t="str">
        <f>IF(E111="","",IF($C$7&lt;13,0,IF($C$7&gt;24,IF(E111="computer",F111*Hulpsheets!$AY$4,F111*Hulpsheets!$AY$5),IF(E111="computer",F111*Hulpsheets!$AY$4,F111*Hulpsheets!$AY$5)*($C$7-12)/12)))</f>
        <v/>
      </c>
      <c r="I111" s="151" t="str">
        <f>IF(E111="","",IF($C$7&lt;24,0,IF($C$7&gt;36,IF(E111="computer",F111*Hulpsheets!$AZ$4,F111*Hulpsheets!$AZ$5),IF(E111="computer",F111*Hulpsheets!$AZ$4,F111*Hulpsheets!$AZ$5)*($C$7-24)/12)))</f>
        <v/>
      </c>
      <c r="J111" s="151" t="str">
        <f>IF(E111="","",IF($C$7&lt;36,0,IF($C$7&gt;48,IF(E111="computer",F111*Hulpsheets!$BA$4,F111*Hulpsheets!$BA$5),IF(E111="computer",F111*Hulpsheets!$BA$4,F111*Hulpsheets!$BA$5)*($C$7-36)/12)))</f>
        <v/>
      </c>
      <c r="K111" s="151" t="str">
        <f>IF(E111="","",IF($C$7&lt;48,0,IF($C$7&gt;48,IF(E111="computer",F111*Hulpsheets!$BB$4,F111*Hulpsheets!$BB$5),IF(E111="computer",F111*Hulpsheets!$BB$4,F111*Hulpsheets!$BB$5)*($C$7-48)/12)))</f>
        <v/>
      </c>
      <c r="L111" s="429" t="s">
        <v>120</v>
      </c>
      <c r="M111" s="257" t="str">
        <f>IF(LEN($C$5)&lt;=1,
    "",
    IF(
        OR($C$5="Overige (zorg-)instellingen",$C$5="Onderneming"),
        IF(Basisgegevens!$C$5="Ja",
            IFERROR(
                INDEX(Hulpsheets!$AO$3:$AR$18,
                    MATCH($C$9,Hulpsheets!$AN$3:$AN$18,0),
                    MATCH($C$6,Hulpsheets!$AO$3:$AR$3,0)
                ),
                ""
            ),
            IFERROR(
                INDEX(Hulpsheets!$AH$3:$AK$18,
                    MATCH($C$9,Hulpsheets!$AG$3:$AG$18,0),
                    MATCH($C$6,Hulpsheets!$AH$3:$AK$3,0)
                ),
                ""
            )
        ),
        IF($L111="Niet-economische activiteit",
            100%,
            IF(Basisgegevens!$C$5="Ja",
                IFERROR(
                    INDEX(Hulpsheets!$AO$3:$AR$18,
                        MATCH($C$9,Hulpsheets!$AN$3:$AN$18,0),
                        MATCH($C$6,Hulpsheets!$AO$3:$AR$3,0)
                    ),
                    ""
                ),
                IFERROR(
                    INDEX(Hulpsheets!$AH$3:$AK$18,
                        MATCH($C$9,Hulpsheets!$AG$3:$AG$18,0),
                        MATCH($C$6,Hulpsheets!$AH$3:$AK$3,0)
                    ),
                    ""
                )
            )
        )
    )
)</f>
        <v/>
      </c>
      <c r="N111" s="397">
        <f t="shared" si="31"/>
        <v>0</v>
      </c>
      <c r="O111" s="77" t="str">
        <f t="shared" si="32"/>
        <v/>
      </c>
      <c r="P111" s="86" t="str">
        <f t="shared" si="33"/>
        <v/>
      </c>
      <c r="R111" s="404"/>
      <c r="S111" s="407" t="str">
        <f t="shared" si="38"/>
        <v/>
      </c>
      <c r="T111" s="130" t="str">
        <f t="shared" si="34"/>
        <v/>
      </c>
      <c r="U111" s="70"/>
      <c r="V111" s="404"/>
      <c r="W111" s="70"/>
      <c r="X111" s="404"/>
      <c r="Z111" s="407" t="str">
        <f t="shared" si="39"/>
        <v/>
      </c>
      <c r="AA111" s="130" t="str">
        <f t="shared" si="35"/>
        <v/>
      </c>
      <c r="AB111" s="407" t="str">
        <f t="shared" si="36"/>
        <v/>
      </c>
      <c r="AC111" s="130" t="str">
        <f t="shared" si="37"/>
        <v/>
      </c>
      <c r="AD111" s="461"/>
    </row>
    <row r="112" spans="1:30" x14ac:dyDescent="0.2">
      <c r="B112" s="514"/>
      <c r="C112" s="515"/>
      <c r="D112" s="515"/>
      <c r="E112" s="19"/>
      <c r="F112" s="141"/>
      <c r="G112" s="151" t="str">
        <f>IF(E112="","",IF($C$7&gt;12,IF(E112="computer",F112*Hulpsheets!$AX$4,F112*Hulpsheets!$AX$5),(IF(E112="computer",F112*Hulpsheets!$AX$4,F112*Hulpsheets!$AX$5)*$C$7/12)))</f>
        <v/>
      </c>
      <c r="H112" s="151" t="str">
        <f>IF(E112="","",IF($C$7&lt;13,0,IF($C$7&gt;24,IF(E112="computer",F112*Hulpsheets!$AY$4,F112*Hulpsheets!$AY$5),IF(E112="computer",F112*Hulpsheets!$AY$4,F112*Hulpsheets!$AY$5)*($C$7-12)/12)))</f>
        <v/>
      </c>
      <c r="I112" s="151" t="str">
        <f>IF(E112="","",IF($C$7&lt;24,0,IF($C$7&gt;36,IF(E112="computer",F112*Hulpsheets!$AZ$4,F112*Hulpsheets!$AZ$5),IF(E112="computer",F112*Hulpsheets!$AZ$4,F112*Hulpsheets!$AZ$5)*($C$7-24)/12)))</f>
        <v/>
      </c>
      <c r="J112" s="151" t="str">
        <f>IF(E112="","",IF($C$7&lt;36,0,IF($C$7&gt;48,IF(E112="computer",F112*Hulpsheets!$BA$4,F112*Hulpsheets!$BA$5),IF(E112="computer",F112*Hulpsheets!$BA$4,F112*Hulpsheets!$BA$5)*($C$7-36)/12)))</f>
        <v/>
      </c>
      <c r="K112" s="151" t="str">
        <f>IF(E112="","",IF($C$7&lt;48,0,IF($C$7&gt;48,IF(E112="computer",F112*Hulpsheets!$BB$4,F112*Hulpsheets!$BB$5),IF(E112="computer",F112*Hulpsheets!$BB$4,F112*Hulpsheets!$BB$5)*($C$7-48)/12)))</f>
        <v/>
      </c>
      <c r="L112" s="429" t="s">
        <v>120</v>
      </c>
      <c r="M112" s="257" t="str">
        <f>IF(LEN($C$5)&lt;=1,
    "",
    IF(
        OR($C$5="Overige (zorg-)instellingen",$C$5="Onderneming"),
        IF(Basisgegevens!$C$5="Ja",
            IFERROR(
                INDEX(Hulpsheets!$AO$3:$AR$18,
                    MATCH($C$9,Hulpsheets!$AN$3:$AN$18,0),
                    MATCH($C$6,Hulpsheets!$AO$3:$AR$3,0)
                ),
                ""
            ),
            IFERROR(
                INDEX(Hulpsheets!$AH$3:$AK$18,
                    MATCH($C$9,Hulpsheets!$AG$3:$AG$18,0),
                    MATCH($C$6,Hulpsheets!$AH$3:$AK$3,0)
                ),
                ""
            )
        ),
        IF($L112="Niet-economische activiteit",
            100%,
            IF(Basisgegevens!$C$5="Ja",
                IFERROR(
                    INDEX(Hulpsheets!$AO$3:$AR$18,
                        MATCH($C$9,Hulpsheets!$AN$3:$AN$18,0),
                        MATCH($C$6,Hulpsheets!$AO$3:$AR$3,0)
                    ),
                    ""
                ),
                IFERROR(
                    INDEX(Hulpsheets!$AH$3:$AK$18,
                        MATCH($C$9,Hulpsheets!$AG$3:$AG$18,0),
                        MATCH($C$6,Hulpsheets!$AH$3:$AK$3,0)
                    ),
                    ""
                )
            )
        )
    )
)</f>
        <v/>
      </c>
      <c r="N112" s="397">
        <f t="shared" si="31"/>
        <v>0</v>
      </c>
      <c r="O112" s="77" t="str">
        <f t="shared" si="32"/>
        <v/>
      </c>
      <c r="P112" s="86" t="str">
        <f t="shared" si="33"/>
        <v/>
      </c>
      <c r="R112" s="404"/>
      <c r="S112" s="407" t="str">
        <f t="shared" si="38"/>
        <v/>
      </c>
      <c r="T112" s="130" t="str">
        <f t="shared" si="34"/>
        <v/>
      </c>
      <c r="U112" s="70"/>
      <c r="V112" s="404"/>
      <c r="W112" s="70"/>
      <c r="X112" s="404"/>
      <c r="Z112" s="407" t="str">
        <f t="shared" si="39"/>
        <v/>
      </c>
      <c r="AA112" s="130" t="str">
        <f t="shared" si="35"/>
        <v/>
      </c>
      <c r="AB112" s="407" t="str">
        <f t="shared" si="36"/>
        <v/>
      </c>
      <c r="AC112" s="130" t="str">
        <f t="shared" si="37"/>
        <v/>
      </c>
      <c r="AD112" s="461"/>
    </row>
    <row r="113" spans="2:30" x14ac:dyDescent="0.2">
      <c r="B113" s="514"/>
      <c r="C113" s="515"/>
      <c r="D113" s="515"/>
      <c r="E113" s="19"/>
      <c r="F113" s="141"/>
      <c r="G113" s="151" t="str">
        <f>IF(E113="","",IF($C$7&gt;12,IF(E113="computer",F113*Hulpsheets!$AX$4,F113*Hulpsheets!$AX$5),(IF(E113="computer",F113*Hulpsheets!$AX$4,F113*Hulpsheets!$AX$5)*$C$7/12)))</f>
        <v/>
      </c>
      <c r="H113" s="151" t="str">
        <f>IF(E113="","",IF($C$7&lt;13,0,IF($C$7&gt;24,IF(E113="computer",F113*Hulpsheets!$AY$4,F113*Hulpsheets!$AY$5),IF(E113="computer",F113*Hulpsheets!$AY$4,F113*Hulpsheets!$AY$5)*($C$7-12)/12)))</f>
        <v/>
      </c>
      <c r="I113" s="151" t="str">
        <f>IF(E113="","",IF($C$7&lt;24,0,IF($C$7&gt;36,IF(E113="computer",F113*Hulpsheets!$AZ$4,F113*Hulpsheets!$AZ$5),IF(E113="computer",F113*Hulpsheets!$AZ$4,F113*Hulpsheets!$AZ$5)*($C$7-24)/12)))</f>
        <v/>
      </c>
      <c r="J113" s="151" t="str">
        <f>IF(E113="","",IF($C$7&lt;36,0,IF($C$7&gt;48,IF(E113="computer",F113*Hulpsheets!$BA$4,F113*Hulpsheets!$BA$5),IF(E113="computer",F113*Hulpsheets!$BA$4,F113*Hulpsheets!$BA$5)*($C$7-36)/12)))</f>
        <v/>
      </c>
      <c r="K113" s="151" t="str">
        <f>IF(E113="","",IF($C$7&lt;48,0,IF($C$7&gt;48,IF(E113="computer",F113*Hulpsheets!$BB$4,F113*Hulpsheets!$BB$5),IF(E113="computer",F113*Hulpsheets!$BB$4,F113*Hulpsheets!$BB$5)*($C$7-48)/12)))</f>
        <v/>
      </c>
      <c r="L113" s="429" t="s">
        <v>120</v>
      </c>
      <c r="M113" s="257" t="str">
        <f>IF(LEN($C$5)&lt;=1,
    "",
    IF(
        OR($C$5="Overige (zorg-)instellingen",$C$5="Onderneming"),
        IF(Basisgegevens!$C$5="Ja",
            IFERROR(
                INDEX(Hulpsheets!$AO$3:$AR$18,
                    MATCH($C$9,Hulpsheets!$AN$3:$AN$18,0),
                    MATCH($C$6,Hulpsheets!$AO$3:$AR$3,0)
                ),
                ""
            ),
            IFERROR(
                INDEX(Hulpsheets!$AH$3:$AK$18,
                    MATCH($C$9,Hulpsheets!$AG$3:$AG$18,0),
                    MATCH($C$6,Hulpsheets!$AH$3:$AK$3,0)
                ),
                ""
            )
        ),
        IF($L113="Niet-economische activiteit",
            100%,
            IF(Basisgegevens!$C$5="Ja",
                IFERROR(
                    INDEX(Hulpsheets!$AO$3:$AR$18,
                        MATCH($C$9,Hulpsheets!$AN$3:$AN$18,0),
                        MATCH($C$6,Hulpsheets!$AO$3:$AR$3,0)
                    ),
                    ""
                ),
                IFERROR(
                    INDEX(Hulpsheets!$AH$3:$AK$18,
                        MATCH($C$9,Hulpsheets!$AG$3:$AG$18,0),
                        MATCH($C$6,Hulpsheets!$AH$3:$AK$3,0)
                    ),
                    ""
                )
            )
        )
    )
)</f>
        <v/>
      </c>
      <c r="N113" s="397">
        <f t="shared" si="31"/>
        <v>0</v>
      </c>
      <c r="O113" s="77" t="str">
        <f t="shared" si="32"/>
        <v/>
      </c>
      <c r="P113" s="86" t="str">
        <f t="shared" si="33"/>
        <v/>
      </c>
      <c r="R113" s="404"/>
      <c r="S113" s="407" t="str">
        <f t="shared" si="38"/>
        <v/>
      </c>
      <c r="T113" s="130" t="str">
        <f t="shared" si="34"/>
        <v/>
      </c>
      <c r="U113" s="70"/>
      <c r="V113" s="404"/>
      <c r="W113" s="70"/>
      <c r="X113" s="404"/>
      <c r="Z113" s="407" t="str">
        <f t="shared" si="39"/>
        <v/>
      </c>
      <c r="AA113" s="130" t="str">
        <f t="shared" si="35"/>
        <v/>
      </c>
      <c r="AB113" s="407" t="str">
        <f t="shared" si="36"/>
        <v/>
      </c>
      <c r="AC113" s="130" t="str">
        <f t="shared" si="37"/>
        <v/>
      </c>
      <c r="AD113" s="461"/>
    </row>
    <row r="114" spans="2:30" x14ac:dyDescent="0.2">
      <c r="B114" s="514"/>
      <c r="C114" s="515"/>
      <c r="D114" s="515"/>
      <c r="E114" s="19"/>
      <c r="F114" s="141"/>
      <c r="G114" s="151" t="str">
        <f>IF(E114="","",IF($C$7&gt;12,IF(E114="computer",F114*Hulpsheets!$AX$4,F114*Hulpsheets!$AX$5),(IF(E114="computer",F114*Hulpsheets!$AX$4,F114*Hulpsheets!$AX$5)*$C$7/12)))</f>
        <v/>
      </c>
      <c r="H114" s="151" t="str">
        <f>IF(E114="","",IF($C$7&lt;13,0,IF($C$7&gt;24,IF(E114="computer",F114*Hulpsheets!$AY$4,F114*Hulpsheets!$AY$5),IF(E114="computer",F114*Hulpsheets!$AY$4,F114*Hulpsheets!$AY$5)*($C$7-12)/12)))</f>
        <v/>
      </c>
      <c r="I114" s="151" t="str">
        <f>IF(E114="","",IF($C$7&lt;24,0,IF($C$7&gt;36,IF(E114="computer",F114*Hulpsheets!$AZ$4,F114*Hulpsheets!$AZ$5),IF(E114="computer",F114*Hulpsheets!$AZ$4,F114*Hulpsheets!$AZ$5)*($C$7-24)/12)))</f>
        <v/>
      </c>
      <c r="J114" s="151" t="str">
        <f>IF(E114="","",IF($C$7&lt;36,0,IF($C$7&gt;48,IF(E114="computer",F114*Hulpsheets!$BA$4,F114*Hulpsheets!$BA$5),IF(E114="computer",F114*Hulpsheets!$BA$4,F114*Hulpsheets!$BA$5)*($C$7-36)/12)))</f>
        <v/>
      </c>
      <c r="K114" s="151" t="str">
        <f>IF(E114="","",IF($C$7&lt;48,0,IF($C$7&gt;48,IF(E114="computer",F114*Hulpsheets!$BB$4,F114*Hulpsheets!$BB$5),IF(E114="computer",F114*Hulpsheets!$BB$4,F114*Hulpsheets!$BB$5)*($C$7-48)/12)))</f>
        <v/>
      </c>
      <c r="L114" s="429" t="s">
        <v>120</v>
      </c>
      <c r="M114" s="257" t="str">
        <f>IF(LEN($C$5)&lt;=1,
    "",
    IF(
        OR($C$5="Overige (zorg-)instellingen",$C$5="Onderneming"),
        IF(Basisgegevens!$C$5="Ja",
            IFERROR(
                INDEX(Hulpsheets!$AO$3:$AR$18,
                    MATCH($C$9,Hulpsheets!$AN$3:$AN$18,0),
                    MATCH($C$6,Hulpsheets!$AO$3:$AR$3,0)
                ),
                ""
            ),
            IFERROR(
                INDEX(Hulpsheets!$AH$3:$AK$18,
                    MATCH($C$9,Hulpsheets!$AG$3:$AG$18,0),
                    MATCH($C$6,Hulpsheets!$AH$3:$AK$3,0)
                ),
                ""
            )
        ),
        IF($L114="Niet-economische activiteit",
            100%,
            IF(Basisgegevens!$C$5="Ja",
                IFERROR(
                    INDEX(Hulpsheets!$AO$3:$AR$18,
                        MATCH($C$9,Hulpsheets!$AN$3:$AN$18,0),
                        MATCH($C$6,Hulpsheets!$AO$3:$AR$3,0)
                    ),
                    ""
                ),
                IFERROR(
                    INDEX(Hulpsheets!$AH$3:$AK$18,
                        MATCH($C$9,Hulpsheets!$AG$3:$AG$18,0),
                        MATCH($C$6,Hulpsheets!$AH$3:$AK$3,0)
                    ),
                    ""
                )
            )
        )
    )
)</f>
        <v/>
      </c>
      <c r="N114" s="397">
        <f t="shared" si="31"/>
        <v>0</v>
      </c>
      <c r="O114" s="77" t="str">
        <f t="shared" si="32"/>
        <v/>
      </c>
      <c r="P114" s="86" t="str">
        <f t="shared" si="33"/>
        <v/>
      </c>
      <c r="R114" s="404"/>
      <c r="S114" s="407" t="str">
        <f t="shared" si="38"/>
        <v/>
      </c>
      <c r="T114" s="130" t="str">
        <f t="shared" si="34"/>
        <v/>
      </c>
      <c r="U114" s="70"/>
      <c r="V114" s="404"/>
      <c r="W114" s="70"/>
      <c r="X114" s="404"/>
      <c r="Z114" s="407" t="str">
        <f t="shared" si="39"/>
        <v/>
      </c>
      <c r="AA114" s="130" t="str">
        <f t="shared" si="35"/>
        <v/>
      </c>
      <c r="AB114" s="407" t="str">
        <f t="shared" si="36"/>
        <v/>
      </c>
      <c r="AC114" s="130" t="str">
        <f t="shared" si="37"/>
        <v/>
      </c>
      <c r="AD114" s="461"/>
    </row>
    <row r="115" spans="2:30" x14ac:dyDescent="0.2">
      <c r="B115" s="514"/>
      <c r="C115" s="515"/>
      <c r="D115" s="515"/>
      <c r="E115" s="19"/>
      <c r="F115" s="141"/>
      <c r="G115" s="151" t="str">
        <f>IF(E115="","",IF($C$7&gt;12,IF(E115="computer",F115*Hulpsheets!$AX$4,F115*Hulpsheets!$AX$5),(IF(E115="computer",F115*Hulpsheets!$AX$4,F115*Hulpsheets!$AX$5)*$C$7/12)))</f>
        <v/>
      </c>
      <c r="H115" s="151" t="str">
        <f>IF(E115="","",IF($C$7&lt;13,0,IF($C$7&gt;24,IF(E115="computer",F115*Hulpsheets!$AY$4,F115*Hulpsheets!$AY$5),IF(E115="computer",F115*Hulpsheets!$AY$4,F115*Hulpsheets!$AY$5)*($C$7-12)/12)))</f>
        <v/>
      </c>
      <c r="I115" s="151" t="str">
        <f>IF(E115="","",IF($C$7&lt;24,0,IF($C$7&gt;36,IF(E115="computer",F115*Hulpsheets!$AZ$4,F115*Hulpsheets!$AZ$5),IF(E115="computer",F115*Hulpsheets!$AZ$4,F115*Hulpsheets!$AZ$5)*($C$7-24)/12)))</f>
        <v/>
      </c>
      <c r="J115" s="151" t="str">
        <f>IF(E115="","",IF($C$7&lt;36,0,IF($C$7&gt;48,IF(E115="computer",F115*Hulpsheets!$BA$4,F115*Hulpsheets!$BA$5),IF(E115="computer",F115*Hulpsheets!$BA$4,F115*Hulpsheets!$BA$5)*($C$7-36)/12)))</f>
        <v/>
      </c>
      <c r="K115" s="151" t="str">
        <f>IF(E115="","",IF($C$7&lt;48,0,IF($C$7&gt;48,IF(E115="computer",F115*Hulpsheets!$BB$4,F115*Hulpsheets!$BB$5),IF(E115="computer",F115*Hulpsheets!$BB$4,F115*Hulpsheets!$BB$5)*($C$7-48)/12)))</f>
        <v/>
      </c>
      <c r="L115" s="429" t="s">
        <v>120</v>
      </c>
      <c r="M115" s="257" t="str">
        <f>IF(LEN($C$5)&lt;=1,
    "",
    IF(
        OR($C$5="Overige (zorg-)instellingen",$C$5="Onderneming"),
        IF(Basisgegevens!$C$5="Ja",
            IFERROR(
                INDEX(Hulpsheets!$AO$3:$AR$18,
                    MATCH($C$9,Hulpsheets!$AN$3:$AN$18,0),
                    MATCH($C$6,Hulpsheets!$AO$3:$AR$3,0)
                ),
                ""
            ),
            IFERROR(
                INDEX(Hulpsheets!$AH$3:$AK$18,
                    MATCH($C$9,Hulpsheets!$AG$3:$AG$18,0),
                    MATCH($C$6,Hulpsheets!$AH$3:$AK$3,0)
                ),
                ""
            )
        ),
        IF($L115="Niet-economische activiteit",
            100%,
            IF(Basisgegevens!$C$5="Ja",
                IFERROR(
                    INDEX(Hulpsheets!$AO$3:$AR$18,
                        MATCH($C$9,Hulpsheets!$AN$3:$AN$18,0),
                        MATCH($C$6,Hulpsheets!$AO$3:$AR$3,0)
                    ),
                    ""
                ),
                IFERROR(
                    INDEX(Hulpsheets!$AH$3:$AK$18,
                        MATCH($C$9,Hulpsheets!$AG$3:$AG$18,0),
                        MATCH($C$6,Hulpsheets!$AH$3:$AK$3,0)
                    ),
                    ""
                )
            )
        )
    )
)</f>
        <v/>
      </c>
      <c r="N115" s="397">
        <f t="shared" si="31"/>
        <v>0</v>
      </c>
      <c r="O115" s="77" t="str">
        <f t="shared" si="32"/>
        <v/>
      </c>
      <c r="P115" s="86" t="str">
        <f t="shared" si="33"/>
        <v/>
      </c>
      <c r="R115" s="404"/>
      <c r="S115" s="407" t="str">
        <f t="shared" si="38"/>
        <v/>
      </c>
      <c r="T115" s="130" t="str">
        <f t="shared" si="34"/>
        <v/>
      </c>
      <c r="U115" s="70"/>
      <c r="V115" s="404"/>
      <c r="W115" s="70"/>
      <c r="X115" s="404"/>
      <c r="Z115" s="407" t="str">
        <f t="shared" si="39"/>
        <v/>
      </c>
      <c r="AA115" s="130" t="str">
        <f t="shared" si="35"/>
        <v/>
      </c>
      <c r="AB115" s="407" t="str">
        <f t="shared" si="36"/>
        <v/>
      </c>
      <c r="AC115" s="130" t="str">
        <f t="shared" si="37"/>
        <v/>
      </c>
      <c r="AD115" s="461"/>
    </row>
    <row r="116" spans="2:30" x14ac:dyDescent="0.2">
      <c r="B116" s="514"/>
      <c r="C116" s="515"/>
      <c r="D116" s="515"/>
      <c r="E116" s="19"/>
      <c r="F116" s="141"/>
      <c r="G116" s="151" t="str">
        <f>IF(E116="","",IF($C$7&gt;12,IF(E116="computer",F116*Hulpsheets!$AX$4,F116*Hulpsheets!$AX$5),(IF(E116="computer",F116*Hulpsheets!$AX$4,F116*Hulpsheets!$AX$5)*$C$7/12)))</f>
        <v/>
      </c>
      <c r="H116" s="151" t="str">
        <f>IF(E116="","",IF($C$7&lt;13,0,IF($C$7&gt;24,IF(E116="computer",F116*Hulpsheets!$AY$4,F116*Hulpsheets!$AY$5),IF(E116="computer",F116*Hulpsheets!$AY$4,F116*Hulpsheets!$AY$5)*($C$7-12)/12)))</f>
        <v/>
      </c>
      <c r="I116" s="151" t="str">
        <f>IF(E116="","",IF($C$7&lt;24,0,IF($C$7&gt;36,IF(E116="computer",F116*Hulpsheets!$AZ$4,F116*Hulpsheets!$AZ$5),IF(E116="computer",F116*Hulpsheets!$AZ$4,F116*Hulpsheets!$AZ$5)*($C$7-24)/12)))</f>
        <v/>
      </c>
      <c r="J116" s="151" t="str">
        <f>IF(E116="","",IF($C$7&lt;36,0,IF($C$7&gt;48,IF(E116="computer",F116*Hulpsheets!$BA$4,F116*Hulpsheets!$BA$5),IF(E116="computer",F116*Hulpsheets!$BA$4,F116*Hulpsheets!$BA$5)*($C$7-36)/12)))</f>
        <v/>
      </c>
      <c r="K116" s="151" t="str">
        <f>IF(E116="","",IF($C$7&lt;48,0,IF($C$7&gt;48,IF(E116="computer",F116*Hulpsheets!$BB$4,F116*Hulpsheets!$BB$5),IF(E116="computer",F116*Hulpsheets!$BB$4,F116*Hulpsheets!$BB$5)*($C$7-48)/12)))</f>
        <v/>
      </c>
      <c r="L116" s="429" t="s">
        <v>120</v>
      </c>
      <c r="M116" s="257" t="str">
        <f>IF(LEN($C$5)&lt;=1,
    "",
    IF(
        OR($C$5="Overige (zorg-)instellingen",$C$5="Onderneming"),
        IF(Basisgegevens!$C$5="Ja",
            IFERROR(
                INDEX(Hulpsheets!$AO$3:$AR$18,
                    MATCH($C$9,Hulpsheets!$AN$3:$AN$18,0),
                    MATCH($C$6,Hulpsheets!$AO$3:$AR$3,0)
                ),
                ""
            ),
            IFERROR(
                INDEX(Hulpsheets!$AH$3:$AK$18,
                    MATCH($C$9,Hulpsheets!$AG$3:$AG$18,0),
                    MATCH($C$6,Hulpsheets!$AH$3:$AK$3,0)
                ),
                ""
            )
        ),
        IF($L116="Niet-economische activiteit",
            100%,
            IF(Basisgegevens!$C$5="Ja",
                IFERROR(
                    INDEX(Hulpsheets!$AO$3:$AR$18,
                        MATCH($C$9,Hulpsheets!$AN$3:$AN$18,0),
                        MATCH($C$6,Hulpsheets!$AO$3:$AR$3,0)
                    ),
                    ""
                ),
                IFERROR(
                    INDEX(Hulpsheets!$AH$3:$AK$18,
                        MATCH($C$9,Hulpsheets!$AG$3:$AG$18,0),
                        MATCH($C$6,Hulpsheets!$AH$3:$AK$3,0)
                    ),
                    ""
                )
            )
        )
    )
)</f>
        <v/>
      </c>
      <c r="N116" s="397">
        <f t="shared" si="31"/>
        <v>0</v>
      </c>
      <c r="O116" s="77" t="str">
        <f t="shared" si="32"/>
        <v/>
      </c>
      <c r="P116" s="86" t="str">
        <f t="shared" si="33"/>
        <v/>
      </c>
      <c r="R116" s="404"/>
      <c r="S116" s="407" t="str">
        <f t="shared" si="38"/>
        <v/>
      </c>
      <c r="T116" s="130" t="str">
        <f t="shared" si="34"/>
        <v/>
      </c>
      <c r="U116" s="70"/>
      <c r="V116" s="404"/>
      <c r="W116" s="70"/>
      <c r="X116" s="404"/>
      <c r="Z116" s="407" t="str">
        <f t="shared" si="39"/>
        <v/>
      </c>
      <c r="AA116" s="130" t="str">
        <f t="shared" si="35"/>
        <v/>
      </c>
      <c r="AB116" s="407" t="str">
        <f t="shared" si="36"/>
        <v/>
      </c>
      <c r="AC116" s="130" t="str">
        <f t="shared" si="37"/>
        <v/>
      </c>
      <c r="AD116" s="461"/>
    </row>
    <row r="117" spans="2:30" ht="13.5" thickBot="1" x14ac:dyDescent="0.25">
      <c r="B117" s="514"/>
      <c r="C117" s="515"/>
      <c r="D117" s="515"/>
      <c r="E117" s="19"/>
      <c r="F117" s="141"/>
      <c r="G117" s="151" t="str">
        <f>IF(E117="","",IF($C$7&gt;12,IF(E117="computer",F117*Hulpsheets!$AX$4,F117*Hulpsheets!$AX$5),(IF(E117="computer",F117*Hulpsheets!$AX$4,F117*Hulpsheets!$AX$5)*$C$7/12)))</f>
        <v/>
      </c>
      <c r="H117" s="151" t="str">
        <f>IF(E117="","",IF($C$7&lt;13,0,IF($C$7&gt;24,IF(E117="computer",F117*Hulpsheets!$AY$4,F117*Hulpsheets!$AY$5),IF(E117="computer",F117*Hulpsheets!$AY$4,F117*Hulpsheets!$AY$5)*($C$7-12)/12)))</f>
        <v/>
      </c>
      <c r="I117" s="151" t="str">
        <f>IF(E117="","",IF($C$7&lt;24,0,IF($C$7&gt;36,IF(E117="computer",F117*Hulpsheets!$AZ$4,F117*Hulpsheets!$AZ$5),IF(E117="computer",F117*Hulpsheets!$AZ$4,F117*Hulpsheets!$AZ$5)*($C$7-24)/12)))</f>
        <v/>
      </c>
      <c r="J117" s="151" t="str">
        <f>IF(E117="","",IF($C$7&lt;36,0,IF($C$7&gt;48,IF(E117="computer",F117*Hulpsheets!$BA$4,F117*Hulpsheets!$BA$5),IF(E117="computer",F117*Hulpsheets!$BA$4,F117*Hulpsheets!$BA$5)*($C$7-36)/12)))</f>
        <v/>
      </c>
      <c r="K117" s="151" t="str">
        <f>IF(E117="","",IF($C$7&lt;48,0,IF($C$7&gt;48,IF(E117="computer",F117*Hulpsheets!$BB$4,F117*Hulpsheets!$BB$5),IF(E117="computer",F117*Hulpsheets!$BB$4,F117*Hulpsheets!$BB$5)*($C$7-48)/12)))</f>
        <v/>
      </c>
      <c r="L117" s="429" t="s">
        <v>120</v>
      </c>
      <c r="M117" s="257" t="str">
        <f>IF(LEN($C$5)&lt;=1,
    "",
    IF(
        OR($C$5="Overige (zorg-)instellingen",$C$5="Onderneming"),
        IF(Basisgegevens!$C$5="Ja",
            IFERROR(
                INDEX(Hulpsheets!$AO$3:$AR$18,
                    MATCH($C$9,Hulpsheets!$AN$3:$AN$18,0),
                    MATCH($C$6,Hulpsheets!$AO$3:$AR$3,0)
                ),
                ""
            ),
            IFERROR(
                INDEX(Hulpsheets!$AH$3:$AK$18,
                    MATCH($C$9,Hulpsheets!$AG$3:$AG$18,0),
                    MATCH($C$6,Hulpsheets!$AH$3:$AK$3,0)
                ),
                ""
            )
        ),
        IF($L117="Niet-economische activiteit",
            100%,
            IF(Basisgegevens!$C$5="Ja",
                IFERROR(
                    INDEX(Hulpsheets!$AO$3:$AR$18,
                        MATCH($C$9,Hulpsheets!$AN$3:$AN$18,0),
                        MATCH($C$6,Hulpsheets!$AO$3:$AR$3,0)
                    ),
                    ""
                ),
                IFERROR(
                    INDEX(Hulpsheets!$AH$3:$AK$18,
                        MATCH($C$9,Hulpsheets!$AG$3:$AG$18,0),
                        MATCH($C$6,Hulpsheets!$AH$3:$AK$3,0)
                    ),
                    ""
                )
            )
        )
    )
)</f>
        <v/>
      </c>
      <c r="N117" s="397">
        <f t="shared" si="31"/>
        <v>0</v>
      </c>
      <c r="O117" s="77" t="str">
        <f t="shared" si="32"/>
        <v/>
      </c>
      <c r="P117" s="86" t="str">
        <f t="shared" si="33"/>
        <v/>
      </c>
      <c r="R117" s="404"/>
      <c r="S117" s="407" t="str">
        <f t="shared" si="38"/>
        <v/>
      </c>
      <c r="T117" s="130" t="str">
        <f t="shared" si="34"/>
        <v/>
      </c>
      <c r="U117" s="70"/>
      <c r="V117" s="404"/>
      <c r="W117" s="70"/>
      <c r="X117" s="404"/>
      <c r="Z117" s="407" t="str">
        <f t="shared" si="39"/>
        <v/>
      </c>
      <c r="AA117" s="130" t="str">
        <f t="shared" si="35"/>
        <v/>
      </c>
      <c r="AB117" s="407" t="str">
        <f t="shared" si="36"/>
        <v/>
      </c>
      <c r="AC117" s="130" t="str">
        <f t="shared" si="37"/>
        <v/>
      </c>
      <c r="AD117" s="461"/>
    </row>
    <row r="118" spans="2:30" ht="13.5" hidden="1" outlineLevel="1" thickBot="1" x14ac:dyDescent="0.25">
      <c r="B118" s="514"/>
      <c r="C118" s="515"/>
      <c r="D118" s="515"/>
      <c r="E118" s="19"/>
      <c r="F118" s="141"/>
      <c r="G118" s="151" t="str">
        <f>IF(E118="","",IF($C$7&gt;12,IF(E118="computer",F118*Hulpsheets!$AX$4,F118*Hulpsheets!$AX$5),(IF(E118="computer",F118*Hulpsheets!$AX$4,F118*Hulpsheets!$AX$5)*$C$7/12)))</f>
        <v/>
      </c>
      <c r="H118" s="151" t="str">
        <f>IF(E118="","",IF($C$7&lt;13,0,IF($C$7&gt;24,IF(E118="computer",F118*Hulpsheets!$AY$4,F118*Hulpsheets!$AY$5),IF(E118="computer",F118*Hulpsheets!$AY$4,F118*Hulpsheets!$AY$5)*($C$7-12)/12)))</f>
        <v/>
      </c>
      <c r="I118" s="151" t="str">
        <f>IF(E118="","",IF($C$7&lt;24,0,IF($C$7&gt;36,IF(E118="computer",F118*Hulpsheets!$AZ$4,F118*Hulpsheets!$AZ$5),IF(E118="computer",F118*Hulpsheets!$AZ$4,F118*Hulpsheets!$AZ$5)*($C$7-24)/12)))</f>
        <v/>
      </c>
      <c r="J118" s="151" t="str">
        <f>IF(E118="","",IF($C$7&lt;36,0,IF($C$7&gt;48,IF(E118="computer",F118*Hulpsheets!$BA$4,F118*Hulpsheets!$BA$5),IF(E118="computer",F118*Hulpsheets!$BA$4,F118*Hulpsheets!$BA$5)*($C$7-36)/12)))</f>
        <v/>
      </c>
      <c r="K118" s="151" t="str">
        <f>IF(E118="","",IF($C$7&lt;48,0,IF($C$7&gt;48,IF(E118="computer",F118*Hulpsheets!$BB$4,F118*Hulpsheets!$BB$5),IF(E118="computer",F118*Hulpsheets!$BB$4,F118*Hulpsheets!$BB$5)*($C$7-48)/12)))</f>
        <v/>
      </c>
      <c r="L118" s="429" t="s">
        <v>120</v>
      </c>
      <c r="M118" s="257" t="str">
        <f>IF(LEN($C$5)&lt;=1,
    "",
    IF(
        OR($C$5="Overige (zorg-)instellingen",$C$5="Onderneming"),
        IF(Basisgegevens!$C$5="Ja",
            IFERROR(
                INDEX(Hulpsheets!$AO$3:$AR$18,
                    MATCH($C$9,Hulpsheets!$AN$3:$AN$18,0),
                    MATCH($C$6,Hulpsheets!$AO$3:$AR$3,0)
                ),
                ""
            ),
            IFERROR(
                INDEX(Hulpsheets!$AH$3:$AK$18,
                    MATCH($C$9,Hulpsheets!$AG$3:$AG$18,0),
                    MATCH($C$6,Hulpsheets!$AH$3:$AK$3,0)
                ),
                ""
            )
        ),
        IF($L118="Niet-economische activiteit",
            100%,
            IF(Basisgegevens!$C$5="Ja",
                IFERROR(
                    INDEX(Hulpsheets!$AO$3:$AR$18,
                        MATCH($C$9,Hulpsheets!$AN$3:$AN$18,0),
                        MATCH($C$6,Hulpsheets!$AO$3:$AR$3,0)
                    ),
                    ""
                ),
                IFERROR(
                    INDEX(Hulpsheets!$AH$3:$AK$18,
                        MATCH($C$9,Hulpsheets!$AG$3:$AG$18,0),
                        MATCH($C$6,Hulpsheets!$AH$3:$AK$3,0)
                    ),
                    ""
                )
            )
        )
    )
)</f>
        <v/>
      </c>
      <c r="N118" s="397">
        <f t="shared" si="31"/>
        <v>0</v>
      </c>
      <c r="O118" s="77" t="str">
        <f t="shared" si="32"/>
        <v/>
      </c>
      <c r="P118" s="86" t="str">
        <f t="shared" si="33"/>
        <v/>
      </c>
      <c r="R118" s="404"/>
      <c r="S118" s="407" t="str">
        <f t="shared" si="38"/>
        <v/>
      </c>
      <c r="T118" s="130" t="str">
        <f t="shared" si="34"/>
        <v/>
      </c>
      <c r="U118" s="70"/>
      <c r="V118" s="404"/>
      <c r="W118" s="70"/>
      <c r="X118" s="404"/>
      <c r="Z118" s="407" t="str">
        <f t="shared" si="39"/>
        <v/>
      </c>
      <c r="AA118" s="130" t="str">
        <f t="shared" si="35"/>
        <v/>
      </c>
      <c r="AB118" s="407" t="str">
        <f t="shared" si="36"/>
        <v/>
      </c>
      <c r="AC118" s="130" t="str">
        <f t="shared" si="37"/>
        <v/>
      </c>
      <c r="AD118" s="461"/>
    </row>
    <row r="119" spans="2:30" ht="13.5" hidden="1" outlineLevel="1" thickBot="1" x14ac:dyDescent="0.25">
      <c r="B119" s="514"/>
      <c r="C119" s="515"/>
      <c r="D119" s="515"/>
      <c r="E119" s="19"/>
      <c r="F119" s="141"/>
      <c r="G119" s="151" t="str">
        <f>IF(E119="","",IF($C$7&gt;12,IF(E119="computer",F119*Hulpsheets!$AX$4,F119*Hulpsheets!$AX$5),(IF(E119="computer",F119*Hulpsheets!$AX$4,F119*Hulpsheets!$AX$5)*$C$7/12)))</f>
        <v/>
      </c>
      <c r="H119" s="151" t="str">
        <f>IF(E119="","",IF($C$7&lt;13,0,IF($C$7&gt;24,IF(E119="computer",F119*Hulpsheets!$AY$4,F119*Hulpsheets!$AY$5),IF(E119="computer",F119*Hulpsheets!$AY$4,F119*Hulpsheets!$AY$5)*($C$7-12)/12)))</f>
        <v/>
      </c>
      <c r="I119" s="151" t="str">
        <f>IF(E119="","",IF($C$7&lt;24,0,IF($C$7&gt;36,IF(E119="computer",F119*Hulpsheets!$AZ$4,F119*Hulpsheets!$AZ$5),IF(E119="computer",F119*Hulpsheets!$AZ$4,F119*Hulpsheets!$AZ$5)*($C$7-24)/12)))</f>
        <v/>
      </c>
      <c r="J119" s="151" t="str">
        <f>IF(E119="","",IF($C$7&lt;36,0,IF($C$7&gt;48,IF(E119="computer",F119*Hulpsheets!$BA$4,F119*Hulpsheets!$BA$5),IF(E119="computer",F119*Hulpsheets!$BA$4,F119*Hulpsheets!$BA$5)*($C$7-36)/12)))</f>
        <v/>
      </c>
      <c r="K119" s="151" t="str">
        <f>IF(E119="","",IF($C$7&lt;48,0,IF($C$7&gt;48,IF(E119="computer",F119*Hulpsheets!$BB$4,F119*Hulpsheets!$BB$5),IF(E119="computer",F119*Hulpsheets!$BB$4,F119*Hulpsheets!$BB$5)*($C$7-48)/12)))</f>
        <v/>
      </c>
      <c r="L119" s="429" t="s">
        <v>120</v>
      </c>
      <c r="M119" s="257" t="str">
        <f>IF(LEN($C$5)&lt;=1,
    "",
    IF(
        OR($C$5="Overige (zorg-)instellingen",$C$5="Onderneming"),
        IF(Basisgegevens!$C$5="Ja",
            IFERROR(
                INDEX(Hulpsheets!$AO$3:$AR$18,
                    MATCH($C$9,Hulpsheets!$AN$3:$AN$18,0),
                    MATCH($C$6,Hulpsheets!$AO$3:$AR$3,0)
                ),
                ""
            ),
            IFERROR(
                INDEX(Hulpsheets!$AH$3:$AK$18,
                    MATCH($C$9,Hulpsheets!$AG$3:$AG$18,0),
                    MATCH($C$6,Hulpsheets!$AH$3:$AK$3,0)
                ),
                ""
            )
        ),
        IF($L119="Niet-economische activiteit",
            100%,
            IF(Basisgegevens!$C$5="Ja",
                IFERROR(
                    INDEX(Hulpsheets!$AO$3:$AR$18,
                        MATCH($C$9,Hulpsheets!$AN$3:$AN$18,0),
                        MATCH($C$6,Hulpsheets!$AO$3:$AR$3,0)
                    ),
                    ""
                ),
                IFERROR(
                    INDEX(Hulpsheets!$AH$3:$AK$18,
                        MATCH($C$9,Hulpsheets!$AG$3:$AG$18,0),
                        MATCH($C$6,Hulpsheets!$AH$3:$AK$3,0)
                    ),
                    ""
                )
            )
        )
    )
)</f>
        <v/>
      </c>
      <c r="N119" s="397">
        <f t="shared" si="31"/>
        <v>0</v>
      </c>
      <c r="O119" s="77" t="str">
        <f t="shared" si="32"/>
        <v/>
      </c>
      <c r="P119" s="86" t="str">
        <f t="shared" si="33"/>
        <v/>
      </c>
      <c r="R119" s="404"/>
      <c r="S119" s="407" t="str">
        <f t="shared" si="38"/>
        <v/>
      </c>
      <c r="T119" s="130" t="str">
        <f t="shared" si="34"/>
        <v/>
      </c>
      <c r="U119" s="70"/>
      <c r="V119" s="404"/>
      <c r="W119" s="70"/>
      <c r="X119" s="404"/>
      <c r="Z119" s="407" t="str">
        <f t="shared" si="39"/>
        <v/>
      </c>
      <c r="AA119" s="130" t="str">
        <f t="shared" si="35"/>
        <v/>
      </c>
      <c r="AB119" s="407" t="str">
        <f t="shared" si="36"/>
        <v/>
      </c>
      <c r="AC119" s="130" t="str">
        <f t="shared" si="37"/>
        <v/>
      </c>
      <c r="AD119" s="461"/>
    </row>
    <row r="120" spans="2:30" ht="13.5" hidden="1" outlineLevel="1" thickBot="1" x14ac:dyDescent="0.25">
      <c r="B120" s="514"/>
      <c r="C120" s="515"/>
      <c r="D120" s="515"/>
      <c r="E120" s="19"/>
      <c r="F120" s="141"/>
      <c r="G120" s="151" t="str">
        <f>IF(E120="","",IF($C$7&gt;12,IF(E120="computer",F120*Hulpsheets!$AX$4,F120*Hulpsheets!$AX$5),(IF(E120="computer",F120*Hulpsheets!$AX$4,F120*Hulpsheets!$AX$5)*$C$7/12)))</f>
        <v/>
      </c>
      <c r="H120" s="151" t="str">
        <f>IF(E120="","",IF($C$7&lt;13,0,IF($C$7&gt;24,IF(E120="computer",F120*Hulpsheets!$AY$4,F120*Hulpsheets!$AY$5),IF(E120="computer",F120*Hulpsheets!$AY$4,F120*Hulpsheets!$AY$5)*($C$7-12)/12)))</f>
        <v/>
      </c>
      <c r="I120" s="151" t="str">
        <f>IF(E120="","",IF($C$7&lt;24,0,IF($C$7&gt;36,IF(E120="computer",F120*Hulpsheets!$AZ$4,F120*Hulpsheets!$AZ$5),IF(E120="computer",F120*Hulpsheets!$AZ$4,F120*Hulpsheets!$AZ$5)*($C$7-24)/12)))</f>
        <v/>
      </c>
      <c r="J120" s="151" t="str">
        <f>IF(E120="","",IF($C$7&lt;36,0,IF($C$7&gt;48,IF(E120="computer",F120*Hulpsheets!$BA$4,F120*Hulpsheets!$BA$5),IF(E120="computer",F120*Hulpsheets!$BA$4,F120*Hulpsheets!$BA$5)*($C$7-36)/12)))</f>
        <v/>
      </c>
      <c r="K120" s="151" t="str">
        <f>IF(E120="","",IF($C$7&lt;48,0,IF($C$7&gt;48,IF(E120="computer",F120*Hulpsheets!$BB$4,F120*Hulpsheets!$BB$5),IF(E120="computer",F120*Hulpsheets!$BB$4,F120*Hulpsheets!$BB$5)*($C$7-48)/12)))</f>
        <v/>
      </c>
      <c r="L120" s="429" t="s">
        <v>120</v>
      </c>
      <c r="M120" s="257" t="str">
        <f>IF(LEN($C$5)&lt;=1,
    "",
    IF(
        OR($C$5="Overige (zorg-)instellingen",$C$5="Onderneming"),
        IF(Basisgegevens!$C$5="Ja",
            IFERROR(
                INDEX(Hulpsheets!$AO$3:$AR$18,
                    MATCH($C$9,Hulpsheets!$AN$3:$AN$18,0),
                    MATCH($C$6,Hulpsheets!$AO$3:$AR$3,0)
                ),
                ""
            ),
            IFERROR(
                INDEX(Hulpsheets!$AH$3:$AK$18,
                    MATCH($C$9,Hulpsheets!$AG$3:$AG$18,0),
                    MATCH($C$6,Hulpsheets!$AH$3:$AK$3,0)
                ),
                ""
            )
        ),
        IF($L120="Niet-economische activiteit",
            100%,
            IF(Basisgegevens!$C$5="Ja",
                IFERROR(
                    INDEX(Hulpsheets!$AO$3:$AR$18,
                        MATCH($C$9,Hulpsheets!$AN$3:$AN$18,0),
                        MATCH($C$6,Hulpsheets!$AO$3:$AR$3,0)
                    ),
                    ""
                ),
                IFERROR(
                    INDEX(Hulpsheets!$AH$3:$AK$18,
                        MATCH($C$9,Hulpsheets!$AG$3:$AG$18,0),
                        MATCH($C$6,Hulpsheets!$AH$3:$AK$3,0)
                    ),
                    ""
                )
            )
        )
    )
)</f>
        <v/>
      </c>
      <c r="N120" s="397">
        <f t="shared" si="31"/>
        <v>0</v>
      </c>
      <c r="O120" s="77" t="str">
        <f t="shared" si="32"/>
        <v/>
      </c>
      <c r="P120" s="86" t="str">
        <f t="shared" si="33"/>
        <v/>
      </c>
      <c r="R120" s="404"/>
      <c r="S120" s="407" t="str">
        <f t="shared" si="38"/>
        <v/>
      </c>
      <c r="T120" s="130" t="str">
        <f t="shared" si="34"/>
        <v/>
      </c>
      <c r="U120" s="70"/>
      <c r="V120" s="404"/>
      <c r="W120" s="70"/>
      <c r="X120" s="404"/>
      <c r="Z120" s="407" t="str">
        <f t="shared" si="39"/>
        <v/>
      </c>
      <c r="AA120" s="130" t="str">
        <f t="shared" si="35"/>
        <v/>
      </c>
      <c r="AB120" s="407" t="str">
        <f t="shared" si="36"/>
        <v/>
      </c>
      <c r="AC120" s="130" t="str">
        <f t="shared" si="37"/>
        <v/>
      </c>
      <c r="AD120" s="461"/>
    </row>
    <row r="121" spans="2:30" ht="13.5" hidden="1" outlineLevel="1" thickBot="1" x14ac:dyDescent="0.25">
      <c r="B121" s="514"/>
      <c r="C121" s="515"/>
      <c r="D121" s="515"/>
      <c r="E121" s="19"/>
      <c r="F121" s="141"/>
      <c r="G121" s="151" t="str">
        <f>IF(E121="","",IF($C$7&gt;12,IF(E121="computer",F121*Hulpsheets!$AX$4,F121*Hulpsheets!$AX$5),(IF(E121="computer",F121*Hulpsheets!$AX$4,F121*Hulpsheets!$AX$5)*$C$7/12)))</f>
        <v/>
      </c>
      <c r="H121" s="151" t="str">
        <f>IF(E121="","",IF($C$7&lt;13,0,IF($C$7&gt;24,IF(E121="computer",F121*Hulpsheets!$AY$4,F121*Hulpsheets!$AY$5),IF(E121="computer",F121*Hulpsheets!$AY$4,F121*Hulpsheets!$AY$5)*($C$7-12)/12)))</f>
        <v/>
      </c>
      <c r="I121" s="151" t="str">
        <f>IF(E121="","",IF($C$7&lt;24,0,IF($C$7&gt;36,IF(E121="computer",F121*Hulpsheets!$AZ$4,F121*Hulpsheets!$AZ$5),IF(E121="computer",F121*Hulpsheets!$AZ$4,F121*Hulpsheets!$AZ$5)*($C$7-24)/12)))</f>
        <v/>
      </c>
      <c r="J121" s="151" t="str">
        <f>IF(E121="","",IF($C$7&lt;36,0,IF($C$7&gt;48,IF(E121="computer",F121*Hulpsheets!$BA$4,F121*Hulpsheets!$BA$5),IF(E121="computer",F121*Hulpsheets!$BA$4,F121*Hulpsheets!$BA$5)*($C$7-36)/12)))</f>
        <v/>
      </c>
      <c r="K121" s="151" t="str">
        <f>IF(E121="","",IF($C$7&lt;48,0,IF($C$7&gt;48,IF(E121="computer",F121*Hulpsheets!$BB$4,F121*Hulpsheets!$BB$5),IF(E121="computer",F121*Hulpsheets!$BB$4,F121*Hulpsheets!$BB$5)*($C$7-48)/12)))</f>
        <v/>
      </c>
      <c r="L121" s="429" t="s">
        <v>120</v>
      </c>
      <c r="M121" s="257" t="str">
        <f>IF(LEN($C$5)&lt;=1,
    "",
    IF(
        OR($C$5="Overige (zorg-)instellingen",$C$5="Onderneming"),
        IF(Basisgegevens!$C$5="Ja",
            IFERROR(
                INDEX(Hulpsheets!$AO$3:$AR$18,
                    MATCH($C$9,Hulpsheets!$AN$3:$AN$18,0),
                    MATCH($C$6,Hulpsheets!$AO$3:$AR$3,0)
                ),
                ""
            ),
            IFERROR(
                INDEX(Hulpsheets!$AH$3:$AK$18,
                    MATCH($C$9,Hulpsheets!$AG$3:$AG$18,0),
                    MATCH($C$6,Hulpsheets!$AH$3:$AK$3,0)
                ),
                ""
            )
        ),
        IF($L121="Niet-economische activiteit",
            100%,
            IF(Basisgegevens!$C$5="Ja",
                IFERROR(
                    INDEX(Hulpsheets!$AO$3:$AR$18,
                        MATCH($C$9,Hulpsheets!$AN$3:$AN$18,0),
                        MATCH($C$6,Hulpsheets!$AO$3:$AR$3,0)
                    ),
                    ""
                ),
                IFERROR(
                    INDEX(Hulpsheets!$AH$3:$AK$18,
                        MATCH($C$9,Hulpsheets!$AG$3:$AG$18,0),
                        MATCH($C$6,Hulpsheets!$AH$3:$AK$3,0)
                    ),
                    ""
                )
            )
        )
    )
)</f>
        <v/>
      </c>
      <c r="N121" s="397">
        <f t="shared" si="31"/>
        <v>0</v>
      </c>
      <c r="O121" s="77" t="str">
        <f t="shared" si="32"/>
        <v/>
      </c>
      <c r="P121" s="86" t="str">
        <f t="shared" si="33"/>
        <v/>
      </c>
      <c r="R121" s="404"/>
      <c r="S121" s="407" t="str">
        <f t="shared" si="38"/>
        <v/>
      </c>
      <c r="T121" s="130" t="str">
        <f t="shared" si="34"/>
        <v/>
      </c>
      <c r="U121" s="70"/>
      <c r="V121" s="404"/>
      <c r="W121" s="70"/>
      <c r="X121" s="404"/>
      <c r="Z121" s="407" t="str">
        <f t="shared" si="39"/>
        <v/>
      </c>
      <c r="AA121" s="130" t="str">
        <f t="shared" si="35"/>
        <v/>
      </c>
      <c r="AB121" s="407" t="str">
        <f t="shared" si="36"/>
        <v/>
      </c>
      <c r="AC121" s="130" t="str">
        <f t="shared" si="37"/>
        <v/>
      </c>
      <c r="AD121" s="461"/>
    </row>
    <row r="122" spans="2:30" ht="13.5" hidden="1" outlineLevel="1" thickBot="1" x14ac:dyDescent="0.25">
      <c r="B122" s="514"/>
      <c r="C122" s="515"/>
      <c r="D122" s="515"/>
      <c r="E122" s="19"/>
      <c r="F122" s="141"/>
      <c r="G122" s="151" t="str">
        <f>IF(E122="","",IF($C$7&gt;12,IF(E122="computer",F122*Hulpsheets!$AX$4,F122*Hulpsheets!$AX$5),(IF(E122="computer",F122*Hulpsheets!$AX$4,F122*Hulpsheets!$AX$5)*$C$7/12)))</f>
        <v/>
      </c>
      <c r="H122" s="151" t="str">
        <f>IF(E122="","",IF($C$7&lt;13,0,IF($C$7&gt;24,IF(E122="computer",F122*Hulpsheets!$AY$4,F122*Hulpsheets!$AY$5),IF(E122="computer",F122*Hulpsheets!$AY$4,F122*Hulpsheets!$AY$5)*($C$7-12)/12)))</f>
        <v/>
      </c>
      <c r="I122" s="151" t="str">
        <f>IF(E122="","",IF($C$7&lt;24,0,IF($C$7&gt;36,IF(E122="computer",F122*Hulpsheets!$AZ$4,F122*Hulpsheets!$AZ$5),IF(E122="computer",F122*Hulpsheets!$AZ$4,F122*Hulpsheets!$AZ$5)*($C$7-24)/12)))</f>
        <v/>
      </c>
      <c r="J122" s="151" t="str">
        <f>IF(E122="","",IF($C$7&lt;36,0,IF($C$7&gt;48,IF(E122="computer",F122*Hulpsheets!$BA$4,F122*Hulpsheets!$BA$5),IF(E122="computer",F122*Hulpsheets!$BA$4,F122*Hulpsheets!$BA$5)*($C$7-36)/12)))</f>
        <v/>
      </c>
      <c r="K122" s="151" t="str">
        <f>IF(E122="","",IF($C$7&lt;48,0,IF($C$7&gt;48,IF(E122="computer",F122*Hulpsheets!$BB$4,F122*Hulpsheets!$BB$5),IF(E122="computer",F122*Hulpsheets!$BB$4,F122*Hulpsheets!$BB$5)*($C$7-48)/12)))</f>
        <v/>
      </c>
      <c r="L122" s="429" t="s">
        <v>120</v>
      </c>
      <c r="M122" s="257" t="str">
        <f>IF(LEN($C$5)&lt;=1,
    "",
    IF(
        OR($C$5="Overige (zorg-)instellingen",$C$5="Onderneming"),
        IF(Basisgegevens!$C$5="Ja",
            IFERROR(
                INDEX(Hulpsheets!$AO$3:$AR$18,
                    MATCH($C$9,Hulpsheets!$AN$3:$AN$18,0),
                    MATCH($C$6,Hulpsheets!$AO$3:$AR$3,0)
                ),
                ""
            ),
            IFERROR(
                INDEX(Hulpsheets!$AH$3:$AK$18,
                    MATCH($C$9,Hulpsheets!$AG$3:$AG$18,0),
                    MATCH($C$6,Hulpsheets!$AH$3:$AK$3,0)
                ),
                ""
            )
        ),
        IF($L122="Niet-economische activiteit",
            100%,
            IF(Basisgegevens!$C$5="Ja",
                IFERROR(
                    INDEX(Hulpsheets!$AO$3:$AR$18,
                        MATCH($C$9,Hulpsheets!$AN$3:$AN$18,0),
                        MATCH($C$6,Hulpsheets!$AO$3:$AR$3,0)
                    ),
                    ""
                ),
                IFERROR(
                    INDEX(Hulpsheets!$AH$3:$AK$18,
                        MATCH($C$9,Hulpsheets!$AG$3:$AG$18,0),
                        MATCH($C$6,Hulpsheets!$AH$3:$AK$3,0)
                    ),
                    ""
                )
            )
        )
    )
)</f>
        <v/>
      </c>
      <c r="N122" s="397">
        <f t="shared" si="31"/>
        <v>0</v>
      </c>
      <c r="O122" s="77" t="str">
        <f t="shared" si="32"/>
        <v/>
      </c>
      <c r="P122" s="86" t="str">
        <f t="shared" si="33"/>
        <v/>
      </c>
      <c r="R122" s="404"/>
      <c r="S122" s="407" t="str">
        <f t="shared" si="38"/>
        <v/>
      </c>
      <c r="T122" s="130" t="str">
        <f t="shared" si="34"/>
        <v/>
      </c>
      <c r="U122" s="70"/>
      <c r="V122" s="404"/>
      <c r="W122" s="70"/>
      <c r="X122" s="404"/>
      <c r="Z122" s="407" t="str">
        <f t="shared" si="39"/>
        <v/>
      </c>
      <c r="AA122" s="130" t="str">
        <f t="shared" si="35"/>
        <v/>
      </c>
      <c r="AB122" s="407" t="str">
        <f t="shared" si="36"/>
        <v/>
      </c>
      <c r="AC122" s="130" t="str">
        <f t="shared" si="37"/>
        <v/>
      </c>
      <c r="AD122" s="461"/>
    </row>
    <row r="123" spans="2:30" ht="13.5" hidden="1" outlineLevel="1" thickBot="1" x14ac:dyDescent="0.25">
      <c r="B123" s="514"/>
      <c r="C123" s="515"/>
      <c r="D123" s="515"/>
      <c r="E123" s="19"/>
      <c r="F123" s="141"/>
      <c r="G123" s="151" t="str">
        <f>IF(E123="","",IF($C$7&gt;12,IF(E123="computer",F123*Hulpsheets!$AX$4,F123*Hulpsheets!$AX$5),(IF(E123="computer",F123*Hulpsheets!$AX$4,F123*Hulpsheets!$AX$5)*$C$7/12)))</f>
        <v/>
      </c>
      <c r="H123" s="151" t="str">
        <f>IF(E123="","",IF($C$7&lt;13,0,IF($C$7&gt;24,IF(E123="computer",F123*Hulpsheets!$AY$4,F123*Hulpsheets!$AY$5),IF(E123="computer",F123*Hulpsheets!$AY$4,F123*Hulpsheets!$AY$5)*($C$7-12)/12)))</f>
        <v/>
      </c>
      <c r="I123" s="151" t="str">
        <f>IF(E123="","",IF($C$7&lt;24,0,IF($C$7&gt;36,IF(E123="computer",F123*Hulpsheets!$AZ$4,F123*Hulpsheets!$AZ$5),IF(E123="computer",F123*Hulpsheets!$AZ$4,F123*Hulpsheets!$AZ$5)*($C$7-24)/12)))</f>
        <v/>
      </c>
      <c r="J123" s="151" t="str">
        <f>IF(E123="","",IF($C$7&lt;36,0,IF($C$7&gt;48,IF(E123="computer",F123*Hulpsheets!$BA$4,F123*Hulpsheets!$BA$5),IF(E123="computer",F123*Hulpsheets!$BA$4,F123*Hulpsheets!$BA$5)*($C$7-36)/12)))</f>
        <v/>
      </c>
      <c r="K123" s="151" t="str">
        <f>IF(E123="","",IF($C$7&lt;48,0,IF($C$7&gt;48,IF(E123="computer",F123*Hulpsheets!$BB$4,F123*Hulpsheets!$BB$5),IF(E123="computer",F123*Hulpsheets!$BB$4,F123*Hulpsheets!$BB$5)*($C$7-48)/12)))</f>
        <v/>
      </c>
      <c r="L123" s="429" t="s">
        <v>120</v>
      </c>
      <c r="M123" s="257" t="str">
        <f>IF(LEN($C$5)&lt;=1,
    "",
    IF(
        OR($C$5="Overige (zorg-)instellingen",$C$5="Onderneming"),
        IF(Basisgegevens!$C$5="Ja",
            IFERROR(
                INDEX(Hulpsheets!$AO$3:$AR$18,
                    MATCH($C$9,Hulpsheets!$AN$3:$AN$18,0),
                    MATCH($C$6,Hulpsheets!$AO$3:$AR$3,0)
                ),
                ""
            ),
            IFERROR(
                INDEX(Hulpsheets!$AH$3:$AK$18,
                    MATCH($C$9,Hulpsheets!$AG$3:$AG$18,0),
                    MATCH($C$6,Hulpsheets!$AH$3:$AK$3,0)
                ),
                ""
            )
        ),
        IF($L123="Niet-economische activiteit",
            100%,
            IF(Basisgegevens!$C$5="Ja",
                IFERROR(
                    INDEX(Hulpsheets!$AO$3:$AR$18,
                        MATCH($C$9,Hulpsheets!$AN$3:$AN$18,0),
                        MATCH($C$6,Hulpsheets!$AO$3:$AR$3,0)
                    ),
                    ""
                ),
                IFERROR(
                    INDEX(Hulpsheets!$AH$3:$AK$18,
                        MATCH($C$9,Hulpsheets!$AG$3:$AG$18,0),
                        MATCH($C$6,Hulpsheets!$AH$3:$AK$3,0)
                    ),
                    ""
                )
            )
        )
    )
)</f>
        <v/>
      </c>
      <c r="N123" s="397">
        <f t="shared" si="31"/>
        <v>0</v>
      </c>
      <c r="O123" s="77" t="str">
        <f t="shared" si="32"/>
        <v/>
      </c>
      <c r="P123" s="86" t="str">
        <f t="shared" si="33"/>
        <v/>
      </c>
      <c r="R123" s="404"/>
      <c r="S123" s="407" t="str">
        <f t="shared" si="38"/>
        <v/>
      </c>
      <c r="T123" s="130" t="str">
        <f t="shared" si="34"/>
        <v/>
      </c>
      <c r="U123" s="70"/>
      <c r="V123" s="404"/>
      <c r="W123" s="70"/>
      <c r="X123" s="404"/>
      <c r="Z123" s="407" t="str">
        <f t="shared" si="39"/>
        <v/>
      </c>
      <c r="AA123" s="130" t="str">
        <f t="shared" si="35"/>
        <v/>
      </c>
      <c r="AB123" s="407" t="str">
        <f t="shared" si="36"/>
        <v/>
      </c>
      <c r="AC123" s="130" t="str">
        <f t="shared" si="37"/>
        <v/>
      </c>
      <c r="AD123" s="461"/>
    </row>
    <row r="124" spans="2:30" ht="13.5" hidden="1" outlineLevel="1" thickBot="1" x14ac:dyDescent="0.25">
      <c r="B124" s="514"/>
      <c r="C124" s="515"/>
      <c r="D124" s="515"/>
      <c r="E124" s="19"/>
      <c r="F124" s="141"/>
      <c r="G124" s="151" t="str">
        <f>IF(E124="","",IF($C$7&gt;12,IF(E124="computer",F124*Hulpsheets!$AX$4,F124*Hulpsheets!$AX$5),(IF(E124="computer",F124*Hulpsheets!$AX$4,F124*Hulpsheets!$AX$5)*$C$7/12)))</f>
        <v/>
      </c>
      <c r="H124" s="151" t="str">
        <f>IF(E124="","",IF($C$7&lt;13,0,IF($C$7&gt;24,IF(E124="computer",F124*Hulpsheets!$AY$4,F124*Hulpsheets!$AY$5),IF(E124="computer",F124*Hulpsheets!$AY$4,F124*Hulpsheets!$AY$5)*($C$7-12)/12)))</f>
        <v/>
      </c>
      <c r="I124" s="151" t="str">
        <f>IF(E124="","",IF($C$7&lt;24,0,IF($C$7&gt;36,IF(E124="computer",F124*Hulpsheets!$AZ$4,F124*Hulpsheets!$AZ$5),IF(E124="computer",F124*Hulpsheets!$AZ$4,F124*Hulpsheets!$AZ$5)*($C$7-24)/12)))</f>
        <v/>
      </c>
      <c r="J124" s="151" t="str">
        <f>IF(E124="","",IF($C$7&lt;36,0,IF($C$7&gt;48,IF(E124="computer",F124*Hulpsheets!$BA$4,F124*Hulpsheets!$BA$5),IF(E124="computer",F124*Hulpsheets!$BA$4,F124*Hulpsheets!$BA$5)*($C$7-36)/12)))</f>
        <v/>
      </c>
      <c r="K124" s="151" t="str">
        <f>IF(E124="","",IF($C$7&lt;48,0,IF($C$7&gt;48,IF(E124="computer",F124*Hulpsheets!$BB$4,F124*Hulpsheets!$BB$5),IF(E124="computer",F124*Hulpsheets!$BB$4,F124*Hulpsheets!$BB$5)*($C$7-48)/12)))</f>
        <v/>
      </c>
      <c r="L124" s="429" t="s">
        <v>120</v>
      </c>
      <c r="M124" s="257" t="str">
        <f>IF(LEN($C$5)&lt;=1,
    "",
    IF(
        OR($C$5="Overige (zorg-)instellingen",$C$5="Onderneming"),
        IF(Basisgegevens!$C$5="Ja",
            IFERROR(
                INDEX(Hulpsheets!$AO$3:$AR$18,
                    MATCH($C$9,Hulpsheets!$AN$3:$AN$18,0),
                    MATCH($C$6,Hulpsheets!$AO$3:$AR$3,0)
                ),
                ""
            ),
            IFERROR(
                INDEX(Hulpsheets!$AH$3:$AK$18,
                    MATCH($C$9,Hulpsheets!$AG$3:$AG$18,0),
                    MATCH($C$6,Hulpsheets!$AH$3:$AK$3,0)
                ),
                ""
            )
        ),
        IF($L124="Niet-economische activiteit",
            100%,
            IF(Basisgegevens!$C$5="Ja",
                IFERROR(
                    INDEX(Hulpsheets!$AO$3:$AR$18,
                        MATCH($C$9,Hulpsheets!$AN$3:$AN$18,0),
                        MATCH($C$6,Hulpsheets!$AO$3:$AR$3,0)
                    ),
                    ""
                ),
                IFERROR(
                    INDEX(Hulpsheets!$AH$3:$AK$18,
                        MATCH($C$9,Hulpsheets!$AG$3:$AG$18,0),
                        MATCH($C$6,Hulpsheets!$AH$3:$AK$3,0)
                    ),
                    ""
                )
            )
        )
    )
)</f>
        <v/>
      </c>
      <c r="N124" s="397">
        <f t="shared" si="31"/>
        <v>0</v>
      </c>
      <c r="O124" s="77" t="str">
        <f t="shared" si="32"/>
        <v/>
      </c>
      <c r="P124" s="86" t="str">
        <f t="shared" si="33"/>
        <v/>
      </c>
      <c r="R124" s="404"/>
      <c r="S124" s="407" t="str">
        <f t="shared" si="38"/>
        <v/>
      </c>
      <c r="T124" s="130" t="str">
        <f t="shared" si="34"/>
        <v/>
      </c>
      <c r="U124" s="70"/>
      <c r="V124" s="404"/>
      <c r="W124" s="70"/>
      <c r="X124" s="404"/>
      <c r="Z124" s="407" t="str">
        <f t="shared" si="39"/>
        <v/>
      </c>
      <c r="AA124" s="130" t="str">
        <f t="shared" si="35"/>
        <v/>
      </c>
      <c r="AB124" s="407" t="str">
        <f t="shared" si="36"/>
        <v/>
      </c>
      <c r="AC124" s="130" t="str">
        <f t="shared" si="37"/>
        <v/>
      </c>
      <c r="AD124" s="461"/>
    </row>
    <row r="125" spans="2:30" ht="13.5" hidden="1" outlineLevel="1" thickBot="1" x14ac:dyDescent="0.25">
      <c r="B125" s="514"/>
      <c r="C125" s="515"/>
      <c r="D125" s="515"/>
      <c r="E125" s="19"/>
      <c r="F125" s="141"/>
      <c r="G125" s="151" t="str">
        <f>IF(E125="","",IF($C$7&gt;12,IF(E125="computer",F125*Hulpsheets!$AX$4,F125*Hulpsheets!$AX$5),(IF(E125="computer",F125*Hulpsheets!$AX$4,F125*Hulpsheets!$AX$5)*$C$7/12)))</f>
        <v/>
      </c>
      <c r="H125" s="151" t="str">
        <f>IF(E125="","",IF($C$7&lt;13,0,IF($C$7&gt;24,IF(E125="computer",F125*Hulpsheets!$AY$4,F125*Hulpsheets!$AY$5),IF(E125="computer",F125*Hulpsheets!$AY$4,F125*Hulpsheets!$AY$5)*($C$7-12)/12)))</f>
        <v/>
      </c>
      <c r="I125" s="151" t="str">
        <f>IF(E125="","",IF($C$7&lt;24,0,IF($C$7&gt;36,IF(E125="computer",F125*Hulpsheets!$AZ$4,F125*Hulpsheets!$AZ$5),IF(E125="computer",F125*Hulpsheets!$AZ$4,F125*Hulpsheets!$AZ$5)*($C$7-24)/12)))</f>
        <v/>
      </c>
      <c r="J125" s="151" t="str">
        <f>IF(E125="","",IF($C$7&lt;36,0,IF($C$7&gt;48,IF(E125="computer",F125*Hulpsheets!$BA$4,F125*Hulpsheets!$BA$5),IF(E125="computer",F125*Hulpsheets!$BA$4,F125*Hulpsheets!$BA$5)*($C$7-36)/12)))</f>
        <v/>
      </c>
      <c r="K125" s="151" t="str">
        <f>IF(E125="","",IF($C$7&lt;48,0,IF($C$7&gt;48,IF(E125="computer",F125*Hulpsheets!$BB$4,F125*Hulpsheets!$BB$5),IF(E125="computer",F125*Hulpsheets!$BB$4,F125*Hulpsheets!$BB$5)*($C$7-48)/12)))</f>
        <v/>
      </c>
      <c r="L125" s="429" t="s">
        <v>120</v>
      </c>
      <c r="M125" s="257" t="str">
        <f>IF(LEN($C$5)&lt;=1,
    "",
    IF(
        OR($C$5="Overige (zorg-)instellingen",$C$5="Onderneming"),
        IF(Basisgegevens!$C$5="Ja",
            IFERROR(
                INDEX(Hulpsheets!$AO$3:$AR$18,
                    MATCH($C$9,Hulpsheets!$AN$3:$AN$18,0),
                    MATCH($C$6,Hulpsheets!$AO$3:$AR$3,0)
                ),
                ""
            ),
            IFERROR(
                INDEX(Hulpsheets!$AH$3:$AK$18,
                    MATCH($C$9,Hulpsheets!$AG$3:$AG$18,0),
                    MATCH($C$6,Hulpsheets!$AH$3:$AK$3,0)
                ),
                ""
            )
        ),
        IF($L125="Niet-economische activiteit",
            100%,
            IF(Basisgegevens!$C$5="Ja",
                IFERROR(
                    INDEX(Hulpsheets!$AO$3:$AR$18,
                        MATCH($C$9,Hulpsheets!$AN$3:$AN$18,0),
                        MATCH($C$6,Hulpsheets!$AO$3:$AR$3,0)
                    ),
                    ""
                ),
                IFERROR(
                    INDEX(Hulpsheets!$AH$3:$AK$18,
                        MATCH($C$9,Hulpsheets!$AG$3:$AG$18,0),
                        MATCH($C$6,Hulpsheets!$AH$3:$AK$3,0)
                    ),
                    ""
                )
            )
        )
    )
)</f>
        <v/>
      </c>
      <c r="N125" s="397">
        <f t="shared" si="31"/>
        <v>0</v>
      </c>
      <c r="O125" s="77" t="str">
        <f t="shared" si="32"/>
        <v/>
      </c>
      <c r="P125" s="86" t="str">
        <f t="shared" si="33"/>
        <v/>
      </c>
      <c r="R125" s="404"/>
      <c r="S125" s="407" t="str">
        <f t="shared" si="38"/>
        <v/>
      </c>
      <c r="T125" s="130" t="str">
        <f t="shared" si="34"/>
        <v/>
      </c>
      <c r="U125" s="70"/>
      <c r="V125" s="404"/>
      <c r="W125" s="70"/>
      <c r="X125" s="404"/>
      <c r="Z125" s="407" t="str">
        <f t="shared" si="39"/>
        <v/>
      </c>
      <c r="AA125" s="130" t="str">
        <f t="shared" si="35"/>
        <v/>
      </c>
      <c r="AB125" s="407" t="str">
        <f t="shared" si="36"/>
        <v/>
      </c>
      <c r="AC125" s="130" t="str">
        <f t="shared" si="37"/>
        <v/>
      </c>
      <c r="AD125" s="461"/>
    </row>
    <row r="126" spans="2:30" ht="13.5" hidden="1" outlineLevel="1" thickBot="1" x14ac:dyDescent="0.25">
      <c r="B126" s="514"/>
      <c r="C126" s="515"/>
      <c r="D126" s="515"/>
      <c r="E126" s="19"/>
      <c r="F126" s="141"/>
      <c r="G126" s="151" t="str">
        <f>IF(E126="","",IF($C$7&gt;12,IF(E126="computer",F126*Hulpsheets!$AX$4,F126*Hulpsheets!$AX$5),(IF(E126="computer",F126*Hulpsheets!$AX$4,F126*Hulpsheets!$AX$5)*$C$7/12)))</f>
        <v/>
      </c>
      <c r="H126" s="151" t="str">
        <f>IF(E126="","",IF($C$7&lt;13,0,IF($C$7&gt;24,IF(E126="computer",F126*Hulpsheets!$AY$4,F126*Hulpsheets!$AY$5),IF(E126="computer",F126*Hulpsheets!$AY$4,F126*Hulpsheets!$AY$5)*($C$7-12)/12)))</f>
        <v/>
      </c>
      <c r="I126" s="151" t="str">
        <f>IF(E126="","",IF($C$7&lt;24,0,IF($C$7&gt;36,IF(E126="computer",F126*Hulpsheets!$AZ$4,F126*Hulpsheets!$AZ$5),IF(E126="computer",F126*Hulpsheets!$AZ$4,F126*Hulpsheets!$AZ$5)*($C$7-24)/12)))</f>
        <v/>
      </c>
      <c r="J126" s="151" t="str">
        <f>IF(E126="","",IF($C$7&lt;36,0,IF($C$7&gt;48,IF(E126="computer",F126*Hulpsheets!$BA$4,F126*Hulpsheets!$BA$5),IF(E126="computer",F126*Hulpsheets!$BA$4,F126*Hulpsheets!$BA$5)*($C$7-36)/12)))</f>
        <v/>
      </c>
      <c r="K126" s="151" t="str">
        <f>IF(E126="","",IF($C$7&lt;48,0,IF($C$7&gt;48,IF(E126="computer",F126*Hulpsheets!$BB$4,F126*Hulpsheets!$BB$5),IF(E126="computer",F126*Hulpsheets!$BB$4,F126*Hulpsheets!$BB$5)*($C$7-48)/12)))</f>
        <v/>
      </c>
      <c r="L126" s="429" t="s">
        <v>120</v>
      </c>
      <c r="M126" s="257" t="str">
        <f>IF(LEN($C$5)&lt;=1,
    "",
    IF(
        OR($C$5="Overige (zorg-)instellingen",$C$5="Onderneming"),
        IF(Basisgegevens!$C$5="Ja",
            IFERROR(
                INDEX(Hulpsheets!$AO$3:$AR$18,
                    MATCH($C$9,Hulpsheets!$AN$3:$AN$18,0),
                    MATCH($C$6,Hulpsheets!$AO$3:$AR$3,0)
                ),
                ""
            ),
            IFERROR(
                INDEX(Hulpsheets!$AH$3:$AK$18,
                    MATCH($C$9,Hulpsheets!$AG$3:$AG$18,0),
                    MATCH($C$6,Hulpsheets!$AH$3:$AK$3,0)
                ),
                ""
            )
        ),
        IF($L126="Niet-economische activiteit",
            100%,
            IF(Basisgegevens!$C$5="Ja",
                IFERROR(
                    INDEX(Hulpsheets!$AO$3:$AR$18,
                        MATCH($C$9,Hulpsheets!$AN$3:$AN$18,0),
                        MATCH($C$6,Hulpsheets!$AO$3:$AR$3,0)
                    ),
                    ""
                ),
                IFERROR(
                    INDEX(Hulpsheets!$AH$3:$AK$18,
                        MATCH($C$9,Hulpsheets!$AG$3:$AG$18,0),
                        MATCH($C$6,Hulpsheets!$AH$3:$AK$3,0)
                    ),
                    ""
                )
            )
        )
    )
)</f>
        <v/>
      </c>
      <c r="N126" s="397">
        <f t="shared" si="31"/>
        <v>0</v>
      </c>
      <c r="O126" s="77" t="str">
        <f t="shared" si="32"/>
        <v/>
      </c>
      <c r="P126" s="86" t="str">
        <f t="shared" si="33"/>
        <v/>
      </c>
      <c r="R126" s="404"/>
      <c r="S126" s="407" t="str">
        <f t="shared" si="38"/>
        <v/>
      </c>
      <c r="T126" s="130" t="str">
        <f t="shared" si="34"/>
        <v/>
      </c>
      <c r="U126" s="70"/>
      <c r="V126" s="404"/>
      <c r="W126" s="70"/>
      <c r="X126" s="404"/>
      <c r="Z126" s="407" t="str">
        <f t="shared" si="39"/>
        <v/>
      </c>
      <c r="AA126" s="130" t="str">
        <f t="shared" si="35"/>
        <v/>
      </c>
      <c r="AB126" s="407" t="str">
        <f t="shared" si="36"/>
        <v/>
      </c>
      <c r="AC126" s="130" t="str">
        <f t="shared" si="37"/>
        <v/>
      </c>
      <c r="AD126" s="461"/>
    </row>
    <row r="127" spans="2:30" ht="13.5" hidden="1" outlineLevel="1" thickBot="1" x14ac:dyDescent="0.25">
      <c r="B127" s="527"/>
      <c r="C127" s="528"/>
      <c r="D127" s="528"/>
      <c r="E127" s="228"/>
      <c r="F127" s="150"/>
      <c r="G127" s="243" t="str">
        <f>IF(E127="","",IF($C$7&gt;12,IF(E127="computer",F127*Hulpsheets!$AX$4,F127*Hulpsheets!$AX$5),(IF(E127="computer",F127*Hulpsheets!$AX$4,F127*Hulpsheets!$AX$5)*$C$7/12)))</f>
        <v/>
      </c>
      <c r="H127" s="243" t="str">
        <f>IF(E127="","",IF($C$7&lt;13,0,IF($C$7&gt;24,IF(E127="computer",F127*Hulpsheets!$AY$4,F127*Hulpsheets!$AY$5),IF(E127="computer",F127*Hulpsheets!$AY$4,F127*Hulpsheets!$AY$5)*($C$7-12)/12)))</f>
        <v/>
      </c>
      <c r="I127" s="243" t="str">
        <f>IF(E127="","",IF($C$7&lt;24,0,IF($C$7&gt;36,IF(E127="computer",F127*Hulpsheets!$AZ$4,F127*Hulpsheets!$AZ$5),IF(E127="computer",F127*Hulpsheets!$AZ$4,F127*Hulpsheets!$AZ$5)*($C$7-24)/12)))</f>
        <v/>
      </c>
      <c r="J127" s="243" t="str">
        <f>IF(E127="","",IF($C$7&lt;36,0,IF($C$7&gt;48,IF(E127="computer",F127*Hulpsheets!$BA$4,F127*Hulpsheets!$BA$5),IF(E127="computer",F127*Hulpsheets!$BA$4,F127*Hulpsheets!$BA$5)*($C$7-36)/12)))</f>
        <v/>
      </c>
      <c r="K127" s="243" t="str">
        <f>IF(E127="","",IF($C$7&lt;48,0,IF($C$7&gt;48,IF(E127="computer",F127*Hulpsheets!$BB$4,F127*Hulpsheets!$BB$5),IF(E127="computer",F127*Hulpsheets!$BB$4,F127*Hulpsheets!$BB$5)*($C$7-48)/12)))</f>
        <v/>
      </c>
      <c r="L127" s="428" t="s">
        <v>120</v>
      </c>
      <c r="M127" s="427" t="str">
        <f>IF(LEN($C$5)&lt;=1,
    "",
    IF(
        OR($C$5="Overige (zorg-)instellingen",$C$5="Onderneming"),
        IF(Basisgegevens!$C$5="Ja",
            IFERROR(
                INDEX(Hulpsheets!$AO$3:$AR$18,
                    MATCH($C$9,Hulpsheets!$AN$3:$AN$18,0),
                    MATCH($C$6,Hulpsheets!$AO$3:$AR$3,0)
                ),
                ""
            ),
            IFERROR(
                INDEX(Hulpsheets!$AH$3:$AK$18,
                    MATCH($C$9,Hulpsheets!$AG$3:$AG$18,0),
                    MATCH($C$6,Hulpsheets!$AH$3:$AK$3,0)
                ),
                ""
            )
        ),
        IF($L127="Niet-economische activiteit",
            100%,
            IF(Basisgegevens!$C$5="Ja",
                IFERROR(
                    INDEX(Hulpsheets!$AO$3:$AR$18,
                        MATCH($C$9,Hulpsheets!$AN$3:$AN$18,0),
                        MATCH($C$6,Hulpsheets!$AO$3:$AR$3,0)
                    ),
                    ""
                ),
                IFERROR(
                    INDEX(Hulpsheets!$AH$3:$AK$18,
                        MATCH($C$9,Hulpsheets!$AG$3:$AG$18,0),
                        MATCH($C$6,Hulpsheets!$AH$3:$AK$3,0)
                    ),
                    ""
                )
            )
        )
    )
)</f>
        <v/>
      </c>
      <c r="N127" s="397">
        <f t="shared" si="31"/>
        <v>0</v>
      </c>
      <c r="O127" s="87" t="str">
        <f t="shared" si="32"/>
        <v/>
      </c>
      <c r="P127" s="88" t="str">
        <f t="shared" si="33"/>
        <v/>
      </c>
      <c r="R127" s="405"/>
      <c r="S127" s="407" t="str">
        <f t="shared" si="38"/>
        <v/>
      </c>
      <c r="T127" s="365" t="str">
        <f t="shared" si="34"/>
        <v/>
      </c>
      <c r="U127" s="70"/>
      <c r="V127" s="405"/>
      <c r="W127" s="70"/>
      <c r="X127" s="405"/>
      <c r="Z127" s="407" t="str">
        <f t="shared" si="39"/>
        <v/>
      </c>
      <c r="AA127" s="365" t="str">
        <f t="shared" si="35"/>
        <v/>
      </c>
      <c r="AB127" s="407" t="str">
        <f t="shared" si="36"/>
        <v/>
      </c>
      <c r="AC127" s="365" t="str">
        <f t="shared" si="37"/>
        <v/>
      </c>
      <c r="AD127" s="461"/>
    </row>
    <row r="128" spans="2:30" ht="13.5" collapsed="1" thickBot="1" x14ac:dyDescent="0.25">
      <c r="B128" s="32"/>
      <c r="C128" s="32"/>
      <c r="D128" s="103"/>
      <c r="E128" s="110"/>
      <c r="F128" s="110"/>
      <c r="G128" s="111"/>
      <c r="H128" s="112"/>
      <c r="I128" s="29"/>
      <c r="J128" s="111"/>
      <c r="L128" s="418" t="s">
        <v>102</v>
      </c>
      <c r="M128" s="78"/>
      <c r="N128" s="101">
        <f>SUM(N103:N127)</f>
        <v>0</v>
      </c>
      <c r="O128" s="101">
        <f>SUM(O103:O127)</f>
        <v>0</v>
      </c>
      <c r="P128" s="101">
        <f>SUM(P103:P127)</f>
        <v>0</v>
      </c>
      <c r="Q128" s="29"/>
      <c r="R128" s="364">
        <f>SUM(R103:R127)</f>
        <v>0</v>
      </c>
      <c r="S128" s="364">
        <f>SUM(S103:S127)</f>
        <v>0</v>
      </c>
      <c r="T128" s="364">
        <f>SUM(T103:T127)</f>
        <v>0</v>
      </c>
      <c r="V128" s="364">
        <f>SUM(V103:V127)</f>
        <v>0</v>
      </c>
      <c r="W128" s="70"/>
      <c r="X128" s="364">
        <f>SUM(X103:X127)</f>
        <v>0</v>
      </c>
      <c r="Z128" s="364">
        <f>SUM(Z103:Z127)</f>
        <v>0</v>
      </c>
      <c r="AA128" s="364">
        <f>SUM(AA103:AA127)</f>
        <v>0</v>
      </c>
      <c r="AB128" s="364">
        <f>SUM(AB103:AB127)</f>
        <v>0</v>
      </c>
      <c r="AC128" s="364">
        <f>SUM(AC103:AC127)</f>
        <v>0</v>
      </c>
      <c r="AD128" s="462"/>
    </row>
    <row r="129" spans="1:30" ht="13.5" thickBot="1" x14ac:dyDescent="0.25">
      <c r="B129" s="32"/>
      <c r="C129" s="32"/>
      <c r="D129" s="103"/>
      <c r="E129" s="110"/>
      <c r="F129" s="110"/>
      <c r="G129" s="111"/>
      <c r="H129" s="112"/>
      <c r="I129" s="29"/>
      <c r="J129" s="111"/>
      <c r="U129" s="100"/>
      <c r="V129" s="100"/>
      <c r="W129" s="100"/>
      <c r="X129" s="100"/>
      <c r="Z129" s="100"/>
      <c r="AA129" s="100"/>
      <c r="AB129" s="100"/>
    </row>
    <row r="130" spans="1:30" ht="15" customHeight="1" thickBot="1" x14ac:dyDescent="0.25">
      <c r="B130" s="503" t="s">
        <v>122</v>
      </c>
      <c r="C130" s="503"/>
      <c r="D130" s="503"/>
      <c r="E130" s="503"/>
      <c r="F130" s="29"/>
      <c r="I130" s="29"/>
      <c r="P130" s="29"/>
      <c r="Q130" s="29"/>
      <c r="R130" s="406" t="s">
        <v>87</v>
      </c>
      <c r="S130" s="401"/>
      <c r="T130" s="402"/>
      <c r="U130" s="29"/>
      <c r="V130" s="498" t="s">
        <v>61</v>
      </c>
      <c r="W130" s="6"/>
      <c r="X130" s="498" t="s">
        <v>62</v>
      </c>
      <c r="Z130" s="401"/>
      <c r="AA130" s="402"/>
      <c r="AB130" s="412"/>
      <c r="AC130" s="413"/>
      <c r="AD130" s="463"/>
    </row>
    <row r="131" spans="1:30" ht="13.5" thickBot="1" x14ac:dyDescent="0.25">
      <c r="B131" s="106"/>
      <c r="C131" s="106"/>
      <c r="D131" s="107"/>
      <c r="E131" s="107"/>
      <c r="G131" s="107"/>
      <c r="H131" s="108"/>
      <c r="I131" s="95"/>
      <c r="J131" s="107"/>
      <c r="K131" s="107"/>
      <c r="L131" s="107"/>
      <c r="P131" s="29"/>
      <c r="Q131" s="29"/>
      <c r="R131" s="6"/>
      <c r="S131" s="6"/>
      <c r="T131" s="6"/>
      <c r="U131" s="29"/>
      <c r="V131" s="499"/>
      <c r="W131" s="6"/>
      <c r="X131" s="499"/>
      <c r="Z131" s="6"/>
      <c r="AA131" s="6"/>
      <c r="AB131" s="6"/>
      <c r="AC131" s="97"/>
      <c r="AD131" s="97"/>
    </row>
    <row r="132" spans="1:30" ht="21" customHeight="1" thickBot="1" x14ac:dyDescent="0.25">
      <c r="A132" s="120"/>
      <c r="B132" s="504" t="s">
        <v>109</v>
      </c>
      <c r="C132" s="505"/>
      <c r="D132" s="505"/>
      <c r="E132" s="505"/>
      <c r="F132" s="505"/>
      <c r="G132" s="505"/>
      <c r="H132" s="505"/>
      <c r="I132" s="505"/>
      <c r="J132" s="505"/>
      <c r="K132" s="506"/>
      <c r="L132" s="236" t="s">
        <v>235</v>
      </c>
      <c r="M132" s="143" t="s">
        <v>94</v>
      </c>
      <c r="N132" s="237" t="s">
        <v>66</v>
      </c>
      <c r="O132" s="237" t="s">
        <v>95</v>
      </c>
      <c r="P132" s="237" t="s">
        <v>96</v>
      </c>
      <c r="Q132" s="120"/>
      <c r="R132" s="239" t="s">
        <v>68</v>
      </c>
      <c r="S132" s="238" t="s">
        <v>97</v>
      </c>
      <c r="T132" s="238" t="s">
        <v>70</v>
      </c>
      <c r="U132" s="119"/>
      <c r="V132" s="239" t="s">
        <v>68</v>
      </c>
      <c r="W132" s="409"/>
      <c r="X132" s="239" t="s">
        <v>68</v>
      </c>
      <c r="Y132" s="120"/>
      <c r="Z132" s="238" t="s">
        <v>97</v>
      </c>
      <c r="AA132" s="238" t="s">
        <v>70</v>
      </c>
      <c r="AB132" s="238" t="s">
        <v>97</v>
      </c>
      <c r="AC132" s="238" t="s">
        <v>70</v>
      </c>
      <c r="AD132" s="118"/>
    </row>
    <row r="133" spans="1:30" x14ac:dyDescent="0.2">
      <c r="B133" s="507"/>
      <c r="C133" s="508"/>
      <c r="D133" s="508"/>
      <c r="E133" s="508"/>
      <c r="F133" s="508"/>
      <c r="G133" s="508"/>
      <c r="H133" s="508"/>
      <c r="I133" s="508"/>
      <c r="J133" s="508"/>
      <c r="K133" s="509"/>
      <c r="L133" s="429" t="s">
        <v>120</v>
      </c>
      <c r="M133" s="257" t="str">
        <f>IF(LEN($C$5)&lt;=1,
    "",
    IF(
        OR($C$5="Overige (zorg-)instellingen",$C$5="Onderneming"),
        IF(Basisgegevens!$C$5="Ja",
            IFERROR(
                INDEX(Hulpsheets!$AO$3:$AR$18,
                    MATCH($C$9,Hulpsheets!$AN$3:$AN$18,0),
                    MATCH($C$6,Hulpsheets!$AO$3:$AR$3,0)
                ),
                ""
            ),
            IFERROR(
                INDEX(Hulpsheets!$AH$3:$AK$18,
                    MATCH($C$9,Hulpsheets!$AG$3:$AG$18,0),
                    MATCH($C$6,Hulpsheets!$AH$3:$AK$3,0)
                ),
                ""
            )
        ),
        IF($L133="Niet-economische activiteit",
            100%,
            IF(Basisgegevens!$C$5="Ja",
                IFERROR(
                    INDEX(Hulpsheets!$AO$3:$AR$18,
                        MATCH($C$9,Hulpsheets!$AN$3:$AN$18,0),
                        MATCH($C$6,Hulpsheets!$AO$3:$AR$3,0)
                    ),
                    ""
                ),
                IFERROR(
                    INDEX(Hulpsheets!$AH$3:$AK$18,
                        MATCH($C$9,Hulpsheets!$AG$3:$AG$18,0),
                        MATCH($C$6,Hulpsheets!$AH$3:$AK$3,0)
                    ),
                    ""
                )
            )
        )
    )
)</f>
        <v/>
      </c>
      <c r="N133" s="398"/>
      <c r="O133" s="394" t="str">
        <f t="shared" ref="O133:O157" si="40">IFERROR(N133*M133,"")</f>
        <v/>
      </c>
      <c r="P133" s="85" t="str">
        <f t="shared" ref="P133:P157" si="41">IFERROR(N133-O133,"")</f>
        <v/>
      </c>
      <c r="R133" s="404"/>
      <c r="S133" s="403" t="str">
        <f>IFERROR($R133*(1-$M133),"")</f>
        <v/>
      </c>
      <c r="T133" s="130" t="str">
        <f t="shared" ref="T133:T157" si="42">IFERROR(R133-S133,"")</f>
        <v/>
      </c>
      <c r="U133" s="80"/>
      <c r="V133" s="404"/>
      <c r="W133" s="70"/>
      <c r="X133" s="404"/>
      <c r="Z133" s="403" t="str">
        <f>IFERROR($V133*(1-$M133),"")</f>
        <v/>
      </c>
      <c r="AA133" s="130" t="str">
        <f t="shared" ref="AA133:AA157" si="43">IFERROR(V133-Z133,"")</f>
        <v/>
      </c>
      <c r="AB133" s="403" t="str">
        <f t="shared" ref="AB133:AB157" si="44">IFERROR($X133*(1-$M133),"")</f>
        <v/>
      </c>
      <c r="AC133" s="130" t="str">
        <f t="shared" ref="AC133:AC157" si="45">IFERROR(X133-AB133,"")</f>
        <v/>
      </c>
      <c r="AD133" s="461"/>
    </row>
    <row r="134" spans="1:30" x14ac:dyDescent="0.2">
      <c r="B134" s="500"/>
      <c r="C134" s="501"/>
      <c r="D134" s="501"/>
      <c r="E134" s="501"/>
      <c r="F134" s="501"/>
      <c r="G134" s="501"/>
      <c r="H134" s="501"/>
      <c r="I134" s="501"/>
      <c r="J134" s="501"/>
      <c r="K134" s="502"/>
      <c r="L134" s="429" t="s">
        <v>120</v>
      </c>
      <c r="M134" s="257" t="str">
        <f>IF(LEN($C$5)&lt;=1,
    "",
    IF(
        OR($C$5="Overige (zorg-)instellingen",$C$5="Onderneming"),
        IF(Basisgegevens!$C$5="Ja",
            IFERROR(
                INDEX(Hulpsheets!$AO$3:$AR$18,
                    MATCH($C$9,Hulpsheets!$AN$3:$AN$18,0),
                    MATCH($C$6,Hulpsheets!$AO$3:$AR$3,0)
                ),
                ""
            ),
            IFERROR(
                INDEX(Hulpsheets!$AH$3:$AK$18,
                    MATCH($C$9,Hulpsheets!$AG$3:$AG$18,0),
                    MATCH($C$6,Hulpsheets!$AH$3:$AK$3,0)
                ),
                ""
            )
        ),
        IF($L134="Niet-economische activiteit",
            100%,
            IF(Basisgegevens!$C$5="Ja",
                IFERROR(
                    INDEX(Hulpsheets!$AO$3:$AR$18,
                        MATCH($C$9,Hulpsheets!$AN$3:$AN$18,0),
                        MATCH($C$6,Hulpsheets!$AO$3:$AR$3,0)
                    ),
                    ""
                ),
                IFERROR(
                    INDEX(Hulpsheets!$AH$3:$AK$18,
                        MATCH($C$9,Hulpsheets!$AG$3:$AG$18,0),
                        MATCH($C$6,Hulpsheets!$AH$3:$AK$3,0)
                    ),
                    ""
                )
            )
        )
    )
)</f>
        <v/>
      </c>
      <c r="N134" s="399"/>
      <c r="O134" s="395" t="str">
        <f t="shared" si="40"/>
        <v/>
      </c>
      <c r="P134" s="86" t="str">
        <f t="shared" si="41"/>
        <v/>
      </c>
      <c r="R134" s="404"/>
      <c r="S134" s="403" t="str">
        <f t="shared" ref="S134:S157" si="46">IFERROR($R134*(1-$M134),"")</f>
        <v/>
      </c>
      <c r="T134" s="130" t="str">
        <f t="shared" si="42"/>
        <v/>
      </c>
      <c r="U134" s="70"/>
      <c r="V134" s="404"/>
      <c r="W134" s="70"/>
      <c r="X134" s="404"/>
      <c r="Z134" s="403" t="str">
        <f t="shared" ref="Z134:Z157" si="47">IFERROR($V134*(1-$M134),"")</f>
        <v/>
      </c>
      <c r="AA134" s="130" t="str">
        <f t="shared" si="43"/>
        <v/>
      </c>
      <c r="AB134" s="403" t="str">
        <f t="shared" si="44"/>
        <v/>
      </c>
      <c r="AC134" s="130" t="str">
        <f t="shared" si="45"/>
        <v/>
      </c>
      <c r="AD134" s="461"/>
    </row>
    <row r="135" spans="1:30" x14ac:dyDescent="0.2">
      <c r="B135" s="500"/>
      <c r="C135" s="501"/>
      <c r="D135" s="501"/>
      <c r="E135" s="501"/>
      <c r="F135" s="501"/>
      <c r="G135" s="501"/>
      <c r="H135" s="501"/>
      <c r="I135" s="501"/>
      <c r="J135" s="501"/>
      <c r="K135" s="502"/>
      <c r="L135" s="429" t="s">
        <v>120</v>
      </c>
      <c r="M135" s="257" t="str">
        <f>IF(LEN($C$5)&lt;=1,
    "",
    IF(
        OR($C$5="Overige (zorg-)instellingen",$C$5="Onderneming"),
        IF(Basisgegevens!$C$5="Ja",
            IFERROR(
                INDEX(Hulpsheets!$AO$3:$AR$18,
                    MATCH($C$9,Hulpsheets!$AN$3:$AN$18,0),
                    MATCH($C$6,Hulpsheets!$AO$3:$AR$3,0)
                ),
                ""
            ),
            IFERROR(
                INDEX(Hulpsheets!$AH$3:$AK$18,
                    MATCH($C$9,Hulpsheets!$AG$3:$AG$18,0),
                    MATCH($C$6,Hulpsheets!$AH$3:$AK$3,0)
                ),
                ""
            )
        ),
        IF($L135="Niet-economische activiteit",
            100%,
            IF(Basisgegevens!$C$5="Ja",
                IFERROR(
                    INDEX(Hulpsheets!$AO$3:$AR$18,
                        MATCH($C$9,Hulpsheets!$AN$3:$AN$18,0),
                        MATCH($C$6,Hulpsheets!$AO$3:$AR$3,0)
                    ),
                    ""
                ),
                IFERROR(
                    INDEX(Hulpsheets!$AH$3:$AK$18,
                        MATCH($C$9,Hulpsheets!$AG$3:$AG$18,0),
                        MATCH($C$6,Hulpsheets!$AH$3:$AK$3,0)
                    ),
                    ""
                )
            )
        )
    )
)</f>
        <v/>
      </c>
      <c r="N135" s="399"/>
      <c r="O135" s="395" t="str">
        <f t="shared" si="40"/>
        <v/>
      </c>
      <c r="P135" s="86" t="str">
        <f t="shared" si="41"/>
        <v/>
      </c>
      <c r="R135" s="404"/>
      <c r="S135" s="403" t="str">
        <f t="shared" si="46"/>
        <v/>
      </c>
      <c r="T135" s="130" t="str">
        <f t="shared" si="42"/>
        <v/>
      </c>
      <c r="U135" s="70"/>
      <c r="V135" s="404"/>
      <c r="W135" s="70"/>
      <c r="X135" s="404"/>
      <c r="Z135" s="403" t="str">
        <f t="shared" si="47"/>
        <v/>
      </c>
      <c r="AA135" s="130" t="str">
        <f t="shared" si="43"/>
        <v/>
      </c>
      <c r="AB135" s="403" t="str">
        <f t="shared" si="44"/>
        <v/>
      </c>
      <c r="AC135" s="130" t="str">
        <f t="shared" si="45"/>
        <v/>
      </c>
      <c r="AD135" s="461"/>
    </row>
    <row r="136" spans="1:30" x14ac:dyDescent="0.2">
      <c r="B136" s="500"/>
      <c r="C136" s="501"/>
      <c r="D136" s="501"/>
      <c r="E136" s="501"/>
      <c r="F136" s="501"/>
      <c r="G136" s="501"/>
      <c r="H136" s="501"/>
      <c r="I136" s="501"/>
      <c r="J136" s="501"/>
      <c r="K136" s="502"/>
      <c r="L136" s="429" t="s">
        <v>120</v>
      </c>
      <c r="M136" s="257" t="str">
        <f>IF(LEN($C$5)&lt;=1,
    "",
    IF(
        OR($C$5="Overige (zorg-)instellingen",$C$5="Onderneming"),
        IF(Basisgegevens!$C$5="Ja",
            IFERROR(
                INDEX(Hulpsheets!$AO$3:$AR$18,
                    MATCH($C$9,Hulpsheets!$AN$3:$AN$18,0),
                    MATCH($C$6,Hulpsheets!$AO$3:$AR$3,0)
                ),
                ""
            ),
            IFERROR(
                INDEX(Hulpsheets!$AH$3:$AK$18,
                    MATCH($C$9,Hulpsheets!$AG$3:$AG$18,0),
                    MATCH($C$6,Hulpsheets!$AH$3:$AK$3,0)
                ),
                ""
            )
        ),
        IF($L136="Niet-economische activiteit",
            100%,
            IF(Basisgegevens!$C$5="Ja",
                IFERROR(
                    INDEX(Hulpsheets!$AO$3:$AR$18,
                        MATCH($C$9,Hulpsheets!$AN$3:$AN$18,0),
                        MATCH($C$6,Hulpsheets!$AO$3:$AR$3,0)
                    ),
                    ""
                ),
                IFERROR(
                    INDEX(Hulpsheets!$AH$3:$AK$18,
                        MATCH($C$9,Hulpsheets!$AG$3:$AG$18,0),
                        MATCH($C$6,Hulpsheets!$AH$3:$AK$3,0)
                    ),
                    ""
                )
            )
        )
    )
)</f>
        <v/>
      </c>
      <c r="N136" s="399"/>
      <c r="O136" s="395" t="str">
        <f t="shared" si="40"/>
        <v/>
      </c>
      <c r="P136" s="86" t="str">
        <f t="shared" si="41"/>
        <v/>
      </c>
      <c r="R136" s="404"/>
      <c r="S136" s="403" t="str">
        <f t="shared" si="46"/>
        <v/>
      </c>
      <c r="T136" s="130" t="str">
        <f t="shared" si="42"/>
        <v/>
      </c>
      <c r="U136" s="70"/>
      <c r="V136" s="404"/>
      <c r="W136" s="70"/>
      <c r="X136" s="404"/>
      <c r="Z136" s="403" t="str">
        <f t="shared" si="47"/>
        <v/>
      </c>
      <c r="AA136" s="130" t="str">
        <f t="shared" si="43"/>
        <v/>
      </c>
      <c r="AB136" s="403" t="str">
        <f t="shared" si="44"/>
        <v/>
      </c>
      <c r="AC136" s="130" t="str">
        <f t="shared" si="45"/>
        <v/>
      </c>
      <c r="AD136" s="461"/>
    </row>
    <row r="137" spans="1:30" x14ac:dyDescent="0.2">
      <c r="B137" s="500"/>
      <c r="C137" s="501"/>
      <c r="D137" s="501"/>
      <c r="E137" s="501"/>
      <c r="F137" s="501"/>
      <c r="G137" s="501"/>
      <c r="H137" s="501"/>
      <c r="I137" s="501"/>
      <c r="J137" s="501"/>
      <c r="K137" s="502"/>
      <c r="L137" s="429" t="s">
        <v>120</v>
      </c>
      <c r="M137" s="257" t="str">
        <f>IF(LEN($C$5)&lt;=1,
    "",
    IF(
        OR($C$5="Overige (zorg-)instellingen",$C$5="Onderneming"),
        IF(Basisgegevens!$C$5="Ja",
            IFERROR(
                INDEX(Hulpsheets!$AO$3:$AR$18,
                    MATCH($C$9,Hulpsheets!$AN$3:$AN$18,0),
                    MATCH($C$6,Hulpsheets!$AO$3:$AR$3,0)
                ),
                ""
            ),
            IFERROR(
                INDEX(Hulpsheets!$AH$3:$AK$18,
                    MATCH($C$9,Hulpsheets!$AG$3:$AG$18,0),
                    MATCH($C$6,Hulpsheets!$AH$3:$AK$3,0)
                ),
                ""
            )
        ),
        IF($L137="Niet-economische activiteit",
            100%,
            IF(Basisgegevens!$C$5="Ja",
                IFERROR(
                    INDEX(Hulpsheets!$AO$3:$AR$18,
                        MATCH($C$9,Hulpsheets!$AN$3:$AN$18,0),
                        MATCH($C$6,Hulpsheets!$AO$3:$AR$3,0)
                    ),
                    ""
                ),
                IFERROR(
                    INDEX(Hulpsheets!$AH$3:$AK$18,
                        MATCH($C$9,Hulpsheets!$AG$3:$AG$18,0),
                        MATCH($C$6,Hulpsheets!$AH$3:$AK$3,0)
                    ),
                    ""
                )
            )
        )
    )
)</f>
        <v/>
      </c>
      <c r="N137" s="399"/>
      <c r="O137" s="395" t="str">
        <f t="shared" si="40"/>
        <v/>
      </c>
      <c r="P137" s="86" t="str">
        <f t="shared" si="41"/>
        <v/>
      </c>
      <c r="R137" s="404"/>
      <c r="S137" s="403" t="str">
        <f t="shared" si="46"/>
        <v/>
      </c>
      <c r="T137" s="130" t="str">
        <f t="shared" si="42"/>
        <v/>
      </c>
      <c r="U137" s="70"/>
      <c r="V137" s="404"/>
      <c r="W137" s="70"/>
      <c r="X137" s="404"/>
      <c r="Z137" s="403" t="str">
        <f t="shared" si="47"/>
        <v/>
      </c>
      <c r="AA137" s="130" t="str">
        <f t="shared" si="43"/>
        <v/>
      </c>
      <c r="AB137" s="403" t="str">
        <f t="shared" si="44"/>
        <v/>
      </c>
      <c r="AC137" s="130" t="str">
        <f t="shared" si="45"/>
        <v/>
      </c>
      <c r="AD137" s="461"/>
    </row>
    <row r="138" spans="1:30" x14ac:dyDescent="0.2">
      <c r="B138" s="500"/>
      <c r="C138" s="501"/>
      <c r="D138" s="501"/>
      <c r="E138" s="501"/>
      <c r="F138" s="501"/>
      <c r="G138" s="501"/>
      <c r="H138" s="501"/>
      <c r="I138" s="501"/>
      <c r="J138" s="501"/>
      <c r="K138" s="502"/>
      <c r="L138" s="429" t="s">
        <v>120</v>
      </c>
      <c r="M138" s="257" t="str">
        <f>IF(LEN($C$5)&lt;=1,
    "",
    IF(
        OR($C$5="Overige (zorg-)instellingen",$C$5="Onderneming"),
        IF(Basisgegevens!$C$5="Ja",
            IFERROR(
                INDEX(Hulpsheets!$AO$3:$AR$18,
                    MATCH($C$9,Hulpsheets!$AN$3:$AN$18,0),
                    MATCH($C$6,Hulpsheets!$AO$3:$AR$3,0)
                ),
                ""
            ),
            IFERROR(
                INDEX(Hulpsheets!$AH$3:$AK$18,
                    MATCH($C$9,Hulpsheets!$AG$3:$AG$18,0),
                    MATCH($C$6,Hulpsheets!$AH$3:$AK$3,0)
                ),
                ""
            )
        ),
        IF($L138="Niet-economische activiteit",
            100%,
            IF(Basisgegevens!$C$5="Ja",
                IFERROR(
                    INDEX(Hulpsheets!$AO$3:$AR$18,
                        MATCH($C$9,Hulpsheets!$AN$3:$AN$18,0),
                        MATCH($C$6,Hulpsheets!$AO$3:$AR$3,0)
                    ),
                    ""
                ),
                IFERROR(
                    INDEX(Hulpsheets!$AH$3:$AK$18,
                        MATCH($C$9,Hulpsheets!$AG$3:$AG$18,0),
                        MATCH($C$6,Hulpsheets!$AH$3:$AK$3,0)
                    ),
                    ""
                )
            )
        )
    )
)</f>
        <v/>
      </c>
      <c r="N138" s="399"/>
      <c r="O138" s="395" t="str">
        <f t="shared" si="40"/>
        <v/>
      </c>
      <c r="P138" s="86" t="str">
        <f t="shared" si="41"/>
        <v/>
      </c>
      <c r="R138" s="404"/>
      <c r="S138" s="403" t="str">
        <f t="shared" si="46"/>
        <v/>
      </c>
      <c r="T138" s="130" t="str">
        <f t="shared" si="42"/>
        <v/>
      </c>
      <c r="U138" s="70"/>
      <c r="V138" s="404"/>
      <c r="W138" s="70"/>
      <c r="X138" s="404"/>
      <c r="Z138" s="403" t="str">
        <f t="shared" si="47"/>
        <v/>
      </c>
      <c r="AA138" s="130" t="str">
        <f t="shared" si="43"/>
        <v/>
      </c>
      <c r="AB138" s="403" t="str">
        <f t="shared" si="44"/>
        <v/>
      </c>
      <c r="AC138" s="130" t="str">
        <f t="shared" si="45"/>
        <v/>
      </c>
      <c r="AD138" s="461"/>
    </row>
    <row r="139" spans="1:30" x14ac:dyDescent="0.2">
      <c r="B139" s="500"/>
      <c r="C139" s="501"/>
      <c r="D139" s="501"/>
      <c r="E139" s="501"/>
      <c r="F139" s="501"/>
      <c r="G139" s="501"/>
      <c r="H139" s="501"/>
      <c r="I139" s="501"/>
      <c r="J139" s="501"/>
      <c r="K139" s="502"/>
      <c r="L139" s="429" t="s">
        <v>120</v>
      </c>
      <c r="M139" s="257" t="str">
        <f>IF(LEN($C$5)&lt;=1,
    "",
    IF(
        OR($C$5="Overige (zorg-)instellingen",$C$5="Onderneming"),
        IF(Basisgegevens!$C$5="Ja",
            IFERROR(
                INDEX(Hulpsheets!$AO$3:$AR$18,
                    MATCH($C$9,Hulpsheets!$AN$3:$AN$18,0),
                    MATCH($C$6,Hulpsheets!$AO$3:$AR$3,0)
                ),
                ""
            ),
            IFERROR(
                INDEX(Hulpsheets!$AH$3:$AK$18,
                    MATCH($C$9,Hulpsheets!$AG$3:$AG$18,0),
                    MATCH($C$6,Hulpsheets!$AH$3:$AK$3,0)
                ),
                ""
            )
        ),
        IF($L139="Niet-economische activiteit",
            100%,
            IF(Basisgegevens!$C$5="Ja",
                IFERROR(
                    INDEX(Hulpsheets!$AO$3:$AR$18,
                        MATCH($C$9,Hulpsheets!$AN$3:$AN$18,0),
                        MATCH($C$6,Hulpsheets!$AO$3:$AR$3,0)
                    ),
                    ""
                ),
                IFERROR(
                    INDEX(Hulpsheets!$AH$3:$AK$18,
                        MATCH($C$9,Hulpsheets!$AG$3:$AG$18,0),
                        MATCH($C$6,Hulpsheets!$AH$3:$AK$3,0)
                    ),
                    ""
                )
            )
        )
    )
)</f>
        <v/>
      </c>
      <c r="N139" s="399"/>
      <c r="O139" s="395" t="str">
        <f t="shared" si="40"/>
        <v/>
      </c>
      <c r="P139" s="86" t="str">
        <f t="shared" si="41"/>
        <v/>
      </c>
      <c r="R139" s="404"/>
      <c r="S139" s="403" t="str">
        <f t="shared" si="46"/>
        <v/>
      </c>
      <c r="T139" s="130" t="str">
        <f t="shared" si="42"/>
        <v/>
      </c>
      <c r="U139" s="70"/>
      <c r="V139" s="404"/>
      <c r="W139" s="70"/>
      <c r="X139" s="404"/>
      <c r="Z139" s="403" t="str">
        <f t="shared" si="47"/>
        <v/>
      </c>
      <c r="AA139" s="130" t="str">
        <f t="shared" si="43"/>
        <v/>
      </c>
      <c r="AB139" s="403" t="str">
        <f t="shared" si="44"/>
        <v/>
      </c>
      <c r="AC139" s="130" t="str">
        <f t="shared" si="45"/>
        <v/>
      </c>
      <c r="AD139" s="461"/>
    </row>
    <row r="140" spans="1:30" x14ac:dyDescent="0.2">
      <c r="B140" s="500"/>
      <c r="C140" s="501"/>
      <c r="D140" s="501"/>
      <c r="E140" s="501"/>
      <c r="F140" s="501"/>
      <c r="G140" s="501"/>
      <c r="H140" s="501"/>
      <c r="I140" s="501"/>
      <c r="J140" s="501"/>
      <c r="K140" s="502"/>
      <c r="L140" s="429" t="s">
        <v>120</v>
      </c>
      <c r="M140" s="257" t="str">
        <f>IF(LEN($C$5)&lt;=1,
    "",
    IF(
        OR($C$5="Overige (zorg-)instellingen",$C$5="Onderneming"),
        IF(Basisgegevens!$C$5="Ja",
            IFERROR(
                INDEX(Hulpsheets!$AO$3:$AR$18,
                    MATCH($C$9,Hulpsheets!$AN$3:$AN$18,0),
                    MATCH($C$6,Hulpsheets!$AO$3:$AR$3,0)
                ),
                ""
            ),
            IFERROR(
                INDEX(Hulpsheets!$AH$3:$AK$18,
                    MATCH($C$9,Hulpsheets!$AG$3:$AG$18,0),
                    MATCH($C$6,Hulpsheets!$AH$3:$AK$3,0)
                ),
                ""
            )
        ),
        IF($L140="Niet-economische activiteit",
            100%,
            IF(Basisgegevens!$C$5="Ja",
                IFERROR(
                    INDEX(Hulpsheets!$AO$3:$AR$18,
                        MATCH($C$9,Hulpsheets!$AN$3:$AN$18,0),
                        MATCH($C$6,Hulpsheets!$AO$3:$AR$3,0)
                    ),
                    ""
                ),
                IFERROR(
                    INDEX(Hulpsheets!$AH$3:$AK$18,
                        MATCH($C$9,Hulpsheets!$AG$3:$AG$18,0),
                        MATCH($C$6,Hulpsheets!$AH$3:$AK$3,0)
                    ),
                    ""
                )
            )
        )
    )
)</f>
        <v/>
      </c>
      <c r="N140" s="399"/>
      <c r="O140" s="395" t="str">
        <f t="shared" si="40"/>
        <v/>
      </c>
      <c r="P140" s="86" t="str">
        <f t="shared" si="41"/>
        <v/>
      </c>
      <c r="R140" s="404"/>
      <c r="S140" s="403" t="str">
        <f t="shared" si="46"/>
        <v/>
      </c>
      <c r="T140" s="130" t="str">
        <f t="shared" si="42"/>
        <v/>
      </c>
      <c r="U140" s="70"/>
      <c r="V140" s="404"/>
      <c r="W140" s="70"/>
      <c r="X140" s="404"/>
      <c r="Z140" s="403" t="str">
        <f t="shared" si="47"/>
        <v/>
      </c>
      <c r="AA140" s="130" t="str">
        <f t="shared" si="43"/>
        <v/>
      </c>
      <c r="AB140" s="403" t="str">
        <f t="shared" si="44"/>
        <v/>
      </c>
      <c r="AC140" s="130" t="str">
        <f t="shared" si="45"/>
        <v/>
      </c>
      <c r="AD140" s="461"/>
    </row>
    <row r="141" spans="1:30" x14ac:dyDescent="0.2">
      <c r="B141" s="500"/>
      <c r="C141" s="501"/>
      <c r="D141" s="501"/>
      <c r="E141" s="501"/>
      <c r="F141" s="501"/>
      <c r="G141" s="501"/>
      <c r="H141" s="501"/>
      <c r="I141" s="501"/>
      <c r="J141" s="501"/>
      <c r="K141" s="502"/>
      <c r="L141" s="429" t="s">
        <v>120</v>
      </c>
      <c r="M141" s="257" t="str">
        <f>IF(LEN($C$5)&lt;=1,
    "",
    IF(
        OR($C$5="Overige (zorg-)instellingen",$C$5="Onderneming"),
        IF(Basisgegevens!$C$5="Ja",
            IFERROR(
                INDEX(Hulpsheets!$AO$3:$AR$18,
                    MATCH($C$9,Hulpsheets!$AN$3:$AN$18,0),
                    MATCH($C$6,Hulpsheets!$AO$3:$AR$3,0)
                ),
                ""
            ),
            IFERROR(
                INDEX(Hulpsheets!$AH$3:$AK$18,
                    MATCH($C$9,Hulpsheets!$AG$3:$AG$18,0),
                    MATCH($C$6,Hulpsheets!$AH$3:$AK$3,0)
                ),
                ""
            )
        ),
        IF($L141="Niet-economische activiteit",
            100%,
            IF(Basisgegevens!$C$5="Ja",
                IFERROR(
                    INDEX(Hulpsheets!$AO$3:$AR$18,
                        MATCH($C$9,Hulpsheets!$AN$3:$AN$18,0),
                        MATCH($C$6,Hulpsheets!$AO$3:$AR$3,0)
                    ),
                    ""
                ),
                IFERROR(
                    INDEX(Hulpsheets!$AH$3:$AK$18,
                        MATCH($C$9,Hulpsheets!$AG$3:$AG$18,0),
                        MATCH($C$6,Hulpsheets!$AH$3:$AK$3,0)
                    ),
                    ""
                )
            )
        )
    )
)</f>
        <v/>
      </c>
      <c r="N141" s="399"/>
      <c r="O141" s="395" t="str">
        <f t="shared" si="40"/>
        <v/>
      </c>
      <c r="P141" s="86" t="str">
        <f t="shared" si="41"/>
        <v/>
      </c>
      <c r="R141" s="404"/>
      <c r="S141" s="403" t="str">
        <f t="shared" si="46"/>
        <v/>
      </c>
      <c r="T141" s="130" t="str">
        <f t="shared" si="42"/>
        <v/>
      </c>
      <c r="U141" s="70"/>
      <c r="V141" s="404"/>
      <c r="W141" s="70"/>
      <c r="X141" s="404"/>
      <c r="Z141" s="403" t="str">
        <f t="shared" si="47"/>
        <v/>
      </c>
      <c r="AA141" s="130" t="str">
        <f t="shared" si="43"/>
        <v/>
      </c>
      <c r="AB141" s="403" t="str">
        <f t="shared" si="44"/>
        <v/>
      </c>
      <c r="AC141" s="130" t="str">
        <f t="shared" si="45"/>
        <v/>
      </c>
      <c r="AD141" s="461"/>
    </row>
    <row r="142" spans="1:30" x14ac:dyDescent="0.2">
      <c r="B142" s="500"/>
      <c r="C142" s="501"/>
      <c r="D142" s="501"/>
      <c r="E142" s="501"/>
      <c r="F142" s="501"/>
      <c r="G142" s="501"/>
      <c r="H142" s="501"/>
      <c r="I142" s="501"/>
      <c r="J142" s="501"/>
      <c r="K142" s="502"/>
      <c r="L142" s="429" t="s">
        <v>120</v>
      </c>
      <c r="M142" s="257" t="str">
        <f>IF(LEN($C$5)&lt;=1,
    "",
    IF(
        OR($C$5="Overige (zorg-)instellingen",$C$5="Onderneming"),
        IF(Basisgegevens!$C$5="Ja",
            IFERROR(
                INDEX(Hulpsheets!$AO$3:$AR$18,
                    MATCH($C$9,Hulpsheets!$AN$3:$AN$18,0),
                    MATCH($C$6,Hulpsheets!$AO$3:$AR$3,0)
                ),
                ""
            ),
            IFERROR(
                INDEX(Hulpsheets!$AH$3:$AK$18,
                    MATCH($C$9,Hulpsheets!$AG$3:$AG$18,0),
                    MATCH($C$6,Hulpsheets!$AH$3:$AK$3,0)
                ),
                ""
            )
        ),
        IF($L142="Niet-economische activiteit",
            100%,
            IF(Basisgegevens!$C$5="Ja",
                IFERROR(
                    INDEX(Hulpsheets!$AO$3:$AR$18,
                        MATCH($C$9,Hulpsheets!$AN$3:$AN$18,0),
                        MATCH($C$6,Hulpsheets!$AO$3:$AR$3,0)
                    ),
                    ""
                ),
                IFERROR(
                    INDEX(Hulpsheets!$AH$3:$AK$18,
                        MATCH($C$9,Hulpsheets!$AG$3:$AG$18,0),
                        MATCH($C$6,Hulpsheets!$AH$3:$AK$3,0)
                    ),
                    ""
                )
            )
        )
    )
)</f>
        <v/>
      </c>
      <c r="N142" s="399"/>
      <c r="O142" s="395" t="str">
        <f t="shared" si="40"/>
        <v/>
      </c>
      <c r="P142" s="86" t="str">
        <f t="shared" si="41"/>
        <v/>
      </c>
      <c r="R142" s="404"/>
      <c r="S142" s="403" t="str">
        <f t="shared" si="46"/>
        <v/>
      </c>
      <c r="T142" s="130" t="str">
        <f t="shared" si="42"/>
        <v/>
      </c>
      <c r="U142" s="70"/>
      <c r="V142" s="404"/>
      <c r="W142" s="70"/>
      <c r="X142" s="404"/>
      <c r="Z142" s="403" t="str">
        <f t="shared" si="47"/>
        <v/>
      </c>
      <c r="AA142" s="130" t="str">
        <f t="shared" si="43"/>
        <v/>
      </c>
      <c r="AB142" s="403" t="str">
        <f t="shared" si="44"/>
        <v/>
      </c>
      <c r="AC142" s="130" t="str">
        <f t="shared" si="45"/>
        <v/>
      </c>
      <c r="AD142" s="461"/>
    </row>
    <row r="143" spans="1:30" x14ac:dyDescent="0.2">
      <c r="B143" s="500"/>
      <c r="C143" s="501"/>
      <c r="D143" s="501"/>
      <c r="E143" s="501"/>
      <c r="F143" s="501"/>
      <c r="G143" s="501"/>
      <c r="H143" s="501"/>
      <c r="I143" s="501"/>
      <c r="J143" s="501"/>
      <c r="K143" s="502"/>
      <c r="L143" s="429" t="s">
        <v>120</v>
      </c>
      <c r="M143" s="257" t="str">
        <f>IF(LEN($C$5)&lt;=1,
    "",
    IF(
        OR($C$5="Overige (zorg-)instellingen",$C$5="Onderneming"),
        IF(Basisgegevens!$C$5="Ja",
            IFERROR(
                INDEX(Hulpsheets!$AO$3:$AR$18,
                    MATCH($C$9,Hulpsheets!$AN$3:$AN$18,0),
                    MATCH($C$6,Hulpsheets!$AO$3:$AR$3,0)
                ),
                ""
            ),
            IFERROR(
                INDEX(Hulpsheets!$AH$3:$AK$18,
                    MATCH($C$9,Hulpsheets!$AG$3:$AG$18,0),
                    MATCH($C$6,Hulpsheets!$AH$3:$AK$3,0)
                ),
                ""
            )
        ),
        IF($L143="Niet-economische activiteit",
            100%,
            IF(Basisgegevens!$C$5="Ja",
                IFERROR(
                    INDEX(Hulpsheets!$AO$3:$AR$18,
                        MATCH($C$9,Hulpsheets!$AN$3:$AN$18,0),
                        MATCH($C$6,Hulpsheets!$AO$3:$AR$3,0)
                    ),
                    ""
                ),
                IFERROR(
                    INDEX(Hulpsheets!$AH$3:$AK$18,
                        MATCH($C$9,Hulpsheets!$AG$3:$AG$18,0),
                        MATCH($C$6,Hulpsheets!$AH$3:$AK$3,0)
                    ),
                    ""
                )
            )
        )
    )
)</f>
        <v/>
      </c>
      <c r="N143" s="399"/>
      <c r="O143" s="395" t="str">
        <f t="shared" si="40"/>
        <v/>
      </c>
      <c r="P143" s="86" t="str">
        <f t="shared" si="41"/>
        <v/>
      </c>
      <c r="R143" s="404"/>
      <c r="S143" s="403" t="str">
        <f t="shared" si="46"/>
        <v/>
      </c>
      <c r="T143" s="130" t="str">
        <f t="shared" si="42"/>
        <v/>
      </c>
      <c r="U143" s="70"/>
      <c r="V143" s="404"/>
      <c r="W143" s="70"/>
      <c r="X143" s="404"/>
      <c r="Z143" s="403" t="str">
        <f t="shared" si="47"/>
        <v/>
      </c>
      <c r="AA143" s="130" t="str">
        <f t="shared" si="43"/>
        <v/>
      </c>
      <c r="AB143" s="403" t="str">
        <f t="shared" si="44"/>
        <v/>
      </c>
      <c r="AC143" s="130" t="str">
        <f t="shared" si="45"/>
        <v/>
      </c>
      <c r="AD143" s="461"/>
    </row>
    <row r="144" spans="1:30" x14ac:dyDescent="0.2">
      <c r="B144" s="500"/>
      <c r="C144" s="501"/>
      <c r="D144" s="501"/>
      <c r="E144" s="501"/>
      <c r="F144" s="501"/>
      <c r="G144" s="501"/>
      <c r="H144" s="501"/>
      <c r="I144" s="501"/>
      <c r="J144" s="501"/>
      <c r="K144" s="502"/>
      <c r="L144" s="429" t="s">
        <v>120</v>
      </c>
      <c r="M144" s="257" t="str">
        <f>IF(LEN($C$5)&lt;=1,
    "",
    IF(
        OR($C$5="Overige (zorg-)instellingen",$C$5="Onderneming"),
        IF(Basisgegevens!$C$5="Ja",
            IFERROR(
                INDEX(Hulpsheets!$AO$3:$AR$18,
                    MATCH($C$9,Hulpsheets!$AN$3:$AN$18,0),
                    MATCH($C$6,Hulpsheets!$AO$3:$AR$3,0)
                ),
                ""
            ),
            IFERROR(
                INDEX(Hulpsheets!$AH$3:$AK$18,
                    MATCH($C$9,Hulpsheets!$AG$3:$AG$18,0),
                    MATCH($C$6,Hulpsheets!$AH$3:$AK$3,0)
                ),
                ""
            )
        ),
        IF($L144="Niet-economische activiteit",
            100%,
            IF(Basisgegevens!$C$5="Ja",
                IFERROR(
                    INDEX(Hulpsheets!$AO$3:$AR$18,
                        MATCH($C$9,Hulpsheets!$AN$3:$AN$18,0),
                        MATCH($C$6,Hulpsheets!$AO$3:$AR$3,0)
                    ),
                    ""
                ),
                IFERROR(
                    INDEX(Hulpsheets!$AH$3:$AK$18,
                        MATCH($C$9,Hulpsheets!$AG$3:$AG$18,0),
                        MATCH($C$6,Hulpsheets!$AH$3:$AK$3,0)
                    ),
                    ""
                )
            )
        )
    )
)</f>
        <v/>
      </c>
      <c r="N144" s="399"/>
      <c r="O144" s="395" t="str">
        <f t="shared" si="40"/>
        <v/>
      </c>
      <c r="P144" s="86" t="str">
        <f t="shared" si="41"/>
        <v/>
      </c>
      <c r="R144" s="404"/>
      <c r="S144" s="403" t="str">
        <f t="shared" si="46"/>
        <v/>
      </c>
      <c r="T144" s="130" t="str">
        <f t="shared" si="42"/>
        <v/>
      </c>
      <c r="U144" s="70"/>
      <c r="V144" s="404"/>
      <c r="W144" s="70"/>
      <c r="X144" s="404"/>
      <c r="Z144" s="403" t="str">
        <f t="shared" si="47"/>
        <v/>
      </c>
      <c r="AA144" s="130" t="str">
        <f t="shared" si="43"/>
        <v/>
      </c>
      <c r="AB144" s="403" t="str">
        <f t="shared" si="44"/>
        <v/>
      </c>
      <c r="AC144" s="130" t="str">
        <f t="shared" si="45"/>
        <v/>
      </c>
      <c r="AD144" s="461"/>
    </row>
    <row r="145" spans="2:30" x14ac:dyDescent="0.2">
      <c r="B145" s="500"/>
      <c r="C145" s="501"/>
      <c r="D145" s="501"/>
      <c r="E145" s="501"/>
      <c r="F145" s="501"/>
      <c r="G145" s="501"/>
      <c r="H145" s="501"/>
      <c r="I145" s="501"/>
      <c r="J145" s="501"/>
      <c r="K145" s="502"/>
      <c r="L145" s="429" t="s">
        <v>120</v>
      </c>
      <c r="M145" s="257" t="str">
        <f>IF(LEN($C$5)&lt;=1,
    "",
    IF(
        OR($C$5="Overige (zorg-)instellingen",$C$5="Onderneming"),
        IF(Basisgegevens!$C$5="Ja",
            IFERROR(
                INDEX(Hulpsheets!$AO$3:$AR$18,
                    MATCH($C$9,Hulpsheets!$AN$3:$AN$18,0),
                    MATCH($C$6,Hulpsheets!$AO$3:$AR$3,0)
                ),
                ""
            ),
            IFERROR(
                INDEX(Hulpsheets!$AH$3:$AK$18,
                    MATCH($C$9,Hulpsheets!$AG$3:$AG$18,0),
                    MATCH($C$6,Hulpsheets!$AH$3:$AK$3,0)
                ),
                ""
            )
        ),
        IF($L145="Niet-economische activiteit",
            100%,
            IF(Basisgegevens!$C$5="Ja",
                IFERROR(
                    INDEX(Hulpsheets!$AO$3:$AR$18,
                        MATCH($C$9,Hulpsheets!$AN$3:$AN$18,0),
                        MATCH($C$6,Hulpsheets!$AO$3:$AR$3,0)
                    ),
                    ""
                ),
                IFERROR(
                    INDEX(Hulpsheets!$AH$3:$AK$18,
                        MATCH($C$9,Hulpsheets!$AG$3:$AG$18,0),
                        MATCH($C$6,Hulpsheets!$AH$3:$AK$3,0)
                    ),
                    ""
                )
            )
        )
    )
)</f>
        <v/>
      </c>
      <c r="N145" s="399"/>
      <c r="O145" s="395" t="str">
        <f t="shared" si="40"/>
        <v/>
      </c>
      <c r="P145" s="86" t="str">
        <f t="shared" si="41"/>
        <v/>
      </c>
      <c r="R145" s="404"/>
      <c r="S145" s="403" t="str">
        <f t="shared" si="46"/>
        <v/>
      </c>
      <c r="T145" s="130" t="str">
        <f t="shared" si="42"/>
        <v/>
      </c>
      <c r="U145" s="70"/>
      <c r="V145" s="404"/>
      <c r="W145" s="70"/>
      <c r="X145" s="404"/>
      <c r="Z145" s="403" t="str">
        <f t="shared" si="47"/>
        <v/>
      </c>
      <c r="AA145" s="130" t="str">
        <f t="shared" si="43"/>
        <v/>
      </c>
      <c r="AB145" s="403" t="str">
        <f t="shared" si="44"/>
        <v/>
      </c>
      <c r="AC145" s="130" t="str">
        <f t="shared" si="45"/>
        <v/>
      </c>
      <c r="AD145" s="461"/>
    </row>
    <row r="146" spans="2:30" x14ac:dyDescent="0.2">
      <c r="B146" s="500"/>
      <c r="C146" s="501"/>
      <c r="D146" s="501"/>
      <c r="E146" s="501"/>
      <c r="F146" s="501"/>
      <c r="G146" s="501"/>
      <c r="H146" s="501"/>
      <c r="I146" s="501"/>
      <c r="J146" s="501"/>
      <c r="K146" s="502"/>
      <c r="L146" s="429" t="s">
        <v>120</v>
      </c>
      <c r="M146" s="257" t="str">
        <f>IF(LEN($C$5)&lt;=1,
    "",
    IF(
        OR($C$5="Overige (zorg-)instellingen",$C$5="Onderneming"),
        IF(Basisgegevens!$C$5="Ja",
            IFERROR(
                INDEX(Hulpsheets!$AO$3:$AR$18,
                    MATCH($C$9,Hulpsheets!$AN$3:$AN$18,0),
                    MATCH($C$6,Hulpsheets!$AO$3:$AR$3,0)
                ),
                ""
            ),
            IFERROR(
                INDEX(Hulpsheets!$AH$3:$AK$18,
                    MATCH($C$9,Hulpsheets!$AG$3:$AG$18,0),
                    MATCH($C$6,Hulpsheets!$AH$3:$AK$3,0)
                ),
                ""
            )
        ),
        IF($L146="Niet-economische activiteit",
            100%,
            IF(Basisgegevens!$C$5="Ja",
                IFERROR(
                    INDEX(Hulpsheets!$AO$3:$AR$18,
                        MATCH($C$9,Hulpsheets!$AN$3:$AN$18,0),
                        MATCH($C$6,Hulpsheets!$AO$3:$AR$3,0)
                    ),
                    ""
                ),
                IFERROR(
                    INDEX(Hulpsheets!$AH$3:$AK$18,
                        MATCH($C$9,Hulpsheets!$AG$3:$AG$18,0),
                        MATCH($C$6,Hulpsheets!$AH$3:$AK$3,0)
                    ),
                    ""
                )
            )
        )
    )
)</f>
        <v/>
      </c>
      <c r="N146" s="399"/>
      <c r="O146" s="395" t="str">
        <f t="shared" si="40"/>
        <v/>
      </c>
      <c r="P146" s="86" t="str">
        <f t="shared" si="41"/>
        <v/>
      </c>
      <c r="R146" s="404"/>
      <c r="S146" s="403" t="str">
        <f t="shared" si="46"/>
        <v/>
      </c>
      <c r="T146" s="130" t="str">
        <f t="shared" si="42"/>
        <v/>
      </c>
      <c r="U146" s="70"/>
      <c r="V146" s="404"/>
      <c r="W146" s="70"/>
      <c r="X146" s="404"/>
      <c r="Z146" s="403" t="str">
        <f t="shared" si="47"/>
        <v/>
      </c>
      <c r="AA146" s="130" t="str">
        <f t="shared" si="43"/>
        <v/>
      </c>
      <c r="AB146" s="403" t="str">
        <f t="shared" si="44"/>
        <v/>
      </c>
      <c r="AC146" s="130" t="str">
        <f t="shared" si="45"/>
        <v/>
      </c>
      <c r="AD146" s="461"/>
    </row>
    <row r="147" spans="2:30" ht="13.5" thickBot="1" x14ac:dyDescent="0.25">
      <c r="B147" s="500"/>
      <c r="C147" s="501"/>
      <c r="D147" s="501"/>
      <c r="E147" s="501"/>
      <c r="F147" s="501"/>
      <c r="G147" s="501"/>
      <c r="H147" s="501"/>
      <c r="I147" s="501"/>
      <c r="J147" s="501"/>
      <c r="K147" s="502"/>
      <c r="L147" s="429" t="s">
        <v>120</v>
      </c>
      <c r="M147" s="257" t="str">
        <f>IF(LEN($C$5)&lt;=1,
    "",
    IF(
        OR($C$5="Overige (zorg-)instellingen",$C$5="Onderneming"),
        IF(Basisgegevens!$C$5="Ja",
            IFERROR(
                INDEX(Hulpsheets!$AO$3:$AR$18,
                    MATCH($C$9,Hulpsheets!$AN$3:$AN$18,0),
                    MATCH($C$6,Hulpsheets!$AO$3:$AR$3,0)
                ),
                ""
            ),
            IFERROR(
                INDEX(Hulpsheets!$AH$3:$AK$18,
                    MATCH($C$9,Hulpsheets!$AG$3:$AG$18,0),
                    MATCH($C$6,Hulpsheets!$AH$3:$AK$3,0)
                ),
                ""
            )
        ),
        IF($L147="Niet-economische activiteit",
            100%,
            IF(Basisgegevens!$C$5="Ja",
                IFERROR(
                    INDEX(Hulpsheets!$AO$3:$AR$18,
                        MATCH($C$9,Hulpsheets!$AN$3:$AN$18,0),
                        MATCH($C$6,Hulpsheets!$AO$3:$AR$3,0)
                    ),
                    ""
                ),
                IFERROR(
                    INDEX(Hulpsheets!$AH$3:$AK$18,
                        MATCH($C$9,Hulpsheets!$AG$3:$AG$18,0),
                        MATCH($C$6,Hulpsheets!$AH$3:$AK$3,0)
                    ),
                    ""
                )
            )
        )
    )
)</f>
        <v/>
      </c>
      <c r="N147" s="399"/>
      <c r="O147" s="395" t="str">
        <f t="shared" si="40"/>
        <v/>
      </c>
      <c r="P147" s="86" t="str">
        <f t="shared" si="41"/>
        <v/>
      </c>
      <c r="R147" s="404"/>
      <c r="S147" s="403" t="str">
        <f t="shared" si="46"/>
        <v/>
      </c>
      <c r="T147" s="130" t="str">
        <f t="shared" si="42"/>
        <v/>
      </c>
      <c r="U147" s="70"/>
      <c r="V147" s="404"/>
      <c r="W147" s="70"/>
      <c r="X147" s="404"/>
      <c r="Z147" s="403" t="str">
        <f t="shared" si="47"/>
        <v/>
      </c>
      <c r="AA147" s="130" t="str">
        <f t="shared" si="43"/>
        <v/>
      </c>
      <c r="AB147" s="403" t="str">
        <f t="shared" si="44"/>
        <v/>
      </c>
      <c r="AC147" s="130" t="str">
        <f t="shared" si="45"/>
        <v/>
      </c>
      <c r="AD147" s="461"/>
    </row>
    <row r="148" spans="2:30" ht="13.5" hidden="1" outlineLevel="1" thickBot="1" x14ac:dyDescent="0.25">
      <c r="B148" s="500"/>
      <c r="C148" s="501"/>
      <c r="D148" s="501"/>
      <c r="E148" s="501"/>
      <c r="F148" s="501"/>
      <c r="G148" s="501"/>
      <c r="H148" s="501"/>
      <c r="I148" s="501"/>
      <c r="J148" s="501"/>
      <c r="K148" s="502"/>
      <c r="L148" s="429" t="s">
        <v>120</v>
      </c>
      <c r="M148" s="257" t="str">
        <f>IF(LEN($C$5)&lt;=1,
    "",
    IF(
        OR($C$5="Overige (zorg-)instellingen",$C$5="Onderneming"),
        IF(Basisgegevens!$C$5="Ja",
            IFERROR(
                INDEX(Hulpsheets!$AO$3:$AR$18,
                    MATCH($C$9,Hulpsheets!$AN$3:$AN$18,0),
                    MATCH($C$6,Hulpsheets!$AO$3:$AR$3,0)
                ),
                ""
            ),
            IFERROR(
                INDEX(Hulpsheets!$AH$3:$AK$18,
                    MATCH($C$9,Hulpsheets!$AG$3:$AG$18,0),
                    MATCH($C$6,Hulpsheets!$AH$3:$AK$3,0)
                ),
                ""
            )
        ),
        IF($L148="Niet-economische activiteit",
            100%,
            IF(Basisgegevens!$C$5="Ja",
                IFERROR(
                    INDEX(Hulpsheets!$AO$3:$AR$18,
                        MATCH($C$9,Hulpsheets!$AN$3:$AN$18,0),
                        MATCH($C$6,Hulpsheets!$AO$3:$AR$3,0)
                    ),
                    ""
                ),
                IFERROR(
                    INDEX(Hulpsheets!$AH$3:$AK$18,
                        MATCH($C$9,Hulpsheets!$AG$3:$AG$18,0),
                        MATCH($C$6,Hulpsheets!$AH$3:$AK$3,0)
                    ),
                    ""
                )
            )
        )
    )
)</f>
        <v/>
      </c>
      <c r="N148" s="399"/>
      <c r="O148" s="77" t="str">
        <f t="shared" si="40"/>
        <v/>
      </c>
      <c r="P148" s="86" t="str">
        <f t="shared" si="41"/>
        <v/>
      </c>
      <c r="R148" s="404"/>
      <c r="S148" s="403" t="str">
        <f t="shared" si="46"/>
        <v/>
      </c>
      <c r="T148" s="130" t="str">
        <f t="shared" si="42"/>
        <v/>
      </c>
      <c r="U148" s="70"/>
      <c r="V148" s="404"/>
      <c r="W148" s="70"/>
      <c r="X148" s="404"/>
      <c r="Z148" s="403" t="str">
        <f t="shared" si="47"/>
        <v/>
      </c>
      <c r="AA148" s="130" t="str">
        <f t="shared" si="43"/>
        <v/>
      </c>
      <c r="AB148" s="403" t="str">
        <f t="shared" si="44"/>
        <v/>
      </c>
      <c r="AC148" s="130" t="str">
        <f t="shared" si="45"/>
        <v/>
      </c>
      <c r="AD148" s="461"/>
    </row>
    <row r="149" spans="2:30" ht="13.5" hidden="1" outlineLevel="1" thickBot="1" x14ac:dyDescent="0.25">
      <c r="B149" s="500"/>
      <c r="C149" s="501"/>
      <c r="D149" s="501"/>
      <c r="E149" s="501"/>
      <c r="F149" s="501"/>
      <c r="G149" s="501"/>
      <c r="H149" s="501"/>
      <c r="I149" s="501"/>
      <c r="J149" s="501"/>
      <c r="K149" s="502"/>
      <c r="L149" s="429" t="s">
        <v>120</v>
      </c>
      <c r="M149" s="257" t="str">
        <f>IF(LEN($C$5)&lt;=1,
    "",
    IF(
        OR($C$5="Overige (zorg-)instellingen",$C$5="Onderneming"),
        IF(Basisgegevens!$C$5="Ja",
            IFERROR(
                INDEX(Hulpsheets!$AO$3:$AR$18,
                    MATCH($C$9,Hulpsheets!$AN$3:$AN$18,0),
                    MATCH($C$6,Hulpsheets!$AO$3:$AR$3,0)
                ),
                ""
            ),
            IFERROR(
                INDEX(Hulpsheets!$AH$3:$AK$18,
                    MATCH($C$9,Hulpsheets!$AG$3:$AG$18,0),
                    MATCH($C$6,Hulpsheets!$AH$3:$AK$3,0)
                ),
                ""
            )
        ),
        IF($L149="Niet-economische activiteit",
            100%,
            IF(Basisgegevens!$C$5="Ja",
                IFERROR(
                    INDEX(Hulpsheets!$AO$3:$AR$18,
                        MATCH($C$9,Hulpsheets!$AN$3:$AN$18,0),
                        MATCH($C$6,Hulpsheets!$AO$3:$AR$3,0)
                    ),
                    ""
                ),
                IFERROR(
                    INDEX(Hulpsheets!$AH$3:$AK$18,
                        MATCH($C$9,Hulpsheets!$AG$3:$AG$18,0),
                        MATCH($C$6,Hulpsheets!$AH$3:$AK$3,0)
                    ),
                    ""
                )
            )
        )
    )
)</f>
        <v/>
      </c>
      <c r="N149" s="399"/>
      <c r="O149" s="77" t="str">
        <f t="shared" si="40"/>
        <v/>
      </c>
      <c r="P149" s="86" t="str">
        <f t="shared" si="41"/>
        <v/>
      </c>
      <c r="R149" s="404"/>
      <c r="S149" s="403" t="str">
        <f t="shared" si="46"/>
        <v/>
      </c>
      <c r="T149" s="130" t="str">
        <f t="shared" si="42"/>
        <v/>
      </c>
      <c r="U149" s="70"/>
      <c r="V149" s="404"/>
      <c r="W149" s="70"/>
      <c r="X149" s="404"/>
      <c r="Z149" s="403" t="str">
        <f t="shared" si="47"/>
        <v/>
      </c>
      <c r="AA149" s="130" t="str">
        <f t="shared" si="43"/>
        <v/>
      </c>
      <c r="AB149" s="403" t="str">
        <f t="shared" si="44"/>
        <v/>
      </c>
      <c r="AC149" s="130" t="str">
        <f t="shared" si="45"/>
        <v/>
      </c>
      <c r="AD149" s="461"/>
    </row>
    <row r="150" spans="2:30" ht="13.5" hidden="1" outlineLevel="1" thickBot="1" x14ac:dyDescent="0.25">
      <c r="B150" s="500"/>
      <c r="C150" s="501"/>
      <c r="D150" s="501"/>
      <c r="E150" s="501"/>
      <c r="F150" s="501"/>
      <c r="G150" s="501"/>
      <c r="H150" s="501"/>
      <c r="I150" s="501"/>
      <c r="J150" s="501"/>
      <c r="K150" s="502"/>
      <c r="L150" s="429" t="s">
        <v>120</v>
      </c>
      <c r="M150" s="257" t="str">
        <f>IF(LEN($C$5)&lt;=1,
    "",
    IF(
        OR($C$5="Overige (zorg-)instellingen",$C$5="Onderneming"),
        IF(Basisgegevens!$C$5="Ja",
            IFERROR(
                INDEX(Hulpsheets!$AO$3:$AR$18,
                    MATCH($C$9,Hulpsheets!$AN$3:$AN$18,0),
                    MATCH($C$6,Hulpsheets!$AO$3:$AR$3,0)
                ),
                ""
            ),
            IFERROR(
                INDEX(Hulpsheets!$AH$3:$AK$18,
                    MATCH($C$9,Hulpsheets!$AG$3:$AG$18,0),
                    MATCH($C$6,Hulpsheets!$AH$3:$AK$3,0)
                ),
                ""
            )
        ),
        IF($L150="Niet-economische activiteit",
            100%,
            IF(Basisgegevens!$C$5="Ja",
                IFERROR(
                    INDEX(Hulpsheets!$AO$3:$AR$18,
                        MATCH($C$9,Hulpsheets!$AN$3:$AN$18,0),
                        MATCH($C$6,Hulpsheets!$AO$3:$AR$3,0)
                    ),
                    ""
                ),
                IFERROR(
                    INDEX(Hulpsheets!$AH$3:$AK$18,
                        MATCH($C$9,Hulpsheets!$AG$3:$AG$18,0),
                        MATCH($C$6,Hulpsheets!$AH$3:$AK$3,0)
                    ),
                    ""
                )
            )
        )
    )
)</f>
        <v/>
      </c>
      <c r="N150" s="399"/>
      <c r="O150" s="77" t="str">
        <f t="shared" si="40"/>
        <v/>
      </c>
      <c r="P150" s="86" t="str">
        <f t="shared" si="41"/>
        <v/>
      </c>
      <c r="R150" s="404"/>
      <c r="S150" s="403" t="str">
        <f t="shared" si="46"/>
        <v/>
      </c>
      <c r="T150" s="130" t="str">
        <f t="shared" si="42"/>
        <v/>
      </c>
      <c r="U150" s="70"/>
      <c r="V150" s="404"/>
      <c r="W150" s="70"/>
      <c r="X150" s="404"/>
      <c r="Z150" s="403" t="str">
        <f t="shared" si="47"/>
        <v/>
      </c>
      <c r="AA150" s="130" t="str">
        <f t="shared" si="43"/>
        <v/>
      </c>
      <c r="AB150" s="403" t="str">
        <f t="shared" si="44"/>
        <v/>
      </c>
      <c r="AC150" s="130" t="str">
        <f t="shared" si="45"/>
        <v/>
      </c>
      <c r="AD150" s="461"/>
    </row>
    <row r="151" spans="2:30" ht="13.5" hidden="1" outlineLevel="1" thickBot="1" x14ac:dyDescent="0.25">
      <c r="B151" s="500"/>
      <c r="C151" s="501"/>
      <c r="D151" s="501"/>
      <c r="E151" s="501"/>
      <c r="F151" s="501"/>
      <c r="G151" s="501"/>
      <c r="H151" s="501"/>
      <c r="I151" s="501"/>
      <c r="J151" s="501"/>
      <c r="K151" s="502"/>
      <c r="L151" s="429" t="s">
        <v>120</v>
      </c>
      <c r="M151" s="257" t="str">
        <f>IF(LEN($C$5)&lt;=1,
    "",
    IF(
        OR($C$5="Overige (zorg-)instellingen",$C$5="Onderneming"),
        IF(Basisgegevens!$C$5="Ja",
            IFERROR(
                INDEX(Hulpsheets!$AO$3:$AR$18,
                    MATCH($C$9,Hulpsheets!$AN$3:$AN$18,0),
                    MATCH($C$6,Hulpsheets!$AO$3:$AR$3,0)
                ),
                ""
            ),
            IFERROR(
                INDEX(Hulpsheets!$AH$3:$AK$18,
                    MATCH($C$9,Hulpsheets!$AG$3:$AG$18,0),
                    MATCH($C$6,Hulpsheets!$AH$3:$AK$3,0)
                ),
                ""
            )
        ),
        IF($L151="Niet-economische activiteit",
            100%,
            IF(Basisgegevens!$C$5="Ja",
                IFERROR(
                    INDEX(Hulpsheets!$AO$3:$AR$18,
                        MATCH($C$9,Hulpsheets!$AN$3:$AN$18,0),
                        MATCH($C$6,Hulpsheets!$AO$3:$AR$3,0)
                    ),
                    ""
                ),
                IFERROR(
                    INDEX(Hulpsheets!$AH$3:$AK$18,
                        MATCH($C$9,Hulpsheets!$AG$3:$AG$18,0),
                        MATCH($C$6,Hulpsheets!$AH$3:$AK$3,0)
                    ),
                    ""
                )
            )
        )
    )
)</f>
        <v/>
      </c>
      <c r="N151" s="399"/>
      <c r="O151" s="77" t="str">
        <f t="shared" si="40"/>
        <v/>
      </c>
      <c r="P151" s="86" t="str">
        <f t="shared" si="41"/>
        <v/>
      </c>
      <c r="R151" s="404"/>
      <c r="S151" s="403" t="str">
        <f t="shared" si="46"/>
        <v/>
      </c>
      <c r="T151" s="130" t="str">
        <f t="shared" si="42"/>
        <v/>
      </c>
      <c r="U151" s="70"/>
      <c r="V151" s="404"/>
      <c r="W151" s="70"/>
      <c r="X151" s="404"/>
      <c r="Z151" s="403" t="str">
        <f t="shared" si="47"/>
        <v/>
      </c>
      <c r="AA151" s="130" t="str">
        <f t="shared" si="43"/>
        <v/>
      </c>
      <c r="AB151" s="403" t="str">
        <f t="shared" si="44"/>
        <v/>
      </c>
      <c r="AC151" s="130" t="str">
        <f t="shared" si="45"/>
        <v/>
      </c>
      <c r="AD151" s="461"/>
    </row>
    <row r="152" spans="2:30" ht="13.5" hidden="1" outlineLevel="1" thickBot="1" x14ac:dyDescent="0.25">
      <c r="B152" s="500"/>
      <c r="C152" s="501"/>
      <c r="D152" s="501"/>
      <c r="E152" s="501"/>
      <c r="F152" s="501"/>
      <c r="G152" s="501"/>
      <c r="H152" s="501"/>
      <c r="I152" s="501"/>
      <c r="J152" s="501"/>
      <c r="K152" s="502"/>
      <c r="L152" s="429" t="s">
        <v>120</v>
      </c>
      <c r="M152" s="257" t="str">
        <f>IF(LEN($C$5)&lt;=1,
    "",
    IF(
        OR($C$5="Overige (zorg-)instellingen",$C$5="Onderneming"),
        IF(Basisgegevens!$C$5="Ja",
            IFERROR(
                INDEX(Hulpsheets!$AO$3:$AR$18,
                    MATCH($C$9,Hulpsheets!$AN$3:$AN$18,0),
                    MATCH($C$6,Hulpsheets!$AO$3:$AR$3,0)
                ),
                ""
            ),
            IFERROR(
                INDEX(Hulpsheets!$AH$3:$AK$18,
                    MATCH($C$9,Hulpsheets!$AG$3:$AG$18,0),
                    MATCH($C$6,Hulpsheets!$AH$3:$AK$3,0)
                ),
                ""
            )
        ),
        IF($L152="Niet-economische activiteit",
            100%,
            IF(Basisgegevens!$C$5="Ja",
                IFERROR(
                    INDEX(Hulpsheets!$AO$3:$AR$18,
                        MATCH($C$9,Hulpsheets!$AN$3:$AN$18,0),
                        MATCH($C$6,Hulpsheets!$AO$3:$AR$3,0)
                    ),
                    ""
                ),
                IFERROR(
                    INDEX(Hulpsheets!$AH$3:$AK$18,
                        MATCH($C$9,Hulpsheets!$AG$3:$AG$18,0),
                        MATCH($C$6,Hulpsheets!$AH$3:$AK$3,0)
                    ),
                    ""
                )
            )
        )
    )
)</f>
        <v/>
      </c>
      <c r="N152" s="399"/>
      <c r="O152" s="77" t="str">
        <f t="shared" si="40"/>
        <v/>
      </c>
      <c r="P152" s="86" t="str">
        <f t="shared" si="41"/>
        <v/>
      </c>
      <c r="R152" s="404"/>
      <c r="S152" s="403" t="str">
        <f t="shared" si="46"/>
        <v/>
      </c>
      <c r="T152" s="130" t="str">
        <f t="shared" si="42"/>
        <v/>
      </c>
      <c r="U152" s="70"/>
      <c r="V152" s="404"/>
      <c r="W152" s="70"/>
      <c r="X152" s="404"/>
      <c r="Z152" s="403" t="str">
        <f t="shared" si="47"/>
        <v/>
      </c>
      <c r="AA152" s="130" t="str">
        <f t="shared" si="43"/>
        <v/>
      </c>
      <c r="AB152" s="403" t="str">
        <f t="shared" si="44"/>
        <v/>
      </c>
      <c r="AC152" s="130" t="str">
        <f t="shared" si="45"/>
        <v/>
      </c>
      <c r="AD152" s="461"/>
    </row>
    <row r="153" spans="2:30" ht="13.5" hidden="1" outlineLevel="1" thickBot="1" x14ac:dyDescent="0.25">
      <c r="B153" s="500"/>
      <c r="C153" s="501"/>
      <c r="D153" s="501"/>
      <c r="E153" s="501"/>
      <c r="F153" s="501"/>
      <c r="G153" s="501"/>
      <c r="H153" s="501"/>
      <c r="I153" s="501"/>
      <c r="J153" s="501"/>
      <c r="K153" s="502"/>
      <c r="L153" s="429" t="s">
        <v>120</v>
      </c>
      <c r="M153" s="257" t="str">
        <f>IF(LEN($C$5)&lt;=1,
    "",
    IF(
        OR($C$5="Overige (zorg-)instellingen",$C$5="Onderneming"),
        IF(Basisgegevens!$C$5="Ja",
            IFERROR(
                INDEX(Hulpsheets!$AO$3:$AR$18,
                    MATCH($C$9,Hulpsheets!$AN$3:$AN$18,0),
                    MATCH($C$6,Hulpsheets!$AO$3:$AR$3,0)
                ),
                ""
            ),
            IFERROR(
                INDEX(Hulpsheets!$AH$3:$AK$18,
                    MATCH($C$9,Hulpsheets!$AG$3:$AG$18,0),
                    MATCH($C$6,Hulpsheets!$AH$3:$AK$3,0)
                ),
                ""
            )
        ),
        IF($L153="Niet-economische activiteit",
            100%,
            IF(Basisgegevens!$C$5="Ja",
                IFERROR(
                    INDEX(Hulpsheets!$AO$3:$AR$18,
                        MATCH($C$9,Hulpsheets!$AN$3:$AN$18,0),
                        MATCH($C$6,Hulpsheets!$AO$3:$AR$3,0)
                    ),
                    ""
                ),
                IFERROR(
                    INDEX(Hulpsheets!$AH$3:$AK$18,
                        MATCH($C$9,Hulpsheets!$AG$3:$AG$18,0),
                        MATCH($C$6,Hulpsheets!$AH$3:$AK$3,0)
                    ),
                    ""
                )
            )
        )
    )
)</f>
        <v/>
      </c>
      <c r="N153" s="399"/>
      <c r="O153" s="77" t="str">
        <f t="shared" si="40"/>
        <v/>
      </c>
      <c r="P153" s="86" t="str">
        <f t="shared" si="41"/>
        <v/>
      </c>
      <c r="R153" s="404"/>
      <c r="S153" s="403" t="str">
        <f t="shared" si="46"/>
        <v/>
      </c>
      <c r="T153" s="130" t="str">
        <f t="shared" si="42"/>
        <v/>
      </c>
      <c r="U153" s="70"/>
      <c r="V153" s="404"/>
      <c r="W153" s="70"/>
      <c r="X153" s="404"/>
      <c r="Z153" s="403" t="str">
        <f t="shared" si="47"/>
        <v/>
      </c>
      <c r="AA153" s="130" t="str">
        <f t="shared" si="43"/>
        <v/>
      </c>
      <c r="AB153" s="403" t="str">
        <f t="shared" si="44"/>
        <v/>
      </c>
      <c r="AC153" s="130" t="str">
        <f t="shared" si="45"/>
        <v/>
      </c>
      <c r="AD153" s="461"/>
    </row>
    <row r="154" spans="2:30" ht="13.5" hidden="1" outlineLevel="1" thickBot="1" x14ac:dyDescent="0.25">
      <c r="B154" s="500"/>
      <c r="C154" s="501"/>
      <c r="D154" s="501"/>
      <c r="E154" s="501"/>
      <c r="F154" s="501"/>
      <c r="G154" s="501"/>
      <c r="H154" s="501"/>
      <c r="I154" s="501"/>
      <c r="J154" s="501"/>
      <c r="K154" s="502"/>
      <c r="L154" s="429" t="s">
        <v>120</v>
      </c>
      <c r="M154" s="257" t="str">
        <f>IF(LEN($C$5)&lt;=1,
    "",
    IF(
        OR($C$5="Overige (zorg-)instellingen",$C$5="Onderneming"),
        IF(Basisgegevens!$C$5="Ja",
            IFERROR(
                INDEX(Hulpsheets!$AO$3:$AR$18,
                    MATCH($C$9,Hulpsheets!$AN$3:$AN$18,0),
                    MATCH($C$6,Hulpsheets!$AO$3:$AR$3,0)
                ),
                ""
            ),
            IFERROR(
                INDEX(Hulpsheets!$AH$3:$AK$18,
                    MATCH($C$9,Hulpsheets!$AG$3:$AG$18,0),
                    MATCH($C$6,Hulpsheets!$AH$3:$AK$3,0)
                ),
                ""
            )
        ),
        IF($L154="Niet-economische activiteit",
            100%,
            IF(Basisgegevens!$C$5="Ja",
                IFERROR(
                    INDEX(Hulpsheets!$AO$3:$AR$18,
                        MATCH($C$9,Hulpsheets!$AN$3:$AN$18,0),
                        MATCH($C$6,Hulpsheets!$AO$3:$AR$3,0)
                    ),
                    ""
                ),
                IFERROR(
                    INDEX(Hulpsheets!$AH$3:$AK$18,
                        MATCH($C$9,Hulpsheets!$AG$3:$AG$18,0),
                        MATCH($C$6,Hulpsheets!$AH$3:$AK$3,0)
                    ),
                    ""
                )
            )
        )
    )
)</f>
        <v/>
      </c>
      <c r="N154" s="399"/>
      <c r="O154" s="77" t="str">
        <f t="shared" si="40"/>
        <v/>
      </c>
      <c r="P154" s="86" t="str">
        <f t="shared" si="41"/>
        <v/>
      </c>
      <c r="R154" s="404"/>
      <c r="S154" s="403" t="str">
        <f t="shared" si="46"/>
        <v/>
      </c>
      <c r="T154" s="130" t="str">
        <f t="shared" si="42"/>
        <v/>
      </c>
      <c r="U154" s="70"/>
      <c r="V154" s="404"/>
      <c r="W154" s="70"/>
      <c r="X154" s="404"/>
      <c r="Z154" s="403" t="str">
        <f t="shared" si="47"/>
        <v/>
      </c>
      <c r="AA154" s="130" t="str">
        <f t="shared" si="43"/>
        <v/>
      </c>
      <c r="AB154" s="403" t="str">
        <f t="shared" si="44"/>
        <v/>
      </c>
      <c r="AC154" s="130" t="str">
        <f t="shared" si="45"/>
        <v/>
      </c>
      <c r="AD154" s="461"/>
    </row>
    <row r="155" spans="2:30" ht="13.5" hidden="1" outlineLevel="1" thickBot="1" x14ac:dyDescent="0.25">
      <c r="B155" s="500"/>
      <c r="C155" s="501"/>
      <c r="D155" s="501"/>
      <c r="E155" s="501"/>
      <c r="F155" s="501"/>
      <c r="G155" s="501"/>
      <c r="H155" s="501"/>
      <c r="I155" s="501"/>
      <c r="J155" s="501"/>
      <c r="K155" s="502"/>
      <c r="L155" s="429" t="s">
        <v>120</v>
      </c>
      <c r="M155" s="257" t="str">
        <f>IF(LEN($C$5)&lt;=1,
    "",
    IF(
        OR($C$5="Overige (zorg-)instellingen",$C$5="Onderneming"),
        IF(Basisgegevens!$C$5="Ja",
            IFERROR(
                INDEX(Hulpsheets!$AO$3:$AR$18,
                    MATCH($C$9,Hulpsheets!$AN$3:$AN$18,0),
                    MATCH($C$6,Hulpsheets!$AO$3:$AR$3,0)
                ),
                ""
            ),
            IFERROR(
                INDEX(Hulpsheets!$AH$3:$AK$18,
                    MATCH($C$9,Hulpsheets!$AG$3:$AG$18,0),
                    MATCH($C$6,Hulpsheets!$AH$3:$AK$3,0)
                ),
                ""
            )
        ),
        IF($L155="Niet-economische activiteit",
            100%,
            IF(Basisgegevens!$C$5="Ja",
                IFERROR(
                    INDEX(Hulpsheets!$AO$3:$AR$18,
                        MATCH($C$9,Hulpsheets!$AN$3:$AN$18,0),
                        MATCH($C$6,Hulpsheets!$AO$3:$AR$3,0)
                    ),
                    ""
                ),
                IFERROR(
                    INDEX(Hulpsheets!$AH$3:$AK$18,
                        MATCH($C$9,Hulpsheets!$AG$3:$AG$18,0),
                        MATCH($C$6,Hulpsheets!$AH$3:$AK$3,0)
                    ),
                    ""
                )
            )
        )
    )
)</f>
        <v/>
      </c>
      <c r="N155" s="399"/>
      <c r="O155" s="77" t="str">
        <f t="shared" si="40"/>
        <v/>
      </c>
      <c r="P155" s="86" t="str">
        <f t="shared" si="41"/>
        <v/>
      </c>
      <c r="R155" s="404"/>
      <c r="S155" s="403" t="str">
        <f t="shared" si="46"/>
        <v/>
      </c>
      <c r="T155" s="130" t="str">
        <f t="shared" si="42"/>
        <v/>
      </c>
      <c r="U155" s="70"/>
      <c r="V155" s="404"/>
      <c r="W155" s="70"/>
      <c r="X155" s="404"/>
      <c r="Z155" s="403" t="str">
        <f t="shared" si="47"/>
        <v/>
      </c>
      <c r="AA155" s="130" t="str">
        <f t="shared" si="43"/>
        <v/>
      </c>
      <c r="AB155" s="403" t="str">
        <f t="shared" si="44"/>
        <v/>
      </c>
      <c r="AC155" s="130" t="str">
        <f t="shared" si="45"/>
        <v/>
      </c>
      <c r="AD155" s="461"/>
    </row>
    <row r="156" spans="2:30" ht="13.5" hidden="1" outlineLevel="1" thickBot="1" x14ac:dyDescent="0.25">
      <c r="B156" s="500"/>
      <c r="C156" s="501"/>
      <c r="D156" s="501"/>
      <c r="E156" s="501"/>
      <c r="F156" s="501"/>
      <c r="G156" s="501"/>
      <c r="H156" s="501"/>
      <c r="I156" s="501"/>
      <c r="J156" s="501"/>
      <c r="K156" s="502"/>
      <c r="L156" s="429" t="s">
        <v>120</v>
      </c>
      <c r="M156" s="257" t="str">
        <f>IF(LEN($C$5)&lt;=1,
    "",
    IF(
        OR($C$5="Overige (zorg-)instellingen",$C$5="Onderneming"),
        IF(Basisgegevens!$C$5="Ja",
            IFERROR(
                INDEX(Hulpsheets!$AO$3:$AR$18,
                    MATCH($C$9,Hulpsheets!$AN$3:$AN$18,0),
                    MATCH($C$6,Hulpsheets!$AO$3:$AR$3,0)
                ),
                ""
            ),
            IFERROR(
                INDEX(Hulpsheets!$AH$3:$AK$18,
                    MATCH($C$9,Hulpsheets!$AG$3:$AG$18,0),
                    MATCH($C$6,Hulpsheets!$AH$3:$AK$3,0)
                ),
                ""
            )
        ),
        IF($L156="Niet-economische activiteit",
            100%,
            IF(Basisgegevens!$C$5="Ja",
                IFERROR(
                    INDEX(Hulpsheets!$AO$3:$AR$18,
                        MATCH($C$9,Hulpsheets!$AN$3:$AN$18,0),
                        MATCH($C$6,Hulpsheets!$AO$3:$AR$3,0)
                    ),
                    ""
                ),
                IFERROR(
                    INDEX(Hulpsheets!$AH$3:$AK$18,
                        MATCH($C$9,Hulpsheets!$AG$3:$AG$18,0),
                        MATCH($C$6,Hulpsheets!$AH$3:$AK$3,0)
                    ),
                    ""
                )
            )
        )
    )
)</f>
        <v/>
      </c>
      <c r="N156" s="399"/>
      <c r="O156" s="77" t="str">
        <f t="shared" si="40"/>
        <v/>
      </c>
      <c r="P156" s="86" t="str">
        <f t="shared" si="41"/>
        <v/>
      </c>
      <c r="R156" s="404"/>
      <c r="S156" s="403" t="str">
        <f t="shared" si="46"/>
        <v/>
      </c>
      <c r="T156" s="130" t="str">
        <f t="shared" si="42"/>
        <v/>
      </c>
      <c r="U156" s="70"/>
      <c r="V156" s="404"/>
      <c r="W156" s="70"/>
      <c r="X156" s="404"/>
      <c r="Z156" s="403" t="str">
        <f t="shared" si="47"/>
        <v/>
      </c>
      <c r="AA156" s="130" t="str">
        <f t="shared" si="43"/>
        <v/>
      </c>
      <c r="AB156" s="403" t="str">
        <f t="shared" si="44"/>
        <v/>
      </c>
      <c r="AC156" s="130" t="str">
        <f t="shared" si="45"/>
        <v/>
      </c>
      <c r="AD156" s="461"/>
    </row>
    <row r="157" spans="2:30" ht="13.5" hidden="1" outlineLevel="1" thickBot="1" x14ac:dyDescent="0.25">
      <c r="B157" s="532"/>
      <c r="C157" s="533"/>
      <c r="D157" s="533"/>
      <c r="E157" s="533"/>
      <c r="F157" s="533"/>
      <c r="G157" s="533"/>
      <c r="H157" s="533"/>
      <c r="I157" s="533"/>
      <c r="J157" s="533"/>
      <c r="K157" s="534"/>
      <c r="L157" s="428" t="s">
        <v>120</v>
      </c>
      <c r="M157" s="427" t="str">
        <f>IF(LEN($C$5)&lt;=1,
    "",
    IF(
        OR($C$5="Overige (zorg-)instellingen",$C$5="Onderneming"),
        IF(Basisgegevens!$C$5="Ja",
            IFERROR(
                INDEX(Hulpsheets!$AO$3:$AR$18,
                    MATCH($C$9,Hulpsheets!$AN$3:$AN$18,0),
                    MATCH($C$6,Hulpsheets!$AO$3:$AR$3,0)
                ),
                ""
            ),
            IFERROR(
                INDEX(Hulpsheets!$AH$3:$AK$18,
                    MATCH($C$9,Hulpsheets!$AG$3:$AG$18,0),
                    MATCH($C$6,Hulpsheets!$AH$3:$AK$3,0)
                ),
                ""
            )
        ),
        IF($L157="Niet-economische activiteit",
            100%,
            IF(Basisgegevens!$C$5="Ja",
                IFERROR(
                    INDEX(Hulpsheets!$AO$3:$AR$18,
                        MATCH($C$9,Hulpsheets!$AN$3:$AN$18,0),
                        MATCH($C$6,Hulpsheets!$AO$3:$AR$3,0)
                    ),
                    ""
                ),
                IFERROR(
                    INDEX(Hulpsheets!$AH$3:$AK$18,
                        MATCH($C$9,Hulpsheets!$AG$3:$AG$18,0),
                        MATCH($C$6,Hulpsheets!$AH$3:$AK$3,0)
                    ),
                    ""
                )
            )
        )
    )
)</f>
        <v/>
      </c>
      <c r="N157" s="399"/>
      <c r="O157" s="87" t="str">
        <f t="shared" si="40"/>
        <v/>
      </c>
      <c r="P157" s="88" t="str">
        <f t="shared" si="41"/>
        <v/>
      </c>
      <c r="R157" s="405"/>
      <c r="S157" s="403" t="str">
        <f t="shared" si="46"/>
        <v/>
      </c>
      <c r="T157" s="365" t="str">
        <f t="shared" si="42"/>
        <v/>
      </c>
      <c r="U157" s="70"/>
      <c r="V157" s="405"/>
      <c r="W157" s="70"/>
      <c r="X157" s="405"/>
      <c r="Z157" s="403" t="str">
        <f t="shared" si="47"/>
        <v/>
      </c>
      <c r="AA157" s="365" t="str">
        <f t="shared" si="43"/>
        <v/>
      </c>
      <c r="AB157" s="403" t="str">
        <f t="shared" si="44"/>
        <v/>
      </c>
      <c r="AC157" s="365" t="str">
        <f t="shared" si="45"/>
        <v/>
      </c>
      <c r="AD157" s="461"/>
    </row>
    <row r="158" spans="2:30" ht="13.5" collapsed="1" thickBot="1" x14ac:dyDescent="0.25">
      <c r="B158" s="32"/>
      <c r="C158" s="32"/>
      <c r="D158" s="103"/>
      <c r="E158" s="110"/>
      <c r="F158" s="110"/>
      <c r="G158" s="111"/>
      <c r="H158" s="112"/>
      <c r="I158" s="29"/>
      <c r="J158" s="111"/>
      <c r="L158" s="418" t="s">
        <v>102</v>
      </c>
      <c r="M158" s="78"/>
      <c r="N158" s="101">
        <f>SUM(N133:N157)</f>
        <v>0</v>
      </c>
      <c r="O158" s="101">
        <f>SUM(O133:O157)</f>
        <v>0</v>
      </c>
      <c r="P158" s="101">
        <f>SUM(P133:P157)</f>
        <v>0</v>
      </c>
      <c r="Q158" s="29"/>
      <c r="R158" s="439">
        <f>SUM(R133:R157)</f>
        <v>0</v>
      </c>
      <c r="S158" s="102">
        <f>SUM(S133:S157)</f>
        <v>0</v>
      </c>
      <c r="T158" s="102">
        <f>SUM(T133:T157)</f>
        <v>0</v>
      </c>
      <c r="V158" s="439">
        <f>SUM(V133:V157)</f>
        <v>0</v>
      </c>
      <c r="W158" s="70"/>
      <c r="X158" s="439">
        <f>SUM(X133:X157)</f>
        <v>0</v>
      </c>
      <c r="Z158" s="102">
        <f>SUM(Z133:Z157)</f>
        <v>0</v>
      </c>
      <c r="AA158" s="102">
        <f>SUM(AA133:AA157)</f>
        <v>0</v>
      </c>
      <c r="AB158" s="102">
        <f>SUM(AB133:AB157)</f>
        <v>0</v>
      </c>
      <c r="AC158" s="102">
        <f>SUM(AC133:AC157)</f>
        <v>0</v>
      </c>
      <c r="AD158" s="100"/>
    </row>
    <row r="159" spans="2:30" ht="13.5" thickBot="1" x14ac:dyDescent="0.25">
      <c r="B159" s="32"/>
      <c r="C159" s="32"/>
      <c r="D159" s="103"/>
      <c r="E159" s="110"/>
      <c r="F159" s="110"/>
      <c r="G159" s="111"/>
      <c r="H159" s="112"/>
      <c r="I159" s="29"/>
      <c r="J159" s="111"/>
      <c r="W159" s="100"/>
      <c r="X159" s="100"/>
      <c r="AB159" s="100"/>
    </row>
    <row r="160" spans="2:30" ht="15" customHeight="1" thickBot="1" x14ac:dyDescent="0.25">
      <c r="B160" s="503" t="s">
        <v>124</v>
      </c>
      <c r="C160" s="503"/>
      <c r="D160" s="503"/>
      <c r="E160" s="503"/>
      <c r="F160" s="29"/>
      <c r="I160" s="29"/>
      <c r="P160" s="29"/>
      <c r="Q160" s="29"/>
      <c r="R160" s="406" t="s">
        <v>87</v>
      </c>
      <c r="S160" s="401"/>
      <c r="T160" s="402"/>
      <c r="U160" s="29"/>
      <c r="V160" s="498" t="s">
        <v>61</v>
      </c>
      <c r="W160" s="6"/>
      <c r="X160" s="498" t="s">
        <v>62</v>
      </c>
      <c r="Z160" s="412"/>
      <c r="AA160" s="413"/>
      <c r="AB160" s="412"/>
      <c r="AC160" s="413"/>
      <c r="AD160" s="463"/>
    </row>
    <row r="161" spans="1:30" ht="13.5" thickBot="1" x14ac:dyDescent="0.25">
      <c r="B161" s="106"/>
      <c r="C161" s="106"/>
      <c r="D161" s="107"/>
      <c r="E161" s="107"/>
      <c r="G161" s="107"/>
      <c r="H161" s="108"/>
      <c r="I161" s="95"/>
      <c r="J161" s="107"/>
      <c r="K161" s="107"/>
      <c r="L161" s="107"/>
      <c r="P161" s="29"/>
      <c r="Q161" s="29"/>
      <c r="R161" s="6"/>
      <c r="S161" s="6"/>
      <c r="T161" s="6"/>
      <c r="U161" s="29"/>
      <c r="V161" s="499"/>
      <c r="W161" s="6"/>
      <c r="X161" s="499"/>
      <c r="Z161" s="6"/>
      <c r="AA161" s="6"/>
      <c r="AB161" s="6"/>
      <c r="AC161" s="97"/>
      <c r="AD161" s="97"/>
    </row>
    <row r="162" spans="1:30" ht="21" customHeight="1" thickBot="1" x14ac:dyDescent="0.25">
      <c r="A162" s="120"/>
      <c r="B162" s="504" t="s">
        <v>109</v>
      </c>
      <c r="C162" s="505"/>
      <c r="D162" s="505"/>
      <c r="E162" s="505"/>
      <c r="F162" s="505"/>
      <c r="G162" s="505"/>
      <c r="H162" s="505"/>
      <c r="I162" s="505"/>
      <c r="J162" s="505"/>
      <c r="K162" s="506"/>
      <c r="L162" s="236" t="s">
        <v>235</v>
      </c>
      <c r="M162" s="143" t="s">
        <v>94</v>
      </c>
      <c r="N162" s="237" t="s">
        <v>66</v>
      </c>
      <c r="O162" s="237" t="s">
        <v>95</v>
      </c>
      <c r="P162" s="237" t="s">
        <v>96</v>
      </c>
      <c r="Q162" s="120"/>
      <c r="R162" s="239" t="s">
        <v>68</v>
      </c>
      <c r="S162" s="238" t="s">
        <v>97</v>
      </c>
      <c r="T162" s="93" t="s">
        <v>70</v>
      </c>
      <c r="U162" s="119"/>
      <c r="V162" s="239" t="s">
        <v>68</v>
      </c>
      <c r="W162" s="409"/>
      <c r="X162" s="239" t="s">
        <v>68</v>
      </c>
      <c r="Y162" s="120"/>
      <c r="Z162" s="238" t="s">
        <v>97</v>
      </c>
      <c r="AA162" s="238" t="s">
        <v>70</v>
      </c>
      <c r="AB162" s="238" t="s">
        <v>97</v>
      </c>
      <c r="AC162" s="238" t="s">
        <v>70</v>
      </c>
      <c r="AD162" s="118"/>
    </row>
    <row r="163" spans="1:30" x14ac:dyDescent="0.2">
      <c r="B163" s="507"/>
      <c r="C163" s="508"/>
      <c r="D163" s="508"/>
      <c r="E163" s="508"/>
      <c r="F163" s="508"/>
      <c r="G163" s="508"/>
      <c r="H163" s="508"/>
      <c r="I163" s="508"/>
      <c r="J163" s="508"/>
      <c r="K163" s="509"/>
      <c r="L163" s="429" t="s">
        <v>120</v>
      </c>
      <c r="M163" s="257" t="str">
        <f>IF(LEN($C$5)&lt;=1,
    "",
    IF(
        OR($C$5="Overige (zorg-)instellingen",$C$5="Onderneming"),
        IF(Basisgegevens!$C$5="Ja",
            IFERROR(
                INDEX(Hulpsheets!$AO$3:$AR$18,
                    MATCH($C$9,Hulpsheets!$AN$3:$AN$18,0),
                    MATCH($C$6,Hulpsheets!$AO$3:$AR$3,0)
                ),
                ""
            ),
            IFERROR(
                INDEX(Hulpsheets!$AH$3:$AK$18,
                    MATCH($C$9,Hulpsheets!$AG$3:$AG$18,0),
                    MATCH($C$6,Hulpsheets!$AH$3:$AK$3,0)
                ),
                ""
            )
        ),
        IF($L163="Niet-economische activiteit",
            100%,
            IF(Basisgegevens!$C$5="Ja",
                IFERROR(
                    INDEX(Hulpsheets!$AO$3:$AR$18,
                        MATCH($C$9,Hulpsheets!$AN$3:$AN$18,0),
                        MATCH($C$6,Hulpsheets!$AO$3:$AR$3,0)
                    ),
                    ""
                ),
                IFERROR(
                    INDEX(Hulpsheets!$AH$3:$AK$18,
                        MATCH($C$9,Hulpsheets!$AG$3:$AG$18,0),
                        MATCH($C$6,Hulpsheets!$AH$3:$AK$3,0)
                    ),
                    ""
                )
            )
        )
    )
)</f>
        <v/>
      </c>
      <c r="N163" s="398"/>
      <c r="O163" s="394" t="str">
        <f t="shared" ref="O163:O187" si="48">IFERROR(N163*M163,"")</f>
        <v/>
      </c>
      <c r="P163" s="85" t="str">
        <f t="shared" ref="P163:P187" si="49">IFERROR(N163-O163,"")</f>
        <v/>
      </c>
      <c r="R163" s="404"/>
      <c r="S163" s="403" t="str">
        <f>IFERROR($R163*(1-$M163),"")</f>
        <v/>
      </c>
      <c r="T163" s="130" t="str">
        <f t="shared" ref="T163:T187" si="50">IFERROR(R163-S163,"")</f>
        <v/>
      </c>
      <c r="U163" s="80"/>
      <c r="V163" s="404"/>
      <c r="W163" s="70"/>
      <c r="X163" s="404"/>
      <c r="Z163" s="403" t="str">
        <f>IFERROR($V163*(1-$M163),"")</f>
        <v/>
      </c>
      <c r="AA163" s="130" t="str">
        <f t="shared" ref="AA163:AA187" si="51">IFERROR(V163-Z163,"")</f>
        <v/>
      </c>
      <c r="AB163" s="403" t="str">
        <f t="shared" ref="AB163:AB187" si="52">IFERROR($X163*(1-$M163),"")</f>
        <v/>
      </c>
      <c r="AC163" s="130" t="str">
        <f t="shared" ref="AC163:AC187" si="53">IFERROR(X163-AB163,"")</f>
        <v/>
      </c>
      <c r="AD163" s="461"/>
    </row>
    <row r="164" spans="1:30" x14ac:dyDescent="0.2">
      <c r="B164" s="500"/>
      <c r="C164" s="501"/>
      <c r="D164" s="501"/>
      <c r="E164" s="501"/>
      <c r="F164" s="501"/>
      <c r="G164" s="501"/>
      <c r="H164" s="501"/>
      <c r="I164" s="501"/>
      <c r="J164" s="501"/>
      <c r="K164" s="502"/>
      <c r="L164" s="429" t="s">
        <v>120</v>
      </c>
      <c r="M164" s="257" t="str">
        <f>IF(LEN($C$5)&lt;=1,
    "",
    IF(
        OR($C$5="Overige (zorg-)instellingen",$C$5="Onderneming"),
        IF(Basisgegevens!$C$5="Ja",
            IFERROR(
                INDEX(Hulpsheets!$AO$3:$AR$18,
                    MATCH($C$9,Hulpsheets!$AN$3:$AN$18,0),
                    MATCH($C$6,Hulpsheets!$AO$3:$AR$3,0)
                ),
                ""
            ),
            IFERROR(
                INDEX(Hulpsheets!$AH$3:$AK$18,
                    MATCH($C$9,Hulpsheets!$AG$3:$AG$18,0),
                    MATCH($C$6,Hulpsheets!$AH$3:$AK$3,0)
                ),
                ""
            )
        ),
        IF($L164="Niet-economische activiteit",
            100%,
            IF(Basisgegevens!$C$5="Ja",
                IFERROR(
                    INDEX(Hulpsheets!$AO$3:$AR$18,
                        MATCH($C$9,Hulpsheets!$AN$3:$AN$18,0),
                        MATCH($C$6,Hulpsheets!$AO$3:$AR$3,0)
                    ),
                    ""
                ),
                IFERROR(
                    INDEX(Hulpsheets!$AH$3:$AK$18,
                        MATCH($C$9,Hulpsheets!$AG$3:$AG$18,0),
                        MATCH($C$6,Hulpsheets!$AH$3:$AK$3,0)
                    ),
                    ""
                )
            )
        )
    )
)</f>
        <v/>
      </c>
      <c r="N164" s="399"/>
      <c r="O164" s="395" t="str">
        <f t="shared" si="48"/>
        <v/>
      </c>
      <c r="P164" s="86" t="str">
        <f t="shared" si="49"/>
        <v/>
      </c>
      <c r="R164" s="404"/>
      <c r="S164" s="403" t="str">
        <f t="shared" ref="S164:S187" si="54">IFERROR($R164*(1-$M164),"")</f>
        <v/>
      </c>
      <c r="T164" s="130" t="str">
        <f t="shared" si="50"/>
        <v/>
      </c>
      <c r="U164" s="70"/>
      <c r="V164" s="404"/>
      <c r="W164" s="70"/>
      <c r="X164" s="404"/>
      <c r="Z164" s="403" t="str">
        <f t="shared" ref="Z164:Z187" si="55">IFERROR($V164*(1-$M164),"")</f>
        <v/>
      </c>
      <c r="AA164" s="130" t="str">
        <f t="shared" si="51"/>
        <v/>
      </c>
      <c r="AB164" s="403" t="str">
        <f t="shared" si="52"/>
        <v/>
      </c>
      <c r="AC164" s="130" t="str">
        <f t="shared" si="53"/>
        <v/>
      </c>
      <c r="AD164" s="461"/>
    </row>
    <row r="165" spans="1:30" x14ac:dyDescent="0.2">
      <c r="B165" s="500"/>
      <c r="C165" s="501"/>
      <c r="D165" s="501"/>
      <c r="E165" s="501"/>
      <c r="F165" s="501"/>
      <c r="G165" s="501"/>
      <c r="H165" s="501"/>
      <c r="I165" s="501"/>
      <c r="J165" s="501"/>
      <c r="K165" s="502"/>
      <c r="L165" s="429" t="s">
        <v>120</v>
      </c>
      <c r="M165" s="257" t="str">
        <f>IF(LEN($C$5)&lt;=1,
    "",
    IF(
        OR($C$5="Overige (zorg-)instellingen",$C$5="Onderneming"),
        IF(Basisgegevens!$C$5="Ja",
            IFERROR(
                INDEX(Hulpsheets!$AO$3:$AR$18,
                    MATCH($C$9,Hulpsheets!$AN$3:$AN$18,0),
                    MATCH($C$6,Hulpsheets!$AO$3:$AR$3,0)
                ),
                ""
            ),
            IFERROR(
                INDEX(Hulpsheets!$AH$3:$AK$18,
                    MATCH($C$9,Hulpsheets!$AG$3:$AG$18,0),
                    MATCH($C$6,Hulpsheets!$AH$3:$AK$3,0)
                ),
                ""
            )
        ),
        IF($L165="Niet-economische activiteit",
            100%,
            IF(Basisgegevens!$C$5="Ja",
                IFERROR(
                    INDEX(Hulpsheets!$AO$3:$AR$18,
                        MATCH($C$9,Hulpsheets!$AN$3:$AN$18,0),
                        MATCH($C$6,Hulpsheets!$AO$3:$AR$3,0)
                    ),
                    ""
                ),
                IFERROR(
                    INDEX(Hulpsheets!$AH$3:$AK$18,
                        MATCH($C$9,Hulpsheets!$AG$3:$AG$18,0),
                        MATCH($C$6,Hulpsheets!$AH$3:$AK$3,0)
                    ),
                    ""
                )
            )
        )
    )
)</f>
        <v/>
      </c>
      <c r="N165" s="399"/>
      <c r="O165" s="395" t="str">
        <f t="shared" si="48"/>
        <v/>
      </c>
      <c r="P165" s="86" t="str">
        <f t="shared" si="49"/>
        <v/>
      </c>
      <c r="R165" s="404"/>
      <c r="S165" s="403" t="str">
        <f t="shared" si="54"/>
        <v/>
      </c>
      <c r="T165" s="130" t="str">
        <f t="shared" si="50"/>
        <v/>
      </c>
      <c r="U165" s="70"/>
      <c r="V165" s="404"/>
      <c r="W165" s="70"/>
      <c r="X165" s="404"/>
      <c r="Z165" s="403" t="str">
        <f t="shared" si="55"/>
        <v/>
      </c>
      <c r="AA165" s="130" t="str">
        <f t="shared" si="51"/>
        <v/>
      </c>
      <c r="AB165" s="403" t="str">
        <f t="shared" si="52"/>
        <v/>
      </c>
      <c r="AC165" s="130" t="str">
        <f t="shared" si="53"/>
        <v/>
      </c>
      <c r="AD165" s="461"/>
    </row>
    <row r="166" spans="1:30" x14ac:dyDescent="0.2">
      <c r="B166" s="500"/>
      <c r="C166" s="501"/>
      <c r="D166" s="501"/>
      <c r="E166" s="501"/>
      <c r="F166" s="501"/>
      <c r="G166" s="501"/>
      <c r="H166" s="501"/>
      <c r="I166" s="501"/>
      <c r="J166" s="501"/>
      <c r="K166" s="502"/>
      <c r="L166" s="429" t="s">
        <v>120</v>
      </c>
      <c r="M166" s="257" t="str">
        <f>IF(LEN($C$5)&lt;=1,
    "",
    IF(
        OR($C$5="Overige (zorg-)instellingen",$C$5="Onderneming"),
        IF(Basisgegevens!$C$5="Ja",
            IFERROR(
                INDEX(Hulpsheets!$AO$3:$AR$18,
                    MATCH($C$9,Hulpsheets!$AN$3:$AN$18,0),
                    MATCH($C$6,Hulpsheets!$AO$3:$AR$3,0)
                ),
                ""
            ),
            IFERROR(
                INDEX(Hulpsheets!$AH$3:$AK$18,
                    MATCH($C$9,Hulpsheets!$AG$3:$AG$18,0),
                    MATCH($C$6,Hulpsheets!$AH$3:$AK$3,0)
                ),
                ""
            )
        ),
        IF($L166="Niet-economische activiteit",
            100%,
            IF(Basisgegevens!$C$5="Ja",
                IFERROR(
                    INDEX(Hulpsheets!$AO$3:$AR$18,
                        MATCH($C$9,Hulpsheets!$AN$3:$AN$18,0),
                        MATCH($C$6,Hulpsheets!$AO$3:$AR$3,0)
                    ),
                    ""
                ),
                IFERROR(
                    INDEX(Hulpsheets!$AH$3:$AK$18,
                        MATCH($C$9,Hulpsheets!$AG$3:$AG$18,0),
                        MATCH($C$6,Hulpsheets!$AH$3:$AK$3,0)
                    ),
                    ""
                )
            )
        )
    )
)</f>
        <v/>
      </c>
      <c r="N166" s="399"/>
      <c r="O166" s="395" t="str">
        <f t="shared" si="48"/>
        <v/>
      </c>
      <c r="P166" s="86" t="str">
        <f t="shared" si="49"/>
        <v/>
      </c>
      <c r="R166" s="404"/>
      <c r="S166" s="403" t="str">
        <f t="shared" si="54"/>
        <v/>
      </c>
      <c r="T166" s="130" t="str">
        <f t="shared" si="50"/>
        <v/>
      </c>
      <c r="U166" s="70"/>
      <c r="V166" s="404"/>
      <c r="W166" s="70"/>
      <c r="X166" s="404"/>
      <c r="Z166" s="403" t="str">
        <f t="shared" si="55"/>
        <v/>
      </c>
      <c r="AA166" s="130" t="str">
        <f t="shared" si="51"/>
        <v/>
      </c>
      <c r="AB166" s="403" t="str">
        <f t="shared" si="52"/>
        <v/>
      </c>
      <c r="AC166" s="130" t="str">
        <f t="shared" si="53"/>
        <v/>
      </c>
      <c r="AD166" s="461"/>
    </row>
    <row r="167" spans="1:30" x14ac:dyDescent="0.2">
      <c r="B167" s="500"/>
      <c r="C167" s="501"/>
      <c r="D167" s="501"/>
      <c r="E167" s="501"/>
      <c r="F167" s="501"/>
      <c r="G167" s="501"/>
      <c r="H167" s="501"/>
      <c r="I167" s="501"/>
      <c r="J167" s="501"/>
      <c r="K167" s="502"/>
      <c r="L167" s="429" t="s">
        <v>120</v>
      </c>
      <c r="M167" s="257" t="str">
        <f>IF(LEN($C$5)&lt;=1,
    "",
    IF(
        OR($C$5="Overige (zorg-)instellingen",$C$5="Onderneming"),
        IF(Basisgegevens!$C$5="Ja",
            IFERROR(
                INDEX(Hulpsheets!$AO$3:$AR$18,
                    MATCH($C$9,Hulpsheets!$AN$3:$AN$18,0),
                    MATCH($C$6,Hulpsheets!$AO$3:$AR$3,0)
                ),
                ""
            ),
            IFERROR(
                INDEX(Hulpsheets!$AH$3:$AK$18,
                    MATCH($C$9,Hulpsheets!$AG$3:$AG$18,0),
                    MATCH($C$6,Hulpsheets!$AH$3:$AK$3,0)
                ),
                ""
            )
        ),
        IF($L167="Niet-economische activiteit",
            100%,
            IF(Basisgegevens!$C$5="Ja",
                IFERROR(
                    INDEX(Hulpsheets!$AO$3:$AR$18,
                        MATCH($C$9,Hulpsheets!$AN$3:$AN$18,0),
                        MATCH($C$6,Hulpsheets!$AO$3:$AR$3,0)
                    ),
                    ""
                ),
                IFERROR(
                    INDEX(Hulpsheets!$AH$3:$AK$18,
                        MATCH($C$9,Hulpsheets!$AG$3:$AG$18,0),
                        MATCH($C$6,Hulpsheets!$AH$3:$AK$3,0)
                    ),
                    ""
                )
            )
        )
    )
)</f>
        <v/>
      </c>
      <c r="N167" s="399"/>
      <c r="O167" s="395" t="str">
        <f t="shared" si="48"/>
        <v/>
      </c>
      <c r="P167" s="86" t="str">
        <f t="shared" si="49"/>
        <v/>
      </c>
      <c r="R167" s="404"/>
      <c r="S167" s="403" t="str">
        <f t="shared" si="54"/>
        <v/>
      </c>
      <c r="T167" s="130" t="str">
        <f t="shared" si="50"/>
        <v/>
      </c>
      <c r="U167" s="70"/>
      <c r="V167" s="404"/>
      <c r="W167" s="70"/>
      <c r="X167" s="404"/>
      <c r="Z167" s="403" t="str">
        <f t="shared" si="55"/>
        <v/>
      </c>
      <c r="AA167" s="130" t="str">
        <f t="shared" si="51"/>
        <v/>
      </c>
      <c r="AB167" s="403" t="str">
        <f t="shared" si="52"/>
        <v/>
      </c>
      <c r="AC167" s="130" t="str">
        <f t="shared" si="53"/>
        <v/>
      </c>
      <c r="AD167" s="461"/>
    </row>
    <row r="168" spans="1:30" x14ac:dyDescent="0.2">
      <c r="B168" s="500"/>
      <c r="C168" s="501"/>
      <c r="D168" s="501"/>
      <c r="E168" s="501"/>
      <c r="F168" s="501"/>
      <c r="G168" s="501"/>
      <c r="H168" s="501"/>
      <c r="I168" s="501"/>
      <c r="J168" s="501"/>
      <c r="K168" s="502"/>
      <c r="L168" s="429" t="s">
        <v>120</v>
      </c>
      <c r="M168" s="257" t="str">
        <f>IF(LEN($C$5)&lt;=1,
    "",
    IF(
        OR($C$5="Overige (zorg-)instellingen",$C$5="Onderneming"),
        IF(Basisgegevens!$C$5="Ja",
            IFERROR(
                INDEX(Hulpsheets!$AO$3:$AR$18,
                    MATCH($C$9,Hulpsheets!$AN$3:$AN$18,0),
                    MATCH($C$6,Hulpsheets!$AO$3:$AR$3,0)
                ),
                ""
            ),
            IFERROR(
                INDEX(Hulpsheets!$AH$3:$AK$18,
                    MATCH($C$9,Hulpsheets!$AG$3:$AG$18,0),
                    MATCH($C$6,Hulpsheets!$AH$3:$AK$3,0)
                ),
                ""
            )
        ),
        IF($L168="Niet-economische activiteit",
            100%,
            IF(Basisgegevens!$C$5="Ja",
                IFERROR(
                    INDEX(Hulpsheets!$AO$3:$AR$18,
                        MATCH($C$9,Hulpsheets!$AN$3:$AN$18,0),
                        MATCH($C$6,Hulpsheets!$AO$3:$AR$3,0)
                    ),
                    ""
                ),
                IFERROR(
                    INDEX(Hulpsheets!$AH$3:$AK$18,
                        MATCH($C$9,Hulpsheets!$AG$3:$AG$18,0),
                        MATCH($C$6,Hulpsheets!$AH$3:$AK$3,0)
                    ),
                    ""
                )
            )
        )
    )
)</f>
        <v/>
      </c>
      <c r="N168" s="399"/>
      <c r="O168" s="395" t="str">
        <f t="shared" si="48"/>
        <v/>
      </c>
      <c r="P168" s="86" t="str">
        <f t="shared" si="49"/>
        <v/>
      </c>
      <c r="R168" s="404"/>
      <c r="S168" s="403" t="str">
        <f t="shared" si="54"/>
        <v/>
      </c>
      <c r="T168" s="130" t="str">
        <f t="shared" si="50"/>
        <v/>
      </c>
      <c r="U168" s="70"/>
      <c r="V168" s="404"/>
      <c r="W168" s="70"/>
      <c r="X168" s="404"/>
      <c r="Z168" s="403" t="str">
        <f t="shared" si="55"/>
        <v/>
      </c>
      <c r="AA168" s="130" t="str">
        <f t="shared" si="51"/>
        <v/>
      </c>
      <c r="AB168" s="403" t="str">
        <f t="shared" si="52"/>
        <v/>
      </c>
      <c r="AC168" s="130" t="str">
        <f t="shared" si="53"/>
        <v/>
      </c>
      <c r="AD168" s="461"/>
    </row>
    <row r="169" spans="1:30" x14ac:dyDescent="0.2">
      <c r="B169" s="500"/>
      <c r="C169" s="501"/>
      <c r="D169" s="501"/>
      <c r="E169" s="501"/>
      <c r="F169" s="501"/>
      <c r="G169" s="501"/>
      <c r="H169" s="501"/>
      <c r="I169" s="501"/>
      <c r="J169" s="501"/>
      <c r="K169" s="502"/>
      <c r="L169" s="429" t="s">
        <v>120</v>
      </c>
      <c r="M169" s="257" t="str">
        <f>IF(LEN($C$5)&lt;=1,
    "",
    IF(
        OR($C$5="Overige (zorg-)instellingen",$C$5="Onderneming"),
        IF(Basisgegevens!$C$5="Ja",
            IFERROR(
                INDEX(Hulpsheets!$AO$3:$AR$18,
                    MATCH($C$9,Hulpsheets!$AN$3:$AN$18,0),
                    MATCH($C$6,Hulpsheets!$AO$3:$AR$3,0)
                ),
                ""
            ),
            IFERROR(
                INDEX(Hulpsheets!$AH$3:$AK$18,
                    MATCH($C$9,Hulpsheets!$AG$3:$AG$18,0),
                    MATCH($C$6,Hulpsheets!$AH$3:$AK$3,0)
                ),
                ""
            )
        ),
        IF($L169="Niet-economische activiteit",
            100%,
            IF(Basisgegevens!$C$5="Ja",
                IFERROR(
                    INDEX(Hulpsheets!$AO$3:$AR$18,
                        MATCH($C$9,Hulpsheets!$AN$3:$AN$18,0),
                        MATCH($C$6,Hulpsheets!$AO$3:$AR$3,0)
                    ),
                    ""
                ),
                IFERROR(
                    INDEX(Hulpsheets!$AH$3:$AK$18,
                        MATCH($C$9,Hulpsheets!$AG$3:$AG$18,0),
                        MATCH($C$6,Hulpsheets!$AH$3:$AK$3,0)
                    ),
                    ""
                )
            )
        )
    )
)</f>
        <v/>
      </c>
      <c r="N169" s="399"/>
      <c r="O169" s="395" t="str">
        <f t="shared" si="48"/>
        <v/>
      </c>
      <c r="P169" s="86" t="str">
        <f t="shared" si="49"/>
        <v/>
      </c>
      <c r="R169" s="404"/>
      <c r="S169" s="403" t="str">
        <f t="shared" si="54"/>
        <v/>
      </c>
      <c r="T169" s="130" t="str">
        <f t="shared" si="50"/>
        <v/>
      </c>
      <c r="U169" s="70"/>
      <c r="V169" s="404"/>
      <c r="W169" s="70"/>
      <c r="X169" s="404"/>
      <c r="Z169" s="403" t="str">
        <f t="shared" si="55"/>
        <v/>
      </c>
      <c r="AA169" s="130" t="str">
        <f t="shared" si="51"/>
        <v/>
      </c>
      <c r="AB169" s="403" t="str">
        <f t="shared" si="52"/>
        <v/>
      </c>
      <c r="AC169" s="130" t="str">
        <f t="shared" si="53"/>
        <v/>
      </c>
      <c r="AD169" s="461"/>
    </row>
    <row r="170" spans="1:30" x14ac:dyDescent="0.2">
      <c r="B170" s="500"/>
      <c r="C170" s="501"/>
      <c r="D170" s="501"/>
      <c r="E170" s="501"/>
      <c r="F170" s="501"/>
      <c r="G170" s="501"/>
      <c r="H170" s="501"/>
      <c r="I170" s="501"/>
      <c r="J170" s="501"/>
      <c r="K170" s="502"/>
      <c r="L170" s="429" t="s">
        <v>120</v>
      </c>
      <c r="M170" s="257" t="str">
        <f>IF(LEN($C$5)&lt;=1,
    "",
    IF(
        OR($C$5="Overige (zorg-)instellingen",$C$5="Onderneming"),
        IF(Basisgegevens!$C$5="Ja",
            IFERROR(
                INDEX(Hulpsheets!$AO$3:$AR$18,
                    MATCH($C$9,Hulpsheets!$AN$3:$AN$18,0),
                    MATCH($C$6,Hulpsheets!$AO$3:$AR$3,0)
                ),
                ""
            ),
            IFERROR(
                INDEX(Hulpsheets!$AH$3:$AK$18,
                    MATCH($C$9,Hulpsheets!$AG$3:$AG$18,0),
                    MATCH($C$6,Hulpsheets!$AH$3:$AK$3,0)
                ),
                ""
            )
        ),
        IF($L170="Niet-economische activiteit",
            100%,
            IF(Basisgegevens!$C$5="Ja",
                IFERROR(
                    INDEX(Hulpsheets!$AO$3:$AR$18,
                        MATCH($C$9,Hulpsheets!$AN$3:$AN$18,0),
                        MATCH($C$6,Hulpsheets!$AO$3:$AR$3,0)
                    ),
                    ""
                ),
                IFERROR(
                    INDEX(Hulpsheets!$AH$3:$AK$18,
                        MATCH($C$9,Hulpsheets!$AG$3:$AG$18,0),
                        MATCH($C$6,Hulpsheets!$AH$3:$AK$3,0)
                    ),
                    ""
                )
            )
        )
    )
)</f>
        <v/>
      </c>
      <c r="N170" s="399"/>
      <c r="O170" s="395" t="str">
        <f t="shared" si="48"/>
        <v/>
      </c>
      <c r="P170" s="86" t="str">
        <f t="shared" si="49"/>
        <v/>
      </c>
      <c r="R170" s="404"/>
      <c r="S170" s="403" t="str">
        <f t="shared" si="54"/>
        <v/>
      </c>
      <c r="T170" s="130" t="str">
        <f t="shared" si="50"/>
        <v/>
      </c>
      <c r="U170" s="70"/>
      <c r="V170" s="404"/>
      <c r="W170" s="70"/>
      <c r="X170" s="404"/>
      <c r="Z170" s="403" t="str">
        <f t="shared" si="55"/>
        <v/>
      </c>
      <c r="AA170" s="130" t="str">
        <f t="shared" si="51"/>
        <v/>
      </c>
      <c r="AB170" s="403" t="str">
        <f t="shared" si="52"/>
        <v/>
      </c>
      <c r="AC170" s="130" t="str">
        <f t="shared" si="53"/>
        <v/>
      </c>
      <c r="AD170" s="461"/>
    </row>
    <row r="171" spans="1:30" x14ac:dyDescent="0.2">
      <c r="B171" s="500"/>
      <c r="C171" s="501"/>
      <c r="D171" s="501"/>
      <c r="E171" s="501"/>
      <c r="F171" s="501"/>
      <c r="G171" s="501"/>
      <c r="H171" s="501"/>
      <c r="I171" s="501"/>
      <c r="J171" s="501"/>
      <c r="K171" s="502"/>
      <c r="L171" s="429" t="s">
        <v>120</v>
      </c>
      <c r="M171" s="257" t="str">
        <f>IF(LEN($C$5)&lt;=1,
    "",
    IF(
        OR($C$5="Overige (zorg-)instellingen",$C$5="Onderneming"),
        IF(Basisgegevens!$C$5="Ja",
            IFERROR(
                INDEX(Hulpsheets!$AO$3:$AR$18,
                    MATCH($C$9,Hulpsheets!$AN$3:$AN$18,0),
                    MATCH($C$6,Hulpsheets!$AO$3:$AR$3,0)
                ),
                ""
            ),
            IFERROR(
                INDEX(Hulpsheets!$AH$3:$AK$18,
                    MATCH($C$9,Hulpsheets!$AG$3:$AG$18,0),
                    MATCH($C$6,Hulpsheets!$AH$3:$AK$3,0)
                ),
                ""
            )
        ),
        IF($L171="Niet-economische activiteit",
            100%,
            IF(Basisgegevens!$C$5="Ja",
                IFERROR(
                    INDEX(Hulpsheets!$AO$3:$AR$18,
                        MATCH($C$9,Hulpsheets!$AN$3:$AN$18,0),
                        MATCH($C$6,Hulpsheets!$AO$3:$AR$3,0)
                    ),
                    ""
                ),
                IFERROR(
                    INDEX(Hulpsheets!$AH$3:$AK$18,
                        MATCH($C$9,Hulpsheets!$AG$3:$AG$18,0),
                        MATCH($C$6,Hulpsheets!$AH$3:$AK$3,0)
                    ),
                    ""
                )
            )
        )
    )
)</f>
        <v/>
      </c>
      <c r="N171" s="399"/>
      <c r="O171" s="395" t="str">
        <f t="shared" si="48"/>
        <v/>
      </c>
      <c r="P171" s="86" t="str">
        <f t="shared" si="49"/>
        <v/>
      </c>
      <c r="R171" s="404"/>
      <c r="S171" s="403" t="str">
        <f t="shared" si="54"/>
        <v/>
      </c>
      <c r="T171" s="130" t="str">
        <f t="shared" si="50"/>
        <v/>
      </c>
      <c r="U171" s="70"/>
      <c r="V171" s="404"/>
      <c r="W171" s="70"/>
      <c r="X171" s="404"/>
      <c r="Z171" s="403" t="str">
        <f t="shared" si="55"/>
        <v/>
      </c>
      <c r="AA171" s="130" t="str">
        <f t="shared" si="51"/>
        <v/>
      </c>
      <c r="AB171" s="403" t="str">
        <f t="shared" si="52"/>
        <v/>
      </c>
      <c r="AC171" s="130" t="str">
        <f t="shared" si="53"/>
        <v/>
      </c>
      <c r="AD171" s="461"/>
    </row>
    <row r="172" spans="1:30" x14ac:dyDescent="0.2">
      <c r="B172" s="500"/>
      <c r="C172" s="501"/>
      <c r="D172" s="501"/>
      <c r="E172" s="501"/>
      <c r="F172" s="501"/>
      <c r="G172" s="501"/>
      <c r="H172" s="501"/>
      <c r="I172" s="501"/>
      <c r="J172" s="501"/>
      <c r="K172" s="502"/>
      <c r="L172" s="429" t="s">
        <v>120</v>
      </c>
      <c r="M172" s="257" t="str">
        <f>IF(LEN($C$5)&lt;=1,
    "",
    IF(
        OR($C$5="Overige (zorg-)instellingen",$C$5="Onderneming"),
        IF(Basisgegevens!$C$5="Ja",
            IFERROR(
                INDEX(Hulpsheets!$AO$3:$AR$18,
                    MATCH($C$9,Hulpsheets!$AN$3:$AN$18,0),
                    MATCH($C$6,Hulpsheets!$AO$3:$AR$3,0)
                ),
                ""
            ),
            IFERROR(
                INDEX(Hulpsheets!$AH$3:$AK$18,
                    MATCH($C$9,Hulpsheets!$AG$3:$AG$18,0),
                    MATCH($C$6,Hulpsheets!$AH$3:$AK$3,0)
                ),
                ""
            )
        ),
        IF($L172="Niet-economische activiteit",
            100%,
            IF(Basisgegevens!$C$5="Ja",
                IFERROR(
                    INDEX(Hulpsheets!$AO$3:$AR$18,
                        MATCH($C$9,Hulpsheets!$AN$3:$AN$18,0),
                        MATCH($C$6,Hulpsheets!$AO$3:$AR$3,0)
                    ),
                    ""
                ),
                IFERROR(
                    INDEX(Hulpsheets!$AH$3:$AK$18,
                        MATCH($C$9,Hulpsheets!$AG$3:$AG$18,0),
                        MATCH($C$6,Hulpsheets!$AH$3:$AK$3,0)
                    ),
                    ""
                )
            )
        )
    )
)</f>
        <v/>
      </c>
      <c r="N172" s="399"/>
      <c r="O172" s="395" t="str">
        <f t="shared" si="48"/>
        <v/>
      </c>
      <c r="P172" s="86" t="str">
        <f t="shared" si="49"/>
        <v/>
      </c>
      <c r="R172" s="404"/>
      <c r="S172" s="403" t="str">
        <f t="shared" si="54"/>
        <v/>
      </c>
      <c r="T172" s="130" t="str">
        <f t="shared" si="50"/>
        <v/>
      </c>
      <c r="U172" s="70"/>
      <c r="V172" s="404"/>
      <c r="W172" s="70"/>
      <c r="X172" s="404"/>
      <c r="Z172" s="403" t="str">
        <f t="shared" si="55"/>
        <v/>
      </c>
      <c r="AA172" s="130" t="str">
        <f t="shared" si="51"/>
        <v/>
      </c>
      <c r="AB172" s="403" t="str">
        <f t="shared" si="52"/>
        <v/>
      </c>
      <c r="AC172" s="130" t="str">
        <f t="shared" si="53"/>
        <v/>
      </c>
      <c r="AD172" s="461"/>
    </row>
    <row r="173" spans="1:30" x14ac:dyDescent="0.2">
      <c r="B173" s="500"/>
      <c r="C173" s="501"/>
      <c r="D173" s="501"/>
      <c r="E173" s="501"/>
      <c r="F173" s="501"/>
      <c r="G173" s="501"/>
      <c r="H173" s="501"/>
      <c r="I173" s="501"/>
      <c r="J173" s="501"/>
      <c r="K173" s="502"/>
      <c r="L173" s="429" t="s">
        <v>120</v>
      </c>
      <c r="M173" s="257" t="str">
        <f>IF(LEN($C$5)&lt;=1,
    "",
    IF(
        OR($C$5="Overige (zorg-)instellingen",$C$5="Onderneming"),
        IF(Basisgegevens!$C$5="Ja",
            IFERROR(
                INDEX(Hulpsheets!$AO$3:$AR$18,
                    MATCH($C$9,Hulpsheets!$AN$3:$AN$18,0),
                    MATCH($C$6,Hulpsheets!$AO$3:$AR$3,0)
                ),
                ""
            ),
            IFERROR(
                INDEX(Hulpsheets!$AH$3:$AK$18,
                    MATCH($C$9,Hulpsheets!$AG$3:$AG$18,0),
                    MATCH($C$6,Hulpsheets!$AH$3:$AK$3,0)
                ),
                ""
            )
        ),
        IF($L173="Niet-economische activiteit",
            100%,
            IF(Basisgegevens!$C$5="Ja",
                IFERROR(
                    INDEX(Hulpsheets!$AO$3:$AR$18,
                        MATCH($C$9,Hulpsheets!$AN$3:$AN$18,0),
                        MATCH($C$6,Hulpsheets!$AO$3:$AR$3,0)
                    ),
                    ""
                ),
                IFERROR(
                    INDEX(Hulpsheets!$AH$3:$AK$18,
                        MATCH($C$9,Hulpsheets!$AG$3:$AG$18,0),
                        MATCH($C$6,Hulpsheets!$AH$3:$AK$3,0)
                    ),
                    ""
                )
            )
        )
    )
)</f>
        <v/>
      </c>
      <c r="N173" s="399"/>
      <c r="O173" s="395" t="str">
        <f t="shared" si="48"/>
        <v/>
      </c>
      <c r="P173" s="86" t="str">
        <f t="shared" si="49"/>
        <v/>
      </c>
      <c r="R173" s="404"/>
      <c r="S173" s="403" t="str">
        <f t="shared" si="54"/>
        <v/>
      </c>
      <c r="T173" s="130" t="str">
        <f t="shared" si="50"/>
        <v/>
      </c>
      <c r="U173" s="70"/>
      <c r="V173" s="404"/>
      <c r="W173" s="70"/>
      <c r="X173" s="404"/>
      <c r="Z173" s="403" t="str">
        <f t="shared" si="55"/>
        <v/>
      </c>
      <c r="AA173" s="130" t="str">
        <f t="shared" si="51"/>
        <v/>
      </c>
      <c r="AB173" s="403" t="str">
        <f t="shared" si="52"/>
        <v/>
      </c>
      <c r="AC173" s="130" t="str">
        <f t="shared" si="53"/>
        <v/>
      </c>
      <c r="AD173" s="461"/>
    </row>
    <row r="174" spans="1:30" x14ac:dyDescent="0.2">
      <c r="B174" s="500"/>
      <c r="C174" s="501"/>
      <c r="D174" s="501"/>
      <c r="E174" s="501"/>
      <c r="F174" s="501"/>
      <c r="G174" s="501"/>
      <c r="H174" s="501"/>
      <c r="I174" s="501"/>
      <c r="J174" s="501"/>
      <c r="K174" s="502"/>
      <c r="L174" s="429" t="s">
        <v>120</v>
      </c>
      <c r="M174" s="257" t="str">
        <f>IF(LEN($C$5)&lt;=1,
    "",
    IF(
        OR($C$5="Overige (zorg-)instellingen",$C$5="Onderneming"),
        IF(Basisgegevens!$C$5="Ja",
            IFERROR(
                INDEX(Hulpsheets!$AO$3:$AR$18,
                    MATCH($C$9,Hulpsheets!$AN$3:$AN$18,0),
                    MATCH($C$6,Hulpsheets!$AO$3:$AR$3,0)
                ),
                ""
            ),
            IFERROR(
                INDEX(Hulpsheets!$AH$3:$AK$18,
                    MATCH($C$9,Hulpsheets!$AG$3:$AG$18,0),
                    MATCH($C$6,Hulpsheets!$AH$3:$AK$3,0)
                ),
                ""
            )
        ),
        IF($L174="Niet-economische activiteit",
            100%,
            IF(Basisgegevens!$C$5="Ja",
                IFERROR(
                    INDEX(Hulpsheets!$AO$3:$AR$18,
                        MATCH($C$9,Hulpsheets!$AN$3:$AN$18,0),
                        MATCH($C$6,Hulpsheets!$AO$3:$AR$3,0)
                    ),
                    ""
                ),
                IFERROR(
                    INDEX(Hulpsheets!$AH$3:$AK$18,
                        MATCH($C$9,Hulpsheets!$AG$3:$AG$18,0),
                        MATCH($C$6,Hulpsheets!$AH$3:$AK$3,0)
                    ),
                    ""
                )
            )
        )
    )
)</f>
        <v/>
      </c>
      <c r="N174" s="399"/>
      <c r="O174" s="395" t="str">
        <f t="shared" si="48"/>
        <v/>
      </c>
      <c r="P174" s="86" t="str">
        <f t="shared" si="49"/>
        <v/>
      </c>
      <c r="R174" s="404"/>
      <c r="S174" s="403" t="str">
        <f t="shared" si="54"/>
        <v/>
      </c>
      <c r="T174" s="130" t="str">
        <f t="shared" si="50"/>
        <v/>
      </c>
      <c r="U174" s="70"/>
      <c r="V174" s="404"/>
      <c r="W174" s="70"/>
      <c r="X174" s="404"/>
      <c r="Z174" s="403" t="str">
        <f t="shared" si="55"/>
        <v/>
      </c>
      <c r="AA174" s="130" t="str">
        <f t="shared" si="51"/>
        <v/>
      </c>
      <c r="AB174" s="403" t="str">
        <f t="shared" si="52"/>
        <v/>
      </c>
      <c r="AC174" s="130" t="str">
        <f t="shared" si="53"/>
        <v/>
      </c>
      <c r="AD174" s="461"/>
    </row>
    <row r="175" spans="1:30" x14ac:dyDescent="0.2">
      <c r="B175" s="500"/>
      <c r="C175" s="501"/>
      <c r="D175" s="501"/>
      <c r="E175" s="501"/>
      <c r="F175" s="501"/>
      <c r="G175" s="501"/>
      <c r="H175" s="501"/>
      <c r="I175" s="501"/>
      <c r="J175" s="501"/>
      <c r="K175" s="502"/>
      <c r="L175" s="429" t="s">
        <v>120</v>
      </c>
      <c r="M175" s="257" t="str">
        <f>IF(LEN($C$5)&lt;=1,
    "",
    IF(
        OR($C$5="Overige (zorg-)instellingen",$C$5="Onderneming"),
        IF(Basisgegevens!$C$5="Ja",
            IFERROR(
                INDEX(Hulpsheets!$AO$3:$AR$18,
                    MATCH($C$9,Hulpsheets!$AN$3:$AN$18,0),
                    MATCH($C$6,Hulpsheets!$AO$3:$AR$3,0)
                ),
                ""
            ),
            IFERROR(
                INDEX(Hulpsheets!$AH$3:$AK$18,
                    MATCH($C$9,Hulpsheets!$AG$3:$AG$18,0),
                    MATCH($C$6,Hulpsheets!$AH$3:$AK$3,0)
                ),
                ""
            )
        ),
        IF($L175="Niet-economische activiteit",
            100%,
            IF(Basisgegevens!$C$5="Ja",
                IFERROR(
                    INDEX(Hulpsheets!$AO$3:$AR$18,
                        MATCH($C$9,Hulpsheets!$AN$3:$AN$18,0),
                        MATCH($C$6,Hulpsheets!$AO$3:$AR$3,0)
                    ),
                    ""
                ),
                IFERROR(
                    INDEX(Hulpsheets!$AH$3:$AK$18,
                        MATCH($C$9,Hulpsheets!$AG$3:$AG$18,0),
                        MATCH($C$6,Hulpsheets!$AH$3:$AK$3,0)
                    ),
                    ""
                )
            )
        )
    )
)</f>
        <v/>
      </c>
      <c r="N175" s="399"/>
      <c r="O175" s="395" t="str">
        <f t="shared" si="48"/>
        <v/>
      </c>
      <c r="P175" s="86" t="str">
        <f t="shared" si="49"/>
        <v/>
      </c>
      <c r="R175" s="404"/>
      <c r="S175" s="403" t="str">
        <f t="shared" si="54"/>
        <v/>
      </c>
      <c r="T175" s="130" t="str">
        <f t="shared" si="50"/>
        <v/>
      </c>
      <c r="U175" s="70"/>
      <c r="V175" s="404"/>
      <c r="W175" s="70"/>
      <c r="X175" s="404"/>
      <c r="Z175" s="403" t="str">
        <f t="shared" si="55"/>
        <v/>
      </c>
      <c r="AA175" s="130" t="str">
        <f t="shared" si="51"/>
        <v/>
      </c>
      <c r="AB175" s="403" t="str">
        <f t="shared" si="52"/>
        <v/>
      </c>
      <c r="AC175" s="130" t="str">
        <f t="shared" si="53"/>
        <v/>
      </c>
      <c r="AD175" s="461"/>
    </row>
    <row r="176" spans="1:30" x14ac:dyDescent="0.2">
      <c r="B176" s="500"/>
      <c r="C176" s="501"/>
      <c r="D176" s="501"/>
      <c r="E176" s="501"/>
      <c r="F176" s="501"/>
      <c r="G176" s="501"/>
      <c r="H176" s="501"/>
      <c r="I176" s="501"/>
      <c r="J176" s="501"/>
      <c r="K176" s="502"/>
      <c r="L176" s="429" t="s">
        <v>120</v>
      </c>
      <c r="M176" s="257" t="str">
        <f>IF(LEN($C$5)&lt;=1,
    "",
    IF(
        OR($C$5="Overige (zorg-)instellingen",$C$5="Onderneming"),
        IF(Basisgegevens!$C$5="Ja",
            IFERROR(
                INDEX(Hulpsheets!$AO$3:$AR$18,
                    MATCH($C$9,Hulpsheets!$AN$3:$AN$18,0),
                    MATCH($C$6,Hulpsheets!$AO$3:$AR$3,0)
                ),
                ""
            ),
            IFERROR(
                INDEX(Hulpsheets!$AH$3:$AK$18,
                    MATCH($C$9,Hulpsheets!$AG$3:$AG$18,0),
                    MATCH($C$6,Hulpsheets!$AH$3:$AK$3,0)
                ),
                ""
            )
        ),
        IF($L176="Niet-economische activiteit",
            100%,
            IF(Basisgegevens!$C$5="Ja",
                IFERROR(
                    INDEX(Hulpsheets!$AO$3:$AR$18,
                        MATCH($C$9,Hulpsheets!$AN$3:$AN$18,0),
                        MATCH($C$6,Hulpsheets!$AO$3:$AR$3,0)
                    ),
                    ""
                ),
                IFERROR(
                    INDEX(Hulpsheets!$AH$3:$AK$18,
                        MATCH($C$9,Hulpsheets!$AG$3:$AG$18,0),
                        MATCH($C$6,Hulpsheets!$AH$3:$AK$3,0)
                    ),
                    ""
                )
            )
        )
    )
)</f>
        <v/>
      </c>
      <c r="N176" s="399"/>
      <c r="O176" s="395" t="str">
        <f t="shared" si="48"/>
        <v/>
      </c>
      <c r="P176" s="86" t="str">
        <f t="shared" si="49"/>
        <v/>
      </c>
      <c r="R176" s="404"/>
      <c r="S176" s="403" t="str">
        <f t="shared" si="54"/>
        <v/>
      </c>
      <c r="T176" s="130" t="str">
        <f t="shared" si="50"/>
        <v/>
      </c>
      <c r="U176" s="70"/>
      <c r="V176" s="404"/>
      <c r="W176" s="70"/>
      <c r="X176" s="404"/>
      <c r="Z176" s="403" t="str">
        <f t="shared" si="55"/>
        <v/>
      </c>
      <c r="AA176" s="130" t="str">
        <f t="shared" si="51"/>
        <v/>
      </c>
      <c r="AB176" s="403" t="str">
        <f t="shared" si="52"/>
        <v/>
      </c>
      <c r="AC176" s="130" t="str">
        <f t="shared" si="53"/>
        <v/>
      </c>
      <c r="AD176" s="461"/>
    </row>
    <row r="177" spans="1:30" ht="13.5" thickBot="1" x14ac:dyDescent="0.25">
      <c r="B177" s="500"/>
      <c r="C177" s="501"/>
      <c r="D177" s="501"/>
      <c r="E177" s="501"/>
      <c r="F177" s="501"/>
      <c r="G177" s="501"/>
      <c r="H177" s="501"/>
      <c r="I177" s="501"/>
      <c r="J177" s="501"/>
      <c r="K177" s="502"/>
      <c r="L177" s="429" t="s">
        <v>120</v>
      </c>
      <c r="M177" s="257" t="str">
        <f>IF(LEN($C$5)&lt;=1,
    "",
    IF(
        OR($C$5="Overige (zorg-)instellingen",$C$5="Onderneming"),
        IF(Basisgegevens!$C$5="Ja",
            IFERROR(
                INDEX(Hulpsheets!$AO$3:$AR$18,
                    MATCH($C$9,Hulpsheets!$AN$3:$AN$18,0),
                    MATCH($C$6,Hulpsheets!$AO$3:$AR$3,0)
                ),
                ""
            ),
            IFERROR(
                INDEX(Hulpsheets!$AH$3:$AK$18,
                    MATCH($C$9,Hulpsheets!$AG$3:$AG$18,0),
                    MATCH($C$6,Hulpsheets!$AH$3:$AK$3,0)
                ),
                ""
            )
        ),
        IF($L177="Niet-economische activiteit",
            100%,
            IF(Basisgegevens!$C$5="Ja",
                IFERROR(
                    INDEX(Hulpsheets!$AO$3:$AR$18,
                        MATCH($C$9,Hulpsheets!$AN$3:$AN$18,0),
                        MATCH($C$6,Hulpsheets!$AO$3:$AR$3,0)
                    ),
                    ""
                ),
                IFERROR(
                    INDEX(Hulpsheets!$AH$3:$AK$18,
                        MATCH($C$9,Hulpsheets!$AG$3:$AG$18,0),
                        MATCH($C$6,Hulpsheets!$AH$3:$AK$3,0)
                    ),
                    ""
                )
            )
        )
    )
)</f>
        <v/>
      </c>
      <c r="N177" s="399"/>
      <c r="O177" s="395" t="str">
        <f t="shared" si="48"/>
        <v/>
      </c>
      <c r="P177" s="86" t="str">
        <f t="shared" si="49"/>
        <v/>
      </c>
      <c r="R177" s="404"/>
      <c r="S177" s="403" t="str">
        <f t="shared" si="54"/>
        <v/>
      </c>
      <c r="T177" s="130" t="str">
        <f t="shared" si="50"/>
        <v/>
      </c>
      <c r="U177" s="70"/>
      <c r="V177" s="404"/>
      <c r="W177" s="70"/>
      <c r="X177" s="404"/>
      <c r="Z177" s="403" t="str">
        <f t="shared" si="55"/>
        <v/>
      </c>
      <c r="AA177" s="130" t="str">
        <f t="shared" si="51"/>
        <v/>
      </c>
      <c r="AB177" s="403" t="str">
        <f t="shared" si="52"/>
        <v/>
      </c>
      <c r="AC177" s="130" t="str">
        <f t="shared" si="53"/>
        <v/>
      </c>
      <c r="AD177" s="461"/>
    </row>
    <row r="178" spans="1:30" ht="13.5" hidden="1" outlineLevel="1" thickBot="1" x14ac:dyDescent="0.25">
      <c r="B178" s="500"/>
      <c r="C178" s="501"/>
      <c r="D178" s="501"/>
      <c r="E178" s="501"/>
      <c r="F178" s="501"/>
      <c r="G178" s="501"/>
      <c r="H178" s="501"/>
      <c r="I178" s="501"/>
      <c r="J178" s="501"/>
      <c r="K178" s="502"/>
      <c r="L178" s="429" t="s">
        <v>120</v>
      </c>
      <c r="M178" s="257" t="str">
        <f>IF(LEN($C$5)&lt;=1,
    "",
    IF(
        OR($C$5="Overige (zorg-)instellingen",$C$5="Onderneming"),
        IF(Basisgegevens!$C$5="Ja",
            IFERROR(
                INDEX(Hulpsheets!$AO$3:$AR$18,
                    MATCH($C$9,Hulpsheets!$AN$3:$AN$18,0),
                    MATCH($C$6,Hulpsheets!$AO$3:$AR$3,0)
                ),
                ""
            ),
            IFERROR(
                INDEX(Hulpsheets!$AH$3:$AK$18,
                    MATCH($C$9,Hulpsheets!$AG$3:$AG$18,0),
                    MATCH($C$6,Hulpsheets!$AH$3:$AK$3,0)
                ),
                ""
            )
        ),
        IF($L178="Niet-economische activiteit",
            100%,
            IF(Basisgegevens!$C$5="Ja",
                IFERROR(
                    INDEX(Hulpsheets!$AO$3:$AR$18,
                        MATCH($C$9,Hulpsheets!$AN$3:$AN$18,0),
                        MATCH($C$6,Hulpsheets!$AO$3:$AR$3,0)
                    ),
                    ""
                ),
                IFERROR(
                    INDEX(Hulpsheets!$AH$3:$AK$18,
                        MATCH($C$9,Hulpsheets!$AG$3:$AG$18,0),
                        MATCH($C$6,Hulpsheets!$AH$3:$AK$3,0)
                    ),
                    ""
                )
            )
        )
    )
)</f>
        <v/>
      </c>
      <c r="N178" s="399"/>
      <c r="O178" s="77" t="str">
        <f t="shared" si="48"/>
        <v/>
      </c>
      <c r="P178" s="86" t="str">
        <f t="shared" si="49"/>
        <v/>
      </c>
      <c r="R178" s="404"/>
      <c r="S178" s="403" t="str">
        <f t="shared" si="54"/>
        <v/>
      </c>
      <c r="T178" s="130" t="str">
        <f t="shared" si="50"/>
        <v/>
      </c>
      <c r="U178" s="70"/>
      <c r="V178" s="404"/>
      <c r="W178" s="70"/>
      <c r="X178" s="404"/>
      <c r="Z178" s="403" t="str">
        <f t="shared" si="55"/>
        <v/>
      </c>
      <c r="AA178" s="130" t="str">
        <f t="shared" si="51"/>
        <v/>
      </c>
      <c r="AB178" s="403" t="str">
        <f t="shared" si="52"/>
        <v/>
      </c>
      <c r="AC178" s="130" t="str">
        <f t="shared" si="53"/>
        <v/>
      </c>
      <c r="AD178" s="461"/>
    </row>
    <row r="179" spans="1:30" ht="13.5" hidden="1" outlineLevel="1" thickBot="1" x14ac:dyDescent="0.25">
      <c r="B179" s="500"/>
      <c r="C179" s="501"/>
      <c r="D179" s="501"/>
      <c r="E179" s="501"/>
      <c r="F179" s="501"/>
      <c r="G179" s="501"/>
      <c r="H179" s="501"/>
      <c r="I179" s="501"/>
      <c r="J179" s="501"/>
      <c r="K179" s="502"/>
      <c r="L179" s="429" t="s">
        <v>120</v>
      </c>
      <c r="M179" s="257" t="str">
        <f>IF(LEN($C$5)&lt;=1,
    "",
    IF(
        OR($C$5="Overige (zorg-)instellingen",$C$5="Onderneming"),
        IF(Basisgegevens!$C$5="Ja",
            IFERROR(
                INDEX(Hulpsheets!$AO$3:$AR$18,
                    MATCH($C$9,Hulpsheets!$AN$3:$AN$18,0),
                    MATCH($C$6,Hulpsheets!$AO$3:$AR$3,0)
                ),
                ""
            ),
            IFERROR(
                INDEX(Hulpsheets!$AH$3:$AK$18,
                    MATCH($C$9,Hulpsheets!$AG$3:$AG$18,0),
                    MATCH($C$6,Hulpsheets!$AH$3:$AK$3,0)
                ),
                ""
            )
        ),
        IF($L179="Niet-economische activiteit",
            100%,
            IF(Basisgegevens!$C$5="Ja",
                IFERROR(
                    INDEX(Hulpsheets!$AO$3:$AR$18,
                        MATCH($C$9,Hulpsheets!$AN$3:$AN$18,0),
                        MATCH($C$6,Hulpsheets!$AO$3:$AR$3,0)
                    ),
                    ""
                ),
                IFERROR(
                    INDEX(Hulpsheets!$AH$3:$AK$18,
                        MATCH($C$9,Hulpsheets!$AG$3:$AG$18,0),
                        MATCH($C$6,Hulpsheets!$AH$3:$AK$3,0)
                    ),
                    ""
                )
            )
        )
    )
)</f>
        <v/>
      </c>
      <c r="N179" s="399"/>
      <c r="O179" s="77" t="str">
        <f t="shared" si="48"/>
        <v/>
      </c>
      <c r="P179" s="86" t="str">
        <f t="shared" si="49"/>
        <v/>
      </c>
      <c r="R179" s="404"/>
      <c r="S179" s="403" t="str">
        <f t="shared" si="54"/>
        <v/>
      </c>
      <c r="T179" s="130" t="str">
        <f t="shared" si="50"/>
        <v/>
      </c>
      <c r="U179" s="70"/>
      <c r="V179" s="404"/>
      <c r="W179" s="70"/>
      <c r="X179" s="404"/>
      <c r="Z179" s="403" t="str">
        <f t="shared" si="55"/>
        <v/>
      </c>
      <c r="AA179" s="130" t="str">
        <f t="shared" si="51"/>
        <v/>
      </c>
      <c r="AB179" s="403" t="str">
        <f t="shared" si="52"/>
        <v/>
      </c>
      <c r="AC179" s="130" t="str">
        <f t="shared" si="53"/>
        <v/>
      </c>
      <c r="AD179" s="461"/>
    </row>
    <row r="180" spans="1:30" ht="13.5" hidden="1" outlineLevel="1" thickBot="1" x14ac:dyDescent="0.25">
      <c r="B180" s="500"/>
      <c r="C180" s="501"/>
      <c r="D180" s="501"/>
      <c r="E180" s="501"/>
      <c r="F180" s="501"/>
      <c r="G180" s="501"/>
      <c r="H180" s="501"/>
      <c r="I180" s="501"/>
      <c r="J180" s="501"/>
      <c r="K180" s="502"/>
      <c r="L180" s="429" t="s">
        <v>120</v>
      </c>
      <c r="M180" s="257" t="str">
        <f>IF(LEN($C$5)&lt;=1,
    "",
    IF(
        OR($C$5="Overige (zorg-)instellingen",$C$5="Onderneming"),
        IF(Basisgegevens!$C$5="Ja",
            IFERROR(
                INDEX(Hulpsheets!$AO$3:$AR$18,
                    MATCH($C$9,Hulpsheets!$AN$3:$AN$18,0),
                    MATCH($C$6,Hulpsheets!$AO$3:$AR$3,0)
                ),
                ""
            ),
            IFERROR(
                INDEX(Hulpsheets!$AH$3:$AK$18,
                    MATCH($C$9,Hulpsheets!$AG$3:$AG$18,0),
                    MATCH($C$6,Hulpsheets!$AH$3:$AK$3,0)
                ),
                ""
            )
        ),
        IF($L180="Niet-economische activiteit",
            100%,
            IF(Basisgegevens!$C$5="Ja",
                IFERROR(
                    INDEX(Hulpsheets!$AO$3:$AR$18,
                        MATCH($C$9,Hulpsheets!$AN$3:$AN$18,0),
                        MATCH($C$6,Hulpsheets!$AO$3:$AR$3,0)
                    ),
                    ""
                ),
                IFERROR(
                    INDEX(Hulpsheets!$AH$3:$AK$18,
                        MATCH($C$9,Hulpsheets!$AG$3:$AG$18,0),
                        MATCH($C$6,Hulpsheets!$AH$3:$AK$3,0)
                    ),
                    ""
                )
            )
        )
    )
)</f>
        <v/>
      </c>
      <c r="N180" s="399"/>
      <c r="O180" s="77" t="str">
        <f t="shared" si="48"/>
        <v/>
      </c>
      <c r="P180" s="86" t="str">
        <f t="shared" si="49"/>
        <v/>
      </c>
      <c r="R180" s="404"/>
      <c r="S180" s="403" t="str">
        <f t="shared" si="54"/>
        <v/>
      </c>
      <c r="T180" s="130" t="str">
        <f t="shared" si="50"/>
        <v/>
      </c>
      <c r="U180" s="70"/>
      <c r="V180" s="404"/>
      <c r="W180" s="70"/>
      <c r="X180" s="404"/>
      <c r="Z180" s="403" t="str">
        <f t="shared" si="55"/>
        <v/>
      </c>
      <c r="AA180" s="130" t="str">
        <f t="shared" si="51"/>
        <v/>
      </c>
      <c r="AB180" s="403" t="str">
        <f t="shared" si="52"/>
        <v/>
      </c>
      <c r="AC180" s="130" t="str">
        <f t="shared" si="53"/>
        <v/>
      </c>
      <c r="AD180" s="461"/>
    </row>
    <row r="181" spans="1:30" ht="13.5" hidden="1" outlineLevel="1" thickBot="1" x14ac:dyDescent="0.25">
      <c r="B181" s="500"/>
      <c r="C181" s="501"/>
      <c r="D181" s="501"/>
      <c r="E181" s="501"/>
      <c r="F181" s="501"/>
      <c r="G181" s="501"/>
      <c r="H181" s="501"/>
      <c r="I181" s="501"/>
      <c r="J181" s="501"/>
      <c r="K181" s="502"/>
      <c r="L181" s="429" t="s">
        <v>120</v>
      </c>
      <c r="M181" s="257" t="str">
        <f>IF(LEN($C$5)&lt;=1,
    "",
    IF(
        OR($C$5="Overige (zorg-)instellingen",$C$5="Onderneming"),
        IF(Basisgegevens!$C$5="Ja",
            IFERROR(
                INDEX(Hulpsheets!$AO$3:$AR$18,
                    MATCH($C$9,Hulpsheets!$AN$3:$AN$18,0),
                    MATCH($C$6,Hulpsheets!$AO$3:$AR$3,0)
                ),
                ""
            ),
            IFERROR(
                INDEX(Hulpsheets!$AH$3:$AK$18,
                    MATCH($C$9,Hulpsheets!$AG$3:$AG$18,0),
                    MATCH($C$6,Hulpsheets!$AH$3:$AK$3,0)
                ),
                ""
            )
        ),
        IF($L181="Niet-economische activiteit",
            100%,
            IF(Basisgegevens!$C$5="Ja",
                IFERROR(
                    INDEX(Hulpsheets!$AO$3:$AR$18,
                        MATCH($C$9,Hulpsheets!$AN$3:$AN$18,0),
                        MATCH($C$6,Hulpsheets!$AO$3:$AR$3,0)
                    ),
                    ""
                ),
                IFERROR(
                    INDEX(Hulpsheets!$AH$3:$AK$18,
                        MATCH($C$9,Hulpsheets!$AG$3:$AG$18,0),
                        MATCH($C$6,Hulpsheets!$AH$3:$AK$3,0)
                    ),
                    ""
                )
            )
        )
    )
)</f>
        <v/>
      </c>
      <c r="N181" s="399"/>
      <c r="O181" s="77" t="str">
        <f t="shared" si="48"/>
        <v/>
      </c>
      <c r="P181" s="86" t="str">
        <f t="shared" si="49"/>
        <v/>
      </c>
      <c r="R181" s="404"/>
      <c r="S181" s="403" t="str">
        <f t="shared" si="54"/>
        <v/>
      </c>
      <c r="T181" s="130" t="str">
        <f t="shared" si="50"/>
        <v/>
      </c>
      <c r="U181" s="70"/>
      <c r="V181" s="404"/>
      <c r="W181" s="70"/>
      <c r="X181" s="404"/>
      <c r="Z181" s="403" t="str">
        <f t="shared" si="55"/>
        <v/>
      </c>
      <c r="AA181" s="130" t="str">
        <f t="shared" si="51"/>
        <v/>
      </c>
      <c r="AB181" s="403" t="str">
        <f t="shared" si="52"/>
        <v/>
      </c>
      <c r="AC181" s="130" t="str">
        <f t="shared" si="53"/>
        <v/>
      </c>
      <c r="AD181" s="461"/>
    </row>
    <row r="182" spans="1:30" ht="13.5" hidden="1" outlineLevel="1" thickBot="1" x14ac:dyDescent="0.25">
      <c r="B182" s="500"/>
      <c r="C182" s="501"/>
      <c r="D182" s="501"/>
      <c r="E182" s="501"/>
      <c r="F182" s="501"/>
      <c r="G182" s="501"/>
      <c r="H182" s="501"/>
      <c r="I182" s="501"/>
      <c r="J182" s="501"/>
      <c r="K182" s="502"/>
      <c r="L182" s="429" t="s">
        <v>120</v>
      </c>
      <c r="M182" s="257" t="str">
        <f>IF(LEN($C$5)&lt;=1,
    "",
    IF(
        OR($C$5="Overige (zorg-)instellingen",$C$5="Onderneming"),
        IF(Basisgegevens!$C$5="Ja",
            IFERROR(
                INDEX(Hulpsheets!$AO$3:$AR$18,
                    MATCH($C$9,Hulpsheets!$AN$3:$AN$18,0),
                    MATCH($C$6,Hulpsheets!$AO$3:$AR$3,0)
                ),
                ""
            ),
            IFERROR(
                INDEX(Hulpsheets!$AH$3:$AK$18,
                    MATCH($C$9,Hulpsheets!$AG$3:$AG$18,0),
                    MATCH($C$6,Hulpsheets!$AH$3:$AK$3,0)
                ),
                ""
            )
        ),
        IF($L182="Niet-economische activiteit",
            100%,
            IF(Basisgegevens!$C$5="Ja",
                IFERROR(
                    INDEX(Hulpsheets!$AO$3:$AR$18,
                        MATCH($C$9,Hulpsheets!$AN$3:$AN$18,0),
                        MATCH($C$6,Hulpsheets!$AO$3:$AR$3,0)
                    ),
                    ""
                ),
                IFERROR(
                    INDEX(Hulpsheets!$AH$3:$AK$18,
                        MATCH($C$9,Hulpsheets!$AG$3:$AG$18,0),
                        MATCH($C$6,Hulpsheets!$AH$3:$AK$3,0)
                    ),
                    ""
                )
            )
        )
    )
)</f>
        <v/>
      </c>
      <c r="N182" s="399"/>
      <c r="O182" s="77" t="str">
        <f t="shared" si="48"/>
        <v/>
      </c>
      <c r="P182" s="86" t="str">
        <f t="shared" si="49"/>
        <v/>
      </c>
      <c r="R182" s="404"/>
      <c r="S182" s="403" t="str">
        <f t="shared" si="54"/>
        <v/>
      </c>
      <c r="T182" s="130" t="str">
        <f t="shared" si="50"/>
        <v/>
      </c>
      <c r="U182" s="70"/>
      <c r="V182" s="404"/>
      <c r="W182" s="70"/>
      <c r="X182" s="404"/>
      <c r="Z182" s="403" t="str">
        <f t="shared" si="55"/>
        <v/>
      </c>
      <c r="AA182" s="130" t="str">
        <f t="shared" si="51"/>
        <v/>
      </c>
      <c r="AB182" s="403" t="str">
        <f t="shared" si="52"/>
        <v/>
      </c>
      <c r="AC182" s="130" t="str">
        <f t="shared" si="53"/>
        <v/>
      </c>
      <c r="AD182" s="461"/>
    </row>
    <row r="183" spans="1:30" ht="13.5" hidden="1" outlineLevel="1" thickBot="1" x14ac:dyDescent="0.25">
      <c r="B183" s="500"/>
      <c r="C183" s="501"/>
      <c r="D183" s="501"/>
      <c r="E183" s="501"/>
      <c r="F183" s="501"/>
      <c r="G183" s="501"/>
      <c r="H183" s="501"/>
      <c r="I183" s="501"/>
      <c r="J183" s="501"/>
      <c r="K183" s="502"/>
      <c r="L183" s="429" t="s">
        <v>120</v>
      </c>
      <c r="M183" s="257" t="str">
        <f>IF(LEN($C$5)&lt;=1,
    "",
    IF(
        OR($C$5="Overige (zorg-)instellingen",$C$5="Onderneming"),
        IF(Basisgegevens!$C$5="Ja",
            IFERROR(
                INDEX(Hulpsheets!$AO$3:$AR$18,
                    MATCH($C$9,Hulpsheets!$AN$3:$AN$18,0),
                    MATCH($C$6,Hulpsheets!$AO$3:$AR$3,0)
                ),
                ""
            ),
            IFERROR(
                INDEX(Hulpsheets!$AH$3:$AK$18,
                    MATCH($C$9,Hulpsheets!$AG$3:$AG$18,0),
                    MATCH($C$6,Hulpsheets!$AH$3:$AK$3,0)
                ),
                ""
            )
        ),
        IF($L183="Niet-economische activiteit",
            100%,
            IF(Basisgegevens!$C$5="Ja",
                IFERROR(
                    INDEX(Hulpsheets!$AO$3:$AR$18,
                        MATCH($C$9,Hulpsheets!$AN$3:$AN$18,0),
                        MATCH($C$6,Hulpsheets!$AO$3:$AR$3,0)
                    ),
                    ""
                ),
                IFERROR(
                    INDEX(Hulpsheets!$AH$3:$AK$18,
                        MATCH($C$9,Hulpsheets!$AG$3:$AG$18,0),
                        MATCH($C$6,Hulpsheets!$AH$3:$AK$3,0)
                    ),
                    ""
                )
            )
        )
    )
)</f>
        <v/>
      </c>
      <c r="N183" s="399"/>
      <c r="O183" s="77" t="str">
        <f t="shared" si="48"/>
        <v/>
      </c>
      <c r="P183" s="86" t="str">
        <f t="shared" si="49"/>
        <v/>
      </c>
      <c r="R183" s="404"/>
      <c r="S183" s="403" t="str">
        <f t="shared" si="54"/>
        <v/>
      </c>
      <c r="T183" s="130" t="str">
        <f t="shared" si="50"/>
        <v/>
      </c>
      <c r="U183" s="70"/>
      <c r="V183" s="404"/>
      <c r="W183" s="70"/>
      <c r="X183" s="404"/>
      <c r="Z183" s="403" t="str">
        <f t="shared" si="55"/>
        <v/>
      </c>
      <c r="AA183" s="130" t="str">
        <f t="shared" si="51"/>
        <v/>
      </c>
      <c r="AB183" s="403" t="str">
        <f t="shared" si="52"/>
        <v/>
      </c>
      <c r="AC183" s="130" t="str">
        <f t="shared" si="53"/>
        <v/>
      </c>
      <c r="AD183" s="461"/>
    </row>
    <row r="184" spans="1:30" ht="13.5" hidden="1" outlineLevel="1" thickBot="1" x14ac:dyDescent="0.25">
      <c r="B184" s="500"/>
      <c r="C184" s="501"/>
      <c r="D184" s="501"/>
      <c r="E184" s="501"/>
      <c r="F184" s="501"/>
      <c r="G184" s="501"/>
      <c r="H184" s="501"/>
      <c r="I184" s="501"/>
      <c r="J184" s="501"/>
      <c r="K184" s="502"/>
      <c r="L184" s="429" t="s">
        <v>120</v>
      </c>
      <c r="M184" s="257" t="str">
        <f>IF(LEN($C$5)&lt;=1,
    "",
    IF(
        OR($C$5="Overige (zorg-)instellingen",$C$5="Onderneming"),
        IF(Basisgegevens!$C$5="Ja",
            IFERROR(
                INDEX(Hulpsheets!$AO$3:$AR$18,
                    MATCH($C$9,Hulpsheets!$AN$3:$AN$18,0),
                    MATCH($C$6,Hulpsheets!$AO$3:$AR$3,0)
                ),
                ""
            ),
            IFERROR(
                INDEX(Hulpsheets!$AH$3:$AK$18,
                    MATCH($C$9,Hulpsheets!$AG$3:$AG$18,0),
                    MATCH($C$6,Hulpsheets!$AH$3:$AK$3,0)
                ),
                ""
            )
        ),
        IF($L184="Niet-economische activiteit",
            100%,
            IF(Basisgegevens!$C$5="Ja",
                IFERROR(
                    INDEX(Hulpsheets!$AO$3:$AR$18,
                        MATCH($C$9,Hulpsheets!$AN$3:$AN$18,0),
                        MATCH($C$6,Hulpsheets!$AO$3:$AR$3,0)
                    ),
                    ""
                ),
                IFERROR(
                    INDEX(Hulpsheets!$AH$3:$AK$18,
                        MATCH($C$9,Hulpsheets!$AG$3:$AG$18,0),
                        MATCH($C$6,Hulpsheets!$AH$3:$AK$3,0)
                    ),
                    ""
                )
            )
        )
    )
)</f>
        <v/>
      </c>
      <c r="N184" s="399"/>
      <c r="O184" s="77" t="str">
        <f t="shared" si="48"/>
        <v/>
      </c>
      <c r="P184" s="86" t="str">
        <f t="shared" si="49"/>
        <v/>
      </c>
      <c r="R184" s="404"/>
      <c r="S184" s="403" t="str">
        <f t="shared" si="54"/>
        <v/>
      </c>
      <c r="T184" s="130" t="str">
        <f t="shared" si="50"/>
        <v/>
      </c>
      <c r="U184" s="70"/>
      <c r="V184" s="404"/>
      <c r="W184" s="70"/>
      <c r="X184" s="404"/>
      <c r="Z184" s="403" t="str">
        <f t="shared" si="55"/>
        <v/>
      </c>
      <c r="AA184" s="130" t="str">
        <f t="shared" si="51"/>
        <v/>
      </c>
      <c r="AB184" s="403" t="str">
        <f t="shared" si="52"/>
        <v/>
      </c>
      <c r="AC184" s="130" t="str">
        <f t="shared" si="53"/>
        <v/>
      </c>
      <c r="AD184" s="461"/>
    </row>
    <row r="185" spans="1:30" ht="13.5" hidden="1" outlineLevel="1" thickBot="1" x14ac:dyDescent="0.25">
      <c r="B185" s="500"/>
      <c r="C185" s="501"/>
      <c r="D185" s="501"/>
      <c r="E185" s="501"/>
      <c r="F185" s="501"/>
      <c r="G185" s="501"/>
      <c r="H185" s="501"/>
      <c r="I185" s="501"/>
      <c r="J185" s="501"/>
      <c r="K185" s="502"/>
      <c r="L185" s="429" t="s">
        <v>120</v>
      </c>
      <c r="M185" s="257" t="str">
        <f>IF(LEN($C$5)&lt;=1,
    "",
    IF(
        OR($C$5="Overige (zorg-)instellingen",$C$5="Onderneming"),
        IF(Basisgegevens!$C$5="Ja",
            IFERROR(
                INDEX(Hulpsheets!$AO$3:$AR$18,
                    MATCH($C$9,Hulpsheets!$AN$3:$AN$18,0),
                    MATCH($C$6,Hulpsheets!$AO$3:$AR$3,0)
                ),
                ""
            ),
            IFERROR(
                INDEX(Hulpsheets!$AH$3:$AK$18,
                    MATCH($C$9,Hulpsheets!$AG$3:$AG$18,0),
                    MATCH($C$6,Hulpsheets!$AH$3:$AK$3,0)
                ),
                ""
            )
        ),
        IF($L185="Niet-economische activiteit",
            100%,
            IF(Basisgegevens!$C$5="Ja",
                IFERROR(
                    INDEX(Hulpsheets!$AO$3:$AR$18,
                        MATCH($C$9,Hulpsheets!$AN$3:$AN$18,0),
                        MATCH($C$6,Hulpsheets!$AO$3:$AR$3,0)
                    ),
                    ""
                ),
                IFERROR(
                    INDEX(Hulpsheets!$AH$3:$AK$18,
                        MATCH($C$9,Hulpsheets!$AG$3:$AG$18,0),
                        MATCH($C$6,Hulpsheets!$AH$3:$AK$3,0)
                    ),
                    ""
                )
            )
        )
    )
)</f>
        <v/>
      </c>
      <c r="N185" s="399"/>
      <c r="O185" s="77" t="str">
        <f t="shared" si="48"/>
        <v/>
      </c>
      <c r="P185" s="86" t="str">
        <f t="shared" si="49"/>
        <v/>
      </c>
      <c r="R185" s="404"/>
      <c r="S185" s="403" t="str">
        <f t="shared" si="54"/>
        <v/>
      </c>
      <c r="T185" s="130" t="str">
        <f t="shared" si="50"/>
        <v/>
      </c>
      <c r="U185" s="70"/>
      <c r="V185" s="404"/>
      <c r="W185" s="70"/>
      <c r="X185" s="404"/>
      <c r="Z185" s="403" t="str">
        <f t="shared" si="55"/>
        <v/>
      </c>
      <c r="AA185" s="130" t="str">
        <f t="shared" si="51"/>
        <v/>
      </c>
      <c r="AB185" s="403" t="str">
        <f t="shared" si="52"/>
        <v/>
      </c>
      <c r="AC185" s="130" t="str">
        <f t="shared" si="53"/>
        <v/>
      </c>
      <c r="AD185" s="461"/>
    </row>
    <row r="186" spans="1:30" ht="13.5" hidden="1" outlineLevel="1" thickBot="1" x14ac:dyDescent="0.25">
      <c r="B186" s="500"/>
      <c r="C186" s="501"/>
      <c r="D186" s="501"/>
      <c r="E186" s="501"/>
      <c r="F186" s="501"/>
      <c r="G186" s="501"/>
      <c r="H186" s="501"/>
      <c r="I186" s="501"/>
      <c r="J186" s="501"/>
      <c r="K186" s="502"/>
      <c r="L186" s="429" t="s">
        <v>120</v>
      </c>
      <c r="M186" s="257" t="str">
        <f>IF(LEN($C$5)&lt;=1,
    "",
    IF(
        OR($C$5="Overige (zorg-)instellingen",$C$5="Onderneming"),
        IF(Basisgegevens!$C$5="Ja",
            IFERROR(
                INDEX(Hulpsheets!$AO$3:$AR$18,
                    MATCH($C$9,Hulpsheets!$AN$3:$AN$18,0),
                    MATCH($C$6,Hulpsheets!$AO$3:$AR$3,0)
                ),
                ""
            ),
            IFERROR(
                INDEX(Hulpsheets!$AH$3:$AK$18,
                    MATCH($C$9,Hulpsheets!$AG$3:$AG$18,0),
                    MATCH($C$6,Hulpsheets!$AH$3:$AK$3,0)
                ),
                ""
            )
        ),
        IF($L186="Niet-economische activiteit",
            100%,
            IF(Basisgegevens!$C$5="Ja",
                IFERROR(
                    INDEX(Hulpsheets!$AO$3:$AR$18,
                        MATCH($C$9,Hulpsheets!$AN$3:$AN$18,0),
                        MATCH($C$6,Hulpsheets!$AO$3:$AR$3,0)
                    ),
                    ""
                ),
                IFERROR(
                    INDEX(Hulpsheets!$AH$3:$AK$18,
                        MATCH($C$9,Hulpsheets!$AG$3:$AG$18,0),
                        MATCH($C$6,Hulpsheets!$AH$3:$AK$3,0)
                    ),
                    ""
                )
            )
        )
    )
)</f>
        <v/>
      </c>
      <c r="N186" s="399"/>
      <c r="O186" s="77" t="str">
        <f t="shared" si="48"/>
        <v/>
      </c>
      <c r="P186" s="86" t="str">
        <f t="shared" si="49"/>
        <v/>
      </c>
      <c r="R186" s="404"/>
      <c r="S186" s="403" t="str">
        <f t="shared" si="54"/>
        <v/>
      </c>
      <c r="T186" s="130" t="str">
        <f t="shared" si="50"/>
        <v/>
      </c>
      <c r="U186" s="70"/>
      <c r="V186" s="404"/>
      <c r="W186" s="70"/>
      <c r="X186" s="404"/>
      <c r="Z186" s="403" t="str">
        <f t="shared" si="55"/>
        <v/>
      </c>
      <c r="AA186" s="130" t="str">
        <f t="shared" si="51"/>
        <v/>
      </c>
      <c r="AB186" s="403" t="str">
        <f t="shared" si="52"/>
        <v/>
      </c>
      <c r="AC186" s="130" t="str">
        <f t="shared" si="53"/>
        <v/>
      </c>
      <c r="AD186" s="461"/>
    </row>
    <row r="187" spans="1:30" ht="13.5" hidden="1" outlineLevel="1" thickBot="1" x14ac:dyDescent="0.25">
      <c r="B187" s="532"/>
      <c r="C187" s="533"/>
      <c r="D187" s="533"/>
      <c r="E187" s="533"/>
      <c r="F187" s="533"/>
      <c r="G187" s="533"/>
      <c r="H187" s="533"/>
      <c r="I187" s="533"/>
      <c r="J187" s="533"/>
      <c r="K187" s="534"/>
      <c r="L187" s="428" t="s">
        <v>120</v>
      </c>
      <c r="M187" s="427" t="str">
        <f>IF(LEN($C$5)&lt;=1,
    "",
    IF(
        OR($C$5="Overige (zorg-)instellingen",$C$5="Onderneming"),
        IF(Basisgegevens!$C$5="Ja",
            IFERROR(
                INDEX(Hulpsheets!$AO$3:$AR$18,
                    MATCH($C$9,Hulpsheets!$AN$3:$AN$18,0),
                    MATCH($C$6,Hulpsheets!$AO$3:$AR$3,0)
                ),
                ""
            ),
            IFERROR(
                INDEX(Hulpsheets!$AH$3:$AK$18,
                    MATCH($C$9,Hulpsheets!$AG$3:$AG$18,0),
                    MATCH($C$6,Hulpsheets!$AH$3:$AK$3,0)
                ),
                ""
            )
        ),
        IF($L187="Niet-economische activiteit",
            100%,
            IF(Basisgegevens!$C$5="Ja",
                IFERROR(
                    INDEX(Hulpsheets!$AO$3:$AR$18,
                        MATCH($C$9,Hulpsheets!$AN$3:$AN$18,0),
                        MATCH($C$6,Hulpsheets!$AO$3:$AR$3,0)
                    ),
                    ""
                ),
                IFERROR(
                    INDEX(Hulpsheets!$AH$3:$AK$18,
                        MATCH($C$9,Hulpsheets!$AG$3:$AG$18,0),
                        MATCH($C$6,Hulpsheets!$AH$3:$AK$3,0)
                    ),
                    ""
                )
            )
        )
    )
)</f>
        <v/>
      </c>
      <c r="N187" s="399"/>
      <c r="O187" s="87" t="str">
        <f t="shared" si="48"/>
        <v/>
      </c>
      <c r="P187" s="88" t="str">
        <f t="shared" si="49"/>
        <v/>
      </c>
      <c r="R187" s="405"/>
      <c r="S187" s="403" t="str">
        <f t="shared" si="54"/>
        <v/>
      </c>
      <c r="T187" s="365" t="str">
        <f t="shared" si="50"/>
        <v/>
      </c>
      <c r="U187" s="70"/>
      <c r="V187" s="405"/>
      <c r="W187" s="70"/>
      <c r="X187" s="405"/>
      <c r="Z187" s="403" t="str">
        <f t="shared" si="55"/>
        <v/>
      </c>
      <c r="AA187" s="365" t="str">
        <f t="shared" si="51"/>
        <v/>
      </c>
      <c r="AB187" s="403" t="str">
        <f t="shared" si="52"/>
        <v/>
      </c>
      <c r="AC187" s="365" t="str">
        <f t="shared" si="53"/>
        <v/>
      </c>
      <c r="AD187" s="461"/>
    </row>
    <row r="188" spans="1:30" ht="13.5" collapsed="1" thickBot="1" x14ac:dyDescent="0.25">
      <c r="B188" s="32"/>
      <c r="C188" s="32"/>
      <c r="D188" s="103"/>
      <c r="E188" s="110"/>
      <c r="F188" s="110"/>
      <c r="G188" s="111"/>
      <c r="H188" s="112"/>
      <c r="I188" s="29"/>
      <c r="J188" s="111"/>
      <c r="L188" s="418" t="s">
        <v>102</v>
      </c>
      <c r="M188" s="78"/>
      <c r="N188" s="101">
        <f>SUM(N163:N187)</f>
        <v>0</v>
      </c>
      <c r="O188" s="101">
        <f>SUM(O163:O187)</f>
        <v>0</v>
      </c>
      <c r="P188" s="101">
        <f>SUM(P163:P187)</f>
        <v>0</v>
      </c>
      <c r="Q188" s="29"/>
      <c r="R188" s="367">
        <f>SUM(R163:R187)</f>
        <v>0</v>
      </c>
      <c r="S188" s="367">
        <f>SUM(S163:S187)</f>
        <v>0</v>
      </c>
      <c r="T188" s="367">
        <f>SUM(T163:T187)</f>
        <v>0</v>
      </c>
      <c r="V188" s="439">
        <f>SUM(V163:V187)</f>
        <v>0</v>
      </c>
      <c r="W188" s="70"/>
      <c r="X188" s="439">
        <f>SUM(X163:X187)</f>
        <v>0</v>
      </c>
      <c r="Z188" s="102">
        <f>SUM(Z163:Z187)</f>
        <v>0</v>
      </c>
      <c r="AA188" s="102">
        <f>SUM(AA163:AA187)</f>
        <v>0</v>
      </c>
      <c r="AB188" s="102">
        <f>SUM(AB163:AB187)</f>
        <v>0</v>
      </c>
      <c r="AC188" s="102">
        <f>SUM(AC163:AC187)</f>
        <v>0</v>
      </c>
      <c r="AD188" s="100"/>
    </row>
    <row r="189" spans="1:30" x14ac:dyDescent="0.2">
      <c r="B189" s="32"/>
      <c r="C189" s="32"/>
      <c r="D189" s="103"/>
      <c r="E189" s="110"/>
      <c r="F189" s="110"/>
      <c r="G189" s="111"/>
      <c r="H189" s="112"/>
      <c r="I189" s="29"/>
      <c r="J189" s="111"/>
      <c r="W189" s="100"/>
      <c r="X189" s="100"/>
      <c r="AB189" s="100"/>
    </row>
    <row r="190" spans="1:30" x14ac:dyDescent="0.2">
      <c r="B190" s="503" t="s">
        <v>126</v>
      </c>
      <c r="C190" s="503"/>
      <c r="D190" s="503"/>
      <c r="E190" s="503"/>
      <c r="F190" s="29"/>
      <c r="I190" s="29"/>
      <c r="P190" s="29"/>
      <c r="Q190" s="29"/>
      <c r="R190" s="6"/>
      <c r="S190" s="121"/>
      <c r="T190" s="6"/>
      <c r="U190" s="29"/>
      <c r="V190" s="29"/>
      <c r="W190" s="29"/>
      <c r="X190" s="29"/>
      <c r="Z190" s="121"/>
      <c r="AA190" s="29"/>
      <c r="AB190" s="121"/>
    </row>
    <row r="191" spans="1:30" ht="13.5" thickBot="1" x14ac:dyDescent="0.25">
      <c r="B191" s="106"/>
      <c r="C191" s="106"/>
      <c r="D191" s="107"/>
      <c r="E191" s="107"/>
      <c r="G191" s="107"/>
      <c r="H191" s="108"/>
      <c r="I191" s="95"/>
      <c r="J191" s="107"/>
      <c r="P191" s="29"/>
      <c r="Q191" s="29"/>
      <c r="S191" s="6"/>
      <c r="T191" s="6"/>
      <c r="U191" s="29"/>
      <c r="W191" s="29"/>
      <c r="Z191" s="6"/>
      <c r="AA191" s="29"/>
      <c r="AB191" s="6"/>
    </row>
    <row r="192" spans="1:30" ht="38.25" customHeight="1" thickBot="1" x14ac:dyDescent="0.25">
      <c r="A192" s="117"/>
      <c r="B192" s="391" t="s">
        <v>109</v>
      </c>
      <c r="C192" s="392"/>
      <c r="D192" s="392"/>
      <c r="E192" s="392"/>
      <c r="F192" s="392"/>
      <c r="G192" s="392"/>
      <c r="H192" s="392"/>
      <c r="I192" s="392"/>
      <c r="J192" s="392"/>
      <c r="K192" s="392"/>
      <c r="L192" s="392"/>
      <c r="M192" s="392"/>
      <c r="N192" s="237" t="s">
        <v>127</v>
      </c>
      <c r="Q192" s="117"/>
      <c r="R192" s="239" t="s">
        <v>187</v>
      </c>
      <c r="S192" s="118"/>
      <c r="T192" s="118"/>
      <c r="U192" s="242"/>
      <c r="V192" s="239" t="s">
        <v>187</v>
      </c>
      <c r="W192" s="242"/>
      <c r="X192" s="239" t="s">
        <v>187</v>
      </c>
      <c r="Y192" s="117"/>
      <c r="Z192" s="118"/>
      <c r="AA192" s="242"/>
      <c r="AB192" s="118"/>
      <c r="AC192" s="117"/>
      <c r="AD192" s="117"/>
    </row>
    <row r="193" spans="2:28" x14ac:dyDescent="0.2">
      <c r="B193" s="496"/>
      <c r="C193" s="497"/>
      <c r="D193" s="497"/>
      <c r="E193" s="497"/>
      <c r="F193" s="497"/>
      <c r="G193" s="497"/>
      <c r="H193" s="497"/>
      <c r="I193" s="497"/>
      <c r="J193" s="497"/>
      <c r="K193" s="497"/>
      <c r="L193" s="497"/>
      <c r="M193" s="393"/>
      <c r="N193" s="325"/>
      <c r="R193" s="416"/>
      <c r="S193" s="80"/>
      <c r="T193" s="80"/>
      <c r="V193" s="416"/>
      <c r="X193" s="416"/>
      <c r="Z193" s="80"/>
      <c r="AB193" s="80"/>
    </row>
    <row r="194" spans="2:28" x14ac:dyDescent="0.2">
      <c r="B194" s="492"/>
      <c r="C194" s="493"/>
      <c r="D194" s="493"/>
      <c r="E194" s="493"/>
      <c r="F194" s="493"/>
      <c r="G194" s="493"/>
      <c r="H194" s="493"/>
      <c r="I194" s="493"/>
      <c r="J194" s="493"/>
      <c r="K194" s="493"/>
      <c r="L194" s="493"/>
      <c r="M194" s="390"/>
      <c r="N194" s="326"/>
      <c r="R194" s="416"/>
      <c r="S194" s="70"/>
      <c r="T194" s="70"/>
      <c r="V194" s="416"/>
      <c r="X194" s="416"/>
      <c r="Z194" s="70"/>
      <c r="AB194" s="70"/>
    </row>
    <row r="195" spans="2:28" x14ac:dyDescent="0.2">
      <c r="B195" s="492"/>
      <c r="C195" s="493"/>
      <c r="D195" s="493"/>
      <c r="E195" s="493"/>
      <c r="F195" s="493"/>
      <c r="G195" s="493"/>
      <c r="H195" s="493"/>
      <c r="I195" s="493"/>
      <c r="J195" s="493"/>
      <c r="K195" s="493"/>
      <c r="L195" s="493"/>
      <c r="M195" s="389"/>
      <c r="N195" s="326"/>
      <c r="R195" s="416"/>
      <c r="S195" s="70"/>
      <c r="T195" s="70"/>
      <c r="V195" s="416"/>
      <c r="X195" s="416"/>
      <c r="Z195" s="70"/>
      <c r="AB195" s="70"/>
    </row>
    <row r="196" spans="2:28" x14ac:dyDescent="0.2">
      <c r="B196" s="492"/>
      <c r="C196" s="493"/>
      <c r="D196" s="493"/>
      <c r="E196" s="493"/>
      <c r="F196" s="493"/>
      <c r="G196" s="493"/>
      <c r="H196" s="493"/>
      <c r="I196" s="493"/>
      <c r="J196" s="493"/>
      <c r="K196" s="493"/>
      <c r="L196" s="493"/>
      <c r="M196" s="390"/>
      <c r="N196" s="326"/>
      <c r="R196" s="416"/>
      <c r="S196" s="70"/>
      <c r="T196" s="70"/>
      <c r="V196" s="416"/>
      <c r="X196" s="416"/>
      <c r="Z196" s="70"/>
      <c r="AB196" s="70"/>
    </row>
    <row r="197" spans="2:28" x14ac:dyDescent="0.2">
      <c r="B197" s="492"/>
      <c r="C197" s="493"/>
      <c r="D197" s="493"/>
      <c r="E197" s="493"/>
      <c r="F197" s="493"/>
      <c r="G197" s="493"/>
      <c r="H197" s="493"/>
      <c r="I197" s="493"/>
      <c r="J197" s="493"/>
      <c r="K197" s="493"/>
      <c r="L197" s="493"/>
      <c r="M197" s="389"/>
      <c r="N197" s="326"/>
      <c r="R197" s="416"/>
      <c r="S197" s="70"/>
      <c r="T197" s="70"/>
      <c r="V197" s="416"/>
      <c r="X197" s="416"/>
      <c r="Z197" s="70"/>
      <c r="AB197" s="70"/>
    </row>
    <row r="198" spans="2:28" x14ac:dyDescent="0.2">
      <c r="B198" s="492"/>
      <c r="C198" s="493"/>
      <c r="D198" s="493"/>
      <c r="E198" s="493"/>
      <c r="F198" s="493"/>
      <c r="G198" s="493"/>
      <c r="H198" s="493"/>
      <c r="I198" s="493"/>
      <c r="J198" s="493"/>
      <c r="K198" s="493"/>
      <c r="L198" s="493"/>
      <c r="M198" s="389"/>
      <c r="N198" s="326"/>
      <c r="R198" s="416"/>
      <c r="S198" s="70"/>
      <c r="T198" s="70"/>
      <c r="V198" s="416"/>
      <c r="X198" s="416"/>
      <c r="Z198" s="70"/>
      <c r="AB198" s="70"/>
    </row>
    <row r="199" spans="2:28" x14ac:dyDescent="0.2">
      <c r="B199" s="492"/>
      <c r="C199" s="493"/>
      <c r="D199" s="493"/>
      <c r="E199" s="493"/>
      <c r="F199" s="493"/>
      <c r="G199" s="493"/>
      <c r="H199" s="493"/>
      <c r="I199" s="493"/>
      <c r="J199" s="493"/>
      <c r="K199" s="493"/>
      <c r="L199" s="493"/>
      <c r="M199" s="389"/>
      <c r="N199" s="326"/>
      <c r="R199" s="416"/>
      <c r="S199" s="70"/>
      <c r="T199" s="70"/>
      <c r="V199" s="416"/>
      <c r="X199" s="416"/>
      <c r="Z199" s="70"/>
      <c r="AB199" s="70"/>
    </row>
    <row r="200" spans="2:28" x14ac:dyDescent="0.2">
      <c r="B200" s="492"/>
      <c r="C200" s="493"/>
      <c r="D200" s="493"/>
      <c r="E200" s="493"/>
      <c r="F200" s="493"/>
      <c r="G200" s="493"/>
      <c r="H200" s="493"/>
      <c r="I200" s="493"/>
      <c r="J200" s="493"/>
      <c r="K200" s="493"/>
      <c r="L200" s="493"/>
      <c r="M200" s="389"/>
      <c r="N200" s="326"/>
      <c r="R200" s="416"/>
      <c r="S200" s="70"/>
      <c r="T200" s="70"/>
      <c r="V200" s="416"/>
      <c r="X200" s="416"/>
      <c r="Z200" s="70"/>
      <c r="AB200" s="70"/>
    </row>
    <row r="201" spans="2:28" x14ac:dyDescent="0.2">
      <c r="B201" s="492"/>
      <c r="C201" s="493"/>
      <c r="D201" s="493"/>
      <c r="E201" s="493"/>
      <c r="F201" s="493"/>
      <c r="G201" s="493"/>
      <c r="H201" s="493"/>
      <c r="I201" s="493"/>
      <c r="J201" s="493"/>
      <c r="K201" s="493"/>
      <c r="L201" s="493"/>
      <c r="M201" s="389"/>
      <c r="N201" s="326"/>
      <c r="R201" s="416"/>
      <c r="S201" s="70"/>
      <c r="T201" s="70"/>
      <c r="V201" s="416"/>
      <c r="X201" s="416"/>
      <c r="Z201" s="70"/>
      <c r="AB201" s="70"/>
    </row>
    <row r="202" spans="2:28" x14ac:dyDescent="0.2">
      <c r="B202" s="492"/>
      <c r="C202" s="493"/>
      <c r="D202" s="493"/>
      <c r="E202" s="493"/>
      <c r="F202" s="493"/>
      <c r="G202" s="493"/>
      <c r="H202" s="493"/>
      <c r="I202" s="493"/>
      <c r="J202" s="493"/>
      <c r="K202" s="493"/>
      <c r="L202" s="493"/>
      <c r="M202" s="389"/>
      <c r="N202" s="326"/>
      <c r="R202" s="416"/>
      <c r="S202" s="70"/>
      <c r="T202" s="70"/>
      <c r="V202" s="416"/>
      <c r="X202" s="416"/>
      <c r="Z202" s="70"/>
      <c r="AB202" s="70"/>
    </row>
    <row r="203" spans="2:28" x14ac:dyDescent="0.2">
      <c r="B203" s="492"/>
      <c r="C203" s="493"/>
      <c r="D203" s="493"/>
      <c r="E203" s="493"/>
      <c r="F203" s="493"/>
      <c r="G203" s="493"/>
      <c r="H203" s="493"/>
      <c r="I203" s="493"/>
      <c r="J203" s="493"/>
      <c r="K203" s="493"/>
      <c r="L203" s="493"/>
      <c r="M203" s="389"/>
      <c r="N203" s="326"/>
      <c r="R203" s="416"/>
      <c r="S203" s="70"/>
      <c r="T203" s="70"/>
      <c r="V203" s="416"/>
      <c r="X203" s="416"/>
      <c r="Z203" s="70"/>
      <c r="AB203" s="70"/>
    </row>
    <row r="204" spans="2:28" x14ac:dyDescent="0.2">
      <c r="B204" s="492"/>
      <c r="C204" s="493"/>
      <c r="D204" s="493"/>
      <c r="E204" s="493"/>
      <c r="F204" s="493"/>
      <c r="G204" s="493"/>
      <c r="H204" s="493"/>
      <c r="I204" s="493"/>
      <c r="J204" s="493"/>
      <c r="K204" s="493"/>
      <c r="L204" s="493"/>
      <c r="M204" s="389"/>
      <c r="N204" s="326"/>
      <c r="R204" s="416"/>
      <c r="S204" s="70"/>
      <c r="T204" s="70"/>
      <c r="V204" s="416"/>
      <c r="X204" s="416"/>
      <c r="Z204" s="70"/>
      <c r="AB204" s="70"/>
    </row>
    <row r="205" spans="2:28" x14ac:dyDescent="0.2">
      <c r="B205" s="492"/>
      <c r="C205" s="493"/>
      <c r="D205" s="493"/>
      <c r="E205" s="493"/>
      <c r="F205" s="493"/>
      <c r="G205" s="493"/>
      <c r="H205" s="493"/>
      <c r="I205" s="493"/>
      <c r="J205" s="493"/>
      <c r="K205" s="493"/>
      <c r="L205" s="493"/>
      <c r="M205" s="389"/>
      <c r="N205" s="326"/>
      <c r="R205" s="416"/>
      <c r="S205" s="70"/>
      <c r="T205" s="70"/>
      <c r="V205" s="416"/>
      <c r="X205" s="416"/>
      <c r="Z205" s="70"/>
      <c r="AB205" s="70"/>
    </row>
    <row r="206" spans="2:28" x14ac:dyDescent="0.2">
      <c r="B206" s="492"/>
      <c r="C206" s="493"/>
      <c r="D206" s="493"/>
      <c r="E206" s="493"/>
      <c r="F206" s="493"/>
      <c r="G206" s="493"/>
      <c r="H206" s="493"/>
      <c r="I206" s="493"/>
      <c r="J206" s="493"/>
      <c r="K206" s="493"/>
      <c r="L206" s="493"/>
      <c r="M206" s="389"/>
      <c r="N206" s="326"/>
      <c r="R206" s="416"/>
      <c r="S206" s="70"/>
      <c r="T206" s="70"/>
      <c r="V206" s="416"/>
      <c r="X206" s="416"/>
      <c r="Z206" s="70"/>
      <c r="AB206" s="70"/>
    </row>
    <row r="207" spans="2:28" x14ac:dyDescent="0.2">
      <c r="B207" s="492"/>
      <c r="C207" s="493"/>
      <c r="D207" s="493"/>
      <c r="E207" s="493"/>
      <c r="F207" s="493"/>
      <c r="G207" s="493"/>
      <c r="H207" s="493"/>
      <c r="I207" s="493"/>
      <c r="J207" s="493"/>
      <c r="K207" s="493"/>
      <c r="L207" s="493"/>
      <c r="M207" s="389"/>
      <c r="N207" s="326"/>
      <c r="R207" s="416"/>
      <c r="S207" s="70"/>
      <c r="T207" s="70"/>
      <c r="V207" s="416"/>
      <c r="X207" s="416"/>
      <c r="Z207" s="70"/>
      <c r="AB207" s="70"/>
    </row>
    <row r="208" spans="2:28" ht="12.75" hidden="1" customHeight="1" outlineLevel="1" x14ac:dyDescent="0.2">
      <c r="B208" s="492"/>
      <c r="C208" s="493"/>
      <c r="D208" s="493"/>
      <c r="E208" s="493"/>
      <c r="F208" s="493"/>
      <c r="G208" s="493"/>
      <c r="H208" s="493"/>
      <c r="I208" s="493"/>
      <c r="J208" s="493"/>
      <c r="K208" s="493"/>
      <c r="L208" s="493"/>
      <c r="M208" s="386"/>
      <c r="N208" s="326"/>
      <c r="R208" s="416"/>
      <c r="S208" s="70"/>
      <c r="T208" s="70"/>
      <c r="V208" s="416"/>
      <c r="X208" s="416"/>
      <c r="Z208" s="70"/>
      <c r="AB208" s="70"/>
    </row>
    <row r="209" spans="2:28" ht="12.75" hidden="1" customHeight="1" outlineLevel="1" x14ac:dyDescent="0.2">
      <c r="B209" s="492"/>
      <c r="C209" s="493"/>
      <c r="D209" s="493"/>
      <c r="E209" s="493"/>
      <c r="F209" s="493"/>
      <c r="G209" s="493"/>
      <c r="H209" s="493"/>
      <c r="I209" s="493"/>
      <c r="J209" s="493"/>
      <c r="K209" s="493"/>
      <c r="L209" s="493"/>
      <c r="M209" s="386"/>
      <c r="N209" s="326"/>
      <c r="R209" s="416"/>
      <c r="S209" s="70"/>
      <c r="T209" s="70"/>
      <c r="V209" s="416"/>
      <c r="X209" s="416"/>
      <c r="Z209" s="70"/>
      <c r="AB209" s="70"/>
    </row>
    <row r="210" spans="2:28" ht="12.75" hidden="1" customHeight="1" outlineLevel="1" x14ac:dyDescent="0.2">
      <c r="B210" s="492"/>
      <c r="C210" s="493"/>
      <c r="D210" s="493"/>
      <c r="E210" s="493"/>
      <c r="F210" s="493"/>
      <c r="G210" s="493"/>
      <c r="H210" s="493"/>
      <c r="I210" s="493"/>
      <c r="J210" s="493"/>
      <c r="K210" s="493"/>
      <c r="L210" s="493"/>
      <c r="M210" s="387"/>
      <c r="N210" s="326"/>
      <c r="R210" s="416"/>
      <c r="S210" s="70"/>
      <c r="T210" s="70"/>
      <c r="V210" s="416"/>
      <c r="X210" s="416"/>
      <c r="Z210" s="70"/>
      <c r="AB210" s="70"/>
    </row>
    <row r="211" spans="2:28" ht="12.75" hidden="1" customHeight="1" outlineLevel="1" x14ac:dyDescent="0.2">
      <c r="B211" s="492"/>
      <c r="C211" s="493"/>
      <c r="D211" s="493"/>
      <c r="E211" s="493"/>
      <c r="F211" s="493"/>
      <c r="G211" s="493"/>
      <c r="H211" s="493"/>
      <c r="I211" s="493"/>
      <c r="J211" s="493"/>
      <c r="K211" s="493"/>
      <c r="L211" s="493"/>
      <c r="M211" s="386"/>
      <c r="N211" s="326"/>
      <c r="R211" s="416"/>
      <c r="S211" s="70"/>
      <c r="T211" s="70"/>
      <c r="V211" s="416"/>
      <c r="X211" s="416"/>
      <c r="Z211" s="70"/>
      <c r="AB211" s="70"/>
    </row>
    <row r="212" spans="2:28" ht="12.75" hidden="1" customHeight="1" outlineLevel="1" x14ac:dyDescent="0.2">
      <c r="B212" s="492"/>
      <c r="C212" s="493"/>
      <c r="D212" s="493"/>
      <c r="E212" s="493"/>
      <c r="F212" s="493"/>
      <c r="G212" s="493"/>
      <c r="H212" s="493"/>
      <c r="I212" s="493"/>
      <c r="J212" s="493"/>
      <c r="K212" s="493"/>
      <c r="L212" s="493"/>
      <c r="M212" s="386"/>
      <c r="N212" s="326"/>
      <c r="R212" s="416"/>
      <c r="S212" s="70"/>
      <c r="T212" s="70"/>
      <c r="V212" s="416"/>
      <c r="X212" s="416"/>
      <c r="Z212" s="70"/>
      <c r="AB212" s="70"/>
    </row>
    <row r="213" spans="2:28" ht="12.75" hidden="1" customHeight="1" outlineLevel="1" x14ac:dyDescent="0.2">
      <c r="B213" s="492"/>
      <c r="C213" s="493"/>
      <c r="D213" s="493"/>
      <c r="E213" s="493"/>
      <c r="F213" s="493"/>
      <c r="G213" s="493"/>
      <c r="H213" s="493"/>
      <c r="I213" s="493"/>
      <c r="J213" s="493"/>
      <c r="K213" s="493"/>
      <c r="L213" s="493"/>
      <c r="M213" s="386"/>
      <c r="N213" s="326"/>
      <c r="R213" s="416"/>
      <c r="S213" s="70"/>
      <c r="T213" s="70"/>
      <c r="V213" s="416"/>
      <c r="X213" s="416"/>
      <c r="Z213" s="70"/>
      <c r="AB213" s="70"/>
    </row>
    <row r="214" spans="2:28" ht="12.75" hidden="1" customHeight="1" outlineLevel="1" x14ac:dyDescent="0.2">
      <c r="B214" s="492"/>
      <c r="C214" s="493"/>
      <c r="D214" s="493"/>
      <c r="E214" s="493"/>
      <c r="F214" s="493"/>
      <c r="G214" s="493"/>
      <c r="H214" s="493"/>
      <c r="I214" s="493"/>
      <c r="J214" s="493"/>
      <c r="K214" s="493"/>
      <c r="L214" s="493"/>
      <c r="M214" s="387"/>
      <c r="N214" s="326"/>
      <c r="R214" s="416"/>
      <c r="S214" s="70"/>
      <c r="T214" s="70"/>
      <c r="V214" s="416"/>
      <c r="X214" s="416"/>
      <c r="Z214" s="70"/>
      <c r="AB214" s="70"/>
    </row>
    <row r="215" spans="2:28" ht="12.75" hidden="1" customHeight="1" outlineLevel="1" x14ac:dyDescent="0.2">
      <c r="B215" s="492"/>
      <c r="C215" s="493"/>
      <c r="D215" s="493"/>
      <c r="E215" s="493"/>
      <c r="F215" s="493"/>
      <c r="G215" s="493"/>
      <c r="H215" s="493"/>
      <c r="I215" s="493"/>
      <c r="J215" s="493"/>
      <c r="K215" s="493"/>
      <c r="L215" s="493"/>
      <c r="M215" s="386"/>
      <c r="N215" s="326"/>
      <c r="R215" s="416"/>
      <c r="S215" s="70"/>
      <c r="T215" s="70"/>
      <c r="V215" s="416"/>
      <c r="X215" s="416"/>
      <c r="Z215" s="70"/>
      <c r="AB215" s="70"/>
    </row>
    <row r="216" spans="2:28" ht="12.75" hidden="1" customHeight="1" outlineLevel="1" x14ac:dyDescent="0.2">
      <c r="B216" s="492"/>
      <c r="C216" s="493"/>
      <c r="D216" s="493"/>
      <c r="E216" s="493"/>
      <c r="F216" s="493"/>
      <c r="G216" s="493"/>
      <c r="H216" s="493"/>
      <c r="I216" s="493"/>
      <c r="J216" s="493"/>
      <c r="K216" s="493"/>
      <c r="L216" s="493"/>
      <c r="M216" s="387"/>
      <c r="N216" s="326"/>
      <c r="R216" s="416"/>
      <c r="S216" s="70"/>
      <c r="T216" s="70"/>
      <c r="V216" s="416"/>
      <c r="X216" s="416"/>
      <c r="Z216" s="70"/>
      <c r="AB216" s="70"/>
    </row>
    <row r="217" spans="2:28" ht="13.5" hidden="1" customHeight="1" outlineLevel="1" thickBot="1" x14ac:dyDescent="0.25">
      <c r="B217" s="494"/>
      <c r="C217" s="495"/>
      <c r="D217" s="495"/>
      <c r="E217" s="495"/>
      <c r="F217" s="495"/>
      <c r="G217" s="495"/>
      <c r="H217" s="495"/>
      <c r="I217" s="495"/>
      <c r="J217" s="495"/>
      <c r="K217" s="495"/>
      <c r="L217" s="495"/>
      <c r="M217" s="388"/>
      <c r="N217" s="327"/>
      <c r="R217" s="417"/>
      <c r="S217" s="70"/>
      <c r="T217" s="70"/>
      <c r="V217" s="417"/>
      <c r="X217" s="417"/>
      <c r="Z217" s="70"/>
      <c r="AB217" s="70"/>
    </row>
    <row r="218" spans="2:28" ht="13.5" collapsed="1" thickBot="1" x14ac:dyDescent="0.25">
      <c r="B218" s="32"/>
      <c r="C218" s="32"/>
      <c r="D218" s="103"/>
      <c r="E218" s="110"/>
      <c r="F218" s="110"/>
      <c r="G218" s="111"/>
      <c r="H218" s="112"/>
      <c r="I218" s="29"/>
      <c r="J218" s="111"/>
      <c r="K218" s="111"/>
      <c r="L218" s="418" t="s">
        <v>102</v>
      </c>
      <c r="N218" s="113">
        <f>SUM(N193:N217)</f>
        <v>0</v>
      </c>
      <c r="Q218" s="29"/>
      <c r="R218" s="335">
        <f>SUM(R193:R217)</f>
        <v>0</v>
      </c>
      <c r="S218" s="100"/>
      <c r="T218" s="100"/>
      <c r="U218" s="29"/>
      <c r="V218" s="335">
        <f>SUM(V193:V217)</f>
        <v>0</v>
      </c>
      <c r="W218" s="29"/>
      <c r="X218" s="335">
        <f>SUM(X193:X217)</f>
        <v>0</v>
      </c>
      <c r="Z218" s="100"/>
      <c r="AA218" s="29"/>
      <c r="AB218" s="100"/>
    </row>
    <row r="219" spans="2:28" ht="13.5" thickBot="1" x14ac:dyDescent="0.25">
      <c r="B219" s="32"/>
      <c r="C219" s="32"/>
      <c r="D219" s="103"/>
      <c r="E219" s="110"/>
      <c r="F219" s="110"/>
      <c r="G219" s="111"/>
      <c r="H219" s="112"/>
      <c r="I219" s="29"/>
      <c r="O219" s="100"/>
      <c r="P219" s="100"/>
      <c r="S219" s="100"/>
      <c r="T219" s="100"/>
      <c r="U219" s="100"/>
      <c r="W219" s="100"/>
      <c r="Z219" s="100"/>
      <c r="AA219" s="100"/>
      <c r="AB219" s="100"/>
    </row>
    <row r="220" spans="2:28" ht="15.75" thickBot="1" x14ac:dyDescent="0.3">
      <c r="B220" s="32"/>
      <c r="C220" s="32"/>
      <c r="D220" s="103"/>
      <c r="E220" s="110"/>
      <c r="F220" s="110"/>
      <c r="G220" s="111"/>
      <c r="H220" s="112"/>
      <c r="I220" s="112"/>
      <c r="J220" s="548" t="s">
        <v>224</v>
      </c>
      <c r="K220" s="549"/>
      <c r="L220" s="550"/>
      <c r="M220" s="137"/>
      <c r="N220" s="94">
        <f>K231</f>
        <v>0</v>
      </c>
      <c r="O220" s="111"/>
      <c r="P220" s="29"/>
      <c r="Q220" s="29"/>
      <c r="R220" s="400">
        <f>K237</f>
        <v>0</v>
      </c>
      <c r="S220" s="29"/>
      <c r="T220" s="29"/>
      <c r="U220" s="29"/>
      <c r="V220" s="400">
        <f>V237</f>
        <v>0</v>
      </c>
      <c r="W220" s="29"/>
      <c r="X220" s="400">
        <f>X237</f>
        <v>0</v>
      </c>
      <c r="Z220" s="29"/>
      <c r="AA220" s="29"/>
      <c r="AB220" s="29"/>
    </row>
    <row r="221" spans="2:28" ht="15" customHeight="1" thickBot="1" x14ac:dyDescent="0.25">
      <c r="B221" s="538" t="s">
        <v>128</v>
      </c>
      <c r="C221" s="539"/>
      <c r="D221" s="539"/>
      <c r="E221" s="539"/>
      <c r="F221" s="539"/>
      <c r="G221" s="539"/>
      <c r="H221" s="539"/>
      <c r="I221" s="539"/>
      <c r="J221" s="539"/>
      <c r="K221" s="50" t="s">
        <v>127</v>
      </c>
      <c r="L221" s="111"/>
      <c r="O221" s="41"/>
      <c r="P221" s="29"/>
      <c r="Q221" s="29"/>
      <c r="R221" s="29"/>
      <c r="S221" s="29"/>
      <c r="T221" s="29"/>
      <c r="U221" s="29"/>
      <c r="V221" s="29"/>
      <c r="W221" s="29"/>
      <c r="X221" s="29"/>
      <c r="Z221" s="29"/>
      <c r="AA221" s="29"/>
      <c r="AB221" s="29"/>
    </row>
    <row r="222" spans="2:28" ht="15" customHeight="1" x14ac:dyDescent="0.2">
      <c r="B222" s="540" t="s">
        <v>129</v>
      </c>
      <c r="C222" s="541"/>
      <c r="D222" s="541"/>
      <c r="E222" s="541"/>
      <c r="F222" s="541"/>
      <c r="G222" s="541"/>
      <c r="H222" s="541"/>
      <c r="I222" s="541"/>
      <c r="J222" s="541"/>
      <c r="K222" s="49">
        <f>N38</f>
        <v>0</v>
      </c>
      <c r="L222" s="330" t="str">
        <f>IFERROR($K$222/$K$229, "")</f>
        <v/>
      </c>
      <c r="O222" s="42"/>
      <c r="P222" s="29"/>
      <c r="Q222" s="29"/>
      <c r="R222" s="29"/>
      <c r="S222" s="29"/>
      <c r="T222" s="29"/>
      <c r="U222" s="29"/>
      <c r="V222" s="29"/>
      <c r="W222" s="29"/>
      <c r="X222" s="29"/>
      <c r="Z222" s="29"/>
      <c r="AA222" s="29"/>
      <c r="AB222" s="29"/>
    </row>
    <row r="223" spans="2:28" ht="15" customHeight="1" x14ac:dyDescent="0.2">
      <c r="B223" s="542" t="s">
        <v>130</v>
      </c>
      <c r="C223" s="543"/>
      <c r="D223" s="543"/>
      <c r="E223" s="543"/>
      <c r="F223" s="543"/>
      <c r="G223" s="543"/>
      <c r="H223" s="543"/>
      <c r="I223" s="543"/>
      <c r="J223" s="543"/>
      <c r="K223" s="45">
        <f>N68</f>
        <v>0</v>
      </c>
      <c r="L223" s="330" t="str">
        <f>IFERROR($K$223/$K$229,"")</f>
        <v/>
      </c>
      <c r="O223" s="42"/>
      <c r="P223" s="29"/>
      <c r="Q223" s="29"/>
      <c r="R223" s="29"/>
      <c r="S223" s="29"/>
      <c r="T223" s="29"/>
      <c r="U223" s="29"/>
      <c r="V223" s="29"/>
      <c r="W223" s="29"/>
      <c r="X223" s="29"/>
      <c r="Z223" s="29"/>
      <c r="AA223" s="29"/>
      <c r="AB223" s="29"/>
    </row>
    <row r="224" spans="2:28" ht="15" customHeight="1" x14ac:dyDescent="0.2">
      <c r="B224" s="542" t="s">
        <v>108</v>
      </c>
      <c r="C224" s="543"/>
      <c r="D224" s="543"/>
      <c r="E224" s="543"/>
      <c r="F224" s="543"/>
      <c r="G224" s="543"/>
      <c r="H224" s="543"/>
      <c r="I224" s="543"/>
      <c r="J224" s="543"/>
      <c r="K224" s="45">
        <f>N98</f>
        <v>0</v>
      </c>
      <c r="L224" s="330" t="str">
        <f>IFERROR($K$224/$K$229,"")</f>
        <v/>
      </c>
      <c r="O224" s="42"/>
      <c r="P224" s="29"/>
      <c r="Q224" s="29"/>
      <c r="R224" s="29"/>
      <c r="S224" s="29"/>
      <c r="T224" s="29"/>
      <c r="U224" s="29"/>
      <c r="V224" s="29"/>
      <c r="W224" s="29"/>
      <c r="X224" s="29"/>
      <c r="Z224" s="29"/>
      <c r="AA224" s="29"/>
      <c r="AB224" s="29"/>
    </row>
    <row r="225" spans="2:28" ht="15" customHeight="1" x14ac:dyDescent="0.2">
      <c r="B225" s="542" t="s">
        <v>203</v>
      </c>
      <c r="C225" s="543"/>
      <c r="D225" s="543"/>
      <c r="E225" s="543"/>
      <c r="F225" s="543"/>
      <c r="G225" s="543"/>
      <c r="H225" s="543"/>
      <c r="I225" s="543"/>
      <c r="J225" s="543"/>
      <c r="K225" s="45">
        <f>N128</f>
        <v>0</v>
      </c>
      <c r="L225" s="330" t="str">
        <f>IFERROR($K$225/$K$229,"")</f>
        <v/>
      </c>
      <c r="O225" s="42"/>
      <c r="P225" s="29"/>
      <c r="Q225" s="29"/>
      <c r="R225" s="29"/>
      <c r="S225" s="29"/>
      <c r="T225" s="29"/>
      <c r="U225" s="29"/>
      <c r="V225" s="29"/>
      <c r="W225" s="29"/>
      <c r="X225" s="29"/>
      <c r="Z225" s="29"/>
      <c r="AA225" s="29"/>
      <c r="AB225" s="29"/>
    </row>
    <row r="226" spans="2:28" ht="15" customHeight="1" x14ac:dyDescent="0.2">
      <c r="B226" s="542" t="s">
        <v>122</v>
      </c>
      <c r="C226" s="543"/>
      <c r="D226" s="543"/>
      <c r="E226" s="543"/>
      <c r="F226" s="543"/>
      <c r="G226" s="543"/>
      <c r="H226" s="543"/>
      <c r="I226" s="543"/>
      <c r="J226" s="543"/>
      <c r="K226" s="153">
        <f>N158</f>
        <v>0</v>
      </c>
      <c r="L226" s="330" t="str">
        <f>IFERROR($K$226/$K$229,"")</f>
        <v/>
      </c>
      <c r="O226" s="42"/>
      <c r="P226" s="29"/>
      <c r="Q226" s="29"/>
      <c r="R226" s="29"/>
      <c r="S226" s="29"/>
      <c r="T226" s="29"/>
      <c r="U226" s="29"/>
      <c r="V226" s="29"/>
      <c r="W226" s="29"/>
      <c r="X226" s="29"/>
      <c r="Z226" s="29"/>
      <c r="AA226" s="29"/>
      <c r="AB226" s="29"/>
    </row>
    <row r="227" spans="2:28" ht="15" customHeight="1" thickBot="1" x14ac:dyDescent="0.25">
      <c r="B227" s="544" t="s">
        <v>124</v>
      </c>
      <c r="C227" s="545"/>
      <c r="D227" s="545"/>
      <c r="E227" s="545"/>
      <c r="F227" s="545"/>
      <c r="G227" s="545"/>
      <c r="H227" s="545"/>
      <c r="I227" s="545"/>
      <c r="J227" s="545"/>
      <c r="K227" s="90">
        <f>N188</f>
        <v>0</v>
      </c>
      <c r="L227" s="330" t="str">
        <f>IFERROR($K$227/$K$229,"")</f>
        <v/>
      </c>
      <c r="O227" s="42"/>
      <c r="P227" s="29"/>
      <c r="Q227" s="29"/>
      <c r="R227" s="29"/>
      <c r="S227" s="29"/>
      <c r="T227" s="29"/>
      <c r="U227" s="29"/>
      <c r="V227" s="29"/>
      <c r="W227" s="29"/>
      <c r="X227" s="29"/>
      <c r="Z227" s="29"/>
      <c r="AA227" s="29"/>
      <c r="AB227" s="29"/>
    </row>
    <row r="228" spans="2:28" ht="15" customHeight="1" thickBot="1" x14ac:dyDescent="0.25">
      <c r="B228" s="89"/>
      <c r="C228" s="89"/>
      <c r="D228" s="89"/>
      <c r="E228" s="89"/>
      <c r="F228" s="89"/>
      <c r="G228" s="89"/>
      <c r="H228" s="89"/>
      <c r="I228" s="89"/>
      <c r="J228" s="89"/>
      <c r="K228" s="42"/>
      <c r="L228" s="331"/>
      <c r="O228" s="42"/>
      <c r="P228" s="29"/>
      <c r="Q228" s="29"/>
      <c r="R228" s="29"/>
      <c r="S228" s="29"/>
      <c r="T228" s="29"/>
      <c r="U228" s="29"/>
      <c r="V228" s="29"/>
      <c r="W228" s="29"/>
      <c r="X228" s="29"/>
      <c r="Z228" s="29"/>
      <c r="AA228" s="29"/>
      <c r="AB228" s="29"/>
    </row>
    <row r="229" spans="2:28" ht="15.75" customHeight="1" thickBot="1" x14ac:dyDescent="0.25">
      <c r="B229" s="546" t="s">
        <v>66</v>
      </c>
      <c r="C229" s="547"/>
      <c r="D229" s="547"/>
      <c r="E229" s="547"/>
      <c r="F229" s="547"/>
      <c r="G229" s="547"/>
      <c r="H229" s="547"/>
      <c r="I229" s="547"/>
      <c r="J229" s="547"/>
      <c r="K229" s="94">
        <f>SUM(K222:K227)</f>
        <v>0</v>
      </c>
      <c r="L229" s="330" t="str">
        <f>IFERROR($K$229/$K$229,"")</f>
        <v/>
      </c>
      <c r="O229" s="43"/>
      <c r="P229" s="29"/>
      <c r="Q229" s="29"/>
      <c r="R229" s="29"/>
      <c r="S229" s="29"/>
      <c r="T229" s="29"/>
      <c r="U229" s="29"/>
      <c r="V229" s="29"/>
      <c r="W229" s="29"/>
      <c r="X229" s="29"/>
      <c r="Z229" s="29"/>
      <c r="AA229" s="29"/>
      <c r="AB229" s="29"/>
    </row>
    <row r="230" spans="2:28" ht="15" customHeight="1" thickBot="1" x14ac:dyDescent="0.25">
      <c r="B230" s="546" t="s">
        <v>226</v>
      </c>
      <c r="C230" s="547"/>
      <c r="D230" s="547"/>
      <c r="E230" s="547"/>
      <c r="F230" s="547"/>
      <c r="G230" s="547"/>
      <c r="H230" s="547"/>
      <c r="I230" s="547"/>
      <c r="J230" s="547"/>
      <c r="K230" s="94">
        <f>K229-K232</f>
        <v>0</v>
      </c>
      <c r="L230" s="330" t="str">
        <f>IFERROR($K$230/$K$229,"")</f>
        <v/>
      </c>
      <c r="O230" s="111"/>
      <c r="P230" s="29"/>
      <c r="Q230" s="29"/>
      <c r="R230" s="95"/>
      <c r="S230" s="29"/>
      <c r="T230" s="29"/>
      <c r="U230" s="29"/>
      <c r="V230" s="29"/>
      <c r="W230" s="29"/>
      <c r="X230" s="29"/>
      <c r="Z230" s="29"/>
      <c r="AA230" s="29"/>
      <c r="AB230" s="29"/>
    </row>
    <row r="231" spans="2:28" ht="15" customHeight="1" thickBot="1" x14ac:dyDescent="0.25">
      <c r="B231" s="551" t="s">
        <v>224</v>
      </c>
      <c r="C231" s="552"/>
      <c r="D231" s="552"/>
      <c r="E231" s="552"/>
      <c r="F231" s="552"/>
      <c r="G231" s="552"/>
      <c r="H231" s="552"/>
      <c r="I231" s="552"/>
      <c r="J231" s="552"/>
      <c r="K231" s="94">
        <f>SUM(P38,P68,P98,P128,P158,P188)</f>
        <v>0</v>
      </c>
      <c r="L231" s="330"/>
      <c r="O231" s="111"/>
      <c r="P231" s="29"/>
      <c r="Q231" s="29"/>
      <c r="R231" s="95"/>
      <c r="S231" s="29"/>
      <c r="T231" s="29"/>
      <c r="U231" s="29"/>
      <c r="V231" s="29"/>
      <c r="W231" s="29"/>
      <c r="X231" s="29"/>
      <c r="Z231" s="29"/>
      <c r="AA231" s="29"/>
      <c r="AB231" s="29"/>
    </row>
    <row r="232" spans="2:28" ht="15" customHeight="1" thickBot="1" x14ac:dyDescent="0.25">
      <c r="B232" s="546" t="s">
        <v>131</v>
      </c>
      <c r="C232" s="547"/>
      <c r="D232" s="547"/>
      <c r="E232" s="547"/>
      <c r="F232" s="547"/>
      <c r="G232" s="547"/>
      <c r="H232" s="547"/>
      <c r="I232" s="547"/>
      <c r="J232" s="547"/>
      <c r="K232" s="94">
        <f>N218</f>
        <v>0</v>
      </c>
      <c r="L232" s="330" t="str">
        <f>IFERROR($K$232/$K$229,"")</f>
        <v/>
      </c>
      <c r="N232" s="230" t="s">
        <v>230</v>
      </c>
      <c r="O232" s="111"/>
      <c r="Q232" s="29"/>
      <c r="S232" s="29"/>
      <c r="T232" s="29"/>
      <c r="U232" s="29"/>
      <c r="V232" s="29"/>
      <c r="W232" s="29"/>
      <c r="X232" s="29"/>
      <c r="Z232" s="29"/>
      <c r="AA232" s="29"/>
      <c r="AB232" s="29"/>
    </row>
    <row r="233" spans="2:28" ht="15" customHeight="1" thickBot="1" x14ac:dyDescent="0.25">
      <c r="B233" s="546" t="s">
        <v>132</v>
      </c>
      <c r="C233" s="547"/>
      <c r="D233" s="547"/>
      <c r="E233" s="547"/>
      <c r="F233" s="547"/>
      <c r="G233" s="547"/>
      <c r="H233" s="547"/>
      <c r="I233" s="547"/>
      <c r="J233" s="547"/>
      <c r="K233" s="94">
        <f>MAX(K231-K232,0)</f>
        <v>0</v>
      </c>
      <c r="L233" s="230" t="s">
        <v>73</v>
      </c>
      <c r="O233" s="111"/>
      <c r="Q233" s="29"/>
      <c r="S233" s="29"/>
      <c r="T233" s="29"/>
      <c r="U233" s="29"/>
      <c r="V233" s="29"/>
      <c r="W233" s="29"/>
      <c r="X233" s="29"/>
      <c r="Z233" s="29"/>
      <c r="AA233" s="29"/>
      <c r="AB233" s="29"/>
    </row>
    <row r="234" spans="2:28" ht="15" customHeight="1" thickBot="1" x14ac:dyDescent="0.25">
      <c r="B234" s="144"/>
      <c r="C234" s="144"/>
      <c r="D234" s="144"/>
      <c r="E234" s="144"/>
      <c r="F234" s="144"/>
      <c r="G234" s="144"/>
      <c r="H234" s="144"/>
      <c r="I234" s="144"/>
      <c r="J234" s="144"/>
      <c r="K234" s="43"/>
      <c r="L234" s="111"/>
      <c r="O234" s="111"/>
      <c r="Q234" s="29"/>
      <c r="R234" s="29"/>
      <c r="S234" s="29"/>
      <c r="T234" s="29"/>
      <c r="U234" s="29"/>
      <c r="V234" s="29"/>
      <c r="W234" s="29"/>
      <c r="X234" s="29"/>
      <c r="Z234" s="29"/>
      <c r="AA234" s="29"/>
      <c r="AB234" s="29"/>
    </row>
    <row r="235" spans="2:28" ht="26.25" thickBot="1" x14ac:dyDescent="0.25">
      <c r="B235" s="553" t="s">
        <v>133</v>
      </c>
      <c r="C235" s="554"/>
      <c r="D235" s="554"/>
      <c r="E235" s="554"/>
      <c r="F235" s="554"/>
      <c r="G235" s="554"/>
      <c r="H235" s="554"/>
      <c r="I235" s="554"/>
      <c r="J235" s="554"/>
      <c r="K235" s="154" t="s">
        <v>248</v>
      </c>
      <c r="O235" s="111"/>
      <c r="Q235" s="29"/>
      <c r="S235" s="29"/>
      <c r="T235" s="29"/>
      <c r="U235" s="29"/>
      <c r="V235" s="419" t="s">
        <v>134</v>
      </c>
      <c r="W235" s="29"/>
      <c r="X235" s="419" t="s">
        <v>135</v>
      </c>
      <c r="Z235" s="29"/>
      <c r="AA235" s="29"/>
      <c r="AB235" s="29"/>
    </row>
    <row r="236" spans="2:28" ht="13.5" thickBot="1" x14ac:dyDescent="0.25">
      <c r="B236" s="555" t="s">
        <v>68</v>
      </c>
      <c r="C236" s="556"/>
      <c r="D236" s="556"/>
      <c r="E236" s="556"/>
      <c r="F236" s="556"/>
      <c r="G236" s="556"/>
      <c r="H236" s="556"/>
      <c r="I236" s="556"/>
      <c r="J236" s="556"/>
      <c r="K236" s="94">
        <f>SUM(R38,R68,R98,R128,R158,R188)</f>
        <v>0</v>
      </c>
      <c r="O236" s="111"/>
      <c r="Q236" s="29"/>
      <c r="S236" s="29"/>
      <c r="T236" s="29"/>
      <c r="U236" s="29"/>
      <c r="V236" s="400">
        <f>SUM(V38,V68,V98,V128,V158,V188)</f>
        <v>0</v>
      </c>
      <c r="W236" s="29"/>
      <c r="X236" s="400">
        <f>SUM(X38,X68,X98,X128,X158,X188)</f>
        <v>0</v>
      </c>
      <c r="Z236" s="29"/>
      <c r="AA236" s="29"/>
      <c r="AB236" s="29"/>
    </row>
    <row r="237" spans="2:28" ht="13.5" customHeight="1" thickBot="1" x14ac:dyDescent="0.25">
      <c r="B237" s="557" t="s">
        <v>224</v>
      </c>
      <c r="C237" s="558"/>
      <c r="D237" s="558"/>
      <c r="E237" s="558"/>
      <c r="F237" s="558"/>
      <c r="G237" s="558"/>
      <c r="H237" s="558"/>
      <c r="I237" s="558"/>
      <c r="J237" s="558"/>
      <c r="K237" s="94">
        <f>SUM(S38,S68,S98,S128,S158,S188)</f>
        <v>0</v>
      </c>
      <c r="O237" s="111"/>
      <c r="Q237" s="29"/>
      <c r="S237" s="29"/>
      <c r="T237" s="29"/>
      <c r="U237" s="29"/>
      <c r="V237" s="400">
        <f>SUM(Z38,Z68,Z98,Z128,Z158,Z188)</f>
        <v>0</v>
      </c>
      <c r="W237" s="29"/>
      <c r="X237" s="400">
        <f>SUM(AB38,AB68,AB98,AB128,AB158,AB188)</f>
        <v>0</v>
      </c>
      <c r="Z237" s="29"/>
      <c r="AA237" s="29"/>
      <c r="AB237" s="29"/>
    </row>
    <row r="238" spans="2:28" ht="13.5" customHeight="1" thickBot="1" x14ac:dyDescent="0.25">
      <c r="B238" s="559" t="s">
        <v>204</v>
      </c>
      <c r="C238" s="560"/>
      <c r="D238" s="560"/>
      <c r="E238" s="560"/>
      <c r="F238" s="560"/>
      <c r="G238" s="560"/>
      <c r="H238" s="560"/>
      <c r="I238" s="560"/>
      <c r="J238" s="560"/>
      <c r="K238" s="94">
        <f>R218</f>
        <v>0</v>
      </c>
      <c r="O238" s="111"/>
      <c r="P238" s="123"/>
      <c r="Q238" s="118"/>
      <c r="S238" s="29"/>
      <c r="T238" s="29"/>
      <c r="U238" s="29"/>
      <c r="V238" s="400">
        <f>V218</f>
        <v>0</v>
      </c>
      <c r="W238" s="29"/>
      <c r="X238" s="400">
        <f>X218</f>
        <v>0</v>
      </c>
      <c r="Z238" s="29"/>
      <c r="AA238" s="29"/>
      <c r="AB238" s="29"/>
    </row>
    <row r="239" spans="2:28" ht="13.5" customHeight="1" thickBot="1" x14ac:dyDescent="0.25">
      <c r="B239" s="557" t="s">
        <v>205</v>
      </c>
      <c r="C239" s="558"/>
      <c r="D239" s="558"/>
      <c r="E239" s="558"/>
      <c r="F239" s="558"/>
      <c r="G239" s="558"/>
      <c r="H239" s="558"/>
      <c r="I239" s="558"/>
      <c r="J239" s="558"/>
      <c r="K239" s="94">
        <f>K236-K238</f>
        <v>0</v>
      </c>
      <c r="O239" s="111"/>
      <c r="P239" s="123"/>
      <c r="Q239" s="118"/>
      <c r="S239" s="29"/>
      <c r="T239" s="29"/>
      <c r="U239" s="29"/>
      <c r="V239" s="400">
        <f t="shared" ref="V239" si="56">V236-V238</f>
        <v>0</v>
      </c>
      <c r="W239" s="29"/>
      <c r="X239" s="400">
        <f>X236-X238</f>
        <v>0</v>
      </c>
      <c r="Z239" s="29"/>
      <c r="AA239" s="29"/>
      <c r="AB239" s="29"/>
    </row>
    <row r="240" spans="2:28" x14ac:dyDescent="0.2">
      <c r="B240" s="32"/>
      <c r="C240" s="32"/>
      <c r="D240" s="103"/>
      <c r="E240" s="110"/>
      <c r="F240" s="110"/>
      <c r="G240" s="111"/>
      <c r="H240" s="112"/>
      <c r="I240" s="29"/>
      <c r="J240" s="111"/>
      <c r="K240" s="230" t="s">
        <v>188</v>
      </c>
      <c r="O240" s="111"/>
      <c r="P240" s="29"/>
      <c r="Q240" s="29"/>
      <c r="S240" s="29"/>
      <c r="T240" s="29"/>
      <c r="U240" s="29"/>
      <c r="V240" s="230"/>
      <c r="W240" s="29"/>
      <c r="X240" s="230"/>
      <c r="Z240" s="29"/>
      <c r="AA240" s="29"/>
      <c r="AB240" s="29"/>
    </row>
    <row r="241" spans="1:30" x14ac:dyDescent="0.2">
      <c r="B241" s="44" t="s">
        <v>136</v>
      </c>
      <c r="C241" s="28"/>
      <c r="D241" s="28"/>
      <c r="E241" s="28"/>
      <c r="F241" s="28"/>
      <c r="G241" s="28"/>
      <c r="H241" s="28"/>
      <c r="I241" s="28"/>
      <c r="J241" s="28"/>
      <c r="K241" s="28"/>
      <c r="L241" s="260"/>
      <c r="O241" s="28"/>
      <c r="P241" s="28"/>
      <c r="Q241" s="28"/>
      <c r="S241" s="28"/>
      <c r="T241" s="28"/>
      <c r="U241" s="28"/>
      <c r="W241" s="28"/>
      <c r="X241" s="29"/>
      <c r="Z241" s="28"/>
      <c r="AA241" s="28"/>
      <c r="AB241" s="28"/>
      <c r="AC241" s="28"/>
      <c r="AD241" s="28"/>
    </row>
    <row r="242" spans="1:30" x14ac:dyDescent="0.2">
      <c r="B242" s="44"/>
      <c r="C242" s="28"/>
      <c r="D242" s="28"/>
      <c r="E242" s="28"/>
      <c r="F242" s="28"/>
      <c r="G242" s="28"/>
      <c r="H242" s="28"/>
      <c r="I242" s="28"/>
      <c r="J242" s="28"/>
      <c r="K242" s="28"/>
      <c r="L242" s="260"/>
      <c r="O242" s="329"/>
      <c r="P242" s="329"/>
      <c r="Q242" s="28"/>
      <c r="S242" s="28"/>
      <c r="T242" s="28"/>
      <c r="U242" s="28"/>
      <c r="W242" s="28"/>
      <c r="X242" s="29"/>
      <c r="Z242" s="28"/>
      <c r="AA242" s="28"/>
      <c r="AB242" s="28"/>
      <c r="AC242" s="28"/>
      <c r="AD242" s="28"/>
    </row>
    <row r="243" spans="1:30" ht="143.25" customHeight="1" x14ac:dyDescent="0.2">
      <c r="B243" s="535"/>
      <c r="C243" s="536"/>
      <c r="D243" s="536"/>
      <c r="E243" s="536"/>
      <c r="F243" s="536"/>
      <c r="G243" s="536"/>
      <c r="H243" s="536"/>
      <c r="I243" s="536"/>
      <c r="J243" s="536"/>
      <c r="K243" s="537"/>
      <c r="L243" s="328"/>
      <c r="M243" s="328"/>
      <c r="O243" s="318"/>
      <c r="Q243" s="329"/>
      <c r="S243" s="329"/>
      <c r="T243" s="329"/>
      <c r="U243" s="329"/>
      <c r="W243" s="329"/>
      <c r="X243" s="29"/>
      <c r="Z243" s="329"/>
      <c r="AA243" s="329"/>
      <c r="AB243" s="329"/>
    </row>
    <row r="244" spans="1:30" x14ac:dyDescent="0.2">
      <c r="B244" s="114"/>
      <c r="C244" s="114"/>
      <c r="D244" s="114"/>
      <c r="E244" s="114"/>
      <c r="F244" s="114"/>
      <c r="G244" s="114"/>
      <c r="H244" s="114"/>
      <c r="I244" s="114"/>
      <c r="J244" s="114"/>
      <c r="K244" s="114"/>
      <c r="L244" s="114"/>
      <c r="M244" s="261"/>
      <c r="O244" s="318"/>
      <c r="P244" s="115"/>
      <c r="Q244" s="115"/>
      <c r="S244" s="115"/>
      <c r="T244" s="115"/>
      <c r="U244" s="115"/>
      <c r="W244" s="115"/>
      <c r="X244" s="29"/>
      <c r="Z244" s="115"/>
      <c r="AA244" s="115"/>
      <c r="AB244" s="115"/>
    </row>
    <row r="245" spans="1:30" x14ac:dyDescent="0.2">
      <c r="B245" s="29"/>
      <c r="C245" s="29"/>
      <c r="D245" s="29"/>
      <c r="E245" s="29"/>
      <c r="F245" s="29"/>
      <c r="N245" s="111"/>
      <c r="P245" s="29"/>
      <c r="Q245" s="29"/>
      <c r="S245" s="29"/>
      <c r="T245" s="29"/>
      <c r="U245" s="29"/>
      <c r="V245" s="29"/>
      <c r="W245" s="29"/>
      <c r="X245" s="29"/>
      <c r="Z245" s="29"/>
      <c r="AA245" s="29"/>
      <c r="AB245" s="29"/>
    </row>
    <row r="246" spans="1:30" hidden="1" x14ac:dyDescent="0.2">
      <c r="A246"/>
      <c r="B246" s="28"/>
      <c r="C246" s="28"/>
      <c r="D246" s="28"/>
      <c r="E246" s="28"/>
      <c r="F246" s="28"/>
      <c r="G246" s="28"/>
      <c r="H246" s="28"/>
      <c r="I246" s="28"/>
      <c r="J246" s="28"/>
      <c r="K246" s="28"/>
      <c r="L246" s="28"/>
      <c r="M246" s="260"/>
      <c r="N246" s="260"/>
      <c r="O246" s="28"/>
      <c r="P246" s="28"/>
      <c r="Q246"/>
      <c r="R246" s="29"/>
      <c r="S246"/>
      <c r="T246"/>
      <c r="U246"/>
      <c r="V246" s="29"/>
      <c r="W246"/>
      <c r="X246" s="28"/>
      <c r="Y246"/>
      <c r="Z246"/>
      <c r="AA246"/>
      <c r="AB246"/>
      <c r="AC246"/>
      <c r="AD246"/>
    </row>
    <row r="247" spans="1:30" hidden="1" x14ac:dyDescent="0.2">
      <c r="A247"/>
      <c r="B247" s="28"/>
      <c r="C247" s="28"/>
      <c r="D247" s="28"/>
      <c r="E247" s="28"/>
      <c r="F247" s="28"/>
      <c r="G247" s="28"/>
      <c r="H247" s="28"/>
      <c r="I247" s="28"/>
      <c r="J247" s="28"/>
      <c r="K247" s="28"/>
      <c r="L247" s="28"/>
      <c r="M247" s="260"/>
      <c r="N247" s="260"/>
      <c r="O247" s="28"/>
      <c r="P247" s="28"/>
      <c r="Q247"/>
      <c r="R247" s="29"/>
      <c r="S247"/>
      <c r="T247"/>
      <c r="U247"/>
      <c r="V247" s="29"/>
      <c r="W247"/>
      <c r="X247" s="28"/>
      <c r="Y247"/>
      <c r="Z247"/>
      <c r="AA247"/>
      <c r="AB247"/>
      <c r="AC247"/>
      <c r="AD247"/>
    </row>
    <row r="248" spans="1:30" hidden="1" x14ac:dyDescent="0.2">
      <c r="A248"/>
      <c r="B248" s="28"/>
      <c r="C248" s="28"/>
      <c r="D248" s="28"/>
      <c r="E248" s="28"/>
      <c r="F248" s="28"/>
      <c r="G248" s="28"/>
      <c r="H248" s="28"/>
      <c r="I248" s="28"/>
      <c r="J248" s="28"/>
      <c r="K248" s="28"/>
      <c r="L248" s="28"/>
      <c r="M248" s="260"/>
      <c r="N248" s="318"/>
      <c r="O248" s="28"/>
      <c r="P248" s="28"/>
      <c r="Q248"/>
      <c r="R248" s="118"/>
      <c r="S248"/>
      <c r="T248"/>
      <c r="U248"/>
      <c r="V248" s="29"/>
      <c r="W248"/>
      <c r="X248" s="329"/>
      <c r="Y248"/>
      <c r="Z248"/>
      <c r="AA248"/>
      <c r="AB248"/>
      <c r="AC248"/>
      <c r="AD248"/>
    </row>
    <row r="249" spans="1:30" hidden="1" x14ac:dyDescent="0.2">
      <c r="A249"/>
      <c r="B249" s="28"/>
      <c r="C249" s="28"/>
      <c r="D249" s="28"/>
      <c r="E249" s="28"/>
      <c r="F249" s="28"/>
      <c r="G249" s="28"/>
      <c r="H249" s="28"/>
      <c r="I249" s="28"/>
      <c r="J249" s="28"/>
      <c r="K249" s="28"/>
      <c r="L249" s="28"/>
      <c r="M249" s="260"/>
      <c r="N249" s="114"/>
      <c r="O249" s="28"/>
      <c r="P249" s="28"/>
      <c r="Q249"/>
      <c r="R249" s="118"/>
      <c r="S249"/>
      <c r="T249"/>
      <c r="U249"/>
      <c r="V249" s="29"/>
      <c r="W249"/>
      <c r="X249" s="115"/>
      <c r="Y249"/>
      <c r="Z249"/>
      <c r="AA249"/>
      <c r="AB249"/>
      <c r="AC249"/>
      <c r="AD249"/>
    </row>
    <row r="250" spans="1:30" hidden="1" x14ac:dyDescent="0.2">
      <c r="A250"/>
      <c r="B250" s="28"/>
      <c r="C250" s="28"/>
      <c r="D250" s="28"/>
      <c r="E250" s="28"/>
      <c r="F250" s="28"/>
      <c r="G250" s="28"/>
      <c r="H250" s="28"/>
      <c r="I250" s="28"/>
      <c r="J250" s="28"/>
      <c r="K250" s="28"/>
      <c r="L250" s="28"/>
      <c r="M250" s="260"/>
      <c r="O250" s="28"/>
      <c r="P250" s="28"/>
      <c r="Q250"/>
      <c r="R250" s="29"/>
      <c r="S250"/>
      <c r="T250"/>
      <c r="U250"/>
      <c r="V250" s="29"/>
      <c r="W250"/>
      <c r="X250" s="29"/>
      <c r="Y250"/>
      <c r="Z250"/>
      <c r="AA250"/>
      <c r="AB250"/>
      <c r="AC250"/>
      <c r="AD250"/>
    </row>
    <row r="251" spans="1:30" hidden="1" x14ac:dyDescent="0.2">
      <c r="A251"/>
      <c r="B251" s="28"/>
      <c r="C251" s="28"/>
      <c r="D251" s="28"/>
      <c r="E251" s="28"/>
      <c r="F251" s="28"/>
      <c r="G251" s="28"/>
      <c r="H251" s="28"/>
      <c r="I251" s="28"/>
      <c r="J251" s="28"/>
      <c r="K251" s="28"/>
      <c r="L251" s="28"/>
      <c r="M251" s="260"/>
      <c r="N251" s="28"/>
      <c r="O251" s="28"/>
      <c r="P251" s="28"/>
      <c r="Q251"/>
      <c r="R251" s="28"/>
      <c r="S251"/>
      <c r="T251"/>
      <c r="U251"/>
      <c r="V251" s="28"/>
      <c r="W251"/>
      <c r="X251"/>
      <c r="Y251"/>
      <c r="Z251"/>
      <c r="AA251"/>
      <c r="AB251"/>
      <c r="AC251"/>
      <c r="AD251"/>
    </row>
    <row r="252" spans="1:30" hidden="1" x14ac:dyDescent="0.2">
      <c r="A252"/>
      <c r="B252" s="28"/>
      <c r="C252" s="28"/>
      <c r="D252" s="28"/>
      <c r="E252" s="28"/>
      <c r="F252" s="28"/>
      <c r="G252" s="28"/>
      <c r="H252" s="28"/>
      <c r="I252" s="28"/>
      <c r="J252" s="28"/>
      <c r="K252" s="28"/>
      <c r="L252" s="28"/>
      <c r="M252" s="260"/>
      <c r="N252" s="28"/>
      <c r="O252" s="28"/>
      <c r="P252" s="28"/>
      <c r="Q252"/>
      <c r="R252" s="28"/>
      <c r="S252"/>
      <c r="T252"/>
      <c r="U252"/>
      <c r="V252" s="28"/>
      <c r="W252"/>
      <c r="X252"/>
      <c r="Y252"/>
      <c r="Z252"/>
      <c r="AA252"/>
      <c r="AB252"/>
      <c r="AC252"/>
      <c r="AD252"/>
    </row>
    <row r="253" spans="1:30" hidden="1" x14ac:dyDescent="0.2">
      <c r="A253"/>
      <c r="B253" s="28"/>
      <c r="C253" s="28"/>
      <c r="D253" s="28"/>
      <c r="E253" s="28"/>
      <c r="F253" s="28"/>
      <c r="G253" s="28"/>
      <c r="H253" s="28"/>
      <c r="I253" s="28"/>
      <c r="J253" s="28"/>
      <c r="K253" s="28"/>
      <c r="L253" s="28"/>
      <c r="M253" s="260"/>
      <c r="N253" s="28"/>
      <c r="O253" s="28"/>
      <c r="P253" s="28"/>
      <c r="Q253"/>
      <c r="R253" s="329"/>
      <c r="S253"/>
      <c r="T253"/>
      <c r="U253"/>
      <c r="V253" s="329"/>
      <c r="W253"/>
      <c r="X253"/>
      <c r="Y253"/>
      <c r="Z253"/>
      <c r="AA253"/>
      <c r="AB253"/>
      <c r="AC253"/>
      <c r="AD253"/>
    </row>
    <row r="254" spans="1:30" hidden="1" x14ac:dyDescent="0.2">
      <c r="A254"/>
      <c r="B254" s="28"/>
      <c r="C254" s="28"/>
      <c r="D254" s="28"/>
      <c r="E254" s="28"/>
      <c r="F254" s="28"/>
      <c r="G254" s="28"/>
      <c r="H254" s="28"/>
      <c r="I254" s="28"/>
      <c r="J254" s="28"/>
      <c r="K254" s="28"/>
      <c r="L254" s="28"/>
      <c r="M254" s="260"/>
      <c r="N254" s="28"/>
      <c r="O254" s="28"/>
      <c r="P254" s="28"/>
      <c r="Q254"/>
      <c r="R254" s="115"/>
      <c r="S254"/>
      <c r="T254"/>
      <c r="U254"/>
      <c r="V254" s="115"/>
      <c r="W254"/>
      <c r="X254"/>
      <c r="Y254"/>
      <c r="Z254"/>
      <c r="AA254"/>
      <c r="AB254"/>
      <c r="AC254"/>
      <c r="AD254"/>
    </row>
    <row r="255" spans="1:30" hidden="1" x14ac:dyDescent="0.2">
      <c r="A255"/>
      <c r="B255" s="28"/>
      <c r="C255" s="28"/>
      <c r="D255" s="28"/>
      <c r="E255" s="28"/>
      <c r="F255" s="28"/>
      <c r="G255" s="28"/>
      <c r="H255" s="28"/>
      <c r="I255" s="28"/>
      <c r="J255" s="28"/>
      <c r="K255" s="28"/>
      <c r="L255" s="28"/>
      <c r="M255" s="260"/>
      <c r="N255" s="28"/>
      <c r="O255" s="28"/>
      <c r="P255" s="28"/>
      <c r="Q255"/>
      <c r="R255" s="29"/>
      <c r="S255"/>
      <c r="T255"/>
      <c r="U255"/>
      <c r="V255" s="29"/>
      <c r="W255"/>
      <c r="X255"/>
      <c r="Y255"/>
      <c r="Z255"/>
      <c r="AA255"/>
      <c r="AB255"/>
      <c r="AC255"/>
      <c r="AD255"/>
    </row>
    <row r="256" spans="1:30" hidden="1" x14ac:dyDescent="0.2">
      <c r="A256"/>
      <c r="B256" s="28"/>
      <c r="C256" s="28"/>
      <c r="D256" s="28"/>
      <c r="E256" s="28"/>
      <c r="F256" s="28"/>
      <c r="G256" s="28"/>
      <c r="H256" s="28"/>
      <c r="I256" s="28"/>
      <c r="J256" s="28"/>
      <c r="K256" s="28"/>
      <c r="L256" s="28"/>
      <c r="M256" s="260"/>
      <c r="N256" s="28"/>
      <c r="O256" s="28"/>
      <c r="P256" s="28"/>
      <c r="Q256"/>
      <c r="R256"/>
      <c r="S256"/>
      <c r="T256"/>
      <c r="U256"/>
      <c r="V256"/>
      <c r="W256"/>
      <c r="X256"/>
      <c r="Y256"/>
      <c r="Z256"/>
      <c r="AA256"/>
      <c r="AB256"/>
      <c r="AC256"/>
      <c r="AD256"/>
    </row>
    <row r="257" spans="1:30" hidden="1" x14ac:dyDescent="0.2">
      <c r="A257"/>
      <c r="B257" s="28"/>
      <c r="C257" s="28"/>
      <c r="D257" s="28"/>
      <c r="E257" s="28"/>
      <c r="F257" s="28"/>
      <c r="G257" s="28"/>
      <c r="H257" s="28"/>
      <c r="I257" s="28"/>
      <c r="J257" s="28"/>
      <c r="K257" s="28"/>
      <c r="L257" s="28"/>
      <c r="M257" s="260"/>
      <c r="N257" s="28"/>
      <c r="O257" s="28"/>
      <c r="P257" s="28"/>
      <c r="Q257"/>
      <c r="R257"/>
      <c r="S257"/>
      <c r="T257"/>
      <c r="U257"/>
      <c r="V257"/>
      <c r="W257"/>
      <c r="X257"/>
      <c r="Y257"/>
      <c r="Z257"/>
      <c r="AA257"/>
      <c r="AB257"/>
      <c r="AC257"/>
      <c r="AD257"/>
    </row>
    <row r="258" spans="1:30" hidden="1" x14ac:dyDescent="0.2">
      <c r="A258"/>
      <c r="B258" s="28"/>
      <c r="C258" s="28"/>
      <c r="D258" s="28"/>
      <c r="E258" s="28"/>
      <c r="F258" s="28"/>
      <c r="G258" s="28"/>
      <c r="H258" s="28"/>
      <c r="I258" s="28"/>
      <c r="J258" s="28"/>
      <c r="K258" s="28"/>
      <c r="L258" s="28"/>
      <c r="M258" s="260"/>
      <c r="N258" s="28"/>
      <c r="O258" s="28"/>
      <c r="P258" s="28"/>
      <c r="Q258"/>
      <c r="R258"/>
      <c r="S258"/>
      <c r="T258"/>
      <c r="U258"/>
      <c r="V258"/>
      <c r="W258"/>
      <c r="X258"/>
      <c r="Y258"/>
      <c r="Z258"/>
      <c r="AA258"/>
      <c r="AB258"/>
      <c r="AC258"/>
      <c r="AD258"/>
    </row>
    <row r="259" spans="1:30" hidden="1" x14ac:dyDescent="0.2">
      <c r="A259"/>
      <c r="B259" s="28"/>
      <c r="C259" s="28"/>
      <c r="D259" s="28"/>
      <c r="E259" s="28"/>
      <c r="F259" s="28"/>
      <c r="G259" s="28"/>
      <c r="H259" s="28"/>
      <c r="I259" s="28"/>
      <c r="J259" s="28"/>
      <c r="K259" s="28"/>
      <c r="L259" s="28"/>
      <c r="M259" s="260"/>
      <c r="N259" s="28"/>
      <c r="O259" s="28"/>
      <c r="P259" s="28"/>
      <c r="Q259"/>
      <c r="R259"/>
      <c r="S259"/>
      <c r="T259"/>
      <c r="U259"/>
      <c r="V259"/>
      <c r="W259"/>
      <c r="X259"/>
      <c r="Y259"/>
      <c r="Z259"/>
      <c r="AA259"/>
      <c r="AB259"/>
      <c r="AC259"/>
      <c r="AD259"/>
    </row>
    <row r="260" spans="1:30" hidden="1" x14ac:dyDescent="0.2">
      <c r="A260"/>
      <c r="B260" s="28"/>
      <c r="C260" s="28"/>
      <c r="D260" s="28"/>
      <c r="E260" s="28"/>
      <c r="F260" s="28"/>
      <c r="G260" s="28"/>
      <c r="H260" s="28"/>
      <c r="I260" s="28"/>
      <c r="J260" s="28"/>
      <c r="K260" s="28"/>
      <c r="L260" s="28"/>
      <c r="M260" s="260"/>
      <c r="N260" s="28"/>
      <c r="O260" s="28"/>
      <c r="P260" s="28"/>
      <c r="Q260"/>
      <c r="R260"/>
      <c r="S260"/>
      <c r="T260"/>
      <c r="U260"/>
      <c r="V260"/>
      <c r="W260"/>
      <c r="X260"/>
      <c r="Y260"/>
      <c r="Z260"/>
      <c r="AA260"/>
      <c r="AB260"/>
      <c r="AC260"/>
      <c r="AD260"/>
    </row>
    <row r="261" spans="1:30" hidden="1" x14ac:dyDescent="0.2">
      <c r="A261"/>
      <c r="B261" s="28"/>
      <c r="C261" s="28"/>
      <c r="D261" s="28"/>
      <c r="E261" s="28"/>
      <c r="F261" s="28"/>
      <c r="G261" s="28"/>
      <c r="H261" s="28"/>
      <c r="I261" s="28"/>
      <c r="J261" s="28"/>
      <c r="K261" s="28"/>
      <c r="L261" s="28"/>
      <c r="M261" s="260"/>
      <c r="N261" s="28"/>
      <c r="O261" s="28"/>
      <c r="P261" s="28"/>
      <c r="Q261"/>
      <c r="R261"/>
      <c r="S261"/>
      <c r="T261"/>
      <c r="U261"/>
      <c r="V261"/>
      <c r="W261"/>
      <c r="X261"/>
      <c r="Y261"/>
      <c r="Z261"/>
      <c r="AA261"/>
      <c r="AB261"/>
      <c r="AC261"/>
      <c r="AD261"/>
    </row>
    <row r="262" spans="1:30" hidden="1" x14ac:dyDescent="0.2">
      <c r="A262"/>
      <c r="B262" s="28"/>
      <c r="C262" s="28"/>
      <c r="D262" s="28"/>
      <c r="E262" s="28"/>
      <c r="F262" s="28"/>
      <c r="G262" s="28"/>
      <c r="H262" s="28"/>
      <c r="I262" s="28"/>
      <c r="J262" s="28"/>
      <c r="K262" s="28"/>
      <c r="L262" s="28"/>
      <c r="M262" s="260"/>
      <c r="N262" s="28"/>
      <c r="O262" s="28"/>
      <c r="P262" s="28"/>
      <c r="Q262"/>
      <c r="R262"/>
      <c r="S262"/>
      <c r="T262"/>
      <c r="U262"/>
      <c r="V262"/>
      <c r="W262"/>
      <c r="X262"/>
      <c r="Y262"/>
      <c r="Z262"/>
      <c r="AA262"/>
      <c r="AB262"/>
      <c r="AC262"/>
      <c r="AD262"/>
    </row>
    <row r="263" spans="1:30" hidden="1" x14ac:dyDescent="0.2">
      <c r="A263"/>
      <c r="B263" s="28"/>
      <c r="C263" s="28"/>
      <c r="D263" s="28"/>
      <c r="E263" s="28"/>
      <c r="F263" s="28"/>
      <c r="G263" s="28"/>
      <c r="H263" s="28"/>
      <c r="I263" s="28"/>
      <c r="J263" s="28"/>
      <c r="K263" s="28"/>
      <c r="L263" s="28"/>
      <c r="M263" s="260"/>
      <c r="N263" s="28"/>
      <c r="O263" s="28"/>
      <c r="P263" s="28"/>
      <c r="Q263"/>
      <c r="R263"/>
      <c r="S263"/>
      <c r="T263"/>
      <c r="U263"/>
      <c r="V263"/>
      <c r="W263"/>
      <c r="X263"/>
      <c r="Y263"/>
      <c r="Z263"/>
      <c r="AA263"/>
      <c r="AB263"/>
      <c r="AC263"/>
      <c r="AD263"/>
    </row>
    <row r="264" spans="1:30" hidden="1" x14ac:dyDescent="0.2">
      <c r="A264"/>
      <c r="B264" s="28"/>
      <c r="C264" s="28"/>
      <c r="D264" s="28"/>
      <c r="E264" s="28"/>
      <c r="F264" s="28"/>
      <c r="G264" s="28"/>
      <c r="H264" s="28"/>
      <c r="I264" s="28"/>
      <c r="J264" s="28"/>
      <c r="K264" s="28"/>
      <c r="L264" s="28"/>
      <c r="M264" s="260"/>
      <c r="N264" s="28"/>
      <c r="O264" s="28"/>
      <c r="P264" s="28"/>
      <c r="Q264"/>
      <c r="R264"/>
      <c r="S264"/>
      <c r="T264"/>
      <c r="U264"/>
      <c r="V264"/>
      <c r="W264"/>
      <c r="X264"/>
      <c r="Y264"/>
      <c r="Z264"/>
      <c r="AA264"/>
      <c r="AB264"/>
      <c r="AC264"/>
      <c r="AD264"/>
    </row>
    <row r="265" spans="1:30" hidden="1" x14ac:dyDescent="0.2">
      <c r="A265"/>
      <c r="B265" s="28"/>
      <c r="C265" s="28"/>
      <c r="D265" s="28"/>
      <c r="E265" s="28"/>
      <c r="F265" s="28"/>
      <c r="G265" s="28"/>
      <c r="H265" s="28"/>
      <c r="I265" s="28"/>
      <c r="J265" s="28"/>
      <c r="K265" s="28"/>
      <c r="L265" s="28"/>
      <c r="M265" s="260"/>
      <c r="N265" s="28"/>
      <c r="O265" s="28"/>
      <c r="P265" s="28"/>
      <c r="Q265"/>
      <c r="R265"/>
      <c r="S265"/>
      <c r="T265"/>
      <c r="U265"/>
      <c r="V265"/>
      <c r="W265"/>
      <c r="X265"/>
      <c r="Y265"/>
      <c r="Z265"/>
      <c r="AA265"/>
      <c r="AB265"/>
      <c r="AC265"/>
      <c r="AD265"/>
    </row>
    <row r="266" spans="1:30" hidden="1" x14ac:dyDescent="0.2">
      <c r="A266"/>
      <c r="B266" s="28"/>
      <c r="C266" s="28"/>
      <c r="D266" s="28"/>
      <c r="E266" s="28"/>
      <c r="F266" s="28"/>
      <c r="G266" s="28"/>
      <c r="H266" s="28"/>
      <c r="I266" s="28"/>
      <c r="J266" s="28"/>
      <c r="K266" s="28"/>
      <c r="L266" s="28"/>
      <c r="M266" s="260"/>
      <c r="N266" s="28"/>
      <c r="O266" s="28"/>
      <c r="P266" s="28"/>
      <c r="Q266"/>
      <c r="R266"/>
      <c r="S266"/>
      <c r="T266"/>
      <c r="U266"/>
      <c r="V266"/>
      <c r="W266"/>
      <c r="X266"/>
      <c r="Y266"/>
      <c r="Z266"/>
      <c r="AA266"/>
      <c r="AB266"/>
      <c r="AC266"/>
      <c r="AD266"/>
    </row>
    <row r="267" spans="1:30" hidden="1" x14ac:dyDescent="0.2">
      <c r="A267"/>
      <c r="B267" s="28"/>
      <c r="C267" s="28"/>
      <c r="D267" s="28"/>
      <c r="E267" s="28"/>
      <c r="F267" s="28"/>
      <c r="G267" s="28"/>
      <c r="H267" s="28"/>
      <c r="I267" s="28"/>
      <c r="J267" s="28"/>
      <c r="K267" s="28"/>
      <c r="L267" s="28"/>
      <c r="M267" s="260"/>
      <c r="N267" s="28"/>
      <c r="O267" s="28"/>
      <c r="P267" s="28"/>
      <c r="Q267"/>
      <c r="R267"/>
      <c r="S267"/>
      <c r="T267"/>
      <c r="U267"/>
      <c r="V267"/>
      <c r="W267"/>
      <c r="X267"/>
      <c r="Y267"/>
      <c r="Z267"/>
      <c r="AA267"/>
      <c r="AB267"/>
      <c r="AC267"/>
      <c r="AD267"/>
    </row>
    <row r="268" spans="1:30" hidden="1" x14ac:dyDescent="0.2">
      <c r="A268"/>
      <c r="B268" s="28"/>
      <c r="C268" s="28"/>
      <c r="D268" s="28"/>
      <c r="E268" s="28"/>
      <c r="F268" s="28"/>
      <c r="G268" s="28"/>
      <c r="H268" s="28"/>
      <c r="I268" s="28"/>
      <c r="J268" s="28"/>
      <c r="K268" s="28"/>
      <c r="L268" s="28"/>
      <c r="M268" s="260"/>
      <c r="N268" s="28"/>
      <c r="O268" s="28"/>
      <c r="P268" s="28"/>
      <c r="Q268"/>
      <c r="R268"/>
      <c r="S268"/>
      <c r="T268"/>
      <c r="U268"/>
      <c r="V268"/>
      <c r="W268"/>
      <c r="X268"/>
      <c r="Y268"/>
      <c r="Z268"/>
      <c r="AA268"/>
      <c r="AB268"/>
      <c r="AC268"/>
      <c r="AD268"/>
    </row>
    <row r="269" spans="1:30" hidden="1" x14ac:dyDescent="0.2">
      <c r="A269"/>
      <c r="B269" s="28"/>
      <c r="C269" s="28"/>
      <c r="D269" s="28"/>
      <c r="E269" s="28"/>
      <c r="F269" s="28"/>
      <c r="G269" s="28"/>
      <c r="H269" s="28"/>
      <c r="I269" s="28"/>
      <c r="J269" s="28"/>
      <c r="K269" s="28"/>
      <c r="L269" s="28"/>
      <c r="M269" s="260"/>
      <c r="N269" s="28"/>
      <c r="O269" s="28"/>
      <c r="P269" s="28"/>
      <c r="Q269"/>
      <c r="R269"/>
      <c r="S269"/>
      <c r="T269"/>
      <c r="U269"/>
      <c r="V269"/>
      <c r="W269"/>
      <c r="X269"/>
      <c r="Y269"/>
      <c r="Z269"/>
      <c r="AA269"/>
      <c r="AB269"/>
      <c r="AC269"/>
      <c r="AD269"/>
    </row>
    <row r="270" spans="1:30" hidden="1" x14ac:dyDescent="0.2">
      <c r="A270"/>
      <c r="B270" s="28"/>
      <c r="C270" s="28"/>
      <c r="D270" s="28"/>
      <c r="E270" s="28"/>
      <c r="F270" s="28"/>
      <c r="G270" s="28"/>
      <c r="H270" s="28"/>
      <c r="I270" s="28"/>
      <c r="J270" s="28"/>
      <c r="K270" s="28"/>
      <c r="L270" s="28"/>
      <c r="M270" s="260"/>
      <c r="N270" s="28"/>
      <c r="O270" s="28"/>
      <c r="P270" s="28"/>
      <c r="Q270"/>
      <c r="R270"/>
      <c r="S270"/>
      <c r="T270"/>
      <c r="U270"/>
      <c r="V270"/>
      <c r="W270"/>
      <c r="X270"/>
      <c r="Y270"/>
      <c r="Z270"/>
      <c r="AA270"/>
      <c r="AB270"/>
      <c r="AC270"/>
      <c r="AD270"/>
    </row>
    <row r="271" spans="1:30" hidden="1" x14ac:dyDescent="0.2">
      <c r="A271"/>
      <c r="B271" s="28"/>
      <c r="C271" s="28"/>
      <c r="D271" s="28"/>
      <c r="E271" s="28"/>
      <c r="F271" s="28"/>
      <c r="G271" s="28"/>
      <c r="H271" s="28"/>
      <c r="I271" s="28"/>
      <c r="J271" s="28"/>
      <c r="K271" s="28"/>
      <c r="L271" s="28"/>
      <c r="M271" s="260"/>
      <c r="N271" s="28"/>
      <c r="O271" s="28"/>
      <c r="P271" s="28"/>
      <c r="Q271"/>
      <c r="R271"/>
      <c r="S271"/>
      <c r="T271"/>
      <c r="U271"/>
      <c r="V271"/>
      <c r="W271"/>
      <c r="X271"/>
      <c r="Y271"/>
      <c r="Z271"/>
      <c r="AA271"/>
      <c r="AB271"/>
      <c r="AC271"/>
      <c r="AD271"/>
    </row>
    <row r="272" spans="1:30" hidden="1" x14ac:dyDescent="0.2">
      <c r="A272"/>
      <c r="B272" s="28"/>
      <c r="C272" s="28"/>
      <c r="D272" s="28"/>
      <c r="E272" s="28"/>
      <c r="F272" s="28"/>
      <c r="G272" s="28"/>
      <c r="H272" s="28"/>
      <c r="I272" s="28"/>
      <c r="J272" s="28"/>
      <c r="K272" s="28"/>
      <c r="L272" s="28"/>
      <c r="M272" s="260"/>
      <c r="N272" s="28"/>
      <c r="O272" s="28"/>
      <c r="P272" s="28"/>
      <c r="Q272"/>
      <c r="R272"/>
      <c r="S272"/>
      <c r="T272"/>
      <c r="U272"/>
      <c r="V272"/>
      <c r="W272"/>
      <c r="X272"/>
      <c r="Y272"/>
      <c r="Z272"/>
      <c r="AA272"/>
      <c r="AB272"/>
      <c r="AC272"/>
      <c r="AD272"/>
    </row>
    <row r="273" spans="1:30" hidden="1" x14ac:dyDescent="0.2">
      <c r="A273"/>
      <c r="B273" s="28"/>
      <c r="C273" s="28"/>
      <c r="D273" s="28"/>
      <c r="E273" s="28"/>
      <c r="F273" s="28"/>
      <c r="G273" s="28"/>
      <c r="H273" s="28"/>
      <c r="I273" s="28"/>
      <c r="J273" s="28"/>
      <c r="K273" s="28"/>
      <c r="L273" s="28"/>
      <c r="M273" s="260"/>
      <c r="N273" s="28"/>
      <c r="O273" s="28"/>
      <c r="P273" s="28"/>
      <c r="Q273"/>
      <c r="R273"/>
      <c r="S273"/>
      <c r="T273"/>
      <c r="U273"/>
      <c r="V273"/>
      <c r="W273"/>
      <c r="X273"/>
      <c r="Y273"/>
      <c r="Z273"/>
      <c r="AA273"/>
      <c r="AB273"/>
      <c r="AC273"/>
      <c r="AD273"/>
    </row>
    <row r="274" spans="1:30" hidden="1" x14ac:dyDescent="0.2">
      <c r="A274"/>
      <c r="B274" s="28"/>
      <c r="C274" s="28"/>
      <c r="D274" s="28"/>
      <c r="E274" s="28"/>
      <c r="F274" s="28"/>
      <c r="G274" s="28"/>
      <c r="H274" s="28"/>
      <c r="I274" s="28"/>
      <c r="J274" s="28"/>
      <c r="K274" s="28"/>
      <c r="L274" s="28"/>
      <c r="M274" s="260"/>
      <c r="N274" s="28"/>
      <c r="O274" s="28"/>
      <c r="P274" s="28"/>
      <c r="Q274"/>
      <c r="R274"/>
      <c r="S274"/>
      <c r="T274"/>
      <c r="U274"/>
      <c r="V274"/>
      <c r="W274"/>
      <c r="X274"/>
      <c r="Y274"/>
      <c r="Z274"/>
      <c r="AA274"/>
      <c r="AB274"/>
      <c r="AC274"/>
      <c r="AD274"/>
    </row>
    <row r="275" spans="1:30" hidden="1" x14ac:dyDescent="0.2">
      <c r="A275"/>
      <c r="B275" s="28"/>
      <c r="C275" s="28"/>
      <c r="D275" s="28"/>
      <c r="E275" s="28"/>
      <c r="F275" s="28"/>
      <c r="G275" s="28"/>
      <c r="H275" s="28"/>
      <c r="I275" s="28"/>
      <c r="J275" s="28"/>
      <c r="K275" s="28"/>
      <c r="L275" s="28"/>
      <c r="M275" s="260"/>
      <c r="N275" s="28"/>
      <c r="O275" s="28"/>
      <c r="P275" s="28"/>
      <c r="Q275"/>
      <c r="R275"/>
      <c r="S275"/>
      <c r="T275"/>
      <c r="U275"/>
      <c r="V275"/>
      <c r="W275"/>
      <c r="X275"/>
      <c r="Y275"/>
      <c r="Z275"/>
      <c r="AA275"/>
      <c r="AB275"/>
      <c r="AC275"/>
      <c r="AD275"/>
    </row>
    <row r="276" spans="1:30" hidden="1" x14ac:dyDescent="0.2">
      <c r="A276"/>
      <c r="B276" s="28"/>
      <c r="C276" s="28"/>
      <c r="D276" s="28"/>
      <c r="E276" s="28"/>
      <c r="F276" s="28"/>
      <c r="G276" s="28"/>
      <c r="H276" s="28"/>
      <c r="I276" s="28"/>
      <c r="J276" s="28"/>
      <c r="K276" s="28"/>
      <c r="L276" s="28"/>
      <c r="M276" s="260"/>
      <c r="N276" s="28"/>
      <c r="O276" s="28"/>
      <c r="P276" s="28"/>
      <c r="Q276"/>
      <c r="R276"/>
      <c r="S276"/>
      <c r="T276"/>
      <c r="U276"/>
      <c r="V276"/>
      <c r="W276"/>
      <c r="X276"/>
      <c r="Y276"/>
      <c r="Z276"/>
      <c r="AA276"/>
      <c r="AB276"/>
      <c r="AC276"/>
      <c r="AD276"/>
    </row>
    <row r="277" spans="1:30" hidden="1" x14ac:dyDescent="0.2">
      <c r="A277"/>
      <c r="B277" s="28"/>
      <c r="C277" s="28"/>
      <c r="D277" s="28"/>
      <c r="E277" s="28"/>
      <c r="F277" s="28"/>
      <c r="G277" s="28"/>
      <c r="H277" s="28"/>
      <c r="I277" s="28"/>
      <c r="J277" s="28"/>
      <c r="K277" s="28"/>
      <c r="L277" s="28"/>
      <c r="M277" s="260"/>
      <c r="N277" s="28"/>
      <c r="O277" s="28"/>
      <c r="P277" s="28"/>
      <c r="Q277"/>
      <c r="R277"/>
      <c r="S277"/>
      <c r="T277"/>
      <c r="U277"/>
      <c r="V277"/>
      <c r="W277"/>
      <c r="X277"/>
      <c r="Y277"/>
      <c r="Z277"/>
      <c r="AA277"/>
      <c r="AB277"/>
      <c r="AC277"/>
      <c r="AD277"/>
    </row>
    <row r="278" spans="1:30" hidden="1" x14ac:dyDescent="0.2">
      <c r="A278"/>
      <c r="B278" s="28"/>
      <c r="C278" s="28"/>
      <c r="D278" s="28"/>
      <c r="E278" s="28"/>
      <c r="F278" s="28"/>
      <c r="G278" s="28"/>
      <c r="H278" s="28"/>
      <c r="I278" s="28"/>
      <c r="J278" s="28"/>
      <c r="K278" s="28"/>
      <c r="L278" s="28"/>
      <c r="M278" s="260"/>
      <c r="N278" s="28"/>
      <c r="O278" s="28"/>
      <c r="P278" s="28"/>
      <c r="Q278"/>
      <c r="R278"/>
      <c r="S278"/>
      <c r="T278"/>
      <c r="U278"/>
      <c r="V278"/>
      <c r="W278"/>
      <c r="X278"/>
      <c r="Y278"/>
      <c r="Z278"/>
      <c r="AA278"/>
      <c r="AB278"/>
      <c r="AC278"/>
      <c r="AD278"/>
    </row>
    <row r="279" spans="1:30" hidden="1" x14ac:dyDescent="0.2">
      <c r="A279"/>
      <c r="B279" s="28"/>
      <c r="C279" s="28"/>
      <c r="D279" s="28"/>
      <c r="E279" s="28"/>
      <c r="F279" s="28"/>
      <c r="G279" s="28"/>
      <c r="H279" s="28"/>
      <c r="I279" s="28"/>
      <c r="J279" s="28"/>
      <c r="K279" s="28"/>
      <c r="L279" s="28"/>
      <c r="M279" s="260"/>
      <c r="N279" s="28"/>
      <c r="O279" s="28"/>
      <c r="P279" s="28"/>
      <c r="Q279"/>
      <c r="R279"/>
      <c r="S279"/>
      <c r="T279"/>
      <c r="U279"/>
      <c r="V279"/>
      <c r="W279"/>
      <c r="X279"/>
      <c r="Y279"/>
      <c r="Z279"/>
      <c r="AA279"/>
      <c r="AB279"/>
      <c r="AC279"/>
      <c r="AD279"/>
    </row>
    <row r="280" spans="1:30" x14ac:dyDescent="0.2">
      <c r="N280" s="28"/>
    </row>
    <row r="281" spans="1:30" x14ac:dyDescent="0.2">
      <c r="N281" s="28"/>
    </row>
    <row r="282" spans="1:30" x14ac:dyDescent="0.2">
      <c r="N282" s="28"/>
    </row>
    <row r="283" spans="1:30" x14ac:dyDescent="0.2">
      <c r="N283" s="28"/>
    </row>
    <row r="284" spans="1:30" x14ac:dyDescent="0.2">
      <c r="N284" s="28"/>
    </row>
    <row r="285" spans="1:30" x14ac:dyDescent="0.2">
      <c r="R285" s="118"/>
    </row>
    <row r="286" spans="1:30" x14ac:dyDescent="0.2">
      <c r="R286" s="118"/>
    </row>
    <row r="287" spans="1:30" x14ac:dyDescent="0.2">
      <c r="R287" s="118"/>
    </row>
    <row r="288" spans="1:30" hidden="1" x14ac:dyDescent="0.2">
      <c r="R288" s="118"/>
      <c r="V288"/>
    </row>
    <row r="289" spans="18:22" hidden="1" x14ac:dyDescent="0.2">
      <c r="R289" s="118"/>
      <c r="V289"/>
    </row>
  </sheetData>
  <sheetProtection algorithmName="SHA-512" hashValue="iP3ehAPpSGxnxuZgmzAdU/q0Y3jbEDFlwuUbp/oDdBYTAduMNV1u4PM+WIp6ny//SaTd+tuF8RUbmthLEtScyQ==" saltValue="gMRwoYryoMU8LCY9RRK6XQ==" spinCount="100000" sheet="1" formatColumns="0" formatRows="0" selectLockedCells="1"/>
  <mergeCells count="195">
    <mergeCell ref="B233:J233"/>
    <mergeCell ref="B235:J235"/>
    <mergeCell ref="B236:J236"/>
    <mergeCell ref="B237:J237"/>
    <mergeCell ref="B238:J238"/>
    <mergeCell ref="B239:J239"/>
    <mergeCell ref="B243:K243"/>
    <mergeCell ref="J220:L220"/>
    <mergeCell ref="B222:J222"/>
    <mergeCell ref="B223:J223"/>
    <mergeCell ref="B224:J224"/>
    <mergeCell ref="B225:J225"/>
    <mergeCell ref="B226:J226"/>
    <mergeCell ref="B227:J227"/>
    <mergeCell ref="B229:J229"/>
    <mergeCell ref="B230:J230"/>
    <mergeCell ref="B231:J231"/>
    <mergeCell ref="B232:J232"/>
    <mergeCell ref="B221:J221"/>
    <mergeCell ref="B186:K186"/>
    <mergeCell ref="B187:K187"/>
    <mergeCell ref="B190:E190"/>
    <mergeCell ref="B180:K180"/>
    <mergeCell ref="B181:K181"/>
    <mergeCell ref="B182:K182"/>
    <mergeCell ref="B183:K183"/>
    <mergeCell ref="B184:K184"/>
    <mergeCell ref="B185:K185"/>
    <mergeCell ref="B175:K175"/>
    <mergeCell ref="B176:K176"/>
    <mergeCell ref="B177:K177"/>
    <mergeCell ref="B178:K178"/>
    <mergeCell ref="B179:K179"/>
    <mergeCell ref="B168:K168"/>
    <mergeCell ref="B169:K169"/>
    <mergeCell ref="B170:K170"/>
    <mergeCell ref="B171:K171"/>
    <mergeCell ref="B172:K172"/>
    <mergeCell ref="B173:K173"/>
    <mergeCell ref="B163:K163"/>
    <mergeCell ref="B164:K164"/>
    <mergeCell ref="B165:K165"/>
    <mergeCell ref="B166:K166"/>
    <mergeCell ref="B167:K167"/>
    <mergeCell ref="B156:K156"/>
    <mergeCell ref="B157:K157"/>
    <mergeCell ref="B160:E160"/>
    <mergeCell ref="B174:K174"/>
    <mergeCell ref="B150:K150"/>
    <mergeCell ref="B151:K151"/>
    <mergeCell ref="B152:K152"/>
    <mergeCell ref="B153:K153"/>
    <mergeCell ref="B154:K154"/>
    <mergeCell ref="B155:K155"/>
    <mergeCell ref="V160:V161"/>
    <mergeCell ref="X160:X161"/>
    <mergeCell ref="B162:K162"/>
    <mergeCell ref="B145:K145"/>
    <mergeCell ref="B146:K146"/>
    <mergeCell ref="B147:K147"/>
    <mergeCell ref="B148:K148"/>
    <mergeCell ref="B149:K149"/>
    <mergeCell ref="B138:K138"/>
    <mergeCell ref="B139:K139"/>
    <mergeCell ref="B140:K140"/>
    <mergeCell ref="B141:K141"/>
    <mergeCell ref="B142:K142"/>
    <mergeCell ref="B143:K143"/>
    <mergeCell ref="B133:K133"/>
    <mergeCell ref="B134:K134"/>
    <mergeCell ref="B135:K135"/>
    <mergeCell ref="B136:K136"/>
    <mergeCell ref="B137:K137"/>
    <mergeCell ref="B126:D126"/>
    <mergeCell ref="B127:D127"/>
    <mergeCell ref="B130:E130"/>
    <mergeCell ref="B144:K144"/>
    <mergeCell ref="B120:D120"/>
    <mergeCell ref="B121:D121"/>
    <mergeCell ref="B122:D122"/>
    <mergeCell ref="B123:D123"/>
    <mergeCell ref="B124:D124"/>
    <mergeCell ref="B125:D125"/>
    <mergeCell ref="X130:X131"/>
    <mergeCell ref="V130:V131"/>
    <mergeCell ref="B132:K132"/>
    <mergeCell ref="B115:D115"/>
    <mergeCell ref="B116:D116"/>
    <mergeCell ref="B117:D117"/>
    <mergeCell ref="B118:D118"/>
    <mergeCell ref="B119:D119"/>
    <mergeCell ref="B108:D108"/>
    <mergeCell ref="B109:D109"/>
    <mergeCell ref="B110:D110"/>
    <mergeCell ref="B111:D111"/>
    <mergeCell ref="B112:D112"/>
    <mergeCell ref="B113:D113"/>
    <mergeCell ref="B103:D103"/>
    <mergeCell ref="B104:D104"/>
    <mergeCell ref="B105:D105"/>
    <mergeCell ref="B106:D106"/>
    <mergeCell ref="B107:D107"/>
    <mergeCell ref="B96:I96"/>
    <mergeCell ref="B97:I97"/>
    <mergeCell ref="B100:E100"/>
    <mergeCell ref="B114:D114"/>
    <mergeCell ref="B90:I90"/>
    <mergeCell ref="B91:I91"/>
    <mergeCell ref="B92:I92"/>
    <mergeCell ref="B93:I93"/>
    <mergeCell ref="B94:I94"/>
    <mergeCell ref="B95:I95"/>
    <mergeCell ref="V100:V101"/>
    <mergeCell ref="X100:X101"/>
    <mergeCell ref="B102:D102"/>
    <mergeCell ref="B86:I86"/>
    <mergeCell ref="B87:I87"/>
    <mergeCell ref="B88:I88"/>
    <mergeCell ref="B89:I89"/>
    <mergeCell ref="B78:I78"/>
    <mergeCell ref="B79:I79"/>
    <mergeCell ref="B80:I80"/>
    <mergeCell ref="B81:I81"/>
    <mergeCell ref="B82:I82"/>
    <mergeCell ref="B83:I83"/>
    <mergeCell ref="B74:I74"/>
    <mergeCell ref="B75:I75"/>
    <mergeCell ref="B76:I76"/>
    <mergeCell ref="B77:I77"/>
    <mergeCell ref="B66:I66"/>
    <mergeCell ref="B67:I67"/>
    <mergeCell ref="B70:E70"/>
    <mergeCell ref="B84:I84"/>
    <mergeCell ref="B85:I85"/>
    <mergeCell ref="B61:I61"/>
    <mergeCell ref="B62:I62"/>
    <mergeCell ref="B63:I63"/>
    <mergeCell ref="B64:I64"/>
    <mergeCell ref="B65:I65"/>
    <mergeCell ref="V70:V71"/>
    <mergeCell ref="X70:X71"/>
    <mergeCell ref="B72:I72"/>
    <mergeCell ref="B73:I73"/>
    <mergeCell ref="B58:I58"/>
    <mergeCell ref="B59:I59"/>
    <mergeCell ref="B48:I48"/>
    <mergeCell ref="B49:I49"/>
    <mergeCell ref="B50:I50"/>
    <mergeCell ref="B51:I51"/>
    <mergeCell ref="B52:I52"/>
    <mergeCell ref="B53:I53"/>
    <mergeCell ref="B60:I60"/>
    <mergeCell ref="B45:I45"/>
    <mergeCell ref="B46:I46"/>
    <mergeCell ref="B47:I47"/>
    <mergeCell ref="V40:V41"/>
    <mergeCell ref="X40:X41"/>
    <mergeCell ref="B54:I54"/>
    <mergeCell ref="B55:I55"/>
    <mergeCell ref="B56:I56"/>
    <mergeCell ref="B57:I57"/>
    <mergeCell ref="C4:D4"/>
    <mergeCell ref="C5:D5"/>
    <mergeCell ref="C6:D6"/>
    <mergeCell ref="C7:D7"/>
    <mergeCell ref="C8:D8"/>
    <mergeCell ref="C9:D9"/>
    <mergeCell ref="B42:I42"/>
    <mergeCell ref="B43:I43"/>
    <mergeCell ref="B44:I44"/>
    <mergeCell ref="B193:L193"/>
    <mergeCell ref="B194:L194"/>
    <mergeCell ref="B195:L195"/>
    <mergeCell ref="B196:L196"/>
    <mergeCell ref="B197:L197"/>
    <mergeCell ref="B198:L198"/>
    <mergeCell ref="B199:L199"/>
    <mergeCell ref="B200:L200"/>
    <mergeCell ref="B201:L201"/>
    <mergeCell ref="B211:L211"/>
    <mergeCell ref="B212:L212"/>
    <mergeCell ref="B213:L213"/>
    <mergeCell ref="B214:L214"/>
    <mergeCell ref="B215:L215"/>
    <mergeCell ref="B216:L216"/>
    <mergeCell ref="B217:L217"/>
    <mergeCell ref="B202:L202"/>
    <mergeCell ref="B203:L203"/>
    <mergeCell ref="B204:L204"/>
    <mergeCell ref="B205:L205"/>
    <mergeCell ref="B206:L206"/>
    <mergeCell ref="B207:L207"/>
    <mergeCell ref="B208:L208"/>
    <mergeCell ref="B209:L209"/>
    <mergeCell ref="B210:L210"/>
  </mergeCells>
  <conditionalFormatting sqref="E11">
    <cfRule type="expression" dxfId="254" priority="13">
      <formula>MAX($E$13:$E$37)&gt;$C$7</formula>
    </cfRule>
  </conditionalFormatting>
  <conditionalFormatting sqref="E13:E37">
    <cfRule type="expression" dxfId="253" priority="52">
      <formula>$E13&gt;$C$7</formula>
    </cfRule>
  </conditionalFormatting>
  <conditionalFormatting sqref="E38">
    <cfRule type="expression" dxfId="252" priority="48">
      <formula>MAX($E$13:$E$37)&gt;$C$7</formula>
    </cfRule>
  </conditionalFormatting>
  <conditionalFormatting sqref="G13:G37 K13:K37">
    <cfRule type="expression" dxfId="251" priority="46">
      <formula>OR($D13="Medische Specialist",$C13="Overig")</formula>
    </cfRule>
  </conditionalFormatting>
  <conditionalFormatting sqref="K232:L232">
    <cfRule type="expression" dxfId="250" priority="14">
      <formula>$K$230&lt;0</formula>
    </cfRule>
  </conditionalFormatting>
  <conditionalFormatting sqref="K233:L233">
    <cfRule type="expression" dxfId="249" priority="88">
      <formula>$K233&gt;0</formula>
    </cfRule>
  </conditionalFormatting>
  <conditionalFormatting sqref="K240:L240">
    <cfRule type="expression" dxfId="248" priority="47">
      <formula>$K$238&lt;$K$237</formula>
    </cfRule>
  </conditionalFormatting>
  <conditionalFormatting sqref="L13:L37">
    <cfRule type="expression" dxfId="247" priority="6">
      <formula>AND(LEN($C$5)&gt;1,$C$5&lt;&gt;"Overige (zorg-)instellingen",$C$5&lt;&gt;"Onderneming",$C$8&lt;&gt;"Geen staatssteun")</formula>
    </cfRule>
  </conditionalFormatting>
  <conditionalFormatting sqref="L43:L67">
    <cfRule type="expression" dxfId="246" priority="5">
      <formula>AND(LEN($C$5)&gt;1,$C$5&lt;&gt;"Overige (zorg-)instellingen",$C$5&lt;&gt;"Onderneming",$C$8&lt;&gt;"Geen staatssteun")</formula>
    </cfRule>
  </conditionalFormatting>
  <conditionalFormatting sqref="L73:L97">
    <cfRule type="expression" dxfId="245" priority="4">
      <formula>AND(LEN($C$5)&gt;1,$C$5&lt;&gt;"Overige (zorg-)instellingen",$C$5&lt;&gt;"Onderneming",$C$8&lt;&gt;"Geen staatssteun")</formula>
    </cfRule>
  </conditionalFormatting>
  <conditionalFormatting sqref="L103:L127">
    <cfRule type="expression" dxfId="244" priority="3">
      <formula>AND(LEN($C$5)&gt;1,$C$5&lt;&gt;"Overige (zorg-)instellingen",$C$5&lt;&gt;"Onderneming",$C$8&lt;&gt;"Geen staatssteun")</formula>
    </cfRule>
  </conditionalFormatting>
  <conditionalFormatting sqref="L133:L157">
    <cfRule type="expression" dxfId="243" priority="2">
      <formula>AND(LEN($C$5)&gt;1,$C$5&lt;&gt;"Overige (zorg-)instellingen",$C$5&lt;&gt;"Onderneming",$C$8&lt;&gt;"Geen staatssteun")</formula>
    </cfRule>
  </conditionalFormatting>
  <conditionalFormatting sqref="L163:L187">
    <cfRule type="expression" dxfId="242" priority="1">
      <formula>AND(LEN($C$5)&gt;1,$C$5&lt;&gt;"Overige (zorg-)instellingen",$C$5&lt;&gt;"Onderneming",$C$8&lt;&gt;"Geen staatssteun")</formula>
    </cfRule>
  </conditionalFormatting>
  <conditionalFormatting sqref="L233">
    <cfRule type="expression" dxfId="241" priority="16">
      <formula>$K$232&lt;$K$231</formula>
    </cfRule>
  </conditionalFormatting>
  <conditionalFormatting sqref="N232">
    <cfRule type="expression" dxfId="240" priority="15">
      <formula>$K$230&lt;0</formula>
    </cfRule>
  </conditionalFormatting>
  <conditionalFormatting sqref="V240">
    <cfRule type="expression" dxfId="239" priority="12">
      <formula>$K$238&lt;$K$237</formula>
    </cfRule>
  </conditionalFormatting>
  <conditionalFormatting sqref="X240">
    <cfRule type="expression" dxfId="238" priority="11">
      <formula>$K$238&lt;$K$237</formula>
    </cfRule>
  </conditionalFormatting>
  <dataValidations count="3">
    <dataValidation type="custom" showInputMessage="1" showErrorMessage="1" sqref="G13:G37 K13:K37" xr:uid="{40AD0263-CA69-4E96-AD77-C29685A9D90D}">
      <formula1>OR($C13="Overig",$D13="Medische Specialist")</formula1>
    </dataValidation>
    <dataValidation type="list" showInputMessage="1" showErrorMessage="1" sqref="D13:D37" xr:uid="{9EE693DB-64FB-45FF-8C10-3ACB0C11EF45}">
      <formula1>INDIRECT(C13)</formula1>
    </dataValidation>
    <dataValidation type="list" allowBlank="1" showInputMessage="1" showErrorMessage="1" sqref="L43:L67 L103:L127 L13:L37 L133:L157 L73:L97 L163:L187" xr:uid="{37BDFBF5-AD80-4302-813C-A352099A0FF4}">
      <formula1>INDIRECT(IF(OR($C$5="Overige (zorg-)instellingen",$C$5="Onderneming"),"activiteit2","activiteit1"))</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7" max="1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ED6A8387-156E-44C2-AD6D-5F8D19E523E8}">
          <x14:formula1>
            <xm:f>Hulpsheets!$AW$4:$AW$5</xm:f>
          </x14:formula1>
          <xm:sqref>E103:E127</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5894A-47FE-4F73-B8AE-FB5F505C2B92}">
  <sheetPr codeName="Blad11">
    <pageSetUpPr fitToPage="1"/>
  </sheetPr>
  <dimension ref="A1:XFC289"/>
  <sheetViews>
    <sheetView zoomScale="85" zoomScaleNormal="85" workbookViewId="0">
      <pane ySplit="9" topLeftCell="A10" activePane="bottomLeft" state="frozen"/>
      <selection activeCell="Z1" sqref="Z1:AD1048576"/>
      <selection pane="bottomLeft" activeCell="B13" sqref="B13"/>
    </sheetView>
  </sheetViews>
  <sheetFormatPr defaultColWidth="0" defaultRowHeight="12.75" zeroHeight="1" outlineLevelRow="1" outlineLevelCol="1" x14ac:dyDescent="0.2"/>
  <cols>
    <col min="1" max="1" width="4.7109375" style="30" customWidth="1"/>
    <col min="2" max="2" width="35.28515625" style="30" customWidth="1"/>
    <col min="3" max="3" width="20.85546875" style="30" customWidth="1"/>
    <col min="4" max="4" width="20.28515625" style="30" customWidth="1" outlineLevel="1"/>
    <col min="5" max="5" width="22.5703125" style="30" customWidth="1" outlineLevel="1"/>
    <col min="6" max="6" width="17.5703125" style="30" customWidth="1" outlineLevel="1"/>
    <col min="7" max="7" width="19.85546875" style="30" customWidth="1" outlineLevel="1"/>
    <col min="8" max="8" width="14.140625" style="30" customWidth="1" outlineLevel="1"/>
    <col min="9" max="9" width="17.7109375" style="30" customWidth="1" outlineLevel="1"/>
    <col min="10" max="10" width="24.7109375" style="30" customWidth="1"/>
    <col min="11" max="11" width="19.5703125" style="30" customWidth="1"/>
    <col min="12" max="12" width="23.140625" style="30" customWidth="1"/>
    <col min="13" max="13" width="9.7109375" style="255" hidden="1" customWidth="1"/>
    <col min="14" max="14" width="15.5703125" style="30" customWidth="1"/>
    <col min="15" max="15" width="15.5703125" style="30" hidden="1" customWidth="1"/>
    <col min="16" max="16" width="17.140625" style="30" hidden="1" customWidth="1"/>
    <col min="17" max="17" width="2.85546875" style="30" customWidth="1"/>
    <col min="18" max="18" width="24.5703125" style="30" customWidth="1"/>
    <col min="19" max="19" width="24.5703125" style="30" hidden="1" customWidth="1"/>
    <col min="20" max="20" width="20.85546875" style="30" hidden="1" customWidth="1"/>
    <col min="21" max="21" width="3.140625" style="30" customWidth="1"/>
    <col min="22" max="22" width="24.5703125" style="30" hidden="1" customWidth="1" outlineLevel="1"/>
    <col min="23" max="23" width="4.85546875" style="30" hidden="1" customWidth="1" outlineLevel="1"/>
    <col min="24" max="24" width="24.5703125" style="30" hidden="1" customWidth="1" outlineLevel="1"/>
    <col min="25" max="25" width="11.140625" style="30" customWidth="1" collapsed="1"/>
    <col min="26" max="30" width="24.5703125" style="30" hidden="1" customWidth="1"/>
    <col min="31" max="16379" width="27" hidden="1"/>
    <col min="16380" max="16380" width="8" hidden="1"/>
    <col min="16381" max="16381" width="9.140625" hidden="1"/>
    <col min="16382" max="16382" width="10.28515625" hidden="1"/>
    <col min="16383" max="16383" width="9.140625" hidden="1"/>
    <col min="16384" max="16384" width="10.28515625" hidden="1"/>
  </cols>
  <sheetData>
    <row r="1" spans="1:30" x14ac:dyDescent="0.2">
      <c r="B1" s="10"/>
      <c r="C1" s="10"/>
      <c r="D1" s="10"/>
      <c r="E1" s="10"/>
      <c r="F1" s="10"/>
      <c r="G1" s="11"/>
      <c r="H1" s="11"/>
      <c r="I1" s="10"/>
      <c r="J1" s="11"/>
      <c r="K1" s="11"/>
      <c r="P1" s="29"/>
      <c r="Q1" s="29"/>
      <c r="R1" s="29"/>
      <c r="S1" s="29"/>
      <c r="T1" s="29"/>
      <c r="U1" s="29"/>
      <c r="V1" s="29"/>
      <c r="W1" s="29"/>
      <c r="X1" s="29"/>
      <c r="Z1" s="29"/>
      <c r="AA1" s="29"/>
      <c r="AB1" s="29"/>
    </row>
    <row r="2" spans="1:30" ht="18" x14ac:dyDescent="0.2">
      <c r="B2" s="31" t="s">
        <v>80</v>
      </c>
      <c r="C2" s="29"/>
      <c r="D2" s="29"/>
      <c r="E2" s="29"/>
      <c r="F2" s="29"/>
      <c r="I2" s="29"/>
      <c r="P2" s="29"/>
      <c r="Q2" s="29"/>
      <c r="R2" s="29"/>
      <c r="S2" s="29"/>
      <c r="T2" s="29"/>
      <c r="U2" s="29"/>
      <c r="V2" s="29"/>
      <c r="W2" s="29"/>
      <c r="X2" s="29"/>
      <c r="Z2" s="29"/>
      <c r="AA2" s="29"/>
      <c r="AB2" s="29"/>
    </row>
    <row r="3" spans="1:30" ht="13.5" thickBot="1" x14ac:dyDescent="0.25">
      <c r="B3" s="96"/>
      <c r="C3" s="29"/>
      <c r="D3" s="29"/>
      <c r="E3" s="29"/>
      <c r="F3" s="29"/>
      <c r="I3" s="29"/>
      <c r="Q3" s="29"/>
      <c r="R3" s="29"/>
      <c r="S3" s="29"/>
      <c r="T3" s="29"/>
      <c r="U3" s="29"/>
      <c r="V3" s="29"/>
      <c r="W3" s="29"/>
      <c r="X3" s="29"/>
      <c r="Z3" s="29"/>
      <c r="AA3" s="29"/>
      <c r="AB3" s="29"/>
    </row>
    <row r="4" spans="1:30" ht="13.5" thickBot="1" x14ac:dyDescent="0.25">
      <c r="B4" s="159" t="s">
        <v>81</v>
      </c>
      <c r="C4" s="510">
        <f>Basisgegevens!C18</f>
        <v>0</v>
      </c>
      <c r="D4" s="511"/>
      <c r="E4" s="29"/>
      <c r="F4" s="29"/>
      <c r="I4" s="29"/>
      <c r="Q4" s="29"/>
      <c r="R4" s="29"/>
      <c r="S4" s="29"/>
      <c r="T4" s="29"/>
      <c r="U4" s="29"/>
      <c r="V4" s="29"/>
      <c r="W4" s="29"/>
      <c r="X4" s="29"/>
      <c r="Z4" s="29"/>
      <c r="AA4" s="29"/>
      <c r="AB4" s="29"/>
    </row>
    <row r="5" spans="1:30" ht="13.5" thickBot="1" x14ac:dyDescent="0.25">
      <c r="B5" s="159" t="s">
        <v>82</v>
      </c>
      <c r="C5" s="510">
        <f>Basisgegevens!D18</f>
        <v>0</v>
      </c>
      <c r="D5" s="511"/>
      <c r="E5" s="29"/>
      <c r="F5" s="29"/>
      <c r="I5" s="29"/>
      <c r="Q5" s="29"/>
      <c r="R5" s="29"/>
      <c r="S5" s="29"/>
      <c r="T5" s="29"/>
      <c r="U5" s="29"/>
      <c r="V5" s="29"/>
      <c r="W5" s="29"/>
      <c r="X5" s="29"/>
      <c r="Z5" s="29"/>
      <c r="AA5" s="29"/>
      <c r="AB5" s="29"/>
    </row>
    <row r="6" spans="1:30" ht="13.5" thickBot="1" x14ac:dyDescent="0.25">
      <c r="B6" s="159" t="s">
        <v>83</v>
      </c>
      <c r="C6" s="510">
        <f>Basisgegevens!E18</f>
        <v>0</v>
      </c>
      <c r="D6" s="511"/>
      <c r="E6" s="29"/>
      <c r="F6" s="29"/>
      <c r="I6" s="29"/>
      <c r="P6" s="29"/>
      <c r="Q6" s="29"/>
      <c r="R6" s="29"/>
      <c r="S6" s="29"/>
      <c r="T6" s="29"/>
      <c r="U6" s="29"/>
      <c r="V6" s="29"/>
      <c r="W6" s="29"/>
      <c r="X6" s="29"/>
      <c r="Z6" s="29"/>
      <c r="AA6" s="29"/>
      <c r="AB6" s="29"/>
    </row>
    <row r="7" spans="1:30" ht="13.5" thickBot="1" x14ac:dyDescent="0.25">
      <c r="B7" s="159" t="s">
        <v>84</v>
      </c>
      <c r="C7" s="512" t="str">
        <f>IF(Basisgegevens!C6="","",Basisgegevens!C6)</f>
        <v/>
      </c>
      <c r="D7" s="513"/>
      <c r="E7" s="29"/>
      <c r="F7" s="29"/>
      <c r="I7" s="29"/>
      <c r="P7" s="29"/>
      <c r="Q7" s="29"/>
      <c r="R7" s="29"/>
      <c r="S7" s="29"/>
      <c r="T7" s="29"/>
      <c r="U7" s="29"/>
      <c r="V7" s="29"/>
      <c r="W7" s="29"/>
      <c r="X7" s="29"/>
      <c r="Z7" s="29"/>
      <c r="AA7" s="29"/>
      <c r="AB7" s="29"/>
    </row>
    <row r="8" spans="1:30" ht="13.5" thickBot="1" x14ac:dyDescent="0.25">
      <c r="B8" s="159" t="s">
        <v>225</v>
      </c>
      <c r="C8" s="510">
        <f>Basisgegevens!F18</f>
        <v>0</v>
      </c>
      <c r="D8" s="511"/>
      <c r="E8" s="29"/>
      <c r="F8" s="29"/>
      <c r="I8" s="29"/>
      <c r="P8" s="29"/>
      <c r="Q8" s="29"/>
      <c r="R8" s="29"/>
      <c r="S8" s="29"/>
      <c r="T8" s="29"/>
      <c r="U8" s="29"/>
      <c r="V8" s="29"/>
      <c r="W8" s="29"/>
      <c r="X8" s="29"/>
      <c r="Z8" s="29"/>
      <c r="AA8" s="29"/>
      <c r="AB8" s="29"/>
    </row>
    <row r="9" spans="1:30" ht="13.5" thickBot="1" x14ac:dyDescent="0.25">
      <c r="B9" s="159" t="s">
        <v>229</v>
      </c>
      <c r="C9" s="510">
        <f>IF($C$8="AGVV",Basisgegevens!G18,$C$8)</f>
        <v>0</v>
      </c>
      <c r="D9" s="511"/>
      <c r="E9" s="430"/>
      <c r="F9" s="29"/>
      <c r="I9" s="29"/>
      <c r="P9" s="29"/>
      <c r="Q9" s="29"/>
      <c r="R9" s="29"/>
      <c r="S9" s="29"/>
      <c r="T9" s="29"/>
      <c r="U9" s="29"/>
      <c r="V9" s="29"/>
      <c r="W9" s="29"/>
      <c r="X9" s="29"/>
      <c r="Z9" s="29"/>
      <c r="AA9" s="29"/>
      <c r="AB9" s="29"/>
    </row>
    <row r="10" spans="1:30" ht="26.25" thickBot="1" x14ac:dyDescent="0.25">
      <c r="B10" s="5" t="s">
        <v>85</v>
      </c>
      <c r="C10" s="6"/>
      <c r="D10" s="6"/>
      <c r="E10" s="219"/>
      <c r="F10" s="6"/>
      <c r="G10" s="6"/>
      <c r="H10" s="6"/>
      <c r="I10" s="6"/>
      <c r="J10" s="6"/>
      <c r="K10" s="6"/>
      <c r="L10" s="6"/>
      <c r="M10" s="256"/>
      <c r="N10" s="51"/>
      <c r="O10" s="51"/>
      <c r="P10" s="51"/>
      <c r="Q10" s="6"/>
      <c r="R10" s="406" t="s">
        <v>87</v>
      </c>
      <c r="S10" s="401"/>
      <c r="T10" s="402"/>
      <c r="U10" s="6"/>
      <c r="V10" s="408" t="s">
        <v>61</v>
      </c>
      <c r="W10" s="6"/>
      <c r="X10" s="408" t="s">
        <v>62</v>
      </c>
      <c r="Z10" s="401"/>
      <c r="AA10" s="402"/>
      <c r="AB10" s="401"/>
      <c r="AC10" s="402"/>
      <c r="AD10" s="460"/>
    </row>
    <row r="11" spans="1:30" ht="13.5" thickBot="1" x14ac:dyDescent="0.25">
      <c r="A11" s="5"/>
      <c r="B11" s="6"/>
      <c r="C11" s="6"/>
      <c r="D11" s="6"/>
      <c r="E11" s="219" t="s">
        <v>86</v>
      </c>
      <c r="F11" s="6"/>
      <c r="G11" s="6"/>
      <c r="H11" s="6"/>
      <c r="I11" s="6"/>
      <c r="J11" s="6"/>
      <c r="K11" s="6"/>
      <c r="L11" s="6"/>
      <c r="M11" s="256"/>
      <c r="P11" s="6"/>
      <c r="Q11" s="6"/>
      <c r="R11" s="6"/>
      <c r="S11" s="6"/>
      <c r="T11" s="6"/>
      <c r="U11" s="6"/>
      <c r="V11" s="6"/>
      <c r="W11" s="6"/>
      <c r="X11" s="6"/>
      <c r="Z11" s="6"/>
      <c r="AA11" s="6"/>
      <c r="AB11" s="6"/>
      <c r="AC11" s="97"/>
      <c r="AD11" s="97"/>
    </row>
    <row r="12" spans="1:30" ht="68.25" customHeight="1" thickBot="1" x14ac:dyDescent="0.25">
      <c r="A12" s="116"/>
      <c r="B12" s="368" t="s">
        <v>88</v>
      </c>
      <c r="C12" s="236" t="s">
        <v>208</v>
      </c>
      <c r="D12" s="236" t="s">
        <v>89</v>
      </c>
      <c r="E12" s="236" t="s">
        <v>90</v>
      </c>
      <c r="F12" s="236" t="s">
        <v>91</v>
      </c>
      <c r="G12" s="236" t="s">
        <v>193</v>
      </c>
      <c r="H12" s="236" t="s">
        <v>92</v>
      </c>
      <c r="I12" s="236" t="s">
        <v>93</v>
      </c>
      <c r="J12" s="236" t="s">
        <v>194</v>
      </c>
      <c r="K12" s="236" t="s">
        <v>195</v>
      </c>
      <c r="L12" s="236" t="s">
        <v>235</v>
      </c>
      <c r="M12" s="143" t="s">
        <v>94</v>
      </c>
      <c r="N12" s="143" t="s">
        <v>66</v>
      </c>
      <c r="O12" s="237" t="s">
        <v>95</v>
      </c>
      <c r="P12" s="237" t="s">
        <v>96</v>
      </c>
      <c r="Q12" s="117"/>
      <c r="R12" s="239" t="s">
        <v>68</v>
      </c>
      <c r="S12" s="93" t="s">
        <v>97</v>
      </c>
      <c r="T12" s="93" t="s">
        <v>70</v>
      </c>
      <c r="U12" s="118"/>
      <c r="V12" s="239" t="s">
        <v>68</v>
      </c>
      <c r="W12" s="409"/>
      <c r="X12" s="239" t="s">
        <v>68</v>
      </c>
      <c r="Y12" s="117"/>
      <c r="Z12" s="238" t="s">
        <v>97</v>
      </c>
      <c r="AA12" s="93" t="s">
        <v>70</v>
      </c>
      <c r="AB12" s="238" t="s">
        <v>97</v>
      </c>
      <c r="AC12" s="238" t="s">
        <v>70</v>
      </c>
      <c r="AD12" s="118"/>
    </row>
    <row r="13" spans="1:30" x14ac:dyDescent="0.2">
      <c r="A13" s="6"/>
      <c r="B13" s="52"/>
      <c r="C13" s="323" t="str">
        <f t="shared" ref="C13:C37" si="0">IF(B13="","",IF($C$5="Universiteit","UNL",IF($C$5="Universitair Medisch Centrum","NFU","Overig")))</f>
        <v/>
      </c>
      <c r="D13" s="20"/>
      <c r="E13" s="124"/>
      <c r="F13" s="34">
        <f>IFERROR(IF(C13="UNL",INDEX(Tabel_UNL,MATCH($E13,Hulpsheets!$P$3:$P$123,0),MATCH($D13,Hulpsheets!$P$3:$U$3,0)),IF(C13="NFU",INDEX(Tabel_NFU,MATCH($E13,Hulpsheets!$W$3:$W$99,0),MATCH($D13,Hulpsheets!$W$3:$AC$3,0)),IF(C13="Overig",0,0))),0)</f>
        <v>0</v>
      </c>
      <c r="G13" s="355"/>
      <c r="H13" s="127"/>
      <c r="I13" s="33">
        <f>IF(F13&gt;0,F13*H13,G13*E13*H13)</f>
        <v>0</v>
      </c>
      <c r="J13" s="1">
        <f t="shared" ref="J13:J14" si="1">IF(OR(C13="Overig",D13="Medische Specialist"),I13*0.4,0)</f>
        <v>0</v>
      </c>
      <c r="K13" s="358"/>
      <c r="L13" s="429" t="s">
        <v>120</v>
      </c>
      <c r="M13" s="257" t="str">
        <f>IF(LEN($C$5)&lt;=1,
    "",
    IF(
        OR($C$5="Overige (zorg-)instellingen",$C$5="Onderneming"),
        IF(Basisgegevens!$C$5="Ja",
            IFERROR(
                INDEX(Hulpsheets!$AO$3:$AR$18,
                    MATCH($C$9,Hulpsheets!$AN$3:$AN$18,0),
                    MATCH($C$6,Hulpsheets!$AO$3:$AR$3,0)
                ),
                ""
            ),
            IFERROR(
                INDEX(Hulpsheets!$AH$3:$AK$18,
                    MATCH($C$9,Hulpsheets!$AG$3:$AG$18,0),
                    MATCH($C$6,Hulpsheets!$AH$3:$AK$3,0)
                ),
                ""
            )
        ),
        IF($L13="Niet-economische activiteit",
            100%,
            IF(Basisgegevens!$C$5="Ja",
                IFERROR(
                    INDEX(Hulpsheets!$AO$3:$AR$18,
                        MATCH($C$9,Hulpsheets!$AN$3:$AN$18,0),
                        MATCH($C$6,Hulpsheets!$AO$3:$AR$3,0)
                    ),
                    ""
                ),
                IFERROR(
                    INDEX(Hulpsheets!$AH$3:$AK$18,
                        MATCH($C$9,Hulpsheets!$AG$3:$AG$18,0),
                        MATCH($C$6,Hulpsheets!$AH$3:$AK$3,0)
                    ),
                    ""
                )
            )
        )
    )
)</f>
        <v/>
      </c>
      <c r="N13" s="396">
        <f t="shared" ref="N13:N37" si="2">IF(OR(C13="Overig",$D13="Medische Specialist"),((I13+J13)*(1+K13)),I13)</f>
        <v>0</v>
      </c>
      <c r="O13" s="394" t="str">
        <f>IFERROR(N13*M13,"")</f>
        <v/>
      </c>
      <c r="P13" s="81" t="str">
        <f>IFERROR(N13-O13,"")</f>
        <v/>
      </c>
      <c r="R13" s="404"/>
      <c r="S13" s="403" t="str">
        <f>IFERROR($R13*(1-$M13),"")</f>
        <v/>
      </c>
      <c r="T13" s="130" t="str">
        <f>IFERROR(R13-S13,"")</f>
        <v/>
      </c>
      <c r="U13" s="70"/>
      <c r="V13" s="404"/>
      <c r="W13" s="70"/>
      <c r="X13" s="404"/>
      <c r="Z13" s="407" t="str">
        <f>IFERROR($V13*(1-$M13),"")</f>
        <v/>
      </c>
      <c r="AA13" s="130" t="str">
        <f t="shared" ref="AA13:AA37" si="3">IFERROR(V13-Z13,"")</f>
        <v/>
      </c>
      <c r="AB13" s="407" t="str">
        <f t="shared" ref="AB13:AB37" si="4">IFERROR($X13*(1-$M13),"")</f>
        <v/>
      </c>
      <c r="AC13" s="130" t="str">
        <f t="shared" ref="AC13:AC37" si="5">IFERROR(X13-AB13,"")</f>
        <v/>
      </c>
      <c r="AD13" s="461"/>
    </row>
    <row r="14" spans="1:30" x14ac:dyDescent="0.2">
      <c r="A14" s="6"/>
      <c r="B14" s="53"/>
      <c r="C14" s="323" t="str">
        <f t="shared" si="0"/>
        <v/>
      </c>
      <c r="D14" s="20"/>
      <c r="E14" s="125"/>
      <c r="F14" s="34">
        <f>IFERROR(IF(C14="UNL",INDEX(Tabel_UNL,MATCH($E14,Hulpsheets!$P$3:$P$123,0),MATCH($D14,Hulpsheets!$P$3:$U$3,0)),IF(C14="NFU",INDEX(Tabel_NFU,MATCH($E14,Hulpsheets!$W$3:$W$99,0),MATCH($D14,Hulpsheets!$W$3:$AC$3,0)),IF(C14="Overig",0,0))),0)</f>
        <v>0</v>
      </c>
      <c r="G14" s="356"/>
      <c r="H14" s="128"/>
      <c r="I14" s="1">
        <f t="shared" ref="I14:I37" si="6">IF(F14&gt;0,F14*H14,G14*E14*H14)</f>
        <v>0</v>
      </c>
      <c r="J14" s="1">
        <f t="shared" si="1"/>
        <v>0</v>
      </c>
      <c r="K14" s="359"/>
      <c r="L14" s="429" t="s">
        <v>120</v>
      </c>
      <c r="M14" s="257" t="str">
        <f>IF(LEN($C$5)&lt;=1,
    "",
    IF(
        OR($C$5="Overige (zorg-)instellingen",$C$5="Onderneming"),
        IF(Basisgegevens!$C$5="Ja",
            IFERROR(
                INDEX(Hulpsheets!$AO$3:$AR$18,
                    MATCH($C$9,Hulpsheets!$AN$3:$AN$18,0),
                    MATCH($C$6,Hulpsheets!$AO$3:$AR$3,0)
                ),
                ""
            ),
            IFERROR(
                INDEX(Hulpsheets!$AH$3:$AK$18,
                    MATCH($C$9,Hulpsheets!$AG$3:$AG$18,0),
                    MATCH($C$6,Hulpsheets!$AH$3:$AK$3,0)
                ),
                ""
            )
        ),
        IF($L14="Niet-economische activiteit",
            100%,
            IF(Basisgegevens!$C$5="Ja",
                IFERROR(
                    INDEX(Hulpsheets!$AO$3:$AR$18,
                        MATCH($C$9,Hulpsheets!$AN$3:$AN$18,0),
                        MATCH($C$6,Hulpsheets!$AO$3:$AR$3,0)
                    ),
                    ""
                ),
                IFERROR(
                    INDEX(Hulpsheets!$AH$3:$AK$18,
                        MATCH($C$9,Hulpsheets!$AG$3:$AG$18,0),
                        MATCH($C$6,Hulpsheets!$AH$3:$AK$3,0)
                    ),
                    ""
                )
            )
        )
    )
)</f>
        <v/>
      </c>
      <c r="N14" s="397">
        <f t="shared" si="2"/>
        <v>0</v>
      </c>
      <c r="O14" s="394" t="str">
        <f t="shared" ref="O14:O37" si="7">IFERROR(N14*M14,"")</f>
        <v/>
      </c>
      <c r="P14" s="81" t="str">
        <f t="shared" ref="P14:P37" si="8">IFERROR(N14-O14,"")</f>
        <v/>
      </c>
      <c r="R14" s="404"/>
      <c r="S14" s="403" t="str">
        <f t="shared" ref="S14:S37" si="9">IFERROR($R14*(1-$M14),"")</f>
        <v/>
      </c>
      <c r="T14" s="130" t="str">
        <f t="shared" ref="T14:T36" si="10">IFERROR(R14-S14,"")</f>
        <v/>
      </c>
      <c r="U14" s="70"/>
      <c r="V14" s="404"/>
      <c r="W14" s="70"/>
      <c r="X14" s="404"/>
      <c r="Z14" s="407" t="str">
        <f t="shared" ref="Z14:Z37" si="11">IFERROR($V14*(1-$M14),"")</f>
        <v/>
      </c>
      <c r="AA14" s="130" t="str">
        <f t="shared" si="3"/>
        <v/>
      </c>
      <c r="AB14" s="407" t="str">
        <f t="shared" si="4"/>
        <v/>
      </c>
      <c r="AC14" s="130" t="str">
        <f t="shared" si="5"/>
        <v/>
      </c>
      <c r="AD14" s="461"/>
    </row>
    <row r="15" spans="1:30" x14ac:dyDescent="0.2">
      <c r="A15" s="6"/>
      <c r="B15" s="53"/>
      <c r="C15" s="323" t="str">
        <f t="shared" si="0"/>
        <v/>
      </c>
      <c r="D15" s="20"/>
      <c r="E15" s="125"/>
      <c r="F15" s="34">
        <f>IFERROR(IF(C15="UNL",INDEX(Tabel_UNL,MATCH($E15,Hulpsheets!$P$3:$P$123,0),MATCH($D15,Hulpsheets!$P$3:$U$3,0)),IF(C15="NFU",INDEX(Tabel_NFU,MATCH($E15,Hulpsheets!$W$3:$W$99,0),MATCH($D15,Hulpsheets!$W$3:$AC$3,0)),IF(C15="Overig",0,0))),0)</f>
        <v>0</v>
      </c>
      <c r="G15" s="356"/>
      <c r="H15" s="128"/>
      <c r="I15" s="1">
        <f>IF(F15&gt;0,F15*H15,G15*E15*H15)</f>
        <v>0</v>
      </c>
      <c r="J15" s="1">
        <f>IF(OR(C15="Overig",D15="Medische Specialist"),I15*0.4,0)</f>
        <v>0</v>
      </c>
      <c r="K15" s="359"/>
      <c r="L15" s="429" t="s">
        <v>120</v>
      </c>
      <c r="M15" s="257" t="str">
        <f>IF(LEN($C$5)&lt;=1,
    "",
    IF(
        OR($C$5="Overige (zorg-)instellingen",$C$5="Onderneming"),
        IF(Basisgegevens!$C$5="Ja",
            IFERROR(
                INDEX(Hulpsheets!$AO$3:$AR$18,
                    MATCH($C$9,Hulpsheets!$AN$3:$AN$18,0),
                    MATCH($C$6,Hulpsheets!$AO$3:$AR$3,0)
                ),
                ""
            ),
            IFERROR(
                INDEX(Hulpsheets!$AH$3:$AK$18,
                    MATCH($C$9,Hulpsheets!$AG$3:$AG$18,0),
                    MATCH($C$6,Hulpsheets!$AH$3:$AK$3,0)
                ),
                ""
            )
        ),
        IF($L15="Niet-economische activiteit",
            100%,
            IF(Basisgegevens!$C$5="Ja",
                IFERROR(
                    INDEX(Hulpsheets!$AO$3:$AR$18,
                        MATCH($C$9,Hulpsheets!$AN$3:$AN$18,0),
                        MATCH($C$6,Hulpsheets!$AO$3:$AR$3,0)
                    ),
                    ""
                ),
                IFERROR(
                    INDEX(Hulpsheets!$AH$3:$AK$18,
                        MATCH($C$9,Hulpsheets!$AG$3:$AG$18,0),
                        MATCH($C$6,Hulpsheets!$AH$3:$AK$3,0)
                    ),
                    ""
                )
            )
        )
    )
)</f>
        <v/>
      </c>
      <c r="N15" s="397">
        <f t="shared" si="2"/>
        <v>0</v>
      </c>
      <c r="O15" s="394" t="str">
        <f t="shared" si="7"/>
        <v/>
      </c>
      <c r="P15" s="81" t="str">
        <f t="shared" si="8"/>
        <v/>
      </c>
      <c r="R15" s="404"/>
      <c r="S15" s="403" t="str">
        <f t="shared" si="9"/>
        <v/>
      </c>
      <c r="T15" s="130" t="str">
        <f t="shared" si="10"/>
        <v/>
      </c>
      <c r="U15" s="70"/>
      <c r="V15" s="404"/>
      <c r="W15" s="70"/>
      <c r="X15" s="404"/>
      <c r="Z15" s="407" t="str">
        <f t="shared" si="11"/>
        <v/>
      </c>
      <c r="AA15" s="130" t="str">
        <f t="shared" si="3"/>
        <v/>
      </c>
      <c r="AB15" s="407" t="str">
        <f t="shared" si="4"/>
        <v/>
      </c>
      <c r="AC15" s="130" t="str">
        <f t="shared" si="5"/>
        <v/>
      </c>
      <c r="AD15" s="461"/>
    </row>
    <row r="16" spans="1:30" x14ac:dyDescent="0.2">
      <c r="A16" s="6"/>
      <c r="B16" s="53"/>
      <c r="C16" s="323" t="str">
        <f t="shared" si="0"/>
        <v/>
      </c>
      <c r="D16" s="20"/>
      <c r="E16" s="125"/>
      <c r="F16" s="34">
        <f>IFERROR(IF(C16="UNL",INDEX(Tabel_UNL,MATCH($E16,Hulpsheets!$P$3:$P$123,0),MATCH($D16,Hulpsheets!$P$3:$U$3,0)),IF(C16="NFU",INDEX(Tabel_NFU,MATCH($E16,Hulpsheets!$W$3:$W$99,0),MATCH($D16,Hulpsheets!$W$3:$AC$3,0)),IF(C16="Overig",0,0))),0)</f>
        <v>0</v>
      </c>
      <c r="G16" s="356"/>
      <c r="H16" s="128"/>
      <c r="I16" s="1">
        <f t="shared" si="6"/>
        <v>0</v>
      </c>
      <c r="J16" s="1">
        <f t="shared" ref="J16:J37" si="12">IF(OR(C16="Overig",D16="Medische Specialist"),I16*0.4,0)</f>
        <v>0</v>
      </c>
      <c r="K16" s="359"/>
      <c r="L16" s="429" t="s">
        <v>120</v>
      </c>
      <c r="M16" s="257" t="str">
        <f>IF(LEN($C$5)&lt;=1,
    "",
    IF(
        OR($C$5="Overige (zorg-)instellingen",$C$5="Onderneming"),
        IF(Basisgegevens!$C$5="Ja",
            IFERROR(
                INDEX(Hulpsheets!$AO$3:$AR$18,
                    MATCH($C$9,Hulpsheets!$AN$3:$AN$18,0),
                    MATCH($C$6,Hulpsheets!$AO$3:$AR$3,0)
                ),
                ""
            ),
            IFERROR(
                INDEX(Hulpsheets!$AH$3:$AK$18,
                    MATCH($C$9,Hulpsheets!$AG$3:$AG$18,0),
                    MATCH($C$6,Hulpsheets!$AH$3:$AK$3,0)
                ),
                ""
            )
        ),
        IF($L16="Niet-economische activiteit",
            100%,
            IF(Basisgegevens!$C$5="Ja",
                IFERROR(
                    INDEX(Hulpsheets!$AO$3:$AR$18,
                        MATCH($C$9,Hulpsheets!$AN$3:$AN$18,0),
                        MATCH($C$6,Hulpsheets!$AO$3:$AR$3,0)
                    ),
                    ""
                ),
                IFERROR(
                    INDEX(Hulpsheets!$AH$3:$AK$18,
                        MATCH($C$9,Hulpsheets!$AG$3:$AG$18,0),
                        MATCH($C$6,Hulpsheets!$AH$3:$AK$3,0)
                    ),
                    ""
                )
            )
        )
    )
)</f>
        <v/>
      </c>
      <c r="N16" s="397">
        <f t="shared" si="2"/>
        <v>0</v>
      </c>
      <c r="O16" s="394" t="str">
        <f t="shared" si="7"/>
        <v/>
      </c>
      <c r="P16" s="81" t="str">
        <f t="shared" si="8"/>
        <v/>
      </c>
      <c r="R16" s="404"/>
      <c r="S16" s="403" t="str">
        <f t="shared" si="9"/>
        <v/>
      </c>
      <c r="T16" s="130" t="str">
        <f t="shared" si="10"/>
        <v/>
      </c>
      <c r="U16" s="70"/>
      <c r="V16" s="404"/>
      <c r="W16" s="70"/>
      <c r="X16" s="404"/>
      <c r="Z16" s="407" t="str">
        <f t="shared" si="11"/>
        <v/>
      </c>
      <c r="AA16" s="130" t="str">
        <f t="shared" si="3"/>
        <v/>
      </c>
      <c r="AB16" s="407" t="str">
        <f t="shared" si="4"/>
        <v/>
      </c>
      <c r="AC16" s="130" t="str">
        <f t="shared" si="5"/>
        <v/>
      </c>
      <c r="AD16" s="461"/>
    </row>
    <row r="17" spans="1:30" x14ac:dyDescent="0.2">
      <c r="A17" s="6"/>
      <c r="B17" s="53"/>
      <c r="C17" s="323" t="str">
        <f t="shared" si="0"/>
        <v/>
      </c>
      <c r="D17" s="20"/>
      <c r="E17" s="125"/>
      <c r="F17" s="34">
        <f>IFERROR(IF(C17="UNL",INDEX(Tabel_UNL,MATCH($E17,Hulpsheets!$P$3:$P$123,0),MATCH($D17,Hulpsheets!$P$3:$U$3,0)),IF(C17="NFU",INDEX(Tabel_NFU,MATCH($E17,Hulpsheets!$W$3:$W$99,0),MATCH($D17,Hulpsheets!$W$3:$AC$3,0)),IF(C17="Overig",0,0))),0)</f>
        <v>0</v>
      </c>
      <c r="G17" s="356"/>
      <c r="H17" s="128"/>
      <c r="I17" s="1">
        <f t="shared" si="6"/>
        <v>0</v>
      </c>
      <c r="J17" s="1">
        <f t="shared" si="12"/>
        <v>0</v>
      </c>
      <c r="K17" s="359"/>
      <c r="L17" s="429" t="s">
        <v>120</v>
      </c>
      <c r="M17" s="257" t="str">
        <f>IF(LEN($C$5)&lt;=1,
    "",
    IF(
        OR($C$5="Overige (zorg-)instellingen",$C$5="Onderneming"),
        IF(Basisgegevens!$C$5="Ja",
            IFERROR(
                INDEX(Hulpsheets!$AO$3:$AR$18,
                    MATCH($C$9,Hulpsheets!$AN$3:$AN$18,0),
                    MATCH($C$6,Hulpsheets!$AO$3:$AR$3,0)
                ),
                ""
            ),
            IFERROR(
                INDEX(Hulpsheets!$AH$3:$AK$18,
                    MATCH($C$9,Hulpsheets!$AG$3:$AG$18,0),
                    MATCH($C$6,Hulpsheets!$AH$3:$AK$3,0)
                ),
                ""
            )
        ),
        IF($L17="Niet-economische activiteit",
            100%,
            IF(Basisgegevens!$C$5="Ja",
                IFERROR(
                    INDEX(Hulpsheets!$AO$3:$AR$18,
                        MATCH($C$9,Hulpsheets!$AN$3:$AN$18,0),
                        MATCH($C$6,Hulpsheets!$AO$3:$AR$3,0)
                    ),
                    ""
                ),
                IFERROR(
                    INDEX(Hulpsheets!$AH$3:$AK$18,
                        MATCH($C$9,Hulpsheets!$AG$3:$AG$18,0),
                        MATCH($C$6,Hulpsheets!$AH$3:$AK$3,0)
                    ),
                    ""
                )
            )
        )
    )
)</f>
        <v/>
      </c>
      <c r="N17" s="397">
        <f t="shared" si="2"/>
        <v>0</v>
      </c>
      <c r="O17" s="394" t="str">
        <f t="shared" si="7"/>
        <v/>
      </c>
      <c r="P17" s="81" t="str">
        <f t="shared" si="8"/>
        <v/>
      </c>
      <c r="R17" s="404"/>
      <c r="S17" s="403" t="str">
        <f t="shared" si="9"/>
        <v/>
      </c>
      <c r="T17" s="130" t="str">
        <f t="shared" si="10"/>
        <v/>
      </c>
      <c r="U17" s="70"/>
      <c r="V17" s="404"/>
      <c r="W17" s="70"/>
      <c r="X17" s="404"/>
      <c r="Z17" s="407" t="str">
        <f t="shared" si="11"/>
        <v/>
      </c>
      <c r="AA17" s="130" t="str">
        <f t="shared" si="3"/>
        <v/>
      </c>
      <c r="AB17" s="407" t="str">
        <f t="shared" si="4"/>
        <v/>
      </c>
      <c r="AC17" s="130" t="str">
        <f t="shared" si="5"/>
        <v/>
      </c>
      <c r="AD17" s="461"/>
    </row>
    <row r="18" spans="1:30" x14ac:dyDescent="0.2">
      <c r="A18" s="6"/>
      <c r="B18" s="53"/>
      <c r="C18" s="323" t="str">
        <f t="shared" si="0"/>
        <v/>
      </c>
      <c r="D18" s="20"/>
      <c r="E18" s="125"/>
      <c r="F18" s="34">
        <f>IFERROR(IF(C18="UNL",INDEX(Tabel_UNL,MATCH($E18,Hulpsheets!$P$3:$P$123,0),MATCH($D18,Hulpsheets!$P$3:$U$3,0)),IF(C18="NFU",INDEX(Tabel_NFU,MATCH($E18,Hulpsheets!$W$3:$W$99,0),MATCH($D18,Hulpsheets!$W$3:$AC$3,0)),IF(C18="Overig",0,0))),0)</f>
        <v>0</v>
      </c>
      <c r="G18" s="356"/>
      <c r="H18" s="128"/>
      <c r="I18" s="1">
        <f t="shared" si="6"/>
        <v>0</v>
      </c>
      <c r="J18" s="1">
        <f t="shared" si="12"/>
        <v>0</v>
      </c>
      <c r="K18" s="359"/>
      <c r="L18" s="429" t="s">
        <v>120</v>
      </c>
      <c r="M18" s="257" t="str">
        <f>IF(LEN($C$5)&lt;=1,
    "",
    IF(
        OR($C$5="Overige (zorg-)instellingen",$C$5="Onderneming"),
        IF(Basisgegevens!$C$5="Ja",
            IFERROR(
                INDEX(Hulpsheets!$AO$3:$AR$18,
                    MATCH($C$9,Hulpsheets!$AN$3:$AN$18,0),
                    MATCH($C$6,Hulpsheets!$AO$3:$AR$3,0)
                ),
                ""
            ),
            IFERROR(
                INDEX(Hulpsheets!$AH$3:$AK$18,
                    MATCH($C$9,Hulpsheets!$AG$3:$AG$18,0),
                    MATCH($C$6,Hulpsheets!$AH$3:$AK$3,0)
                ),
                ""
            )
        ),
        IF($L18="Niet-economische activiteit",
            100%,
            IF(Basisgegevens!$C$5="Ja",
                IFERROR(
                    INDEX(Hulpsheets!$AO$3:$AR$18,
                        MATCH($C$9,Hulpsheets!$AN$3:$AN$18,0),
                        MATCH($C$6,Hulpsheets!$AO$3:$AR$3,0)
                    ),
                    ""
                ),
                IFERROR(
                    INDEX(Hulpsheets!$AH$3:$AK$18,
                        MATCH($C$9,Hulpsheets!$AG$3:$AG$18,0),
                        MATCH($C$6,Hulpsheets!$AH$3:$AK$3,0)
                    ),
                    ""
                )
            )
        )
    )
)</f>
        <v/>
      </c>
      <c r="N18" s="397">
        <f t="shared" si="2"/>
        <v>0</v>
      </c>
      <c r="O18" s="394" t="str">
        <f t="shared" si="7"/>
        <v/>
      </c>
      <c r="P18" s="81" t="str">
        <f t="shared" si="8"/>
        <v/>
      </c>
      <c r="R18" s="404"/>
      <c r="S18" s="403" t="str">
        <f t="shared" si="9"/>
        <v/>
      </c>
      <c r="T18" s="130" t="str">
        <f>IFERROR(R18-S18,"")</f>
        <v/>
      </c>
      <c r="U18" s="70"/>
      <c r="V18" s="404"/>
      <c r="W18" s="70"/>
      <c r="X18" s="404"/>
      <c r="Z18" s="407" t="str">
        <f t="shared" si="11"/>
        <v/>
      </c>
      <c r="AA18" s="130" t="str">
        <f t="shared" si="3"/>
        <v/>
      </c>
      <c r="AB18" s="407" t="str">
        <f t="shared" si="4"/>
        <v/>
      </c>
      <c r="AC18" s="130" t="str">
        <f t="shared" si="5"/>
        <v/>
      </c>
      <c r="AD18" s="461"/>
    </row>
    <row r="19" spans="1:30" x14ac:dyDescent="0.2">
      <c r="A19" s="6"/>
      <c r="B19" s="98"/>
      <c r="C19" s="323" t="str">
        <f t="shared" si="0"/>
        <v/>
      </c>
      <c r="D19" s="20"/>
      <c r="E19" s="125"/>
      <c r="F19" s="34">
        <f>IFERROR(IF(C19="UNL",INDEX(Tabel_UNL,MATCH($E19,Hulpsheets!$P$3:$P$123,0),MATCH($D19,Hulpsheets!$P$3:$U$3,0)),IF(C19="NFU",INDEX(Tabel_NFU,MATCH($E19,Hulpsheets!$W$3:$W$99,0),MATCH($D19,Hulpsheets!$W$3:$AC$3,0)),IF(C19="Overig",0,0))),0)</f>
        <v>0</v>
      </c>
      <c r="G19" s="356"/>
      <c r="H19" s="128"/>
      <c r="I19" s="1">
        <f t="shared" si="6"/>
        <v>0</v>
      </c>
      <c r="J19" s="1">
        <f t="shared" si="12"/>
        <v>0</v>
      </c>
      <c r="K19" s="359"/>
      <c r="L19" s="429" t="s">
        <v>120</v>
      </c>
      <c r="M19" s="257" t="str">
        <f>IF(LEN($C$5)&lt;=1,
    "",
    IF(
        OR($C$5="Overige (zorg-)instellingen",$C$5="Onderneming"),
        IF(Basisgegevens!$C$5="Ja",
            IFERROR(
                INDEX(Hulpsheets!$AO$3:$AR$18,
                    MATCH($C$9,Hulpsheets!$AN$3:$AN$18,0),
                    MATCH($C$6,Hulpsheets!$AO$3:$AR$3,0)
                ),
                ""
            ),
            IFERROR(
                INDEX(Hulpsheets!$AH$3:$AK$18,
                    MATCH($C$9,Hulpsheets!$AG$3:$AG$18,0),
                    MATCH($C$6,Hulpsheets!$AH$3:$AK$3,0)
                ),
                ""
            )
        ),
        IF($L19="Niet-economische activiteit",
            100%,
            IF(Basisgegevens!$C$5="Ja",
                IFERROR(
                    INDEX(Hulpsheets!$AO$3:$AR$18,
                        MATCH($C$9,Hulpsheets!$AN$3:$AN$18,0),
                        MATCH($C$6,Hulpsheets!$AO$3:$AR$3,0)
                    ),
                    ""
                ),
                IFERROR(
                    INDEX(Hulpsheets!$AH$3:$AK$18,
                        MATCH($C$9,Hulpsheets!$AG$3:$AG$18,0),
                        MATCH($C$6,Hulpsheets!$AH$3:$AK$3,0)
                    ),
                    ""
                )
            )
        )
    )
)</f>
        <v/>
      </c>
      <c r="N19" s="397">
        <f t="shared" si="2"/>
        <v>0</v>
      </c>
      <c r="O19" s="395" t="str">
        <f t="shared" si="7"/>
        <v/>
      </c>
      <c r="P19" s="86" t="str">
        <f t="shared" si="8"/>
        <v/>
      </c>
      <c r="R19" s="404"/>
      <c r="S19" s="403" t="str">
        <f t="shared" si="9"/>
        <v/>
      </c>
      <c r="T19" s="130" t="str">
        <f t="shared" si="10"/>
        <v/>
      </c>
      <c r="U19" s="70"/>
      <c r="V19" s="404"/>
      <c r="W19" s="70"/>
      <c r="X19" s="404"/>
      <c r="Z19" s="407" t="str">
        <f t="shared" si="11"/>
        <v/>
      </c>
      <c r="AA19" s="130" t="str">
        <f t="shared" si="3"/>
        <v/>
      </c>
      <c r="AB19" s="407" t="str">
        <f t="shared" si="4"/>
        <v/>
      </c>
      <c r="AC19" s="130" t="str">
        <f t="shared" si="5"/>
        <v/>
      </c>
      <c r="AD19" s="461"/>
    </row>
    <row r="20" spans="1:30" x14ac:dyDescent="0.2">
      <c r="A20" s="6"/>
      <c r="B20" s="98"/>
      <c r="C20" s="323" t="str">
        <f t="shared" si="0"/>
        <v/>
      </c>
      <c r="D20" s="20"/>
      <c r="E20" s="125"/>
      <c r="F20" s="34">
        <f>IFERROR(IF(C20="UNL",INDEX(Tabel_UNL,MATCH($E20,Hulpsheets!$P$3:$P$123,0),MATCH($D20,Hulpsheets!$P$3:$U$3,0)),IF(C20="NFU",INDEX(Tabel_NFU,MATCH($E20,Hulpsheets!$W$3:$W$99,0),MATCH($D20,Hulpsheets!$W$3:$AC$3,0)),IF(C20="Overig",0,0))),0)</f>
        <v>0</v>
      </c>
      <c r="G20" s="356"/>
      <c r="H20" s="128"/>
      <c r="I20" s="1">
        <f t="shared" si="6"/>
        <v>0</v>
      </c>
      <c r="J20" s="1">
        <f t="shared" si="12"/>
        <v>0</v>
      </c>
      <c r="K20" s="359"/>
      <c r="L20" s="429" t="s">
        <v>120</v>
      </c>
      <c r="M20" s="257" t="str">
        <f>IF(LEN($C$5)&lt;=1,
    "",
    IF(
        OR($C$5="Overige (zorg-)instellingen",$C$5="Onderneming"),
        IF(Basisgegevens!$C$5="Ja",
            IFERROR(
                INDEX(Hulpsheets!$AO$3:$AR$18,
                    MATCH($C$9,Hulpsheets!$AN$3:$AN$18,0),
                    MATCH($C$6,Hulpsheets!$AO$3:$AR$3,0)
                ),
                ""
            ),
            IFERROR(
                INDEX(Hulpsheets!$AH$3:$AK$18,
                    MATCH($C$9,Hulpsheets!$AG$3:$AG$18,0),
                    MATCH($C$6,Hulpsheets!$AH$3:$AK$3,0)
                ),
                ""
            )
        ),
        IF($L20="Niet-economische activiteit",
            100%,
            IF(Basisgegevens!$C$5="Ja",
                IFERROR(
                    INDEX(Hulpsheets!$AO$3:$AR$18,
                        MATCH($C$9,Hulpsheets!$AN$3:$AN$18,0),
                        MATCH($C$6,Hulpsheets!$AO$3:$AR$3,0)
                    ),
                    ""
                ),
                IFERROR(
                    INDEX(Hulpsheets!$AH$3:$AK$18,
                        MATCH($C$9,Hulpsheets!$AG$3:$AG$18,0),
                        MATCH($C$6,Hulpsheets!$AH$3:$AK$3,0)
                    ),
                    ""
                )
            )
        )
    )
)</f>
        <v/>
      </c>
      <c r="N20" s="397">
        <f t="shared" si="2"/>
        <v>0</v>
      </c>
      <c r="O20" s="395" t="str">
        <f t="shared" si="7"/>
        <v/>
      </c>
      <c r="P20" s="86" t="str">
        <f t="shared" si="8"/>
        <v/>
      </c>
      <c r="R20" s="404"/>
      <c r="S20" s="403" t="str">
        <f t="shared" si="9"/>
        <v/>
      </c>
      <c r="T20" s="130" t="str">
        <f t="shared" si="10"/>
        <v/>
      </c>
      <c r="U20" s="70"/>
      <c r="V20" s="404"/>
      <c r="W20" s="70"/>
      <c r="X20" s="404"/>
      <c r="Z20" s="407" t="str">
        <f t="shared" si="11"/>
        <v/>
      </c>
      <c r="AA20" s="130" t="str">
        <f t="shared" si="3"/>
        <v/>
      </c>
      <c r="AB20" s="407" t="str">
        <f t="shared" si="4"/>
        <v/>
      </c>
      <c r="AC20" s="130" t="str">
        <f t="shared" si="5"/>
        <v/>
      </c>
      <c r="AD20" s="461"/>
    </row>
    <row r="21" spans="1:30" x14ac:dyDescent="0.2">
      <c r="A21" s="6"/>
      <c r="B21" s="98"/>
      <c r="C21" s="323" t="str">
        <f t="shared" si="0"/>
        <v/>
      </c>
      <c r="D21" s="20"/>
      <c r="E21" s="125"/>
      <c r="F21" s="34">
        <f>IFERROR(IF(C21="UNL",INDEX(Tabel_UNL,MATCH($E21,Hulpsheets!$P$3:$P$123,0),MATCH($D21,Hulpsheets!$P$3:$U$3,0)),IF(C21="NFU",INDEX(Tabel_NFU,MATCH($E21,Hulpsheets!$W$3:$W$99,0),MATCH($D21,Hulpsheets!$W$3:$AC$3,0)),IF(C21="Overig",0,0))),0)</f>
        <v>0</v>
      </c>
      <c r="G21" s="356"/>
      <c r="H21" s="128"/>
      <c r="I21" s="1">
        <f t="shared" si="6"/>
        <v>0</v>
      </c>
      <c r="J21" s="1">
        <f t="shared" si="12"/>
        <v>0</v>
      </c>
      <c r="K21" s="359"/>
      <c r="L21" s="429" t="s">
        <v>120</v>
      </c>
      <c r="M21" s="257" t="str">
        <f>IF(LEN($C$5)&lt;=1,
    "",
    IF(
        OR($C$5="Overige (zorg-)instellingen",$C$5="Onderneming"),
        IF(Basisgegevens!$C$5="Ja",
            IFERROR(
                INDEX(Hulpsheets!$AO$3:$AR$18,
                    MATCH($C$9,Hulpsheets!$AN$3:$AN$18,0),
                    MATCH($C$6,Hulpsheets!$AO$3:$AR$3,0)
                ),
                ""
            ),
            IFERROR(
                INDEX(Hulpsheets!$AH$3:$AK$18,
                    MATCH($C$9,Hulpsheets!$AG$3:$AG$18,0),
                    MATCH($C$6,Hulpsheets!$AH$3:$AK$3,0)
                ),
                ""
            )
        ),
        IF($L21="Niet-economische activiteit",
            100%,
            IF(Basisgegevens!$C$5="Ja",
                IFERROR(
                    INDEX(Hulpsheets!$AO$3:$AR$18,
                        MATCH($C$9,Hulpsheets!$AN$3:$AN$18,0),
                        MATCH($C$6,Hulpsheets!$AO$3:$AR$3,0)
                    ),
                    ""
                ),
                IFERROR(
                    INDEX(Hulpsheets!$AH$3:$AK$18,
                        MATCH($C$9,Hulpsheets!$AG$3:$AG$18,0),
                        MATCH($C$6,Hulpsheets!$AH$3:$AK$3,0)
                    ),
                    ""
                )
            )
        )
    )
)</f>
        <v/>
      </c>
      <c r="N21" s="397">
        <f t="shared" si="2"/>
        <v>0</v>
      </c>
      <c r="O21" s="395" t="str">
        <f t="shared" si="7"/>
        <v/>
      </c>
      <c r="P21" s="86" t="str">
        <f t="shared" si="8"/>
        <v/>
      </c>
      <c r="R21" s="404"/>
      <c r="S21" s="403" t="str">
        <f t="shared" si="9"/>
        <v/>
      </c>
      <c r="T21" s="130" t="str">
        <f t="shared" si="10"/>
        <v/>
      </c>
      <c r="U21" s="70"/>
      <c r="V21" s="404"/>
      <c r="W21" s="70"/>
      <c r="X21" s="404"/>
      <c r="Z21" s="407" t="str">
        <f t="shared" si="11"/>
        <v/>
      </c>
      <c r="AA21" s="130" t="str">
        <f t="shared" si="3"/>
        <v/>
      </c>
      <c r="AB21" s="407" t="str">
        <f t="shared" si="4"/>
        <v/>
      </c>
      <c r="AC21" s="130" t="str">
        <f t="shared" si="5"/>
        <v/>
      </c>
      <c r="AD21" s="461"/>
    </row>
    <row r="22" spans="1:30" x14ac:dyDescent="0.2">
      <c r="A22" s="6"/>
      <c r="B22" s="98"/>
      <c r="C22" s="323" t="str">
        <f t="shared" si="0"/>
        <v/>
      </c>
      <c r="D22" s="20"/>
      <c r="E22" s="125"/>
      <c r="F22" s="34">
        <f>IFERROR(IF(C22="UNL",INDEX(Tabel_UNL,MATCH($E22,Hulpsheets!$P$3:$P$123,0),MATCH($D22,Hulpsheets!$P$3:$U$3,0)),IF(C22="NFU",INDEX(Tabel_NFU,MATCH($E22,Hulpsheets!$W$3:$W$99,0),MATCH($D22,Hulpsheets!$W$3:$AC$3,0)),IF(C22="Overig",0,0))),0)</f>
        <v>0</v>
      </c>
      <c r="G22" s="356"/>
      <c r="H22" s="128"/>
      <c r="I22" s="1">
        <f t="shared" si="6"/>
        <v>0</v>
      </c>
      <c r="J22" s="1">
        <f t="shared" si="12"/>
        <v>0</v>
      </c>
      <c r="K22" s="359"/>
      <c r="L22" s="429" t="s">
        <v>120</v>
      </c>
      <c r="M22" s="257" t="str">
        <f>IF(LEN($C$5)&lt;=1,
    "",
    IF(
        OR($C$5="Overige (zorg-)instellingen",$C$5="Onderneming"),
        IF(Basisgegevens!$C$5="Ja",
            IFERROR(
                INDEX(Hulpsheets!$AO$3:$AR$18,
                    MATCH($C$9,Hulpsheets!$AN$3:$AN$18,0),
                    MATCH($C$6,Hulpsheets!$AO$3:$AR$3,0)
                ),
                ""
            ),
            IFERROR(
                INDEX(Hulpsheets!$AH$3:$AK$18,
                    MATCH($C$9,Hulpsheets!$AG$3:$AG$18,0),
                    MATCH($C$6,Hulpsheets!$AH$3:$AK$3,0)
                ),
                ""
            )
        ),
        IF($L22="Niet-economische activiteit",
            100%,
            IF(Basisgegevens!$C$5="Ja",
                IFERROR(
                    INDEX(Hulpsheets!$AO$3:$AR$18,
                        MATCH($C$9,Hulpsheets!$AN$3:$AN$18,0),
                        MATCH($C$6,Hulpsheets!$AO$3:$AR$3,0)
                    ),
                    ""
                ),
                IFERROR(
                    INDEX(Hulpsheets!$AH$3:$AK$18,
                        MATCH($C$9,Hulpsheets!$AG$3:$AG$18,0),
                        MATCH($C$6,Hulpsheets!$AH$3:$AK$3,0)
                    ),
                    ""
                )
            )
        )
    )
)</f>
        <v/>
      </c>
      <c r="N22" s="397">
        <f t="shared" si="2"/>
        <v>0</v>
      </c>
      <c r="O22" s="395" t="str">
        <f t="shared" si="7"/>
        <v/>
      </c>
      <c r="P22" s="86" t="str">
        <f t="shared" si="8"/>
        <v/>
      </c>
      <c r="R22" s="404"/>
      <c r="S22" s="403" t="str">
        <f t="shared" si="9"/>
        <v/>
      </c>
      <c r="T22" s="130" t="str">
        <f>IFERROR(R22-S22,"")</f>
        <v/>
      </c>
      <c r="U22" s="70"/>
      <c r="V22" s="404"/>
      <c r="W22" s="70"/>
      <c r="X22" s="404"/>
      <c r="Z22" s="407" t="str">
        <f t="shared" si="11"/>
        <v/>
      </c>
      <c r="AA22" s="130" t="str">
        <f t="shared" si="3"/>
        <v/>
      </c>
      <c r="AB22" s="407" t="str">
        <f t="shared" si="4"/>
        <v/>
      </c>
      <c r="AC22" s="130" t="str">
        <f t="shared" si="5"/>
        <v/>
      </c>
      <c r="AD22" s="461"/>
    </row>
    <row r="23" spans="1:30" x14ac:dyDescent="0.2">
      <c r="A23" s="6"/>
      <c r="B23" s="98"/>
      <c r="C23" s="323" t="str">
        <f t="shared" si="0"/>
        <v/>
      </c>
      <c r="D23" s="20"/>
      <c r="E23" s="125"/>
      <c r="F23" s="34">
        <f>IFERROR(IF(C23="UNL",INDEX(Tabel_UNL,MATCH($E23,Hulpsheets!$P$3:$P$123,0),MATCH($D23,Hulpsheets!$P$3:$U$3,0)),IF(C23="NFU",INDEX(Tabel_NFU,MATCH($E23,Hulpsheets!$W$3:$W$99,0),MATCH($D23,Hulpsheets!$W$3:$AC$3,0)),IF(C23="Overig",0,0))),0)</f>
        <v>0</v>
      </c>
      <c r="G23" s="356"/>
      <c r="H23" s="128"/>
      <c r="I23" s="1">
        <f t="shared" si="6"/>
        <v>0</v>
      </c>
      <c r="J23" s="1">
        <f t="shared" si="12"/>
        <v>0</v>
      </c>
      <c r="K23" s="359"/>
      <c r="L23" s="429" t="s">
        <v>120</v>
      </c>
      <c r="M23" s="257" t="str">
        <f>IF(LEN($C$5)&lt;=1,
    "",
    IF(
        OR($C$5="Overige (zorg-)instellingen",$C$5="Onderneming"),
        IF(Basisgegevens!$C$5="Ja",
            IFERROR(
                INDEX(Hulpsheets!$AO$3:$AR$18,
                    MATCH($C$9,Hulpsheets!$AN$3:$AN$18,0),
                    MATCH($C$6,Hulpsheets!$AO$3:$AR$3,0)
                ),
                ""
            ),
            IFERROR(
                INDEX(Hulpsheets!$AH$3:$AK$18,
                    MATCH($C$9,Hulpsheets!$AG$3:$AG$18,0),
                    MATCH($C$6,Hulpsheets!$AH$3:$AK$3,0)
                ),
                ""
            )
        ),
        IF($L23="Niet-economische activiteit",
            100%,
            IF(Basisgegevens!$C$5="Ja",
                IFERROR(
                    INDEX(Hulpsheets!$AO$3:$AR$18,
                        MATCH($C$9,Hulpsheets!$AN$3:$AN$18,0),
                        MATCH($C$6,Hulpsheets!$AO$3:$AR$3,0)
                    ),
                    ""
                ),
                IFERROR(
                    INDEX(Hulpsheets!$AH$3:$AK$18,
                        MATCH($C$9,Hulpsheets!$AG$3:$AG$18,0),
                        MATCH($C$6,Hulpsheets!$AH$3:$AK$3,0)
                    ),
                    ""
                )
            )
        )
    )
)</f>
        <v/>
      </c>
      <c r="N23" s="397">
        <f t="shared" si="2"/>
        <v>0</v>
      </c>
      <c r="O23" s="395" t="str">
        <f t="shared" si="7"/>
        <v/>
      </c>
      <c r="P23" s="86" t="str">
        <f t="shared" si="8"/>
        <v/>
      </c>
      <c r="R23" s="404"/>
      <c r="S23" s="403" t="str">
        <f t="shared" si="9"/>
        <v/>
      </c>
      <c r="T23" s="130" t="str">
        <f t="shared" si="10"/>
        <v/>
      </c>
      <c r="U23" s="70"/>
      <c r="V23" s="404"/>
      <c r="W23" s="70"/>
      <c r="X23" s="404"/>
      <c r="Z23" s="407" t="str">
        <f t="shared" si="11"/>
        <v/>
      </c>
      <c r="AA23" s="130" t="str">
        <f t="shared" si="3"/>
        <v/>
      </c>
      <c r="AB23" s="407" t="str">
        <f t="shared" si="4"/>
        <v/>
      </c>
      <c r="AC23" s="130" t="str">
        <f t="shared" si="5"/>
        <v/>
      </c>
      <c r="AD23" s="461"/>
    </row>
    <row r="24" spans="1:30" x14ac:dyDescent="0.2">
      <c r="A24" s="6"/>
      <c r="B24" s="98"/>
      <c r="C24" s="323" t="str">
        <f t="shared" si="0"/>
        <v/>
      </c>
      <c r="D24" s="20"/>
      <c r="E24" s="125"/>
      <c r="F24" s="34">
        <f>IFERROR(IF(C24="UNL",INDEX(Tabel_UNL,MATCH($E24,Hulpsheets!$P$3:$P$123,0),MATCH($D24,Hulpsheets!$P$3:$U$3,0)),IF(C24="NFU",INDEX(Tabel_NFU,MATCH($E24,Hulpsheets!$W$3:$W$99,0),MATCH($D24,Hulpsheets!$W$3:$AC$3,0)),IF(C24="Overig",0,0))),0)</f>
        <v>0</v>
      </c>
      <c r="G24" s="356"/>
      <c r="H24" s="128"/>
      <c r="I24" s="1">
        <f t="shared" si="6"/>
        <v>0</v>
      </c>
      <c r="J24" s="1">
        <f t="shared" si="12"/>
        <v>0</v>
      </c>
      <c r="K24" s="359"/>
      <c r="L24" s="429" t="s">
        <v>120</v>
      </c>
      <c r="M24" s="257" t="str">
        <f>IF(LEN($C$5)&lt;=1,
    "",
    IF(
        OR($C$5="Overige (zorg-)instellingen",$C$5="Onderneming"),
        IF(Basisgegevens!$C$5="Ja",
            IFERROR(
                INDEX(Hulpsheets!$AO$3:$AR$18,
                    MATCH($C$9,Hulpsheets!$AN$3:$AN$18,0),
                    MATCH($C$6,Hulpsheets!$AO$3:$AR$3,0)
                ),
                ""
            ),
            IFERROR(
                INDEX(Hulpsheets!$AH$3:$AK$18,
                    MATCH($C$9,Hulpsheets!$AG$3:$AG$18,0),
                    MATCH($C$6,Hulpsheets!$AH$3:$AK$3,0)
                ),
                ""
            )
        ),
        IF($L24="Niet-economische activiteit",
            100%,
            IF(Basisgegevens!$C$5="Ja",
                IFERROR(
                    INDEX(Hulpsheets!$AO$3:$AR$18,
                        MATCH($C$9,Hulpsheets!$AN$3:$AN$18,0),
                        MATCH($C$6,Hulpsheets!$AO$3:$AR$3,0)
                    ),
                    ""
                ),
                IFERROR(
                    INDEX(Hulpsheets!$AH$3:$AK$18,
                        MATCH($C$9,Hulpsheets!$AG$3:$AG$18,0),
                        MATCH($C$6,Hulpsheets!$AH$3:$AK$3,0)
                    ),
                    ""
                )
            )
        )
    )
)</f>
        <v/>
      </c>
      <c r="N24" s="397">
        <f t="shared" si="2"/>
        <v>0</v>
      </c>
      <c r="O24" s="395" t="str">
        <f t="shared" si="7"/>
        <v/>
      </c>
      <c r="P24" s="86" t="str">
        <f t="shared" si="8"/>
        <v/>
      </c>
      <c r="R24" s="404"/>
      <c r="S24" s="403" t="str">
        <f t="shared" si="9"/>
        <v/>
      </c>
      <c r="T24" s="130" t="str">
        <f t="shared" si="10"/>
        <v/>
      </c>
      <c r="U24" s="70"/>
      <c r="V24" s="404"/>
      <c r="W24" s="70"/>
      <c r="X24" s="404"/>
      <c r="Z24" s="407" t="str">
        <f t="shared" si="11"/>
        <v/>
      </c>
      <c r="AA24" s="130" t="str">
        <f t="shared" si="3"/>
        <v/>
      </c>
      <c r="AB24" s="407" t="str">
        <f t="shared" si="4"/>
        <v/>
      </c>
      <c r="AC24" s="130" t="str">
        <f t="shared" si="5"/>
        <v/>
      </c>
      <c r="AD24" s="461"/>
    </row>
    <row r="25" spans="1:30" x14ac:dyDescent="0.2">
      <c r="A25" s="6"/>
      <c r="B25" s="98"/>
      <c r="C25" s="323" t="str">
        <f t="shared" si="0"/>
        <v/>
      </c>
      <c r="D25" s="20"/>
      <c r="E25" s="125"/>
      <c r="F25" s="34">
        <f>IFERROR(IF(C25="UNL",INDEX(Tabel_UNL,MATCH($E25,Hulpsheets!$P$3:$P$123,0),MATCH($D25,Hulpsheets!$P$3:$U$3,0)),IF(C25="NFU",INDEX(Tabel_NFU,MATCH($E25,Hulpsheets!$W$3:$W$99,0),MATCH($D25,Hulpsheets!$W$3:$AC$3,0)),IF(C25="Overig",0,0))),0)</f>
        <v>0</v>
      </c>
      <c r="G25" s="356"/>
      <c r="H25" s="128"/>
      <c r="I25" s="1">
        <f t="shared" si="6"/>
        <v>0</v>
      </c>
      <c r="J25" s="1">
        <f t="shared" si="12"/>
        <v>0</v>
      </c>
      <c r="K25" s="359"/>
      <c r="L25" s="429" t="s">
        <v>120</v>
      </c>
      <c r="M25" s="257" t="str">
        <f>IF(LEN($C$5)&lt;=1,
    "",
    IF(
        OR($C$5="Overige (zorg-)instellingen",$C$5="Onderneming"),
        IF(Basisgegevens!$C$5="Ja",
            IFERROR(
                INDEX(Hulpsheets!$AO$3:$AR$18,
                    MATCH($C$9,Hulpsheets!$AN$3:$AN$18,0),
                    MATCH($C$6,Hulpsheets!$AO$3:$AR$3,0)
                ),
                ""
            ),
            IFERROR(
                INDEX(Hulpsheets!$AH$3:$AK$18,
                    MATCH($C$9,Hulpsheets!$AG$3:$AG$18,0),
                    MATCH($C$6,Hulpsheets!$AH$3:$AK$3,0)
                ),
                ""
            )
        ),
        IF($L25="Niet-economische activiteit",
            100%,
            IF(Basisgegevens!$C$5="Ja",
                IFERROR(
                    INDEX(Hulpsheets!$AO$3:$AR$18,
                        MATCH($C$9,Hulpsheets!$AN$3:$AN$18,0),
                        MATCH($C$6,Hulpsheets!$AO$3:$AR$3,0)
                    ),
                    ""
                ),
                IFERROR(
                    INDEX(Hulpsheets!$AH$3:$AK$18,
                        MATCH($C$9,Hulpsheets!$AG$3:$AG$18,0),
                        MATCH($C$6,Hulpsheets!$AH$3:$AK$3,0)
                    ),
                    ""
                )
            )
        )
    )
)</f>
        <v/>
      </c>
      <c r="N25" s="397">
        <f t="shared" si="2"/>
        <v>0</v>
      </c>
      <c r="O25" s="395" t="str">
        <f t="shared" si="7"/>
        <v/>
      </c>
      <c r="P25" s="86" t="str">
        <f t="shared" si="8"/>
        <v/>
      </c>
      <c r="R25" s="404"/>
      <c r="S25" s="403" t="str">
        <f t="shared" si="9"/>
        <v/>
      </c>
      <c r="T25" s="130" t="str">
        <f t="shared" si="10"/>
        <v/>
      </c>
      <c r="U25" s="70"/>
      <c r="V25" s="404"/>
      <c r="W25" s="70"/>
      <c r="X25" s="404"/>
      <c r="Z25" s="407" t="str">
        <f t="shared" si="11"/>
        <v/>
      </c>
      <c r="AA25" s="130" t="str">
        <f t="shared" si="3"/>
        <v/>
      </c>
      <c r="AB25" s="407" t="str">
        <f t="shared" si="4"/>
        <v/>
      </c>
      <c r="AC25" s="130" t="str">
        <f t="shared" si="5"/>
        <v/>
      </c>
      <c r="AD25" s="461"/>
    </row>
    <row r="26" spans="1:30" x14ac:dyDescent="0.2">
      <c r="A26" s="6"/>
      <c r="B26" s="98"/>
      <c r="C26" s="323" t="str">
        <f t="shared" si="0"/>
        <v/>
      </c>
      <c r="D26" s="20"/>
      <c r="E26" s="125"/>
      <c r="F26" s="34">
        <f>IFERROR(IF(C26="UNL",INDEX(Tabel_UNL,MATCH($E26,Hulpsheets!$P$3:$P$123,0),MATCH($D26,Hulpsheets!$P$3:$U$3,0)),IF(C26="NFU",INDEX(Tabel_NFU,MATCH($E26,Hulpsheets!$W$3:$W$99,0),MATCH($D26,Hulpsheets!$W$3:$AC$3,0)),IF(C26="Overig",0,0))),0)</f>
        <v>0</v>
      </c>
      <c r="G26" s="356"/>
      <c r="H26" s="128"/>
      <c r="I26" s="1">
        <f t="shared" si="6"/>
        <v>0</v>
      </c>
      <c r="J26" s="1">
        <f t="shared" si="12"/>
        <v>0</v>
      </c>
      <c r="K26" s="359"/>
      <c r="L26" s="429" t="s">
        <v>120</v>
      </c>
      <c r="M26" s="257" t="str">
        <f>IF(LEN($C$5)&lt;=1,
    "",
    IF(
        OR($C$5="Overige (zorg-)instellingen",$C$5="Onderneming"),
        IF(Basisgegevens!$C$5="Ja",
            IFERROR(
                INDEX(Hulpsheets!$AO$3:$AR$18,
                    MATCH($C$9,Hulpsheets!$AN$3:$AN$18,0),
                    MATCH($C$6,Hulpsheets!$AO$3:$AR$3,0)
                ),
                ""
            ),
            IFERROR(
                INDEX(Hulpsheets!$AH$3:$AK$18,
                    MATCH($C$9,Hulpsheets!$AG$3:$AG$18,0),
                    MATCH($C$6,Hulpsheets!$AH$3:$AK$3,0)
                ),
                ""
            )
        ),
        IF($L26="Niet-economische activiteit",
            100%,
            IF(Basisgegevens!$C$5="Ja",
                IFERROR(
                    INDEX(Hulpsheets!$AO$3:$AR$18,
                        MATCH($C$9,Hulpsheets!$AN$3:$AN$18,0),
                        MATCH($C$6,Hulpsheets!$AO$3:$AR$3,0)
                    ),
                    ""
                ),
                IFERROR(
                    INDEX(Hulpsheets!$AH$3:$AK$18,
                        MATCH($C$9,Hulpsheets!$AG$3:$AG$18,0),
                        MATCH($C$6,Hulpsheets!$AH$3:$AK$3,0)
                    ),
                    ""
                )
            )
        )
    )
)</f>
        <v/>
      </c>
      <c r="N26" s="397">
        <f t="shared" si="2"/>
        <v>0</v>
      </c>
      <c r="O26" s="395" t="str">
        <f t="shared" si="7"/>
        <v/>
      </c>
      <c r="P26" s="86" t="str">
        <f t="shared" si="8"/>
        <v/>
      </c>
      <c r="R26" s="404"/>
      <c r="S26" s="403" t="str">
        <f t="shared" si="9"/>
        <v/>
      </c>
      <c r="T26" s="130" t="str">
        <f t="shared" si="10"/>
        <v/>
      </c>
      <c r="U26" s="70"/>
      <c r="V26" s="404"/>
      <c r="W26" s="70"/>
      <c r="X26" s="404"/>
      <c r="Z26" s="407" t="str">
        <f t="shared" si="11"/>
        <v/>
      </c>
      <c r="AA26" s="130" t="str">
        <f t="shared" si="3"/>
        <v/>
      </c>
      <c r="AB26" s="407" t="str">
        <f t="shared" si="4"/>
        <v/>
      </c>
      <c r="AC26" s="130" t="str">
        <f t="shared" si="5"/>
        <v/>
      </c>
      <c r="AD26" s="461"/>
    </row>
    <row r="27" spans="1:30" ht="13.5" thickBot="1" x14ac:dyDescent="0.25">
      <c r="A27" s="6"/>
      <c r="B27" s="98"/>
      <c r="C27" s="323" t="str">
        <f t="shared" si="0"/>
        <v/>
      </c>
      <c r="D27" s="20"/>
      <c r="E27" s="125"/>
      <c r="F27" s="34">
        <f>IFERROR(IF(C27="UNL",INDEX(Tabel_UNL,MATCH($E27,Hulpsheets!$P$3:$P$123,0),MATCH($D27,Hulpsheets!$P$3:$U$3,0)),IF(C27="NFU",INDEX(Tabel_NFU,MATCH($E27,Hulpsheets!$W$3:$W$99,0),MATCH($D27,Hulpsheets!$W$3:$AC$3,0)),IF(C27="Overig",0,0))),0)</f>
        <v>0</v>
      </c>
      <c r="G27" s="356"/>
      <c r="H27" s="128"/>
      <c r="I27" s="1">
        <f t="shared" si="6"/>
        <v>0</v>
      </c>
      <c r="J27" s="1">
        <f t="shared" si="12"/>
        <v>0</v>
      </c>
      <c r="K27" s="359"/>
      <c r="L27" s="429" t="s">
        <v>120</v>
      </c>
      <c r="M27" s="257" t="str">
        <f>IF(LEN($C$5)&lt;=1,
    "",
    IF(
        OR($C$5="Overige (zorg-)instellingen",$C$5="Onderneming"),
        IF(Basisgegevens!$C$5="Ja",
            IFERROR(
                INDEX(Hulpsheets!$AO$3:$AR$18,
                    MATCH($C$9,Hulpsheets!$AN$3:$AN$18,0),
                    MATCH($C$6,Hulpsheets!$AO$3:$AR$3,0)
                ),
                ""
            ),
            IFERROR(
                INDEX(Hulpsheets!$AH$3:$AK$18,
                    MATCH($C$9,Hulpsheets!$AG$3:$AG$18,0),
                    MATCH($C$6,Hulpsheets!$AH$3:$AK$3,0)
                ),
                ""
            )
        ),
        IF($L27="Niet-economische activiteit",
            100%,
            IF(Basisgegevens!$C$5="Ja",
                IFERROR(
                    INDEX(Hulpsheets!$AO$3:$AR$18,
                        MATCH($C$9,Hulpsheets!$AN$3:$AN$18,0),
                        MATCH($C$6,Hulpsheets!$AO$3:$AR$3,0)
                    ),
                    ""
                ),
                IFERROR(
                    INDEX(Hulpsheets!$AH$3:$AK$18,
                        MATCH($C$9,Hulpsheets!$AG$3:$AG$18,0),
                        MATCH($C$6,Hulpsheets!$AH$3:$AK$3,0)
                    ),
                    ""
                )
            )
        )
    )
)</f>
        <v/>
      </c>
      <c r="N27" s="397">
        <f t="shared" si="2"/>
        <v>0</v>
      </c>
      <c r="O27" s="395" t="str">
        <f t="shared" si="7"/>
        <v/>
      </c>
      <c r="P27" s="86" t="str">
        <f t="shared" si="8"/>
        <v/>
      </c>
      <c r="R27" s="404"/>
      <c r="S27" s="403" t="str">
        <f t="shared" si="9"/>
        <v/>
      </c>
      <c r="T27" s="130" t="str">
        <f t="shared" si="10"/>
        <v/>
      </c>
      <c r="U27" s="70"/>
      <c r="V27" s="404"/>
      <c r="W27" s="70"/>
      <c r="X27" s="404"/>
      <c r="Z27" s="407" t="str">
        <f t="shared" si="11"/>
        <v/>
      </c>
      <c r="AA27" s="130" t="str">
        <f t="shared" si="3"/>
        <v/>
      </c>
      <c r="AB27" s="407" t="str">
        <f t="shared" si="4"/>
        <v/>
      </c>
      <c r="AC27" s="130" t="str">
        <f t="shared" si="5"/>
        <v/>
      </c>
      <c r="AD27" s="461"/>
    </row>
    <row r="28" spans="1:30" ht="13.5" hidden="1" outlineLevel="1" thickBot="1" x14ac:dyDescent="0.25">
      <c r="A28" s="6"/>
      <c r="B28" s="98"/>
      <c r="C28" s="323" t="str">
        <f t="shared" si="0"/>
        <v/>
      </c>
      <c r="D28" s="20"/>
      <c r="E28" s="125"/>
      <c r="F28" s="34">
        <f>IFERROR(IF(C28="UNL",INDEX(Tabel_UNL,MATCH($E28,Hulpsheets!$P$3:$P$123,0),MATCH($D28,Hulpsheets!$P$3:$U$3,0)),IF(C28="NFU",INDEX(Tabel_NFU,MATCH($E28,Hulpsheets!$W$3:$W$99,0),MATCH($D28,Hulpsheets!$W$3:$AC$3,0)),IF(C28="Overig",0,0))),0)</f>
        <v>0</v>
      </c>
      <c r="G28" s="356"/>
      <c r="H28" s="128"/>
      <c r="I28" s="1">
        <f t="shared" si="6"/>
        <v>0</v>
      </c>
      <c r="J28" s="1">
        <f t="shared" si="12"/>
        <v>0</v>
      </c>
      <c r="K28" s="359"/>
      <c r="L28" s="429" t="s">
        <v>120</v>
      </c>
      <c r="M28" s="257" t="str">
        <f>IF(LEN($C$5)&lt;=1,
    "",
    IF(
        OR($C$5="Overige (zorg-)instellingen",$C$5="Onderneming"),
        IF(Basisgegevens!$C$5="Ja",
            IFERROR(
                INDEX(Hulpsheets!$AO$3:$AR$18,
                    MATCH($C$9,Hulpsheets!$AN$3:$AN$18,0),
                    MATCH($C$6,Hulpsheets!$AO$3:$AR$3,0)
                ),
                ""
            ),
            IFERROR(
                INDEX(Hulpsheets!$AH$3:$AK$18,
                    MATCH($C$9,Hulpsheets!$AG$3:$AG$18,0),
                    MATCH($C$6,Hulpsheets!$AH$3:$AK$3,0)
                ),
                ""
            )
        ),
        IF($L28="Niet-economische activiteit",
            100%,
            IF(Basisgegevens!$C$5="Ja",
                IFERROR(
                    INDEX(Hulpsheets!$AO$3:$AR$18,
                        MATCH($C$9,Hulpsheets!$AN$3:$AN$18,0),
                        MATCH($C$6,Hulpsheets!$AO$3:$AR$3,0)
                    ),
                    ""
                ),
                IFERROR(
                    INDEX(Hulpsheets!$AH$3:$AK$18,
                        MATCH($C$9,Hulpsheets!$AG$3:$AG$18,0),
                        MATCH($C$6,Hulpsheets!$AH$3:$AK$3,0)
                    ),
                    ""
                )
            )
        )
    )
)</f>
        <v/>
      </c>
      <c r="N28" s="397">
        <f t="shared" si="2"/>
        <v>0</v>
      </c>
      <c r="O28" s="77" t="str">
        <f t="shared" si="7"/>
        <v/>
      </c>
      <c r="P28" s="86" t="str">
        <f t="shared" si="8"/>
        <v/>
      </c>
      <c r="R28" s="404"/>
      <c r="S28" s="403" t="str">
        <f t="shared" si="9"/>
        <v/>
      </c>
      <c r="T28" s="130" t="str">
        <f t="shared" si="10"/>
        <v/>
      </c>
      <c r="U28" s="70"/>
      <c r="V28" s="404"/>
      <c r="W28" s="70"/>
      <c r="X28" s="404"/>
      <c r="Z28" s="407" t="str">
        <f t="shared" si="11"/>
        <v/>
      </c>
      <c r="AA28" s="130" t="str">
        <f t="shared" si="3"/>
        <v/>
      </c>
      <c r="AB28" s="407" t="str">
        <f t="shared" si="4"/>
        <v/>
      </c>
      <c r="AC28" s="130" t="str">
        <f t="shared" si="5"/>
        <v/>
      </c>
      <c r="AD28" s="461"/>
    </row>
    <row r="29" spans="1:30" ht="13.5" hidden="1" outlineLevel="1" thickBot="1" x14ac:dyDescent="0.25">
      <c r="A29" s="6"/>
      <c r="B29" s="98"/>
      <c r="C29" s="323" t="str">
        <f t="shared" si="0"/>
        <v/>
      </c>
      <c r="D29" s="20"/>
      <c r="E29" s="125"/>
      <c r="F29" s="34">
        <f>IFERROR(IF(C29="UNL",INDEX(Tabel_UNL,MATCH($E29,Hulpsheets!$P$3:$P$123,0),MATCH($D29,Hulpsheets!$P$3:$U$3,0)),IF(C29="NFU",INDEX(Tabel_NFU,MATCH($E29,Hulpsheets!$W$3:$W$99,0),MATCH($D29,Hulpsheets!$W$3:$AC$3,0)),IF(C29="Overig",0,0))),0)</f>
        <v>0</v>
      </c>
      <c r="G29" s="356"/>
      <c r="H29" s="128"/>
      <c r="I29" s="1">
        <f t="shared" si="6"/>
        <v>0</v>
      </c>
      <c r="J29" s="1">
        <f t="shared" si="12"/>
        <v>0</v>
      </c>
      <c r="K29" s="359"/>
      <c r="L29" s="429" t="s">
        <v>120</v>
      </c>
      <c r="M29" s="257" t="str">
        <f>IF(LEN($C$5)&lt;=1,
    "",
    IF(
        OR($C$5="Overige (zorg-)instellingen",$C$5="Onderneming"),
        IF(Basisgegevens!$C$5="Ja",
            IFERROR(
                INDEX(Hulpsheets!$AO$3:$AR$18,
                    MATCH($C$9,Hulpsheets!$AN$3:$AN$18,0),
                    MATCH($C$6,Hulpsheets!$AO$3:$AR$3,0)
                ),
                ""
            ),
            IFERROR(
                INDEX(Hulpsheets!$AH$3:$AK$18,
                    MATCH($C$9,Hulpsheets!$AG$3:$AG$18,0),
                    MATCH($C$6,Hulpsheets!$AH$3:$AK$3,0)
                ),
                ""
            )
        ),
        IF($L29="Niet-economische activiteit",
            100%,
            IF(Basisgegevens!$C$5="Ja",
                IFERROR(
                    INDEX(Hulpsheets!$AO$3:$AR$18,
                        MATCH($C$9,Hulpsheets!$AN$3:$AN$18,0),
                        MATCH($C$6,Hulpsheets!$AO$3:$AR$3,0)
                    ),
                    ""
                ),
                IFERROR(
                    INDEX(Hulpsheets!$AH$3:$AK$18,
                        MATCH($C$9,Hulpsheets!$AG$3:$AG$18,0),
                        MATCH($C$6,Hulpsheets!$AH$3:$AK$3,0)
                    ),
                    ""
                )
            )
        )
    )
)</f>
        <v/>
      </c>
      <c r="N29" s="397">
        <f t="shared" si="2"/>
        <v>0</v>
      </c>
      <c r="O29" s="77" t="str">
        <f t="shared" si="7"/>
        <v/>
      </c>
      <c r="P29" s="86" t="str">
        <f t="shared" si="8"/>
        <v/>
      </c>
      <c r="R29" s="404"/>
      <c r="S29" s="403" t="str">
        <f t="shared" si="9"/>
        <v/>
      </c>
      <c r="T29" s="130" t="str">
        <f t="shared" si="10"/>
        <v/>
      </c>
      <c r="U29" s="70"/>
      <c r="V29" s="404"/>
      <c r="W29" s="70"/>
      <c r="X29" s="404"/>
      <c r="Z29" s="407" t="str">
        <f t="shared" si="11"/>
        <v/>
      </c>
      <c r="AA29" s="130" t="str">
        <f t="shared" si="3"/>
        <v/>
      </c>
      <c r="AB29" s="407" t="str">
        <f t="shared" si="4"/>
        <v/>
      </c>
      <c r="AC29" s="130" t="str">
        <f t="shared" si="5"/>
        <v/>
      </c>
      <c r="AD29" s="461"/>
    </row>
    <row r="30" spans="1:30" ht="13.5" hidden="1" outlineLevel="1" thickBot="1" x14ac:dyDescent="0.25">
      <c r="A30" s="6"/>
      <c r="B30" s="98"/>
      <c r="C30" s="323" t="str">
        <f t="shared" si="0"/>
        <v/>
      </c>
      <c r="D30" s="20"/>
      <c r="E30" s="125"/>
      <c r="F30" s="34">
        <f>IFERROR(IF(C30="UNL",INDEX(Tabel_UNL,MATCH($E30,Hulpsheets!$P$3:$P$123,0),MATCH($D30,Hulpsheets!$P$3:$U$3,0)),IF(C30="NFU",INDEX(Tabel_NFU,MATCH($E30,Hulpsheets!$W$3:$W$99,0),MATCH($D30,Hulpsheets!$W$3:$AC$3,0)),IF(C30="Overig",0,0))),0)</f>
        <v>0</v>
      </c>
      <c r="G30" s="356"/>
      <c r="H30" s="128"/>
      <c r="I30" s="1">
        <f t="shared" si="6"/>
        <v>0</v>
      </c>
      <c r="J30" s="1">
        <f t="shared" si="12"/>
        <v>0</v>
      </c>
      <c r="K30" s="359"/>
      <c r="L30" s="429" t="s">
        <v>120</v>
      </c>
      <c r="M30" s="257" t="str">
        <f>IF(LEN($C$5)&lt;=1,
    "",
    IF(
        OR($C$5="Overige (zorg-)instellingen",$C$5="Onderneming"),
        IF(Basisgegevens!$C$5="Ja",
            IFERROR(
                INDEX(Hulpsheets!$AO$3:$AR$18,
                    MATCH($C$9,Hulpsheets!$AN$3:$AN$18,0),
                    MATCH($C$6,Hulpsheets!$AO$3:$AR$3,0)
                ),
                ""
            ),
            IFERROR(
                INDEX(Hulpsheets!$AH$3:$AK$18,
                    MATCH($C$9,Hulpsheets!$AG$3:$AG$18,0),
                    MATCH($C$6,Hulpsheets!$AH$3:$AK$3,0)
                ),
                ""
            )
        ),
        IF($L30="Niet-economische activiteit",
            100%,
            IF(Basisgegevens!$C$5="Ja",
                IFERROR(
                    INDEX(Hulpsheets!$AO$3:$AR$18,
                        MATCH($C$9,Hulpsheets!$AN$3:$AN$18,0),
                        MATCH($C$6,Hulpsheets!$AO$3:$AR$3,0)
                    ),
                    ""
                ),
                IFERROR(
                    INDEX(Hulpsheets!$AH$3:$AK$18,
                        MATCH($C$9,Hulpsheets!$AG$3:$AG$18,0),
                        MATCH($C$6,Hulpsheets!$AH$3:$AK$3,0)
                    ),
                    ""
                )
            )
        )
    )
)</f>
        <v/>
      </c>
      <c r="N30" s="397">
        <f t="shared" si="2"/>
        <v>0</v>
      </c>
      <c r="O30" s="77" t="str">
        <f t="shared" si="7"/>
        <v/>
      </c>
      <c r="P30" s="86" t="str">
        <f t="shared" si="8"/>
        <v/>
      </c>
      <c r="R30" s="404"/>
      <c r="S30" s="403" t="str">
        <f t="shared" si="9"/>
        <v/>
      </c>
      <c r="T30" s="130" t="str">
        <f t="shared" si="10"/>
        <v/>
      </c>
      <c r="U30" s="70"/>
      <c r="V30" s="404"/>
      <c r="W30" s="70"/>
      <c r="X30" s="404"/>
      <c r="Z30" s="407" t="str">
        <f t="shared" si="11"/>
        <v/>
      </c>
      <c r="AA30" s="130" t="str">
        <f t="shared" si="3"/>
        <v/>
      </c>
      <c r="AB30" s="407" t="str">
        <f t="shared" si="4"/>
        <v/>
      </c>
      <c r="AC30" s="130" t="str">
        <f t="shared" si="5"/>
        <v/>
      </c>
      <c r="AD30" s="461"/>
    </row>
    <row r="31" spans="1:30" ht="13.5" hidden="1" outlineLevel="1" thickBot="1" x14ac:dyDescent="0.25">
      <c r="A31" s="6"/>
      <c r="B31" s="98"/>
      <c r="C31" s="323" t="str">
        <f t="shared" si="0"/>
        <v/>
      </c>
      <c r="D31" s="20"/>
      <c r="E31" s="125"/>
      <c r="F31" s="34">
        <f>IFERROR(IF(C31="UNL",INDEX(Tabel_UNL,MATCH($E31,Hulpsheets!$P$3:$P$123,0),MATCH($D31,Hulpsheets!$P$3:$U$3,0)),IF(C31="NFU",INDEX(Tabel_NFU,MATCH($E31,Hulpsheets!$W$3:$W$99,0),MATCH($D31,Hulpsheets!$W$3:$AC$3,0)),IF(C31="Overig",0,0))),0)</f>
        <v>0</v>
      </c>
      <c r="G31" s="356"/>
      <c r="H31" s="128"/>
      <c r="I31" s="1">
        <f t="shared" si="6"/>
        <v>0</v>
      </c>
      <c r="J31" s="1">
        <f t="shared" si="12"/>
        <v>0</v>
      </c>
      <c r="K31" s="359"/>
      <c r="L31" s="429" t="s">
        <v>120</v>
      </c>
      <c r="M31" s="257" t="str">
        <f>IF(LEN($C$5)&lt;=1,
    "",
    IF(
        OR($C$5="Overige (zorg-)instellingen",$C$5="Onderneming"),
        IF(Basisgegevens!$C$5="Ja",
            IFERROR(
                INDEX(Hulpsheets!$AO$3:$AR$18,
                    MATCH($C$9,Hulpsheets!$AN$3:$AN$18,0),
                    MATCH($C$6,Hulpsheets!$AO$3:$AR$3,0)
                ),
                ""
            ),
            IFERROR(
                INDEX(Hulpsheets!$AH$3:$AK$18,
                    MATCH($C$9,Hulpsheets!$AG$3:$AG$18,0),
                    MATCH($C$6,Hulpsheets!$AH$3:$AK$3,0)
                ),
                ""
            )
        ),
        IF($L31="Niet-economische activiteit",
            100%,
            IF(Basisgegevens!$C$5="Ja",
                IFERROR(
                    INDEX(Hulpsheets!$AO$3:$AR$18,
                        MATCH($C$9,Hulpsheets!$AN$3:$AN$18,0),
                        MATCH($C$6,Hulpsheets!$AO$3:$AR$3,0)
                    ),
                    ""
                ),
                IFERROR(
                    INDEX(Hulpsheets!$AH$3:$AK$18,
                        MATCH($C$9,Hulpsheets!$AG$3:$AG$18,0),
                        MATCH($C$6,Hulpsheets!$AH$3:$AK$3,0)
                    ),
                    ""
                )
            )
        )
    )
)</f>
        <v/>
      </c>
      <c r="N31" s="397">
        <f t="shared" si="2"/>
        <v>0</v>
      </c>
      <c r="O31" s="77" t="str">
        <f t="shared" si="7"/>
        <v/>
      </c>
      <c r="P31" s="86" t="str">
        <f t="shared" si="8"/>
        <v/>
      </c>
      <c r="R31" s="404"/>
      <c r="S31" s="403" t="str">
        <f t="shared" si="9"/>
        <v/>
      </c>
      <c r="T31" s="130" t="str">
        <f t="shared" si="10"/>
        <v/>
      </c>
      <c r="U31" s="70"/>
      <c r="V31" s="404"/>
      <c r="W31" s="70"/>
      <c r="X31" s="404"/>
      <c r="Z31" s="407" t="str">
        <f t="shared" si="11"/>
        <v/>
      </c>
      <c r="AA31" s="130" t="str">
        <f t="shared" si="3"/>
        <v/>
      </c>
      <c r="AB31" s="407" t="str">
        <f t="shared" si="4"/>
        <v/>
      </c>
      <c r="AC31" s="130" t="str">
        <f t="shared" si="5"/>
        <v/>
      </c>
      <c r="AD31" s="461"/>
    </row>
    <row r="32" spans="1:30" ht="13.5" hidden="1" outlineLevel="1" thickBot="1" x14ac:dyDescent="0.25">
      <c r="A32" s="6"/>
      <c r="B32" s="98"/>
      <c r="C32" s="323" t="str">
        <f t="shared" si="0"/>
        <v/>
      </c>
      <c r="D32" s="20"/>
      <c r="E32" s="125"/>
      <c r="F32" s="34">
        <f>IFERROR(IF(C32="UNL",INDEX(Tabel_UNL,MATCH($E32,Hulpsheets!$P$3:$P$123,0),MATCH($D32,Hulpsheets!$P$3:$U$3,0)),IF(C32="NFU",INDEX(Tabel_NFU,MATCH($E32,Hulpsheets!$W$3:$W$99,0),MATCH($D32,Hulpsheets!$W$3:$AC$3,0)),IF(C32="Overig",0,0))),0)</f>
        <v>0</v>
      </c>
      <c r="G32" s="356"/>
      <c r="H32" s="128"/>
      <c r="I32" s="1">
        <f t="shared" si="6"/>
        <v>0</v>
      </c>
      <c r="J32" s="1">
        <f t="shared" si="12"/>
        <v>0</v>
      </c>
      <c r="K32" s="359"/>
      <c r="L32" s="429" t="s">
        <v>120</v>
      </c>
      <c r="M32" s="257" t="str">
        <f>IF(LEN($C$5)&lt;=1,
    "",
    IF(
        OR($C$5="Overige (zorg-)instellingen",$C$5="Onderneming"),
        IF(Basisgegevens!$C$5="Ja",
            IFERROR(
                INDEX(Hulpsheets!$AO$3:$AR$18,
                    MATCH($C$9,Hulpsheets!$AN$3:$AN$18,0),
                    MATCH($C$6,Hulpsheets!$AO$3:$AR$3,0)
                ),
                ""
            ),
            IFERROR(
                INDEX(Hulpsheets!$AH$3:$AK$18,
                    MATCH($C$9,Hulpsheets!$AG$3:$AG$18,0),
                    MATCH($C$6,Hulpsheets!$AH$3:$AK$3,0)
                ),
                ""
            )
        ),
        IF($L32="Niet-economische activiteit",
            100%,
            IF(Basisgegevens!$C$5="Ja",
                IFERROR(
                    INDEX(Hulpsheets!$AO$3:$AR$18,
                        MATCH($C$9,Hulpsheets!$AN$3:$AN$18,0),
                        MATCH($C$6,Hulpsheets!$AO$3:$AR$3,0)
                    ),
                    ""
                ),
                IFERROR(
                    INDEX(Hulpsheets!$AH$3:$AK$18,
                        MATCH($C$9,Hulpsheets!$AG$3:$AG$18,0),
                        MATCH($C$6,Hulpsheets!$AH$3:$AK$3,0)
                    ),
                    ""
                )
            )
        )
    )
)</f>
        <v/>
      </c>
      <c r="N32" s="397">
        <f t="shared" si="2"/>
        <v>0</v>
      </c>
      <c r="O32" s="77" t="str">
        <f t="shared" si="7"/>
        <v/>
      </c>
      <c r="P32" s="86" t="str">
        <f t="shared" si="8"/>
        <v/>
      </c>
      <c r="R32" s="404"/>
      <c r="S32" s="403" t="str">
        <f t="shared" si="9"/>
        <v/>
      </c>
      <c r="T32" s="130" t="str">
        <f t="shared" si="10"/>
        <v/>
      </c>
      <c r="U32" s="70"/>
      <c r="V32" s="404"/>
      <c r="W32" s="70"/>
      <c r="X32" s="404"/>
      <c r="Z32" s="407" t="str">
        <f t="shared" si="11"/>
        <v/>
      </c>
      <c r="AA32" s="130" t="str">
        <f t="shared" si="3"/>
        <v/>
      </c>
      <c r="AB32" s="407" t="str">
        <f t="shared" si="4"/>
        <v/>
      </c>
      <c r="AC32" s="130" t="str">
        <f t="shared" si="5"/>
        <v/>
      </c>
      <c r="AD32" s="461"/>
    </row>
    <row r="33" spans="1:30" ht="13.5" hidden="1" outlineLevel="1" thickBot="1" x14ac:dyDescent="0.25">
      <c r="A33" s="6"/>
      <c r="B33" s="98"/>
      <c r="C33" s="323" t="str">
        <f t="shared" si="0"/>
        <v/>
      </c>
      <c r="D33" s="20"/>
      <c r="E33" s="125"/>
      <c r="F33" s="34">
        <f>IFERROR(IF(C33="UNL",INDEX(Tabel_UNL,MATCH($E33,Hulpsheets!$P$3:$P$123,0),MATCH($D33,Hulpsheets!$P$3:$U$3,0)),IF(C33="NFU",INDEX(Tabel_NFU,MATCH($E33,Hulpsheets!$W$3:$W$99,0),MATCH($D33,Hulpsheets!$W$3:$AC$3,0)),IF(C33="Overig",0,0))),0)</f>
        <v>0</v>
      </c>
      <c r="G33" s="356"/>
      <c r="H33" s="128"/>
      <c r="I33" s="1">
        <f t="shared" si="6"/>
        <v>0</v>
      </c>
      <c r="J33" s="1">
        <f t="shared" si="12"/>
        <v>0</v>
      </c>
      <c r="K33" s="359"/>
      <c r="L33" s="429" t="s">
        <v>120</v>
      </c>
      <c r="M33" s="257" t="str">
        <f>IF(LEN($C$5)&lt;=1,
    "",
    IF(
        OR($C$5="Overige (zorg-)instellingen",$C$5="Onderneming"),
        IF(Basisgegevens!$C$5="Ja",
            IFERROR(
                INDEX(Hulpsheets!$AO$3:$AR$18,
                    MATCH($C$9,Hulpsheets!$AN$3:$AN$18,0),
                    MATCH($C$6,Hulpsheets!$AO$3:$AR$3,0)
                ),
                ""
            ),
            IFERROR(
                INDEX(Hulpsheets!$AH$3:$AK$18,
                    MATCH($C$9,Hulpsheets!$AG$3:$AG$18,0),
                    MATCH($C$6,Hulpsheets!$AH$3:$AK$3,0)
                ),
                ""
            )
        ),
        IF($L33="Niet-economische activiteit",
            100%,
            IF(Basisgegevens!$C$5="Ja",
                IFERROR(
                    INDEX(Hulpsheets!$AO$3:$AR$18,
                        MATCH($C$9,Hulpsheets!$AN$3:$AN$18,0),
                        MATCH($C$6,Hulpsheets!$AO$3:$AR$3,0)
                    ),
                    ""
                ),
                IFERROR(
                    INDEX(Hulpsheets!$AH$3:$AK$18,
                        MATCH($C$9,Hulpsheets!$AG$3:$AG$18,0),
                        MATCH($C$6,Hulpsheets!$AH$3:$AK$3,0)
                    ),
                    ""
                )
            )
        )
    )
)</f>
        <v/>
      </c>
      <c r="N33" s="397">
        <f t="shared" si="2"/>
        <v>0</v>
      </c>
      <c r="O33" s="77" t="str">
        <f t="shared" si="7"/>
        <v/>
      </c>
      <c r="P33" s="86" t="str">
        <f t="shared" si="8"/>
        <v/>
      </c>
      <c r="R33" s="404"/>
      <c r="S33" s="403" t="str">
        <f t="shared" si="9"/>
        <v/>
      </c>
      <c r="T33" s="130" t="str">
        <f t="shared" si="10"/>
        <v/>
      </c>
      <c r="U33" s="70"/>
      <c r="V33" s="404"/>
      <c r="W33" s="70"/>
      <c r="X33" s="404"/>
      <c r="Z33" s="407" t="str">
        <f t="shared" si="11"/>
        <v/>
      </c>
      <c r="AA33" s="130" t="str">
        <f t="shared" si="3"/>
        <v/>
      </c>
      <c r="AB33" s="407" t="str">
        <f t="shared" si="4"/>
        <v/>
      </c>
      <c r="AC33" s="130" t="str">
        <f t="shared" si="5"/>
        <v/>
      </c>
      <c r="AD33" s="461"/>
    </row>
    <row r="34" spans="1:30" ht="13.5" hidden="1" outlineLevel="1" thickBot="1" x14ac:dyDescent="0.25">
      <c r="A34" s="6"/>
      <c r="B34" s="98"/>
      <c r="C34" s="323" t="str">
        <f t="shared" si="0"/>
        <v/>
      </c>
      <c r="D34" s="20"/>
      <c r="E34" s="125"/>
      <c r="F34" s="34">
        <f>IFERROR(IF(C34="UNL",INDEX(Tabel_UNL,MATCH($E34,Hulpsheets!$P$3:$P$123,0),MATCH($D34,Hulpsheets!$P$3:$U$3,0)),IF(C34="NFU",INDEX(Tabel_NFU,MATCH($E34,Hulpsheets!$W$3:$W$99,0),MATCH($D34,Hulpsheets!$W$3:$AC$3,0)),IF(C34="Overig",0,0))),0)</f>
        <v>0</v>
      </c>
      <c r="G34" s="356"/>
      <c r="H34" s="128"/>
      <c r="I34" s="1">
        <f t="shared" si="6"/>
        <v>0</v>
      </c>
      <c r="J34" s="1">
        <f t="shared" si="12"/>
        <v>0</v>
      </c>
      <c r="K34" s="359"/>
      <c r="L34" s="429" t="s">
        <v>120</v>
      </c>
      <c r="M34" s="257" t="str">
        <f>IF(LEN($C$5)&lt;=1,
    "",
    IF(
        OR($C$5="Overige (zorg-)instellingen",$C$5="Onderneming"),
        IF(Basisgegevens!$C$5="Ja",
            IFERROR(
                INDEX(Hulpsheets!$AO$3:$AR$18,
                    MATCH($C$9,Hulpsheets!$AN$3:$AN$18,0),
                    MATCH($C$6,Hulpsheets!$AO$3:$AR$3,0)
                ),
                ""
            ),
            IFERROR(
                INDEX(Hulpsheets!$AH$3:$AK$18,
                    MATCH($C$9,Hulpsheets!$AG$3:$AG$18,0),
                    MATCH($C$6,Hulpsheets!$AH$3:$AK$3,0)
                ),
                ""
            )
        ),
        IF($L34="Niet-economische activiteit",
            100%,
            IF(Basisgegevens!$C$5="Ja",
                IFERROR(
                    INDEX(Hulpsheets!$AO$3:$AR$18,
                        MATCH($C$9,Hulpsheets!$AN$3:$AN$18,0),
                        MATCH($C$6,Hulpsheets!$AO$3:$AR$3,0)
                    ),
                    ""
                ),
                IFERROR(
                    INDEX(Hulpsheets!$AH$3:$AK$18,
                        MATCH($C$9,Hulpsheets!$AG$3:$AG$18,0),
                        MATCH($C$6,Hulpsheets!$AH$3:$AK$3,0)
                    ),
                    ""
                )
            )
        )
    )
)</f>
        <v/>
      </c>
      <c r="N34" s="397">
        <f t="shared" si="2"/>
        <v>0</v>
      </c>
      <c r="O34" s="77" t="str">
        <f t="shared" si="7"/>
        <v/>
      </c>
      <c r="P34" s="86" t="str">
        <f t="shared" si="8"/>
        <v/>
      </c>
      <c r="R34" s="404"/>
      <c r="S34" s="403" t="str">
        <f t="shared" si="9"/>
        <v/>
      </c>
      <c r="T34" s="130" t="str">
        <f t="shared" si="10"/>
        <v/>
      </c>
      <c r="U34" s="70"/>
      <c r="V34" s="404"/>
      <c r="W34" s="70"/>
      <c r="X34" s="404"/>
      <c r="Z34" s="407" t="str">
        <f t="shared" si="11"/>
        <v/>
      </c>
      <c r="AA34" s="130" t="str">
        <f t="shared" si="3"/>
        <v/>
      </c>
      <c r="AB34" s="407" t="str">
        <f t="shared" si="4"/>
        <v/>
      </c>
      <c r="AC34" s="130" t="str">
        <f t="shared" si="5"/>
        <v/>
      </c>
      <c r="AD34" s="461"/>
    </row>
    <row r="35" spans="1:30" ht="13.5" hidden="1" outlineLevel="1" thickBot="1" x14ac:dyDescent="0.25">
      <c r="A35" s="6"/>
      <c r="B35" s="98"/>
      <c r="C35" s="323" t="str">
        <f t="shared" si="0"/>
        <v/>
      </c>
      <c r="D35" s="20"/>
      <c r="E35" s="125"/>
      <c r="F35" s="34">
        <f>IFERROR(IF(C35="UNL",INDEX(Tabel_UNL,MATCH($E35,Hulpsheets!$P$3:$P$123,0),MATCH($D35,Hulpsheets!$P$3:$U$3,0)),IF(C35="NFU",INDEX(Tabel_NFU,MATCH($E35,Hulpsheets!$W$3:$W$99,0),MATCH($D35,Hulpsheets!$W$3:$AC$3,0)),IF(C35="Overig",0,0))),0)</f>
        <v>0</v>
      </c>
      <c r="G35" s="356"/>
      <c r="H35" s="128"/>
      <c r="I35" s="1">
        <f t="shared" si="6"/>
        <v>0</v>
      </c>
      <c r="J35" s="1">
        <f t="shared" si="12"/>
        <v>0</v>
      </c>
      <c r="K35" s="359"/>
      <c r="L35" s="429" t="s">
        <v>120</v>
      </c>
      <c r="M35" s="257" t="str">
        <f>IF(LEN($C$5)&lt;=1,
    "",
    IF(
        OR($C$5="Overige (zorg-)instellingen",$C$5="Onderneming"),
        IF(Basisgegevens!$C$5="Ja",
            IFERROR(
                INDEX(Hulpsheets!$AO$3:$AR$18,
                    MATCH($C$9,Hulpsheets!$AN$3:$AN$18,0),
                    MATCH($C$6,Hulpsheets!$AO$3:$AR$3,0)
                ),
                ""
            ),
            IFERROR(
                INDEX(Hulpsheets!$AH$3:$AK$18,
                    MATCH($C$9,Hulpsheets!$AG$3:$AG$18,0),
                    MATCH($C$6,Hulpsheets!$AH$3:$AK$3,0)
                ),
                ""
            )
        ),
        IF($L35="Niet-economische activiteit",
            100%,
            IF(Basisgegevens!$C$5="Ja",
                IFERROR(
                    INDEX(Hulpsheets!$AO$3:$AR$18,
                        MATCH($C$9,Hulpsheets!$AN$3:$AN$18,0),
                        MATCH($C$6,Hulpsheets!$AO$3:$AR$3,0)
                    ),
                    ""
                ),
                IFERROR(
                    INDEX(Hulpsheets!$AH$3:$AK$18,
                        MATCH($C$9,Hulpsheets!$AG$3:$AG$18,0),
                        MATCH($C$6,Hulpsheets!$AH$3:$AK$3,0)
                    ),
                    ""
                )
            )
        )
    )
)</f>
        <v/>
      </c>
      <c r="N35" s="397">
        <f t="shared" si="2"/>
        <v>0</v>
      </c>
      <c r="O35" s="77" t="str">
        <f t="shared" si="7"/>
        <v/>
      </c>
      <c r="P35" s="86" t="str">
        <f t="shared" si="8"/>
        <v/>
      </c>
      <c r="R35" s="404"/>
      <c r="S35" s="403" t="str">
        <f t="shared" si="9"/>
        <v/>
      </c>
      <c r="T35" s="130" t="str">
        <f t="shared" si="10"/>
        <v/>
      </c>
      <c r="U35" s="70"/>
      <c r="V35" s="404"/>
      <c r="W35" s="70"/>
      <c r="X35" s="404"/>
      <c r="Z35" s="407" t="str">
        <f t="shared" si="11"/>
        <v/>
      </c>
      <c r="AA35" s="130" t="str">
        <f t="shared" si="3"/>
        <v/>
      </c>
      <c r="AB35" s="407" t="str">
        <f t="shared" si="4"/>
        <v/>
      </c>
      <c r="AC35" s="130" t="str">
        <f t="shared" si="5"/>
        <v/>
      </c>
      <c r="AD35" s="461"/>
    </row>
    <row r="36" spans="1:30" ht="13.5" hidden="1" outlineLevel="1" thickBot="1" x14ac:dyDescent="0.25">
      <c r="A36" s="6"/>
      <c r="B36" s="98"/>
      <c r="C36" s="323" t="str">
        <f t="shared" si="0"/>
        <v/>
      </c>
      <c r="D36" s="20"/>
      <c r="E36" s="125"/>
      <c r="F36" s="34">
        <f>IFERROR(IF(C36="UNL",INDEX(Tabel_UNL,MATCH($E36,Hulpsheets!$P$3:$P$123,0),MATCH($D36,Hulpsheets!$P$3:$U$3,0)),IF(C36="NFU",INDEX(Tabel_NFU,MATCH($E36,Hulpsheets!$W$3:$W$99,0),MATCH($D36,Hulpsheets!$W$3:$AC$3,0)),IF(C36="Overig",0,0))),0)</f>
        <v>0</v>
      </c>
      <c r="G36" s="356"/>
      <c r="H36" s="128"/>
      <c r="I36" s="1">
        <f t="shared" si="6"/>
        <v>0</v>
      </c>
      <c r="J36" s="1">
        <f t="shared" si="12"/>
        <v>0</v>
      </c>
      <c r="K36" s="359"/>
      <c r="L36" s="429" t="s">
        <v>120</v>
      </c>
      <c r="M36" s="257" t="str">
        <f>IF(LEN($C$5)&lt;=1,
    "",
    IF(
        OR($C$5="Overige (zorg-)instellingen",$C$5="Onderneming"),
        IF(Basisgegevens!$C$5="Ja",
            IFERROR(
                INDEX(Hulpsheets!$AO$3:$AR$18,
                    MATCH($C$9,Hulpsheets!$AN$3:$AN$18,0),
                    MATCH($C$6,Hulpsheets!$AO$3:$AR$3,0)
                ),
                ""
            ),
            IFERROR(
                INDEX(Hulpsheets!$AH$3:$AK$18,
                    MATCH($C$9,Hulpsheets!$AG$3:$AG$18,0),
                    MATCH($C$6,Hulpsheets!$AH$3:$AK$3,0)
                ),
                ""
            )
        ),
        IF($L36="Niet-economische activiteit",
            100%,
            IF(Basisgegevens!$C$5="Ja",
                IFERROR(
                    INDEX(Hulpsheets!$AO$3:$AR$18,
                        MATCH($C$9,Hulpsheets!$AN$3:$AN$18,0),
                        MATCH($C$6,Hulpsheets!$AO$3:$AR$3,0)
                    ),
                    ""
                ),
                IFERROR(
                    INDEX(Hulpsheets!$AH$3:$AK$18,
                        MATCH($C$9,Hulpsheets!$AG$3:$AG$18,0),
                        MATCH($C$6,Hulpsheets!$AH$3:$AK$3,0)
                    ),
                    ""
                )
            )
        )
    )
)</f>
        <v/>
      </c>
      <c r="N36" s="397">
        <f t="shared" si="2"/>
        <v>0</v>
      </c>
      <c r="O36" s="77" t="str">
        <f t="shared" si="7"/>
        <v/>
      </c>
      <c r="P36" s="86" t="str">
        <f t="shared" si="8"/>
        <v/>
      </c>
      <c r="R36" s="404"/>
      <c r="S36" s="403" t="str">
        <f t="shared" si="9"/>
        <v/>
      </c>
      <c r="T36" s="130" t="str">
        <f t="shared" si="10"/>
        <v/>
      </c>
      <c r="U36" s="70"/>
      <c r="V36" s="404"/>
      <c r="W36" s="70"/>
      <c r="X36" s="404"/>
      <c r="Z36" s="407" t="str">
        <f t="shared" si="11"/>
        <v/>
      </c>
      <c r="AA36" s="130" t="str">
        <f t="shared" si="3"/>
        <v/>
      </c>
      <c r="AB36" s="407" t="str">
        <f t="shared" si="4"/>
        <v/>
      </c>
      <c r="AC36" s="130" t="str">
        <f t="shared" si="5"/>
        <v/>
      </c>
      <c r="AD36" s="461"/>
    </row>
    <row r="37" spans="1:30" ht="13.5" hidden="1" outlineLevel="1" thickBot="1" x14ac:dyDescent="0.25">
      <c r="A37" s="6"/>
      <c r="B37" s="99"/>
      <c r="C37" s="376" t="str">
        <f t="shared" si="0"/>
        <v/>
      </c>
      <c r="D37" s="35"/>
      <c r="E37" s="126"/>
      <c r="F37" s="385">
        <f>IFERROR(IF(C37="UNL",INDEX(Tabel_UNL,MATCH($E37,Hulpsheets!$P$3:$P$123,0),MATCH($D37,Hulpsheets!$P$3:$U$3,0)),IF(C37="NFU",INDEX(Tabel_NFU,MATCH($E37,Hulpsheets!$W$3:$W$99,0),MATCH($D37,Hulpsheets!$W$3:$AC$3,0)),IF(C37="Overig",0,0))),0)</f>
        <v>0</v>
      </c>
      <c r="G37" s="357"/>
      <c r="H37" s="129"/>
      <c r="I37" s="79">
        <f t="shared" si="6"/>
        <v>0</v>
      </c>
      <c r="J37" s="79">
        <f t="shared" si="12"/>
        <v>0</v>
      </c>
      <c r="K37" s="360"/>
      <c r="L37" s="428" t="s">
        <v>120</v>
      </c>
      <c r="M37" s="427" t="str">
        <f>IF(LEN($C$5)&lt;=1,
    "",
    IF(
        OR($C$5="Overige (zorg-)instellingen",$C$5="Onderneming"),
        IF(Basisgegevens!$C$5="Ja",
            IFERROR(
                INDEX(Hulpsheets!$AO$3:$AR$18,
                    MATCH($C$9,Hulpsheets!$AN$3:$AN$18,0),
                    MATCH($C$6,Hulpsheets!$AO$3:$AR$3,0)
                ),
                ""
            ),
            IFERROR(
                INDEX(Hulpsheets!$AH$3:$AK$18,
                    MATCH($C$9,Hulpsheets!$AG$3:$AG$18,0),
                    MATCH($C$6,Hulpsheets!$AH$3:$AK$3,0)
                ),
                ""
            )
        ),
        IF($L37="Niet-economische activiteit",
            100%,
            IF(Basisgegevens!$C$5="Ja",
                IFERROR(
                    INDEX(Hulpsheets!$AO$3:$AR$18,
                        MATCH($C$9,Hulpsheets!$AN$3:$AN$18,0),
                        MATCH($C$6,Hulpsheets!$AO$3:$AR$3,0)
                    ),
                    ""
                ),
                IFERROR(
                    INDEX(Hulpsheets!$AH$3:$AK$18,
                        MATCH($C$9,Hulpsheets!$AG$3:$AG$18,0),
                        MATCH($C$6,Hulpsheets!$AH$3:$AK$3,0)
                    ),
                    ""
                )
            )
        )
    )
)</f>
        <v/>
      </c>
      <c r="N37" s="397">
        <f t="shared" si="2"/>
        <v>0</v>
      </c>
      <c r="O37" s="87" t="str">
        <f t="shared" si="7"/>
        <v/>
      </c>
      <c r="P37" s="88" t="str">
        <f t="shared" si="8"/>
        <v/>
      </c>
      <c r="R37" s="405"/>
      <c r="S37" s="403" t="str">
        <f t="shared" si="9"/>
        <v/>
      </c>
      <c r="T37" s="365" t="str">
        <f>IFERROR(R37-S37,"")</f>
        <v/>
      </c>
      <c r="U37" s="70"/>
      <c r="V37" s="411"/>
      <c r="W37" s="70"/>
      <c r="X37" s="411"/>
      <c r="Z37" s="407" t="str">
        <f t="shared" si="11"/>
        <v/>
      </c>
      <c r="AA37" s="365" t="str">
        <f t="shared" si="3"/>
        <v/>
      </c>
      <c r="AB37" s="407" t="str">
        <f t="shared" si="4"/>
        <v/>
      </c>
      <c r="AC37" s="365" t="str">
        <f t="shared" si="5"/>
        <v/>
      </c>
      <c r="AD37" s="461"/>
    </row>
    <row r="38" spans="1:30" ht="13.5" collapsed="1" thickBot="1" x14ac:dyDescent="0.25">
      <c r="A38" s="97"/>
      <c r="B38" s="9"/>
      <c r="C38" s="97"/>
      <c r="D38" s="97"/>
      <c r="E38" s="230" t="str">
        <f>"* Let op: aantal maanden is maximaal "&amp;C7</f>
        <v xml:space="preserve">* Let op: aantal maanden is maximaal </v>
      </c>
      <c r="F38" s="97"/>
      <c r="G38" s="97"/>
      <c r="H38" s="97"/>
      <c r="L38" s="418" t="s">
        <v>102</v>
      </c>
      <c r="M38" s="78"/>
      <c r="N38" s="101">
        <f>SUM(N13:N37)</f>
        <v>0</v>
      </c>
      <c r="O38" s="101">
        <f>SUM(O13:O37)</f>
        <v>0</v>
      </c>
      <c r="P38" s="101">
        <f>SUM(P13:P37)</f>
        <v>0</v>
      </c>
      <c r="R38" s="366">
        <f>SUM(R13:R37)</f>
        <v>0</v>
      </c>
      <c r="S38" s="366">
        <f>SUM(S13:S37)</f>
        <v>0</v>
      </c>
      <c r="T38" s="366">
        <f>SUM(T13:T37)</f>
        <v>0</v>
      </c>
      <c r="U38" s="70"/>
      <c r="V38" s="364">
        <f>SUM(V13:V37)</f>
        <v>0</v>
      </c>
      <c r="W38" s="70"/>
      <c r="X38" s="364">
        <f>SUM(X13:X37)</f>
        <v>0</v>
      </c>
      <c r="Z38" s="410">
        <f>SUM(Z13:Z37)</f>
        <v>0</v>
      </c>
      <c r="AA38" s="364">
        <f>SUM(AA13:AA37)</f>
        <v>0</v>
      </c>
      <c r="AB38" s="410">
        <f>SUM(AB13:AB37)</f>
        <v>0</v>
      </c>
      <c r="AC38" s="364">
        <f>SUM(AC13:AC37)</f>
        <v>0</v>
      </c>
      <c r="AD38" s="462"/>
    </row>
    <row r="39" spans="1:30" ht="16.5" customHeight="1" thickBot="1" x14ac:dyDescent="0.25">
      <c r="B39" s="5" t="s">
        <v>103</v>
      </c>
      <c r="C39" s="7"/>
      <c r="D39" s="7"/>
      <c r="E39" s="6"/>
      <c r="F39" s="6"/>
      <c r="G39" s="6"/>
      <c r="H39" s="6"/>
      <c r="Q39" s="97"/>
      <c r="R39" s="97"/>
      <c r="S39" s="97"/>
      <c r="T39" s="97"/>
      <c r="U39" s="97"/>
      <c r="V39" s="97"/>
      <c r="W39" s="97"/>
      <c r="X39" s="97"/>
      <c r="Z39" s="97"/>
      <c r="AA39" s="97"/>
      <c r="AB39" s="97"/>
      <c r="AC39" s="97"/>
      <c r="AD39" s="97"/>
    </row>
    <row r="40" spans="1:30" ht="16.5" customHeight="1" thickBot="1" x14ac:dyDescent="0.25">
      <c r="B40" s="8" t="s">
        <v>104</v>
      </c>
      <c r="C40" s="7"/>
      <c r="D40" s="7"/>
      <c r="F40" s="6"/>
      <c r="G40" s="6"/>
      <c r="H40" s="6"/>
      <c r="Q40" s="97"/>
      <c r="R40" s="406" t="s">
        <v>87</v>
      </c>
      <c r="S40" s="401"/>
      <c r="T40" s="402"/>
      <c r="U40" s="6"/>
      <c r="V40" s="498" t="s">
        <v>61</v>
      </c>
      <c r="W40" s="6"/>
      <c r="X40" s="498" t="s">
        <v>62</v>
      </c>
      <c r="Z40" s="412"/>
      <c r="AA40" s="413"/>
      <c r="AB40" s="412"/>
      <c r="AC40" s="413"/>
      <c r="AD40" s="463"/>
    </row>
    <row r="41" spans="1:30" ht="13.5" thickBot="1" x14ac:dyDescent="0.25">
      <c r="A41" s="39"/>
      <c r="B41" s="39"/>
      <c r="C41" s="39"/>
      <c r="D41" s="39"/>
      <c r="F41" s="39"/>
      <c r="G41" s="39"/>
      <c r="H41" s="39"/>
      <c r="I41" s="39"/>
      <c r="J41" s="39"/>
      <c r="K41" s="39"/>
      <c r="L41" s="39"/>
      <c r="M41" s="258"/>
      <c r="N41" s="39"/>
      <c r="O41" s="39"/>
      <c r="P41" s="97"/>
      <c r="Q41" s="97"/>
      <c r="R41" s="6"/>
      <c r="S41" s="6"/>
      <c r="T41" s="6"/>
      <c r="U41" s="6"/>
      <c r="V41" s="499"/>
      <c r="W41" s="6"/>
      <c r="X41" s="499"/>
      <c r="Z41" s="6"/>
      <c r="AA41" s="6"/>
      <c r="AB41" s="6"/>
      <c r="AC41" s="97"/>
      <c r="AD41" s="97"/>
    </row>
    <row r="42" spans="1:30" ht="21" customHeight="1" thickBot="1" x14ac:dyDescent="0.25">
      <c r="A42" s="121"/>
      <c r="B42" s="521" t="s">
        <v>88</v>
      </c>
      <c r="C42" s="522"/>
      <c r="D42" s="522"/>
      <c r="E42" s="522"/>
      <c r="F42" s="522"/>
      <c r="G42" s="522"/>
      <c r="H42" s="522"/>
      <c r="I42" s="523"/>
      <c r="J42" s="236" t="s">
        <v>105</v>
      </c>
      <c r="K42" s="236" t="s">
        <v>106</v>
      </c>
      <c r="L42" s="236" t="s">
        <v>235</v>
      </c>
      <c r="M42" s="235" t="s">
        <v>94</v>
      </c>
      <c r="N42" s="143" t="s">
        <v>66</v>
      </c>
      <c r="O42" s="142" t="s">
        <v>95</v>
      </c>
      <c r="P42" s="122" t="s">
        <v>96</v>
      </c>
      <c r="Q42" s="120"/>
      <c r="R42" s="239" t="s">
        <v>68</v>
      </c>
      <c r="S42" s="93" t="s">
        <v>97</v>
      </c>
      <c r="T42" s="238" t="s">
        <v>70</v>
      </c>
      <c r="U42" s="119"/>
      <c r="V42" s="239" t="s">
        <v>68</v>
      </c>
      <c r="W42" s="414"/>
      <c r="X42" s="239" t="s">
        <v>68</v>
      </c>
      <c r="Y42" s="120"/>
      <c r="Z42" s="238" t="s">
        <v>97</v>
      </c>
      <c r="AA42" s="238" t="s">
        <v>70</v>
      </c>
      <c r="AB42" s="238" t="s">
        <v>97</v>
      </c>
      <c r="AC42" s="238" t="s">
        <v>70</v>
      </c>
      <c r="AD42" s="118"/>
    </row>
    <row r="43" spans="1:30" ht="14.25" customHeight="1" x14ac:dyDescent="0.2">
      <c r="A43" s="6"/>
      <c r="B43" s="524"/>
      <c r="C43" s="525"/>
      <c r="D43" s="525"/>
      <c r="E43" s="525"/>
      <c r="F43" s="525"/>
      <c r="G43" s="525"/>
      <c r="H43" s="525"/>
      <c r="I43" s="526"/>
      <c r="J43" s="138"/>
      <c r="K43" s="292"/>
      <c r="L43" s="429" t="s">
        <v>120</v>
      </c>
      <c r="M43" s="257" t="str">
        <f>IF(LEN($C$5)&lt;=1,
    "",
    IF(
        OR($C$5="Overige (zorg-)instellingen",$C$5="Onderneming"),
        IF(Basisgegevens!$C$5="Ja",
            IFERROR(
                INDEX(Hulpsheets!$AO$3:$AR$18,
                    MATCH($C$9,Hulpsheets!$AN$3:$AN$18,0),
                    MATCH($C$6,Hulpsheets!$AO$3:$AR$3,0)
                ),
                ""
            ),
            IFERROR(
                INDEX(Hulpsheets!$AH$3:$AK$18,
                    MATCH($C$9,Hulpsheets!$AG$3:$AG$18,0),
                    MATCH($C$6,Hulpsheets!$AH$3:$AK$3,0)
                ),
                ""
            )
        ),
        IF($L43="Niet-economische activiteit",
            100%,
            IF(Basisgegevens!$C$5="Ja",
                IFERROR(
                    INDEX(Hulpsheets!$AO$3:$AR$18,
                        MATCH($C$9,Hulpsheets!$AN$3:$AN$18,0),
                        MATCH($C$6,Hulpsheets!$AO$3:$AR$3,0)
                    ),
                    ""
                ),
                IFERROR(
                    INDEX(Hulpsheets!$AH$3:$AK$18,
                        MATCH($C$9,Hulpsheets!$AG$3:$AG$18,0),
                        MATCH($C$6,Hulpsheets!$AH$3:$AK$3,0)
                    ),
                    ""
                )
            )
        )
    )
)</f>
        <v/>
      </c>
      <c r="N43" s="397">
        <f t="shared" ref="N43:N67" si="13">IFERROR(J43*K43,"")</f>
        <v>0</v>
      </c>
      <c r="O43" s="82" t="str">
        <f>IFERROR(N43*M43,"")</f>
        <v/>
      </c>
      <c r="P43" s="81" t="str">
        <f>IFERROR(N43-O43,"")</f>
        <v/>
      </c>
      <c r="R43" s="404"/>
      <c r="S43" s="403" t="str">
        <f>IFERROR($R43*(1-$M43),"")</f>
        <v/>
      </c>
      <c r="T43" s="130" t="str">
        <f>IFERROR(R43-S43,"")</f>
        <v/>
      </c>
      <c r="U43" s="80"/>
      <c r="V43" s="404"/>
      <c r="W43" s="70"/>
      <c r="X43" s="404"/>
      <c r="Z43" s="407" t="str">
        <f>IFERROR($V43*(1-$M43),"")</f>
        <v/>
      </c>
      <c r="AA43" s="130" t="str">
        <f t="shared" ref="AA43:AA67" si="14">IFERROR(V43-Z43,"")</f>
        <v/>
      </c>
      <c r="AB43" s="407" t="str">
        <f t="shared" ref="AB43:AB67" si="15">IFERROR($X43*(1-$M43),"")</f>
        <v/>
      </c>
      <c r="AC43" s="130" t="str">
        <f t="shared" ref="AC43:AC67" si="16">IFERROR(X43-AB43,"")</f>
        <v/>
      </c>
      <c r="AD43" s="461"/>
    </row>
    <row r="44" spans="1:30" x14ac:dyDescent="0.2">
      <c r="A44" s="6"/>
      <c r="B44" s="500"/>
      <c r="C44" s="501"/>
      <c r="D44" s="501"/>
      <c r="E44" s="501"/>
      <c r="F44" s="501"/>
      <c r="G44" s="501"/>
      <c r="H44" s="501"/>
      <c r="I44" s="502"/>
      <c r="J44" s="139"/>
      <c r="K44" s="254"/>
      <c r="L44" s="429" t="s">
        <v>120</v>
      </c>
      <c r="M44" s="257" t="str">
        <f>IF(LEN($C$5)&lt;=1,
    "",
    IF(
        OR($C$5="Overige (zorg-)instellingen",$C$5="Onderneming"),
        IF(Basisgegevens!$C$5="Ja",
            IFERROR(
                INDEX(Hulpsheets!$AO$3:$AR$18,
                    MATCH($C$9,Hulpsheets!$AN$3:$AN$18,0),
                    MATCH($C$6,Hulpsheets!$AO$3:$AR$3,0)
                ),
                ""
            ),
            IFERROR(
                INDEX(Hulpsheets!$AH$3:$AK$18,
                    MATCH($C$9,Hulpsheets!$AG$3:$AG$18,0),
                    MATCH($C$6,Hulpsheets!$AH$3:$AK$3,0)
                ),
                ""
            )
        ),
        IF($L44="Niet-economische activiteit",
            100%,
            IF(Basisgegevens!$C$5="Ja",
                IFERROR(
                    INDEX(Hulpsheets!$AO$3:$AR$18,
                        MATCH($C$9,Hulpsheets!$AN$3:$AN$18,0),
                        MATCH($C$6,Hulpsheets!$AO$3:$AR$3,0)
                    ),
                    ""
                ),
                IFERROR(
                    INDEX(Hulpsheets!$AH$3:$AK$18,
                        MATCH($C$9,Hulpsheets!$AG$3:$AG$18,0),
                        MATCH($C$6,Hulpsheets!$AH$3:$AK$3,0)
                    ),
                    ""
                )
            )
        )
    )
)</f>
        <v/>
      </c>
      <c r="N44" s="397">
        <f t="shared" si="13"/>
        <v>0</v>
      </c>
      <c r="O44" s="77" t="str">
        <f t="shared" ref="O44:O67" si="17">IFERROR(N44*M44,"")</f>
        <v/>
      </c>
      <c r="P44" s="81" t="str">
        <f t="shared" ref="P44:P67" si="18">IFERROR(N44-O44,"")</f>
        <v/>
      </c>
      <c r="R44" s="404"/>
      <c r="S44" s="403" t="str">
        <f t="shared" ref="S44:S67" si="19">IFERROR($R44*(1-$M44),"")</f>
        <v/>
      </c>
      <c r="T44" s="130" t="str">
        <f t="shared" ref="T44:T67" si="20">IFERROR(R44-S44,"")</f>
        <v/>
      </c>
      <c r="U44" s="70"/>
      <c r="V44" s="404"/>
      <c r="W44" s="70"/>
      <c r="X44" s="404"/>
      <c r="Z44" s="407" t="str">
        <f t="shared" ref="Z44:Z66" si="21">IFERROR($V44*(1-$M44),"")</f>
        <v/>
      </c>
      <c r="AA44" s="130" t="str">
        <f t="shared" si="14"/>
        <v/>
      </c>
      <c r="AB44" s="407" t="str">
        <f t="shared" si="15"/>
        <v/>
      </c>
      <c r="AC44" s="130" t="str">
        <f t="shared" si="16"/>
        <v/>
      </c>
      <c r="AD44" s="461"/>
    </row>
    <row r="45" spans="1:30" x14ac:dyDescent="0.2">
      <c r="A45" s="6"/>
      <c r="B45" s="500"/>
      <c r="C45" s="501"/>
      <c r="D45" s="501"/>
      <c r="E45" s="501"/>
      <c r="F45" s="501"/>
      <c r="G45" s="501"/>
      <c r="H45" s="501"/>
      <c r="I45" s="502"/>
      <c r="J45" s="139"/>
      <c r="K45" s="254"/>
      <c r="L45" s="429" t="s">
        <v>120</v>
      </c>
      <c r="M45" s="257" t="str">
        <f>IF(LEN($C$5)&lt;=1,
    "",
    IF(
        OR($C$5="Overige (zorg-)instellingen",$C$5="Onderneming"),
        IF(Basisgegevens!$C$5="Ja",
            IFERROR(
                INDEX(Hulpsheets!$AO$3:$AR$18,
                    MATCH($C$9,Hulpsheets!$AN$3:$AN$18,0),
                    MATCH($C$6,Hulpsheets!$AO$3:$AR$3,0)
                ),
                ""
            ),
            IFERROR(
                INDEX(Hulpsheets!$AH$3:$AK$18,
                    MATCH($C$9,Hulpsheets!$AG$3:$AG$18,0),
                    MATCH($C$6,Hulpsheets!$AH$3:$AK$3,0)
                ),
                ""
            )
        ),
        IF($L45="Niet-economische activiteit",
            100%,
            IF(Basisgegevens!$C$5="Ja",
                IFERROR(
                    INDEX(Hulpsheets!$AO$3:$AR$18,
                        MATCH($C$9,Hulpsheets!$AN$3:$AN$18,0),
                        MATCH($C$6,Hulpsheets!$AO$3:$AR$3,0)
                    ),
                    ""
                ),
                IFERROR(
                    INDEX(Hulpsheets!$AH$3:$AK$18,
                        MATCH($C$9,Hulpsheets!$AG$3:$AG$18,0),
                        MATCH($C$6,Hulpsheets!$AH$3:$AK$3,0)
                    ),
                    ""
                )
            )
        )
    )
)</f>
        <v/>
      </c>
      <c r="N45" s="397">
        <f t="shared" si="13"/>
        <v>0</v>
      </c>
      <c r="O45" s="77" t="str">
        <f t="shared" si="17"/>
        <v/>
      </c>
      <c r="P45" s="81" t="str">
        <f t="shared" si="18"/>
        <v/>
      </c>
      <c r="R45" s="404"/>
      <c r="S45" s="403" t="str">
        <f t="shared" si="19"/>
        <v/>
      </c>
      <c r="T45" s="130" t="str">
        <f t="shared" si="20"/>
        <v/>
      </c>
      <c r="U45" s="70"/>
      <c r="V45" s="404"/>
      <c r="W45" s="70"/>
      <c r="X45" s="404"/>
      <c r="Z45" s="407" t="str">
        <f t="shared" si="21"/>
        <v/>
      </c>
      <c r="AA45" s="130" t="str">
        <f t="shared" si="14"/>
        <v/>
      </c>
      <c r="AB45" s="407" t="str">
        <f t="shared" si="15"/>
        <v/>
      </c>
      <c r="AC45" s="130" t="str">
        <f t="shared" si="16"/>
        <v/>
      </c>
      <c r="AD45" s="461"/>
    </row>
    <row r="46" spans="1:30" x14ac:dyDescent="0.2">
      <c r="A46" s="6"/>
      <c r="B46" s="500"/>
      <c r="C46" s="501"/>
      <c r="D46" s="501"/>
      <c r="E46" s="501"/>
      <c r="F46" s="501"/>
      <c r="G46" s="501"/>
      <c r="H46" s="501"/>
      <c r="I46" s="502"/>
      <c r="J46" s="139"/>
      <c r="K46" s="254"/>
      <c r="L46" s="429" t="s">
        <v>120</v>
      </c>
      <c r="M46" s="257" t="str">
        <f>IF(LEN($C$5)&lt;=1,
    "",
    IF(
        OR($C$5="Overige (zorg-)instellingen",$C$5="Onderneming"),
        IF(Basisgegevens!$C$5="Ja",
            IFERROR(
                INDEX(Hulpsheets!$AO$3:$AR$18,
                    MATCH($C$9,Hulpsheets!$AN$3:$AN$18,0),
                    MATCH($C$6,Hulpsheets!$AO$3:$AR$3,0)
                ),
                ""
            ),
            IFERROR(
                INDEX(Hulpsheets!$AH$3:$AK$18,
                    MATCH($C$9,Hulpsheets!$AG$3:$AG$18,0),
                    MATCH($C$6,Hulpsheets!$AH$3:$AK$3,0)
                ),
                ""
            )
        ),
        IF($L46="Niet-economische activiteit",
            100%,
            IF(Basisgegevens!$C$5="Ja",
                IFERROR(
                    INDEX(Hulpsheets!$AO$3:$AR$18,
                        MATCH($C$9,Hulpsheets!$AN$3:$AN$18,0),
                        MATCH($C$6,Hulpsheets!$AO$3:$AR$3,0)
                    ),
                    ""
                ),
                IFERROR(
                    INDEX(Hulpsheets!$AH$3:$AK$18,
                        MATCH($C$9,Hulpsheets!$AG$3:$AG$18,0),
                        MATCH($C$6,Hulpsheets!$AH$3:$AK$3,0)
                    ),
                    ""
                )
            )
        )
    )
)</f>
        <v/>
      </c>
      <c r="N46" s="397">
        <f t="shared" si="13"/>
        <v>0</v>
      </c>
      <c r="O46" s="77" t="str">
        <f t="shared" si="17"/>
        <v/>
      </c>
      <c r="P46" s="81" t="str">
        <f t="shared" si="18"/>
        <v/>
      </c>
      <c r="R46" s="404"/>
      <c r="S46" s="403" t="str">
        <f t="shared" si="19"/>
        <v/>
      </c>
      <c r="T46" s="130" t="str">
        <f t="shared" si="20"/>
        <v/>
      </c>
      <c r="U46" s="70"/>
      <c r="V46" s="404"/>
      <c r="W46" s="70"/>
      <c r="X46" s="404"/>
      <c r="Z46" s="407" t="str">
        <f t="shared" si="21"/>
        <v/>
      </c>
      <c r="AA46" s="130" t="str">
        <f t="shared" si="14"/>
        <v/>
      </c>
      <c r="AB46" s="407" t="str">
        <f t="shared" si="15"/>
        <v/>
      </c>
      <c r="AC46" s="130" t="str">
        <f t="shared" si="16"/>
        <v/>
      </c>
      <c r="AD46" s="461"/>
    </row>
    <row r="47" spans="1:30" x14ac:dyDescent="0.2">
      <c r="A47" s="6"/>
      <c r="B47" s="500"/>
      <c r="C47" s="501"/>
      <c r="D47" s="501"/>
      <c r="E47" s="501"/>
      <c r="F47" s="501"/>
      <c r="G47" s="501"/>
      <c r="H47" s="501"/>
      <c r="I47" s="502"/>
      <c r="J47" s="139"/>
      <c r="K47" s="254"/>
      <c r="L47" s="429" t="s">
        <v>120</v>
      </c>
      <c r="M47" s="257" t="str">
        <f>IF(LEN($C$5)&lt;=1,
    "",
    IF(
        OR($C$5="Overige (zorg-)instellingen",$C$5="Onderneming"),
        IF(Basisgegevens!$C$5="Ja",
            IFERROR(
                INDEX(Hulpsheets!$AO$3:$AR$18,
                    MATCH($C$9,Hulpsheets!$AN$3:$AN$18,0),
                    MATCH($C$6,Hulpsheets!$AO$3:$AR$3,0)
                ),
                ""
            ),
            IFERROR(
                INDEX(Hulpsheets!$AH$3:$AK$18,
                    MATCH($C$9,Hulpsheets!$AG$3:$AG$18,0),
                    MATCH($C$6,Hulpsheets!$AH$3:$AK$3,0)
                ),
                ""
            )
        ),
        IF($L47="Niet-economische activiteit",
            100%,
            IF(Basisgegevens!$C$5="Ja",
                IFERROR(
                    INDEX(Hulpsheets!$AO$3:$AR$18,
                        MATCH($C$9,Hulpsheets!$AN$3:$AN$18,0),
                        MATCH($C$6,Hulpsheets!$AO$3:$AR$3,0)
                    ),
                    ""
                ),
                IFERROR(
                    INDEX(Hulpsheets!$AH$3:$AK$18,
                        MATCH($C$9,Hulpsheets!$AG$3:$AG$18,0),
                        MATCH($C$6,Hulpsheets!$AH$3:$AK$3,0)
                    ),
                    ""
                )
            )
        )
    )
)</f>
        <v/>
      </c>
      <c r="N47" s="397">
        <f t="shared" si="13"/>
        <v>0</v>
      </c>
      <c r="O47" s="77" t="str">
        <f t="shared" si="17"/>
        <v/>
      </c>
      <c r="P47" s="81" t="str">
        <f t="shared" si="18"/>
        <v/>
      </c>
      <c r="R47" s="404"/>
      <c r="S47" s="403" t="str">
        <f t="shared" si="19"/>
        <v/>
      </c>
      <c r="T47" s="130" t="str">
        <f t="shared" si="20"/>
        <v/>
      </c>
      <c r="U47" s="70"/>
      <c r="V47" s="404"/>
      <c r="W47" s="70"/>
      <c r="X47" s="404"/>
      <c r="Z47" s="407" t="str">
        <f t="shared" si="21"/>
        <v/>
      </c>
      <c r="AA47" s="130" t="str">
        <f t="shared" si="14"/>
        <v/>
      </c>
      <c r="AB47" s="407" t="str">
        <f t="shared" si="15"/>
        <v/>
      </c>
      <c r="AC47" s="130" t="str">
        <f t="shared" si="16"/>
        <v/>
      </c>
      <c r="AD47" s="461"/>
    </row>
    <row r="48" spans="1:30" x14ac:dyDescent="0.2">
      <c r="A48" s="6"/>
      <c r="B48" s="500"/>
      <c r="C48" s="501"/>
      <c r="D48" s="501"/>
      <c r="E48" s="501"/>
      <c r="F48" s="501"/>
      <c r="G48" s="501"/>
      <c r="H48" s="501"/>
      <c r="I48" s="502"/>
      <c r="J48" s="139"/>
      <c r="K48" s="254"/>
      <c r="L48" s="429" t="s">
        <v>120</v>
      </c>
      <c r="M48" s="257" t="str">
        <f>IF(LEN($C$5)&lt;=1,
    "",
    IF(
        OR($C$5="Overige (zorg-)instellingen",$C$5="Onderneming"),
        IF(Basisgegevens!$C$5="Ja",
            IFERROR(
                INDEX(Hulpsheets!$AO$3:$AR$18,
                    MATCH($C$9,Hulpsheets!$AN$3:$AN$18,0),
                    MATCH($C$6,Hulpsheets!$AO$3:$AR$3,0)
                ),
                ""
            ),
            IFERROR(
                INDEX(Hulpsheets!$AH$3:$AK$18,
                    MATCH($C$9,Hulpsheets!$AG$3:$AG$18,0),
                    MATCH($C$6,Hulpsheets!$AH$3:$AK$3,0)
                ),
                ""
            )
        ),
        IF($L48="Niet-economische activiteit",
            100%,
            IF(Basisgegevens!$C$5="Ja",
                IFERROR(
                    INDEX(Hulpsheets!$AO$3:$AR$18,
                        MATCH($C$9,Hulpsheets!$AN$3:$AN$18,0),
                        MATCH($C$6,Hulpsheets!$AO$3:$AR$3,0)
                    ),
                    ""
                ),
                IFERROR(
                    INDEX(Hulpsheets!$AH$3:$AK$18,
                        MATCH($C$9,Hulpsheets!$AG$3:$AG$18,0),
                        MATCH($C$6,Hulpsheets!$AH$3:$AK$3,0)
                    ),
                    ""
                )
            )
        )
    )
)</f>
        <v/>
      </c>
      <c r="N48" s="397">
        <f t="shared" si="13"/>
        <v>0</v>
      </c>
      <c r="O48" s="77" t="str">
        <f t="shared" si="17"/>
        <v/>
      </c>
      <c r="P48" s="81" t="str">
        <f t="shared" si="18"/>
        <v/>
      </c>
      <c r="R48" s="404"/>
      <c r="S48" s="403" t="str">
        <f t="shared" si="19"/>
        <v/>
      </c>
      <c r="T48" s="130" t="str">
        <f t="shared" si="20"/>
        <v/>
      </c>
      <c r="U48" s="70"/>
      <c r="V48" s="404"/>
      <c r="W48" s="70"/>
      <c r="X48" s="404"/>
      <c r="Z48" s="407" t="str">
        <f t="shared" si="21"/>
        <v/>
      </c>
      <c r="AA48" s="130" t="str">
        <f t="shared" si="14"/>
        <v/>
      </c>
      <c r="AB48" s="407" t="str">
        <f t="shared" si="15"/>
        <v/>
      </c>
      <c r="AC48" s="130" t="str">
        <f t="shared" si="16"/>
        <v/>
      </c>
      <c r="AD48" s="461"/>
    </row>
    <row r="49" spans="1:30" x14ac:dyDescent="0.2">
      <c r="A49" s="6"/>
      <c r="B49" s="500"/>
      <c r="C49" s="501"/>
      <c r="D49" s="501"/>
      <c r="E49" s="501"/>
      <c r="F49" s="501"/>
      <c r="G49" s="501"/>
      <c r="H49" s="501"/>
      <c r="I49" s="502"/>
      <c r="J49" s="139"/>
      <c r="K49" s="254"/>
      <c r="L49" s="429" t="s">
        <v>120</v>
      </c>
      <c r="M49" s="257" t="str">
        <f>IF(LEN($C$5)&lt;=1,
    "",
    IF(
        OR($C$5="Overige (zorg-)instellingen",$C$5="Onderneming"),
        IF(Basisgegevens!$C$5="Ja",
            IFERROR(
                INDEX(Hulpsheets!$AO$3:$AR$18,
                    MATCH($C$9,Hulpsheets!$AN$3:$AN$18,0),
                    MATCH($C$6,Hulpsheets!$AO$3:$AR$3,0)
                ),
                ""
            ),
            IFERROR(
                INDEX(Hulpsheets!$AH$3:$AK$18,
                    MATCH($C$9,Hulpsheets!$AG$3:$AG$18,0),
                    MATCH($C$6,Hulpsheets!$AH$3:$AK$3,0)
                ),
                ""
            )
        ),
        IF($L49="Niet-economische activiteit",
            100%,
            IF(Basisgegevens!$C$5="Ja",
                IFERROR(
                    INDEX(Hulpsheets!$AO$3:$AR$18,
                        MATCH($C$9,Hulpsheets!$AN$3:$AN$18,0),
                        MATCH($C$6,Hulpsheets!$AO$3:$AR$3,0)
                    ),
                    ""
                ),
                IFERROR(
                    INDEX(Hulpsheets!$AH$3:$AK$18,
                        MATCH($C$9,Hulpsheets!$AG$3:$AG$18,0),
                        MATCH($C$6,Hulpsheets!$AH$3:$AK$3,0)
                    ),
                    ""
                )
            )
        )
    )
)</f>
        <v/>
      </c>
      <c r="N49" s="397">
        <f t="shared" si="13"/>
        <v>0</v>
      </c>
      <c r="O49" s="77" t="str">
        <f t="shared" si="17"/>
        <v/>
      </c>
      <c r="P49" s="81" t="str">
        <f t="shared" si="18"/>
        <v/>
      </c>
      <c r="R49" s="404"/>
      <c r="S49" s="403" t="str">
        <f t="shared" si="19"/>
        <v/>
      </c>
      <c r="T49" s="130" t="str">
        <f t="shared" si="20"/>
        <v/>
      </c>
      <c r="U49" s="70"/>
      <c r="V49" s="404"/>
      <c r="W49" s="70"/>
      <c r="X49" s="404"/>
      <c r="Z49" s="407" t="str">
        <f t="shared" si="21"/>
        <v/>
      </c>
      <c r="AA49" s="130" t="str">
        <f t="shared" si="14"/>
        <v/>
      </c>
      <c r="AB49" s="407" t="str">
        <f t="shared" si="15"/>
        <v/>
      </c>
      <c r="AC49" s="130" t="str">
        <f t="shared" si="16"/>
        <v/>
      </c>
      <c r="AD49" s="461"/>
    </row>
    <row r="50" spans="1:30" x14ac:dyDescent="0.2">
      <c r="A50" s="6"/>
      <c r="B50" s="500"/>
      <c r="C50" s="501"/>
      <c r="D50" s="501"/>
      <c r="E50" s="501"/>
      <c r="F50" s="501"/>
      <c r="G50" s="501"/>
      <c r="H50" s="501"/>
      <c r="I50" s="502"/>
      <c r="J50" s="139"/>
      <c r="K50" s="254"/>
      <c r="L50" s="429" t="s">
        <v>120</v>
      </c>
      <c r="M50" s="257" t="str">
        <f>IF(LEN($C$5)&lt;=1,
    "",
    IF(
        OR($C$5="Overige (zorg-)instellingen",$C$5="Onderneming"),
        IF(Basisgegevens!$C$5="Ja",
            IFERROR(
                INDEX(Hulpsheets!$AO$3:$AR$18,
                    MATCH($C$9,Hulpsheets!$AN$3:$AN$18,0),
                    MATCH($C$6,Hulpsheets!$AO$3:$AR$3,0)
                ),
                ""
            ),
            IFERROR(
                INDEX(Hulpsheets!$AH$3:$AK$18,
                    MATCH($C$9,Hulpsheets!$AG$3:$AG$18,0),
                    MATCH($C$6,Hulpsheets!$AH$3:$AK$3,0)
                ),
                ""
            )
        ),
        IF($L50="Niet-economische activiteit",
            100%,
            IF(Basisgegevens!$C$5="Ja",
                IFERROR(
                    INDEX(Hulpsheets!$AO$3:$AR$18,
                        MATCH($C$9,Hulpsheets!$AN$3:$AN$18,0),
                        MATCH($C$6,Hulpsheets!$AO$3:$AR$3,0)
                    ),
                    ""
                ),
                IFERROR(
                    INDEX(Hulpsheets!$AH$3:$AK$18,
                        MATCH($C$9,Hulpsheets!$AG$3:$AG$18,0),
                        MATCH($C$6,Hulpsheets!$AH$3:$AK$3,0)
                    ),
                    ""
                )
            )
        )
    )
)</f>
        <v/>
      </c>
      <c r="N50" s="397">
        <f t="shared" si="13"/>
        <v>0</v>
      </c>
      <c r="O50" s="77" t="str">
        <f t="shared" si="17"/>
        <v/>
      </c>
      <c r="P50" s="81" t="str">
        <f t="shared" si="18"/>
        <v/>
      </c>
      <c r="R50" s="404"/>
      <c r="S50" s="403" t="str">
        <f t="shared" si="19"/>
        <v/>
      </c>
      <c r="T50" s="130" t="str">
        <f t="shared" si="20"/>
        <v/>
      </c>
      <c r="U50" s="70"/>
      <c r="V50" s="404"/>
      <c r="W50" s="70"/>
      <c r="X50" s="404"/>
      <c r="Z50" s="407" t="str">
        <f t="shared" si="21"/>
        <v/>
      </c>
      <c r="AA50" s="130" t="str">
        <f t="shared" si="14"/>
        <v/>
      </c>
      <c r="AB50" s="407" t="str">
        <f t="shared" si="15"/>
        <v/>
      </c>
      <c r="AC50" s="130" t="str">
        <f t="shared" si="16"/>
        <v/>
      </c>
      <c r="AD50" s="461"/>
    </row>
    <row r="51" spans="1:30" x14ac:dyDescent="0.2">
      <c r="A51" s="6"/>
      <c r="B51" s="500"/>
      <c r="C51" s="501"/>
      <c r="D51" s="501"/>
      <c r="E51" s="501"/>
      <c r="F51" s="501"/>
      <c r="G51" s="501"/>
      <c r="H51" s="501"/>
      <c r="I51" s="502"/>
      <c r="J51" s="139"/>
      <c r="K51" s="254"/>
      <c r="L51" s="429" t="s">
        <v>120</v>
      </c>
      <c r="M51" s="257" t="str">
        <f>IF(LEN($C$5)&lt;=1,
    "",
    IF(
        OR($C$5="Overige (zorg-)instellingen",$C$5="Onderneming"),
        IF(Basisgegevens!$C$5="Ja",
            IFERROR(
                INDEX(Hulpsheets!$AO$3:$AR$18,
                    MATCH($C$9,Hulpsheets!$AN$3:$AN$18,0),
                    MATCH($C$6,Hulpsheets!$AO$3:$AR$3,0)
                ),
                ""
            ),
            IFERROR(
                INDEX(Hulpsheets!$AH$3:$AK$18,
                    MATCH($C$9,Hulpsheets!$AG$3:$AG$18,0),
                    MATCH($C$6,Hulpsheets!$AH$3:$AK$3,0)
                ),
                ""
            )
        ),
        IF($L51="Niet-economische activiteit",
            100%,
            IF(Basisgegevens!$C$5="Ja",
                IFERROR(
                    INDEX(Hulpsheets!$AO$3:$AR$18,
                        MATCH($C$9,Hulpsheets!$AN$3:$AN$18,0),
                        MATCH($C$6,Hulpsheets!$AO$3:$AR$3,0)
                    ),
                    ""
                ),
                IFERROR(
                    INDEX(Hulpsheets!$AH$3:$AK$18,
                        MATCH($C$9,Hulpsheets!$AG$3:$AG$18,0),
                        MATCH($C$6,Hulpsheets!$AH$3:$AK$3,0)
                    ),
                    ""
                )
            )
        )
    )
)</f>
        <v/>
      </c>
      <c r="N51" s="397">
        <f t="shared" si="13"/>
        <v>0</v>
      </c>
      <c r="O51" s="77" t="str">
        <f t="shared" si="17"/>
        <v/>
      </c>
      <c r="P51" s="81" t="str">
        <f t="shared" si="18"/>
        <v/>
      </c>
      <c r="R51" s="404"/>
      <c r="S51" s="403" t="str">
        <f t="shared" si="19"/>
        <v/>
      </c>
      <c r="T51" s="130" t="str">
        <f t="shared" si="20"/>
        <v/>
      </c>
      <c r="U51" s="70"/>
      <c r="V51" s="404"/>
      <c r="W51" s="70"/>
      <c r="X51" s="404"/>
      <c r="Z51" s="407" t="str">
        <f t="shared" si="21"/>
        <v/>
      </c>
      <c r="AA51" s="130" t="str">
        <f t="shared" si="14"/>
        <v/>
      </c>
      <c r="AB51" s="407" t="str">
        <f t="shared" si="15"/>
        <v/>
      </c>
      <c r="AC51" s="130" t="str">
        <f t="shared" si="16"/>
        <v/>
      </c>
      <c r="AD51" s="461"/>
    </row>
    <row r="52" spans="1:30" x14ac:dyDescent="0.2">
      <c r="A52" s="6"/>
      <c r="B52" s="500"/>
      <c r="C52" s="501"/>
      <c r="D52" s="501"/>
      <c r="E52" s="501"/>
      <c r="F52" s="501"/>
      <c r="G52" s="501"/>
      <c r="H52" s="501"/>
      <c r="I52" s="502"/>
      <c r="J52" s="139"/>
      <c r="K52" s="254"/>
      <c r="L52" s="429" t="s">
        <v>120</v>
      </c>
      <c r="M52" s="257" t="str">
        <f>IF(LEN($C$5)&lt;=1,
    "",
    IF(
        OR($C$5="Overige (zorg-)instellingen",$C$5="Onderneming"),
        IF(Basisgegevens!$C$5="Ja",
            IFERROR(
                INDEX(Hulpsheets!$AO$3:$AR$18,
                    MATCH($C$9,Hulpsheets!$AN$3:$AN$18,0),
                    MATCH($C$6,Hulpsheets!$AO$3:$AR$3,0)
                ),
                ""
            ),
            IFERROR(
                INDEX(Hulpsheets!$AH$3:$AK$18,
                    MATCH($C$9,Hulpsheets!$AG$3:$AG$18,0),
                    MATCH($C$6,Hulpsheets!$AH$3:$AK$3,0)
                ),
                ""
            )
        ),
        IF($L52="Niet-economische activiteit",
            100%,
            IF(Basisgegevens!$C$5="Ja",
                IFERROR(
                    INDEX(Hulpsheets!$AO$3:$AR$18,
                        MATCH($C$9,Hulpsheets!$AN$3:$AN$18,0),
                        MATCH($C$6,Hulpsheets!$AO$3:$AR$3,0)
                    ),
                    ""
                ),
                IFERROR(
                    INDEX(Hulpsheets!$AH$3:$AK$18,
                        MATCH($C$9,Hulpsheets!$AG$3:$AG$18,0),
                        MATCH($C$6,Hulpsheets!$AH$3:$AK$3,0)
                    ),
                    ""
                )
            )
        )
    )
)</f>
        <v/>
      </c>
      <c r="N52" s="397">
        <f t="shared" si="13"/>
        <v>0</v>
      </c>
      <c r="O52" s="77" t="str">
        <f t="shared" si="17"/>
        <v/>
      </c>
      <c r="P52" s="81" t="str">
        <f t="shared" si="18"/>
        <v/>
      </c>
      <c r="R52" s="404"/>
      <c r="S52" s="403" t="str">
        <f t="shared" si="19"/>
        <v/>
      </c>
      <c r="T52" s="130" t="str">
        <f t="shared" si="20"/>
        <v/>
      </c>
      <c r="U52" s="70"/>
      <c r="V52" s="404"/>
      <c r="W52" s="70"/>
      <c r="X52" s="404"/>
      <c r="Z52" s="407" t="str">
        <f t="shared" si="21"/>
        <v/>
      </c>
      <c r="AA52" s="130" t="str">
        <f t="shared" si="14"/>
        <v/>
      </c>
      <c r="AB52" s="407" t="str">
        <f t="shared" si="15"/>
        <v/>
      </c>
      <c r="AC52" s="130" t="str">
        <f t="shared" si="16"/>
        <v/>
      </c>
      <c r="AD52" s="461"/>
    </row>
    <row r="53" spans="1:30" x14ac:dyDescent="0.2">
      <c r="A53" s="6"/>
      <c r="B53" s="500"/>
      <c r="C53" s="501"/>
      <c r="D53" s="501"/>
      <c r="E53" s="501"/>
      <c r="F53" s="501"/>
      <c r="G53" s="501"/>
      <c r="H53" s="501"/>
      <c r="I53" s="502"/>
      <c r="J53" s="139"/>
      <c r="K53" s="254"/>
      <c r="L53" s="429" t="s">
        <v>120</v>
      </c>
      <c r="M53" s="257" t="str">
        <f>IF(LEN($C$5)&lt;=1,
    "",
    IF(
        OR($C$5="Overige (zorg-)instellingen",$C$5="Onderneming"),
        IF(Basisgegevens!$C$5="Ja",
            IFERROR(
                INDEX(Hulpsheets!$AO$3:$AR$18,
                    MATCH($C$9,Hulpsheets!$AN$3:$AN$18,0),
                    MATCH($C$6,Hulpsheets!$AO$3:$AR$3,0)
                ),
                ""
            ),
            IFERROR(
                INDEX(Hulpsheets!$AH$3:$AK$18,
                    MATCH($C$9,Hulpsheets!$AG$3:$AG$18,0),
                    MATCH($C$6,Hulpsheets!$AH$3:$AK$3,0)
                ),
                ""
            )
        ),
        IF($L53="Niet-economische activiteit",
            100%,
            IF(Basisgegevens!$C$5="Ja",
                IFERROR(
                    INDEX(Hulpsheets!$AO$3:$AR$18,
                        MATCH($C$9,Hulpsheets!$AN$3:$AN$18,0),
                        MATCH($C$6,Hulpsheets!$AO$3:$AR$3,0)
                    ),
                    ""
                ),
                IFERROR(
                    INDEX(Hulpsheets!$AH$3:$AK$18,
                        MATCH($C$9,Hulpsheets!$AG$3:$AG$18,0),
                        MATCH($C$6,Hulpsheets!$AH$3:$AK$3,0)
                    ),
                    ""
                )
            )
        )
    )
)</f>
        <v/>
      </c>
      <c r="N53" s="397">
        <f t="shared" si="13"/>
        <v>0</v>
      </c>
      <c r="O53" s="77" t="str">
        <f t="shared" si="17"/>
        <v/>
      </c>
      <c r="P53" s="81" t="str">
        <f t="shared" si="18"/>
        <v/>
      </c>
      <c r="R53" s="404"/>
      <c r="S53" s="403" t="str">
        <f t="shared" si="19"/>
        <v/>
      </c>
      <c r="T53" s="130" t="str">
        <f t="shared" si="20"/>
        <v/>
      </c>
      <c r="U53" s="70"/>
      <c r="V53" s="404"/>
      <c r="W53" s="70"/>
      <c r="X53" s="404"/>
      <c r="Z53" s="407" t="str">
        <f t="shared" si="21"/>
        <v/>
      </c>
      <c r="AA53" s="130" t="str">
        <f t="shared" si="14"/>
        <v/>
      </c>
      <c r="AB53" s="407" t="str">
        <f t="shared" si="15"/>
        <v/>
      </c>
      <c r="AC53" s="130" t="str">
        <f t="shared" si="16"/>
        <v/>
      </c>
      <c r="AD53" s="461"/>
    </row>
    <row r="54" spans="1:30" x14ac:dyDescent="0.2">
      <c r="A54" s="6"/>
      <c r="B54" s="500"/>
      <c r="C54" s="501"/>
      <c r="D54" s="501"/>
      <c r="E54" s="501"/>
      <c r="F54" s="501"/>
      <c r="G54" s="501"/>
      <c r="H54" s="501"/>
      <c r="I54" s="502"/>
      <c r="J54" s="139"/>
      <c r="K54" s="254"/>
      <c r="L54" s="429" t="s">
        <v>120</v>
      </c>
      <c r="M54" s="257" t="str">
        <f>IF(LEN($C$5)&lt;=1,
    "",
    IF(
        OR($C$5="Overige (zorg-)instellingen",$C$5="Onderneming"),
        IF(Basisgegevens!$C$5="Ja",
            IFERROR(
                INDEX(Hulpsheets!$AO$3:$AR$18,
                    MATCH($C$9,Hulpsheets!$AN$3:$AN$18,0),
                    MATCH($C$6,Hulpsheets!$AO$3:$AR$3,0)
                ),
                ""
            ),
            IFERROR(
                INDEX(Hulpsheets!$AH$3:$AK$18,
                    MATCH($C$9,Hulpsheets!$AG$3:$AG$18,0),
                    MATCH($C$6,Hulpsheets!$AH$3:$AK$3,0)
                ),
                ""
            )
        ),
        IF($L54="Niet-economische activiteit",
            100%,
            IF(Basisgegevens!$C$5="Ja",
                IFERROR(
                    INDEX(Hulpsheets!$AO$3:$AR$18,
                        MATCH($C$9,Hulpsheets!$AN$3:$AN$18,0),
                        MATCH($C$6,Hulpsheets!$AO$3:$AR$3,0)
                    ),
                    ""
                ),
                IFERROR(
                    INDEX(Hulpsheets!$AH$3:$AK$18,
                        MATCH($C$9,Hulpsheets!$AG$3:$AG$18,0),
                        MATCH($C$6,Hulpsheets!$AH$3:$AK$3,0)
                    ),
                    ""
                )
            )
        )
    )
)</f>
        <v/>
      </c>
      <c r="N54" s="397">
        <f t="shared" si="13"/>
        <v>0</v>
      </c>
      <c r="O54" s="77" t="str">
        <f t="shared" si="17"/>
        <v/>
      </c>
      <c r="P54" s="81" t="str">
        <f t="shared" si="18"/>
        <v/>
      </c>
      <c r="R54" s="404"/>
      <c r="S54" s="403" t="str">
        <f t="shared" si="19"/>
        <v/>
      </c>
      <c r="T54" s="130" t="str">
        <f t="shared" si="20"/>
        <v/>
      </c>
      <c r="U54" s="70"/>
      <c r="V54" s="404"/>
      <c r="W54" s="70"/>
      <c r="X54" s="404"/>
      <c r="Z54" s="407" t="str">
        <f t="shared" si="21"/>
        <v/>
      </c>
      <c r="AA54" s="130" t="str">
        <f t="shared" si="14"/>
        <v/>
      </c>
      <c r="AB54" s="407" t="str">
        <f t="shared" si="15"/>
        <v/>
      </c>
      <c r="AC54" s="130" t="str">
        <f t="shared" si="16"/>
        <v/>
      </c>
      <c r="AD54" s="461"/>
    </row>
    <row r="55" spans="1:30" x14ac:dyDescent="0.2">
      <c r="A55" s="6"/>
      <c r="B55" s="500"/>
      <c r="C55" s="501"/>
      <c r="D55" s="501"/>
      <c r="E55" s="501"/>
      <c r="F55" s="501"/>
      <c r="G55" s="501"/>
      <c r="H55" s="501"/>
      <c r="I55" s="502"/>
      <c r="J55" s="139"/>
      <c r="K55" s="254"/>
      <c r="L55" s="429" t="s">
        <v>120</v>
      </c>
      <c r="M55" s="257" t="str">
        <f>IF(LEN($C$5)&lt;=1,
    "",
    IF(
        OR($C$5="Overige (zorg-)instellingen",$C$5="Onderneming"),
        IF(Basisgegevens!$C$5="Ja",
            IFERROR(
                INDEX(Hulpsheets!$AO$3:$AR$18,
                    MATCH($C$9,Hulpsheets!$AN$3:$AN$18,0),
                    MATCH($C$6,Hulpsheets!$AO$3:$AR$3,0)
                ),
                ""
            ),
            IFERROR(
                INDEX(Hulpsheets!$AH$3:$AK$18,
                    MATCH($C$9,Hulpsheets!$AG$3:$AG$18,0),
                    MATCH($C$6,Hulpsheets!$AH$3:$AK$3,0)
                ),
                ""
            )
        ),
        IF($L55="Niet-economische activiteit",
            100%,
            IF(Basisgegevens!$C$5="Ja",
                IFERROR(
                    INDEX(Hulpsheets!$AO$3:$AR$18,
                        MATCH($C$9,Hulpsheets!$AN$3:$AN$18,0),
                        MATCH($C$6,Hulpsheets!$AO$3:$AR$3,0)
                    ),
                    ""
                ),
                IFERROR(
                    INDEX(Hulpsheets!$AH$3:$AK$18,
                        MATCH($C$9,Hulpsheets!$AG$3:$AG$18,0),
                        MATCH($C$6,Hulpsheets!$AH$3:$AK$3,0)
                    ),
                    ""
                )
            )
        )
    )
)</f>
        <v/>
      </c>
      <c r="N55" s="397">
        <f t="shared" si="13"/>
        <v>0</v>
      </c>
      <c r="O55" s="77" t="str">
        <f t="shared" si="17"/>
        <v/>
      </c>
      <c r="P55" s="81" t="str">
        <f t="shared" si="18"/>
        <v/>
      </c>
      <c r="R55" s="404"/>
      <c r="S55" s="403" t="str">
        <f t="shared" si="19"/>
        <v/>
      </c>
      <c r="T55" s="130" t="str">
        <f t="shared" si="20"/>
        <v/>
      </c>
      <c r="U55" s="70"/>
      <c r="V55" s="404"/>
      <c r="W55" s="70"/>
      <c r="X55" s="404"/>
      <c r="Z55" s="407" t="str">
        <f t="shared" si="21"/>
        <v/>
      </c>
      <c r="AA55" s="130" t="str">
        <f t="shared" si="14"/>
        <v/>
      </c>
      <c r="AB55" s="407" t="str">
        <f t="shared" si="15"/>
        <v/>
      </c>
      <c r="AC55" s="130" t="str">
        <f t="shared" si="16"/>
        <v/>
      </c>
      <c r="AD55" s="461"/>
    </row>
    <row r="56" spans="1:30" x14ac:dyDescent="0.2">
      <c r="A56" s="6"/>
      <c r="B56" s="500"/>
      <c r="C56" s="501"/>
      <c r="D56" s="501"/>
      <c r="E56" s="501"/>
      <c r="F56" s="501"/>
      <c r="G56" s="501"/>
      <c r="H56" s="501"/>
      <c r="I56" s="502"/>
      <c r="J56" s="139"/>
      <c r="K56" s="254"/>
      <c r="L56" s="429" t="s">
        <v>120</v>
      </c>
      <c r="M56" s="257" t="str">
        <f>IF(LEN($C$5)&lt;=1,
    "",
    IF(
        OR($C$5="Overige (zorg-)instellingen",$C$5="Onderneming"),
        IF(Basisgegevens!$C$5="Ja",
            IFERROR(
                INDEX(Hulpsheets!$AO$3:$AR$18,
                    MATCH($C$9,Hulpsheets!$AN$3:$AN$18,0),
                    MATCH($C$6,Hulpsheets!$AO$3:$AR$3,0)
                ),
                ""
            ),
            IFERROR(
                INDEX(Hulpsheets!$AH$3:$AK$18,
                    MATCH($C$9,Hulpsheets!$AG$3:$AG$18,0),
                    MATCH($C$6,Hulpsheets!$AH$3:$AK$3,0)
                ),
                ""
            )
        ),
        IF($L56="Niet-economische activiteit",
            100%,
            IF(Basisgegevens!$C$5="Ja",
                IFERROR(
                    INDEX(Hulpsheets!$AO$3:$AR$18,
                        MATCH($C$9,Hulpsheets!$AN$3:$AN$18,0),
                        MATCH($C$6,Hulpsheets!$AO$3:$AR$3,0)
                    ),
                    ""
                ),
                IFERROR(
                    INDEX(Hulpsheets!$AH$3:$AK$18,
                        MATCH($C$9,Hulpsheets!$AG$3:$AG$18,0),
                        MATCH($C$6,Hulpsheets!$AH$3:$AK$3,0)
                    ),
                    ""
                )
            )
        )
    )
)</f>
        <v/>
      </c>
      <c r="N56" s="397">
        <f t="shared" si="13"/>
        <v>0</v>
      </c>
      <c r="O56" s="77" t="str">
        <f t="shared" si="17"/>
        <v/>
      </c>
      <c r="P56" s="81" t="str">
        <f t="shared" si="18"/>
        <v/>
      </c>
      <c r="R56" s="404"/>
      <c r="S56" s="403" t="str">
        <f t="shared" si="19"/>
        <v/>
      </c>
      <c r="T56" s="130" t="str">
        <f t="shared" si="20"/>
        <v/>
      </c>
      <c r="U56" s="70"/>
      <c r="V56" s="404"/>
      <c r="W56" s="70"/>
      <c r="X56" s="404"/>
      <c r="Z56" s="407" t="str">
        <f t="shared" si="21"/>
        <v/>
      </c>
      <c r="AA56" s="130" t="str">
        <f t="shared" si="14"/>
        <v/>
      </c>
      <c r="AB56" s="407" t="str">
        <f t="shared" si="15"/>
        <v/>
      </c>
      <c r="AC56" s="130" t="str">
        <f t="shared" si="16"/>
        <v/>
      </c>
      <c r="AD56" s="461"/>
    </row>
    <row r="57" spans="1:30" ht="13.5" thickBot="1" x14ac:dyDescent="0.25">
      <c r="A57" s="6"/>
      <c r="B57" s="500"/>
      <c r="C57" s="501"/>
      <c r="D57" s="501"/>
      <c r="E57" s="501"/>
      <c r="F57" s="501"/>
      <c r="G57" s="501"/>
      <c r="H57" s="501"/>
      <c r="I57" s="502"/>
      <c r="J57" s="139"/>
      <c r="K57" s="254"/>
      <c r="L57" s="429" t="s">
        <v>120</v>
      </c>
      <c r="M57" s="257" t="str">
        <f>IF(LEN($C$5)&lt;=1,
    "",
    IF(
        OR($C$5="Overige (zorg-)instellingen",$C$5="Onderneming"),
        IF(Basisgegevens!$C$5="Ja",
            IFERROR(
                INDEX(Hulpsheets!$AO$3:$AR$18,
                    MATCH($C$9,Hulpsheets!$AN$3:$AN$18,0),
                    MATCH($C$6,Hulpsheets!$AO$3:$AR$3,0)
                ),
                ""
            ),
            IFERROR(
                INDEX(Hulpsheets!$AH$3:$AK$18,
                    MATCH($C$9,Hulpsheets!$AG$3:$AG$18,0),
                    MATCH($C$6,Hulpsheets!$AH$3:$AK$3,0)
                ),
                ""
            )
        ),
        IF($L57="Niet-economische activiteit",
            100%,
            IF(Basisgegevens!$C$5="Ja",
                IFERROR(
                    INDEX(Hulpsheets!$AO$3:$AR$18,
                        MATCH($C$9,Hulpsheets!$AN$3:$AN$18,0),
                        MATCH($C$6,Hulpsheets!$AO$3:$AR$3,0)
                    ),
                    ""
                ),
                IFERROR(
                    INDEX(Hulpsheets!$AH$3:$AK$18,
                        MATCH($C$9,Hulpsheets!$AG$3:$AG$18,0),
                        MATCH($C$6,Hulpsheets!$AH$3:$AK$3,0)
                    ),
                    ""
                )
            )
        )
    )
)</f>
        <v/>
      </c>
      <c r="N57" s="397">
        <f t="shared" si="13"/>
        <v>0</v>
      </c>
      <c r="O57" s="77" t="str">
        <f t="shared" si="17"/>
        <v/>
      </c>
      <c r="P57" s="81" t="str">
        <f t="shared" si="18"/>
        <v/>
      </c>
      <c r="R57" s="404"/>
      <c r="S57" s="403" t="str">
        <f t="shared" si="19"/>
        <v/>
      </c>
      <c r="T57" s="130" t="str">
        <f t="shared" si="20"/>
        <v/>
      </c>
      <c r="U57" s="70"/>
      <c r="V57" s="404"/>
      <c r="W57" s="70"/>
      <c r="X57" s="404"/>
      <c r="Z57" s="407" t="str">
        <f t="shared" si="21"/>
        <v/>
      </c>
      <c r="AA57" s="130" t="str">
        <f t="shared" si="14"/>
        <v/>
      </c>
      <c r="AB57" s="407" t="str">
        <f t="shared" si="15"/>
        <v/>
      </c>
      <c r="AC57" s="130" t="str">
        <f t="shared" si="16"/>
        <v/>
      </c>
      <c r="AD57" s="461"/>
    </row>
    <row r="58" spans="1:30" ht="13.5" hidden="1" outlineLevel="1" thickBot="1" x14ac:dyDescent="0.25">
      <c r="A58" s="6"/>
      <c r="B58" s="500"/>
      <c r="C58" s="501"/>
      <c r="D58" s="501"/>
      <c r="E58" s="501"/>
      <c r="F58" s="501"/>
      <c r="G58" s="501"/>
      <c r="H58" s="501"/>
      <c r="I58" s="502"/>
      <c r="J58" s="139"/>
      <c r="K58" s="254"/>
      <c r="L58" s="429" t="s">
        <v>120</v>
      </c>
      <c r="M58" s="257" t="str">
        <f>IF(LEN($C$5)&lt;=1,
    "",
    IF(
        OR($C$5="Overige (zorg-)instellingen",$C$5="Onderneming"),
        IF(Basisgegevens!$C$5="Ja",
            IFERROR(
                INDEX(Hulpsheets!$AO$3:$AR$18,
                    MATCH($C$9,Hulpsheets!$AN$3:$AN$18,0),
                    MATCH($C$6,Hulpsheets!$AO$3:$AR$3,0)
                ),
                ""
            ),
            IFERROR(
                INDEX(Hulpsheets!$AH$3:$AK$18,
                    MATCH($C$9,Hulpsheets!$AG$3:$AG$18,0),
                    MATCH($C$6,Hulpsheets!$AH$3:$AK$3,0)
                ),
                ""
            )
        ),
        IF($L58="Niet-economische activiteit",
            100%,
            IF(Basisgegevens!$C$5="Ja",
                IFERROR(
                    INDEX(Hulpsheets!$AO$3:$AR$18,
                        MATCH($C$9,Hulpsheets!$AN$3:$AN$18,0),
                        MATCH($C$6,Hulpsheets!$AO$3:$AR$3,0)
                    ),
                    ""
                ),
                IFERROR(
                    INDEX(Hulpsheets!$AH$3:$AK$18,
                        MATCH($C$9,Hulpsheets!$AG$3:$AG$18,0),
                        MATCH($C$6,Hulpsheets!$AH$3:$AK$3,0)
                    ),
                    ""
                )
            )
        )
    )
)</f>
        <v/>
      </c>
      <c r="N58" s="397">
        <f t="shared" si="13"/>
        <v>0</v>
      </c>
      <c r="O58" s="77" t="str">
        <f t="shared" si="17"/>
        <v/>
      </c>
      <c r="P58" s="81" t="str">
        <f t="shared" si="18"/>
        <v/>
      </c>
      <c r="R58" s="404"/>
      <c r="S58" s="403" t="str">
        <f t="shared" si="19"/>
        <v/>
      </c>
      <c r="T58" s="130" t="str">
        <f t="shared" si="20"/>
        <v/>
      </c>
      <c r="U58" s="70"/>
      <c r="V58" s="404"/>
      <c r="W58" s="70"/>
      <c r="X58" s="404"/>
      <c r="Z58" s="407" t="str">
        <f t="shared" si="21"/>
        <v/>
      </c>
      <c r="AA58" s="130" t="str">
        <f t="shared" si="14"/>
        <v/>
      </c>
      <c r="AB58" s="407" t="str">
        <f t="shared" si="15"/>
        <v/>
      </c>
      <c r="AC58" s="130" t="str">
        <f t="shared" si="16"/>
        <v/>
      </c>
      <c r="AD58" s="461"/>
    </row>
    <row r="59" spans="1:30" ht="13.5" hidden="1" outlineLevel="1" thickBot="1" x14ac:dyDescent="0.25">
      <c r="A59" s="6"/>
      <c r="B59" s="500"/>
      <c r="C59" s="501"/>
      <c r="D59" s="501"/>
      <c r="E59" s="501"/>
      <c r="F59" s="501"/>
      <c r="G59" s="501"/>
      <c r="H59" s="501"/>
      <c r="I59" s="502"/>
      <c r="J59" s="139"/>
      <c r="K59" s="254"/>
      <c r="L59" s="429" t="s">
        <v>120</v>
      </c>
      <c r="M59" s="257" t="str">
        <f>IF(LEN($C$5)&lt;=1,
    "",
    IF(
        OR($C$5="Overige (zorg-)instellingen",$C$5="Onderneming"),
        IF(Basisgegevens!$C$5="Ja",
            IFERROR(
                INDEX(Hulpsheets!$AO$3:$AR$18,
                    MATCH($C$9,Hulpsheets!$AN$3:$AN$18,0),
                    MATCH($C$6,Hulpsheets!$AO$3:$AR$3,0)
                ),
                ""
            ),
            IFERROR(
                INDEX(Hulpsheets!$AH$3:$AK$18,
                    MATCH($C$9,Hulpsheets!$AG$3:$AG$18,0),
                    MATCH($C$6,Hulpsheets!$AH$3:$AK$3,0)
                ),
                ""
            )
        ),
        IF($L59="Niet-economische activiteit",
            100%,
            IF(Basisgegevens!$C$5="Ja",
                IFERROR(
                    INDEX(Hulpsheets!$AO$3:$AR$18,
                        MATCH($C$9,Hulpsheets!$AN$3:$AN$18,0),
                        MATCH($C$6,Hulpsheets!$AO$3:$AR$3,0)
                    ),
                    ""
                ),
                IFERROR(
                    INDEX(Hulpsheets!$AH$3:$AK$18,
                        MATCH($C$9,Hulpsheets!$AG$3:$AG$18,0),
                        MATCH($C$6,Hulpsheets!$AH$3:$AK$3,0)
                    ),
                    ""
                )
            )
        )
    )
)</f>
        <v/>
      </c>
      <c r="N59" s="397">
        <f t="shared" si="13"/>
        <v>0</v>
      </c>
      <c r="O59" s="77" t="str">
        <f t="shared" si="17"/>
        <v/>
      </c>
      <c r="P59" s="81" t="str">
        <f t="shared" si="18"/>
        <v/>
      </c>
      <c r="R59" s="404"/>
      <c r="S59" s="403" t="str">
        <f t="shared" si="19"/>
        <v/>
      </c>
      <c r="T59" s="130" t="str">
        <f t="shared" si="20"/>
        <v/>
      </c>
      <c r="U59" s="70"/>
      <c r="V59" s="404"/>
      <c r="W59" s="70"/>
      <c r="X59" s="404"/>
      <c r="Z59" s="407" t="str">
        <f t="shared" si="21"/>
        <v/>
      </c>
      <c r="AA59" s="130" t="str">
        <f t="shared" si="14"/>
        <v/>
      </c>
      <c r="AB59" s="407" t="str">
        <f t="shared" si="15"/>
        <v/>
      </c>
      <c r="AC59" s="130" t="str">
        <f t="shared" si="16"/>
        <v/>
      </c>
      <c r="AD59" s="461"/>
    </row>
    <row r="60" spans="1:30" ht="13.5" hidden="1" outlineLevel="1" thickBot="1" x14ac:dyDescent="0.25">
      <c r="A60" s="6"/>
      <c r="B60" s="500"/>
      <c r="C60" s="501"/>
      <c r="D60" s="501"/>
      <c r="E60" s="501"/>
      <c r="F60" s="501"/>
      <c r="G60" s="501"/>
      <c r="H60" s="501"/>
      <c r="I60" s="502"/>
      <c r="J60" s="139"/>
      <c r="K60" s="254"/>
      <c r="L60" s="429" t="s">
        <v>120</v>
      </c>
      <c r="M60" s="257" t="str">
        <f>IF(LEN($C$5)&lt;=1,
    "",
    IF(
        OR($C$5="Overige (zorg-)instellingen",$C$5="Onderneming"),
        IF(Basisgegevens!$C$5="Ja",
            IFERROR(
                INDEX(Hulpsheets!$AO$3:$AR$18,
                    MATCH($C$9,Hulpsheets!$AN$3:$AN$18,0),
                    MATCH($C$6,Hulpsheets!$AO$3:$AR$3,0)
                ),
                ""
            ),
            IFERROR(
                INDEX(Hulpsheets!$AH$3:$AK$18,
                    MATCH($C$9,Hulpsheets!$AG$3:$AG$18,0),
                    MATCH($C$6,Hulpsheets!$AH$3:$AK$3,0)
                ),
                ""
            )
        ),
        IF($L60="Niet-economische activiteit",
            100%,
            IF(Basisgegevens!$C$5="Ja",
                IFERROR(
                    INDEX(Hulpsheets!$AO$3:$AR$18,
                        MATCH($C$9,Hulpsheets!$AN$3:$AN$18,0),
                        MATCH($C$6,Hulpsheets!$AO$3:$AR$3,0)
                    ),
                    ""
                ),
                IFERROR(
                    INDEX(Hulpsheets!$AH$3:$AK$18,
                        MATCH($C$9,Hulpsheets!$AG$3:$AG$18,0),
                        MATCH($C$6,Hulpsheets!$AH$3:$AK$3,0)
                    ),
                    ""
                )
            )
        )
    )
)</f>
        <v/>
      </c>
      <c r="N60" s="397">
        <f t="shared" si="13"/>
        <v>0</v>
      </c>
      <c r="O60" s="77" t="str">
        <f t="shared" si="17"/>
        <v/>
      </c>
      <c r="P60" s="81" t="str">
        <f t="shared" si="18"/>
        <v/>
      </c>
      <c r="R60" s="404"/>
      <c r="S60" s="403" t="str">
        <f t="shared" si="19"/>
        <v/>
      </c>
      <c r="T60" s="130" t="str">
        <f t="shared" si="20"/>
        <v/>
      </c>
      <c r="U60" s="70"/>
      <c r="V60" s="404"/>
      <c r="W60" s="70"/>
      <c r="X60" s="404"/>
      <c r="Z60" s="407" t="str">
        <f t="shared" si="21"/>
        <v/>
      </c>
      <c r="AA60" s="130" t="str">
        <f t="shared" si="14"/>
        <v/>
      </c>
      <c r="AB60" s="407" t="str">
        <f t="shared" si="15"/>
        <v/>
      </c>
      <c r="AC60" s="130" t="str">
        <f t="shared" si="16"/>
        <v/>
      </c>
      <c r="AD60" s="461"/>
    </row>
    <row r="61" spans="1:30" ht="13.5" hidden="1" outlineLevel="1" thickBot="1" x14ac:dyDescent="0.25">
      <c r="A61" s="6"/>
      <c r="B61" s="500"/>
      <c r="C61" s="501"/>
      <c r="D61" s="501"/>
      <c r="E61" s="501"/>
      <c r="F61" s="501"/>
      <c r="G61" s="501"/>
      <c r="H61" s="501"/>
      <c r="I61" s="502"/>
      <c r="J61" s="139"/>
      <c r="K61" s="254"/>
      <c r="L61" s="429" t="s">
        <v>120</v>
      </c>
      <c r="M61" s="257" t="str">
        <f>IF(LEN($C$5)&lt;=1,
    "",
    IF(
        OR($C$5="Overige (zorg-)instellingen",$C$5="Onderneming"),
        IF(Basisgegevens!$C$5="Ja",
            IFERROR(
                INDEX(Hulpsheets!$AO$3:$AR$18,
                    MATCH($C$9,Hulpsheets!$AN$3:$AN$18,0),
                    MATCH($C$6,Hulpsheets!$AO$3:$AR$3,0)
                ),
                ""
            ),
            IFERROR(
                INDEX(Hulpsheets!$AH$3:$AK$18,
                    MATCH($C$9,Hulpsheets!$AG$3:$AG$18,0),
                    MATCH($C$6,Hulpsheets!$AH$3:$AK$3,0)
                ),
                ""
            )
        ),
        IF($L61="Niet-economische activiteit",
            100%,
            IF(Basisgegevens!$C$5="Ja",
                IFERROR(
                    INDEX(Hulpsheets!$AO$3:$AR$18,
                        MATCH($C$9,Hulpsheets!$AN$3:$AN$18,0),
                        MATCH($C$6,Hulpsheets!$AO$3:$AR$3,0)
                    ),
                    ""
                ),
                IFERROR(
                    INDEX(Hulpsheets!$AH$3:$AK$18,
                        MATCH($C$9,Hulpsheets!$AG$3:$AG$18,0),
                        MATCH($C$6,Hulpsheets!$AH$3:$AK$3,0)
                    ),
                    ""
                )
            )
        )
    )
)</f>
        <v/>
      </c>
      <c r="N61" s="397">
        <f t="shared" si="13"/>
        <v>0</v>
      </c>
      <c r="O61" s="77" t="str">
        <f t="shared" si="17"/>
        <v/>
      </c>
      <c r="P61" s="81" t="str">
        <f t="shared" si="18"/>
        <v/>
      </c>
      <c r="R61" s="404"/>
      <c r="S61" s="403" t="str">
        <f t="shared" si="19"/>
        <v/>
      </c>
      <c r="T61" s="130" t="str">
        <f t="shared" si="20"/>
        <v/>
      </c>
      <c r="U61" s="70"/>
      <c r="V61" s="404"/>
      <c r="W61" s="70"/>
      <c r="X61" s="404"/>
      <c r="Z61" s="407" t="str">
        <f t="shared" si="21"/>
        <v/>
      </c>
      <c r="AA61" s="130" t="str">
        <f t="shared" si="14"/>
        <v/>
      </c>
      <c r="AB61" s="407" t="str">
        <f t="shared" si="15"/>
        <v/>
      </c>
      <c r="AC61" s="130" t="str">
        <f t="shared" si="16"/>
        <v/>
      </c>
      <c r="AD61" s="461"/>
    </row>
    <row r="62" spans="1:30" ht="13.5" hidden="1" outlineLevel="1" thickBot="1" x14ac:dyDescent="0.25">
      <c r="A62" s="6"/>
      <c r="B62" s="500"/>
      <c r="C62" s="501"/>
      <c r="D62" s="501"/>
      <c r="E62" s="501"/>
      <c r="F62" s="501"/>
      <c r="G62" s="501"/>
      <c r="H62" s="501"/>
      <c r="I62" s="502"/>
      <c r="J62" s="139"/>
      <c r="K62" s="254"/>
      <c r="L62" s="429" t="s">
        <v>120</v>
      </c>
      <c r="M62" s="257" t="str">
        <f>IF(LEN($C$5)&lt;=1,
    "",
    IF(
        OR($C$5="Overige (zorg-)instellingen",$C$5="Onderneming"),
        IF(Basisgegevens!$C$5="Ja",
            IFERROR(
                INDEX(Hulpsheets!$AO$3:$AR$18,
                    MATCH($C$9,Hulpsheets!$AN$3:$AN$18,0),
                    MATCH($C$6,Hulpsheets!$AO$3:$AR$3,0)
                ),
                ""
            ),
            IFERROR(
                INDEX(Hulpsheets!$AH$3:$AK$18,
                    MATCH($C$9,Hulpsheets!$AG$3:$AG$18,0),
                    MATCH($C$6,Hulpsheets!$AH$3:$AK$3,0)
                ),
                ""
            )
        ),
        IF($L62="Niet-economische activiteit",
            100%,
            IF(Basisgegevens!$C$5="Ja",
                IFERROR(
                    INDEX(Hulpsheets!$AO$3:$AR$18,
                        MATCH($C$9,Hulpsheets!$AN$3:$AN$18,0),
                        MATCH($C$6,Hulpsheets!$AO$3:$AR$3,0)
                    ),
                    ""
                ),
                IFERROR(
                    INDEX(Hulpsheets!$AH$3:$AK$18,
                        MATCH($C$9,Hulpsheets!$AG$3:$AG$18,0),
                        MATCH($C$6,Hulpsheets!$AH$3:$AK$3,0)
                    ),
                    ""
                )
            )
        )
    )
)</f>
        <v/>
      </c>
      <c r="N62" s="397">
        <f t="shared" si="13"/>
        <v>0</v>
      </c>
      <c r="O62" s="77" t="str">
        <f t="shared" si="17"/>
        <v/>
      </c>
      <c r="P62" s="81" t="str">
        <f t="shared" si="18"/>
        <v/>
      </c>
      <c r="R62" s="404"/>
      <c r="S62" s="403" t="str">
        <f t="shared" si="19"/>
        <v/>
      </c>
      <c r="T62" s="130" t="str">
        <f t="shared" si="20"/>
        <v/>
      </c>
      <c r="U62" s="70"/>
      <c r="V62" s="404"/>
      <c r="W62" s="70"/>
      <c r="X62" s="404"/>
      <c r="Z62" s="407" t="str">
        <f t="shared" si="21"/>
        <v/>
      </c>
      <c r="AA62" s="130" t="str">
        <f t="shared" si="14"/>
        <v/>
      </c>
      <c r="AB62" s="407" t="str">
        <f t="shared" si="15"/>
        <v/>
      </c>
      <c r="AC62" s="130" t="str">
        <f t="shared" si="16"/>
        <v/>
      </c>
      <c r="AD62" s="461"/>
    </row>
    <row r="63" spans="1:30" ht="13.5" hidden="1" outlineLevel="1" thickBot="1" x14ac:dyDescent="0.25">
      <c r="A63" s="6"/>
      <c r="B63" s="500"/>
      <c r="C63" s="501"/>
      <c r="D63" s="501"/>
      <c r="E63" s="501"/>
      <c r="F63" s="501"/>
      <c r="G63" s="501"/>
      <c r="H63" s="501"/>
      <c r="I63" s="502"/>
      <c r="J63" s="139"/>
      <c r="K63" s="254"/>
      <c r="L63" s="429" t="s">
        <v>120</v>
      </c>
      <c r="M63" s="257" t="str">
        <f>IF(LEN($C$5)&lt;=1,
    "",
    IF(
        OR($C$5="Overige (zorg-)instellingen",$C$5="Onderneming"),
        IF(Basisgegevens!$C$5="Ja",
            IFERROR(
                INDEX(Hulpsheets!$AO$3:$AR$18,
                    MATCH($C$9,Hulpsheets!$AN$3:$AN$18,0),
                    MATCH($C$6,Hulpsheets!$AO$3:$AR$3,0)
                ),
                ""
            ),
            IFERROR(
                INDEX(Hulpsheets!$AH$3:$AK$18,
                    MATCH($C$9,Hulpsheets!$AG$3:$AG$18,0),
                    MATCH($C$6,Hulpsheets!$AH$3:$AK$3,0)
                ),
                ""
            )
        ),
        IF($L63="Niet-economische activiteit",
            100%,
            IF(Basisgegevens!$C$5="Ja",
                IFERROR(
                    INDEX(Hulpsheets!$AO$3:$AR$18,
                        MATCH($C$9,Hulpsheets!$AN$3:$AN$18,0),
                        MATCH($C$6,Hulpsheets!$AO$3:$AR$3,0)
                    ),
                    ""
                ),
                IFERROR(
                    INDEX(Hulpsheets!$AH$3:$AK$18,
                        MATCH($C$9,Hulpsheets!$AG$3:$AG$18,0),
                        MATCH($C$6,Hulpsheets!$AH$3:$AK$3,0)
                    ),
                    ""
                )
            )
        )
    )
)</f>
        <v/>
      </c>
      <c r="N63" s="397">
        <f t="shared" si="13"/>
        <v>0</v>
      </c>
      <c r="O63" s="77" t="str">
        <f t="shared" si="17"/>
        <v/>
      </c>
      <c r="P63" s="81" t="str">
        <f t="shared" si="18"/>
        <v/>
      </c>
      <c r="R63" s="404"/>
      <c r="S63" s="403" t="str">
        <f t="shared" si="19"/>
        <v/>
      </c>
      <c r="T63" s="130" t="str">
        <f t="shared" si="20"/>
        <v/>
      </c>
      <c r="U63" s="70"/>
      <c r="V63" s="404"/>
      <c r="W63" s="70"/>
      <c r="X63" s="404"/>
      <c r="Z63" s="407" t="str">
        <f t="shared" si="21"/>
        <v/>
      </c>
      <c r="AA63" s="130" t="str">
        <f t="shared" si="14"/>
        <v/>
      </c>
      <c r="AB63" s="407" t="str">
        <f t="shared" si="15"/>
        <v/>
      </c>
      <c r="AC63" s="130" t="str">
        <f t="shared" si="16"/>
        <v/>
      </c>
      <c r="AD63" s="461"/>
    </row>
    <row r="64" spans="1:30" ht="13.5" hidden="1" outlineLevel="1" thickBot="1" x14ac:dyDescent="0.25">
      <c r="A64" s="6"/>
      <c r="B64" s="500"/>
      <c r="C64" s="501"/>
      <c r="D64" s="501"/>
      <c r="E64" s="501"/>
      <c r="F64" s="501"/>
      <c r="G64" s="501"/>
      <c r="H64" s="501"/>
      <c r="I64" s="502"/>
      <c r="J64" s="139"/>
      <c r="K64" s="254"/>
      <c r="L64" s="429" t="s">
        <v>120</v>
      </c>
      <c r="M64" s="257" t="str">
        <f>IF(LEN($C$5)&lt;=1,
    "",
    IF(
        OR($C$5="Overige (zorg-)instellingen",$C$5="Onderneming"),
        IF(Basisgegevens!$C$5="Ja",
            IFERROR(
                INDEX(Hulpsheets!$AO$3:$AR$18,
                    MATCH($C$9,Hulpsheets!$AN$3:$AN$18,0),
                    MATCH($C$6,Hulpsheets!$AO$3:$AR$3,0)
                ),
                ""
            ),
            IFERROR(
                INDEX(Hulpsheets!$AH$3:$AK$18,
                    MATCH($C$9,Hulpsheets!$AG$3:$AG$18,0),
                    MATCH($C$6,Hulpsheets!$AH$3:$AK$3,0)
                ),
                ""
            )
        ),
        IF($L64="Niet-economische activiteit",
            100%,
            IF(Basisgegevens!$C$5="Ja",
                IFERROR(
                    INDEX(Hulpsheets!$AO$3:$AR$18,
                        MATCH($C$9,Hulpsheets!$AN$3:$AN$18,0),
                        MATCH($C$6,Hulpsheets!$AO$3:$AR$3,0)
                    ),
                    ""
                ),
                IFERROR(
                    INDEX(Hulpsheets!$AH$3:$AK$18,
                        MATCH($C$9,Hulpsheets!$AG$3:$AG$18,0),
                        MATCH($C$6,Hulpsheets!$AH$3:$AK$3,0)
                    ),
                    ""
                )
            )
        )
    )
)</f>
        <v/>
      </c>
      <c r="N64" s="397">
        <f t="shared" si="13"/>
        <v>0</v>
      </c>
      <c r="O64" s="77" t="str">
        <f t="shared" si="17"/>
        <v/>
      </c>
      <c r="P64" s="81" t="str">
        <f t="shared" si="18"/>
        <v/>
      </c>
      <c r="R64" s="404"/>
      <c r="S64" s="403" t="str">
        <f t="shared" si="19"/>
        <v/>
      </c>
      <c r="T64" s="130" t="str">
        <f t="shared" si="20"/>
        <v/>
      </c>
      <c r="U64" s="70"/>
      <c r="V64" s="404"/>
      <c r="W64" s="70"/>
      <c r="X64" s="404"/>
      <c r="Z64" s="407" t="str">
        <f t="shared" si="21"/>
        <v/>
      </c>
      <c r="AA64" s="130" t="str">
        <f t="shared" si="14"/>
        <v/>
      </c>
      <c r="AB64" s="407" t="str">
        <f t="shared" si="15"/>
        <v/>
      </c>
      <c r="AC64" s="130" t="str">
        <f t="shared" si="16"/>
        <v/>
      </c>
      <c r="AD64" s="461"/>
    </row>
    <row r="65" spans="1:30" ht="13.5" hidden="1" outlineLevel="1" thickBot="1" x14ac:dyDescent="0.25">
      <c r="A65" s="6"/>
      <c r="B65" s="500"/>
      <c r="C65" s="501"/>
      <c r="D65" s="501"/>
      <c r="E65" s="501"/>
      <c r="F65" s="501"/>
      <c r="G65" s="501"/>
      <c r="H65" s="501"/>
      <c r="I65" s="502"/>
      <c r="J65" s="139"/>
      <c r="K65" s="254"/>
      <c r="L65" s="429" t="s">
        <v>120</v>
      </c>
      <c r="M65" s="257" t="str">
        <f>IF(LEN($C$5)&lt;=1,
    "",
    IF(
        OR($C$5="Overige (zorg-)instellingen",$C$5="Onderneming"),
        IF(Basisgegevens!$C$5="Ja",
            IFERROR(
                INDEX(Hulpsheets!$AO$3:$AR$18,
                    MATCH($C$9,Hulpsheets!$AN$3:$AN$18,0),
                    MATCH($C$6,Hulpsheets!$AO$3:$AR$3,0)
                ),
                ""
            ),
            IFERROR(
                INDEX(Hulpsheets!$AH$3:$AK$18,
                    MATCH($C$9,Hulpsheets!$AG$3:$AG$18,0),
                    MATCH($C$6,Hulpsheets!$AH$3:$AK$3,0)
                ),
                ""
            )
        ),
        IF($L65="Niet-economische activiteit",
            100%,
            IF(Basisgegevens!$C$5="Ja",
                IFERROR(
                    INDEX(Hulpsheets!$AO$3:$AR$18,
                        MATCH($C$9,Hulpsheets!$AN$3:$AN$18,0),
                        MATCH($C$6,Hulpsheets!$AO$3:$AR$3,0)
                    ),
                    ""
                ),
                IFERROR(
                    INDEX(Hulpsheets!$AH$3:$AK$18,
                        MATCH($C$9,Hulpsheets!$AG$3:$AG$18,0),
                        MATCH($C$6,Hulpsheets!$AH$3:$AK$3,0)
                    ),
                    ""
                )
            )
        )
    )
)</f>
        <v/>
      </c>
      <c r="N65" s="397">
        <f t="shared" si="13"/>
        <v>0</v>
      </c>
      <c r="O65" s="77" t="str">
        <f t="shared" si="17"/>
        <v/>
      </c>
      <c r="P65" s="81" t="str">
        <f t="shared" si="18"/>
        <v/>
      </c>
      <c r="R65" s="404"/>
      <c r="S65" s="403" t="str">
        <f t="shared" si="19"/>
        <v/>
      </c>
      <c r="T65" s="130" t="str">
        <f t="shared" si="20"/>
        <v/>
      </c>
      <c r="U65" s="70"/>
      <c r="V65" s="404"/>
      <c r="W65" s="70"/>
      <c r="X65" s="404"/>
      <c r="Z65" s="407" t="str">
        <f t="shared" si="21"/>
        <v/>
      </c>
      <c r="AA65" s="130" t="str">
        <f t="shared" si="14"/>
        <v/>
      </c>
      <c r="AB65" s="407" t="str">
        <f t="shared" si="15"/>
        <v/>
      </c>
      <c r="AC65" s="130" t="str">
        <f t="shared" si="16"/>
        <v/>
      </c>
      <c r="AD65" s="461"/>
    </row>
    <row r="66" spans="1:30" ht="13.5" hidden="1" outlineLevel="1" thickBot="1" x14ac:dyDescent="0.25">
      <c r="A66" s="6"/>
      <c r="B66" s="500"/>
      <c r="C66" s="501"/>
      <c r="D66" s="501"/>
      <c r="E66" s="501"/>
      <c r="F66" s="501"/>
      <c r="G66" s="501"/>
      <c r="H66" s="501"/>
      <c r="I66" s="502"/>
      <c r="J66" s="139"/>
      <c r="K66" s="254"/>
      <c r="L66" s="429" t="s">
        <v>120</v>
      </c>
      <c r="M66" s="257" t="str">
        <f>IF(LEN($C$5)&lt;=1,
    "",
    IF(
        OR($C$5="Overige (zorg-)instellingen",$C$5="Onderneming"),
        IF(Basisgegevens!$C$5="Ja",
            IFERROR(
                INDEX(Hulpsheets!$AO$3:$AR$18,
                    MATCH($C$9,Hulpsheets!$AN$3:$AN$18,0),
                    MATCH($C$6,Hulpsheets!$AO$3:$AR$3,0)
                ),
                ""
            ),
            IFERROR(
                INDEX(Hulpsheets!$AH$3:$AK$18,
                    MATCH($C$9,Hulpsheets!$AG$3:$AG$18,0),
                    MATCH($C$6,Hulpsheets!$AH$3:$AK$3,0)
                ),
                ""
            )
        ),
        IF($L66="Niet-economische activiteit",
            100%,
            IF(Basisgegevens!$C$5="Ja",
                IFERROR(
                    INDEX(Hulpsheets!$AO$3:$AR$18,
                        MATCH($C$9,Hulpsheets!$AN$3:$AN$18,0),
                        MATCH($C$6,Hulpsheets!$AO$3:$AR$3,0)
                    ),
                    ""
                ),
                IFERROR(
                    INDEX(Hulpsheets!$AH$3:$AK$18,
                        MATCH($C$9,Hulpsheets!$AG$3:$AG$18,0),
                        MATCH($C$6,Hulpsheets!$AH$3:$AK$3,0)
                    ),
                    ""
                )
            )
        )
    )
)</f>
        <v/>
      </c>
      <c r="N66" s="397">
        <f t="shared" si="13"/>
        <v>0</v>
      </c>
      <c r="O66" s="77" t="str">
        <f t="shared" si="17"/>
        <v/>
      </c>
      <c r="P66" s="81" t="str">
        <f t="shared" si="18"/>
        <v/>
      </c>
      <c r="R66" s="404"/>
      <c r="S66" s="403" t="str">
        <f t="shared" si="19"/>
        <v/>
      </c>
      <c r="T66" s="130" t="str">
        <f t="shared" si="20"/>
        <v/>
      </c>
      <c r="U66" s="70"/>
      <c r="V66" s="404"/>
      <c r="W66" s="70"/>
      <c r="X66" s="404"/>
      <c r="Z66" s="407" t="str">
        <f t="shared" si="21"/>
        <v/>
      </c>
      <c r="AA66" s="130" t="str">
        <f t="shared" si="14"/>
        <v/>
      </c>
      <c r="AB66" s="407" t="str">
        <f t="shared" si="15"/>
        <v/>
      </c>
      <c r="AC66" s="130" t="str">
        <f t="shared" si="16"/>
        <v/>
      </c>
      <c r="AD66" s="461"/>
    </row>
    <row r="67" spans="1:30" ht="13.5" hidden="1" outlineLevel="1" thickBot="1" x14ac:dyDescent="0.25">
      <c r="A67" s="6"/>
      <c r="B67" s="518"/>
      <c r="C67" s="519"/>
      <c r="D67" s="519"/>
      <c r="E67" s="519"/>
      <c r="F67" s="519"/>
      <c r="G67" s="519"/>
      <c r="H67" s="519"/>
      <c r="I67" s="520"/>
      <c r="J67" s="140"/>
      <c r="K67" s="293"/>
      <c r="L67" s="428" t="s">
        <v>120</v>
      </c>
      <c r="M67" s="427" t="str">
        <f>IF(LEN($C$5)&lt;=1,
    "",
    IF(
        OR($C$5="Overige (zorg-)instellingen",$C$5="Onderneming"),
        IF(Basisgegevens!$C$5="Ja",
            IFERROR(
                INDEX(Hulpsheets!$AO$3:$AR$18,
                    MATCH($C$9,Hulpsheets!$AN$3:$AN$18,0),
                    MATCH($C$6,Hulpsheets!$AO$3:$AR$3,0)
                ),
                ""
            ),
            IFERROR(
                INDEX(Hulpsheets!$AH$3:$AK$18,
                    MATCH($C$9,Hulpsheets!$AG$3:$AG$18,0),
                    MATCH($C$6,Hulpsheets!$AH$3:$AK$3,0)
                ),
                ""
            )
        ),
        IF($L67="Niet-economische activiteit",
            100%,
            IF(Basisgegevens!$C$5="Ja",
                IFERROR(
                    INDEX(Hulpsheets!$AO$3:$AR$18,
                        MATCH($C$9,Hulpsheets!$AN$3:$AN$18,0),
                        MATCH($C$6,Hulpsheets!$AO$3:$AR$3,0)
                    ),
                    ""
                ),
                IFERROR(
                    INDEX(Hulpsheets!$AH$3:$AK$18,
                        MATCH($C$9,Hulpsheets!$AG$3:$AG$18,0),
                        MATCH($C$6,Hulpsheets!$AH$3:$AK$3,0)
                    ),
                    ""
                )
            )
        )
    )
)</f>
        <v/>
      </c>
      <c r="N67" s="397">
        <f t="shared" si="13"/>
        <v>0</v>
      </c>
      <c r="O67" s="87" t="str">
        <f t="shared" si="17"/>
        <v/>
      </c>
      <c r="P67" s="83" t="str">
        <f t="shared" si="18"/>
        <v/>
      </c>
      <c r="R67" s="405"/>
      <c r="S67" s="403" t="str">
        <f t="shared" si="19"/>
        <v/>
      </c>
      <c r="T67" s="365" t="str">
        <f t="shared" si="20"/>
        <v/>
      </c>
      <c r="U67" s="70"/>
      <c r="V67" s="411"/>
      <c r="W67" s="70"/>
      <c r="X67" s="411"/>
      <c r="Z67" s="407" t="str">
        <f>IFERROR($V67*(1-$M67),"")</f>
        <v/>
      </c>
      <c r="AA67" s="365" t="str">
        <f t="shared" si="14"/>
        <v/>
      </c>
      <c r="AB67" s="407" t="str">
        <f t="shared" si="15"/>
        <v/>
      </c>
      <c r="AC67" s="365" t="str">
        <f t="shared" si="16"/>
        <v/>
      </c>
      <c r="AD67" s="461"/>
    </row>
    <row r="68" spans="1:30" ht="13.5" collapsed="1" thickBot="1" x14ac:dyDescent="0.25">
      <c r="A68" s="5"/>
      <c r="B68" s="40"/>
      <c r="C68" s="40"/>
      <c r="D68" s="7"/>
      <c r="E68" s="6"/>
      <c r="F68" s="6"/>
      <c r="G68" s="6"/>
      <c r="H68" s="6"/>
      <c r="I68" s="9"/>
      <c r="J68" s="97"/>
      <c r="L68" s="418" t="s">
        <v>102</v>
      </c>
      <c r="M68" s="78"/>
      <c r="N68" s="101">
        <f>SUM(N43:N67)</f>
        <v>0</v>
      </c>
      <c r="O68" s="101">
        <f>SUM(O43:O67)</f>
        <v>0</v>
      </c>
      <c r="P68" s="101">
        <f>SUM(P43:P67)</f>
        <v>0</v>
      </c>
      <c r="R68" s="439">
        <f>SUM(R43:R67)</f>
        <v>0</v>
      </c>
      <c r="S68" s="102">
        <f>SUM(S43:S67)</f>
        <v>0</v>
      </c>
      <c r="T68" s="102">
        <f>SUM(T43:T67)</f>
        <v>0</v>
      </c>
      <c r="U68" s="100"/>
      <c r="V68" s="364">
        <f>SUM(V43:V67)</f>
        <v>0</v>
      </c>
      <c r="W68" s="70"/>
      <c r="X68" s="364">
        <f>SUM(X43:X67)</f>
        <v>0</v>
      </c>
      <c r="Z68" s="410">
        <f>SUM(Z43:Z67)</f>
        <v>0</v>
      </c>
      <c r="AA68" s="364">
        <f>SUM(AA43:AA67)</f>
        <v>0</v>
      </c>
      <c r="AB68" s="410">
        <f>SUM(AB43:AB67)</f>
        <v>0</v>
      </c>
      <c r="AC68" s="364">
        <f>SUM(AC43:AC67)</f>
        <v>0</v>
      </c>
      <c r="AD68" s="462"/>
    </row>
    <row r="69" spans="1:30" ht="13.5" thickBot="1" x14ac:dyDescent="0.25">
      <c r="B69" s="32"/>
      <c r="C69" s="32"/>
      <c r="D69" s="103"/>
      <c r="E69" s="104"/>
      <c r="F69" s="104"/>
      <c r="G69" s="105"/>
      <c r="H69" s="105"/>
      <c r="I69" s="29"/>
      <c r="J69" s="105"/>
      <c r="K69" s="105"/>
      <c r="L69" s="105"/>
      <c r="M69" s="259"/>
      <c r="N69" s="105"/>
      <c r="O69" s="105"/>
      <c r="P69" s="29"/>
      <c r="Q69" s="29"/>
      <c r="R69" s="29"/>
      <c r="S69" s="29"/>
      <c r="T69" s="29"/>
      <c r="U69" s="29"/>
      <c r="V69" s="29"/>
      <c r="W69" s="29"/>
      <c r="X69" s="29"/>
      <c r="Z69" s="29"/>
      <c r="AA69" s="29"/>
      <c r="AB69" s="29"/>
    </row>
    <row r="70" spans="1:30" ht="15.75" customHeight="1" thickBot="1" x14ac:dyDescent="0.25">
      <c r="B70" s="503" t="s">
        <v>108</v>
      </c>
      <c r="C70" s="503"/>
      <c r="D70" s="503"/>
      <c r="E70" s="503"/>
      <c r="F70" s="29"/>
      <c r="I70" s="29"/>
      <c r="P70" s="29"/>
      <c r="Q70" s="29"/>
      <c r="R70" s="406" t="s">
        <v>87</v>
      </c>
      <c r="S70" s="401"/>
      <c r="T70" s="402"/>
      <c r="U70" s="6"/>
      <c r="V70" s="498" t="s">
        <v>61</v>
      </c>
      <c r="W70" s="6"/>
      <c r="X70" s="498" t="s">
        <v>62</v>
      </c>
      <c r="Z70" s="401"/>
      <c r="AA70" s="402"/>
      <c r="AB70" s="401"/>
      <c r="AC70" s="402"/>
      <c r="AD70" s="460"/>
    </row>
    <row r="71" spans="1:30" ht="13.5" thickBot="1" x14ac:dyDescent="0.25">
      <c r="B71" s="106"/>
      <c r="C71" s="106"/>
      <c r="D71" s="107"/>
      <c r="E71" s="107"/>
      <c r="G71" s="107"/>
      <c r="H71" s="108"/>
      <c r="I71" s="95"/>
      <c r="J71" s="107"/>
      <c r="K71" s="107"/>
      <c r="L71" s="107"/>
      <c r="P71" s="29"/>
      <c r="Q71" s="29"/>
      <c r="R71" s="6"/>
      <c r="S71" s="6"/>
      <c r="T71" s="6"/>
      <c r="U71" s="6"/>
      <c r="V71" s="499"/>
      <c r="W71" s="415"/>
      <c r="X71" s="499"/>
      <c r="Z71" s="6"/>
      <c r="AA71" s="6"/>
      <c r="AB71" s="6"/>
      <c r="AC71" s="97"/>
      <c r="AD71" s="97"/>
    </row>
    <row r="72" spans="1:30" ht="21" customHeight="1" thickBot="1" x14ac:dyDescent="0.25">
      <c r="A72" s="120"/>
      <c r="B72" s="529" t="s">
        <v>109</v>
      </c>
      <c r="C72" s="530"/>
      <c r="D72" s="530"/>
      <c r="E72" s="530"/>
      <c r="F72" s="530"/>
      <c r="G72" s="530"/>
      <c r="H72" s="530"/>
      <c r="I72" s="531"/>
      <c r="J72" s="236" t="s">
        <v>110</v>
      </c>
      <c r="K72" s="236" t="s">
        <v>111</v>
      </c>
      <c r="L72" s="236" t="s">
        <v>235</v>
      </c>
      <c r="M72" s="143" t="s">
        <v>94</v>
      </c>
      <c r="N72" s="237" t="s">
        <v>66</v>
      </c>
      <c r="O72" s="237" t="s">
        <v>95</v>
      </c>
      <c r="P72" s="237" t="s">
        <v>96</v>
      </c>
      <c r="Q72" s="120"/>
      <c r="R72" s="239" t="s">
        <v>68</v>
      </c>
      <c r="S72" s="238" t="s">
        <v>97</v>
      </c>
      <c r="T72" s="238" t="s">
        <v>70</v>
      </c>
      <c r="U72" s="119"/>
      <c r="V72" s="239" t="s">
        <v>68</v>
      </c>
      <c r="W72" s="414"/>
      <c r="X72" s="239" t="s">
        <v>68</v>
      </c>
      <c r="Y72" s="120"/>
      <c r="Z72" s="238" t="s">
        <v>97</v>
      </c>
      <c r="AA72" s="238" t="s">
        <v>70</v>
      </c>
      <c r="AB72" s="238" t="s">
        <v>97</v>
      </c>
      <c r="AC72" s="238" t="s">
        <v>70</v>
      </c>
      <c r="AD72" s="118"/>
    </row>
    <row r="73" spans="1:30" x14ac:dyDescent="0.2">
      <c r="B73" s="516"/>
      <c r="C73" s="517"/>
      <c r="D73" s="517"/>
      <c r="E73" s="517"/>
      <c r="F73" s="517"/>
      <c r="G73" s="517"/>
      <c r="H73" s="517"/>
      <c r="I73" s="517"/>
      <c r="J73" s="71"/>
      <c r="K73" s="253"/>
      <c r="L73" s="429" t="s">
        <v>120</v>
      </c>
      <c r="M73" s="257" t="str">
        <f>IF(LEN($C$5)&lt;=1,
    "",
    IF(
        OR($C$5="Overige (zorg-)instellingen",$C$5="Onderneming"),
        IF(Basisgegevens!$C$5="Ja",
            IFERROR(
                INDEX(Hulpsheets!$AO$3:$AR$18,
                    MATCH($C$9,Hulpsheets!$AN$3:$AN$18,0),
                    MATCH($C$6,Hulpsheets!$AO$3:$AR$3,0)
                ),
                ""
            ),
            IFERROR(
                INDEX(Hulpsheets!$AH$3:$AK$18,
                    MATCH($C$9,Hulpsheets!$AG$3:$AG$18,0),
                    MATCH($C$6,Hulpsheets!$AH$3:$AK$3,0)
                ),
                ""
            )
        ),
        IF($L73="Niet-economische activiteit",
            100%,
            IF(Basisgegevens!$C$5="Ja",
                IFERROR(
                    INDEX(Hulpsheets!$AO$3:$AR$18,
                        MATCH($C$9,Hulpsheets!$AN$3:$AN$18,0),
                        MATCH($C$6,Hulpsheets!$AO$3:$AR$3,0)
                    ),
                    ""
                ),
                IFERROR(
                    INDEX(Hulpsheets!$AH$3:$AK$18,
                        MATCH($C$9,Hulpsheets!$AG$3:$AG$18,0),
                        MATCH($C$6,Hulpsheets!$AH$3:$AK$3,0)
                    ),
                    ""
                )
            )
        )
    )
)</f>
        <v/>
      </c>
      <c r="N73" s="397">
        <f t="shared" ref="N73:N97" si="22">IFERROR(J73*K73,"")</f>
        <v>0</v>
      </c>
      <c r="O73" s="82" t="str">
        <f t="shared" ref="O73:O97" si="23">IFERROR(N73*M73,"")</f>
        <v/>
      </c>
      <c r="P73" s="85" t="str">
        <f t="shared" ref="P73:P97" si="24">IFERROR(N73-O73,"")</f>
        <v/>
      </c>
      <c r="R73" s="404"/>
      <c r="S73" s="403" t="str">
        <f>IFERROR($R73*(1-$M73),"")</f>
        <v/>
      </c>
      <c r="T73" s="130" t="str">
        <f t="shared" ref="T73:T97" si="25">IFERROR(R73-S73,"")</f>
        <v/>
      </c>
      <c r="U73" s="80"/>
      <c r="V73" s="404"/>
      <c r="W73" s="70"/>
      <c r="X73" s="404"/>
      <c r="Z73" s="407" t="str">
        <f>IFERROR($V73*(1-$M73),"")</f>
        <v/>
      </c>
      <c r="AA73" s="130" t="str">
        <f t="shared" ref="AA73:AA97" si="26">IFERROR(V73-Z73,"")</f>
        <v/>
      </c>
      <c r="AB73" s="407" t="str">
        <f t="shared" ref="AB73:AB97" si="27">IFERROR($X73*(1-$M73),"")</f>
        <v/>
      </c>
      <c r="AC73" s="130" t="str">
        <f t="shared" ref="AC73:AC97" si="28">IFERROR(X73-AB73,"")</f>
        <v/>
      </c>
      <c r="AD73" s="461"/>
    </row>
    <row r="74" spans="1:30" x14ac:dyDescent="0.2">
      <c r="B74" s="514"/>
      <c r="C74" s="515"/>
      <c r="D74" s="515"/>
      <c r="E74" s="515"/>
      <c r="F74" s="515"/>
      <c r="G74" s="515"/>
      <c r="H74" s="515"/>
      <c r="I74" s="515"/>
      <c r="J74" s="48"/>
      <c r="K74" s="254"/>
      <c r="L74" s="429" t="s">
        <v>120</v>
      </c>
      <c r="M74" s="257" t="str">
        <f>IF(LEN($C$5)&lt;=1,
    "",
    IF(
        OR($C$5="Overige (zorg-)instellingen",$C$5="Onderneming"),
        IF(Basisgegevens!$C$5="Ja",
            IFERROR(
                INDEX(Hulpsheets!$AO$3:$AR$18,
                    MATCH($C$9,Hulpsheets!$AN$3:$AN$18,0),
                    MATCH($C$6,Hulpsheets!$AO$3:$AR$3,0)
                ),
                ""
            ),
            IFERROR(
                INDEX(Hulpsheets!$AH$3:$AK$18,
                    MATCH($C$9,Hulpsheets!$AG$3:$AG$18,0),
                    MATCH($C$6,Hulpsheets!$AH$3:$AK$3,0)
                ),
                ""
            )
        ),
        IF($L74="Niet-economische activiteit",
            100%,
            IF(Basisgegevens!$C$5="Ja",
                IFERROR(
                    INDEX(Hulpsheets!$AO$3:$AR$18,
                        MATCH($C$9,Hulpsheets!$AN$3:$AN$18,0),
                        MATCH($C$6,Hulpsheets!$AO$3:$AR$3,0)
                    ),
                    ""
                ),
                IFERROR(
                    INDEX(Hulpsheets!$AH$3:$AK$18,
                        MATCH($C$9,Hulpsheets!$AG$3:$AG$18,0),
                        MATCH($C$6,Hulpsheets!$AH$3:$AK$3,0)
                    ),
                    ""
                )
            )
        )
    )
)</f>
        <v/>
      </c>
      <c r="N74" s="397">
        <f t="shared" si="22"/>
        <v>0</v>
      </c>
      <c r="O74" s="77" t="str">
        <f t="shared" si="23"/>
        <v/>
      </c>
      <c r="P74" s="86" t="str">
        <f t="shared" si="24"/>
        <v/>
      </c>
      <c r="R74" s="404"/>
      <c r="S74" s="403" t="str">
        <f t="shared" ref="S74:S97" si="29">IFERROR($R74*(1-$M74),"")</f>
        <v/>
      </c>
      <c r="T74" s="130" t="str">
        <f t="shared" si="25"/>
        <v/>
      </c>
      <c r="U74" s="70"/>
      <c r="V74" s="404"/>
      <c r="W74" s="70"/>
      <c r="X74" s="404"/>
      <c r="Z74" s="407" t="str">
        <f t="shared" ref="Z74:Z97" si="30">IFERROR($V74*(1-$M74),"")</f>
        <v/>
      </c>
      <c r="AA74" s="130" t="str">
        <f t="shared" si="26"/>
        <v/>
      </c>
      <c r="AB74" s="407" t="str">
        <f t="shared" si="27"/>
        <v/>
      </c>
      <c r="AC74" s="130" t="str">
        <f t="shared" si="28"/>
        <v/>
      </c>
      <c r="AD74" s="461"/>
    </row>
    <row r="75" spans="1:30" x14ac:dyDescent="0.2">
      <c r="B75" s="514"/>
      <c r="C75" s="515"/>
      <c r="D75" s="515"/>
      <c r="E75" s="515"/>
      <c r="F75" s="515"/>
      <c r="G75" s="515"/>
      <c r="H75" s="515"/>
      <c r="I75" s="515"/>
      <c r="J75" s="48"/>
      <c r="K75" s="254"/>
      <c r="L75" s="429" t="s">
        <v>120</v>
      </c>
      <c r="M75" s="257" t="str">
        <f>IF(LEN($C$5)&lt;=1,
    "",
    IF(
        OR($C$5="Overige (zorg-)instellingen",$C$5="Onderneming"),
        IF(Basisgegevens!$C$5="Ja",
            IFERROR(
                INDEX(Hulpsheets!$AO$3:$AR$18,
                    MATCH($C$9,Hulpsheets!$AN$3:$AN$18,0),
                    MATCH($C$6,Hulpsheets!$AO$3:$AR$3,0)
                ),
                ""
            ),
            IFERROR(
                INDEX(Hulpsheets!$AH$3:$AK$18,
                    MATCH($C$9,Hulpsheets!$AG$3:$AG$18,0),
                    MATCH($C$6,Hulpsheets!$AH$3:$AK$3,0)
                ),
                ""
            )
        ),
        IF($L75="Niet-economische activiteit",
            100%,
            IF(Basisgegevens!$C$5="Ja",
                IFERROR(
                    INDEX(Hulpsheets!$AO$3:$AR$18,
                        MATCH($C$9,Hulpsheets!$AN$3:$AN$18,0),
                        MATCH($C$6,Hulpsheets!$AO$3:$AR$3,0)
                    ),
                    ""
                ),
                IFERROR(
                    INDEX(Hulpsheets!$AH$3:$AK$18,
                        MATCH($C$9,Hulpsheets!$AG$3:$AG$18,0),
                        MATCH($C$6,Hulpsheets!$AH$3:$AK$3,0)
                    ),
                    ""
                )
            )
        )
    )
)</f>
        <v/>
      </c>
      <c r="N75" s="397">
        <f t="shared" si="22"/>
        <v>0</v>
      </c>
      <c r="O75" s="77" t="str">
        <f t="shared" si="23"/>
        <v/>
      </c>
      <c r="P75" s="86" t="str">
        <f t="shared" si="24"/>
        <v/>
      </c>
      <c r="R75" s="404"/>
      <c r="S75" s="403" t="str">
        <f t="shared" si="29"/>
        <v/>
      </c>
      <c r="T75" s="130" t="str">
        <f t="shared" si="25"/>
        <v/>
      </c>
      <c r="U75" s="70"/>
      <c r="V75" s="404"/>
      <c r="W75" s="70"/>
      <c r="X75" s="404"/>
      <c r="Z75" s="407" t="str">
        <f t="shared" si="30"/>
        <v/>
      </c>
      <c r="AA75" s="130" t="str">
        <f t="shared" si="26"/>
        <v/>
      </c>
      <c r="AB75" s="407" t="str">
        <f t="shared" si="27"/>
        <v/>
      </c>
      <c r="AC75" s="130" t="str">
        <f t="shared" si="28"/>
        <v/>
      </c>
      <c r="AD75" s="461"/>
    </row>
    <row r="76" spans="1:30" x14ac:dyDescent="0.2">
      <c r="B76" s="514"/>
      <c r="C76" s="515"/>
      <c r="D76" s="515"/>
      <c r="E76" s="515"/>
      <c r="F76" s="515"/>
      <c r="G76" s="515"/>
      <c r="H76" s="515"/>
      <c r="I76" s="515"/>
      <c r="J76" s="48"/>
      <c r="K76" s="254"/>
      <c r="L76" s="429" t="s">
        <v>120</v>
      </c>
      <c r="M76" s="257" t="str">
        <f>IF(LEN($C$5)&lt;=1,
    "",
    IF(
        OR($C$5="Overige (zorg-)instellingen",$C$5="Onderneming"),
        IF(Basisgegevens!$C$5="Ja",
            IFERROR(
                INDEX(Hulpsheets!$AO$3:$AR$18,
                    MATCH($C$9,Hulpsheets!$AN$3:$AN$18,0),
                    MATCH($C$6,Hulpsheets!$AO$3:$AR$3,0)
                ),
                ""
            ),
            IFERROR(
                INDEX(Hulpsheets!$AH$3:$AK$18,
                    MATCH($C$9,Hulpsheets!$AG$3:$AG$18,0),
                    MATCH($C$6,Hulpsheets!$AH$3:$AK$3,0)
                ),
                ""
            )
        ),
        IF($L76="Niet-economische activiteit",
            100%,
            IF(Basisgegevens!$C$5="Ja",
                IFERROR(
                    INDEX(Hulpsheets!$AO$3:$AR$18,
                        MATCH($C$9,Hulpsheets!$AN$3:$AN$18,0),
                        MATCH($C$6,Hulpsheets!$AO$3:$AR$3,0)
                    ),
                    ""
                ),
                IFERROR(
                    INDEX(Hulpsheets!$AH$3:$AK$18,
                        MATCH($C$9,Hulpsheets!$AG$3:$AG$18,0),
                        MATCH($C$6,Hulpsheets!$AH$3:$AK$3,0)
                    ),
                    ""
                )
            )
        )
    )
)</f>
        <v/>
      </c>
      <c r="N76" s="397">
        <f t="shared" si="22"/>
        <v>0</v>
      </c>
      <c r="O76" s="77" t="str">
        <f t="shared" si="23"/>
        <v/>
      </c>
      <c r="P76" s="86" t="str">
        <f t="shared" si="24"/>
        <v/>
      </c>
      <c r="R76" s="404"/>
      <c r="S76" s="403" t="str">
        <f t="shared" si="29"/>
        <v/>
      </c>
      <c r="T76" s="130" t="str">
        <f t="shared" si="25"/>
        <v/>
      </c>
      <c r="U76" s="70"/>
      <c r="V76" s="404"/>
      <c r="W76" s="70"/>
      <c r="X76" s="404"/>
      <c r="Z76" s="407" t="str">
        <f t="shared" si="30"/>
        <v/>
      </c>
      <c r="AA76" s="130" t="str">
        <f t="shared" si="26"/>
        <v/>
      </c>
      <c r="AB76" s="407" t="str">
        <f t="shared" si="27"/>
        <v/>
      </c>
      <c r="AC76" s="130" t="str">
        <f t="shared" si="28"/>
        <v/>
      </c>
      <c r="AD76" s="461"/>
    </row>
    <row r="77" spans="1:30" x14ac:dyDescent="0.2">
      <c r="B77" s="500"/>
      <c r="C77" s="501"/>
      <c r="D77" s="501"/>
      <c r="E77" s="501"/>
      <c r="F77" s="501"/>
      <c r="G77" s="501"/>
      <c r="H77" s="501"/>
      <c r="I77" s="502"/>
      <c r="J77" s="48"/>
      <c r="K77" s="254"/>
      <c r="L77" s="429" t="s">
        <v>120</v>
      </c>
      <c r="M77" s="257" t="str">
        <f>IF(LEN($C$5)&lt;=1,
    "",
    IF(
        OR($C$5="Overige (zorg-)instellingen",$C$5="Onderneming"),
        IF(Basisgegevens!$C$5="Ja",
            IFERROR(
                INDEX(Hulpsheets!$AO$3:$AR$18,
                    MATCH($C$9,Hulpsheets!$AN$3:$AN$18,0),
                    MATCH($C$6,Hulpsheets!$AO$3:$AR$3,0)
                ),
                ""
            ),
            IFERROR(
                INDEX(Hulpsheets!$AH$3:$AK$18,
                    MATCH($C$9,Hulpsheets!$AG$3:$AG$18,0),
                    MATCH($C$6,Hulpsheets!$AH$3:$AK$3,0)
                ),
                ""
            )
        ),
        IF($L77="Niet-economische activiteit",
            100%,
            IF(Basisgegevens!$C$5="Ja",
                IFERROR(
                    INDEX(Hulpsheets!$AO$3:$AR$18,
                        MATCH($C$9,Hulpsheets!$AN$3:$AN$18,0),
                        MATCH($C$6,Hulpsheets!$AO$3:$AR$3,0)
                    ),
                    ""
                ),
                IFERROR(
                    INDEX(Hulpsheets!$AH$3:$AK$18,
                        MATCH($C$9,Hulpsheets!$AG$3:$AG$18,0),
                        MATCH($C$6,Hulpsheets!$AH$3:$AK$3,0)
                    ),
                    ""
                )
            )
        )
    )
)</f>
        <v/>
      </c>
      <c r="N77" s="397">
        <f t="shared" si="22"/>
        <v>0</v>
      </c>
      <c r="O77" s="77" t="str">
        <f t="shared" si="23"/>
        <v/>
      </c>
      <c r="P77" s="86" t="str">
        <f t="shared" si="24"/>
        <v/>
      </c>
      <c r="R77" s="404"/>
      <c r="S77" s="403" t="str">
        <f t="shared" si="29"/>
        <v/>
      </c>
      <c r="T77" s="130" t="str">
        <f t="shared" si="25"/>
        <v/>
      </c>
      <c r="U77" s="70"/>
      <c r="V77" s="404"/>
      <c r="W77" s="70"/>
      <c r="X77" s="404"/>
      <c r="Z77" s="407" t="str">
        <f t="shared" si="30"/>
        <v/>
      </c>
      <c r="AA77" s="130" t="str">
        <f t="shared" si="26"/>
        <v/>
      </c>
      <c r="AB77" s="407" t="str">
        <f t="shared" si="27"/>
        <v/>
      </c>
      <c r="AC77" s="130" t="str">
        <f t="shared" si="28"/>
        <v/>
      </c>
      <c r="AD77" s="461"/>
    </row>
    <row r="78" spans="1:30" x14ac:dyDescent="0.2">
      <c r="B78" s="514"/>
      <c r="C78" s="515"/>
      <c r="D78" s="515"/>
      <c r="E78" s="515"/>
      <c r="F78" s="515"/>
      <c r="G78" s="515"/>
      <c r="H78" s="515"/>
      <c r="I78" s="515"/>
      <c r="J78" s="48"/>
      <c r="K78" s="254"/>
      <c r="L78" s="429" t="s">
        <v>120</v>
      </c>
      <c r="M78" s="257" t="str">
        <f>IF(LEN($C$5)&lt;=1,
    "",
    IF(
        OR($C$5="Overige (zorg-)instellingen",$C$5="Onderneming"),
        IF(Basisgegevens!$C$5="Ja",
            IFERROR(
                INDEX(Hulpsheets!$AO$3:$AR$18,
                    MATCH($C$9,Hulpsheets!$AN$3:$AN$18,0),
                    MATCH($C$6,Hulpsheets!$AO$3:$AR$3,0)
                ),
                ""
            ),
            IFERROR(
                INDEX(Hulpsheets!$AH$3:$AK$18,
                    MATCH($C$9,Hulpsheets!$AG$3:$AG$18,0),
                    MATCH($C$6,Hulpsheets!$AH$3:$AK$3,0)
                ),
                ""
            )
        ),
        IF($L78="Niet-economische activiteit",
            100%,
            IF(Basisgegevens!$C$5="Ja",
                IFERROR(
                    INDEX(Hulpsheets!$AO$3:$AR$18,
                        MATCH($C$9,Hulpsheets!$AN$3:$AN$18,0),
                        MATCH($C$6,Hulpsheets!$AO$3:$AR$3,0)
                    ),
                    ""
                ),
                IFERROR(
                    INDEX(Hulpsheets!$AH$3:$AK$18,
                        MATCH($C$9,Hulpsheets!$AG$3:$AG$18,0),
                        MATCH($C$6,Hulpsheets!$AH$3:$AK$3,0)
                    ),
                    ""
                )
            )
        )
    )
)</f>
        <v/>
      </c>
      <c r="N78" s="397">
        <f t="shared" si="22"/>
        <v>0</v>
      </c>
      <c r="O78" s="77" t="str">
        <f t="shared" si="23"/>
        <v/>
      </c>
      <c r="P78" s="86" t="str">
        <f t="shared" si="24"/>
        <v/>
      </c>
      <c r="R78" s="404"/>
      <c r="S78" s="403" t="str">
        <f t="shared" si="29"/>
        <v/>
      </c>
      <c r="T78" s="377" t="str">
        <f t="shared" si="25"/>
        <v/>
      </c>
      <c r="U78" s="70"/>
      <c r="V78" s="404"/>
      <c r="W78" s="70"/>
      <c r="X78" s="404"/>
      <c r="Z78" s="407" t="str">
        <f t="shared" si="30"/>
        <v/>
      </c>
      <c r="AA78" s="130" t="str">
        <f t="shared" si="26"/>
        <v/>
      </c>
      <c r="AB78" s="407" t="str">
        <f t="shared" si="27"/>
        <v/>
      </c>
      <c r="AC78" s="130" t="str">
        <f t="shared" si="28"/>
        <v/>
      </c>
      <c r="AD78" s="461"/>
    </row>
    <row r="79" spans="1:30" x14ac:dyDescent="0.2">
      <c r="B79" s="514"/>
      <c r="C79" s="515"/>
      <c r="D79" s="515"/>
      <c r="E79" s="515"/>
      <c r="F79" s="515"/>
      <c r="G79" s="515"/>
      <c r="H79" s="515"/>
      <c r="I79" s="515"/>
      <c r="J79" s="48"/>
      <c r="K79" s="254"/>
      <c r="L79" s="429" t="s">
        <v>120</v>
      </c>
      <c r="M79" s="257" t="str">
        <f>IF(LEN($C$5)&lt;=1,
    "",
    IF(
        OR($C$5="Overige (zorg-)instellingen",$C$5="Onderneming"),
        IF(Basisgegevens!$C$5="Ja",
            IFERROR(
                INDEX(Hulpsheets!$AO$3:$AR$18,
                    MATCH($C$9,Hulpsheets!$AN$3:$AN$18,0),
                    MATCH($C$6,Hulpsheets!$AO$3:$AR$3,0)
                ),
                ""
            ),
            IFERROR(
                INDEX(Hulpsheets!$AH$3:$AK$18,
                    MATCH($C$9,Hulpsheets!$AG$3:$AG$18,0),
                    MATCH($C$6,Hulpsheets!$AH$3:$AK$3,0)
                ),
                ""
            )
        ),
        IF($L79="Niet-economische activiteit",
            100%,
            IF(Basisgegevens!$C$5="Ja",
                IFERROR(
                    INDEX(Hulpsheets!$AO$3:$AR$18,
                        MATCH($C$9,Hulpsheets!$AN$3:$AN$18,0),
                        MATCH($C$6,Hulpsheets!$AO$3:$AR$3,0)
                    ),
                    ""
                ),
                IFERROR(
                    INDEX(Hulpsheets!$AH$3:$AK$18,
                        MATCH($C$9,Hulpsheets!$AG$3:$AG$18,0),
                        MATCH($C$6,Hulpsheets!$AH$3:$AK$3,0)
                    ),
                    ""
                )
            )
        )
    )
)</f>
        <v/>
      </c>
      <c r="N79" s="397">
        <f t="shared" si="22"/>
        <v>0</v>
      </c>
      <c r="O79" s="77" t="str">
        <f t="shared" si="23"/>
        <v/>
      </c>
      <c r="P79" s="86" t="str">
        <f t="shared" si="24"/>
        <v/>
      </c>
      <c r="R79" s="404"/>
      <c r="S79" s="403" t="str">
        <f t="shared" si="29"/>
        <v/>
      </c>
      <c r="T79" s="377" t="str">
        <f t="shared" si="25"/>
        <v/>
      </c>
      <c r="U79" s="70"/>
      <c r="V79" s="404"/>
      <c r="W79" s="70"/>
      <c r="X79" s="404"/>
      <c r="Z79" s="407" t="str">
        <f t="shared" si="30"/>
        <v/>
      </c>
      <c r="AA79" s="130" t="str">
        <f t="shared" si="26"/>
        <v/>
      </c>
      <c r="AB79" s="407" t="str">
        <f t="shared" si="27"/>
        <v/>
      </c>
      <c r="AC79" s="130" t="str">
        <f t="shared" si="28"/>
        <v/>
      </c>
      <c r="AD79" s="461"/>
    </row>
    <row r="80" spans="1:30" x14ac:dyDescent="0.2">
      <c r="B80" s="500"/>
      <c r="C80" s="501"/>
      <c r="D80" s="501"/>
      <c r="E80" s="501"/>
      <c r="F80" s="501"/>
      <c r="G80" s="501"/>
      <c r="H80" s="501"/>
      <c r="I80" s="502"/>
      <c r="J80" s="48"/>
      <c r="K80" s="254"/>
      <c r="L80" s="429" t="s">
        <v>120</v>
      </c>
      <c r="M80" s="257" t="str">
        <f>IF(LEN($C$5)&lt;=1,
    "",
    IF(
        OR($C$5="Overige (zorg-)instellingen",$C$5="Onderneming"),
        IF(Basisgegevens!$C$5="Ja",
            IFERROR(
                INDEX(Hulpsheets!$AO$3:$AR$18,
                    MATCH($C$9,Hulpsheets!$AN$3:$AN$18,0),
                    MATCH($C$6,Hulpsheets!$AO$3:$AR$3,0)
                ),
                ""
            ),
            IFERROR(
                INDEX(Hulpsheets!$AH$3:$AK$18,
                    MATCH($C$9,Hulpsheets!$AG$3:$AG$18,0),
                    MATCH($C$6,Hulpsheets!$AH$3:$AK$3,0)
                ),
                ""
            )
        ),
        IF($L80="Niet-economische activiteit",
            100%,
            IF(Basisgegevens!$C$5="Ja",
                IFERROR(
                    INDEX(Hulpsheets!$AO$3:$AR$18,
                        MATCH($C$9,Hulpsheets!$AN$3:$AN$18,0),
                        MATCH($C$6,Hulpsheets!$AO$3:$AR$3,0)
                    ),
                    ""
                ),
                IFERROR(
                    INDEX(Hulpsheets!$AH$3:$AK$18,
                        MATCH($C$9,Hulpsheets!$AG$3:$AG$18,0),
                        MATCH($C$6,Hulpsheets!$AH$3:$AK$3,0)
                    ),
                    ""
                )
            )
        )
    )
)</f>
        <v/>
      </c>
      <c r="N80" s="397">
        <f t="shared" si="22"/>
        <v>0</v>
      </c>
      <c r="O80" s="77" t="str">
        <f t="shared" si="23"/>
        <v/>
      </c>
      <c r="P80" s="86" t="str">
        <f t="shared" si="24"/>
        <v/>
      </c>
      <c r="R80" s="404"/>
      <c r="S80" s="403" t="str">
        <f t="shared" si="29"/>
        <v/>
      </c>
      <c r="T80" s="130" t="str">
        <f t="shared" si="25"/>
        <v/>
      </c>
      <c r="U80" s="70"/>
      <c r="V80" s="404"/>
      <c r="W80" s="70"/>
      <c r="X80" s="404"/>
      <c r="Z80" s="407" t="str">
        <f t="shared" si="30"/>
        <v/>
      </c>
      <c r="AA80" s="130" t="str">
        <f t="shared" si="26"/>
        <v/>
      </c>
      <c r="AB80" s="407" t="str">
        <f t="shared" si="27"/>
        <v/>
      </c>
      <c r="AC80" s="130" t="str">
        <f t="shared" si="28"/>
        <v/>
      </c>
      <c r="AD80" s="461"/>
    </row>
    <row r="81" spans="2:30" x14ac:dyDescent="0.2">
      <c r="B81" s="500"/>
      <c r="C81" s="501"/>
      <c r="D81" s="501"/>
      <c r="E81" s="501"/>
      <c r="F81" s="501"/>
      <c r="G81" s="501"/>
      <c r="H81" s="501"/>
      <c r="I81" s="502"/>
      <c r="J81" s="48"/>
      <c r="K81" s="254"/>
      <c r="L81" s="429" t="s">
        <v>120</v>
      </c>
      <c r="M81" s="257" t="str">
        <f>IF(LEN($C$5)&lt;=1,
    "",
    IF(
        OR($C$5="Overige (zorg-)instellingen",$C$5="Onderneming"),
        IF(Basisgegevens!$C$5="Ja",
            IFERROR(
                INDEX(Hulpsheets!$AO$3:$AR$18,
                    MATCH($C$9,Hulpsheets!$AN$3:$AN$18,0),
                    MATCH($C$6,Hulpsheets!$AO$3:$AR$3,0)
                ),
                ""
            ),
            IFERROR(
                INDEX(Hulpsheets!$AH$3:$AK$18,
                    MATCH($C$9,Hulpsheets!$AG$3:$AG$18,0),
                    MATCH($C$6,Hulpsheets!$AH$3:$AK$3,0)
                ),
                ""
            )
        ),
        IF($L81="Niet-economische activiteit",
            100%,
            IF(Basisgegevens!$C$5="Ja",
                IFERROR(
                    INDEX(Hulpsheets!$AO$3:$AR$18,
                        MATCH($C$9,Hulpsheets!$AN$3:$AN$18,0),
                        MATCH($C$6,Hulpsheets!$AO$3:$AR$3,0)
                    ),
                    ""
                ),
                IFERROR(
                    INDEX(Hulpsheets!$AH$3:$AK$18,
                        MATCH($C$9,Hulpsheets!$AG$3:$AG$18,0),
                        MATCH($C$6,Hulpsheets!$AH$3:$AK$3,0)
                    ),
                    ""
                )
            )
        )
    )
)</f>
        <v/>
      </c>
      <c r="N81" s="397">
        <f t="shared" si="22"/>
        <v>0</v>
      </c>
      <c r="O81" s="77" t="str">
        <f t="shared" si="23"/>
        <v/>
      </c>
      <c r="P81" s="86" t="str">
        <f t="shared" si="24"/>
        <v/>
      </c>
      <c r="R81" s="404"/>
      <c r="S81" s="403" t="str">
        <f t="shared" si="29"/>
        <v/>
      </c>
      <c r="T81" s="130" t="str">
        <f t="shared" si="25"/>
        <v/>
      </c>
      <c r="U81" s="70"/>
      <c r="V81" s="404"/>
      <c r="W81" s="70"/>
      <c r="X81" s="404"/>
      <c r="Z81" s="407" t="str">
        <f t="shared" si="30"/>
        <v/>
      </c>
      <c r="AA81" s="130" t="str">
        <f t="shared" si="26"/>
        <v/>
      </c>
      <c r="AB81" s="407" t="str">
        <f t="shared" si="27"/>
        <v/>
      </c>
      <c r="AC81" s="130" t="str">
        <f t="shared" si="28"/>
        <v/>
      </c>
      <c r="AD81" s="461"/>
    </row>
    <row r="82" spans="2:30" x14ac:dyDescent="0.2">
      <c r="B82" s="500"/>
      <c r="C82" s="501"/>
      <c r="D82" s="501"/>
      <c r="E82" s="501"/>
      <c r="F82" s="501"/>
      <c r="G82" s="501"/>
      <c r="H82" s="501"/>
      <c r="I82" s="502"/>
      <c r="J82" s="48"/>
      <c r="K82" s="254"/>
      <c r="L82" s="429" t="s">
        <v>120</v>
      </c>
      <c r="M82" s="257" t="str">
        <f>IF(LEN($C$5)&lt;=1,
    "",
    IF(
        OR($C$5="Overige (zorg-)instellingen",$C$5="Onderneming"),
        IF(Basisgegevens!$C$5="Ja",
            IFERROR(
                INDEX(Hulpsheets!$AO$3:$AR$18,
                    MATCH($C$9,Hulpsheets!$AN$3:$AN$18,0),
                    MATCH($C$6,Hulpsheets!$AO$3:$AR$3,0)
                ),
                ""
            ),
            IFERROR(
                INDEX(Hulpsheets!$AH$3:$AK$18,
                    MATCH($C$9,Hulpsheets!$AG$3:$AG$18,0),
                    MATCH($C$6,Hulpsheets!$AH$3:$AK$3,0)
                ),
                ""
            )
        ),
        IF($L82="Niet-economische activiteit",
            100%,
            IF(Basisgegevens!$C$5="Ja",
                IFERROR(
                    INDEX(Hulpsheets!$AO$3:$AR$18,
                        MATCH($C$9,Hulpsheets!$AN$3:$AN$18,0),
                        MATCH($C$6,Hulpsheets!$AO$3:$AR$3,0)
                    ),
                    ""
                ),
                IFERROR(
                    INDEX(Hulpsheets!$AH$3:$AK$18,
                        MATCH($C$9,Hulpsheets!$AG$3:$AG$18,0),
                        MATCH($C$6,Hulpsheets!$AH$3:$AK$3,0)
                    ),
                    ""
                )
            )
        )
    )
)</f>
        <v/>
      </c>
      <c r="N82" s="397">
        <f t="shared" si="22"/>
        <v>0</v>
      </c>
      <c r="O82" s="77" t="str">
        <f t="shared" si="23"/>
        <v/>
      </c>
      <c r="P82" s="86" t="str">
        <f t="shared" si="24"/>
        <v/>
      </c>
      <c r="R82" s="404"/>
      <c r="S82" s="403" t="str">
        <f t="shared" si="29"/>
        <v/>
      </c>
      <c r="T82" s="130" t="str">
        <f t="shared" si="25"/>
        <v/>
      </c>
      <c r="U82" s="70"/>
      <c r="V82" s="404"/>
      <c r="W82" s="70"/>
      <c r="X82" s="404"/>
      <c r="Z82" s="407" t="str">
        <f t="shared" si="30"/>
        <v/>
      </c>
      <c r="AA82" s="130" t="str">
        <f t="shared" si="26"/>
        <v/>
      </c>
      <c r="AB82" s="407" t="str">
        <f t="shared" si="27"/>
        <v/>
      </c>
      <c r="AC82" s="130" t="str">
        <f t="shared" si="28"/>
        <v/>
      </c>
      <c r="AD82" s="461"/>
    </row>
    <row r="83" spans="2:30" x14ac:dyDescent="0.2">
      <c r="B83" s="500"/>
      <c r="C83" s="501"/>
      <c r="D83" s="501"/>
      <c r="E83" s="501"/>
      <c r="F83" s="501"/>
      <c r="G83" s="501"/>
      <c r="H83" s="501"/>
      <c r="I83" s="502"/>
      <c r="J83" s="48"/>
      <c r="K83" s="254"/>
      <c r="L83" s="429" t="s">
        <v>120</v>
      </c>
      <c r="M83" s="257" t="str">
        <f>IF(LEN($C$5)&lt;=1,
    "",
    IF(
        OR($C$5="Overige (zorg-)instellingen",$C$5="Onderneming"),
        IF(Basisgegevens!$C$5="Ja",
            IFERROR(
                INDEX(Hulpsheets!$AO$3:$AR$18,
                    MATCH($C$9,Hulpsheets!$AN$3:$AN$18,0),
                    MATCH($C$6,Hulpsheets!$AO$3:$AR$3,0)
                ),
                ""
            ),
            IFERROR(
                INDEX(Hulpsheets!$AH$3:$AK$18,
                    MATCH($C$9,Hulpsheets!$AG$3:$AG$18,0),
                    MATCH($C$6,Hulpsheets!$AH$3:$AK$3,0)
                ),
                ""
            )
        ),
        IF($L83="Niet-economische activiteit",
            100%,
            IF(Basisgegevens!$C$5="Ja",
                IFERROR(
                    INDEX(Hulpsheets!$AO$3:$AR$18,
                        MATCH($C$9,Hulpsheets!$AN$3:$AN$18,0),
                        MATCH($C$6,Hulpsheets!$AO$3:$AR$3,0)
                    ),
                    ""
                ),
                IFERROR(
                    INDEX(Hulpsheets!$AH$3:$AK$18,
                        MATCH($C$9,Hulpsheets!$AG$3:$AG$18,0),
                        MATCH($C$6,Hulpsheets!$AH$3:$AK$3,0)
                    ),
                    ""
                )
            )
        )
    )
)</f>
        <v/>
      </c>
      <c r="N83" s="397">
        <f t="shared" si="22"/>
        <v>0</v>
      </c>
      <c r="O83" s="77" t="str">
        <f t="shared" si="23"/>
        <v/>
      </c>
      <c r="P83" s="86" t="str">
        <f t="shared" si="24"/>
        <v/>
      </c>
      <c r="R83" s="404"/>
      <c r="S83" s="403" t="str">
        <f t="shared" si="29"/>
        <v/>
      </c>
      <c r="T83" s="130" t="str">
        <f t="shared" si="25"/>
        <v/>
      </c>
      <c r="U83" s="70"/>
      <c r="V83" s="404"/>
      <c r="W83" s="70"/>
      <c r="X83" s="404"/>
      <c r="Z83" s="407" t="str">
        <f t="shared" si="30"/>
        <v/>
      </c>
      <c r="AA83" s="130" t="str">
        <f t="shared" si="26"/>
        <v/>
      </c>
      <c r="AB83" s="407" t="str">
        <f t="shared" si="27"/>
        <v/>
      </c>
      <c r="AC83" s="130" t="str">
        <f t="shared" si="28"/>
        <v/>
      </c>
      <c r="AD83" s="461"/>
    </row>
    <row r="84" spans="2:30" x14ac:dyDescent="0.2">
      <c r="B84" s="500"/>
      <c r="C84" s="501"/>
      <c r="D84" s="501"/>
      <c r="E84" s="501"/>
      <c r="F84" s="501"/>
      <c r="G84" s="501"/>
      <c r="H84" s="501"/>
      <c r="I84" s="502"/>
      <c r="J84" s="48"/>
      <c r="K84" s="254"/>
      <c r="L84" s="429" t="s">
        <v>120</v>
      </c>
      <c r="M84" s="257" t="str">
        <f>IF(LEN($C$5)&lt;=1,
    "",
    IF(
        OR($C$5="Overige (zorg-)instellingen",$C$5="Onderneming"),
        IF(Basisgegevens!$C$5="Ja",
            IFERROR(
                INDEX(Hulpsheets!$AO$3:$AR$18,
                    MATCH($C$9,Hulpsheets!$AN$3:$AN$18,0),
                    MATCH($C$6,Hulpsheets!$AO$3:$AR$3,0)
                ),
                ""
            ),
            IFERROR(
                INDEX(Hulpsheets!$AH$3:$AK$18,
                    MATCH($C$9,Hulpsheets!$AG$3:$AG$18,0),
                    MATCH($C$6,Hulpsheets!$AH$3:$AK$3,0)
                ),
                ""
            )
        ),
        IF($L84="Niet-economische activiteit",
            100%,
            IF(Basisgegevens!$C$5="Ja",
                IFERROR(
                    INDEX(Hulpsheets!$AO$3:$AR$18,
                        MATCH($C$9,Hulpsheets!$AN$3:$AN$18,0),
                        MATCH($C$6,Hulpsheets!$AO$3:$AR$3,0)
                    ),
                    ""
                ),
                IFERROR(
                    INDEX(Hulpsheets!$AH$3:$AK$18,
                        MATCH($C$9,Hulpsheets!$AG$3:$AG$18,0),
                        MATCH($C$6,Hulpsheets!$AH$3:$AK$3,0)
                    ),
                    ""
                )
            )
        )
    )
)</f>
        <v/>
      </c>
      <c r="N84" s="397">
        <f t="shared" si="22"/>
        <v>0</v>
      </c>
      <c r="O84" s="77" t="str">
        <f t="shared" si="23"/>
        <v/>
      </c>
      <c r="P84" s="86" t="str">
        <f t="shared" si="24"/>
        <v/>
      </c>
      <c r="R84" s="404"/>
      <c r="S84" s="403" t="str">
        <f t="shared" si="29"/>
        <v/>
      </c>
      <c r="T84" s="130" t="str">
        <f t="shared" si="25"/>
        <v/>
      </c>
      <c r="U84" s="70"/>
      <c r="V84" s="404"/>
      <c r="W84" s="70"/>
      <c r="X84" s="404"/>
      <c r="Z84" s="407" t="str">
        <f t="shared" si="30"/>
        <v/>
      </c>
      <c r="AA84" s="130" t="str">
        <f t="shared" si="26"/>
        <v/>
      </c>
      <c r="AB84" s="407" t="str">
        <f t="shared" si="27"/>
        <v/>
      </c>
      <c r="AC84" s="130" t="str">
        <f t="shared" si="28"/>
        <v/>
      </c>
      <c r="AD84" s="461"/>
    </row>
    <row r="85" spans="2:30" x14ac:dyDescent="0.2">
      <c r="B85" s="500"/>
      <c r="C85" s="501"/>
      <c r="D85" s="501"/>
      <c r="E85" s="501"/>
      <c r="F85" s="501"/>
      <c r="G85" s="501"/>
      <c r="H85" s="501"/>
      <c r="I85" s="502"/>
      <c r="J85" s="48"/>
      <c r="K85" s="254"/>
      <c r="L85" s="429" t="s">
        <v>120</v>
      </c>
      <c r="M85" s="257" t="str">
        <f>IF(LEN($C$5)&lt;=1,
    "",
    IF(
        OR($C$5="Overige (zorg-)instellingen",$C$5="Onderneming"),
        IF(Basisgegevens!$C$5="Ja",
            IFERROR(
                INDEX(Hulpsheets!$AO$3:$AR$18,
                    MATCH($C$9,Hulpsheets!$AN$3:$AN$18,0),
                    MATCH($C$6,Hulpsheets!$AO$3:$AR$3,0)
                ),
                ""
            ),
            IFERROR(
                INDEX(Hulpsheets!$AH$3:$AK$18,
                    MATCH($C$9,Hulpsheets!$AG$3:$AG$18,0),
                    MATCH($C$6,Hulpsheets!$AH$3:$AK$3,0)
                ),
                ""
            )
        ),
        IF($L85="Niet-economische activiteit",
            100%,
            IF(Basisgegevens!$C$5="Ja",
                IFERROR(
                    INDEX(Hulpsheets!$AO$3:$AR$18,
                        MATCH($C$9,Hulpsheets!$AN$3:$AN$18,0),
                        MATCH($C$6,Hulpsheets!$AO$3:$AR$3,0)
                    ),
                    ""
                ),
                IFERROR(
                    INDEX(Hulpsheets!$AH$3:$AK$18,
                        MATCH($C$9,Hulpsheets!$AG$3:$AG$18,0),
                        MATCH($C$6,Hulpsheets!$AH$3:$AK$3,0)
                    ),
                    ""
                )
            )
        )
    )
)</f>
        <v/>
      </c>
      <c r="N85" s="397">
        <f t="shared" si="22"/>
        <v>0</v>
      </c>
      <c r="O85" s="77" t="str">
        <f t="shared" si="23"/>
        <v/>
      </c>
      <c r="P85" s="86" t="str">
        <f t="shared" si="24"/>
        <v/>
      </c>
      <c r="R85" s="404"/>
      <c r="S85" s="403" t="str">
        <f t="shared" si="29"/>
        <v/>
      </c>
      <c r="T85" s="130" t="str">
        <f t="shared" si="25"/>
        <v/>
      </c>
      <c r="U85" s="70"/>
      <c r="V85" s="404"/>
      <c r="W85" s="70"/>
      <c r="X85" s="404"/>
      <c r="Z85" s="407" t="str">
        <f t="shared" si="30"/>
        <v/>
      </c>
      <c r="AA85" s="130" t="str">
        <f t="shared" si="26"/>
        <v/>
      </c>
      <c r="AB85" s="407" t="str">
        <f t="shared" si="27"/>
        <v/>
      </c>
      <c r="AC85" s="130" t="str">
        <f t="shared" si="28"/>
        <v/>
      </c>
      <c r="AD85" s="461"/>
    </row>
    <row r="86" spans="2:30" x14ac:dyDescent="0.2">
      <c r="B86" s="500"/>
      <c r="C86" s="501"/>
      <c r="D86" s="501"/>
      <c r="E86" s="501"/>
      <c r="F86" s="501"/>
      <c r="G86" s="501"/>
      <c r="H86" s="501"/>
      <c r="I86" s="502"/>
      <c r="J86" s="48"/>
      <c r="K86" s="254"/>
      <c r="L86" s="429" t="s">
        <v>120</v>
      </c>
      <c r="M86" s="257" t="str">
        <f>IF(LEN($C$5)&lt;=1,
    "",
    IF(
        OR($C$5="Overige (zorg-)instellingen",$C$5="Onderneming"),
        IF(Basisgegevens!$C$5="Ja",
            IFERROR(
                INDEX(Hulpsheets!$AO$3:$AR$18,
                    MATCH($C$9,Hulpsheets!$AN$3:$AN$18,0),
                    MATCH($C$6,Hulpsheets!$AO$3:$AR$3,0)
                ),
                ""
            ),
            IFERROR(
                INDEX(Hulpsheets!$AH$3:$AK$18,
                    MATCH($C$9,Hulpsheets!$AG$3:$AG$18,0),
                    MATCH($C$6,Hulpsheets!$AH$3:$AK$3,0)
                ),
                ""
            )
        ),
        IF($L86="Niet-economische activiteit",
            100%,
            IF(Basisgegevens!$C$5="Ja",
                IFERROR(
                    INDEX(Hulpsheets!$AO$3:$AR$18,
                        MATCH($C$9,Hulpsheets!$AN$3:$AN$18,0),
                        MATCH($C$6,Hulpsheets!$AO$3:$AR$3,0)
                    ),
                    ""
                ),
                IFERROR(
                    INDEX(Hulpsheets!$AH$3:$AK$18,
                        MATCH($C$9,Hulpsheets!$AG$3:$AG$18,0),
                        MATCH($C$6,Hulpsheets!$AH$3:$AK$3,0)
                    ),
                    ""
                )
            )
        )
    )
)</f>
        <v/>
      </c>
      <c r="N86" s="397">
        <f t="shared" si="22"/>
        <v>0</v>
      </c>
      <c r="O86" s="77" t="str">
        <f t="shared" si="23"/>
        <v/>
      </c>
      <c r="P86" s="86" t="str">
        <f t="shared" si="24"/>
        <v/>
      </c>
      <c r="R86" s="404"/>
      <c r="S86" s="403" t="str">
        <f t="shared" si="29"/>
        <v/>
      </c>
      <c r="T86" s="130" t="str">
        <f t="shared" si="25"/>
        <v/>
      </c>
      <c r="U86" s="70"/>
      <c r="V86" s="404"/>
      <c r="W86" s="70"/>
      <c r="X86" s="404"/>
      <c r="Z86" s="407" t="str">
        <f t="shared" si="30"/>
        <v/>
      </c>
      <c r="AA86" s="130" t="str">
        <f t="shared" si="26"/>
        <v/>
      </c>
      <c r="AB86" s="407" t="str">
        <f t="shared" si="27"/>
        <v/>
      </c>
      <c r="AC86" s="130" t="str">
        <f t="shared" si="28"/>
        <v/>
      </c>
      <c r="AD86" s="461"/>
    </row>
    <row r="87" spans="2:30" ht="13.5" thickBot="1" x14ac:dyDescent="0.25">
      <c r="B87" s="500"/>
      <c r="C87" s="501"/>
      <c r="D87" s="501"/>
      <c r="E87" s="501"/>
      <c r="F87" s="501"/>
      <c r="G87" s="501"/>
      <c r="H87" s="501"/>
      <c r="I87" s="502"/>
      <c r="J87" s="48"/>
      <c r="K87" s="254"/>
      <c r="L87" s="429" t="s">
        <v>120</v>
      </c>
      <c r="M87" s="257" t="str">
        <f>IF(LEN($C$5)&lt;=1,
    "",
    IF(
        OR($C$5="Overige (zorg-)instellingen",$C$5="Onderneming"),
        IF(Basisgegevens!$C$5="Ja",
            IFERROR(
                INDEX(Hulpsheets!$AO$3:$AR$18,
                    MATCH($C$9,Hulpsheets!$AN$3:$AN$18,0),
                    MATCH($C$6,Hulpsheets!$AO$3:$AR$3,0)
                ),
                ""
            ),
            IFERROR(
                INDEX(Hulpsheets!$AH$3:$AK$18,
                    MATCH($C$9,Hulpsheets!$AG$3:$AG$18,0),
                    MATCH($C$6,Hulpsheets!$AH$3:$AK$3,0)
                ),
                ""
            )
        ),
        IF($L87="Niet-economische activiteit",
            100%,
            IF(Basisgegevens!$C$5="Ja",
                IFERROR(
                    INDEX(Hulpsheets!$AO$3:$AR$18,
                        MATCH($C$9,Hulpsheets!$AN$3:$AN$18,0),
                        MATCH($C$6,Hulpsheets!$AO$3:$AR$3,0)
                    ),
                    ""
                ),
                IFERROR(
                    INDEX(Hulpsheets!$AH$3:$AK$18,
                        MATCH($C$9,Hulpsheets!$AG$3:$AG$18,0),
                        MATCH($C$6,Hulpsheets!$AH$3:$AK$3,0)
                    ),
                    ""
                )
            )
        )
    )
)</f>
        <v/>
      </c>
      <c r="N87" s="397">
        <f t="shared" si="22"/>
        <v>0</v>
      </c>
      <c r="O87" s="77" t="str">
        <f t="shared" si="23"/>
        <v/>
      </c>
      <c r="P87" s="86" t="str">
        <f t="shared" si="24"/>
        <v/>
      </c>
      <c r="R87" s="404"/>
      <c r="S87" s="403" t="str">
        <f t="shared" si="29"/>
        <v/>
      </c>
      <c r="T87" s="130" t="str">
        <f t="shared" si="25"/>
        <v/>
      </c>
      <c r="U87" s="70"/>
      <c r="V87" s="404"/>
      <c r="W87" s="70"/>
      <c r="X87" s="404"/>
      <c r="Z87" s="407" t="str">
        <f t="shared" si="30"/>
        <v/>
      </c>
      <c r="AA87" s="130" t="str">
        <f t="shared" si="26"/>
        <v/>
      </c>
      <c r="AB87" s="407" t="str">
        <f t="shared" si="27"/>
        <v/>
      </c>
      <c r="AC87" s="130" t="str">
        <f t="shared" si="28"/>
        <v/>
      </c>
      <c r="AD87" s="461"/>
    </row>
    <row r="88" spans="2:30" ht="13.5" hidden="1" outlineLevel="1" thickBot="1" x14ac:dyDescent="0.25">
      <c r="B88" s="514"/>
      <c r="C88" s="515"/>
      <c r="D88" s="515"/>
      <c r="E88" s="515"/>
      <c r="F88" s="515"/>
      <c r="G88" s="515"/>
      <c r="H88" s="515"/>
      <c r="I88" s="515"/>
      <c r="J88" s="48"/>
      <c r="K88" s="254"/>
      <c r="L88" s="429" t="s">
        <v>120</v>
      </c>
      <c r="M88" s="257" t="str">
        <f>IF(LEN($C$5)&lt;=1,
    "",
    IF(
        OR($C$5="Overige (zorg-)instellingen",$C$5="Onderneming"),
        IF(Basisgegevens!$C$5="Ja",
            IFERROR(
                INDEX(Hulpsheets!$AO$3:$AR$18,
                    MATCH($C$9,Hulpsheets!$AN$3:$AN$18,0),
                    MATCH($C$6,Hulpsheets!$AO$3:$AR$3,0)
                ),
                ""
            ),
            IFERROR(
                INDEX(Hulpsheets!$AH$3:$AK$18,
                    MATCH($C$9,Hulpsheets!$AG$3:$AG$18,0),
                    MATCH($C$6,Hulpsheets!$AH$3:$AK$3,0)
                ),
                ""
            )
        ),
        IF($L88="Niet-economische activiteit",
            100%,
            IF(Basisgegevens!$C$5="Ja",
                IFERROR(
                    INDEX(Hulpsheets!$AO$3:$AR$18,
                        MATCH($C$9,Hulpsheets!$AN$3:$AN$18,0),
                        MATCH($C$6,Hulpsheets!$AO$3:$AR$3,0)
                    ),
                    ""
                ),
                IFERROR(
                    INDEX(Hulpsheets!$AH$3:$AK$18,
                        MATCH($C$9,Hulpsheets!$AG$3:$AG$18,0),
                        MATCH($C$6,Hulpsheets!$AH$3:$AK$3,0)
                    ),
                    ""
                )
            )
        )
    )
)</f>
        <v/>
      </c>
      <c r="N88" s="397">
        <f t="shared" si="22"/>
        <v>0</v>
      </c>
      <c r="O88" s="77" t="str">
        <f t="shared" si="23"/>
        <v/>
      </c>
      <c r="P88" s="86" t="str">
        <f t="shared" si="24"/>
        <v/>
      </c>
      <c r="R88" s="404"/>
      <c r="S88" s="403" t="str">
        <f t="shared" si="29"/>
        <v/>
      </c>
      <c r="T88" s="130" t="str">
        <f t="shared" si="25"/>
        <v/>
      </c>
      <c r="U88" s="70"/>
      <c r="V88" s="404"/>
      <c r="W88" s="70"/>
      <c r="X88" s="404"/>
      <c r="Z88" s="407" t="str">
        <f t="shared" si="30"/>
        <v/>
      </c>
      <c r="AA88" s="130" t="str">
        <f t="shared" si="26"/>
        <v/>
      </c>
      <c r="AB88" s="407" t="str">
        <f t="shared" si="27"/>
        <v/>
      </c>
      <c r="AC88" s="130" t="str">
        <f t="shared" si="28"/>
        <v/>
      </c>
      <c r="AD88" s="461"/>
    </row>
    <row r="89" spans="2:30" ht="13.5" hidden="1" outlineLevel="1" thickBot="1" x14ac:dyDescent="0.25">
      <c r="B89" s="514"/>
      <c r="C89" s="515"/>
      <c r="D89" s="515"/>
      <c r="E89" s="515"/>
      <c r="F89" s="515"/>
      <c r="G89" s="515"/>
      <c r="H89" s="515"/>
      <c r="I89" s="515"/>
      <c r="J89" s="48"/>
      <c r="K89" s="254"/>
      <c r="L89" s="429" t="s">
        <v>120</v>
      </c>
      <c r="M89" s="257" t="str">
        <f>IF(LEN($C$5)&lt;=1,
    "",
    IF(
        OR($C$5="Overige (zorg-)instellingen",$C$5="Onderneming"),
        IF(Basisgegevens!$C$5="Ja",
            IFERROR(
                INDEX(Hulpsheets!$AO$3:$AR$18,
                    MATCH($C$9,Hulpsheets!$AN$3:$AN$18,0),
                    MATCH($C$6,Hulpsheets!$AO$3:$AR$3,0)
                ),
                ""
            ),
            IFERROR(
                INDEX(Hulpsheets!$AH$3:$AK$18,
                    MATCH($C$9,Hulpsheets!$AG$3:$AG$18,0),
                    MATCH($C$6,Hulpsheets!$AH$3:$AK$3,0)
                ),
                ""
            )
        ),
        IF($L89="Niet-economische activiteit",
            100%,
            IF(Basisgegevens!$C$5="Ja",
                IFERROR(
                    INDEX(Hulpsheets!$AO$3:$AR$18,
                        MATCH($C$9,Hulpsheets!$AN$3:$AN$18,0),
                        MATCH($C$6,Hulpsheets!$AO$3:$AR$3,0)
                    ),
                    ""
                ),
                IFERROR(
                    INDEX(Hulpsheets!$AH$3:$AK$18,
                        MATCH($C$9,Hulpsheets!$AG$3:$AG$18,0),
                        MATCH($C$6,Hulpsheets!$AH$3:$AK$3,0)
                    ),
                    ""
                )
            )
        )
    )
)</f>
        <v/>
      </c>
      <c r="N89" s="397">
        <f t="shared" si="22"/>
        <v>0</v>
      </c>
      <c r="O89" s="77" t="str">
        <f t="shared" si="23"/>
        <v/>
      </c>
      <c r="P89" s="86" t="str">
        <f t="shared" si="24"/>
        <v/>
      </c>
      <c r="R89" s="404"/>
      <c r="S89" s="403" t="str">
        <f t="shared" si="29"/>
        <v/>
      </c>
      <c r="T89" s="130" t="str">
        <f t="shared" si="25"/>
        <v/>
      </c>
      <c r="U89" s="70"/>
      <c r="V89" s="404"/>
      <c r="W89" s="70"/>
      <c r="X89" s="404"/>
      <c r="Z89" s="407" t="str">
        <f t="shared" si="30"/>
        <v/>
      </c>
      <c r="AA89" s="130" t="str">
        <f t="shared" si="26"/>
        <v/>
      </c>
      <c r="AB89" s="407" t="str">
        <f t="shared" si="27"/>
        <v/>
      </c>
      <c r="AC89" s="130" t="str">
        <f t="shared" si="28"/>
        <v/>
      </c>
      <c r="AD89" s="461"/>
    </row>
    <row r="90" spans="2:30" ht="13.5" hidden="1" outlineLevel="1" thickBot="1" x14ac:dyDescent="0.25">
      <c r="B90" s="514"/>
      <c r="C90" s="515"/>
      <c r="D90" s="515"/>
      <c r="E90" s="515"/>
      <c r="F90" s="515"/>
      <c r="G90" s="515"/>
      <c r="H90" s="515"/>
      <c r="I90" s="515"/>
      <c r="J90" s="48"/>
      <c r="K90" s="254"/>
      <c r="L90" s="429" t="s">
        <v>120</v>
      </c>
      <c r="M90" s="257" t="str">
        <f>IF(LEN($C$5)&lt;=1,
    "",
    IF(
        OR($C$5="Overige (zorg-)instellingen",$C$5="Onderneming"),
        IF(Basisgegevens!$C$5="Ja",
            IFERROR(
                INDEX(Hulpsheets!$AO$3:$AR$18,
                    MATCH($C$9,Hulpsheets!$AN$3:$AN$18,0),
                    MATCH($C$6,Hulpsheets!$AO$3:$AR$3,0)
                ),
                ""
            ),
            IFERROR(
                INDEX(Hulpsheets!$AH$3:$AK$18,
                    MATCH($C$9,Hulpsheets!$AG$3:$AG$18,0),
                    MATCH($C$6,Hulpsheets!$AH$3:$AK$3,0)
                ),
                ""
            )
        ),
        IF($L90="Niet-economische activiteit",
            100%,
            IF(Basisgegevens!$C$5="Ja",
                IFERROR(
                    INDEX(Hulpsheets!$AO$3:$AR$18,
                        MATCH($C$9,Hulpsheets!$AN$3:$AN$18,0),
                        MATCH($C$6,Hulpsheets!$AO$3:$AR$3,0)
                    ),
                    ""
                ),
                IFERROR(
                    INDEX(Hulpsheets!$AH$3:$AK$18,
                        MATCH($C$9,Hulpsheets!$AG$3:$AG$18,0),
                        MATCH($C$6,Hulpsheets!$AH$3:$AK$3,0)
                    ),
                    ""
                )
            )
        )
    )
)</f>
        <v/>
      </c>
      <c r="N90" s="397">
        <f t="shared" si="22"/>
        <v>0</v>
      </c>
      <c r="O90" s="77" t="str">
        <f t="shared" si="23"/>
        <v/>
      </c>
      <c r="P90" s="86" t="str">
        <f t="shared" si="24"/>
        <v/>
      </c>
      <c r="R90" s="404"/>
      <c r="S90" s="403" t="str">
        <f t="shared" si="29"/>
        <v/>
      </c>
      <c r="T90" s="130" t="str">
        <f t="shared" si="25"/>
        <v/>
      </c>
      <c r="U90" s="70"/>
      <c r="V90" s="404"/>
      <c r="W90" s="70"/>
      <c r="X90" s="404"/>
      <c r="Z90" s="407" t="str">
        <f t="shared" si="30"/>
        <v/>
      </c>
      <c r="AA90" s="130" t="str">
        <f t="shared" si="26"/>
        <v/>
      </c>
      <c r="AB90" s="407" t="str">
        <f t="shared" si="27"/>
        <v/>
      </c>
      <c r="AC90" s="130" t="str">
        <f t="shared" si="28"/>
        <v/>
      </c>
      <c r="AD90" s="461"/>
    </row>
    <row r="91" spans="2:30" ht="13.5" hidden="1" outlineLevel="1" thickBot="1" x14ac:dyDescent="0.25">
      <c r="B91" s="514"/>
      <c r="C91" s="515"/>
      <c r="D91" s="515"/>
      <c r="E91" s="515"/>
      <c r="F91" s="515"/>
      <c r="G91" s="515"/>
      <c r="H91" s="515"/>
      <c r="I91" s="515"/>
      <c r="J91" s="48"/>
      <c r="K91" s="254"/>
      <c r="L91" s="429" t="s">
        <v>120</v>
      </c>
      <c r="M91" s="257" t="str">
        <f>IF(LEN($C$5)&lt;=1,
    "",
    IF(
        OR($C$5="Overige (zorg-)instellingen",$C$5="Onderneming"),
        IF(Basisgegevens!$C$5="Ja",
            IFERROR(
                INDEX(Hulpsheets!$AO$3:$AR$18,
                    MATCH($C$9,Hulpsheets!$AN$3:$AN$18,0),
                    MATCH($C$6,Hulpsheets!$AO$3:$AR$3,0)
                ),
                ""
            ),
            IFERROR(
                INDEX(Hulpsheets!$AH$3:$AK$18,
                    MATCH($C$9,Hulpsheets!$AG$3:$AG$18,0),
                    MATCH($C$6,Hulpsheets!$AH$3:$AK$3,0)
                ),
                ""
            )
        ),
        IF($L91="Niet-economische activiteit",
            100%,
            IF(Basisgegevens!$C$5="Ja",
                IFERROR(
                    INDEX(Hulpsheets!$AO$3:$AR$18,
                        MATCH($C$9,Hulpsheets!$AN$3:$AN$18,0),
                        MATCH($C$6,Hulpsheets!$AO$3:$AR$3,0)
                    ),
                    ""
                ),
                IFERROR(
                    INDEX(Hulpsheets!$AH$3:$AK$18,
                        MATCH($C$9,Hulpsheets!$AG$3:$AG$18,0),
                        MATCH($C$6,Hulpsheets!$AH$3:$AK$3,0)
                    ),
                    ""
                )
            )
        )
    )
)</f>
        <v/>
      </c>
      <c r="N91" s="397">
        <f t="shared" si="22"/>
        <v>0</v>
      </c>
      <c r="O91" s="77" t="str">
        <f t="shared" si="23"/>
        <v/>
      </c>
      <c r="P91" s="86" t="str">
        <f t="shared" si="24"/>
        <v/>
      </c>
      <c r="R91" s="404"/>
      <c r="S91" s="403" t="str">
        <f t="shared" si="29"/>
        <v/>
      </c>
      <c r="T91" s="130" t="str">
        <f t="shared" si="25"/>
        <v/>
      </c>
      <c r="U91" s="70"/>
      <c r="V91" s="404"/>
      <c r="W91" s="70"/>
      <c r="X91" s="404"/>
      <c r="Z91" s="407" t="str">
        <f t="shared" si="30"/>
        <v/>
      </c>
      <c r="AA91" s="130" t="str">
        <f t="shared" si="26"/>
        <v/>
      </c>
      <c r="AB91" s="407" t="str">
        <f t="shared" si="27"/>
        <v/>
      </c>
      <c r="AC91" s="130" t="str">
        <f t="shared" si="28"/>
        <v/>
      </c>
      <c r="AD91" s="461"/>
    </row>
    <row r="92" spans="2:30" ht="13.5" hidden="1" outlineLevel="1" thickBot="1" x14ac:dyDescent="0.25">
      <c r="B92" s="514"/>
      <c r="C92" s="515"/>
      <c r="D92" s="515"/>
      <c r="E92" s="515"/>
      <c r="F92" s="515"/>
      <c r="G92" s="515"/>
      <c r="H92" s="515"/>
      <c r="I92" s="515"/>
      <c r="J92" s="48"/>
      <c r="K92" s="254"/>
      <c r="L92" s="429" t="s">
        <v>120</v>
      </c>
      <c r="M92" s="257" t="str">
        <f>IF(LEN($C$5)&lt;=1,
    "",
    IF(
        OR($C$5="Overige (zorg-)instellingen",$C$5="Onderneming"),
        IF(Basisgegevens!$C$5="Ja",
            IFERROR(
                INDEX(Hulpsheets!$AO$3:$AR$18,
                    MATCH($C$9,Hulpsheets!$AN$3:$AN$18,0),
                    MATCH($C$6,Hulpsheets!$AO$3:$AR$3,0)
                ),
                ""
            ),
            IFERROR(
                INDEX(Hulpsheets!$AH$3:$AK$18,
                    MATCH($C$9,Hulpsheets!$AG$3:$AG$18,0),
                    MATCH($C$6,Hulpsheets!$AH$3:$AK$3,0)
                ),
                ""
            )
        ),
        IF($L92="Niet-economische activiteit",
            100%,
            IF(Basisgegevens!$C$5="Ja",
                IFERROR(
                    INDEX(Hulpsheets!$AO$3:$AR$18,
                        MATCH($C$9,Hulpsheets!$AN$3:$AN$18,0),
                        MATCH($C$6,Hulpsheets!$AO$3:$AR$3,0)
                    ),
                    ""
                ),
                IFERROR(
                    INDEX(Hulpsheets!$AH$3:$AK$18,
                        MATCH($C$9,Hulpsheets!$AG$3:$AG$18,0),
                        MATCH($C$6,Hulpsheets!$AH$3:$AK$3,0)
                    ),
                    ""
                )
            )
        )
    )
)</f>
        <v/>
      </c>
      <c r="N92" s="397">
        <f t="shared" si="22"/>
        <v>0</v>
      </c>
      <c r="O92" s="77" t="str">
        <f t="shared" si="23"/>
        <v/>
      </c>
      <c r="P92" s="86" t="str">
        <f t="shared" si="24"/>
        <v/>
      </c>
      <c r="R92" s="404"/>
      <c r="S92" s="403" t="str">
        <f t="shared" si="29"/>
        <v/>
      </c>
      <c r="T92" s="130" t="str">
        <f t="shared" si="25"/>
        <v/>
      </c>
      <c r="U92" s="70"/>
      <c r="V92" s="404"/>
      <c r="W92" s="70"/>
      <c r="X92" s="404"/>
      <c r="Z92" s="407" t="str">
        <f t="shared" si="30"/>
        <v/>
      </c>
      <c r="AA92" s="130" t="str">
        <f t="shared" si="26"/>
        <v/>
      </c>
      <c r="AB92" s="407" t="str">
        <f t="shared" si="27"/>
        <v/>
      </c>
      <c r="AC92" s="130" t="str">
        <f t="shared" si="28"/>
        <v/>
      </c>
      <c r="AD92" s="461"/>
    </row>
    <row r="93" spans="2:30" ht="13.5" hidden="1" outlineLevel="1" thickBot="1" x14ac:dyDescent="0.25">
      <c r="B93" s="514"/>
      <c r="C93" s="515"/>
      <c r="D93" s="515"/>
      <c r="E93" s="515"/>
      <c r="F93" s="515"/>
      <c r="G93" s="515"/>
      <c r="H93" s="515"/>
      <c r="I93" s="515"/>
      <c r="J93" s="48"/>
      <c r="K93" s="254"/>
      <c r="L93" s="429" t="s">
        <v>120</v>
      </c>
      <c r="M93" s="257" t="str">
        <f>IF(LEN($C$5)&lt;=1,
    "",
    IF(
        OR($C$5="Overige (zorg-)instellingen",$C$5="Onderneming"),
        IF(Basisgegevens!$C$5="Ja",
            IFERROR(
                INDEX(Hulpsheets!$AO$3:$AR$18,
                    MATCH($C$9,Hulpsheets!$AN$3:$AN$18,0),
                    MATCH($C$6,Hulpsheets!$AO$3:$AR$3,0)
                ),
                ""
            ),
            IFERROR(
                INDEX(Hulpsheets!$AH$3:$AK$18,
                    MATCH($C$9,Hulpsheets!$AG$3:$AG$18,0),
                    MATCH($C$6,Hulpsheets!$AH$3:$AK$3,0)
                ),
                ""
            )
        ),
        IF($L93="Niet-economische activiteit",
            100%,
            IF(Basisgegevens!$C$5="Ja",
                IFERROR(
                    INDEX(Hulpsheets!$AO$3:$AR$18,
                        MATCH($C$9,Hulpsheets!$AN$3:$AN$18,0),
                        MATCH($C$6,Hulpsheets!$AO$3:$AR$3,0)
                    ),
                    ""
                ),
                IFERROR(
                    INDEX(Hulpsheets!$AH$3:$AK$18,
                        MATCH($C$9,Hulpsheets!$AG$3:$AG$18,0),
                        MATCH($C$6,Hulpsheets!$AH$3:$AK$3,0)
                    ),
                    ""
                )
            )
        )
    )
)</f>
        <v/>
      </c>
      <c r="N93" s="397">
        <f t="shared" si="22"/>
        <v>0</v>
      </c>
      <c r="O93" s="77" t="str">
        <f t="shared" si="23"/>
        <v/>
      </c>
      <c r="P93" s="86" t="str">
        <f t="shared" si="24"/>
        <v/>
      </c>
      <c r="R93" s="404"/>
      <c r="S93" s="403" t="str">
        <f t="shared" si="29"/>
        <v/>
      </c>
      <c r="T93" s="130" t="str">
        <f t="shared" si="25"/>
        <v/>
      </c>
      <c r="U93" s="70"/>
      <c r="V93" s="404"/>
      <c r="W93" s="70"/>
      <c r="X93" s="404"/>
      <c r="Z93" s="407" t="str">
        <f t="shared" si="30"/>
        <v/>
      </c>
      <c r="AA93" s="130" t="str">
        <f t="shared" si="26"/>
        <v/>
      </c>
      <c r="AB93" s="407" t="str">
        <f t="shared" si="27"/>
        <v/>
      </c>
      <c r="AC93" s="130" t="str">
        <f t="shared" si="28"/>
        <v/>
      </c>
      <c r="AD93" s="461"/>
    </row>
    <row r="94" spans="2:30" ht="13.5" hidden="1" outlineLevel="1" thickBot="1" x14ac:dyDescent="0.25">
      <c r="B94" s="514"/>
      <c r="C94" s="515"/>
      <c r="D94" s="515"/>
      <c r="E94" s="515"/>
      <c r="F94" s="515"/>
      <c r="G94" s="515"/>
      <c r="H94" s="515"/>
      <c r="I94" s="515"/>
      <c r="J94" s="48"/>
      <c r="K94" s="254"/>
      <c r="L94" s="429" t="s">
        <v>120</v>
      </c>
      <c r="M94" s="257" t="str">
        <f>IF(LEN($C$5)&lt;=1,
    "",
    IF(
        OR($C$5="Overige (zorg-)instellingen",$C$5="Onderneming"),
        IF(Basisgegevens!$C$5="Ja",
            IFERROR(
                INDEX(Hulpsheets!$AO$3:$AR$18,
                    MATCH($C$9,Hulpsheets!$AN$3:$AN$18,0),
                    MATCH($C$6,Hulpsheets!$AO$3:$AR$3,0)
                ),
                ""
            ),
            IFERROR(
                INDEX(Hulpsheets!$AH$3:$AK$18,
                    MATCH($C$9,Hulpsheets!$AG$3:$AG$18,0),
                    MATCH($C$6,Hulpsheets!$AH$3:$AK$3,0)
                ),
                ""
            )
        ),
        IF($L94="Niet-economische activiteit",
            100%,
            IF(Basisgegevens!$C$5="Ja",
                IFERROR(
                    INDEX(Hulpsheets!$AO$3:$AR$18,
                        MATCH($C$9,Hulpsheets!$AN$3:$AN$18,0),
                        MATCH($C$6,Hulpsheets!$AO$3:$AR$3,0)
                    ),
                    ""
                ),
                IFERROR(
                    INDEX(Hulpsheets!$AH$3:$AK$18,
                        MATCH($C$9,Hulpsheets!$AG$3:$AG$18,0),
                        MATCH($C$6,Hulpsheets!$AH$3:$AK$3,0)
                    ),
                    ""
                )
            )
        )
    )
)</f>
        <v/>
      </c>
      <c r="N94" s="397">
        <f t="shared" si="22"/>
        <v>0</v>
      </c>
      <c r="O94" s="77" t="str">
        <f t="shared" si="23"/>
        <v/>
      </c>
      <c r="P94" s="86" t="str">
        <f t="shared" si="24"/>
        <v/>
      </c>
      <c r="R94" s="404"/>
      <c r="S94" s="403" t="str">
        <f t="shared" si="29"/>
        <v/>
      </c>
      <c r="T94" s="130" t="str">
        <f t="shared" si="25"/>
        <v/>
      </c>
      <c r="U94" s="70"/>
      <c r="V94" s="404"/>
      <c r="W94" s="70"/>
      <c r="X94" s="404"/>
      <c r="Z94" s="407" t="str">
        <f t="shared" si="30"/>
        <v/>
      </c>
      <c r="AA94" s="130" t="str">
        <f t="shared" si="26"/>
        <v/>
      </c>
      <c r="AB94" s="407" t="str">
        <f t="shared" si="27"/>
        <v/>
      </c>
      <c r="AC94" s="130" t="str">
        <f t="shared" si="28"/>
        <v/>
      </c>
      <c r="AD94" s="461"/>
    </row>
    <row r="95" spans="2:30" ht="13.5" hidden="1" outlineLevel="1" thickBot="1" x14ac:dyDescent="0.25">
      <c r="B95" s="514"/>
      <c r="C95" s="515"/>
      <c r="D95" s="515"/>
      <c r="E95" s="515"/>
      <c r="F95" s="515"/>
      <c r="G95" s="515"/>
      <c r="H95" s="515"/>
      <c r="I95" s="515"/>
      <c r="J95" s="48"/>
      <c r="K95" s="254"/>
      <c r="L95" s="429" t="s">
        <v>120</v>
      </c>
      <c r="M95" s="257" t="str">
        <f>IF(LEN($C$5)&lt;=1,
    "",
    IF(
        OR($C$5="Overige (zorg-)instellingen",$C$5="Onderneming"),
        IF(Basisgegevens!$C$5="Ja",
            IFERROR(
                INDEX(Hulpsheets!$AO$3:$AR$18,
                    MATCH($C$9,Hulpsheets!$AN$3:$AN$18,0),
                    MATCH($C$6,Hulpsheets!$AO$3:$AR$3,0)
                ),
                ""
            ),
            IFERROR(
                INDEX(Hulpsheets!$AH$3:$AK$18,
                    MATCH($C$9,Hulpsheets!$AG$3:$AG$18,0),
                    MATCH($C$6,Hulpsheets!$AH$3:$AK$3,0)
                ),
                ""
            )
        ),
        IF($L95="Niet-economische activiteit",
            100%,
            IF(Basisgegevens!$C$5="Ja",
                IFERROR(
                    INDEX(Hulpsheets!$AO$3:$AR$18,
                        MATCH($C$9,Hulpsheets!$AN$3:$AN$18,0),
                        MATCH($C$6,Hulpsheets!$AO$3:$AR$3,0)
                    ),
                    ""
                ),
                IFERROR(
                    INDEX(Hulpsheets!$AH$3:$AK$18,
                        MATCH($C$9,Hulpsheets!$AG$3:$AG$18,0),
                        MATCH($C$6,Hulpsheets!$AH$3:$AK$3,0)
                    ),
                    ""
                )
            )
        )
    )
)</f>
        <v/>
      </c>
      <c r="N95" s="397">
        <f t="shared" si="22"/>
        <v>0</v>
      </c>
      <c r="O95" s="77" t="str">
        <f t="shared" si="23"/>
        <v/>
      </c>
      <c r="P95" s="86" t="str">
        <f t="shared" si="24"/>
        <v/>
      </c>
      <c r="R95" s="404"/>
      <c r="S95" s="403" t="str">
        <f t="shared" si="29"/>
        <v/>
      </c>
      <c r="T95" s="130" t="str">
        <f t="shared" si="25"/>
        <v/>
      </c>
      <c r="U95" s="70"/>
      <c r="V95" s="404"/>
      <c r="W95" s="70"/>
      <c r="X95" s="404"/>
      <c r="Z95" s="407" t="str">
        <f t="shared" si="30"/>
        <v/>
      </c>
      <c r="AA95" s="130" t="str">
        <f t="shared" si="26"/>
        <v/>
      </c>
      <c r="AB95" s="407" t="str">
        <f t="shared" si="27"/>
        <v/>
      </c>
      <c r="AC95" s="130" t="str">
        <f t="shared" si="28"/>
        <v/>
      </c>
      <c r="AD95" s="461"/>
    </row>
    <row r="96" spans="2:30" ht="13.5" hidden="1" outlineLevel="1" thickBot="1" x14ac:dyDescent="0.25">
      <c r="B96" s="514"/>
      <c r="C96" s="515"/>
      <c r="D96" s="515"/>
      <c r="E96" s="515"/>
      <c r="F96" s="515"/>
      <c r="G96" s="515"/>
      <c r="H96" s="515"/>
      <c r="I96" s="515"/>
      <c r="J96" s="48"/>
      <c r="K96" s="254"/>
      <c r="L96" s="429" t="s">
        <v>120</v>
      </c>
      <c r="M96" s="257" t="str">
        <f>IF(LEN($C$5)&lt;=1,
    "",
    IF(
        OR($C$5="Overige (zorg-)instellingen",$C$5="Onderneming"),
        IF(Basisgegevens!$C$5="Ja",
            IFERROR(
                INDEX(Hulpsheets!$AO$3:$AR$18,
                    MATCH($C$9,Hulpsheets!$AN$3:$AN$18,0),
                    MATCH($C$6,Hulpsheets!$AO$3:$AR$3,0)
                ),
                ""
            ),
            IFERROR(
                INDEX(Hulpsheets!$AH$3:$AK$18,
                    MATCH($C$9,Hulpsheets!$AG$3:$AG$18,0),
                    MATCH($C$6,Hulpsheets!$AH$3:$AK$3,0)
                ),
                ""
            )
        ),
        IF($L96="Niet-economische activiteit",
            100%,
            IF(Basisgegevens!$C$5="Ja",
                IFERROR(
                    INDEX(Hulpsheets!$AO$3:$AR$18,
                        MATCH($C$9,Hulpsheets!$AN$3:$AN$18,0),
                        MATCH($C$6,Hulpsheets!$AO$3:$AR$3,0)
                    ),
                    ""
                ),
                IFERROR(
                    INDEX(Hulpsheets!$AH$3:$AK$18,
                        MATCH($C$9,Hulpsheets!$AG$3:$AG$18,0),
                        MATCH($C$6,Hulpsheets!$AH$3:$AK$3,0)
                    ),
                    ""
                )
            )
        )
    )
)</f>
        <v/>
      </c>
      <c r="N96" s="397">
        <f t="shared" si="22"/>
        <v>0</v>
      </c>
      <c r="O96" s="77" t="str">
        <f t="shared" si="23"/>
        <v/>
      </c>
      <c r="P96" s="86" t="str">
        <f t="shared" si="24"/>
        <v/>
      </c>
      <c r="R96" s="404"/>
      <c r="S96" s="403" t="str">
        <f t="shared" si="29"/>
        <v/>
      </c>
      <c r="T96" s="130" t="str">
        <f t="shared" si="25"/>
        <v/>
      </c>
      <c r="U96" s="70"/>
      <c r="V96" s="404"/>
      <c r="W96" s="70"/>
      <c r="X96" s="404"/>
      <c r="Z96" s="407" t="str">
        <f t="shared" si="30"/>
        <v/>
      </c>
      <c r="AA96" s="130" t="str">
        <f t="shared" si="26"/>
        <v/>
      </c>
      <c r="AB96" s="407" t="str">
        <f t="shared" si="27"/>
        <v/>
      </c>
      <c r="AC96" s="130" t="str">
        <f t="shared" si="28"/>
        <v/>
      </c>
      <c r="AD96" s="461"/>
    </row>
    <row r="97" spans="1:30" ht="13.5" hidden="1" outlineLevel="1" collapsed="1" thickBot="1" x14ac:dyDescent="0.25">
      <c r="B97" s="527"/>
      <c r="C97" s="528"/>
      <c r="D97" s="528"/>
      <c r="E97" s="528"/>
      <c r="F97" s="528"/>
      <c r="G97" s="528"/>
      <c r="H97" s="528"/>
      <c r="I97" s="528"/>
      <c r="J97" s="109"/>
      <c r="K97" s="438"/>
      <c r="L97" s="428" t="s">
        <v>120</v>
      </c>
      <c r="M97" s="427" t="str">
        <f>IF(LEN($C$5)&lt;=1,
    "",
    IF(
        OR($C$5="Overige (zorg-)instellingen",$C$5="Onderneming"),
        IF(Basisgegevens!$C$5="Ja",
            IFERROR(
                INDEX(Hulpsheets!$AO$3:$AR$18,
                    MATCH($C$9,Hulpsheets!$AN$3:$AN$18,0),
                    MATCH($C$6,Hulpsheets!$AO$3:$AR$3,0)
                ),
                ""
            ),
            IFERROR(
                INDEX(Hulpsheets!$AH$3:$AK$18,
                    MATCH($C$9,Hulpsheets!$AG$3:$AG$18,0),
                    MATCH($C$6,Hulpsheets!$AH$3:$AK$3,0)
                ),
                ""
            )
        ),
        IF($L97="Niet-economische activiteit",
            100%,
            IF(Basisgegevens!$C$5="Ja",
                IFERROR(
                    INDEX(Hulpsheets!$AO$3:$AR$18,
                        MATCH($C$9,Hulpsheets!$AN$3:$AN$18,0),
                        MATCH($C$6,Hulpsheets!$AO$3:$AR$3,0)
                    ),
                    ""
                ),
                IFERROR(
                    INDEX(Hulpsheets!$AH$3:$AK$18,
                        MATCH($C$9,Hulpsheets!$AG$3:$AG$18,0),
                        MATCH($C$6,Hulpsheets!$AH$3:$AK$3,0)
                    ),
                    ""
                )
            )
        )
    )
)</f>
        <v/>
      </c>
      <c r="N97" s="397">
        <f t="shared" si="22"/>
        <v>0</v>
      </c>
      <c r="O97" s="87" t="str">
        <f t="shared" si="23"/>
        <v/>
      </c>
      <c r="P97" s="88" t="str">
        <f t="shared" si="24"/>
        <v/>
      </c>
      <c r="R97" s="405"/>
      <c r="S97" s="403" t="str">
        <f t="shared" si="29"/>
        <v/>
      </c>
      <c r="T97" s="365" t="str">
        <f t="shared" si="25"/>
        <v/>
      </c>
      <c r="U97" s="70"/>
      <c r="V97" s="405"/>
      <c r="W97" s="70"/>
      <c r="X97" s="405"/>
      <c r="Z97" s="407" t="str">
        <f t="shared" si="30"/>
        <v/>
      </c>
      <c r="AA97" s="130" t="str">
        <f t="shared" si="26"/>
        <v/>
      </c>
      <c r="AB97" s="407" t="str">
        <f t="shared" si="27"/>
        <v/>
      </c>
      <c r="AC97" s="365" t="str">
        <f t="shared" si="28"/>
        <v/>
      </c>
      <c r="AD97" s="461"/>
    </row>
    <row r="98" spans="1:30" ht="13.5" collapsed="1" thickBot="1" x14ac:dyDescent="0.25">
      <c r="B98" s="32"/>
      <c r="C98" s="32"/>
      <c r="D98" s="103"/>
      <c r="E98" s="110"/>
      <c r="F98" s="110"/>
      <c r="G98" s="111"/>
      <c r="H98" s="112"/>
      <c r="I98" s="29"/>
      <c r="J98" s="111"/>
      <c r="L98" s="418" t="s">
        <v>102</v>
      </c>
      <c r="M98" s="78"/>
      <c r="N98" s="101">
        <f>SUM(N73:N97)</f>
        <v>0</v>
      </c>
      <c r="O98" s="101">
        <f>SUM(O73:O97)</f>
        <v>0</v>
      </c>
      <c r="P98" s="101">
        <f>SUM(P73:P97)</f>
        <v>0</v>
      </c>
      <c r="Q98" s="29"/>
      <c r="R98" s="439">
        <f>SUM(R73:R97)</f>
        <v>0</v>
      </c>
      <c r="S98" s="102">
        <f>SUM(S73:S97)</f>
        <v>0</v>
      </c>
      <c r="T98" s="102">
        <f>SUM(T73:T97)</f>
        <v>0</v>
      </c>
      <c r="V98" s="364">
        <f>SUM(V73:V97)</f>
        <v>0</v>
      </c>
      <c r="W98" s="70"/>
      <c r="X98" s="364">
        <f>SUM(X73:X97)</f>
        <v>0</v>
      </c>
      <c r="Z98" s="364">
        <f>SUM(Z73:Z97)</f>
        <v>0</v>
      </c>
      <c r="AA98" s="364">
        <f>SUM(AA73:AA97)</f>
        <v>0</v>
      </c>
      <c r="AB98" s="364">
        <f>SUM(AB73:AB97)</f>
        <v>0</v>
      </c>
      <c r="AC98" s="364">
        <f>SUM(AC73:AC97)</f>
        <v>0</v>
      </c>
      <c r="AD98" s="462"/>
    </row>
    <row r="99" spans="1:30" ht="13.5" thickBot="1" x14ac:dyDescent="0.25">
      <c r="B99" s="32"/>
      <c r="C99" s="32"/>
      <c r="D99" s="103"/>
      <c r="E99" s="110"/>
      <c r="F99" s="110"/>
      <c r="G99" s="111"/>
      <c r="H99" s="112"/>
      <c r="I99" s="29"/>
      <c r="J99" s="111"/>
      <c r="U99" s="100"/>
      <c r="V99" s="100"/>
      <c r="W99" s="100"/>
      <c r="X99" s="100"/>
      <c r="Z99" s="100"/>
      <c r="AA99" s="100"/>
      <c r="AB99" s="100"/>
    </row>
    <row r="100" spans="1:30" ht="15" customHeight="1" thickBot="1" x14ac:dyDescent="0.25">
      <c r="B100" s="503" t="s">
        <v>244</v>
      </c>
      <c r="C100" s="503"/>
      <c r="D100" s="503"/>
      <c r="E100" s="503"/>
      <c r="F100" s="29"/>
      <c r="I100" s="29"/>
      <c r="P100" s="29"/>
      <c r="Q100" s="29"/>
      <c r="R100" s="406" t="s">
        <v>87</v>
      </c>
      <c r="S100" s="401"/>
      <c r="T100" s="402"/>
      <c r="U100" s="6"/>
      <c r="V100" s="498" t="s">
        <v>61</v>
      </c>
      <c r="W100" s="6"/>
      <c r="X100" s="498" t="s">
        <v>62</v>
      </c>
      <c r="Z100" s="401"/>
      <c r="AA100" s="402"/>
      <c r="AB100" s="412"/>
      <c r="AC100" s="413"/>
      <c r="AD100" s="463"/>
    </row>
    <row r="101" spans="1:30" ht="13.5" thickBot="1" x14ac:dyDescent="0.25">
      <c r="B101" s="106"/>
      <c r="C101" s="106"/>
      <c r="D101" s="107"/>
      <c r="E101" s="107"/>
      <c r="G101" s="107"/>
      <c r="H101" s="108"/>
      <c r="I101" s="95"/>
      <c r="J101" s="107"/>
      <c r="K101" s="107"/>
      <c r="L101" s="107"/>
      <c r="P101" s="29"/>
      <c r="Q101" s="29"/>
      <c r="R101" s="6"/>
      <c r="S101" s="6"/>
      <c r="T101" s="6"/>
      <c r="U101" s="6"/>
      <c r="V101" s="499"/>
      <c r="W101" s="6"/>
      <c r="X101" s="499"/>
      <c r="Z101" s="6"/>
      <c r="AA101" s="6"/>
      <c r="AB101" s="6"/>
      <c r="AC101" s="97"/>
      <c r="AD101" s="97"/>
    </row>
    <row r="102" spans="1:30" ht="39" customHeight="1" thickBot="1" x14ac:dyDescent="0.25">
      <c r="A102" s="117"/>
      <c r="B102" s="504" t="s">
        <v>109</v>
      </c>
      <c r="C102" s="505"/>
      <c r="D102" s="505"/>
      <c r="E102" s="240" t="s">
        <v>112</v>
      </c>
      <c r="F102" s="237" t="s">
        <v>113</v>
      </c>
      <c r="G102" s="240" t="s">
        <v>114</v>
      </c>
      <c r="H102" s="240" t="s">
        <v>115</v>
      </c>
      <c r="I102" s="240" t="s">
        <v>116</v>
      </c>
      <c r="J102" s="240" t="s">
        <v>117</v>
      </c>
      <c r="K102" s="240" t="s">
        <v>118</v>
      </c>
      <c r="L102" s="236" t="s">
        <v>235</v>
      </c>
      <c r="M102" s="143" t="s">
        <v>94</v>
      </c>
      <c r="N102" s="237" t="s">
        <v>119</v>
      </c>
      <c r="O102" s="237" t="s">
        <v>95</v>
      </c>
      <c r="P102" s="237" t="s">
        <v>96</v>
      </c>
      <c r="Q102" s="117"/>
      <c r="R102" s="239" t="s">
        <v>68</v>
      </c>
      <c r="S102" s="238" t="s">
        <v>97</v>
      </c>
      <c r="T102" s="238" t="s">
        <v>70</v>
      </c>
      <c r="U102" s="119"/>
      <c r="V102" s="239" t="s">
        <v>68</v>
      </c>
      <c r="W102" s="6"/>
      <c r="X102" s="239" t="s">
        <v>68</v>
      </c>
      <c r="Y102" s="117"/>
      <c r="Z102" s="238" t="s">
        <v>97</v>
      </c>
      <c r="AA102" s="238" t="s">
        <v>70</v>
      </c>
      <c r="AB102" s="238" t="s">
        <v>97</v>
      </c>
      <c r="AC102" s="238" t="s">
        <v>70</v>
      </c>
      <c r="AD102" s="118"/>
    </row>
    <row r="103" spans="1:30" x14ac:dyDescent="0.2">
      <c r="B103" s="516"/>
      <c r="C103" s="517"/>
      <c r="D103" s="517"/>
      <c r="E103" s="20"/>
      <c r="F103" s="141"/>
      <c r="G103" s="151" t="str">
        <f>IF(E103="","",IF($C$7&gt;12,IF(E103="computer",F103*Hulpsheets!$AX$4,F103*Hulpsheets!$AX$5),(IF(E103="computer",F103*Hulpsheets!$AX$4,F103*Hulpsheets!$AX$5)*$C$7/12)))</f>
        <v/>
      </c>
      <c r="H103" s="151" t="str">
        <f>IF(E103="","",IF($C$7&lt;13,0,IF($C$7&gt;24,IF(E103="computer",F103*Hulpsheets!$AY$4,F103*Hulpsheets!$AY$5),IF(E103="computer",F103*Hulpsheets!$AY$4,F103*Hulpsheets!$AY$5)*($C$7-12)/12)))</f>
        <v/>
      </c>
      <c r="I103" s="151" t="str">
        <f>IF(E103="","",IF($C$7&lt;24,0,IF($C$7&gt;36,IF(E103="computer",F103*Hulpsheets!$AZ$4,F103*Hulpsheets!$AZ$5),IF(E103="computer",F103*Hulpsheets!$AZ$4,F103*Hulpsheets!$AZ$5)*($C$7-24)/12)))</f>
        <v/>
      </c>
      <c r="J103" s="151" t="str">
        <f>IF(E103="","",IF($C$7&lt;36,0,IF($C$7&gt;48,IF(E103="computer",F103*Hulpsheets!$BA$4,F103*Hulpsheets!$BA$5),IF(E103="computer",F103*Hulpsheets!$BA$4,F103*Hulpsheets!$BA$5)*($C$7-36)/12)))</f>
        <v/>
      </c>
      <c r="K103" s="151" t="str">
        <f>IF(E103="","",IF($C$7&lt;48,0,IF($C$7&gt;48,IF(E103="computer",F103*Hulpsheets!$BB$4,F103*Hulpsheets!$BB$5),IF(E103="computer",F103*Hulpsheets!$BB$4,F103*Hulpsheets!$BB$5)*($C$7-48)/12)))</f>
        <v/>
      </c>
      <c r="L103" s="429" t="s">
        <v>120</v>
      </c>
      <c r="M103" s="257" t="str">
        <f>IF(LEN($C$5)&lt;=1,
    "",
    IF(
        OR($C$5="Overige (zorg-)instellingen",$C$5="Onderneming"),
        IF(Basisgegevens!$C$5="Ja",
            IFERROR(
                INDEX(Hulpsheets!$AO$3:$AR$18,
                    MATCH($C$9,Hulpsheets!$AN$3:$AN$18,0),
                    MATCH($C$6,Hulpsheets!$AO$3:$AR$3,0)
                ),
                ""
            ),
            IFERROR(
                INDEX(Hulpsheets!$AH$3:$AK$18,
                    MATCH($C$9,Hulpsheets!$AG$3:$AG$18,0),
                    MATCH($C$6,Hulpsheets!$AH$3:$AK$3,0)
                ),
                ""
            )
        ),
        IF($L103="Niet-economische activiteit",
            100%,
            IF(Basisgegevens!$C$5="Ja",
                IFERROR(
                    INDEX(Hulpsheets!$AO$3:$AR$18,
                        MATCH($C$9,Hulpsheets!$AN$3:$AN$18,0),
                        MATCH($C$6,Hulpsheets!$AO$3:$AR$3,0)
                    ),
                    ""
                ),
                IFERROR(
                    INDEX(Hulpsheets!$AH$3:$AK$18,
                        MATCH($C$9,Hulpsheets!$AG$3:$AG$18,0),
                        MATCH($C$6,Hulpsheets!$AH$3:$AK$3,0)
                    ),
                    ""
                )
            )
        )
    )
)</f>
        <v/>
      </c>
      <c r="N103" s="397">
        <f t="shared" ref="N103:N127" si="31">SUM(G103:K103)</f>
        <v>0</v>
      </c>
      <c r="O103" s="82" t="str">
        <f t="shared" ref="O103:O127" si="32">IFERROR(N103*M103,"")</f>
        <v/>
      </c>
      <c r="P103" s="85" t="str">
        <f t="shared" ref="P103:P127" si="33">IFERROR(N103-O103,"")</f>
        <v/>
      </c>
      <c r="R103" s="404"/>
      <c r="S103" s="407" t="str">
        <f>IFERROR($R103*(1-$M103),"")</f>
        <v/>
      </c>
      <c r="T103" s="130" t="str">
        <f t="shared" ref="T103:T127" si="34">IFERROR(R103-S103,"")</f>
        <v/>
      </c>
      <c r="U103" s="80"/>
      <c r="V103" s="404"/>
      <c r="W103" s="70"/>
      <c r="X103" s="404"/>
      <c r="Z103" s="407" t="str">
        <f>IFERROR($V103*(1-$M103),"")</f>
        <v/>
      </c>
      <c r="AA103" s="130" t="str">
        <f t="shared" ref="AA103:AA127" si="35">IFERROR(V103-Z103,"")</f>
        <v/>
      </c>
      <c r="AB103" s="407" t="str">
        <f t="shared" ref="AB103:AB127" si="36">IFERROR($X103*(1-$M103),"")</f>
        <v/>
      </c>
      <c r="AC103" s="130" t="str">
        <f t="shared" ref="AC103:AC127" si="37">IFERROR(X103-AB103,"")</f>
        <v/>
      </c>
      <c r="AD103" s="461"/>
    </row>
    <row r="104" spans="1:30" x14ac:dyDescent="0.2">
      <c r="B104" s="514"/>
      <c r="C104" s="515"/>
      <c r="D104" s="515"/>
      <c r="E104" s="19"/>
      <c r="F104" s="141"/>
      <c r="G104" s="151" t="str">
        <f>IF(E104="","",IF($C$7&gt;12,IF(E104="computer",F104*Hulpsheets!$AX$4,F104*Hulpsheets!$AX$5),(IF(E104="computer",F104*Hulpsheets!$AX$4,F104*Hulpsheets!$AX$5)*$C$7/12)))</f>
        <v/>
      </c>
      <c r="H104" s="151" t="str">
        <f>IF(E104="","",IF($C$7&lt;13,0,IF($C$7&gt;24,IF(E104="computer",F104*Hulpsheets!$AY$4,F104*Hulpsheets!$AY$5),IF(E104="computer",F104*Hulpsheets!$AY$4,F104*Hulpsheets!$AY$5)*($C$7-12)/12)))</f>
        <v/>
      </c>
      <c r="I104" s="151" t="str">
        <f>IF(E104="","",IF($C$7&lt;24,0,IF($C$7&gt;36,IF(E104="computer",F104*Hulpsheets!$AZ$4,F104*Hulpsheets!$AZ$5),IF(E104="computer",F104*Hulpsheets!$AZ$4,F104*Hulpsheets!$AZ$5)*($C$7-24)/12)))</f>
        <v/>
      </c>
      <c r="J104" s="151" t="str">
        <f>IF(E104="","",IF($C$7&lt;36,0,IF($C$7&gt;48,IF(E104="computer",F104*Hulpsheets!$BA$4,F104*Hulpsheets!$BA$5),IF(E104="computer",F104*Hulpsheets!$BA$4,F104*Hulpsheets!$BA$5)*($C$7-36)/12)))</f>
        <v/>
      </c>
      <c r="K104" s="151" t="str">
        <f>IF(E104="","",IF($C$7&lt;48,0,IF($C$7&gt;48,IF(E104="computer",F104*Hulpsheets!$BB$4,F104*Hulpsheets!$BB$5),IF(E104="computer",F104*Hulpsheets!$BB$4,F104*Hulpsheets!$BB$5)*($C$7-48)/12)))</f>
        <v/>
      </c>
      <c r="L104" s="429" t="s">
        <v>120</v>
      </c>
      <c r="M104" s="257" t="str">
        <f>IF(LEN($C$5)&lt;=1,
    "",
    IF(
        OR($C$5="Overige (zorg-)instellingen",$C$5="Onderneming"),
        IF(Basisgegevens!$C$5="Ja",
            IFERROR(
                INDEX(Hulpsheets!$AO$3:$AR$18,
                    MATCH($C$9,Hulpsheets!$AN$3:$AN$18,0),
                    MATCH($C$6,Hulpsheets!$AO$3:$AR$3,0)
                ),
                ""
            ),
            IFERROR(
                INDEX(Hulpsheets!$AH$3:$AK$18,
                    MATCH($C$9,Hulpsheets!$AG$3:$AG$18,0),
                    MATCH($C$6,Hulpsheets!$AH$3:$AK$3,0)
                ),
                ""
            )
        ),
        IF($L104="Niet-economische activiteit",
            100%,
            IF(Basisgegevens!$C$5="Ja",
                IFERROR(
                    INDEX(Hulpsheets!$AO$3:$AR$18,
                        MATCH($C$9,Hulpsheets!$AN$3:$AN$18,0),
                        MATCH($C$6,Hulpsheets!$AO$3:$AR$3,0)
                    ),
                    ""
                ),
                IFERROR(
                    INDEX(Hulpsheets!$AH$3:$AK$18,
                        MATCH($C$9,Hulpsheets!$AG$3:$AG$18,0),
                        MATCH($C$6,Hulpsheets!$AH$3:$AK$3,0)
                    ),
                    ""
                )
            )
        )
    )
)</f>
        <v/>
      </c>
      <c r="N104" s="397">
        <f t="shared" si="31"/>
        <v>0</v>
      </c>
      <c r="O104" s="77" t="str">
        <f t="shared" si="32"/>
        <v/>
      </c>
      <c r="P104" s="86" t="str">
        <f t="shared" si="33"/>
        <v/>
      </c>
      <c r="R104" s="404"/>
      <c r="S104" s="407" t="str">
        <f t="shared" ref="S104:S127" si="38">IFERROR($R104*(1-$M104),"")</f>
        <v/>
      </c>
      <c r="T104" s="130" t="str">
        <f t="shared" si="34"/>
        <v/>
      </c>
      <c r="U104" s="70"/>
      <c r="V104" s="404"/>
      <c r="W104" s="70"/>
      <c r="X104" s="404"/>
      <c r="Z104" s="407" t="str">
        <f t="shared" ref="Z104:Z127" si="39">IFERROR($V104*(1-$M104),"")</f>
        <v/>
      </c>
      <c r="AA104" s="130" t="str">
        <f t="shared" si="35"/>
        <v/>
      </c>
      <c r="AB104" s="407" t="str">
        <f t="shared" si="36"/>
        <v/>
      </c>
      <c r="AC104" s="130" t="str">
        <f t="shared" si="37"/>
        <v/>
      </c>
      <c r="AD104" s="461"/>
    </row>
    <row r="105" spans="1:30" x14ac:dyDescent="0.2">
      <c r="B105" s="514"/>
      <c r="C105" s="515"/>
      <c r="D105" s="515"/>
      <c r="E105" s="19"/>
      <c r="F105" s="141"/>
      <c r="G105" s="151" t="str">
        <f>IF(E105="","",IF($C$7&gt;12,IF(E105="computer",F105*Hulpsheets!$AX$4,F105*Hulpsheets!$AX$5),(IF(E105="computer",F105*Hulpsheets!$AX$4,F105*Hulpsheets!$AX$5)*$C$7/12)))</f>
        <v/>
      </c>
      <c r="H105" s="151" t="str">
        <f>IF(E105="","",IF($C$7&lt;13,0,IF($C$7&gt;24,IF(E105="computer",F105*Hulpsheets!$AY$4,F105*Hulpsheets!$AY$5),IF(E105="computer",F105*Hulpsheets!$AY$4,F105*Hulpsheets!$AY$5)*($C$7-12)/12)))</f>
        <v/>
      </c>
      <c r="I105" s="151" t="str">
        <f>IF(E105="","",IF($C$7&lt;24,0,IF($C$7&gt;36,IF(E105="computer",F105*Hulpsheets!$AZ$4,F105*Hulpsheets!$AZ$5),IF(E105="computer",F105*Hulpsheets!$AZ$4,F105*Hulpsheets!$AZ$5)*($C$7-24)/12)))</f>
        <v/>
      </c>
      <c r="J105" s="151" t="str">
        <f>IF(E105="","",IF($C$7&lt;36,0,IF($C$7&gt;48,IF(E105="computer",F105*Hulpsheets!$BA$4,F105*Hulpsheets!$BA$5),IF(E105="computer",F105*Hulpsheets!$BA$4,F105*Hulpsheets!$BA$5)*($C$7-36)/12)))</f>
        <v/>
      </c>
      <c r="K105" s="151" t="str">
        <f>IF(E105="","",IF($C$7&lt;48,0,IF($C$7&gt;48,IF(E105="computer",F105*Hulpsheets!$BB$4,F105*Hulpsheets!$BB$5),IF(E105="computer",F105*Hulpsheets!$BB$4,F105*Hulpsheets!$BB$5)*($C$7-48)/12)))</f>
        <v/>
      </c>
      <c r="L105" s="429" t="s">
        <v>120</v>
      </c>
      <c r="M105" s="257" t="str">
        <f>IF(LEN($C$5)&lt;=1,
    "",
    IF(
        OR($C$5="Overige (zorg-)instellingen",$C$5="Onderneming"),
        IF(Basisgegevens!$C$5="Ja",
            IFERROR(
                INDEX(Hulpsheets!$AO$3:$AR$18,
                    MATCH($C$9,Hulpsheets!$AN$3:$AN$18,0),
                    MATCH($C$6,Hulpsheets!$AO$3:$AR$3,0)
                ),
                ""
            ),
            IFERROR(
                INDEX(Hulpsheets!$AH$3:$AK$18,
                    MATCH($C$9,Hulpsheets!$AG$3:$AG$18,0),
                    MATCH($C$6,Hulpsheets!$AH$3:$AK$3,0)
                ),
                ""
            )
        ),
        IF($L105="Niet-economische activiteit",
            100%,
            IF(Basisgegevens!$C$5="Ja",
                IFERROR(
                    INDEX(Hulpsheets!$AO$3:$AR$18,
                        MATCH($C$9,Hulpsheets!$AN$3:$AN$18,0),
                        MATCH($C$6,Hulpsheets!$AO$3:$AR$3,0)
                    ),
                    ""
                ),
                IFERROR(
                    INDEX(Hulpsheets!$AH$3:$AK$18,
                        MATCH($C$9,Hulpsheets!$AG$3:$AG$18,0),
                        MATCH($C$6,Hulpsheets!$AH$3:$AK$3,0)
                    ),
                    ""
                )
            )
        )
    )
)</f>
        <v/>
      </c>
      <c r="N105" s="397">
        <f t="shared" si="31"/>
        <v>0</v>
      </c>
      <c r="O105" s="77" t="str">
        <f t="shared" si="32"/>
        <v/>
      </c>
      <c r="P105" s="86" t="str">
        <f t="shared" si="33"/>
        <v/>
      </c>
      <c r="R105" s="404"/>
      <c r="S105" s="407" t="str">
        <f t="shared" si="38"/>
        <v/>
      </c>
      <c r="T105" s="130" t="str">
        <f t="shared" si="34"/>
        <v/>
      </c>
      <c r="U105" s="70"/>
      <c r="V105" s="404"/>
      <c r="W105" s="70"/>
      <c r="X105" s="404"/>
      <c r="Z105" s="407" t="str">
        <f t="shared" si="39"/>
        <v/>
      </c>
      <c r="AA105" s="130" t="str">
        <f t="shared" si="35"/>
        <v/>
      </c>
      <c r="AB105" s="407" t="str">
        <f t="shared" si="36"/>
        <v/>
      </c>
      <c r="AC105" s="130" t="str">
        <f t="shared" si="37"/>
        <v/>
      </c>
      <c r="AD105" s="461"/>
    </row>
    <row r="106" spans="1:30" x14ac:dyDescent="0.2">
      <c r="B106" s="514"/>
      <c r="C106" s="515"/>
      <c r="D106" s="515"/>
      <c r="E106" s="19"/>
      <c r="F106" s="141"/>
      <c r="G106" s="151" t="str">
        <f>IF(E106="","",IF($C$7&gt;12,IF(E106="computer",F106*Hulpsheets!$AX$4,F106*Hulpsheets!$AX$5),(IF(E106="computer",F106*Hulpsheets!$AX$4,F106*Hulpsheets!$AX$5)*$C$7/12)))</f>
        <v/>
      </c>
      <c r="H106" s="151" t="str">
        <f>IF(E106="","",IF($C$7&lt;13,0,IF($C$7&gt;24,IF(E106="computer",F106*Hulpsheets!$AY$4,F106*Hulpsheets!$AY$5),IF(E106="computer",F106*Hulpsheets!$AY$4,F106*Hulpsheets!$AY$5)*($C$7-12)/12)))</f>
        <v/>
      </c>
      <c r="I106" s="151" t="str">
        <f>IF(E106="","",IF($C$7&lt;24,0,IF($C$7&gt;36,IF(E106="computer",F106*Hulpsheets!$AZ$4,F106*Hulpsheets!$AZ$5),IF(E106="computer",F106*Hulpsheets!$AZ$4,F106*Hulpsheets!$AZ$5)*($C$7-24)/12)))</f>
        <v/>
      </c>
      <c r="J106" s="151" t="str">
        <f>IF(E106="","",IF($C$7&lt;36,0,IF($C$7&gt;48,IF(E106="computer",F106*Hulpsheets!$BA$4,F106*Hulpsheets!$BA$5),IF(E106="computer",F106*Hulpsheets!$BA$4,F106*Hulpsheets!$BA$5)*($C$7-36)/12)))</f>
        <v/>
      </c>
      <c r="K106" s="151" t="str">
        <f>IF(E106="","",IF($C$7&lt;48,0,IF($C$7&gt;48,IF(E106="computer",F106*Hulpsheets!$BB$4,F106*Hulpsheets!$BB$5),IF(E106="computer",F106*Hulpsheets!$BB$4,F106*Hulpsheets!$BB$5)*($C$7-48)/12)))</f>
        <v/>
      </c>
      <c r="L106" s="429" t="s">
        <v>120</v>
      </c>
      <c r="M106" s="257" t="str">
        <f>IF(LEN($C$5)&lt;=1,
    "",
    IF(
        OR($C$5="Overige (zorg-)instellingen",$C$5="Onderneming"),
        IF(Basisgegevens!$C$5="Ja",
            IFERROR(
                INDEX(Hulpsheets!$AO$3:$AR$18,
                    MATCH($C$9,Hulpsheets!$AN$3:$AN$18,0),
                    MATCH($C$6,Hulpsheets!$AO$3:$AR$3,0)
                ),
                ""
            ),
            IFERROR(
                INDEX(Hulpsheets!$AH$3:$AK$18,
                    MATCH($C$9,Hulpsheets!$AG$3:$AG$18,0),
                    MATCH($C$6,Hulpsheets!$AH$3:$AK$3,0)
                ),
                ""
            )
        ),
        IF($L106="Niet-economische activiteit",
            100%,
            IF(Basisgegevens!$C$5="Ja",
                IFERROR(
                    INDEX(Hulpsheets!$AO$3:$AR$18,
                        MATCH($C$9,Hulpsheets!$AN$3:$AN$18,0),
                        MATCH($C$6,Hulpsheets!$AO$3:$AR$3,0)
                    ),
                    ""
                ),
                IFERROR(
                    INDEX(Hulpsheets!$AH$3:$AK$18,
                        MATCH($C$9,Hulpsheets!$AG$3:$AG$18,0),
                        MATCH($C$6,Hulpsheets!$AH$3:$AK$3,0)
                    ),
                    ""
                )
            )
        )
    )
)</f>
        <v/>
      </c>
      <c r="N106" s="397">
        <f t="shared" si="31"/>
        <v>0</v>
      </c>
      <c r="O106" s="77" t="str">
        <f t="shared" si="32"/>
        <v/>
      </c>
      <c r="P106" s="86" t="str">
        <f t="shared" si="33"/>
        <v/>
      </c>
      <c r="R106" s="404"/>
      <c r="S106" s="407" t="str">
        <f t="shared" si="38"/>
        <v/>
      </c>
      <c r="T106" s="130" t="str">
        <f t="shared" si="34"/>
        <v/>
      </c>
      <c r="U106" s="70"/>
      <c r="V106" s="404"/>
      <c r="W106" s="70"/>
      <c r="X106" s="404"/>
      <c r="Z106" s="407" t="str">
        <f t="shared" si="39"/>
        <v/>
      </c>
      <c r="AA106" s="130" t="str">
        <f t="shared" si="35"/>
        <v/>
      </c>
      <c r="AB106" s="407" t="str">
        <f t="shared" si="36"/>
        <v/>
      </c>
      <c r="AC106" s="130" t="str">
        <f t="shared" si="37"/>
        <v/>
      </c>
      <c r="AD106" s="461"/>
    </row>
    <row r="107" spans="1:30" x14ac:dyDescent="0.2">
      <c r="B107" s="514"/>
      <c r="C107" s="515"/>
      <c r="D107" s="515"/>
      <c r="E107" s="19"/>
      <c r="F107" s="141"/>
      <c r="G107" s="151" t="str">
        <f>IF(E107="","",IF($C$7&gt;12,IF(E107="computer",F107*Hulpsheets!$AX$4,F107*Hulpsheets!$AX$5),(IF(E107="computer",F107*Hulpsheets!$AX$4,F107*Hulpsheets!$AX$5)*$C$7/12)))</f>
        <v/>
      </c>
      <c r="H107" s="151" t="str">
        <f>IF(E107="","",IF($C$7&lt;13,0,IF($C$7&gt;24,IF(E107="computer",F107*Hulpsheets!$AY$4,F107*Hulpsheets!$AY$5),IF(E107="computer",F107*Hulpsheets!$AY$4,F107*Hulpsheets!$AY$5)*($C$7-12)/12)))</f>
        <v/>
      </c>
      <c r="I107" s="151" t="str">
        <f>IF(E107="","",IF($C$7&lt;24,0,IF($C$7&gt;36,IF(E107="computer",F107*Hulpsheets!$AZ$4,F107*Hulpsheets!$AZ$5),IF(E107="computer",F107*Hulpsheets!$AZ$4,F107*Hulpsheets!$AZ$5)*($C$7-24)/12)))</f>
        <v/>
      </c>
      <c r="J107" s="151" t="str">
        <f>IF(E107="","",IF($C$7&lt;36,0,IF($C$7&gt;48,IF(E107="computer",F107*Hulpsheets!$BA$4,F107*Hulpsheets!$BA$5),IF(E107="computer",F107*Hulpsheets!$BA$4,F107*Hulpsheets!$BA$5)*($C$7-36)/12)))</f>
        <v/>
      </c>
      <c r="K107" s="151" t="str">
        <f>IF(E107="","",IF($C$7&lt;48,0,IF($C$7&gt;48,IF(E107="computer",F107*Hulpsheets!$BB$4,F107*Hulpsheets!$BB$5),IF(E107="computer",F107*Hulpsheets!$BB$4,F107*Hulpsheets!$BB$5)*($C$7-48)/12)))</f>
        <v/>
      </c>
      <c r="L107" s="429" t="s">
        <v>120</v>
      </c>
      <c r="M107" s="257" t="str">
        <f>IF(LEN($C$5)&lt;=1,
    "",
    IF(
        OR($C$5="Overige (zorg-)instellingen",$C$5="Onderneming"),
        IF(Basisgegevens!$C$5="Ja",
            IFERROR(
                INDEX(Hulpsheets!$AO$3:$AR$18,
                    MATCH($C$9,Hulpsheets!$AN$3:$AN$18,0),
                    MATCH($C$6,Hulpsheets!$AO$3:$AR$3,0)
                ),
                ""
            ),
            IFERROR(
                INDEX(Hulpsheets!$AH$3:$AK$18,
                    MATCH($C$9,Hulpsheets!$AG$3:$AG$18,0),
                    MATCH($C$6,Hulpsheets!$AH$3:$AK$3,0)
                ),
                ""
            )
        ),
        IF($L107="Niet-economische activiteit",
            100%,
            IF(Basisgegevens!$C$5="Ja",
                IFERROR(
                    INDEX(Hulpsheets!$AO$3:$AR$18,
                        MATCH($C$9,Hulpsheets!$AN$3:$AN$18,0),
                        MATCH($C$6,Hulpsheets!$AO$3:$AR$3,0)
                    ),
                    ""
                ),
                IFERROR(
                    INDEX(Hulpsheets!$AH$3:$AK$18,
                        MATCH($C$9,Hulpsheets!$AG$3:$AG$18,0),
                        MATCH($C$6,Hulpsheets!$AH$3:$AK$3,0)
                    ),
                    ""
                )
            )
        )
    )
)</f>
        <v/>
      </c>
      <c r="N107" s="397">
        <f t="shared" si="31"/>
        <v>0</v>
      </c>
      <c r="O107" s="77" t="str">
        <f t="shared" si="32"/>
        <v/>
      </c>
      <c r="P107" s="86" t="str">
        <f t="shared" si="33"/>
        <v/>
      </c>
      <c r="R107" s="404"/>
      <c r="S107" s="407" t="str">
        <f t="shared" si="38"/>
        <v/>
      </c>
      <c r="T107" s="130" t="str">
        <f t="shared" si="34"/>
        <v/>
      </c>
      <c r="U107" s="70"/>
      <c r="V107" s="404"/>
      <c r="W107" s="70"/>
      <c r="X107" s="404"/>
      <c r="Z107" s="407" t="str">
        <f t="shared" si="39"/>
        <v/>
      </c>
      <c r="AA107" s="130" t="str">
        <f t="shared" si="35"/>
        <v/>
      </c>
      <c r="AB107" s="407" t="str">
        <f t="shared" si="36"/>
        <v/>
      </c>
      <c r="AC107" s="130" t="str">
        <f t="shared" si="37"/>
        <v/>
      </c>
      <c r="AD107" s="461"/>
    </row>
    <row r="108" spans="1:30" x14ac:dyDescent="0.2">
      <c r="B108" s="514"/>
      <c r="C108" s="515"/>
      <c r="D108" s="515"/>
      <c r="E108" s="19"/>
      <c r="F108" s="141"/>
      <c r="G108" s="151" t="str">
        <f>IF(E108="","",IF($C$7&gt;12,IF(E108="computer",F108*Hulpsheets!$AX$4,F108*Hulpsheets!$AX$5),(IF(E108="computer",F108*Hulpsheets!$AX$4,F108*Hulpsheets!$AX$5)*$C$7/12)))</f>
        <v/>
      </c>
      <c r="H108" s="151" t="str">
        <f>IF(E108="","",IF($C$7&lt;13,0,IF($C$7&gt;24,IF(E108="computer",F108*Hulpsheets!$AY$4,F108*Hulpsheets!$AY$5),IF(E108="computer",F108*Hulpsheets!$AY$4,F108*Hulpsheets!$AY$5)*($C$7-12)/12)))</f>
        <v/>
      </c>
      <c r="I108" s="151" t="str">
        <f>IF(E108="","",IF($C$7&lt;24,0,IF($C$7&gt;36,IF(E108="computer",F108*Hulpsheets!$AZ$4,F108*Hulpsheets!$AZ$5),IF(E108="computer",F108*Hulpsheets!$AZ$4,F108*Hulpsheets!$AZ$5)*($C$7-24)/12)))</f>
        <v/>
      </c>
      <c r="J108" s="151" t="str">
        <f>IF(E108="","",IF($C$7&lt;36,0,IF($C$7&gt;48,IF(E108="computer",F108*Hulpsheets!$BA$4,F108*Hulpsheets!$BA$5),IF(E108="computer",F108*Hulpsheets!$BA$4,F108*Hulpsheets!$BA$5)*($C$7-36)/12)))</f>
        <v/>
      </c>
      <c r="K108" s="151" t="str">
        <f>IF(E108="","",IF($C$7&lt;48,0,IF($C$7&gt;48,IF(E108="computer",F108*Hulpsheets!$BB$4,F108*Hulpsheets!$BB$5),IF(E108="computer",F108*Hulpsheets!$BB$4,F108*Hulpsheets!$BB$5)*($C$7-48)/12)))</f>
        <v/>
      </c>
      <c r="L108" s="429" t="s">
        <v>120</v>
      </c>
      <c r="M108" s="257" t="str">
        <f>IF(LEN($C$5)&lt;=1,
    "",
    IF(
        OR($C$5="Overige (zorg-)instellingen",$C$5="Onderneming"),
        IF(Basisgegevens!$C$5="Ja",
            IFERROR(
                INDEX(Hulpsheets!$AO$3:$AR$18,
                    MATCH($C$9,Hulpsheets!$AN$3:$AN$18,0),
                    MATCH($C$6,Hulpsheets!$AO$3:$AR$3,0)
                ),
                ""
            ),
            IFERROR(
                INDEX(Hulpsheets!$AH$3:$AK$18,
                    MATCH($C$9,Hulpsheets!$AG$3:$AG$18,0),
                    MATCH($C$6,Hulpsheets!$AH$3:$AK$3,0)
                ),
                ""
            )
        ),
        IF($L108="Niet-economische activiteit",
            100%,
            IF(Basisgegevens!$C$5="Ja",
                IFERROR(
                    INDEX(Hulpsheets!$AO$3:$AR$18,
                        MATCH($C$9,Hulpsheets!$AN$3:$AN$18,0),
                        MATCH($C$6,Hulpsheets!$AO$3:$AR$3,0)
                    ),
                    ""
                ),
                IFERROR(
                    INDEX(Hulpsheets!$AH$3:$AK$18,
                        MATCH($C$9,Hulpsheets!$AG$3:$AG$18,0),
                        MATCH($C$6,Hulpsheets!$AH$3:$AK$3,0)
                    ),
                    ""
                )
            )
        )
    )
)</f>
        <v/>
      </c>
      <c r="N108" s="397">
        <f t="shared" si="31"/>
        <v>0</v>
      </c>
      <c r="O108" s="77" t="str">
        <f t="shared" si="32"/>
        <v/>
      </c>
      <c r="P108" s="86" t="str">
        <f t="shared" si="33"/>
        <v/>
      </c>
      <c r="R108" s="404"/>
      <c r="S108" s="407" t="str">
        <f t="shared" si="38"/>
        <v/>
      </c>
      <c r="T108" s="130" t="str">
        <f t="shared" si="34"/>
        <v/>
      </c>
      <c r="U108" s="70"/>
      <c r="V108" s="404"/>
      <c r="W108" s="70"/>
      <c r="X108" s="404"/>
      <c r="Z108" s="407" t="str">
        <f t="shared" si="39"/>
        <v/>
      </c>
      <c r="AA108" s="130" t="str">
        <f t="shared" si="35"/>
        <v/>
      </c>
      <c r="AB108" s="407" t="str">
        <f t="shared" si="36"/>
        <v/>
      </c>
      <c r="AC108" s="130" t="str">
        <f t="shared" si="37"/>
        <v/>
      </c>
      <c r="AD108" s="461"/>
    </row>
    <row r="109" spans="1:30" x14ac:dyDescent="0.2">
      <c r="B109" s="514"/>
      <c r="C109" s="515"/>
      <c r="D109" s="515"/>
      <c r="E109" s="19"/>
      <c r="F109" s="141"/>
      <c r="G109" s="151" t="str">
        <f>IF(E109="","",IF($C$7&gt;12,IF(E109="computer",F109*Hulpsheets!$AX$4,F109*Hulpsheets!$AX$5),(IF(E109="computer",F109*Hulpsheets!$AX$4,F109*Hulpsheets!$AX$5)*$C$7/12)))</f>
        <v/>
      </c>
      <c r="H109" s="151" t="str">
        <f>IF(E109="","",IF($C$7&lt;13,0,IF($C$7&gt;24,IF(E109="computer",F109*Hulpsheets!$AY$4,F109*Hulpsheets!$AY$5),IF(E109="computer",F109*Hulpsheets!$AY$4,F109*Hulpsheets!$AY$5)*($C$7-12)/12)))</f>
        <v/>
      </c>
      <c r="I109" s="151" t="str">
        <f>IF(E109="","",IF($C$7&lt;24,0,IF($C$7&gt;36,IF(E109="computer",F109*Hulpsheets!$AZ$4,F109*Hulpsheets!$AZ$5),IF(E109="computer",F109*Hulpsheets!$AZ$4,F109*Hulpsheets!$AZ$5)*($C$7-24)/12)))</f>
        <v/>
      </c>
      <c r="J109" s="151" t="str">
        <f>IF(E109="","",IF($C$7&lt;36,0,IF($C$7&gt;48,IF(E109="computer",F109*Hulpsheets!$BA$4,F109*Hulpsheets!$BA$5),IF(E109="computer",F109*Hulpsheets!$BA$4,F109*Hulpsheets!$BA$5)*($C$7-36)/12)))</f>
        <v/>
      </c>
      <c r="K109" s="151" t="str">
        <f>IF(E109="","",IF($C$7&lt;48,0,IF($C$7&gt;48,IF(E109="computer",F109*Hulpsheets!$BB$4,F109*Hulpsheets!$BB$5),IF(E109="computer",F109*Hulpsheets!$BB$4,F109*Hulpsheets!$BB$5)*($C$7-48)/12)))</f>
        <v/>
      </c>
      <c r="L109" s="429" t="s">
        <v>120</v>
      </c>
      <c r="M109" s="257" t="str">
        <f>IF(LEN($C$5)&lt;=1,
    "",
    IF(
        OR($C$5="Overige (zorg-)instellingen",$C$5="Onderneming"),
        IF(Basisgegevens!$C$5="Ja",
            IFERROR(
                INDEX(Hulpsheets!$AO$3:$AR$18,
                    MATCH($C$9,Hulpsheets!$AN$3:$AN$18,0),
                    MATCH($C$6,Hulpsheets!$AO$3:$AR$3,0)
                ),
                ""
            ),
            IFERROR(
                INDEX(Hulpsheets!$AH$3:$AK$18,
                    MATCH($C$9,Hulpsheets!$AG$3:$AG$18,0),
                    MATCH($C$6,Hulpsheets!$AH$3:$AK$3,0)
                ),
                ""
            )
        ),
        IF($L109="Niet-economische activiteit",
            100%,
            IF(Basisgegevens!$C$5="Ja",
                IFERROR(
                    INDEX(Hulpsheets!$AO$3:$AR$18,
                        MATCH($C$9,Hulpsheets!$AN$3:$AN$18,0),
                        MATCH($C$6,Hulpsheets!$AO$3:$AR$3,0)
                    ),
                    ""
                ),
                IFERROR(
                    INDEX(Hulpsheets!$AH$3:$AK$18,
                        MATCH($C$9,Hulpsheets!$AG$3:$AG$18,0),
                        MATCH($C$6,Hulpsheets!$AH$3:$AK$3,0)
                    ),
                    ""
                )
            )
        )
    )
)</f>
        <v/>
      </c>
      <c r="N109" s="397">
        <f t="shared" si="31"/>
        <v>0</v>
      </c>
      <c r="O109" s="77" t="str">
        <f t="shared" si="32"/>
        <v/>
      </c>
      <c r="P109" s="86" t="str">
        <f t="shared" si="33"/>
        <v/>
      </c>
      <c r="R109" s="404"/>
      <c r="S109" s="407" t="str">
        <f t="shared" si="38"/>
        <v/>
      </c>
      <c r="T109" s="130" t="str">
        <f t="shared" si="34"/>
        <v/>
      </c>
      <c r="U109" s="70"/>
      <c r="V109" s="404"/>
      <c r="W109" s="70"/>
      <c r="X109" s="404"/>
      <c r="Z109" s="407" t="str">
        <f t="shared" si="39"/>
        <v/>
      </c>
      <c r="AA109" s="130" t="str">
        <f t="shared" si="35"/>
        <v/>
      </c>
      <c r="AB109" s="407" t="str">
        <f t="shared" si="36"/>
        <v/>
      </c>
      <c r="AC109" s="130" t="str">
        <f t="shared" si="37"/>
        <v/>
      </c>
      <c r="AD109" s="461"/>
    </row>
    <row r="110" spans="1:30" x14ac:dyDescent="0.2">
      <c r="B110" s="514"/>
      <c r="C110" s="515"/>
      <c r="D110" s="515"/>
      <c r="E110" s="19"/>
      <c r="F110" s="141"/>
      <c r="G110" s="151" t="str">
        <f>IF(E110="","",IF($C$7&gt;12,IF(E110="computer",F110*Hulpsheets!$AX$4,F110*Hulpsheets!$AX$5),(IF(E110="computer",F110*Hulpsheets!$AX$4,F110*Hulpsheets!$AX$5)*$C$7/12)))</f>
        <v/>
      </c>
      <c r="H110" s="151" t="str">
        <f>IF(E110="","",IF($C$7&lt;13,0,IF($C$7&gt;24,IF(E110="computer",F110*Hulpsheets!$AY$4,F110*Hulpsheets!$AY$5),IF(E110="computer",F110*Hulpsheets!$AY$4,F110*Hulpsheets!$AY$5)*($C$7-12)/12)))</f>
        <v/>
      </c>
      <c r="I110" s="151" t="str">
        <f>IF(E110="","",IF($C$7&lt;24,0,IF($C$7&gt;36,IF(E110="computer",F110*Hulpsheets!$AZ$4,F110*Hulpsheets!$AZ$5),IF(E110="computer",F110*Hulpsheets!$AZ$4,F110*Hulpsheets!$AZ$5)*($C$7-24)/12)))</f>
        <v/>
      </c>
      <c r="J110" s="151" t="str">
        <f>IF(E110="","",IF($C$7&lt;36,0,IF($C$7&gt;48,IF(E110="computer",F110*Hulpsheets!$BA$4,F110*Hulpsheets!$BA$5),IF(E110="computer",F110*Hulpsheets!$BA$4,F110*Hulpsheets!$BA$5)*($C$7-36)/12)))</f>
        <v/>
      </c>
      <c r="K110" s="151" t="str">
        <f>IF(E110="","",IF($C$7&lt;48,0,IF($C$7&gt;48,IF(E110="computer",F110*Hulpsheets!$BB$4,F110*Hulpsheets!$BB$5),IF(E110="computer",F110*Hulpsheets!$BB$4,F110*Hulpsheets!$BB$5)*($C$7-48)/12)))</f>
        <v/>
      </c>
      <c r="L110" s="429" t="s">
        <v>120</v>
      </c>
      <c r="M110" s="257" t="str">
        <f>IF(LEN($C$5)&lt;=1,
    "",
    IF(
        OR($C$5="Overige (zorg-)instellingen",$C$5="Onderneming"),
        IF(Basisgegevens!$C$5="Ja",
            IFERROR(
                INDEX(Hulpsheets!$AO$3:$AR$18,
                    MATCH($C$9,Hulpsheets!$AN$3:$AN$18,0),
                    MATCH($C$6,Hulpsheets!$AO$3:$AR$3,0)
                ),
                ""
            ),
            IFERROR(
                INDEX(Hulpsheets!$AH$3:$AK$18,
                    MATCH($C$9,Hulpsheets!$AG$3:$AG$18,0),
                    MATCH($C$6,Hulpsheets!$AH$3:$AK$3,0)
                ),
                ""
            )
        ),
        IF($L110="Niet-economische activiteit",
            100%,
            IF(Basisgegevens!$C$5="Ja",
                IFERROR(
                    INDEX(Hulpsheets!$AO$3:$AR$18,
                        MATCH($C$9,Hulpsheets!$AN$3:$AN$18,0),
                        MATCH($C$6,Hulpsheets!$AO$3:$AR$3,0)
                    ),
                    ""
                ),
                IFERROR(
                    INDEX(Hulpsheets!$AH$3:$AK$18,
                        MATCH($C$9,Hulpsheets!$AG$3:$AG$18,0),
                        MATCH($C$6,Hulpsheets!$AH$3:$AK$3,0)
                    ),
                    ""
                )
            )
        )
    )
)</f>
        <v/>
      </c>
      <c r="N110" s="397">
        <f t="shared" si="31"/>
        <v>0</v>
      </c>
      <c r="O110" s="77" t="str">
        <f t="shared" si="32"/>
        <v/>
      </c>
      <c r="P110" s="86" t="str">
        <f t="shared" si="33"/>
        <v/>
      </c>
      <c r="R110" s="404"/>
      <c r="S110" s="407" t="str">
        <f t="shared" si="38"/>
        <v/>
      </c>
      <c r="T110" s="130" t="str">
        <f t="shared" si="34"/>
        <v/>
      </c>
      <c r="U110" s="70"/>
      <c r="V110" s="404"/>
      <c r="W110" s="70"/>
      <c r="X110" s="404"/>
      <c r="Z110" s="407" t="str">
        <f t="shared" si="39"/>
        <v/>
      </c>
      <c r="AA110" s="130" t="str">
        <f t="shared" si="35"/>
        <v/>
      </c>
      <c r="AB110" s="407" t="str">
        <f t="shared" si="36"/>
        <v/>
      </c>
      <c r="AC110" s="130" t="str">
        <f t="shared" si="37"/>
        <v/>
      </c>
      <c r="AD110" s="461"/>
    </row>
    <row r="111" spans="1:30" x14ac:dyDescent="0.2">
      <c r="B111" s="514"/>
      <c r="C111" s="515"/>
      <c r="D111" s="515"/>
      <c r="E111" s="19"/>
      <c r="F111" s="141"/>
      <c r="G111" s="151" t="str">
        <f>IF(E111="","",IF($C$7&gt;12,IF(E111="computer",F111*Hulpsheets!$AX$4,F111*Hulpsheets!$AX$5),(IF(E111="computer",F111*Hulpsheets!$AX$4,F111*Hulpsheets!$AX$5)*$C$7/12)))</f>
        <v/>
      </c>
      <c r="H111" s="151" t="str">
        <f>IF(E111="","",IF($C$7&lt;13,0,IF($C$7&gt;24,IF(E111="computer",F111*Hulpsheets!$AY$4,F111*Hulpsheets!$AY$5),IF(E111="computer",F111*Hulpsheets!$AY$4,F111*Hulpsheets!$AY$5)*($C$7-12)/12)))</f>
        <v/>
      </c>
      <c r="I111" s="151" t="str">
        <f>IF(E111="","",IF($C$7&lt;24,0,IF($C$7&gt;36,IF(E111="computer",F111*Hulpsheets!$AZ$4,F111*Hulpsheets!$AZ$5),IF(E111="computer",F111*Hulpsheets!$AZ$4,F111*Hulpsheets!$AZ$5)*($C$7-24)/12)))</f>
        <v/>
      </c>
      <c r="J111" s="151" t="str">
        <f>IF(E111="","",IF($C$7&lt;36,0,IF($C$7&gt;48,IF(E111="computer",F111*Hulpsheets!$BA$4,F111*Hulpsheets!$BA$5),IF(E111="computer",F111*Hulpsheets!$BA$4,F111*Hulpsheets!$BA$5)*($C$7-36)/12)))</f>
        <v/>
      </c>
      <c r="K111" s="151" t="str">
        <f>IF(E111="","",IF($C$7&lt;48,0,IF($C$7&gt;48,IF(E111="computer",F111*Hulpsheets!$BB$4,F111*Hulpsheets!$BB$5),IF(E111="computer",F111*Hulpsheets!$BB$4,F111*Hulpsheets!$BB$5)*($C$7-48)/12)))</f>
        <v/>
      </c>
      <c r="L111" s="429" t="s">
        <v>120</v>
      </c>
      <c r="M111" s="257" t="str">
        <f>IF(LEN($C$5)&lt;=1,
    "",
    IF(
        OR($C$5="Overige (zorg-)instellingen",$C$5="Onderneming"),
        IF(Basisgegevens!$C$5="Ja",
            IFERROR(
                INDEX(Hulpsheets!$AO$3:$AR$18,
                    MATCH($C$9,Hulpsheets!$AN$3:$AN$18,0),
                    MATCH($C$6,Hulpsheets!$AO$3:$AR$3,0)
                ),
                ""
            ),
            IFERROR(
                INDEX(Hulpsheets!$AH$3:$AK$18,
                    MATCH($C$9,Hulpsheets!$AG$3:$AG$18,0),
                    MATCH($C$6,Hulpsheets!$AH$3:$AK$3,0)
                ),
                ""
            )
        ),
        IF($L111="Niet-economische activiteit",
            100%,
            IF(Basisgegevens!$C$5="Ja",
                IFERROR(
                    INDEX(Hulpsheets!$AO$3:$AR$18,
                        MATCH($C$9,Hulpsheets!$AN$3:$AN$18,0),
                        MATCH($C$6,Hulpsheets!$AO$3:$AR$3,0)
                    ),
                    ""
                ),
                IFERROR(
                    INDEX(Hulpsheets!$AH$3:$AK$18,
                        MATCH($C$9,Hulpsheets!$AG$3:$AG$18,0),
                        MATCH($C$6,Hulpsheets!$AH$3:$AK$3,0)
                    ),
                    ""
                )
            )
        )
    )
)</f>
        <v/>
      </c>
      <c r="N111" s="397">
        <f t="shared" si="31"/>
        <v>0</v>
      </c>
      <c r="O111" s="77" t="str">
        <f t="shared" si="32"/>
        <v/>
      </c>
      <c r="P111" s="86" t="str">
        <f t="shared" si="33"/>
        <v/>
      </c>
      <c r="R111" s="404"/>
      <c r="S111" s="407" t="str">
        <f t="shared" si="38"/>
        <v/>
      </c>
      <c r="T111" s="130" t="str">
        <f t="shared" si="34"/>
        <v/>
      </c>
      <c r="U111" s="70"/>
      <c r="V111" s="404"/>
      <c r="W111" s="70"/>
      <c r="X111" s="404"/>
      <c r="Z111" s="407" t="str">
        <f t="shared" si="39"/>
        <v/>
      </c>
      <c r="AA111" s="130" t="str">
        <f t="shared" si="35"/>
        <v/>
      </c>
      <c r="AB111" s="407" t="str">
        <f t="shared" si="36"/>
        <v/>
      </c>
      <c r="AC111" s="130" t="str">
        <f t="shared" si="37"/>
        <v/>
      </c>
      <c r="AD111" s="461"/>
    </row>
    <row r="112" spans="1:30" x14ac:dyDescent="0.2">
      <c r="B112" s="514"/>
      <c r="C112" s="515"/>
      <c r="D112" s="515"/>
      <c r="E112" s="19"/>
      <c r="F112" s="141"/>
      <c r="G112" s="151" t="str">
        <f>IF(E112="","",IF($C$7&gt;12,IF(E112="computer",F112*Hulpsheets!$AX$4,F112*Hulpsheets!$AX$5),(IF(E112="computer",F112*Hulpsheets!$AX$4,F112*Hulpsheets!$AX$5)*$C$7/12)))</f>
        <v/>
      </c>
      <c r="H112" s="151" t="str">
        <f>IF(E112="","",IF($C$7&lt;13,0,IF($C$7&gt;24,IF(E112="computer",F112*Hulpsheets!$AY$4,F112*Hulpsheets!$AY$5),IF(E112="computer",F112*Hulpsheets!$AY$4,F112*Hulpsheets!$AY$5)*($C$7-12)/12)))</f>
        <v/>
      </c>
      <c r="I112" s="151" t="str">
        <f>IF(E112="","",IF($C$7&lt;24,0,IF($C$7&gt;36,IF(E112="computer",F112*Hulpsheets!$AZ$4,F112*Hulpsheets!$AZ$5),IF(E112="computer",F112*Hulpsheets!$AZ$4,F112*Hulpsheets!$AZ$5)*($C$7-24)/12)))</f>
        <v/>
      </c>
      <c r="J112" s="151" t="str">
        <f>IF(E112="","",IF($C$7&lt;36,0,IF($C$7&gt;48,IF(E112="computer",F112*Hulpsheets!$BA$4,F112*Hulpsheets!$BA$5),IF(E112="computer",F112*Hulpsheets!$BA$4,F112*Hulpsheets!$BA$5)*($C$7-36)/12)))</f>
        <v/>
      </c>
      <c r="K112" s="151" t="str">
        <f>IF(E112="","",IF($C$7&lt;48,0,IF($C$7&gt;48,IF(E112="computer",F112*Hulpsheets!$BB$4,F112*Hulpsheets!$BB$5),IF(E112="computer",F112*Hulpsheets!$BB$4,F112*Hulpsheets!$BB$5)*($C$7-48)/12)))</f>
        <v/>
      </c>
      <c r="L112" s="429" t="s">
        <v>120</v>
      </c>
      <c r="M112" s="257" t="str">
        <f>IF(LEN($C$5)&lt;=1,
    "",
    IF(
        OR($C$5="Overige (zorg-)instellingen",$C$5="Onderneming"),
        IF(Basisgegevens!$C$5="Ja",
            IFERROR(
                INDEX(Hulpsheets!$AO$3:$AR$18,
                    MATCH($C$9,Hulpsheets!$AN$3:$AN$18,0),
                    MATCH($C$6,Hulpsheets!$AO$3:$AR$3,0)
                ),
                ""
            ),
            IFERROR(
                INDEX(Hulpsheets!$AH$3:$AK$18,
                    MATCH($C$9,Hulpsheets!$AG$3:$AG$18,0),
                    MATCH($C$6,Hulpsheets!$AH$3:$AK$3,0)
                ),
                ""
            )
        ),
        IF($L112="Niet-economische activiteit",
            100%,
            IF(Basisgegevens!$C$5="Ja",
                IFERROR(
                    INDEX(Hulpsheets!$AO$3:$AR$18,
                        MATCH($C$9,Hulpsheets!$AN$3:$AN$18,0),
                        MATCH($C$6,Hulpsheets!$AO$3:$AR$3,0)
                    ),
                    ""
                ),
                IFERROR(
                    INDEX(Hulpsheets!$AH$3:$AK$18,
                        MATCH($C$9,Hulpsheets!$AG$3:$AG$18,0),
                        MATCH($C$6,Hulpsheets!$AH$3:$AK$3,0)
                    ),
                    ""
                )
            )
        )
    )
)</f>
        <v/>
      </c>
      <c r="N112" s="397">
        <f t="shared" si="31"/>
        <v>0</v>
      </c>
      <c r="O112" s="77" t="str">
        <f t="shared" si="32"/>
        <v/>
      </c>
      <c r="P112" s="86" t="str">
        <f t="shared" si="33"/>
        <v/>
      </c>
      <c r="R112" s="404"/>
      <c r="S112" s="407" t="str">
        <f t="shared" si="38"/>
        <v/>
      </c>
      <c r="T112" s="130" t="str">
        <f t="shared" si="34"/>
        <v/>
      </c>
      <c r="U112" s="70"/>
      <c r="V112" s="404"/>
      <c r="W112" s="70"/>
      <c r="X112" s="404"/>
      <c r="Z112" s="407" t="str">
        <f t="shared" si="39"/>
        <v/>
      </c>
      <c r="AA112" s="130" t="str">
        <f t="shared" si="35"/>
        <v/>
      </c>
      <c r="AB112" s="407" t="str">
        <f t="shared" si="36"/>
        <v/>
      </c>
      <c r="AC112" s="130" t="str">
        <f t="shared" si="37"/>
        <v/>
      </c>
      <c r="AD112" s="461"/>
    </row>
    <row r="113" spans="2:30" x14ac:dyDescent="0.2">
      <c r="B113" s="514"/>
      <c r="C113" s="515"/>
      <c r="D113" s="515"/>
      <c r="E113" s="19"/>
      <c r="F113" s="141"/>
      <c r="G113" s="151" t="str">
        <f>IF(E113="","",IF($C$7&gt;12,IF(E113="computer",F113*Hulpsheets!$AX$4,F113*Hulpsheets!$AX$5),(IF(E113="computer",F113*Hulpsheets!$AX$4,F113*Hulpsheets!$AX$5)*$C$7/12)))</f>
        <v/>
      </c>
      <c r="H113" s="151" t="str">
        <f>IF(E113="","",IF($C$7&lt;13,0,IF($C$7&gt;24,IF(E113="computer",F113*Hulpsheets!$AY$4,F113*Hulpsheets!$AY$5),IF(E113="computer",F113*Hulpsheets!$AY$4,F113*Hulpsheets!$AY$5)*($C$7-12)/12)))</f>
        <v/>
      </c>
      <c r="I113" s="151" t="str">
        <f>IF(E113="","",IF($C$7&lt;24,0,IF($C$7&gt;36,IF(E113="computer",F113*Hulpsheets!$AZ$4,F113*Hulpsheets!$AZ$5),IF(E113="computer",F113*Hulpsheets!$AZ$4,F113*Hulpsheets!$AZ$5)*($C$7-24)/12)))</f>
        <v/>
      </c>
      <c r="J113" s="151" t="str">
        <f>IF(E113="","",IF($C$7&lt;36,0,IF($C$7&gt;48,IF(E113="computer",F113*Hulpsheets!$BA$4,F113*Hulpsheets!$BA$5),IF(E113="computer",F113*Hulpsheets!$BA$4,F113*Hulpsheets!$BA$5)*($C$7-36)/12)))</f>
        <v/>
      </c>
      <c r="K113" s="151" t="str">
        <f>IF(E113="","",IF($C$7&lt;48,0,IF($C$7&gt;48,IF(E113="computer",F113*Hulpsheets!$BB$4,F113*Hulpsheets!$BB$5),IF(E113="computer",F113*Hulpsheets!$BB$4,F113*Hulpsheets!$BB$5)*($C$7-48)/12)))</f>
        <v/>
      </c>
      <c r="L113" s="429" t="s">
        <v>120</v>
      </c>
      <c r="M113" s="257" t="str">
        <f>IF(LEN($C$5)&lt;=1,
    "",
    IF(
        OR($C$5="Overige (zorg-)instellingen",$C$5="Onderneming"),
        IF(Basisgegevens!$C$5="Ja",
            IFERROR(
                INDEX(Hulpsheets!$AO$3:$AR$18,
                    MATCH($C$9,Hulpsheets!$AN$3:$AN$18,0),
                    MATCH($C$6,Hulpsheets!$AO$3:$AR$3,0)
                ),
                ""
            ),
            IFERROR(
                INDEX(Hulpsheets!$AH$3:$AK$18,
                    MATCH($C$9,Hulpsheets!$AG$3:$AG$18,0),
                    MATCH($C$6,Hulpsheets!$AH$3:$AK$3,0)
                ),
                ""
            )
        ),
        IF($L113="Niet-economische activiteit",
            100%,
            IF(Basisgegevens!$C$5="Ja",
                IFERROR(
                    INDEX(Hulpsheets!$AO$3:$AR$18,
                        MATCH($C$9,Hulpsheets!$AN$3:$AN$18,0),
                        MATCH($C$6,Hulpsheets!$AO$3:$AR$3,0)
                    ),
                    ""
                ),
                IFERROR(
                    INDEX(Hulpsheets!$AH$3:$AK$18,
                        MATCH($C$9,Hulpsheets!$AG$3:$AG$18,0),
                        MATCH($C$6,Hulpsheets!$AH$3:$AK$3,0)
                    ),
                    ""
                )
            )
        )
    )
)</f>
        <v/>
      </c>
      <c r="N113" s="397">
        <f t="shared" si="31"/>
        <v>0</v>
      </c>
      <c r="O113" s="77" t="str">
        <f t="shared" si="32"/>
        <v/>
      </c>
      <c r="P113" s="86" t="str">
        <f t="shared" si="33"/>
        <v/>
      </c>
      <c r="R113" s="404"/>
      <c r="S113" s="407" t="str">
        <f t="shared" si="38"/>
        <v/>
      </c>
      <c r="T113" s="130" t="str">
        <f t="shared" si="34"/>
        <v/>
      </c>
      <c r="U113" s="70"/>
      <c r="V113" s="404"/>
      <c r="W113" s="70"/>
      <c r="X113" s="404"/>
      <c r="Z113" s="407" t="str">
        <f t="shared" si="39"/>
        <v/>
      </c>
      <c r="AA113" s="130" t="str">
        <f t="shared" si="35"/>
        <v/>
      </c>
      <c r="AB113" s="407" t="str">
        <f t="shared" si="36"/>
        <v/>
      </c>
      <c r="AC113" s="130" t="str">
        <f t="shared" si="37"/>
        <v/>
      </c>
      <c r="AD113" s="461"/>
    </row>
    <row r="114" spans="2:30" x14ac:dyDescent="0.2">
      <c r="B114" s="514"/>
      <c r="C114" s="515"/>
      <c r="D114" s="515"/>
      <c r="E114" s="19"/>
      <c r="F114" s="141"/>
      <c r="G114" s="151" t="str">
        <f>IF(E114="","",IF($C$7&gt;12,IF(E114="computer",F114*Hulpsheets!$AX$4,F114*Hulpsheets!$AX$5),(IF(E114="computer",F114*Hulpsheets!$AX$4,F114*Hulpsheets!$AX$5)*$C$7/12)))</f>
        <v/>
      </c>
      <c r="H114" s="151" t="str">
        <f>IF(E114="","",IF($C$7&lt;13,0,IF($C$7&gt;24,IF(E114="computer",F114*Hulpsheets!$AY$4,F114*Hulpsheets!$AY$5),IF(E114="computer",F114*Hulpsheets!$AY$4,F114*Hulpsheets!$AY$5)*($C$7-12)/12)))</f>
        <v/>
      </c>
      <c r="I114" s="151" t="str">
        <f>IF(E114="","",IF($C$7&lt;24,0,IF($C$7&gt;36,IF(E114="computer",F114*Hulpsheets!$AZ$4,F114*Hulpsheets!$AZ$5),IF(E114="computer",F114*Hulpsheets!$AZ$4,F114*Hulpsheets!$AZ$5)*($C$7-24)/12)))</f>
        <v/>
      </c>
      <c r="J114" s="151" t="str">
        <f>IF(E114="","",IF($C$7&lt;36,0,IF($C$7&gt;48,IF(E114="computer",F114*Hulpsheets!$BA$4,F114*Hulpsheets!$BA$5),IF(E114="computer",F114*Hulpsheets!$BA$4,F114*Hulpsheets!$BA$5)*($C$7-36)/12)))</f>
        <v/>
      </c>
      <c r="K114" s="151" t="str">
        <f>IF(E114="","",IF($C$7&lt;48,0,IF($C$7&gt;48,IF(E114="computer",F114*Hulpsheets!$BB$4,F114*Hulpsheets!$BB$5),IF(E114="computer",F114*Hulpsheets!$BB$4,F114*Hulpsheets!$BB$5)*($C$7-48)/12)))</f>
        <v/>
      </c>
      <c r="L114" s="429" t="s">
        <v>120</v>
      </c>
      <c r="M114" s="257" t="str">
        <f>IF(LEN($C$5)&lt;=1,
    "",
    IF(
        OR($C$5="Overige (zorg-)instellingen",$C$5="Onderneming"),
        IF(Basisgegevens!$C$5="Ja",
            IFERROR(
                INDEX(Hulpsheets!$AO$3:$AR$18,
                    MATCH($C$9,Hulpsheets!$AN$3:$AN$18,0),
                    MATCH($C$6,Hulpsheets!$AO$3:$AR$3,0)
                ),
                ""
            ),
            IFERROR(
                INDEX(Hulpsheets!$AH$3:$AK$18,
                    MATCH($C$9,Hulpsheets!$AG$3:$AG$18,0),
                    MATCH($C$6,Hulpsheets!$AH$3:$AK$3,0)
                ),
                ""
            )
        ),
        IF($L114="Niet-economische activiteit",
            100%,
            IF(Basisgegevens!$C$5="Ja",
                IFERROR(
                    INDEX(Hulpsheets!$AO$3:$AR$18,
                        MATCH($C$9,Hulpsheets!$AN$3:$AN$18,0),
                        MATCH($C$6,Hulpsheets!$AO$3:$AR$3,0)
                    ),
                    ""
                ),
                IFERROR(
                    INDEX(Hulpsheets!$AH$3:$AK$18,
                        MATCH($C$9,Hulpsheets!$AG$3:$AG$18,0),
                        MATCH($C$6,Hulpsheets!$AH$3:$AK$3,0)
                    ),
                    ""
                )
            )
        )
    )
)</f>
        <v/>
      </c>
      <c r="N114" s="397">
        <f t="shared" si="31"/>
        <v>0</v>
      </c>
      <c r="O114" s="77" t="str">
        <f t="shared" si="32"/>
        <v/>
      </c>
      <c r="P114" s="86" t="str">
        <f t="shared" si="33"/>
        <v/>
      </c>
      <c r="R114" s="404"/>
      <c r="S114" s="407" t="str">
        <f t="shared" si="38"/>
        <v/>
      </c>
      <c r="T114" s="130" t="str">
        <f t="shared" si="34"/>
        <v/>
      </c>
      <c r="U114" s="70"/>
      <c r="V114" s="404"/>
      <c r="W114" s="70"/>
      <c r="X114" s="404"/>
      <c r="Z114" s="407" t="str">
        <f t="shared" si="39"/>
        <v/>
      </c>
      <c r="AA114" s="130" t="str">
        <f t="shared" si="35"/>
        <v/>
      </c>
      <c r="AB114" s="407" t="str">
        <f t="shared" si="36"/>
        <v/>
      </c>
      <c r="AC114" s="130" t="str">
        <f t="shared" si="37"/>
        <v/>
      </c>
      <c r="AD114" s="461"/>
    </row>
    <row r="115" spans="2:30" x14ac:dyDescent="0.2">
      <c r="B115" s="514"/>
      <c r="C115" s="515"/>
      <c r="D115" s="515"/>
      <c r="E115" s="19"/>
      <c r="F115" s="141"/>
      <c r="G115" s="151" t="str">
        <f>IF(E115="","",IF($C$7&gt;12,IF(E115="computer",F115*Hulpsheets!$AX$4,F115*Hulpsheets!$AX$5),(IF(E115="computer",F115*Hulpsheets!$AX$4,F115*Hulpsheets!$AX$5)*$C$7/12)))</f>
        <v/>
      </c>
      <c r="H115" s="151" t="str">
        <f>IF(E115="","",IF($C$7&lt;13,0,IF($C$7&gt;24,IF(E115="computer",F115*Hulpsheets!$AY$4,F115*Hulpsheets!$AY$5),IF(E115="computer",F115*Hulpsheets!$AY$4,F115*Hulpsheets!$AY$5)*($C$7-12)/12)))</f>
        <v/>
      </c>
      <c r="I115" s="151" t="str">
        <f>IF(E115="","",IF($C$7&lt;24,0,IF($C$7&gt;36,IF(E115="computer",F115*Hulpsheets!$AZ$4,F115*Hulpsheets!$AZ$5),IF(E115="computer",F115*Hulpsheets!$AZ$4,F115*Hulpsheets!$AZ$5)*($C$7-24)/12)))</f>
        <v/>
      </c>
      <c r="J115" s="151" t="str">
        <f>IF(E115="","",IF($C$7&lt;36,0,IF($C$7&gt;48,IF(E115="computer",F115*Hulpsheets!$BA$4,F115*Hulpsheets!$BA$5),IF(E115="computer",F115*Hulpsheets!$BA$4,F115*Hulpsheets!$BA$5)*($C$7-36)/12)))</f>
        <v/>
      </c>
      <c r="K115" s="151" t="str">
        <f>IF(E115="","",IF($C$7&lt;48,0,IF($C$7&gt;48,IF(E115="computer",F115*Hulpsheets!$BB$4,F115*Hulpsheets!$BB$5),IF(E115="computer",F115*Hulpsheets!$BB$4,F115*Hulpsheets!$BB$5)*($C$7-48)/12)))</f>
        <v/>
      </c>
      <c r="L115" s="429" t="s">
        <v>120</v>
      </c>
      <c r="M115" s="257" t="str">
        <f>IF(LEN($C$5)&lt;=1,
    "",
    IF(
        OR($C$5="Overige (zorg-)instellingen",$C$5="Onderneming"),
        IF(Basisgegevens!$C$5="Ja",
            IFERROR(
                INDEX(Hulpsheets!$AO$3:$AR$18,
                    MATCH($C$9,Hulpsheets!$AN$3:$AN$18,0),
                    MATCH($C$6,Hulpsheets!$AO$3:$AR$3,0)
                ),
                ""
            ),
            IFERROR(
                INDEX(Hulpsheets!$AH$3:$AK$18,
                    MATCH($C$9,Hulpsheets!$AG$3:$AG$18,0),
                    MATCH($C$6,Hulpsheets!$AH$3:$AK$3,0)
                ),
                ""
            )
        ),
        IF($L115="Niet-economische activiteit",
            100%,
            IF(Basisgegevens!$C$5="Ja",
                IFERROR(
                    INDEX(Hulpsheets!$AO$3:$AR$18,
                        MATCH($C$9,Hulpsheets!$AN$3:$AN$18,0),
                        MATCH($C$6,Hulpsheets!$AO$3:$AR$3,0)
                    ),
                    ""
                ),
                IFERROR(
                    INDEX(Hulpsheets!$AH$3:$AK$18,
                        MATCH($C$9,Hulpsheets!$AG$3:$AG$18,0),
                        MATCH($C$6,Hulpsheets!$AH$3:$AK$3,0)
                    ),
                    ""
                )
            )
        )
    )
)</f>
        <v/>
      </c>
      <c r="N115" s="397">
        <f t="shared" si="31"/>
        <v>0</v>
      </c>
      <c r="O115" s="77" t="str">
        <f t="shared" si="32"/>
        <v/>
      </c>
      <c r="P115" s="86" t="str">
        <f t="shared" si="33"/>
        <v/>
      </c>
      <c r="R115" s="404"/>
      <c r="S115" s="407" t="str">
        <f t="shared" si="38"/>
        <v/>
      </c>
      <c r="T115" s="130" t="str">
        <f t="shared" si="34"/>
        <v/>
      </c>
      <c r="U115" s="70"/>
      <c r="V115" s="404"/>
      <c r="W115" s="70"/>
      <c r="X115" s="404"/>
      <c r="Z115" s="407" t="str">
        <f t="shared" si="39"/>
        <v/>
      </c>
      <c r="AA115" s="130" t="str">
        <f t="shared" si="35"/>
        <v/>
      </c>
      <c r="AB115" s="407" t="str">
        <f t="shared" si="36"/>
        <v/>
      </c>
      <c r="AC115" s="130" t="str">
        <f t="shared" si="37"/>
        <v/>
      </c>
      <c r="AD115" s="461"/>
    </row>
    <row r="116" spans="2:30" x14ac:dyDescent="0.2">
      <c r="B116" s="514"/>
      <c r="C116" s="515"/>
      <c r="D116" s="515"/>
      <c r="E116" s="19"/>
      <c r="F116" s="141"/>
      <c r="G116" s="151" t="str">
        <f>IF(E116="","",IF($C$7&gt;12,IF(E116="computer",F116*Hulpsheets!$AX$4,F116*Hulpsheets!$AX$5),(IF(E116="computer",F116*Hulpsheets!$AX$4,F116*Hulpsheets!$AX$5)*$C$7/12)))</f>
        <v/>
      </c>
      <c r="H116" s="151" t="str">
        <f>IF(E116="","",IF($C$7&lt;13,0,IF($C$7&gt;24,IF(E116="computer",F116*Hulpsheets!$AY$4,F116*Hulpsheets!$AY$5),IF(E116="computer",F116*Hulpsheets!$AY$4,F116*Hulpsheets!$AY$5)*($C$7-12)/12)))</f>
        <v/>
      </c>
      <c r="I116" s="151" t="str">
        <f>IF(E116="","",IF($C$7&lt;24,0,IF($C$7&gt;36,IF(E116="computer",F116*Hulpsheets!$AZ$4,F116*Hulpsheets!$AZ$5),IF(E116="computer",F116*Hulpsheets!$AZ$4,F116*Hulpsheets!$AZ$5)*($C$7-24)/12)))</f>
        <v/>
      </c>
      <c r="J116" s="151" t="str">
        <f>IF(E116="","",IF($C$7&lt;36,0,IF($C$7&gt;48,IF(E116="computer",F116*Hulpsheets!$BA$4,F116*Hulpsheets!$BA$5),IF(E116="computer",F116*Hulpsheets!$BA$4,F116*Hulpsheets!$BA$5)*($C$7-36)/12)))</f>
        <v/>
      </c>
      <c r="K116" s="151" t="str">
        <f>IF(E116="","",IF($C$7&lt;48,0,IF($C$7&gt;48,IF(E116="computer",F116*Hulpsheets!$BB$4,F116*Hulpsheets!$BB$5),IF(E116="computer",F116*Hulpsheets!$BB$4,F116*Hulpsheets!$BB$5)*($C$7-48)/12)))</f>
        <v/>
      </c>
      <c r="L116" s="429" t="s">
        <v>120</v>
      </c>
      <c r="M116" s="257" t="str">
        <f>IF(LEN($C$5)&lt;=1,
    "",
    IF(
        OR($C$5="Overige (zorg-)instellingen",$C$5="Onderneming"),
        IF(Basisgegevens!$C$5="Ja",
            IFERROR(
                INDEX(Hulpsheets!$AO$3:$AR$18,
                    MATCH($C$9,Hulpsheets!$AN$3:$AN$18,0),
                    MATCH($C$6,Hulpsheets!$AO$3:$AR$3,0)
                ),
                ""
            ),
            IFERROR(
                INDEX(Hulpsheets!$AH$3:$AK$18,
                    MATCH($C$9,Hulpsheets!$AG$3:$AG$18,0),
                    MATCH($C$6,Hulpsheets!$AH$3:$AK$3,0)
                ),
                ""
            )
        ),
        IF($L116="Niet-economische activiteit",
            100%,
            IF(Basisgegevens!$C$5="Ja",
                IFERROR(
                    INDEX(Hulpsheets!$AO$3:$AR$18,
                        MATCH($C$9,Hulpsheets!$AN$3:$AN$18,0),
                        MATCH($C$6,Hulpsheets!$AO$3:$AR$3,0)
                    ),
                    ""
                ),
                IFERROR(
                    INDEX(Hulpsheets!$AH$3:$AK$18,
                        MATCH($C$9,Hulpsheets!$AG$3:$AG$18,0),
                        MATCH($C$6,Hulpsheets!$AH$3:$AK$3,0)
                    ),
                    ""
                )
            )
        )
    )
)</f>
        <v/>
      </c>
      <c r="N116" s="397">
        <f t="shared" si="31"/>
        <v>0</v>
      </c>
      <c r="O116" s="77" t="str">
        <f t="shared" si="32"/>
        <v/>
      </c>
      <c r="P116" s="86" t="str">
        <f t="shared" si="33"/>
        <v/>
      </c>
      <c r="R116" s="404"/>
      <c r="S116" s="407" t="str">
        <f t="shared" si="38"/>
        <v/>
      </c>
      <c r="T116" s="130" t="str">
        <f t="shared" si="34"/>
        <v/>
      </c>
      <c r="U116" s="70"/>
      <c r="V116" s="404"/>
      <c r="W116" s="70"/>
      <c r="X116" s="404"/>
      <c r="Z116" s="407" t="str">
        <f t="shared" si="39"/>
        <v/>
      </c>
      <c r="AA116" s="130" t="str">
        <f t="shared" si="35"/>
        <v/>
      </c>
      <c r="AB116" s="407" t="str">
        <f t="shared" si="36"/>
        <v/>
      </c>
      <c r="AC116" s="130" t="str">
        <f t="shared" si="37"/>
        <v/>
      </c>
      <c r="AD116" s="461"/>
    </row>
    <row r="117" spans="2:30" ht="13.5" thickBot="1" x14ac:dyDescent="0.25">
      <c r="B117" s="514"/>
      <c r="C117" s="515"/>
      <c r="D117" s="515"/>
      <c r="E117" s="19"/>
      <c r="F117" s="141"/>
      <c r="G117" s="151" t="str">
        <f>IF(E117="","",IF($C$7&gt;12,IF(E117="computer",F117*Hulpsheets!$AX$4,F117*Hulpsheets!$AX$5),(IF(E117="computer",F117*Hulpsheets!$AX$4,F117*Hulpsheets!$AX$5)*$C$7/12)))</f>
        <v/>
      </c>
      <c r="H117" s="151" t="str">
        <f>IF(E117="","",IF($C$7&lt;13,0,IF($C$7&gt;24,IF(E117="computer",F117*Hulpsheets!$AY$4,F117*Hulpsheets!$AY$5),IF(E117="computer",F117*Hulpsheets!$AY$4,F117*Hulpsheets!$AY$5)*($C$7-12)/12)))</f>
        <v/>
      </c>
      <c r="I117" s="151" t="str">
        <f>IF(E117="","",IF($C$7&lt;24,0,IF($C$7&gt;36,IF(E117="computer",F117*Hulpsheets!$AZ$4,F117*Hulpsheets!$AZ$5),IF(E117="computer",F117*Hulpsheets!$AZ$4,F117*Hulpsheets!$AZ$5)*($C$7-24)/12)))</f>
        <v/>
      </c>
      <c r="J117" s="151" t="str">
        <f>IF(E117="","",IF($C$7&lt;36,0,IF($C$7&gt;48,IF(E117="computer",F117*Hulpsheets!$BA$4,F117*Hulpsheets!$BA$5),IF(E117="computer",F117*Hulpsheets!$BA$4,F117*Hulpsheets!$BA$5)*($C$7-36)/12)))</f>
        <v/>
      </c>
      <c r="K117" s="151" t="str">
        <f>IF(E117="","",IF($C$7&lt;48,0,IF($C$7&gt;48,IF(E117="computer",F117*Hulpsheets!$BB$4,F117*Hulpsheets!$BB$5),IF(E117="computer",F117*Hulpsheets!$BB$4,F117*Hulpsheets!$BB$5)*($C$7-48)/12)))</f>
        <v/>
      </c>
      <c r="L117" s="429" t="s">
        <v>120</v>
      </c>
      <c r="M117" s="257" t="str">
        <f>IF(LEN($C$5)&lt;=1,
    "",
    IF(
        OR($C$5="Overige (zorg-)instellingen",$C$5="Onderneming"),
        IF(Basisgegevens!$C$5="Ja",
            IFERROR(
                INDEX(Hulpsheets!$AO$3:$AR$18,
                    MATCH($C$9,Hulpsheets!$AN$3:$AN$18,0),
                    MATCH($C$6,Hulpsheets!$AO$3:$AR$3,0)
                ),
                ""
            ),
            IFERROR(
                INDEX(Hulpsheets!$AH$3:$AK$18,
                    MATCH($C$9,Hulpsheets!$AG$3:$AG$18,0),
                    MATCH($C$6,Hulpsheets!$AH$3:$AK$3,0)
                ),
                ""
            )
        ),
        IF($L117="Niet-economische activiteit",
            100%,
            IF(Basisgegevens!$C$5="Ja",
                IFERROR(
                    INDEX(Hulpsheets!$AO$3:$AR$18,
                        MATCH($C$9,Hulpsheets!$AN$3:$AN$18,0),
                        MATCH($C$6,Hulpsheets!$AO$3:$AR$3,0)
                    ),
                    ""
                ),
                IFERROR(
                    INDEX(Hulpsheets!$AH$3:$AK$18,
                        MATCH($C$9,Hulpsheets!$AG$3:$AG$18,0),
                        MATCH($C$6,Hulpsheets!$AH$3:$AK$3,0)
                    ),
                    ""
                )
            )
        )
    )
)</f>
        <v/>
      </c>
      <c r="N117" s="397">
        <f t="shared" si="31"/>
        <v>0</v>
      </c>
      <c r="O117" s="77" t="str">
        <f t="shared" si="32"/>
        <v/>
      </c>
      <c r="P117" s="86" t="str">
        <f t="shared" si="33"/>
        <v/>
      </c>
      <c r="R117" s="404"/>
      <c r="S117" s="407" t="str">
        <f t="shared" si="38"/>
        <v/>
      </c>
      <c r="T117" s="130" t="str">
        <f t="shared" si="34"/>
        <v/>
      </c>
      <c r="U117" s="70"/>
      <c r="V117" s="404"/>
      <c r="W117" s="70"/>
      <c r="X117" s="404"/>
      <c r="Z117" s="407" t="str">
        <f t="shared" si="39"/>
        <v/>
      </c>
      <c r="AA117" s="130" t="str">
        <f t="shared" si="35"/>
        <v/>
      </c>
      <c r="AB117" s="407" t="str">
        <f t="shared" si="36"/>
        <v/>
      </c>
      <c r="AC117" s="130" t="str">
        <f t="shared" si="37"/>
        <v/>
      </c>
      <c r="AD117" s="461"/>
    </row>
    <row r="118" spans="2:30" ht="13.5" hidden="1" outlineLevel="1" thickBot="1" x14ac:dyDescent="0.25">
      <c r="B118" s="514"/>
      <c r="C118" s="515"/>
      <c r="D118" s="515"/>
      <c r="E118" s="19"/>
      <c r="F118" s="141"/>
      <c r="G118" s="151" t="str">
        <f>IF(E118="","",IF($C$7&gt;12,IF(E118="computer",F118*Hulpsheets!$AX$4,F118*Hulpsheets!$AX$5),(IF(E118="computer",F118*Hulpsheets!$AX$4,F118*Hulpsheets!$AX$5)*$C$7/12)))</f>
        <v/>
      </c>
      <c r="H118" s="151" t="str">
        <f>IF(E118="","",IF($C$7&lt;13,0,IF($C$7&gt;24,IF(E118="computer",F118*Hulpsheets!$AY$4,F118*Hulpsheets!$AY$5),IF(E118="computer",F118*Hulpsheets!$AY$4,F118*Hulpsheets!$AY$5)*($C$7-12)/12)))</f>
        <v/>
      </c>
      <c r="I118" s="151" t="str">
        <f>IF(E118="","",IF($C$7&lt;24,0,IF($C$7&gt;36,IF(E118="computer",F118*Hulpsheets!$AZ$4,F118*Hulpsheets!$AZ$5),IF(E118="computer",F118*Hulpsheets!$AZ$4,F118*Hulpsheets!$AZ$5)*($C$7-24)/12)))</f>
        <v/>
      </c>
      <c r="J118" s="151" t="str">
        <f>IF(E118="","",IF($C$7&lt;36,0,IF($C$7&gt;48,IF(E118="computer",F118*Hulpsheets!$BA$4,F118*Hulpsheets!$BA$5),IF(E118="computer",F118*Hulpsheets!$BA$4,F118*Hulpsheets!$BA$5)*($C$7-36)/12)))</f>
        <v/>
      </c>
      <c r="K118" s="151" t="str">
        <f>IF(E118="","",IF($C$7&lt;48,0,IF($C$7&gt;48,IF(E118="computer",F118*Hulpsheets!$BB$4,F118*Hulpsheets!$BB$5),IF(E118="computer",F118*Hulpsheets!$BB$4,F118*Hulpsheets!$BB$5)*($C$7-48)/12)))</f>
        <v/>
      </c>
      <c r="L118" s="429" t="s">
        <v>120</v>
      </c>
      <c r="M118" s="257" t="str">
        <f>IF(LEN($C$5)&lt;=1,
    "",
    IF(
        OR($C$5="Overige (zorg-)instellingen",$C$5="Onderneming"),
        IF(Basisgegevens!$C$5="Ja",
            IFERROR(
                INDEX(Hulpsheets!$AO$3:$AR$18,
                    MATCH($C$9,Hulpsheets!$AN$3:$AN$18,0),
                    MATCH($C$6,Hulpsheets!$AO$3:$AR$3,0)
                ),
                ""
            ),
            IFERROR(
                INDEX(Hulpsheets!$AH$3:$AK$18,
                    MATCH($C$9,Hulpsheets!$AG$3:$AG$18,0),
                    MATCH($C$6,Hulpsheets!$AH$3:$AK$3,0)
                ),
                ""
            )
        ),
        IF($L118="Niet-economische activiteit",
            100%,
            IF(Basisgegevens!$C$5="Ja",
                IFERROR(
                    INDEX(Hulpsheets!$AO$3:$AR$18,
                        MATCH($C$9,Hulpsheets!$AN$3:$AN$18,0),
                        MATCH($C$6,Hulpsheets!$AO$3:$AR$3,0)
                    ),
                    ""
                ),
                IFERROR(
                    INDEX(Hulpsheets!$AH$3:$AK$18,
                        MATCH($C$9,Hulpsheets!$AG$3:$AG$18,0),
                        MATCH($C$6,Hulpsheets!$AH$3:$AK$3,0)
                    ),
                    ""
                )
            )
        )
    )
)</f>
        <v/>
      </c>
      <c r="N118" s="397">
        <f t="shared" si="31"/>
        <v>0</v>
      </c>
      <c r="O118" s="77" t="str">
        <f t="shared" si="32"/>
        <v/>
      </c>
      <c r="P118" s="86" t="str">
        <f t="shared" si="33"/>
        <v/>
      </c>
      <c r="R118" s="404"/>
      <c r="S118" s="407" t="str">
        <f t="shared" si="38"/>
        <v/>
      </c>
      <c r="T118" s="130" t="str">
        <f t="shared" si="34"/>
        <v/>
      </c>
      <c r="U118" s="70"/>
      <c r="V118" s="404"/>
      <c r="W118" s="70"/>
      <c r="X118" s="404"/>
      <c r="Z118" s="407" t="str">
        <f t="shared" si="39"/>
        <v/>
      </c>
      <c r="AA118" s="130" t="str">
        <f t="shared" si="35"/>
        <v/>
      </c>
      <c r="AB118" s="407" t="str">
        <f t="shared" si="36"/>
        <v/>
      </c>
      <c r="AC118" s="130" t="str">
        <f t="shared" si="37"/>
        <v/>
      </c>
      <c r="AD118" s="461"/>
    </row>
    <row r="119" spans="2:30" ht="13.5" hidden="1" outlineLevel="1" thickBot="1" x14ac:dyDescent="0.25">
      <c r="B119" s="514"/>
      <c r="C119" s="515"/>
      <c r="D119" s="515"/>
      <c r="E119" s="19"/>
      <c r="F119" s="141"/>
      <c r="G119" s="151" t="str">
        <f>IF(E119="","",IF($C$7&gt;12,IF(E119="computer",F119*Hulpsheets!$AX$4,F119*Hulpsheets!$AX$5),(IF(E119="computer",F119*Hulpsheets!$AX$4,F119*Hulpsheets!$AX$5)*$C$7/12)))</f>
        <v/>
      </c>
      <c r="H119" s="151" t="str">
        <f>IF(E119="","",IF($C$7&lt;13,0,IF($C$7&gt;24,IF(E119="computer",F119*Hulpsheets!$AY$4,F119*Hulpsheets!$AY$5),IF(E119="computer",F119*Hulpsheets!$AY$4,F119*Hulpsheets!$AY$5)*($C$7-12)/12)))</f>
        <v/>
      </c>
      <c r="I119" s="151" t="str">
        <f>IF(E119="","",IF($C$7&lt;24,0,IF($C$7&gt;36,IF(E119="computer",F119*Hulpsheets!$AZ$4,F119*Hulpsheets!$AZ$5),IF(E119="computer",F119*Hulpsheets!$AZ$4,F119*Hulpsheets!$AZ$5)*($C$7-24)/12)))</f>
        <v/>
      </c>
      <c r="J119" s="151" t="str">
        <f>IF(E119="","",IF($C$7&lt;36,0,IF($C$7&gt;48,IF(E119="computer",F119*Hulpsheets!$BA$4,F119*Hulpsheets!$BA$5),IF(E119="computer",F119*Hulpsheets!$BA$4,F119*Hulpsheets!$BA$5)*($C$7-36)/12)))</f>
        <v/>
      </c>
      <c r="K119" s="151" t="str">
        <f>IF(E119="","",IF($C$7&lt;48,0,IF($C$7&gt;48,IF(E119="computer",F119*Hulpsheets!$BB$4,F119*Hulpsheets!$BB$5),IF(E119="computer",F119*Hulpsheets!$BB$4,F119*Hulpsheets!$BB$5)*($C$7-48)/12)))</f>
        <v/>
      </c>
      <c r="L119" s="429" t="s">
        <v>120</v>
      </c>
      <c r="M119" s="257" t="str">
        <f>IF(LEN($C$5)&lt;=1,
    "",
    IF(
        OR($C$5="Overige (zorg-)instellingen",$C$5="Onderneming"),
        IF(Basisgegevens!$C$5="Ja",
            IFERROR(
                INDEX(Hulpsheets!$AO$3:$AR$18,
                    MATCH($C$9,Hulpsheets!$AN$3:$AN$18,0),
                    MATCH($C$6,Hulpsheets!$AO$3:$AR$3,0)
                ),
                ""
            ),
            IFERROR(
                INDEX(Hulpsheets!$AH$3:$AK$18,
                    MATCH($C$9,Hulpsheets!$AG$3:$AG$18,0),
                    MATCH($C$6,Hulpsheets!$AH$3:$AK$3,0)
                ),
                ""
            )
        ),
        IF($L119="Niet-economische activiteit",
            100%,
            IF(Basisgegevens!$C$5="Ja",
                IFERROR(
                    INDEX(Hulpsheets!$AO$3:$AR$18,
                        MATCH($C$9,Hulpsheets!$AN$3:$AN$18,0),
                        MATCH($C$6,Hulpsheets!$AO$3:$AR$3,0)
                    ),
                    ""
                ),
                IFERROR(
                    INDEX(Hulpsheets!$AH$3:$AK$18,
                        MATCH($C$9,Hulpsheets!$AG$3:$AG$18,0),
                        MATCH($C$6,Hulpsheets!$AH$3:$AK$3,0)
                    ),
                    ""
                )
            )
        )
    )
)</f>
        <v/>
      </c>
      <c r="N119" s="397">
        <f t="shared" si="31"/>
        <v>0</v>
      </c>
      <c r="O119" s="77" t="str">
        <f t="shared" si="32"/>
        <v/>
      </c>
      <c r="P119" s="86" t="str">
        <f t="shared" si="33"/>
        <v/>
      </c>
      <c r="R119" s="404"/>
      <c r="S119" s="407" t="str">
        <f t="shared" si="38"/>
        <v/>
      </c>
      <c r="T119" s="130" t="str">
        <f t="shared" si="34"/>
        <v/>
      </c>
      <c r="U119" s="70"/>
      <c r="V119" s="404"/>
      <c r="W119" s="70"/>
      <c r="X119" s="404"/>
      <c r="Z119" s="407" t="str">
        <f t="shared" si="39"/>
        <v/>
      </c>
      <c r="AA119" s="130" t="str">
        <f t="shared" si="35"/>
        <v/>
      </c>
      <c r="AB119" s="407" t="str">
        <f t="shared" si="36"/>
        <v/>
      </c>
      <c r="AC119" s="130" t="str">
        <f t="shared" si="37"/>
        <v/>
      </c>
      <c r="AD119" s="461"/>
    </row>
    <row r="120" spans="2:30" ht="13.5" hidden="1" outlineLevel="1" thickBot="1" x14ac:dyDescent="0.25">
      <c r="B120" s="514"/>
      <c r="C120" s="515"/>
      <c r="D120" s="515"/>
      <c r="E120" s="19"/>
      <c r="F120" s="141"/>
      <c r="G120" s="151" t="str">
        <f>IF(E120="","",IF($C$7&gt;12,IF(E120="computer",F120*Hulpsheets!$AX$4,F120*Hulpsheets!$AX$5),(IF(E120="computer",F120*Hulpsheets!$AX$4,F120*Hulpsheets!$AX$5)*$C$7/12)))</f>
        <v/>
      </c>
      <c r="H120" s="151" t="str">
        <f>IF(E120="","",IF($C$7&lt;13,0,IF($C$7&gt;24,IF(E120="computer",F120*Hulpsheets!$AY$4,F120*Hulpsheets!$AY$5),IF(E120="computer",F120*Hulpsheets!$AY$4,F120*Hulpsheets!$AY$5)*($C$7-12)/12)))</f>
        <v/>
      </c>
      <c r="I120" s="151" t="str">
        <f>IF(E120="","",IF($C$7&lt;24,0,IF($C$7&gt;36,IF(E120="computer",F120*Hulpsheets!$AZ$4,F120*Hulpsheets!$AZ$5),IF(E120="computer",F120*Hulpsheets!$AZ$4,F120*Hulpsheets!$AZ$5)*($C$7-24)/12)))</f>
        <v/>
      </c>
      <c r="J120" s="151" t="str">
        <f>IF(E120="","",IF($C$7&lt;36,0,IF($C$7&gt;48,IF(E120="computer",F120*Hulpsheets!$BA$4,F120*Hulpsheets!$BA$5),IF(E120="computer",F120*Hulpsheets!$BA$4,F120*Hulpsheets!$BA$5)*($C$7-36)/12)))</f>
        <v/>
      </c>
      <c r="K120" s="151" t="str">
        <f>IF(E120="","",IF($C$7&lt;48,0,IF($C$7&gt;48,IF(E120="computer",F120*Hulpsheets!$BB$4,F120*Hulpsheets!$BB$5),IF(E120="computer",F120*Hulpsheets!$BB$4,F120*Hulpsheets!$BB$5)*($C$7-48)/12)))</f>
        <v/>
      </c>
      <c r="L120" s="429" t="s">
        <v>120</v>
      </c>
      <c r="M120" s="257" t="str">
        <f>IF(LEN($C$5)&lt;=1,
    "",
    IF(
        OR($C$5="Overige (zorg-)instellingen",$C$5="Onderneming"),
        IF(Basisgegevens!$C$5="Ja",
            IFERROR(
                INDEX(Hulpsheets!$AO$3:$AR$18,
                    MATCH($C$9,Hulpsheets!$AN$3:$AN$18,0),
                    MATCH($C$6,Hulpsheets!$AO$3:$AR$3,0)
                ),
                ""
            ),
            IFERROR(
                INDEX(Hulpsheets!$AH$3:$AK$18,
                    MATCH($C$9,Hulpsheets!$AG$3:$AG$18,0),
                    MATCH($C$6,Hulpsheets!$AH$3:$AK$3,0)
                ),
                ""
            )
        ),
        IF($L120="Niet-economische activiteit",
            100%,
            IF(Basisgegevens!$C$5="Ja",
                IFERROR(
                    INDEX(Hulpsheets!$AO$3:$AR$18,
                        MATCH($C$9,Hulpsheets!$AN$3:$AN$18,0),
                        MATCH($C$6,Hulpsheets!$AO$3:$AR$3,0)
                    ),
                    ""
                ),
                IFERROR(
                    INDEX(Hulpsheets!$AH$3:$AK$18,
                        MATCH($C$9,Hulpsheets!$AG$3:$AG$18,0),
                        MATCH($C$6,Hulpsheets!$AH$3:$AK$3,0)
                    ),
                    ""
                )
            )
        )
    )
)</f>
        <v/>
      </c>
      <c r="N120" s="397">
        <f t="shared" si="31"/>
        <v>0</v>
      </c>
      <c r="O120" s="77" t="str">
        <f t="shared" si="32"/>
        <v/>
      </c>
      <c r="P120" s="86" t="str">
        <f t="shared" si="33"/>
        <v/>
      </c>
      <c r="R120" s="404"/>
      <c r="S120" s="407" t="str">
        <f t="shared" si="38"/>
        <v/>
      </c>
      <c r="T120" s="130" t="str">
        <f t="shared" si="34"/>
        <v/>
      </c>
      <c r="U120" s="70"/>
      <c r="V120" s="404"/>
      <c r="W120" s="70"/>
      <c r="X120" s="404"/>
      <c r="Z120" s="407" t="str">
        <f t="shared" si="39"/>
        <v/>
      </c>
      <c r="AA120" s="130" t="str">
        <f t="shared" si="35"/>
        <v/>
      </c>
      <c r="AB120" s="407" t="str">
        <f t="shared" si="36"/>
        <v/>
      </c>
      <c r="AC120" s="130" t="str">
        <f t="shared" si="37"/>
        <v/>
      </c>
      <c r="AD120" s="461"/>
    </row>
    <row r="121" spans="2:30" ht="13.5" hidden="1" outlineLevel="1" thickBot="1" x14ac:dyDescent="0.25">
      <c r="B121" s="514"/>
      <c r="C121" s="515"/>
      <c r="D121" s="515"/>
      <c r="E121" s="19"/>
      <c r="F121" s="141"/>
      <c r="G121" s="151" t="str">
        <f>IF(E121="","",IF($C$7&gt;12,IF(E121="computer",F121*Hulpsheets!$AX$4,F121*Hulpsheets!$AX$5),(IF(E121="computer",F121*Hulpsheets!$AX$4,F121*Hulpsheets!$AX$5)*$C$7/12)))</f>
        <v/>
      </c>
      <c r="H121" s="151" t="str">
        <f>IF(E121="","",IF($C$7&lt;13,0,IF($C$7&gt;24,IF(E121="computer",F121*Hulpsheets!$AY$4,F121*Hulpsheets!$AY$5),IF(E121="computer",F121*Hulpsheets!$AY$4,F121*Hulpsheets!$AY$5)*($C$7-12)/12)))</f>
        <v/>
      </c>
      <c r="I121" s="151" t="str">
        <f>IF(E121="","",IF($C$7&lt;24,0,IF($C$7&gt;36,IF(E121="computer",F121*Hulpsheets!$AZ$4,F121*Hulpsheets!$AZ$5),IF(E121="computer",F121*Hulpsheets!$AZ$4,F121*Hulpsheets!$AZ$5)*($C$7-24)/12)))</f>
        <v/>
      </c>
      <c r="J121" s="151" t="str">
        <f>IF(E121="","",IF($C$7&lt;36,0,IF($C$7&gt;48,IF(E121="computer",F121*Hulpsheets!$BA$4,F121*Hulpsheets!$BA$5),IF(E121="computer",F121*Hulpsheets!$BA$4,F121*Hulpsheets!$BA$5)*($C$7-36)/12)))</f>
        <v/>
      </c>
      <c r="K121" s="151" t="str">
        <f>IF(E121="","",IF($C$7&lt;48,0,IF($C$7&gt;48,IF(E121="computer",F121*Hulpsheets!$BB$4,F121*Hulpsheets!$BB$5),IF(E121="computer",F121*Hulpsheets!$BB$4,F121*Hulpsheets!$BB$5)*($C$7-48)/12)))</f>
        <v/>
      </c>
      <c r="L121" s="429" t="s">
        <v>120</v>
      </c>
      <c r="M121" s="257" t="str">
        <f>IF(LEN($C$5)&lt;=1,
    "",
    IF(
        OR($C$5="Overige (zorg-)instellingen",$C$5="Onderneming"),
        IF(Basisgegevens!$C$5="Ja",
            IFERROR(
                INDEX(Hulpsheets!$AO$3:$AR$18,
                    MATCH($C$9,Hulpsheets!$AN$3:$AN$18,0),
                    MATCH($C$6,Hulpsheets!$AO$3:$AR$3,0)
                ),
                ""
            ),
            IFERROR(
                INDEX(Hulpsheets!$AH$3:$AK$18,
                    MATCH($C$9,Hulpsheets!$AG$3:$AG$18,0),
                    MATCH($C$6,Hulpsheets!$AH$3:$AK$3,0)
                ),
                ""
            )
        ),
        IF($L121="Niet-economische activiteit",
            100%,
            IF(Basisgegevens!$C$5="Ja",
                IFERROR(
                    INDEX(Hulpsheets!$AO$3:$AR$18,
                        MATCH($C$9,Hulpsheets!$AN$3:$AN$18,0),
                        MATCH($C$6,Hulpsheets!$AO$3:$AR$3,0)
                    ),
                    ""
                ),
                IFERROR(
                    INDEX(Hulpsheets!$AH$3:$AK$18,
                        MATCH($C$9,Hulpsheets!$AG$3:$AG$18,0),
                        MATCH($C$6,Hulpsheets!$AH$3:$AK$3,0)
                    ),
                    ""
                )
            )
        )
    )
)</f>
        <v/>
      </c>
      <c r="N121" s="397">
        <f t="shared" si="31"/>
        <v>0</v>
      </c>
      <c r="O121" s="77" t="str">
        <f t="shared" si="32"/>
        <v/>
      </c>
      <c r="P121" s="86" t="str">
        <f t="shared" si="33"/>
        <v/>
      </c>
      <c r="R121" s="404"/>
      <c r="S121" s="407" t="str">
        <f t="shared" si="38"/>
        <v/>
      </c>
      <c r="T121" s="130" t="str">
        <f t="shared" si="34"/>
        <v/>
      </c>
      <c r="U121" s="70"/>
      <c r="V121" s="404"/>
      <c r="W121" s="70"/>
      <c r="X121" s="404"/>
      <c r="Z121" s="407" t="str">
        <f t="shared" si="39"/>
        <v/>
      </c>
      <c r="AA121" s="130" t="str">
        <f t="shared" si="35"/>
        <v/>
      </c>
      <c r="AB121" s="407" t="str">
        <f t="shared" si="36"/>
        <v/>
      </c>
      <c r="AC121" s="130" t="str">
        <f t="shared" si="37"/>
        <v/>
      </c>
      <c r="AD121" s="461"/>
    </row>
    <row r="122" spans="2:30" ht="13.5" hidden="1" outlineLevel="1" thickBot="1" x14ac:dyDescent="0.25">
      <c r="B122" s="514"/>
      <c r="C122" s="515"/>
      <c r="D122" s="515"/>
      <c r="E122" s="19"/>
      <c r="F122" s="141"/>
      <c r="G122" s="151" t="str">
        <f>IF(E122="","",IF($C$7&gt;12,IF(E122="computer",F122*Hulpsheets!$AX$4,F122*Hulpsheets!$AX$5),(IF(E122="computer",F122*Hulpsheets!$AX$4,F122*Hulpsheets!$AX$5)*$C$7/12)))</f>
        <v/>
      </c>
      <c r="H122" s="151" t="str">
        <f>IF(E122="","",IF($C$7&lt;13,0,IF($C$7&gt;24,IF(E122="computer",F122*Hulpsheets!$AY$4,F122*Hulpsheets!$AY$5),IF(E122="computer",F122*Hulpsheets!$AY$4,F122*Hulpsheets!$AY$5)*($C$7-12)/12)))</f>
        <v/>
      </c>
      <c r="I122" s="151" t="str">
        <f>IF(E122="","",IF($C$7&lt;24,0,IF($C$7&gt;36,IF(E122="computer",F122*Hulpsheets!$AZ$4,F122*Hulpsheets!$AZ$5),IF(E122="computer",F122*Hulpsheets!$AZ$4,F122*Hulpsheets!$AZ$5)*($C$7-24)/12)))</f>
        <v/>
      </c>
      <c r="J122" s="151" t="str">
        <f>IF(E122="","",IF($C$7&lt;36,0,IF($C$7&gt;48,IF(E122="computer",F122*Hulpsheets!$BA$4,F122*Hulpsheets!$BA$5),IF(E122="computer",F122*Hulpsheets!$BA$4,F122*Hulpsheets!$BA$5)*($C$7-36)/12)))</f>
        <v/>
      </c>
      <c r="K122" s="151" t="str">
        <f>IF(E122="","",IF($C$7&lt;48,0,IF($C$7&gt;48,IF(E122="computer",F122*Hulpsheets!$BB$4,F122*Hulpsheets!$BB$5),IF(E122="computer",F122*Hulpsheets!$BB$4,F122*Hulpsheets!$BB$5)*($C$7-48)/12)))</f>
        <v/>
      </c>
      <c r="L122" s="429" t="s">
        <v>120</v>
      </c>
      <c r="M122" s="257" t="str">
        <f>IF(LEN($C$5)&lt;=1,
    "",
    IF(
        OR($C$5="Overige (zorg-)instellingen",$C$5="Onderneming"),
        IF(Basisgegevens!$C$5="Ja",
            IFERROR(
                INDEX(Hulpsheets!$AO$3:$AR$18,
                    MATCH($C$9,Hulpsheets!$AN$3:$AN$18,0),
                    MATCH($C$6,Hulpsheets!$AO$3:$AR$3,0)
                ),
                ""
            ),
            IFERROR(
                INDEX(Hulpsheets!$AH$3:$AK$18,
                    MATCH($C$9,Hulpsheets!$AG$3:$AG$18,0),
                    MATCH($C$6,Hulpsheets!$AH$3:$AK$3,0)
                ),
                ""
            )
        ),
        IF($L122="Niet-economische activiteit",
            100%,
            IF(Basisgegevens!$C$5="Ja",
                IFERROR(
                    INDEX(Hulpsheets!$AO$3:$AR$18,
                        MATCH($C$9,Hulpsheets!$AN$3:$AN$18,0),
                        MATCH($C$6,Hulpsheets!$AO$3:$AR$3,0)
                    ),
                    ""
                ),
                IFERROR(
                    INDEX(Hulpsheets!$AH$3:$AK$18,
                        MATCH($C$9,Hulpsheets!$AG$3:$AG$18,0),
                        MATCH($C$6,Hulpsheets!$AH$3:$AK$3,0)
                    ),
                    ""
                )
            )
        )
    )
)</f>
        <v/>
      </c>
      <c r="N122" s="397">
        <f t="shared" si="31"/>
        <v>0</v>
      </c>
      <c r="O122" s="77" t="str">
        <f t="shared" si="32"/>
        <v/>
      </c>
      <c r="P122" s="86" t="str">
        <f t="shared" si="33"/>
        <v/>
      </c>
      <c r="R122" s="404"/>
      <c r="S122" s="407" t="str">
        <f t="shared" si="38"/>
        <v/>
      </c>
      <c r="T122" s="130" t="str">
        <f t="shared" si="34"/>
        <v/>
      </c>
      <c r="U122" s="70"/>
      <c r="V122" s="404"/>
      <c r="W122" s="70"/>
      <c r="X122" s="404"/>
      <c r="Z122" s="407" t="str">
        <f t="shared" si="39"/>
        <v/>
      </c>
      <c r="AA122" s="130" t="str">
        <f t="shared" si="35"/>
        <v/>
      </c>
      <c r="AB122" s="407" t="str">
        <f t="shared" si="36"/>
        <v/>
      </c>
      <c r="AC122" s="130" t="str">
        <f t="shared" si="37"/>
        <v/>
      </c>
      <c r="AD122" s="461"/>
    </row>
    <row r="123" spans="2:30" ht="13.5" hidden="1" outlineLevel="1" thickBot="1" x14ac:dyDescent="0.25">
      <c r="B123" s="514"/>
      <c r="C123" s="515"/>
      <c r="D123" s="515"/>
      <c r="E123" s="19"/>
      <c r="F123" s="141"/>
      <c r="G123" s="151" t="str">
        <f>IF(E123="","",IF($C$7&gt;12,IF(E123="computer",F123*Hulpsheets!$AX$4,F123*Hulpsheets!$AX$5),(IF(E123="computer",F123*Hulpsheets!$AX$4,F123*Hulpsheets!$AX$5)*$C$7/12)))</f>
        <v/>
      </c>
      <c r="H123" s="151" t="str">
        <f>IF(E123="","",IF($C$7&lt;13,0,IF($C$7&gt;24,IF(E123="computer",F123*Hulpsheets!$AY$4,F123*Hulpsheets!$AY$5),IF(E123="computer",F123*Hulpsheets!$AY$4,F123*Hulpsheets!$AY$5)*($C$7-12)/12)))</f>
        <v/>
      </c>
      <c r="I123" s="151" t="str">
        <f>IF(E123="","",IF($C$7&lt;24,0,IF($C$7&gt;36,IF(E123="computer",F123*Hulpsheets!$AZ$4,F123*Hulpsheets!$AZ$5),IF(E123="computer",F123*Hulpsheets!$AZ$4,F123*Hulpsheets!$AZ$5)*($C$7-24)/12)))</f>
        <v/>
      </c>
      <c r="J123" s="151" t="str">
        <f>IF(E123="","",IF($C$7&lt;36,0,IF($C$7&gt;48,IF(E123="computer",F123*Hulpsheets!$BA$4,F123*Hulpsheets!$BA$5),IF(E123="computer",F123*Hulpsheets!$BA$4,F123*Hulpsheets!$BA$5)*($C$7-36)/12)))</f>
        <v/>
      </c>
      <c r="K123" s="151" t="str">
        <f>IF(E123="","",IF($C$7&lt;48,0,IF($C$7&gt;48,IF(E123="computer",F123*Hulpsheets!$BB$4,F123*Hulpsheets!$BB$5),IF(E123="computer",F123*Hulpsheets!$BB$4,F123*Hulpsheets!$BB$5)*($C$7-48)/12)))</f>
        <v/>
      </c>
      <c r="L123" s="429" t="s">
        <v>120</v>
      </c>
      <c r="M123" s="257" t="str">
        <f>IF(LEN($C$5)&lt;=1,
    "",
    IF(
        OR($C$5="Overige (zorg-)instellingen",$C$5="Onderneming"),
        IF(Basisgegevens!$C$5="Ja",
            IFERROR(
                INDEX(Hulpsheets!$AO$3:$AR$18,
                    MATCH($C$9,Hulpsheets!$AN$3:$AN$18,0),
                    MATCH($C$6,Hulpsheets!$AO$3:$AR$3,0)
                ),
                ""
            ),
            IFERROR(
                INDEX(Hulpsheets!$AH$3:$AK$18,
                    MATCH($C$9,Hulpsheets!$AG$3:$AG$18,0),
                    MATCH($C$6,Hulpsheets!$AH$3:$AK$3,0)
                ),
                ""
            )
        ),
        IF($L123="Niet-economische activiteit",
            100%,
            IF(Basisgegevens!$C$5="Ja",
                IFERROR(
                    INDEX(Hulpsheets!$AO$3:$AR$18,
                        MATCH($C$9,Hulpsheets!$AN$3:$AN$18,0),
                        MATCH($C$6,Hulpsheets!$AO$3:$AR$3,0)
                    ),
                    ""
                ),
                IFERROR(
                    INDEX(Hulpsheets!$AH$3:$AK$18,
                        MATCH($C$9,Hulpsheets!$AG$3:$AG$18,0),
                        MATCH($C$6,Hulpsheets!$AH$3:$AK$3,0)
                    ),
                    ""
                )
            )
        )
    )
)</f>
        <v/>
      </c>
      <c r="N123" s="397">
        <f t="shared" si="31"/>
        <v>0</v>
      </c>
      <c r="O123" s="77" t="str">
        <f t="shared" si="32"/>
        <v/>
      </c>
      <c r="P123" s="86" t="str">
        <f t="shared" si="33"/>
        <v/>
      </c>
      <c r="R123" s="404"/>
      <c r="S123" s="407" t="str">
        <f t="shared" si="38"/>
        <v/>
      </c>
      <c r="T123" s="130" t="str">
        <f t="shared" si="34"/>
        <v/>
      </c>
      <c r="U123" s="70"/>
      <c r="V123" s="404"/>
      <c r="W123" s="70"/>
      <c r="X123" s="404"/>
      <c r="Z123" s="407" t="str">
        <f t="shared" si="39"/>
        <v/>
      </c>
      <c r="AA123" s="130" t="str">
        <f t="shared" si="35"/>
        <v/>
      </c>
      <c r="AB123" s="407" t="str">
        <f t="shared" si="36"/>
        <v/>
      </c>
      <c r="AC123" s="130" t="str">
        <f t="shared" si="37"/>
        <v/>
      </c>
      <c r="AD123" s="461"/>
    </row>
    <row r="124" spans="2:30" ht="13.5" hidden="1" outlineLevel="1" thickBot="1" x14ac:dyDescent="0.25">
      <c r="B124" s="514"/>
      <c r="C124" s="515"/>
      <c r="D124" s="515"/>
      <c r="E124" s="19"/>
      <c r="F124" s="141"/>
      <c r="G124" s="151" t="str">
        <f>IF(E124="","",IF($C$7&gt;12,IF(E124="computer",F124*Hulpsheets!$AX$4,F124*Hulpsheets!$AX$5),(IF(E124="computer",F124*Hulpsheets!$AX$4,F124*Hulpsheets!$AX$5)*$C$7/12)))</f>
        <v/>
      </c>
      <c r="H124" s="151" t="str">
        <f>IF(E124="","",IF($C$7&lt;13,0,IF($C$7&gt;24,IF(E124="computer",F124*Hulpsheets!$AY$4,F124*Hulpsheets!$AY$5),IF(E124="computer",F124*Hulpsheets!$AY$4,F124*Hulpsheets!$AY$5)*($C$7-12)/12)))</f>
        <v/>
      </c>
      <c r="I124" s="151" t="str">
        <f>IF(E124="","",IF($C$7&lt;24,0,IF($C$7&gt;36,IF(E124="computer",F124*Hulpsheets!$AZ$4,F124*Hulpsheets!$AZ$5),IF(E124="computer",F124*Hulpsheets!$AZ$4,F124*Hulpsheets!$AZ$5)*($C$7-24)/12)))</f>
        <v/>
      </c>
      <c r="J124" s="151" t="str">
        <f>IF(E124="","",IF($C$7&lt;36,0,IF($C$7&gt;48,IF(E124="computer",F124*Hulpsheets!$BA$4,F124*Hulpsheets!$BA$5),IF(E124="computer",F124*Hulpsheets!$BA$4,F124*Hulpsheets!$BA$5)*($C$7-36)/12)))</f>
        <v/>
      </c>
      <c r="K124" s="151" t="str">
        <f>IF(E124="","",IF($C$7&lt;48,0,IF($C$7&gt;48,IF(E124="computer",F124*Hulpsheets!$BB$4,F124*Hulpsheets!$BB$5),IF(E124="computer",F124*Hulpsheets!$BB$4,F124*Hulpsheets!$BB$5)*($C$7-48)/12)))</f>
        <v/>
      </c>
      <c r="L124" s="429" t="s">
        <v>120</v>
      </c>
      <c r="M124" s="257" t="str">
        <f>IF(LEN($C$5)&lt;=1,
    "",
    IF(
        OR($C$5="Overige (zorg-)instellingen",$C$5="Onderneming"),
        IF(Basisgegevens!$C$5="Ja",
            IFERROR(
                INDEX(Hulpsheets!$AO$3:$AR$18,
                    MATCH($C$9,Hulpsheets!$AN$3:$AN$18,0),
                    MATCH($C$6,Hulpsheets!$AO$3:$AR$3,0)
                ),
                ""
            ),
            IFERROR(
                INDEX(Hulpsheets!$AH$3:$AK$18,
                    MATCH($C$9,Hulpsheets!$AG$3:$AG$18,0),
                    MATCH($C$6,Hulpsheets!$AH$3:$AK$3,0)
                ),
                ""
            )
        ),
        IF($L124="Niet-economische activiteit",
            100%,
            IF(Basisgegevens!$C$5="Ja",
                IFERROR(
                    INDEX(Hulpsheets!$AO$3:$AR$18,
                        MATCH($C$9,Hulpsheets!$AN$3:$AN$18,0),
                        MATCH($C$6,Hulpsheets!$AO$3:$AR$3,0)
                    ),
                    ""
                ),
                IFERROR(
                    INDEX(Hulpsheets!$AH$3:$AK$18,
                        MATCH($C$9,Hulpsheets!$AG$3:$AG$18,0),
                        MATCH($C$6,Hulpsheets!$AH$3:$AK$3,0)
                    ),
                    ""
                )
            )
        )
    )
)</f>
        <v/>
      </c>
      <c r="N124" s="397">
        <f t="shared" si="31"/>
        <v>0</v>
      </c>
      <c r="O124" s="77" t="str">
        <f t="shared" si="32"/>
        <v/>
      </c>
      <c r="P124" s="86" t="str">
        <f t="shared" si="33"/>
        <v/>
      </c>
      <c r="R124" s="404"/>
      <c r="S124" s="407" t="str">
        <f t="shared" si="38"/>
        <v/>
      </c>
      <c r="T124" s="130" t="str">
        <f t="shared" si="34"/>
        <v/>
      </c>
      <c r="U124" s="70"/>
      <c r="V124" s="404"/>
      <c r="W124" s="70"/>
      <c r="X124" s="404"/>
      <c r="Z124" s="407" t="str">
        <f t="shared" si="39"/>
        <v/>
      </c>
      <c r="AA124" s="130" t="str">
        <f t="shared" si="35"/>
        <v/>
      </c>
      <c r="AB124" s="407" t="str">
        <f t="shared" si="36"/>
        <v/>
      </c>
      <c r="AC124" s="130" t="str">
        <f t="shared" si="37"/>
        <v/>
      </c>
      <c r="AD124" s="461"/>
    </row>
    <row r="125" spans="2:30" ht="13.5" hidden="1" outlineLevel="1" thickBot="1" x14ac:dyDescent="0.25">
      <c r="B125" s="514"/>
      <c r="C125" s="515"/>
      <c r="D125" s="515"/>
      <c r="E125" s="19"/>
      <c r="F125" s="141"/>
      <c r="G125" s="151" t="str">
        <f>IF(E125="","",IF($C$7&gt;12,IF(E125="computer",F125*Hulpsheets!$AX$4,F125*Hulpsheets!$AX$5),(IF(E125="computer",F125*Hulpsheets!$AX$4,F125*Hulpsheets!$AX$5)*$C$7/12)))</f>
        <v/>
      </c>
      <c r="H125" s="151" t="str">
        <f>IF(E125="","",IF($C$7&lt;13,0,IF($C$7&gt;24,IF(E125="computer",F125*Hulpsheets!$AY$4,F125*Hulpsheets!$AY$5),IF(E125="computer",F125*Hulpsheets!$AY$4,F125*Hulpsheets!$AY$5)*($C$7-12)/12)))</f>
        <v/>
      </c>
      <c r="I125" s="151" t="str">
        <f>IF(E125="","",IF($C$7&lt;24,0,IF($C$7&gt;36,IF(E125="computer",F125*Hulpsheets!$AZ$4,F125*Hulpsheets!$AZ$5),IF(E125="computer",F125*Hulpsheets!$AZ$4,F125*Hulpsheets!$AZ$5)*($C$7-24)/12)))</f>
        <v/>
      </c>
      <c r="J125" s="151" t="str">
        <f>IF(E125="","",IF($C$7&lt;36,0,IF($C$7&gt;48,IF(E125="computer",F125*Hulpsheets!$BA$4,F125*Hulpsheets!$BA$5),IF(E125="computer",F125*Hulpsheets!$BA$4,F125*Hulpsheets!$BA$5)*($C$7-36)/12)))</f>
        <v/>
      </c>
      <c r="K125" s="151" t="str">
        <f>IF(E125="","",IF($C$7&lt;48,0,IF($C$7&gt;48,IF(E125="computer",F125*Hulpsheets!$BB$4,F125*Hulpsheets!$BB$5),IF(E125="computer",F125*Hulpsheets!$BB$4,F125*Hulpsheets!$BB$5)*($C$7-48)/12)))</f>
        <v/>
      </c>
      <c r="L125" s="429" t="s">
        <v>120</v>
      </c>
      <c r="M125" s="257" t="str">
        <f>IF(LEN($C$5)&lt;=1,
    "",
    IF(
        OR($C$5="Overige (zorg-)instellingen",$C$5="Onderneming"),
        IF(Basisgegevens!$C$5="Ja",
            IFERROR(
                INDEX(Hulpsheets!$AO$3:$AR$18,
                    MATCH($C$9,Hulpsheets!$AN$3:$AN$18,0),
                    MATCH($C$6,Hulpsheets!$AO$3:$AR$3,0)
                ),
                ""
            ),
            IFERROR(
                INDEX(Hulpsheets!$AH$3:$AK$18,
                    MATCH($C$9,Hulpsheets!$AG$3:$AG$18,0),
                    MATCH($C$6,Hulpsheets!$AH$3:$AK$3,0)
                ),
                ""
            )
        ),
        IF($L125="Niet-economische activiteit",
            100%,
            IF(Basisgegevens!$C$5="Ja",
                IFERROR(
                    INDEX(Hulpsheets!$AO$3:$AR$18,
                        MATCH($C$9,Hulpsheets!$AN$3:$AN$18,0),
                        MATCH($C$6,Hulpsheets!$AO$3:$AR$3,0)
                    ),
                    ""
                ),
                IFERROR(
                    INDEX(Hulpsheets!$AH$3:$AK$18,
                        MATCH($C$9,Hulpsheets!$AG$3:$AG$18,0),
                        MATCH($C$6,Hulpsheets!$AH$3:$AK$3,0)
                    ),
                    ""
                )
            )
        )
    )
)</f>
        <v/>
      </c>
      <c r="N125" s="397">
        <f t="shared" si="31"/>
        <v>0</v>
      </c>
      <c r="O125" s="77" t="str">
        <f t="shared" si="32"/>
        <v/>
      </c>
      <c r="P125" s="86" t="str">
        <f t="shared" si="33"/>
        <v/>
      </c>
      <c r="R125" s="404"/>
      <c r="S125" s="407" t="str">
        <f t="shared" si="38"/>
        <v/>
      </c>
      <c r="T125" s="130" t="str">
        <f t="shared" si="34"/>
        <v/>
      </c>
      <c r="U125" s="70"/>
      <c r="V125" s="404"/>
      <c r="W125" s="70"/>
      <c r="X125" s="404"/>
      <c r="Z125" s="407" t="str">
        <f t="shared" si="39"/>
        <v/>
      </c>
      <c r="AA125" s="130" t="str">
        <f t="shared" si="35"/>
        <v/>
      </c>
      <c r="AB125" s="407" t="str">
        <f t="shared" si="36"/>
        <v/>
      </c>
      <c r="AC125" s="130" t="str">
        <f t="shared" si="37"/>
        <v/>
      </c>
      <c r="AD125" s="461"/>
    </row>
    <row r="126" spans="2:30" ht="13.5" hidden="1" outlineLevel="1" thickBot="1" x14ac:dyDescent="0.25">
      <c r="B126" s="514"/>
      <c r="C126" s="515"/>
      <c r="D126" s="515"/>
      <c r="E126" s="19"/>
      <c r="F126" s="141"/>
      <c r="G126" s="151" t="str">
        <f>IF(E126="","",IF($C$7&gt;12,IF(E126="computer",F126*Hulpsheets!$AX$4,F126*Hulpsheets!$AX$5),(IF(E126="computer",F126*Hulpsheets!$AX$4,F126*Hulpsheets!$AX$5)*$C$7/12)))</f>
        <v/>
      </c>
      <c r="H126" s="151" t="str">
        <f>IF(E126="","",IF($C$7&lt;13,0,IF($C$7&gt;24,IF(E126="computer",F126*Hulpsheets!$AY$4,F126*Hulpsheets!$AY$5),IF(E126="computer",F126*Hulpsheets!$AY$4,F126*Hulpsheets!$AY$5)*($C$7-12)/12)))</f>
        <v/>
      </c>
      <c r="I126" s="151" t="str">
        <f>IF(E126="","",IF($C$7&lt;24,0,IF($C$7&gt;36,IF(E126="computer",F126*Hulpsheets!$AZ$4,F126*Hulpsheets!$AZ$5),IF(E126="computer",F126*Hulpsheets!$AZ$4,F126*Hulpsheets!$AZ$5)*($C$7-24)/12)))</f>
        <v/>
      </c>
      <c r="J126" s="151" t="str">
        <f>IF(E126="","",IF($C$7&lt;36,0,IF($C$7&gt;48,IF(E126="computer",F126*Hulpsheets!$BA$4,F126*Hulpsheets!$BA$5),IF(E126="computer",F126*Hulpsheets!$BA$4,F126*Hulpsheets!$BA$5)*($C$7-36)/12)))</f>
        <v/>
      </c>
      <c r="K126" s="151" t="str">
        <f>IF(E126="","",IF($C$7&lt;48,0,IF($C$7&gt;48,IF(E126="computer",F126*Hulpsheets!$BB$4,F126*Hulpsheets!$BB$5),IF(E126="computer",F126*Hulpsheets!$BB$4,F126*Hulpsheets!$BB$5)*($C$7-48)/12)))</f>
        <v/>
      </c>
      <c r="L126" s="429" t="s">
        <v>120</v>
      </c>
      <c r="M126" s="257" t="str">
        <f>IF(LEN($C$5)&lt;=1,
    "",
    IF(
        OR($C$5="Overige (zorg-)instellingen",$C$5="Onderneming"),
        IF(Basisgegevens!$C$5="Ja",
            IFERROR(
                INDEX(Hulpsheets!$AO$3:$AR$18,
                    MATCH($C$9,Hulpsheets!$AN$3:$AN$18,0),
                    MATCH($C$6,Hulpsheets!$AO$3:$AR$3,0)
                ),
                ""
            ),
            IFERROR(
                INDEX(Hulpsheets!$AH$3:$AK$18,
                    MATCH($C$9,Hulpsheets!$AG$3:$AG$18,0),
                    MATCH($C$6,Hulpsheets!$AH$3:$AK$3,0)
                ),
                ""
            )
        ),
        IF($L126="Niet-economische activiteit",
            100%,
            IF(Basisgegevens!$C$5="Ja",
                IFERROR(
                    INDEX(Hulpsheets!$AO$3:$AR$18,
                        MATCH($C$9,Hulpsheets!$AN$3:$AN$18,0),
                        MATCH($C$6,Hulpsheets!$AO$3:$AR$3,0)
                    ),
                    ""
                ),
                IFERROR(
                    INDEX(Hulpsheets!$AH$3:$AK$18,
                        MATCH($C$9,Hulpsheets!$AG$3:$AG$18,0),
                        MATCH($C$6,Hulpsheets!$AH$3:$AK$3,0)
                    ),
                    ""
                )
            )
        )
    )
)</f>
        <v/>
      </c>
      <c r="N126" s="397">
        <f t="shared" si="31"/>
        <v>0</v>
      </c>
      <c r="O126" s="77" t="str">
        <f t="shared" si="32"/>
        <v/>
      </c>
      <c r="P126" s="86" t="str">
        <f t="shared" si="33"/>
        <v/>
      </c>
      <c r="R126" s="404"/>
      <c r="S126" s="407" t="str">
        <f t="shared" si="38"/>
        <v/>
      </c>
      <c r="T126" s="130" t="str">
        <f t="shared" si="34"/>
        <v/>
      </c>
      <c r="U126" s="70"/>
      <c r="V126" s="404"/>
      <c r="W126" s="70"/>
      <c r="X126" s="404"/>
      <c r="Z126" s="407" t="str">
        <f t="shared" si="39"/>
        <v/>
      </c>
      <c r="AA126" s="130" t="str">
        <f t="shared" si="35"/>
        <v/>
      </c>
      <c r="AB126" s="407" t="str">
        <f t="shared" si="36"/>
        <v/>
      </c>
      <c r="AC126" s="130" t="str">
        <f t="shared" si="37"/>
        <v/>
      </c>
      <c r="AD126" s="461"/>
    </row>
    <row r="127" spans="2:30" ht="13.5" hidden="1" outlineLevel="1" thickBot="1" x14ac:dyDescent="0.25">
      <c r="B127" s="527"/>
      <c r="C127" s="528"/>
      <c r="D127" s="528"/>
      <c r="E127" s="228"/>
      <c r="F127" s="150"/>
      <c r="G127" s="243" t="str">
        <f>IF(E127="","",IF($C$7&gt;12,IF(E127="computer",F127*Hulpsheets!$AX$4,F127*Hulpsheets!$AX$5),(IF(E127="computer",F127*Hulpsheets!$AX$4,F127*Hulpsheets!$AX$5)*$C$7/12)))</f>
        <v/>
      </c>
      <c r="H127" s="243" t="str">
        <f>IF(E127="","",IF($C$7&lt;13,0,IF($C$7&gt;24,IF(E127="computer",F127*Hulpsheets!$AY$4,F127*Hulpsheets!$AY$5),IF(E127="computer",F127*Hulpsheets!$AY$4,F127*Hulpsheets!$AY$5)*($C$7-12)/12)))</f>
        <v/>
      </c>
      <c r="I127" s="243" t="str">
        <f>IF(E127="","",IF($C$7&lt;24,0,IF($C$7&gt;36,IF(E127="computer",F127*Hulpsheets!$AZ$4,F127*Hulpsheets!$AZ$5),IF(E127="computer",F127*Hulpsheets!$AZ$4,F127*Hulpsheets!$AZ$5)*($C$7-24)/12)))</f>
        <v/>
      </c>
      <c r="J127" s="243" t="str">
        <f>IF(E127="","",IF($C$7&lt;36,0,IF($C$7&gt;48,IF(E127="computer",F127*Hulpsheets!$BA$4,F127*Hulpsheets!$BA$5),IF(E127="computer",F127*Hulpsheets!$BA$4,F127*Hulpsheets!$BA$5)*($C$7-36)/12)))</f>
        <v/>
      </c>
      <c r="K127" s="243" t="str">
        <f>IF(E127="","",IF($C$7&lt;48,0,IF($C$7&gt;48,IF(E127="computer",F127*Hulpsheets!$BB$4,F127*Hulpsheets!$BB$5),IF(E127="computer",F127*Hulpsheets!$BB$4,F127*Hulpsheets!$BB$5)*($C$7-48)/12)))</f>
        <v/>
      </c>
      <c r="L127" s="428" t="s">
        <v>120</v>
      </c>
      <c r="M127" s="427" t="str">
        <f>IF(LEN($C$5)&lt;=1,
    "",
    IF(
        OR($C$5="Overige (zorg-)instellingen",$C$5="Onderneming"),
        IF(Basisgegevens!$C$5="Ja",
            IFERROR(
                INDEX(Hulpsheets!$AO$3:$AR$18,
                    MATCH($C$9,Hulpsheets!$AN$3:$AN$18,0),
                    MATCH($C$6,Hulpsheets!$AO$3:$AR$3,0)
                ),
                ""
            ),
            IFERROR(
                INDEX(Hulpsheets!$AH$3:$AK$18,
                    MATCH($C$9,Hulpsheets!$AG$3:$AG$18,0),
                    MATCH($C$6,Hulpsheets!$AH$3:$AK$3,0)
                ),
                ""
            )
        ),
        IF($L127="Niet-economische activiteit",
            100%,
            IF(Basisgegevens!$C$5="Ja",
                IFERROR(
                    INDEX(Hulpsheets!$AO$3:$AR$18,
                        MATCH($C$9,Hulpsheets!$AN$3:$AN$18,0),
                        MATCH($C$6,Hulpsheets!$AO$3:$AR$3,0)
                    ),
                    ""
                ),
                IFERROR(
                    INDEX(Hulpsheets!$AH$3:$AK$18,
                        MATCH($C$9,Hulpsheets!$AG$3:$AG$18,0),
                        MATCH($C$6,Hulpsheets!$AH$3:$AK$3,0)
                    ),
                    ""
                )
            )
        )
    )
)</f>
        <v/>
      </c>
      <c r="N127" s="397">
        <f t="shared" si="31"/>
        <v>0</v>
      </c>
      <c r="O127" s="87" t="str">
        <f t="shared" si="32"/>
        <v/>
      </c>
      <c r="P127" s="88" t="str">
        <f t="shared" si="33"/>
        <v/>
      </c>
      <c r="R127" s="405"/>
      <c r="S127" s="407" t="str">
        <f t="shared" si="38"/>
        <v/>
      </c>
      <c r="T127" s="365" t="str">
        <f t="shared" si="34"/>
        <v/>
      </c>
      <c r="U127" s="70"/>
      <c r="V127" s="405"/>
      <c r="W127" s="70"/>
      <c r="X127" s="405"/>
      <c r="Z127" s="407" t="str">
        <f t="shared" si="39"/>
        <v/>
      </c>
      <c r="AA127" s="365" t="str">
        <f t="shared" si="35"/>
        <v/>
      </c>
      <c r="AB127" s="407" t="str">
        <f t="shared" si="36"/>
        <v/>
      </c>
      <c r="AC127" s="365" t="str">
        <f t="shared" si="37"/>
        <v/>
      </c>
      <c r="AD127" s="461"/>
    </row>
    <row r="128" spans="2:30" ht="13.5" collapsed="1" thickBot="1" x14ac:dyDescent="0.25">
      <c r="B128" s="32"/>
      <c r="C128" s="32"/>
      <c r="D128" s="103"/>
      <c r="E128" s="110"/>
      <c r="F128" s="110"/>
      <c r="G128" s="111"/>
      <c r="H128" s="112"/>
      <c r="I128" s="29"/>
      <c r="J128" s="111"/>
      <c r="L128" s="418" t="s">
        <v>102</v>
      </c>
      <c r="M128" s="78"/>
      <c r="N128" s="101">
        <f>SUM(N103:N127)</f>
        <v>0</v>
      </c>
      <c r="O128" s="101">
        <f>SUM(O103:O127)</f>
        <v>0</v>
      </c>
      <c r="P128" s="101">
        <f>SUM(P103:P127)</f>
        <v>0</v>
      </c>
      <c r="Q128" s="29"/>
      <c r="R128" s="364">
        <f>SUM(R103:R127)</f>
        <v>0</v>
      </c>
      <c r="S128" s="364">
        <f>SUM(S103:S127)</f>
        <v>0</v>
      </c>
      <c r="T128" s="364">
        <f>SUM(T103:T127)</f>
        <v>0</v>
      </c>
      <c r="V128" s="364">
        <f>SUM(V103:V127)</f>
        <v>0</v>
      </c>
      <c r="W128" s="70"/>
      <c r="X128" s="364">
        <f>SUM(X103:X127)</f>
        <v>0</v>
      </c>
      <c r="Z128" s="364">
        <f>SUM(Z103:Z127)</f>
        <v>0</v>
      </c>
      <c r="AA128" s="364">
        <f>SUM(AA103:AA127)</f>
        <v>0</v>
      </c>
      <c r="AB128" s="364">
        <f>SUM(AB103:AB127)</f>
        <v>0</v>
      </c>
      <c r="AC128" s="364">
        <f>SUM(AC103:AC127)</f>
        <v>0</v>
      </c>
      <c r="AD128" s="462"/>
    </row>
    <row r="129" spans="1:30" ht="13.5" thickBot="1" x14ac:dyDescent="0.25">
      <c r="B129" s="32"/>
      <c r="C129" s="32"/>
      <c r="D129" s="103"/>
      <c r="E129" s="110"/>
      <c r="F129" s="110"/>
      <c r="G129" s="111"/>
      <c r="H129" s="112"/>
      <c r="I129" s="29"/>
      <c r="J129" s="111"/>
      <c r="U129" s="100"/>
      <c r="V129" s="100"/>
      <c r="W129" s="100"/>
      <c r="X129" s="100"/>
      <c r="Z129" s="100"/>
      <c r="AA129" s="100"/>
      <c r="AB129" s="100"/>
    </row>
    <row r="130" spans="1:30" ht="15" customHeight="1" thickBot="1" x14ac:dyDescent="0.25">
      <c r="B130" s="503" t="s">
        <v>122</v>
      </c>
      <c r="C130" s="503"/>
      <c r="D130" s="503"/>
      <c r="E130" s="503"/>
      <c r="F130" s="29"/>
      <c r="I130" s="29"/>
      <c r="P130" s="29"/>
      <c r="Q130" s="29"/>
      <c r="R130" s="406" t="s">
        <v>87</v>
      </c>
      <c r="S130" s="401"/>
      <c r="T130" s="402"/>
      <c r="U130" s="29"/>
      <c r="V130" s="498" t="s">
        <v>61</v>
      </c>
      <c r="W130" s="6"/>
      <c r="X130" s="498" t="s">
        <v>62</v>
      </c>
      <c r="Z130" s="401"/>
      <c r="AA130" s="402"/>
      <c r="AB130" s="412"/>
      <c r="AC130" s="413"/>
      <c r="AD130" s="463"/>
    </row>
    <row r="131" spans="1:30" ht="13.5" thickBot="1" x14ac:dyDescent="0.25">
      <c r="B131" s="106"/>
      <c r="C131" s="106"/>
      <c r="D131" s="107"/>
      <c r="E131" s="107"/>
      <c r="G131" s="107"/>
      <c r="H131" s="108"/>
      <c r="I131" s="95"/>
      <c r="J131" s="107"/>
      <c r="K131" s="107"/>
      <c r="L131" s="107"/>
      <c r="P131" s="29"/>
      <c r="Q131" s="29"/>
      <c r="R131" s="6"/>
      <c r="S131" s="6"/>
      <c r="T131" s="6"/>
      <c r="U131" s="29"/>
      <c r="V131" s="499"/>
      <c r="W131" s="6"/>
      <c r="X131" s="499"/>
      <c r="Z131" s="6"/>
      <c r="AA131" s="6"/>
      <c r="AB131" s="6"/>
      <c r="AC131" s="97"/>
      <c r="AD131" s="97"/>
    </row>
    <row r="132" spans="1:30" ht="21" customHeight="1" thickBot="1" x14ac:dyDescent="0.25">
      <c r="A132" s="120"/>
      <c r="B132" s="504" t="s">
        <v>109</v>
      </c>
      <c r="C132" s="505"/>
      <c r="D132" s="505"/>
      <c r="E132" s="505"/>
      <c r="F132" s="505"/>
      <c r="G132" s="505"/>
      <c r="H132" s="505"/>
      <c r="I132" s="505"/>
      <c r="J132" s="505"/>
      <c r="K132" s="506"/>
      <c r="L132" s="236" t="s">
        <v>235</v>
      </c>
      <c r="M132" s="143" t="s">
        <v>94</v>
      </c>
      <c r="N132" s="237" t="s">
        <v>66</v>
      </c>
      <c r="O132" s="237" t="s">
        <v>95</v>
      </c>
      <c r="P132" s="237" t="s">
        <v>96</v>
      </c>
      <c r="Q132" s="120"/>
      <c r="R132" s="239" t="s">
        <v>68</v>
      </c>
      <c r="S132" s="238" t="s">
        <v>97</v>
      </c>
      <c r="T132" s="238" t="s">
        <v>70</v>
      </c>
      <c r="U132" s="119"/>
      <c r="V132" s="239" t="s">
        <v>68</v>
      </c>
      <c r="W132" s="409"/>
      <c r="X132" s="239" t="s">
        <v>68</v>
      </c>
      <c r="Y132" s="120"/>
      <c r="Z132" s="238" t="s">
        <v>97</v>
      </c>
      <c r="AA132" s="238" t="s">
        <v>70</v>
      </c>
      <c r="AB132" s="238" t="s">
        <v>97</v>
      </c>
      <c r="AC132" s="238" t="s">
        <v>70</v>
      </c>
      <c r="AD132" s="118"/>
    </row>
    <row r="133" spans="1:30" x14ac:dyDescent="0.2">
      <c r="B133" s="507"/>
      <c r="C133" s="508"/>
      <c r="D133" s="508"/>
      <c r="E133" s="508"/>
      <c r="F133" s="508"/>
      <c r="G133" s="508"/>
      <c r="H133" s="508"/>
      <c r="I133" s="508"/>
      <c r="J133" s="508"/>
      <c r="K133" s="509"/>
      <c r="L133" s="429" t="s">
        <v>120</v>
      </c>
      <c r="M133" s="257" t="str">
        <f>IF(LEN($C$5)&lt;=1,
    "",
    IF(
        OR($C$5="Overige (zorg-)instellingen",$C$5="Onderneming"),
        IF(Basisgegevens!$C$5="Ja",
            IFERROR(
                INDEX(Hulpsheets!$AO$3:$AR$18,
                    MATCH($C$9,Hulpsheets!$AN$3:$AN$18,0),
                    MATCH($C$6,Hulpsheets!$AO$3:$AR$3,0)
                ),
                ""
            ),
            IFERROR(
                INDEX(Hulpsheets!$AH$3:$AK$18,
                    MATCH($C$9,Hulpsheets!$AG$3:$AG$18,0),
                    MATCH($C$6,Hulpsheets!$AH$3:$AK$3,0)
                ),
                ""
            )
        ),
        IF($L133="Niet-economische activiteit",
            100%,
            IF(Basisgegevens!$C$5="Ja",
                IFERROR(
                    INDEX(Hulpsheets!$AO$3:$AR$18,
                        MATCH($C$9,Hulpsheets!$AN$3:$AN$18,0),
                        MATCH($C$6,Hulpsheets!$AO$3:$AR$3,0)
                    ),
                    ""
                ),
                IFERROR(
                    INDEX(Hulpsheets!$AH$3:$AK$18,
                        MATCH($C$9,Hulpsheets!$AG$3:$AG$18,0),
                        MATCH($C$6,Hulpsheets!$AH$3:$AK$3,0)
                    ),
                    ""
                )
            )
        )
    )
)</f>
        <v/>
      </c>
      <c r="N133" s="398"/>
      <c r="O133" s="394" t="str">
        <f t="shared" ref="O133:O157" si="40">IFERROR(N133*M133,"")</f>
        <v/>
      </c>
      <c r="P133" s="85" t="str">
        <f t="shared" ref="P133:P157" si="41">IFERROR(N133-O133,"")</f>
        <v/>
      </c>
      <c r="R133" s="404"/>
      <c r="S133" s="403" t="str">
        <f>IFERROR($R133*(1-$M133),"")</f>
        <v/>
      </c>
      <c r="T133" s="130" t="str">
        <f t="shared" ref="T133:T157" si="42">IFERROR(R133-S133,"")</f>
        <v/>
      </c>
      <c r="U133" s="80"/>
      <c r="V133" s="404"/>
      <c r="W133" s="70"/>
      <c r="X133" s="404"/>
      <c r="Z133" s="403" t="str">
        <f>IFERROR($V133*(1-$M133),"")</f>
        <v/>
      </c>
      <c r="AA133" s="130" t="str">
        <f t="shared" ref="AA133:AA157" si="43">IFERROR(V133-Z133,"")</f>
        <v/>
      </c>
      <c r="AB133" s="403" t="str">
        <f t="shared" ref="AB133:AB157" si="44">IFERROR($X133*(1-$M133),"")</f>
        <v/>
      </c>
      <c r="AC133" s="130" t="str">
        <f t="shared" ref="AC133:AC157" si="45">IFERROR(X133-AB133,"")</f>
        <v/>
      </c>
      <c r="AD133" s="461"/>
    </row>
    <row r="134" spans="1:30" x14ac:dyDescent="0.2">
      <c r="B134" s="500"/>
      <c r="C134" s="501"/>
      <c r="D134" s="501"/>
      <c r="E134" s="501"/>
      <c r="F134" s="501"/>
      <c r="G134" s="501"/>
      <c r="H134" s="501"/>
      <c r="I134" s="501"/>
      <c r="J134" s="501"/>
      <c r="K134" s="502"/>
      <c r="L134" s="429" t="s">
        <v>120</v>
      </c>
      <c r="M134" s="257" t="str">
        <f>IF(LEN($C$5)&lt;=1,
    "",
    IF(
        OR($C$5="Overige (zorg-)instellingen",$C$5="Onderneming"),
        IF(Basisgegevens!$C$5="Ja",
            IFERROR(
                INDEX(Hulpsheets!$AO$3:$AR$18,
                    MATCH($C$9,Hulpsheets!$AN$3:$AN$18,0),
                    MATCH($C$6,Hulpsheets!$AO$3:$AR$3,0)
                ),
                ""
            ),
            IFERROR(
                INDEX(Hulpsheets!$AH$3:$AK$18,
                    MATCH($C$9,Hulpsheets!$AG$3:$AG$18,0),
                    MATCH($C$6,Hulpsheets!$AH$3:$AK$3,0)
                ),
                ""
            )
        ),
        IF($L134="Niet-economische activiteit",
            100%,
            IF(Basisgegevens!$C$5="Ja",
                IFERROR(
                    INDEX(Hulpsheets!$AO$3:$AR$18,
                        MATCH($C$9,Hulpsheets!$AN$3:$AN$18,0),
                        MATCH($C$6,Hulpsheets!$AO$3:$AR$3,0)
                    ),
                    ""
                ),
                IFERROR(
                    INDEX(Hulpsheets!$AH$3:$AK$18,
                        MATCH($C$9,Hulpsheets!$AG$3:$AG$18,0),
                        MATCH($C$6,Hulpsheets!$AH$3:$AK$3,0)
                    ),
                    ""
                )
            )
        )
    )
)</f>
        <v/>
      </c>
      <c r="N134" s="399"/>
      <c r="O134" s="395" t="str">
        <f t="shared" si="40"/>
        <v/>
      </c>
      <c r="P134" s="86" t="str">
        <f t="shared" si="41"/>
        <v/>
      </c>
      <c r="R134" s="404"/>
      <c r="S134" s="403" t="str">
        <f t="shared" ref="S134:S157" si="46">IFERROR($R134*(1-$M134),"")</f>
        <v/>
      </c>
      <c r="T134" s="130" t="str">
        <f t="shared" si="42"/>
        <v/>
      </c>
      <c r="U134" s="70"/>
      <c r="V134" s="404"/>
      <c r="W134" s="70"/>
      <c r="X134" s="404"/>
      <c r="Z134" s="403" t="str">
        <f t="shared" ref="Z134:Z157" si="47">IFERROR($V134*(1-$M134),"")</f>
        <v/>
      </c>
      <c r="AA134" s="130" t="str">
        <f t="shared" si="43"/>
        <v/>
      </c>
      <c r="AB134" s="403" t="str">
        <f t="shared" si="44"/>
        <v/>
      </c>
      <c r="AC134" s="130" t="str">
        <f t="shared" si="45"/>
        <v/>
      </c>
      <c r="AD134" s="461"/>
    </row>
    <row r="135" spans="1:30" x14ac:dyDescent="0.2">
      <c r="B135" s="500"/>
      <c r="C135" s="501"/>
      <c r="D135" s="501"/>
      <c r="E135" s="501"/>
      <c r="F135" s="501"/>
      <c r="G135" s="501"/>
      <c r="H135" s="501"/>
      <c r="I135" s="501"/>
      <c r="J135" s="501"/>
      <c r="K135" s="502"/>
      <c r="L135" s="429" t="s">
        <v>120</v>
      </c>
      <c r="M135" s="257" t="str">
        <f>IF(LEN($C$5)&lt;=1,
    "",
    IF(
        OR($C$5="Overige (zorg-)instellingen",$C$5="Onderneming"),
        IF(Basisgegevens!$C$5="Ja",
            IFERROR(
                INDEX(Hulpsheets!$AO$3:$AR$18,
                    MATCH($C$9,Hulpsheets!$AN$3:$AN$18,0),
                    MATCH($C$6,Hulpsheets!$AO$3:$AR$3,0)
                ),
                ""
            ),
            IFERROR(
                INDEX(Hulpsheets!$AH$3:$AK$18,
                    MATCH($C$9,Hulpsheets!$AG$3:$AG$18,0),
                    MATCH($C$6,Hulpsheets!$AH$3:$AK$3,0)
                ),
                ""
            )
        ),
        IF($L135="Niet-economische activiteit",
            100%,
            IF(Basisgegevens!$C$5="Ja",
                IFERROR(
                    INDEX(Hulpsheets!$AO$3:$AR$18,
                        MATCH($C$9,Hulpsheets!$AN$3:$AN$18,0),
                        MATCH($C$6,Hulpsheets!$AO$3:$AR$3,0)
                    ),
                    ""
                ),
                IFERROR(
                    INDEX(Hulpsheets!$AH$3:$AK$18,
                        MATCH($C$9,Hulpsheets!$AG$3:$AG$18,0),
                        MATCH($C$6,Hulpsheets!$AH$3:$AK$3,0)
                    ),
                    ""
                )
            )
        )
    )
)</f>
        <v/>
      </c>
      <c r="N135" s="399"/>
      <c r="O135" s="395" t="str">
        <f t="shared" si="40"/>
        <v/>
      </c>
      <c r="P135" s="86" t="str">
        <f t="shared" si="41"/>
        <v/>
      </c>
      <c r="R135" s="404"/>
      <c r="S135" s="403" t="str">
        <f t="shared" si="46"/>
        <v/>
      </c>
      <c r="T135" s="130" t="str">
        <f t="shared" si="42"/>
        <v/>
      </c>
      <c r="U135" s="70"/>
      <c r="V135" s="404"/>
      <c r="W135" s="70"/>
      <c r="X135" s="404"/>
      <c r="Z135" s="403" t="str">
        <f t="shared" si="47"/>
        <v/>
      </c>
      <c r="AA135" s="130" t="str">
        <f t="shared" si="43"/>
        <v/>
      </c>
      <c r="AB135" s="403" t="str">
        <f t="shared" si="44"/>
        <v/>
      </c>
      <c r="AC135" s="130" t="str">
        <f t="shared" si="45"/>
        <v/>
      </c>
      <c r="AD135" s="461"/>
    </row>
    <row r="136" spans="1:30" x14ac:dyDescent="0.2">
      <c r="B136" s="500"/>
      <c r="C136" s="501"/>
      <c r="D136" s="501"/>
      <c r="E136" s="501"/>
      <c r="F136" s="501"/>
      <c r="G136" s="501"/>
      <c r="H136" s="501"/>
      <c r="I136" s="501"/>
      <c r="J136" s="501"/>
      <c r="K136" s="502"/>
      <c r="L136" s="429" t="s">
        <v>120</v>
      </c>
      <c r="M136" s="257" t="str">
        <f>IF(LEN($C$5)&lt;=1,
    "",
    IF(
        OR($C$5="Overige (zorg-)instellingen",$C$5="Onderneming"),
        IF(Basisgegevens!$C$5="Ja",
            IFERROR(
                INDEX(Hulpsheets!$AO$3:$AR$18,
                    MATCH($C$9,Hulpsheets!$AN$3:$AN$18,0),
                    MATCH($C$6,Hulpsheets!$AO$3:$AR$3,0)
                ),
                ""
            ),
            IFERROR(
                INDEX(Hulpsheets!$AH$3:$AK$18,
                    MATCH($C$9,Hulpsheets!$AG$3:$AG$18,0),
                    MATCH($C$6,Hulpsheets!$AH$3:$AK$3,0)
                ),
                ""
            )
        ),
        IF($L136="Niet-economische activiteit",
            100%,
            IF(Basisgegevens!$C$5="Ja",
                IFERROR(
                    INDEX(Hulpsheets!$AO$3:$AR$18,
                        MATCH($C$9,Hulpsheets!$AN$3:$AN$18,0),
                        MATCH($C$6,Hulpsheets!$AO$3:$AR$3,0)
                    ),
                    ""
                ),
                IFERROR(
                    INDEX(Hulpsheets!$AH$3:$AK$18,
                        MATCH($C$9,Hulpsheets!$AG$3:$AG$18,0),
                        MATCH($C$6,Hulpsheets!$AH$3:$AK$3,0)
                    ),
                    ""
                )
            )
        )
    )
)</f>
        <v/>
      </c>
      <c r="N136" s="399"/>
      <c r="O136" s="395" t="str">
        <f t="shared" si="40"/>
        <v/>
      </c>
      <c r="P136" s="86" t="str">
        <f t="shared" si="41"/>
        <v/>
      </c>
      <c r="R136" s="404"/>
      <c r="S136" s="403" t="str">
        <f t="shared" si="46"/>
        <v/>
      </c>
      <c r="T136" s="130" t="str">
        <f t="shared" si="42"/>
        <v/>
      </c>
      <c r="U136" s="70"/>
      <c r="V136" s="404"/>
      <c r="W136" s="70"/>
      <c r="X136" s="404"/>
      <c r="Z136" s="403" t="str">
        <f t="shared" si="47"/>
        <v/>
      </c>
      <c r="AA136" s="130" t="str">
        <f t="shared" si="43"/>
        <v/>
      </c>
      <c r="AB136" s="403" t="str">
        <f t="shared" si="44"/>
        <v/>
      </c>
      <c r="AC136" s="130" t="str">
        <f t="shared" si="45"/>
        <v/>
      </c>
      <c r="AD136" s="461"/>
    </row>
    <row r="137" spans="1:30" x14ac:dyDescent="0.2">
      <c r="B137" s="500"/>
      <c r="C137" s="501"/>
      <c r="D137" s="501"/>
      <c r="E137" s="501"/>
      <c r="F137" s="501"/>
      <c r="G137" s="501"/>
      <c r="H137" s="501"/>
      <c r="I137" s="501"/>
      <c r="J137" s="501"/>
      <c r="K137" s="502"/>
      <c r="L137" s="429" t="s">
        <v>120</v>
      </c>
      <c r="M137" s="257" t="str">
        <f>IF(LEN($C$5)&lt;=1,
    "",
    IF(
        OR($C$5="Overige (zorg-)instellingen",$C$5="Onderneming"),
        IF(Basisgegevens!$C$5="Ja",
            IFERROR(
                INDEX(Hulpsheets!$AO$3:$AR$18,
                    MATCH($C$9,Hulpsheets!$AN$3:$AN$18,0),
                    MATCH($C$6,Hulpsheets!$AO$3:$AR$3,0)
                ),
                ""
            ),
            IFERROR(
                INDEX(Hulpsheets!$AH$3:$AK$18,
                    MATCH($C$9,Hulpsheets!$AG$3:$AG$18,0),
                    MATCH($C$6,Hulpsheets!$AH$3:$AK$3,0)
                ),
                ""
            )
        ),
        IF($L137="Niet-economische activiteit",
            100%,
            IF(Basisgegevens!$C$5="Ja",
                IFERROR(
                    INDEX(Hulpsheets!$AO$3:$AR$18,
                        MATCH($C$9,Hulpsheets!$AN$3:$AN$18,0),
                        MATCH($C$6,Hulpsheets!$AO$3:$AR$3,0)
                    ),
                    ""
                ),
                IFERROR(
                    INDEX(Hulpsheets!$AH$3:$AK$18,
                        MATCH($C$9,Hulpsheets!$AG$3:$AG$18,0),
                        MATCH($C$6,Hulpsheets!$AH$3:$AK$3,0)
                    ),
                    ""
                )
            )
        )
    )
)</f>
        <v/>
      </c>
      <c r="N137" s="399"/>
      <c r="O137" s="395" t="str">
        <f t="shared" si="40"/>
        <v/>
      </c>
      <c r="P137" s="86" t="str">
        <f t="shared" si="41"/>
        <v/>
      </c>
      <c r="R137" s="404"/>
      <c r="S137" s="403" t="str">
        <f t="shared" si="46"/>
        <v/>
      </c>
      <c r="T137" s="130" t="str">
        <f t="shared" si="42"/>
        <v/>
      </c>
      <c r="U137" s="70"/>
      <c r="V137" s="404"/>
      <c r="W137" s="70"/>
      <c r="X137" s="404"/>
      <c r="Z137" s="403" t="str">
        <f t="shared" si="47"/>
        <v/>
      </c>
      <c r="AA137" s="130" t="str">
        <f t="shared" si="43"/>
        <v/>
      </c>
      <c r="AB137" s="403" t="str">
        <f t="shared" si="44"/>
        <v/>
      </c>
      <c r="AC137" s="130" t="str">
        <f t="shared" si="45"/>
        <v/>
      </c>
      <c r="AD137" s="461"/>
    </row>
    <row r="138" spans="1:30" x14ac:dyDescent="0.2">
      <c r="B138" s="500"/>
      <c r="C138" s="501"/>
      <c r="D138" s="501"/>
      <c r="E138" s="501"/>
      <c r="F138" s="501"/>
      <c r="G138" s="501"/>
      <c r="H138" s="501"/>
      <c r="I138" s="501"/>
      <c r="J138" s="501"/>
      <c r="K138" s="502"/>
      <c r="L138" s="429" t="s">
        <v>120</v>
      </c>
      <c r="M138" s="257" t="str">
        <f>IF(LEN($C$5)&lt;=1,
    "",
    IF(
        OR($C$5="Overige (zorg-)instellingen",$C$5="Onderneming"),
        IF(Basisgegevens!$C$5="Ja",
            IFERROR(
                INDEX(Hulpsheets!$AO$3:$AR$18,
                    MATCH($C$9,Hulpsheets!$AN$3:$AN$18,0),
                    MATCH($C$6,Hulpsheets!$AO$3:$AR$3,0)
                ),
                ""
            ),
            IFERROR(
                INDEX(Hulpsheets!$AH$3:$AK$18,
                    MATCH($C$9,Hulpsheets!$AG$3:$AG$18,0),
                    MATCH($C$6,Hulpsheets!$AH$3:$AK$3,0)
                ),
                ""
            )
        ),
        IF($L138="Niet-economische activiteit",
            100%,
            IF(Basisgegevens!$C$5="Ja",
                IFERROR(
                    INDEX(Hulpsheets!$AO$3:$AR$18,
                        MATCH($C$9,Hulpsheets!$AN$3:$AN$18,0),
                        MATCH($C$6,Hulpsheets!$AO$3:$AR$3,0)
                    ),
                    ""
                ),
                IFERROR(
                    INDEX(Hulpsheets!$AH$3:$AK$18,
                        MATCH($C$9,Hulpsheets!$AG$3:$AG$18,0),
                        MATCH($C$6,Hulpsheets!$AH$3:$AK$3,0)
                    ),
                    ""
                )
            )
        )
    )
)</f>
        <v/>
      </c>
      <c r="N138" s="399"/>
      <c r="O138" s="395" t="str">
        <f t="shared" si="40"/>
        <v/>
      </c>
      <c r="P138" s="86" t="str">
        <f t="shared" si="41"/>
        <v/>
      </c>
      <c r="R138" s="404"/>
      <c r="S138" s="403" t="str">
        <f t="shared" si="46"/>
        <v/>
      </c>
      <c r="T138" s="130" t="str">
        <f t="shared" si="42"/>
        <v/>
      </c>
      <c r="U138" s="70"/>
      <c r="V138" s="404"/>
      <c r="W138" s="70"/>
      <c r="X138" s="404"/>
      <c r="Z138" s="403" t="str">
        <f t="shared" si="47"/>
        <v/>
      </c>
      <c r="AA138" s="130" t="str">
        <f t="shared" si="43"/>
        <v/>
      </c>
      <c r="AB138" s="403" t="str">
        <f t="shared" si="44"/>
        <v/>
      </c>
      <c r="AC138" s="130" t="str">
        <f t="shared" si="45"/>
        <v/>
      </c>
      <c r="AD138" s="461"/>
    </row>
    <row r="139" spans="1:30" x14ac:dyDescent="0.2">
      <c r="B139" s="500"/>
      <c r="C139" s="501"/>
      <c r="D139" s="501"/>
      <c r="E139" s="501"/>
      <c r="F139" s="501"/>
      <c r="G139" s="501"/>
      <c r="H139" s="501"/>
      <c r="I139" s="501"/>
      <c r="J139" s="501"/>
      <c r="K139" s="502"/>
      <c r="L139" s="429" t="s">
        <v>120</v>
      </c>
      <c r="M139" s="257" t="str">
        <f>IF(LEN($C$5)&lt;=1,
    "",
    IF(
        OR($C$5="Overige (zorg-)instellingen",$C$5="Onderneming"),
        IF(Basisgegevens!$C$5="Ja",
            IFERROR(
                INDEX(Hulpsheets!$AO$3:$AR$18,
                    MATCH($C$9,Hulpsheets!$AN$3:$AN$18,0),
                    MATCH($C$6,Hulpsheets!$AO$3:$AR$3,0)
                ),
                ""
            ),
            IFERROR(
                INDEX(Hulpsheets!$AH$3:$AK$18,
                    MATCH($C$9,Hulpsheets!$AG$3:$AG$18,0),
                    MATCH($C$6,Hulpsheets!$AH$3:$AK$3,0)
                ),
                ""
            )
        ),
        IF($L139="Niet-economische activiteit",
            100%,
            IF(Basisgegevens!$C$5="Ja",
                IFERROR(
                    INDEX(Hulpsheets!$AO$3:$AR$18,
                        MATCH($C$9,Hulpsheets!$AN$3:$AN$18,0),
                        MATCH($C$6,Hulpsheets!$AO$3:$AR$3,0)
                    ),
                    ""
                ),
                IFERROR(
                    INDEX(Hulpsheets!$AH$3:$AK$18,
                        MATCH($C$9,Hulpsheets!$AG$3:$AG$18,0),
                        MATCH($C$6,Hulpsheets!$AH$3:$AK$3,0)
                    ),
                    ""
                )
            )
        )
    )
)</f>
        <v/>
      </c>
      <c r="N139" s="399"/>
      <c r="O139" s="395" t="str">
        <f t="shared" si="40"/>
        <v/>
      </c>
      <c r="P139" s="86" t="str">
        <f t="shared" si="41"/>
        <v/>
      </c>
      <c r="R139" s="404"/>
      <c r="S139" s="403" t="str">
        <f t="shared" si="46"/>
        <v/>
      </c>
      <c r="T139" s="130" t="str">
        <f t="shared" si="42"/>
        <v/>
      </c>
      <c r="U139" s="70"/>
      <c r="V139" s="404"/>
      <c r="W139" s="70"/>
      <c r="X139" s="404"/>
      <c r="Z139" s="403" t="str">
        <f t="shared" si="47"/>
        <v/>
      </c>
      <c r="AA139" s="130" t="str">
        <f t="shared" si="43"/>
        <v/>
      </c>
      <c r="AB139" s="403" t="str">
        <f t="shared" si="44"/>
        <v/>
      </c>
      <c r="AC139" s="130" t="str">
        <f t="shared" si="45"/>
        <v/>
      </c>
      <c r="AD139" s="461"/>
    </row>
    <row r="140" spans="1:30" x14ac:dyDescent="0.2">
      <c r="B140" s="500"/>
      <c r="C140" s="501"/>
      <c r="D140" s="501"/>
      <c r="E140" s="501"/>
      <c r="F140" s="501"/>
      <c r="G140" s="501"/>
      <c r="H140" s="501"/>
      <c r="I140" s="501"/>
      <c r="J140" s="501"/>
      <c r="K140" s="502"/>
      <c r="L140" s="429" t="s">
        <v>120</v>
      </c>
      <c r="M140" s="257" t="str">
        <f>IF(LEN($C$5)&lt;=1,
    "",
    IF(
        OR($C$5="Overige (zorg-)instellingen",$C$5="Onderneming"),
        IF(Basisgegevens!$C$5="Ja",
            IFERROR(
                INDEX(Hulpsheets!$AO$3:$AR$18,
                    MATCH($C$9,Hulpsheets!$AN$3:$AN$18,0),
                    MATCH($C$6,Hulpsheets!$AO$3:$AR$3,0)
                ),
                ""
            ),
            IFERROR(
                INDEX(Hulpsheets!$AH$3:$AK$18,
                    MATCH($C$9,Hulpsheets!$AG$3:$AG$18,0),
                    MATCH($C$6,Hulpsheets!$AH$3:$AK$3,0)
                ),
                ""
            )
        ),
        IF($L140="Niet-economische activiteit",
            100%,
            IF(Basisgegevens!$C$5="Ja",
                IFERROR(
                    INDEX(Hulpsheets!$AO$3:$AR$18,
                        MATCH($C$9,Hulpsheets!$AN$3:$AN$18,0),
                        MATCH($C$6,Hulpsheets!$AO$3:$AR$3,0)
                    ),
                    ""
                ),
                IFERROR(
                    INDEX(Hulpsheets!$AH$3:$AK$18,
                        MATCH($C$9,Hulpsheets!$AG$3:$AG$18,0),
                        MATCH($C$6,Hulpsheets!$AH$3:$AK$3,0)
                    ),
                    ""
                )
            )
        )
    )
)</f>
        <v/>
      </c>
      <c r="N140" s="399"/>
      <c r="O140" s="395" t="str">
        <f t="shared" si="40"/>
        <v/>
      </c>
      <c r="P140" s="86" t="str">
        <f t="shared" si="41"/>
        <v/>
      </c>
      <c r="R140" s="404"/>
      <c r="S140" s="403" t="str">
        <f t="shared" si="46"/>
        <v/>
      </c>
      <c r="T140" s="130" t="str">
        <f t="shared" si="42"/>
        <v/>
      </c>
      <c r="U140" s="70"/>
      <c r="V140" s="404"/>
      <c r="W140" s="70"/>
      <c r="X140" s="404"/>
      <c r="Z140" s="403" t="str">
        <f t="shared" si="47"/>
        <v/>
      </c>
      <c r="AA140" s="130" t="str">
        <f t="shared" si="43"/>
        <v/>
      </c>
      <c r="AB140" s="403" t="str">
        <f t="shared" si="44"/>
        <v/>
      </c>
      <c r="AC140" s="130" t="str">
        <f t="shared" si="45"/>
        <v/>
      </c>
      <c r="AD140" s="461"/>
    </row>
    <row r="141" spans="1:30" x14ac:dyDescent="0.2">
      <c r="B141" s="500"/>
      <c r="C141" s="501"/>
      <c r="D141" s="501"/>
      <c r="E141" s="501"/>
      <c r="F141" s="501"/>
      <c r="G141" s="501"/>
      <c r="H141" s="501"/>
      <c r="I141" s="501"/>
      <c r="J141" s="501"/>
      <c r="K141" s="502"/>
      <c r="L141" s="429" t="s">
        <v>120</v>
      </c>
      <c r="M141" s="257" t="str">
        <f>IF(LEN($C$5)&lt;=1,
    "",
    IF(
        OR($C$5="Overige (zorg-)instellingen",$C$5="Onderneming"),
        IF(Basisgegevens!$C$5="Ja",
            IFERROR(
                INDEX(Hulpsheets!$AO$3:$AR$18,
                    MATCH($C$9,Hulpsheets!$AN$3:$AN$18,0),
                    MATCH($C$6,Hulpsheets!$AO$3:$AR$3,0)
                ),
                ""
            ),
            IFERROR(
                INDEX(Hulpsheets!$AH$3:$AK$18,
                    MATCH($C$9,Hulpsheets!$AG$3:$AG$18,0),
                    MATCH($C$6,Hulpsheets!$AH$3:$AK$3,0)
                ),
                ""
            )
        ),
        IF($L141="Niet-economische activiteit",
            100%,
            IF(Basisgegevens!$C$5="Ja",
                IFERROR(
                    INDEX(Hulpsheets!$AO$3:$AR$18,
                        MATCH($C$9,Hulpsheets!$AN$3:$AN$18,0),
                        MATCH($C$6,Hulpsheets!$AO$3:$AR$3,0)
                    ),
                    ""
                ),
                IFERROR(
                    INDEX(Hulpsheets!$AH$3:$AK$18,
                        MATCH($C$9,Hulpsheets!$AG$3:$AG$18,0),
                        MATCH($C$6,Hulpsheets!$AH$3:$AK$3,0)
                    ),
                    ""
                )
            )
        )
    )
)</f>
        <v/>
      </c>
      <c r="N141" s="399"/>
      <c r="O141" s="395" t="str">
        <f t="shared" si="40"/>
        <v/>
      </c>
      <c r="P141" s="86" t="str">
        <f t="shared" si="41"/>
        <v/>
      </c>
      <c r="R141" s="404"/>
      <c r="S141" s="403" t="str">
        <f t="shared" si="46"/>
        <v/>
      </c>
      <c r="T141" s="130" t="str">
        <f t="shared" si="42"/>
        <v/>
      </c>
      <c r="U141" s="70"/>
      <c r="V141" s="404"/>
      <c r="W141" s="70"/>
      <c r="X141" s="404"/>
      <c r="Z141" s="403" t="str">
        <f t="shared" si="47"/>
        <v/>
      </c>
      <c r="AA141" s="130" t="str">
        <f t="shared" si="43"/>
        <v/>
      </c>
      <c r="AB141" s="403" t="str">
        <f t="shared" si="44"/>
        <v/>
      </c>
      <c r="AC141" s="130" t="str">
        <f t="shared" si="45"/>
        <v/>
      </c>
      <c r="AD141" s="461"/>
    </row>
    <row r="142" spans="1:30" x14ac:dyDescent="0.2">
      <c r="B142" s="500"/>
      <c r="C142" s="501"/>
      <c r="D142" s="501"/>
      <c r="E142" s="501"/>
      <c r="F142" s="501"/>
      <c r="G142" s="501"/>
      <c r="H142" s="501"/>
      <c r="I142" s="501"/>
      <c r="J142" s="501"/>
      <c r="K142" s="502"/>
      <c r="L142" s="429" t="s">
        <v>120</v>
      </c>
      <c r="M142" s="257" t="str">
        <f>IF(LEN($C$5)&lt;=1,
    "",
    IF(
        OR($C$5="Overige (zorg-)instellingen",$C$5="Onderneming"),
        IF(Basisgegevens!$C$5="Ja",
            IFERROR(
                INDEX(Hulpsheets!$AO$3:$AR$18,
                    MATCH($C$9,Hulpsheets!$AN$3:$AN$18,0),
                    MATCH($C$6,Hulpsheets!$AO$3:$AR$3,0)
                ),
                ""
            ),
            IFERROR(
                INDEX(Hulpsheets!$AH$3:$AK$18,
                    MATCH($C$9,Hulpsheets!$AG$3:$AG$18,0),
                    MATCH($C$6,Hulpsheets!$AH$3:$AK$3,0)
                ),
                ""
            )
        ),
        IF($L142="Niet-economische activiteit",
            100%,
            IF(Basisgegevens!$C$5="Ja",
                IFERROR(
                    INDEX(Hulpsheets!$AO$3:$AR$18,
                        MATCH($C$9,Hulpsheets!$AN$3:$AN$18,0),
                        MATCH($C$6,Hulpsheets!$AO$3:$AR$3,0)
                    ),
                    ""
                ),
                IFERROR(
                    INDEX(Hulpsheets!$AH$3:$AK$18,
                        MATCH($C$9,Hulpsheets!$AG$3:$AG$18,0),
                        MATCH($C$6,Hulpsheets!$AH$3:$AK$3,0)
                    ),
                    ""
                )
            )
        )
    )
)</f>
        <v/>
      </c>
      <c r="N142" s="399"/>
      <c r="O142" s="395" t="str">
        <f t="shared" si="40"/>
        <v/>
      </c>
      <c r="P142" s="86" t="str">
        <f t="shared" si="41"/>
        <v/>
      </c>
      <c r="R142" s="404"/>
      <c r="S142" s="403" t="str">
        <f t="shared" si="46"/>
        <v/>
      </c>
      <c r="T142" s="130" t="str">
        <f t="shared" si="42"/>
        <v/>
      </c>
      <c r="U142" s="70"/>
      <c r="V142" s="404"/>
      <c r="W142" s="70"/>
      <c r="X142" s="404"/>
      <c r="Z142" s="403" t="str">
        <f t="shared" si="47"/>
        <v/>
      </c>
      <c r="AA142" s="130" t="str">
        <f t="shared" si="43"/>
        <v/>
      </c>
      <c r="AB142" s="403" t="str">
        <f t="shared" si="44"/>
        <v/>
      </c>
      <c r="AC142" s="130" t="str">
        <f t="shared" si="45"/>
        <v/>
      </c>
      <c r="AD142" s="461"/>
    </row>
    <row r="143" spans="1:30" x14ac:dyDescent="0.2">
      <c r="B143" s="500"/>
      <c r="C143" s="501"/>
      <c r="D143" s="501"/>
      <c r="E143" s="501"/>
      <c r="F143" s="501"/>
      <c r="G143" s="501"/>
      <c r="H143" s="501"/>
      <c r="I143" s="501"/>
      <c r="J143" s="501"/>
      <c r="K143" s="502"/>
      <c r="L143" s="429" t="s">
        <v>120</v>
      </c>
      <c r="M143" s="257" t="str">
        <f>IF(LEN($C$5)&lt;=1,
    "",
    IF(
        OR($C$5="Overige (zorg-)instellingen",$C$5="Onderneming"),
        IF(Basisgegevens!$C$5="Ja",
            IFERROR(
                INDEX(Hulpsheets!$AO$3:$AR$18,
                    MATCH($C$9,Hulpsheets!$AN$3:$AN$18,0),
                    MATCH($C$6,Hulpsheets!$AO$3:$AR$3,0)
                ),
                ""
            ),
            IFERROR(
                INDEX(Hulpsheets!$AH$3:$AK$18,
                    MATCH($C$9,Hulpsheets!$AG$3:$AG$18,0),
                    MATCH($C$6,Hulpsheets!$AH$3:$AK$3,0)
                ),
                ""
            )
        ),
        IF($L143="Niet-economische activiteit",
            100%,
            IF(Basisgegevens!$C$5="Ja",
                IFERROR(
                    INDEX(Hulpsheets!$AO$3:$AR$18,
                        MATCH($C$9,Hulpsheets!$AN$3:$AN$18,0),
                        MATCH($C$6,Hulpsheets!$AO$3:$AR$3,0)
                    ),
                    ""
                ),
                IFERROR(
                    INDEX(Hulpsheets!$AH$3:$AK$18,
                        MATCH($C$9,Hulpsheets!$AG$3:$AG$18,0),
                        MATCH($C$6,Hulpsheets!$AH$3:$AK$3,0)
                    ),
                    ""
                )
            )
        )
    )
)</f>
        <v/>
      </c>
      <c r="N143" s="399"/>
      <c r="O143" s="395" t="str">
        <f t="shared" si="40"/>
        <v/>
      </c>
      <c r="P143" s="86" t="str">
        <f t="shared" si="41"/>
        <v/>
      </c>
      <c r="R143" s="404"/>
      <c r="S143" s="403" t="str">
        <f t="shared" si="46"/>
        <v/>
      </c>
      <c r="T143" s="130" t="str">
        <f t="shared" si="42"/>
        <v/>
      </c>
      <c r="U143" s="70"/>
      <c r="V143" s="404"/>
      <c r="W143" s="70"/>
      <c r="X143" s="404"/>
      <c r="Z143" s="403" t="str">
        <f t="shared" si="47"/>
        <v/>
      </c>
      <c r="AA143" s="130" t="str">
        <f t="shared" si="43"/>
        <v/>
      </c>
      <c r="AB143" s="403" t="str">
        <f t="shared" si="44"/>
        <v/>
      </c>
      <c r="AC143" s="130" t="str">
        <f t="shared" si="45"/>
        <v/>
      </c>
      <c r="AD143" s="461"/>
    </row>
    <row r="144" spans="1:30" x14ac:dyDescent="0.2">
      <c r="B144" s="500"/>
      <c r="C144" s="501"/>
      <c r="D144" s="501"/>
      <c r="E144" s="501"/>
      <c r="F144" s="501"/>
      <c r="G144" s="501"/>
      <c r="H144" s="501"/>
      <c r="I144" s="501"/>
      <c r="J144" s="501"/>
      <c r="K144" s="502"/>
      <c r="L144" s="429" t="s">
        <v>120</v>
      </c>
      <c r="M144" s="257" t="str">
        <f>IF(LEN($C$5)&lt;=1,
    "",
    IF(
        OR($C$5="Overige (zorg-)instellingen",$C$5="Onderneming"),
        IF(Basisgegevens!$C$5="Ja",
            IFERROR(
                INDEX(Hulpsheets!$AO$3:$AR$18,
                    MATCH($C$9,Hulpsheets!$AN$3:$AN$18,0),
                    MATCH($C$6,Hulpsheets!$AO$3:$AR$3,0)
                ),
                ""
            ),
            IFERROR(
                INDEX(Hulpsheets!$AH$3:$AK$18,
                    MATCH($C$9,Hulpsheets!$AG$3:$AG$18,0),
                    MATCH($C$6,Hulpsheets!$AH$3:$AK$3,0)
                ),
                ""
            )
        ),
        IF($L144="Niet-economische activiteit",
            100%,
            IF(Basisgegevens!$C$5="Ja",
                IFERROR(
                    INDEX(Hulpsheets!$AO$3:$AR$18,
                        MATCH($C$9,Hulpsheets!$AN$3:$AN$18,0),
                        MATCH($C$6,Hulpsheets!$AO$3:$AR$3,0)
                    ),
                    ""
                ),
                IFERROR(
                    INDEX(Hulpsheets!$AH$3:$AK$18,
                        MATCH($C$9,Hulpsheets!$AG$3:$AG$18,0),
                        MATCH($C$6,Hulpsheets!$AH$3:$AK$3,0)
                    ),
                    ""
                )
            )
        )
    )
)</f>
        <v/>
      </c>
      <c r="N144" s="399"/>
      <c r="O144" s="395" t="str">
        <f t="shared" si="40"/>
        <v/>
      </c>
      <c r="P144" s="86" t="str">
        <f t="shared" si="41"/>
        <v/>
      </c>
      <c r="R144" s="404"/>
      <c r="S144" s="403" t="str">
        <f t="shared" si="46"/>
        <v/>
      </c>
      <c r="T144" s="130" t="str">
        <f t="shared" si="42"/>
        <v/>
      </c>
      <c r="U144" s="70"/>
      <c r="V144" s="404"/>
      <c r="W144" s="70"/>
      <c r="X144" s="404"/>
      <c r="Z144" s="403" t="str">
        <f t="shared" si="47"/>
        <v/>
      </c>
      <c r="AA144" s="130" t="str">
        <f t="shared" si="43"/>
        <v/>
      </c>
      <c r="AB144" s="403" t="str">
        <f t="shared" si="44"/>
        <v/>
      </c>
      <c r="AC144" s="130" t="str">
        <f t="shared" si="45"/>
        <v/>
      </c>
      <c r="AD144" s="461"/>
    </row>
    <row r="145" spans="2:30" x14ac:dyDescent="0.2">
      <c r="B145" s="500"/>
      <c r="C145" s="501"/>
      <c r="D145" s="501"/>
      <c r="E145" s="501"/>
      <c r="F145" s="501"/>
      <c r="G145" s="501"/>
      <c r="H145" s="501"/>
      <c r="I145" s="501"/>
      <c r="J145" s="501"/>
      <c r="K145" s="502"/>
      <c r="L145" s="429" t="s">
        <v>120</v>
      </c>
      <c r="M145" s="257" t="str">
        <f>IF(LEN($C$5)&lt;=1,
    "",
    IF(
        OR($C$5="Overige (zorg-)instellingen",$C$5="Onderneming"),
        IF(Basisgegevens!$C$5="Ja",
            IFERROR(
                INDEX(Hulpsheets!$AO$3:$AR$18,
                    MATCH($C$9,Hulpsheets!$AN$3:$AN$18,0),
                    MATCH($C$6,Hulpsheets!$AO$3:$AR$3,0)
                ),
                ""
            ),
            IFERROR(
                INDEX(Hulpsheets!$AH$3:$AK$18,
                    MATCH($C$9,Hulpsheets!$AG$3:$AG$18,0),
                    MATCH($C$6,Hulpsheets!$AH$3:$AK$3,0)
                ),
                ""
            )
        ),
        IF($L145="Niet-economische activiteit",
            100%,
            IF(Basisgegevens!$C$5="Ja",
                IFERROR(
                    INDEX(Hulpsheets!$AO$3:$AR$18,
                        MATCH($C$9,Hulpsheets!$AN$3:$AN$18,0),
                        MATCH($C$6,Hulpsheets!$AO$3:$AR$3,0)
                    ),
                    ""
                ),
                IFERROR(
                    INDEX(Hulpsheets!$AH$3:$AK$18,
                        MATCH($C$9,Hulpsheets!$AG$3:$AG$18,0),
                        MATCH($C$6,Hulpsheets!$AH$3:$AK$3,0)
                    ),
                    ""
                )
            )
        )
    )
)</f>
        <v/>
      </c>
      <c r="N145" s="399"/>
      <c r="O145" s="395" t="str">
        <f t="shared" si="40"/>
        <v/>
      </c>
      <c r="P145" s="86" t="str">
        <f t="shared" si="41"/>
        <v/>
      </c>
      <c r="R145" s="404"/>
      <c r="S145" s="403" t="str">
        <f t="shared" si="46"/>
        <v/>
      </c>
      <c r="T145" s="130" t="str">
        <f t="shared" si="42"/>
        <v/>
      </c>
      <c r="U145" s="70"/>
      <c r="V145" s="404"/>
      <c r="W145" s="70"/>
      <c r="X145" s="404"/>
      <c r="Z145" s="403" t="str">
        <f t="shared" si="47"/>
        <v/>
      </c>
      <c r="AA145" s="130" t="str">
        <f t="shared" si="43"/>
        <v/>
      </c>
      <c r="AB145" s="403" t="str">
        <f t="shared" si="44"/>
        <v/>
      </c>
      <c r="AC145" s="130" t="str">
        <f t="shared" si="45"/>
        <v/>
      </c>
      <c r="AD145" s="461"/>
    </row>
    <row r="146" spans="2:30" x14ac:dyDescent="0.2">
      <c r="B146" s="500"/>
      <c r="C146" s="501"/>
      <c r="D146" s="501"/>
      <c r="E146" s="501"/>
      <c r="F146" s="501"/>
      <c r="G146" s="501"/>
      <c r="H146" s="501"/>
      <c r="I146" s="501"/>
      <c r="J146" s="501"/>
      <c r="K146" s="502"/>
      <c r="L146" s="429" t="s">
        <v>120</v>
      </c>
      <c r="M146" s="257" t="str">
        <f>IF(LEN($C$5)&lt;=1,
    "",
    IF(
        OR($C$5="Overige (zorg-)instellingen",$C$5="Onderneming"),
        IF(Basisgegevens!$C$5="Ja",
            IFERROR(
                INDEX(Hulpsheets!$AO$3:$AR$18,
                    MATCH($C$9,Hulpsheets!$AN$3:$AN$18,0),
                    MATCH($C$6,Hulpsheets!$AO$3:$AR$3,0)
                ),
                ""
            ),
            IFERROR(
                INDEX(Hulpsheets!$AH$3:$AK$18,
                    MATCH($C$9,Hulpsheets!$AG$3:$AG$18,0),
                    MATCH($C$6,Hulpsheets!$AH$3:$AK$3,0)
                ),
                ""
            )
        ),
        IF($L146="Niet-economische activiteit",
            100%,
            IF(Basisgegevens!$C$5="Ja",
                IFERROR(
                    INDEX(Hulpsheets!$AO$3:$AR$18,
                        MATCH($C$9,Hulpsheets!$AN$3:$AN$18,0),
                        MATCH($C$6,Hulpsheets!$AO$3:$AR$3,0)
                    ),
                    ""
                ),
                IFERROR(
                    INDEX(Hulpsheets!$AH$3:$AK$18,
                        MATCH($C$9,Hulpsheets!$AG$3:$AG$18,0),
                        MATCH($C$6,Hulpsheets!$AH$3:$AK$3,0)
                    ),
                    ""
                )
            )
        )
    )
)</f>
        <v/>
      </c>
      <c r="N146" s="399"/>
      <c r="O146" s="395" t="str">
        <f t="shared" si="40"/>
        <v/>
      </c>
      <c r="P146" s="86" t="str">
        <f t="shared" si="41"/>
        <v/>
      </c>
      <c r="R146" s="404"/>
      <c r="S146" s="403" t="str">
        <f t="shared" si="46"/>
        <v/>
      </c>
      <c r="T146" s="130" t="str">
        <f t="shared" si="42"/>
        <v/>
      </c>
      <c r="U146" s="70"/>
      <c r="V146" s="404"/>
      <c r="W146" s="70"/>
      <c r="X146" s="404"/>
      <c r="Z146" s="403" t="str">
        <f t="shared" si="47"/>
        <v/>
      </c>
      <c r="AA146" s="130" t="str">
        <f t="shared" si="43"/>
        <v/>
      </c>
      <c r="AB146" s="403" t="str">
        <f t="shared" si="44"/>
        <v/>
      </c>
      <c r="AC146" s="130" t="str">
        <f t="shared" si="45"/>
        <v/>
      </c>
      <c r="AD146" s="461"/>
    </row>
    <row r="147" spans="2:30" ht="13.5" thickBot="1" x14ac:dyDescent="0.25">
      <c r="B147" s="500"/>
      <c r="C147" s="501"/>
      <c r="D147" s="501"/>
      <c r="E147" s="501"/>
      <c r="F147" s="501"/>
      <c r="G147" s="501"/>
      <c r="H147" s="501"/>
      <c r="I147" s="501"/>
      <c r="J147" s="501"/>
      <c r="K147" s="502"/>
      <c r="L147" s="429" t="s">
        <v>120</v>
      </c>
      <c r="M147" s="257" t="str">
        <f>IF(LEN($C$5)&lt;=1,
    "",
    IF(
        OR($C$5="Overige (zorg-)instellingen",$C$5="Onderneming"),
        IF(Basisgegevens!$C$5="Ja",
            IFERROR(
                INDEX(Hulpsheets!$AO$3:$AR$18,
                    MATCH($C$9,Hulpsheets!$AN$3:$AN$18,0),
                    MATCH($C$6,Hulpsheets!$AO$3:$AR$3,0)
                ),
                ""
            ),
            IFERROR(
                INDEX(Hulpsheets!$AH$3:$AK$18,
                    MATCH($C$9,Hulpsheets!$AG$3:$AG$18,0),
                    MATCH($C$6,Hulpsheets!$AH$3:$AK$3,0)
                ),
                ""
            )
        ),
        IF($L147="Niet-economische activiteit",
            100%,
            IF(Basisgegevens!$C$5="Ja",
                IFERROR(
                    INDEX(Hulpsheets!$AO$3:$AR$18,
                        MATCH($C$9,Hulpsheets!$AN$3:$AN$18,0),
                        MATCH($C$6,Hulpsheets!$AO$3:$AR$3,0)
                    ),
                    ""
                ),
                IFERROR(
                    INDEX(Hulpsheets!$AH$3:$AK$18,
                        MATCH($C$9,Hulpsheets!$AG$3:$AG$18,0),
                        MATCH($C$6,Hulpsheets!$AH$3:$AK$3,0)
                    ),
                    ""
                )
            )
        )
    )
)</f>
        <v/>
      </c>
      <c r="N147" s="399"/>
      <c r="O147" s="395" t="str">
        <f t="shared" si="40"/>
        <v/>
      </c>
      <c r="P147" s="86" t="str">
        <f t="shared" si="41"/>
        <v/>
      </c>
      <c r="R147" s="404"/>
      <c r="S147" s="403" t="str">
        <f t="shared" si="46"/>
        <v/>
      </c>
      <c r="T147" s="130" t="str">
        <f t="shared" si="42"/>
        <v/>
      </c>
      <c r="U147" s="70"/>
      <c r="V147" s="404"/>
      <c r="W147" s="70"/>
      <c r="X147" s="404"/>
      <c r="Z147" s="403" t="str">
        <f t="shared" si="47"/>
        <v/>
      </c>
      <c r="AA147" s="130" t="str">
        <f t="shared" si="43"/>
        <v/>
      </c>
      <c r="AB147" s="403" t="str">
        <f t="shared" si="44"/>
        <v/>
      </c>
      <c r="AC147" s="130" t="str">
        <f t="shared" si="45"/>
        <v/>
      </c>
      <c r="AD147" s="461"/>
    </row>
    <row r="148" spans="2:30" ht="13.5" hidden="1" outlineLevel="1" thickBot="1" x14ac:dyDescent="0.25">
      <c r="B148" s="500"/>
      <c r="C148" s="501"/>
      <c r="D148" s="501"/>
      <c r="E148" s="501"/>
      <c r="F148" s="501"/>
      <c r="G148" s="501"/>
      <c r="H148" s="501"/>
      <c r="I148" s="501"/>
      <c r="J148" s="501"/>
      <c r="K148" s="502"/>
      <c r="L148" s="429" t="s">
        <v>120</v>
      </c>
      <c r="M148" s="257" t="str">
        <f>IF(LEN($C$5)&lt;=1,
    "",
    IF(
        OR($C$5="Overige (zorg-)instellingen",$C$5="Onderneming"),
        IF(Basisgegevens!$C$5="Ja",
            IFERROR(
                INDEX(Hulpsheets!$AO$3:$AR$18,
                    MATCH($C$9,Hulpsheets!$AN$3:$AN$18,0),
                    MATCH($C$6,Hulpsheets!$AO$3:$AR$3,0)
                ),
                ""
            ),
            IFERROR(
                INDEX(Hulpsheets!$AH$3:$AK$18,
                    MATCH($C$9,Hulpsheets!$AG$3:$AG$18,0),
                    MATCH($C$6,Hulpsheets!$AH$3:$AK$3,0)
                ),
                ""
            )
        ),
        IF($L148="Niet-economische activiteit",
            100%,
            IF(Basisgegevens!$C$5="Ja",
                IFERROR(
                    INDEX(Hulpsheets!$AO$3:$AR$18,
                        MATCH($C$9,Hulpsheets!$AN$3:$AN$18,0),
                        MATCH($C$6,Hulpsheets!$AO$3:$AR$3,0)
                    ),
                    ""
                ),
                IFERROR(
                    INDEX(Hulpsheets!$AH$3:$AK$18,
                        MATCH($C$9,Hulpsheets!$AG$3:$AG$18,0),
                        MATCH($C$6,Hulpsheets!$AH$3:$AK$3,0)
                    ),
                    ""
                )
            )
        )
    )
)</f>
        <v/>
      </c>
      <c r="N148" s="399"/>
      <c r="O148" s="77" t="str">
        <f t="shared" si="40"/>
        <v/>
      </c>
      <c r="P148" s="86" t="str">
        <f t="shared" si="41"/>
        <v/>
      </c>
      <c r="R148" s="404"/>
      <c r="S148" s="403" t="str">
        <f t="shared" si="46"/>
        <v/>
      </c>
      <c r="T148" s="130" t="str">
        <f t="shared" si="42"/>
        <v/>
      </c>
      <c r="U148" s="70"/>
      <c r="V148" s="404"/>
      <c r="W148" s="70"/>
      <c r="X148" s="404"/>
      <c r="Z148" s="403" t="str">
        <f t="shared" si="47"/>
        <v/>
      </c>
      <c r="AA148" s="130" t="str">
        <f t="shared" si="43"/>
        <v/>
      </c>
      <c r="AB148" s="403" t="str">
        <f t="shared" si="44"/>
        <v/>
      </c>
      <c r="AC148" s="130" t="str">
        <f t="shared" si="45"/>
        <v/>
      </c>
      <c r="AD148" s="461"/>
    </row>
    <row r="149" spans="2:30" ht="13.5" hidden="1" outlineLevel="1" thickBot="1" x14ac:dyDescent="0.25">
      <c r="B149" s="500"/>
      <c r="C149" s="501"/>
      <c r="D149" s="501"/>
      <c r="E149" s="501"/>
      <c r="F149" s="501"/>
      <c r="G149" s="501"/>
      <c r="H149" s="501"/>
      <c r="I149" s="501"/>
      <c r="J149" s="501"/>
      <c r="K149" s="502"/>
      <c r="L149" s="429" t="s">
        <v>120</v>
      </c>
      <c r="M149" s="257" t="str">
        <f>IF(LEN($C$5)&lt;=1,
    "",
    IF(
        OR($C$5="Overige (zorg-)instellingen",$C$5="Onderneming"),
        IF(Basisgegevens!$C$5="Ja",
            IFERROR(
                INDEX(Hulpsheets!$AO$3:$AR$18,
                    MATCH($C$9,Hulpsheets!$AN$3:$AN$18,0),
                    MATCH($C$6,Hulpsheets!$AO$3:$AR$3,0)
                ),
                ""
            ),
            IFERROR(
                INDEX(Hulpsheets!$AH$3:$AK$18,
                    MATCH($C$9,Hulpsheets!$AG$3:$AG$18,0),
                    MATCH($C$6,Hulpsheets!$AH$3:$AK$3,0)
                ),
                ""
            )
        ),
        IF($L149="Niet-economische activiteit",
            100%,
            IF(Basisgegevens!$C$5="Ja",
                IFERROR(
                    INDEX(Hulpsheets!$AO$3:$AR$18,
                        MATCH($C$9,Hulpsheets!$AN$3:$AN$18,0),
                        MATCH($C$6,Hulpsheets!$AO$3:$AR$3,0)
                    ),
                    ""
                ),
                IFERROR(
                    INDEX(Hulpsheets!$AH$3:$AK$18,
                        MATCH($C$9,Hulpsheets!$AG$3:$AG$18,0),
                        MATCH($C$6,Hulpsheets!$AH$3:$AK$3,0)
                    ),
                    ""
                )
            )
        )
    )
)</f>
        <v/>
      </c>
      <c r="N149" s="399"/>
      <c r="O149" s="77" t="str">
        <f t="shared" si="40"/>
        <v/>
      </c>
      <c r="P149" s="86" t="str">
        <f t="shared" si="41"/>
        <v/>
      </c>
      <c r="R149" s="404"/>
      <c r="S149" s="403" t="str">
        <f t="shared" si="46"/>
        <v/>
      </c>
      <c r="T149" s="130" t="str">
        <f t="shared" si="42"/>
        <v/>
      </c>
      <c r="U149" s="70"/>
      <c r="V149" s="404"/>
      <c r="W149" s="70"/>
      <c r="X149" s="404"/>
      <c r="Z149" s="403" t="str">
        <f t="shared" si="47"/>
        <v/>
      </c>
      <c r="AA149" s="130" t="str">
        <f t="shared" si="43"/>
        <v/>
      </c>
      <c r="AB149" s="403" t="str">
        <f t="shared" si="44"/>
        <v/>
      </c>
      <c r="AC149" s="130" t="str">
        <f t="shared" si="45"/>
        <v/>
      </c>
      <c r="AD149" s="461"/>
    </row>
    <row r="150" spans="2:30" ht="13.5" hidden="1" outlineLevel="1" thickBot="1" x14ac:dyDescent="0.25">
      <c r="B150" s="500"/>
      <c r="C150" s="501"/>
      <c r="D150" s="501"/>
      <c r="E150" s="501"/>
      <c r="F150" s="501"/>
      <c r="G150" s="501"/>
      <c r="H150" s="501"/>
      <c r="I150" s="501"/>
      <c r="J150" s="501"/>
      <c r="K150" s="502"/>
      <c r="L150" s="429" t="s">
        <v>120</v>
      </c>
      <c r="M150" s="257" t="str">
        <f>IF(LEN($C$5)&lt;=1,
    "",
    IF(
        OR($C$5="Overige (zorg-)instellingen",$C$5="Onderneming"),
        IF(Basisgegevens!$C$5="Ja",
            IFERROR(
                INDEX(Hulpsheets!$AO$3:$AR$18,
                    MATCH($C$9,Hulpsheets!$AN$3:$AN$18,0),
                    MATCH($C$6,Hulpsheets!$AO$3:$AR$3,0)
                ),
                ""
            ),
            IFERROR(
                INDEX(Hulpsheets!$AH$3:$AK$18,
                    MATCH($C$9,Hulpsheets!$AG$3:$AG$18,0),
                    MATCH($C$6,Hulpsheets!$AH$3:$AK$3,0)
                ),
                ""
            )
        ),
        IF($L150="Niet-economische activiteit",
            100%,
            IF(Basisgegevens!$C$5="Ja",
                IFERROR(
                    INDEX(Hulpsheets!$AO$3:$AR$18,
                        MATCH($C$9,Hulpsheets!$AN$3:$AN$18,0),
                        MATCH($C$6,Hulpsheets!$AO$3:$AR$3,0)
                    ),
                    ""
                ),
                IFERROR(
                    INDEX(Hulpsheets!$AH$3:$AK$18,
                        MATCH($C$9,Hulpsheets!$AG$3:$AG$18,0),
                        MATCH($C$6,Hulpsheets!$AH$3:$AK$3,0)
                    ),
                    ""
                )
            )
        )
    )
)</f>
        <v/>
      </c>
      <c r="N150" s="399"/>
      <c r="O150" s="77" t="str">
        <f t="shared" si="40"/>
        <v/>
      </c>
      <c r="P150" s="86" t="str">
        <f t="shared" si="41"/>
        <v/>
      </c>
      <c r="R150" s="404"/>
      <c r="S150" s="403" t="str">
        <f t="shared" si="46"/>
        <v/>
      </c>
      <c r="T150" s="130" t="str">
        <f t="shared" si="42"/>
        <v/>
      </c>
      <c r="U150" s="70"/>
      <c r="V150" s="404"/>
      <c r="W150" s="70"/>
      <c r="X150" s="404"/>
      <c r="Z150" s="403" t="str">
        <f t="shared" si="47"/>
        <v/>
      </c>
      <c r="AA150" s="130" t="str">
        <f t="shared" si="43"/>
        <v/>
      </c>
      <c r="AB150" s="403" t="str">
        <f t="shared" si="44"/>
        <v/>
      </c>
      <c r="AC150" s="130" t="str">
        <f t="shared" si="45"/>
        <v/>
      </c>
      <c r="AD150" s="461"/>
    </row>
    <row r="151" spans="2:30" ht="13.5" hidden="1" outlineLevel="1" thickBot="1" x14ac:dyDescent="0.25">
      <c r="B151" s="500"/>
      <c r="C151" s="501"/>
      <c r="D151" s="501"/>
      <c r="E151" s="501"/>
      <c r="F151" s="501"/>
      <c r="G151" s="501"/>
      <c r="H151" s="501"/>
      <c r="I151" s="501"/>
      <c r="J151" s="501"/>
      <c r="K151" s="502"/>
      <c r="L151" s="429" t="s">
        <v>120</v>
      </c>
      <c r="M151" s="257" t="str">
        <f>IF(LEN($C$5)&lt;=1,
    "",
    IF(
        OR($C$5="Overige (zorg-)instellingen",$C$5="Onderneming"),
        IF(Basisgegevens!$C$5="Ja",
            IFERROR(
                INDEX(Hulpsheets!$AO$3:$AR$18,
                    MATCH($C$9,Hulpsheets!$AN$3:$AN$18,0),
                    MATCH($C$6,Hulpsheets!$AO$3:$AR$3,0)
                ),
                ""
            ),
            IFERROR(
                INDEX(Hulpsheets!$AH$3:$AK$18,
                    MATCH($C$9,Hulpsheets!$AG$3:$AG$18,0),
                    MATCH($C$6,Hulpsheets!$AH$3:$AK$3,0)
                ),
                ""
            )
        ),
        IF($L151="Niet-economische activiteit",
            100%,
            IF(Basisgegevens!$C$5="Ja",
                IFERROR(
                    INDEX(Hulpsheets!$AO$3:$AR$18,
                        MATCH($C$9,Hulpsheets!$AN$3:$AN$18,0),
                        MATCH($C$6,Hulpsheets!$AO$3:$AR$3,0)
                    ),
                    ""
                ),
                IFERROR(
                    INDEX(Hulpsheets!$AH$3:$AK$18,
                        MATCH($C$9,Hulpsheets!$AG$3:$AG$18,0),
                        MATCH($C$6,Hulpsheets!$AH$3:$AK$3,0)
                    ),
                    ""
                )
            )
        )
    )
)</f>
        <v/>
      </c>
      <c r="N151" s="399"/>
      <c r="O151" s="77" t="str">
        <f t="shared" si="40"/>
        <v/>
      </c>
      <c r="P151" s="86" t="str">
        <f t="shared" si="41"/>
        <v/>
      </c>
      <c r="R151" s="404"/>
      <c r="S151" s="403" t="str">
        <f t="shared" si="46"/>
        <v/>
      </c>
      <c r="T151" s="130" t="str">
        <f t="shared" si="42"/>
        <v/>
      </c>
      <c r="U151" s="70"/>
      <c r="V151" s="404"/>
      <c r="W151" s="70"/>
      <c r="X151" s="404"/>
      <c r="Z151" s="403" t="str">
        <f t="shared" si="47"/>
        <v/>
      </c>
      <c r="AA151" s="130" t="str">
        <f t="shared" si="43"/>
        <v/>
      </c>
      <c r="AB151" s="403" t="str">
        <f t="shared" si="44"/>
        <v/>
      </c>
      <c r="AC151" s="130" t="str">
        <f t="shared" si="45"/>
        <v/>
      </c>
      <c r="AD151" s="461"/>
    </row>
    <row r="152" spans="2:30" ht="13.5" hidden="1" outlineLevel="1" thickBot="1" x14ac:dyDescent="0.25">
      <c r="B152" s="500"/>
      <c r="C152" s="501"/>
      <c r="D152" s="501"/>
      <c r="E152" s="501"/>
      <c r="F152" s="501"/>
      <c r="G152" s="501"/>
      <c r="H152" s="501"/>
      <c r="I152" s="501"/>
      <c r="J152" s="501"/>
      <c r="K152" s="502"/>
      <c r="L152" s="429" t="s">
        <v>120</v>
      </c>
      <c r="M152" s="257" t="str">
        <f>IF(LEN($C$5)&lt;=1,
    "",
    IF(
        OR($C$5="Overige (zorg-)instellingen",$C$5="Onderneming"),
        IF(Basisgegevens!$C$5="Ja",
            IFERROR(
                INDEX(Hulpsheets!$AO$3:$AR$18,
                    MATCH($C$9,Hulpsheets!$AN$3:$AN$18,0),
                    MATCH($C$6,Hulpsheets!$AO$3:$AR$3,0)
                ),
                ""
            ),
            IFERROR(
                INDEX(Hulpsheets!$AH$3:$AK$18,
                    MATCH($C$9,Hulpsheets!$AG$3:$AG$18,0),
                    MATCH($C$6,Hulpsheets!$AH$3:$AK$3,0)
                ),
                ""
            )
        ),
        IF($L152="Niet-economische activiteit",
            100%,
            IF(Basisgegevens!$C$5="Ja",
                IFERROR(
                    INDEX(Hulpsheets!$AO$3:$AR$18,
                        MATCH($C$9,Hulpsheets!$AN$3:$AN$18,0),
                        MATCH($C$6,Hulpsheets!$AO$3:$AR$3,0)
                    ),
                    ""
                ),
                IFERROR(
                    INDEX(Hulpsheets!$AH$3:$AK$18,
                        MATCH($C$9,Hulpsheets!$AG$3:$AG$18,0),
                        MATCH($C$6,Hulpsheets!$AH$3:$AK$3,0)
                    ),
                    ""
                )
            )
        )
    )
)</f>
        <v/>
      </c>
      <c r="N152" s="399"/>
      <c r="O152" s="77" t="str">
        <f t="shared" si="40"/>
        <v/>
      </c>
      <c r="P152" s="86" t="str">
        <f t="shared" si="41"/>
        <v/>
      </c>
      <c r="R152" s="404"/>
      <c r="S152" s="403" t="str">
        <f t="shared" si="46"/>
        <v/>
      </c>
      <c r="T152" s="130" t="str">
        <f t="shared" si="42"/>
        <v/>
      </c>
      <c r="U152" s="70"/>
      <c r="V152" s="404"/>
      <c r="W152" s="70"/>
      <c r="X152" s="404"/>
      <c r="Z152" s="403" t="str">
        <f t="shared" si="47"/>
        <v/>
      </c>
      <c r="AA152" s="130" t="str">
        <f t="shared" si="43"/>
        <v/>
      </c>
      <c r="AB152" s="403" t="str">
        <f t="shared" si="44"/>
        <v/>
      </c>
      <c r="AC152" s="130" t="str">
        <f t="shared" si="45"/>
        <v/>
      </c>
      <c r="AD152" s="461"/>
    </row>
    <row r="153" spans="2:30" ht="13.5" hidden="1" outlineLevel="1" thickBot="1" x14ac:dyDescent="0.25">
      <c r="B153" s="500"/>
      <c r="C153" s="501"/>
      <c r="D153" s="501"/>
      <c r="E153" s="501"/>
      <c r="F153" s="501"/>
      <c r="G153" s="501"/>
      <c r="H153" s="501"/>
      <c r="I153" s="501"/>
      <c r="J153" s="501"/>
      <c r="K153" s="502"/>
      <c r="L153" s="429" t="s">
        <v>120</v>
      </c>
      <c r="M153" s="257" t="str">
        <f>IF(LEN($C$5)&lt;=1,
    "",
    IF(
        OR($C$5="Overige (zorg-)instellingen",$C$5="Onderneming"),
        IF(Basisgegevens!$C$5="Ja",
            IFERROR(
                INDEX(Hulpsheets!$AO$3:$AR$18,
                    MATCH($C$9,Hulpsheets!$AN$3:$AN$18,0),
                    MATCH($C$6,Hulpsheets!$AO$3:$AR$3,0)
                ),
                ""
            ),
            IFERROR(
                INDEX(Hulpsheets!$AH$3:$AK$18,
                    MATCH($C$9,Hulpsheets!$AG$3:$AG$18,0),
                    MATCH($C$6,Hulpsheets!$AH$3:$AK$3,0)
                ),
                ""
            )
        ),
        IF($L153="Niet-economische activiteit",
            100%,
            IF(Basisgegevens!$C$5="Ja",
                IFERROR(
                    INDEX(Hulpsheets!$AO$3:$AR$18,
                        MATCH($C$9,Hulpsheets!$AN$3:$AN$18,0),
                        MATCH($C$6,Hulpsheets!$AO$3:$AR$3,0)
                    ),
                    ""
                ),
                IFERROR(
                    INDEX(Hulpsheets!$AH$3:$AK$18,
                        MATCH($C$9,Hulpsheets!$AG$3:$AG$18,0),
                        MATCH($C$6,Hulpsheets!$AH$3:$AK$3,0)
                    ),
                    ""
                )
            )
        )
    )
)</f>
        <v/>
      </c>
      <c r="N153" s="399"/>
      <c r="O153" s="77" t="str">
        <f t="shared" si="40"/>
        <v/>
      </c>
      <c r="P153" s="86" t="str">
        <f t="shared" si="41"/>
        <v/>
      </c>
      <c r="R153" s="404"/>
      <c r="S153" s="403" t="str">
        <f t="shared" si="46"/>
        <v/>
      </c>
      <c r="T153" s="130" t="str">
        <f t="shared" si="42"/>
        <v/>
      </c>
      <c r="U153" s="70"/>
      <c r="V153" s="404"/>
      <c r="W153" s="70"/>
      <c r="X153" s="404"/>
      <c r="Z153" s="403" t="str">
        <f t="shared" si="47"/>
        <v/>
      </c>
      <c r="AA153" s="130" t="str">
        <f t="shared" si="43"/>
        <v/>
      </c>
      <c r="AB153" s="403" t="str">
        <f t="shared" si="44"/>
        <v/>
      </c>
      <c r="AC153" s="130" t="str">
        <f t="shared" si="45"/>
        <v/>
      </c>
      <c r="AD153" s="461"/>
    </row>
    <row r="154" spans="2:30" ht="13.5" hidden="1" outlineLevel="1" thickBot="1" x14ac:dyDescent="0.25">
      <c r="B154" s="500"/>
      <c r="C154" s="501"/>
      <c r="D154" s="501"/>
      <c r="E154" s="501"/>
      <c r="F154" s="501"/>
      <c r="G154" s="501"/>
      <c r="H154" s="501"/>
      <c r="I154" s="501"/>
      <c r="J154" s="501"/>
      <c r="K154" s="502"/>
      <c r="L154" s="429" t="s">
        <v>120</v>
      </c>
      <c r="M154" s="257" t="str">
        <f>IF(LEN($C$5)&lt;=1,
    "",
    IF(
        OR($C$5="Overige (zorg-)instellingen",$C$5="Onderneming"),
        IF(Basisgegevens!$C$5="Ja",
            IFERROR(
                INDEX(Hulpsheets!$AO$3:$AR$18,
                    MATCH($C$9,Hulpsheets!$AN$3:$AN$18,0),
                    MATCH($C$6,Hulpsheets!$AO$3:$AR$3,0)
                ),
                ""
            ),
            IFERROR(
                INDEX(Hulpsheets!$AH$3:$AK$18,
                    MATCH($C$9,Hulpsheets!$AG$3:$AG$18,0),
                    MATCH($C$6,Hulpsheets!$AH$3:$AK$3,0)
                ),
                ""
            )
        ),
        IF($L154="Niet-economische activiteit",
            100%,
            IF(Basisgegevens!$C$5="Ja",
                IFERROR(
                    INDEX(Hulpsheets!$AO$3:$AR$18,
                        MATCH($C$9,Hulpsheets!$AN$3:$AN$18,0),
                        MATCH($C$6,Hulpsheets!$AO$3:$AR$3,0)
                    ),
                    ""
                ),
                IFERROR(
                    INDEX(Hulpsheets!$AH$3:$AK$18,
                        MATCH($C$9,Hulpsheets!$AG$3:$AG$18,0),
                        MATCH($C$6,Hulpsheets!$AH$3:$AK$3,0)
                    ),
                    ""
                )
            )
        )
    )
)</f>
        <v/>
      </c>
      <c r="N154" s="399"/>
      <c r="O154" s="77" t="str">
        <f t="shared" si="40"/>
        <v/>
      </c>
      <c r="P154" s="86" t="str">
        <f t="shared" si="41"/>
        <v/>
      </c>
      <c r="R154" s="404"/>
      <c r="S154" s="403" t="str">
        <f t="shared" si="46"/>
        <v/>
      </c>
      <c r="T154" s="130" t="str">
        <f t="shared" si="42"/>
        <v/>
      </c>
      <c r="U154" s="70"/>
      <c r="V154" s="404"/>
      <c r="W154" s="70"/>
      <c r="X154" s="404"/>
      <c r="Z154" s="403" t="str">
        <f t="shared" si="47"/>
        <v/>
      </c>
      <c r="AA154" s="130" t="str">
        <f t="shared" si="43"/>
        <v/>
      </c>
      <c r="AB154" s="403" t="str">
        <f t="shared" si="44"/>
        <v/>
      </c>
      <c r="AC154" s="130" t="str">
        <f t="shared" si="45"/>
        <v/>
      </c>
      <c r="AD154" s="461"/>
    </row>
    <row r="155" spans="2:30" ht="13.5" hidden="1" outlineLevel="1" thickBot="1" x14ac:dyDescent="0.25">
      <c r="B155" s="500"/>
      <c r="C155" s="501"/>
      <c r="D155" s="501"/>
      <c r="E155" s="501"/>
      <c r="F155" s="501"/>
      <c r="G155" s="501"/>
      <c r="H155" s="501"/>
      <c r="I155" s="501"/>
      <c r="J155" s="501"/>
      <c r="K155" s="502"/>
      <c r="L155" s="429" t="s">
        <v>120</v>
      </c>
      <c r="M155" s="257" t="str">
        <f>IF(LEN($C$5)&lt;=1,
    "",
    IF(
        OR($C$5="Overige (zorg-)instellingen",$C$5="Onderneming"),
        IF(Basisgegevens!$C$5="Ja",
            IFERROR(
                INDEX(Hulpsheets!$AO$3:$AR$18,
                    MATCH($C$9,Hulpsheets!$AN$3:$AN$18,0),
                    MATCH($C$6,Hulpsheets!$AO$3:$AR$3,0)
                ),
                ""
            ),
            IFERROR(
                INDEX(Hulpsheets!$AH$3:$AK$18,
                    MATCH($C$9,Hulpsheets!$AG$3:$AG$18,0),
                    MATCH($C$6,Hulpsheets!$AH$3:$AK$3,0)
                ),
                ""
            )
        ),
        IF($L155="Niet-economische activiteit",
            100%,
            IF(Basisgegevens!$C$5="Ja",
                IFERROR(
                    INDEX(Hulpsheets!$AO$3:$AR$18,
                        MATCH($C$9,Hulpsheets!$AN$3:$AN$18,0),
                        MATCH($C$6,Hulpsheets!$AO$3:$AR$3,0)
                    ),
                    ""
                ),
                IFERROR(
                    INDEX(Hulpsheets!$AH$3:$AK$18,
                        MATCH($C$9,Hulpsheets!$AG$3:$AG$18,0),
                        MATCH($C$6,Hulpsheets!$AH$3:$AK$3,0)
                    ),
                    ""
                )
            )
        )
    )
)</f>
        <v/>
      </c>
      <c r="N155" s="399"/>
      <c r="O155" s="77" t="str">
        <f t="shared" si="40"/>
        <v/>
      </c>
      <c r="P155" s="86" t="str">
        <f t="shared" si="41"/>
        <v/>
      </c>
      <c r="R155" s="404"/>
      <c r="S155" s="403" t="str">
        <f t="shared" si="46"/>
        <v/>
      </c>
      <c r="T155" s="130" t="str">
        <f t="shared" si="42"/>
        <v/>
      </c>
      <c r="U155" s="70"/>
      <c r="V155" s="404"/>
      <c r="W155" s="70"/>
      <c r="X155" s="404"/>
      <c r="Z155" s="403" t="str">
        <f t="shared" si="47"/>
        <v/>
      </c>
      <c r="AA155" s="130" t="str">
        <f t="shared" si="43"/>
        <v/>
      </c>
      <c r="AB155" s="403" t="str">
        <f t="shared" si="44"/>
        <v/>
      </c>
      <c r="AC155" s="130" t="str">
        <f t="shared" si="45"/>
        <v/>
      </c>
      <c r="AD155" s="461"/>
    </row>
    <row r="156" spans="2:30" ht="13.5" hidden="1" outlineLevel="1" thickBot="1" x14ac:dyDescent="0.25">
      <c r="B156" s="500"/>
      <c r="C156" s="501"/>
      <c r="D156" s="501"/>
      <c r="E156" s="501"/>
      <c r="F156" s="501"/>
      <c r="G156" s="501"/>
      <c r="H156" s="501"/>
      <c r="I156" s="501"/>
      <c r="J156" s="501"/>
      <c r="K156" s="502"/>
      <c r="L156" s="429" t="s">
        <v>120</v>
      </c>
      <c r="M156" s="257" t="str">
        <f>IF(LEN($C$5)&lt;=1,
    "",
    IF(
        OR($C$5="Overige (zorg-)instellingen",$C$5="Onderneming"),
        IF(Basisgegevens!$C$5="Ja",
            IFERROR(
                INDEX(Hulpsheets!$AO$3:$AR$18,
                    MATCH($C$9,Hulpsheets!$AN$3:$AN$18,0),
                    MATCH($C$6,Hulpsheets!$AO$3:$AR$3,0)
                ),
                ""
            ),
            IFERROR(
                INDEX(Hulpsheets!$AH$3:$AK$18,
                    MATCH($C$9,Hulpsheets!$AG$3:$AG$18,0),
                    MATCH($C$6,Hulpsheets!$AH$3:$AK$3,0)
                ),
                ""
            )
        ),
        IF($L156="Niet-economische activiteit",
            100%,
            IF(Basisgegevens!$C$5="Ja",
                IFERROR(
                    INDEX(Hulpsheets!$AO$3:$AR$18,
                        MATCH($C$9,Hulpsheets!$AN$3:$AN$18,0),
                        MATCH($C$6,Hulpsheets!$AO$3:$AR$3,0)
                    ),
                    ""
                ),
                IFERROR(
                    INDEX(Hulpsheets!$AH$3:$AK$18,
                        MATCH($C$9,Hulpsheets!$AG$3:$AG$18,0),
                        MATCH($C$6,Hulpsheets!$AH$3:$AK$3,0)
                    ),
                    ""
                )
            )
        )
    )
)</f>
        <v/>
      </c>
      <c r="N156" s="399"/>
      <c r="O156" s="77" t="str">
        <f t="shared" si="40"/>
        <v/>
      </c>
      <c r="P156" s="86" t="str">
        <f t="shared" si="41"/>
        <v/>
      </c>
      <c r="R156" s="404"/>
      <c r="S156" s="403" t="str">
        <f t="shared" si="46"/>
        <v/>
      </c>
      <c r="T156" s="130" t="str">
        <f t="shared" si="42"/>
        <v/>
      </c>
      <c r="U156" s="70"/>
      <c r="V156" s="404"/>
      <c r="W156" s="70"/>
      <c r="X156" s="404"/>
      <c r="Z156" s="403" t="str">
        <f t="shared" si="47"/>
        <v/>
      </c>
      <c r="AA156" s="130" t="str">
        <f t="shared" si="43"/>
        <v/>
      </c>
      <c r="AB156" s="403" t="str">
        <f t="shared" si="44"/>
        <v/>
      </c>
      <c r="AC156" s="130" t="str">
        <f t="shared" si="45"/>
        <v/>
      </c>
      <c r="AD156" s="461"/>
    </row>
    <row r="157" spans="2:30" ht="13.5" hidden="1" outlineLevel="1" thickBot="1" x14ac:dyDescent="0.25">
      <c r="B157" s="532"/>
      <c r="C157" s="533"/>
      <c r="D157" s="533"/>
      <c r="E157" s="533"/>
      <c r="F157" s="533"/>
      <c r="G157" s="533"/>
      <c r="H157" s="533"/>
      <c r="I157" s="533"/>
      <c r="J157" s="533"/>
      <c r="K157" s="534"/>
      <c r="L157" s="428" t="s">
        <v>120</v>
      </c>
      <c r="M157" s="427" t="str">
        <f>IF(LEN($C$5)&lt;=1,
    "",
    IF(
        OR($C$5="Overige (zorg-)instellingen",$C$5="Onderneming"),
        IF(Basisgegevens!$C$5="Ja",
            IFERROR(
                INDEX(Hulpsheets!$AO$3:$AR$18,
                    MATCH($C$9,Hulpsheets!$AN$3:$AN$18,0),
                    MATCH($C$6,Hulpsheets!$AO$3:$AR$3,0)
                ),
                ""
            ),
            IFERROR(
                INDEX(Hulpsheets!$AH$3:$AK$18,
                    MATCH($C$9,Hulpsheets!$AG$3:$AG$18,0),
                    MATCH($C$6,Hulpsheets!$AH$3:$AK$3,0)
                ),
                ""
            )
        ),
        IF($L157="Niet-economische activiteit",
            100%,
            IF(Basisgegevens!$C$5="Ja",
                IFERROR(
                    INDEX(Hulpsheets!$AO$3:$AR$18,
                        MATCH($C$9,Hulpsheets!$AN$3:$AN$18,0),
                        MATCH($C$6,Hulpsheets!$AO$3:$AR$3,0)
                    ),
                    ""
                ),
                IFERROR(
                    INDEX(Hulpsheets!$AH$3:$AK$18,
                        MATCH($C$9,Hulpsheets!$AG$3:$AG$18,0),
                        MATCH($C$6,Hulpsheets!$AH$3:$AK$3,0)
                    ),
                    ""
                )
            )
        )
    )
)</f>
        <v/>
      </c>
      <c r="N157" s="399"/>
      <c r="O157" s="87" t="str">
        <f t="shared" si="40"/>
        <v/>
      </c>
      <c r="P157" s="88" t="str">
        <f t="shared" si="41"/>
        <v/>
      </c>
      <c r="R157" s="405"/>
      <c r="S157" s="403" t="str">
        <f t="shared" si="46"/>
        <v/>
      </c>
      <c r="T157" s="365" t="str">
        <f t="shared" si="42"/>
        <v/>
      </c>
      <c r="U157" s="70"/>
      <c r="V157" s="405"/>
      <c r="W157" s="70"/>
      <c r="X157" s="405"/>
      <c r="Z157" s="403" t="str">
        <f t="shared" si="47"/>
        <v/>
      </c>
      <c r="AA157" s="365" t="str">
        <f t="shared" si="43"/>
        <v/>
      </c>
      <c r="AB157" s="403" t="str">
        <f t="shared" si="44"/>
        <v/>
      </c>
      <c r="AC157" s="365" t="str">
        <f t="shared" si="45"/>
        <v/>
      </c>
      <c r="AD157" s="461"/>
    </row>
    <row r="158" spans="2:30" ht="13.5" collapsed="1" thickBot="1" x14ac:dyDescent="0.25">
      <c r="B158" s="32"/>
      <c r="C158" s="32"/>
      <c r="D158" s="103"/>
      <c r="E158" s="110"/>
      <c r="F158" s="110"/>
      <c r="G158" s="111"/>
      <c r="H158" s="112"/>
      <c r="I158" s="29"/>
      <c r="J158" s="111"/>
      <c r="L158" s="418" t="s">
        <v>102</v>
      </c>
      <c r="M158" s="78"/>
      <c r="N158" s="101">
        <f>SUM(N133:N157)</f>
        <v>0</v>
      </c>
      <c r="O158" s="101">
        <f>SUM(O133:O157)</f>
        <v>0</v>
      </c>
      <c r="P158" s="101">
        <f>SUM(P133:P157)</f>
        <v>0</v>
      </c>
      <c r="Q158" s="29"/>
      <c r="R158" s="439">
        <f>SUM(R133:R157)</f>
        <v>0</v>
      </c>
      <c r="S158" s="102">
        <f>SUM(S133:S157)</f>
        <v>0</v>
      </c>
      <c r="T158" s="102">
        <f>SUM(T133:T157)</f>
        <v>0</v>
      </c>
      <c r="V158" s="439">
        <f>SUM(V133:V157)</f>
        <v>0</v>
      </c>
      <c r="W158" s="70"/>
      <c r="X158" s="439">
        <f>SUM(X133:X157)</f>
        <v>0</v>
      </c>
      <c r="Z158" s="102">
        <f>SUM(Z133:Z157)</f>
        <v>0</v>
      </c>
      <c r="AA158" s="102">
        <f>SUM(AA133:AA157)</f>
        <v>0</v>
      </c>
      <c r="AB158" s="102">
        <f>SUM(AB133:AB157)</f>
        <v>0</v>
      </c>
      <c r="AC158" s="102">
        <f>SUM(AC133:AC157)</f>
        <v>0</v>
      </c>
      <c r="AD158" s="100"/>
    </row>
    <row r="159" spans="2:30" ht="13.5" thickBot="1" x14ac:dyDescent="0.25">
      <c r="B159" s="32"/>
      <c r="C159" s="32"/>
      <c r="D159" s="103"/>
      <c r="E159" s="110"/>
      <c r="F159" s="110"/>
      <c r="G159" s="111"/>
      <c r="H159" s="112"/>
      <c r="I159" s="29"/>
      <c r="J159" s="111"/>
      <c r="W159" s="100"/>
      <c r="X159" s="100"/>
      <c r="AB159" s="100"/>
    </row>
    <row r="160" spans="2:30" ht="15" customHeight="1" thickBot="1" x14ac:dyDescent="0.25">
      <c r="B160" s="503" t="s">
        <v>124</v>
      </c>
      <c r="C160" s="503"/>
      <c r="D160" s="503"/>
      <c r="E160" s="503"/>
      <c r="F160" s="29"/>
      <c r="I160" s="29"/>
      <c r="P160" s="29"/>
      <c r="Q160" s="29"/>
      <c r="R160" s="406" t="s">
        <v>87</v>
      </c>
      <c r="S160" s="401"/>
      <c r="T160" s="402"/>
      <c r="U160" s="29"/>
      <c r="V160" s="498" t="s">
        <v>61</v>
      </c>
      <c r="W160" s="6"/>
      <c r="X160" s="498" t="s">
        <v>62</v>
      </c>
      <c r="Z160" s="412"/>
      <c r="AA160" s="413"/>
      <c r="AB160" s="412"/>
      <c r="AC160" s="413"/>
      <c r="AD160" s="463"/>
    </row>
    <row r="161" spans="1:30" ht="13.5" thickBot="1" x14ac:dyDescent="0.25">
      <c r="B161" s="106"/>
      <c r="C161" s="106"/>
      <c r="D161" s="107"/>
      <c r="E161" s="107"/>
      <c r="G161" s="107"/>
      <c r="H161" s="108"/>
      <c r="I161" s="95"/>
      <c r="J161" s="107"/>
      <c r="K161" s="107"/>
      <c r="L161" s="107"/>
      <c r="P161" s="29"/>
      <c r="Q161" s="29"/>
      <c r="R161" s="6"/>
      <c r="S161" s="6"/>
      <c r="T161" s="6"/>
      <c r="U161" s="29"/>
      <c r="V161" s="499"/>
      <c r="W161" s="6"/>
      <c r="X161" s="499"/>
      <c r="Z161" s="6"/>
      <c r="AA161" s="6"/>
      <c r="AB161" s="6"/>
      <c r="AC161" s="97"/>
      <c r="AD161" s="97"/>
    </row>
    <row r="162" spans="1:30" ht="21" customHeight="1" thickBot="1" x14ac:dyDescent="0.25">
      <c r="A162" s="120"/>
      <c r="B162" s="504" t="s">
        <v>109</v>
      </c>
      <c r="C162" s="505"/>
      <c r="D162" s="505"/>
      <c r="E162" s="505"/>
      <c r="F162" s="505"/>
      <c r="G162" s="505"/>
      <c r="H162" s="505"/>
      <c r="I162" s="505"/>
      <c r="J162" s="505"/>
      <c r="K162" s="506"/>
      <c r="L162" s="236" t="s">
        <v>235</v>
      </c>
      <c r="M162" s="143" t="s">
        <v>94</v>
      </c>
      <c r="N162" s="237" t="s">
        <v>66</v>
      </c>
      <c r="O162" s="237" t="s">
        <v>95</v>
      </c>
      <c r="P162" s="237" t="s">
        <v>96</v>
      </c>
      <c r="Q162" s="120"/>
      <c r="R162" s="239" t="s">
        <v>68</v>
      </c>
      <c r="S162" s="238" t="s">
        <v>97</v>
      </c>
      <c r="T162" s="93" t="s">
        <v>70</v>
      </c>
      <c r="U162" s="119"/>
      <c r="V162" s="239" t="s">
        <v>68</v>
      </c>
      <c r="W162" s="409"/>
      <c r="X162" s="239" t="s">
        <v>68</v>
      </c>
      <c r="Y162" s="120"/>
      <c r="Z162" s="238" t="s">
        <v>97</v>
      </c>
      <c r="AA162" s="238" t="s">
        <v>70</v>
      </c>
      <c r="AB162" s="238" t="s">
        <v>97</v>
      </c>
      <c r="AC162" s="238" t="s">
        <v>70</v>
      </c>
      <c r="AD162" s="118"/>
    </row>
    <row r="163" spans="1:30" x14ac:dyDescent="0.2">
      <c r="B163" s="507"/>
      <c r="C163" s="508"/>
      <c r="D163" s="508"/>
      <c r="E163" s="508"/>
      <c r="F163" s="508"/>
      <c r="G163" s="508"/>
      <c r="H163" s="508"/>
      <c r="I163" s="508"/>
      <c r="J163" s="508"/>
      <c r="K163" s="509"/>
      <c r="L163" s="429" t="s">
        <v>120</v>
      </c>
      <c r="M163" s="257" t="str">
        <f>IF(LEN($C$5)&lt;=1,
    "",
    IF(
        OR($C$5="Overige (zorg-)instellingen",$C$5="Onderneming"),
        IF(Basisgegevens!$C$5="Ja",
            IFERROR(
                INDEX(Hulpsheets!$AO$3:$AR$18,
                    MATCH($C$9,Hulpsheets!$AN$3:$AN$18,0),
                    MATCH($C$6,Hulpsheets!$AO$3:$AR$3,0)
                ),
                ""
            ),
            IFERROR(
                INDEX(Hulpsheets!$AH$3:$AK$18,
                    MATCH($C$9,Hulpsheets!$AG$3:$AG$18,0),
                    MATCH($C$6,Hulpsheets!$AH$3:$AK$3,0)
                ),
                ""
            )
        ),
        IF($L163="Niet-economische activiteit",
            100%,
            IF(Basisgegevens!$C$5="Ja",
                IFERROR(
                    INDEX(Hulpsheets!$AO$3:$AR$18,
                        MATCH($C$9,Hulpsheets!$AN$3:$AN$18,0),
                        MATCH($C$6,Hulpsheets!$AO$3:$AR$3,0)
                    ),
                    ""
                ),
                IFERROR(
                    INDEX(Hulpsheets!$AH$3:$AK$18,
                        MATCH($C$9,Hulpsheets!$AG$3:$AG$18,0),
                        MATCH($C$6,Hulpsheets!$AH$3:$AK$3,0)
                    ),
                    ""
                )
            )
        )
    )
)</f>
        <v/>
      </c>
      <c r="N163" s="398"/>
      <c r="O163" s="394" t="str">
        <f t="shared" ref="O163:O187" si="48">IFERROR(N163*M163,"")</f>
        <v/>
      </c>
      <c r="P163" s="85" t="str">
        <f t="shared" ref="P163:P187" si="49">IFERROR(N163-O163,"")</f>
        <v/>
      </c>
      <c r="R163" s="404"/>
      <c r="S163" s="403" t="str">
        <f>IFERROR($R163*(1-$M163),"")</f>
        <v/>
      </c>
      <c r="T163" s="130" t="str">
        <f t="shared" ref="T163:T187" si="50">IFERROR(R163-S163,"")</f>
        <v/>
      </c>
      <c r="U163" s="80"/>
      <c r="V163" s="404"/>
      <c r="W163" s="70"/>
      <c r="X163" s="404"/>
      <c r="Z163" s="403" t="str">
        <f>IFERROR($V163*(1-$M163),"")</f>
        <v/>
      </c>
      <c r="AA163" s="130" t="str">
        <f t="shared" ref="AA163:AA187" si="51">IFERROR(V163-Z163,"")</f>
        <v/>
      </c>
      <c r="AB163" s="403" t="str">
        <f t="shared" ref="AB163:AB187" si="52">IFERROR($X163*(1-$M163),"")</f>
        <v/>
      </c>
      <c r="AC163" s="130" t="str">
        <f t="shared" ref="AC163:AC187" si="53">IFERROR(X163-AB163,"")</f>
        <v/>
      </c>
      <c r="AD163" s="461"/>
    </row>
    <row r="164" spans="1:30" x14ac:dyDescent="0.2">
      <c r="B164" s="500"/>
      <c r="C164" s="501"/>
      <c r="D164" s="501"/>
      <c r="E164" s="501"/>
      <c r="F164" s="501"/>
      <c r="G164" s="501"/>
      <c r="H164" s="501"/>
      <c r="I164" s="501"/>
      <c r="J164" s="501"/>
      <c r="K164" s="502"/>
      <c r="L164" s="429" t="s">
        <v>120</v>
      </c>
      <c r="M164" s="257" t="str">
        <f>IF(LEN($C$5)&lt;=1,
    "",
    IF(
        OR($C$5="Overige (zorg-)instellingen",$C$5="Onderneming"),
        IF(Basisgegevens!$C$5="Ja",
            IFERROR(
                INDEX(Hulpsheets!$AO$3:$AR$18,
                    MATCH($C$9,Hulpsheets!$AN$3:$AN$18,0),
                    MATCH($C$6,Hulpsheets!$AO$3:$AR$3,0)
                ),
                ""
            ),
            IFERROR(
                INDEX(Hulpsheets!$AH$3:$AK$18,
                    MATCH($C$9,Hulpsheets!$AG$3:$AG$18,0),
                    MATCH($C$6,Hulpsheets!$AH$3:$AK$3,0)
                ),
                ""
            )
        ),
        IF($L164="Niet-economische activiteit",
            100%,
            IF(Basisgegevens!$C$5="Ja",
                IFERROR(
                    INDEX(Hulpsheets!$AO$3:$AR$18,
                        MATCH($C$9,Hulpsheets!$AN$3:$AN$18,0),
                        MATCH($C$6,Hulpsheets!$AO$3:$AR$3,0)
                    ),
                    ""
                ),
                IFERROR(
                    INDEX(Hulpsheets!$AH$3:$AK$18,
                        MATCH($C$9,Hulpsheets!$AG$3:$AG$18,0),
                        MATCH($C$6,Hulpsheets!$AH$3:$AK$3,0)
                    ),
                    ""
                )
            )
        )
    )
)</f>
        <v/>
      </c>
      <c r="N164" s="399"/>
      <c r="O164" s="395" t="str">
        <f t="shared" si="48"/>
        <v/>
      </c>
      <c r="P164" s="86" t="str">
        <f t="shared" si="49"/>
        <v/>
      </c>
      <c r="R164" s="404"/>
      <c r="S164" s="403" t="str">
        <f t="shared" ref="S164:S187" si="54">IFERROR($R164*(1-$M164),"")</f>
        <v/>
      </c>
      <c r="T164" s="130" t="str">
        <f t="shared" si="50"/>
        <v/>
      </c>
      <c r="U164" s="70"/>
      <c r="V164" s="404"/>
      <c r="W164" s="70"/>
      <c r="X164" s="404"/>
      <c r="Z164" s="403" t="str">
        <f t="shared" ref="Z164:Z187" si="55">IFERROR($V164*(1-$M164),"")</f>
        <v/>
      </c>
      <c r="AA164" s="130" t="str">
        <f t="shared" si="51"/>
        <v/>
      </c>
      <c r="AB164" s="403" t="str">
        <f t="shared" si="52"/>
        <v/>
      </c>
      <c r="AC164" s="130" t="str">
        <f t="shared" si="53"/>
        <v/>
      </c>
      <c r="AD164" s="461"/>
    </row>
    <row r="165" spans="1:30" x14ac:dyDescent="0.2">
      <c r="B165" s="500"/>
      <c r="C165" s="501"/>
      <c r="D165" s="501"/>
      <c r="E165" s="501"/>
      <c r="F165" s="501"/>
      <c r="G165" s="501"/>
      <c r="H165" s="501"/>
      <c r="I165" s="501"/>
      <c r="J165" s="501"/>
      <c r="K165" s="502"/>
      <c r="L165" s="429" t="s">
        <v>120</v>
      </c>
      <c r="M165" s="257" t="str">
        <f>IF(LEN($C$5)&lt;=1,
    "",
    IF(
        OR($C$5="Overige (zorg-)instellingen",$C$5="Onderneming"),
        IF(Basisgegevens!$C$5="Ja",
            IFERROR(
                INDEX(Hulpsheets!$AO$3:$AR$18,
                    MATCH($C$9,Hulpsheets!$AN$3:$AN$18,0),
                    MATCH($C$6,Hulpsheets!$AO$3:$AR$3,0)
                ),
                ""
            ),
            IFERROR(
                INDEX(Hulpsheets!$AH$3:$AK$18,
                    MATCH($C$9,Hulpsheets!$AG$3:$AG$18,0),
                    MATCH($C$6,Hulpsheets!$AH$3:$AK$3,0)
                ),
                ""
            )
        ),
        IF($L165="Niet-economische activiteit",
            100%,
            IF(Basisgegevens!$C$5="Ja",
                IFERROR(
                    INDEX(Hulpsheets!$AO$3:$AR$18,
                        MATCH($C$9,Hulpsheets!$AN$3:$AN$18,0),
                        MATCH($C$6,Hulpsheets!$AO$3:$AR$3,0)
                    ),
                    ""
                ),
                IFERROR(
                    INDEX(Hulpsheets!$AH$3:$AK$18,
                        MATCH($C$9,Hulpsheets!$AG$3:$AG$18,0),
                        MATCH($C$6,Hulpsheets!$AH$3:$AK$3,0)
                    ),
                    ""
                )
            )
        )
    )
)</f>
        <v/>
      </c>
      <c r="N165" s="399"/>
      <c r="O165" s="395" t="str">
        <f t="shared" si="48"/>
        <v/>
      </c>
      <c r="P165" s="86" t="str">
        <f t="shared" si="49"/>
        <v/>
      </c>
      <c r="R165" s="404"/>
      <c r="S165" s="403" t="str">
        <f t="shared" si="54"/>
        <v/>
      </c>
      <c r="T165" s="130" t="str">
        <f t="shared" si="50"/>
        <v/>
      </c>
      <c r="U165" s="70"/>
      <c r="V165" s="404"/>
      <c r="W165" s="70"/>
      <c r="X165" s="404"/>
      <c r="Z165" s="403" t="str">
        <f t="shared" si="55"/>
        <v/>
      </c>
      <c r="AA165" s="130" t="str">
        <f t="shared" si="51"/>
        <v/>
      </c>
      <c r="AB165" s="403" t="str">
        <f t="shared" si="52"/>
        <v/>
      </c>
      <c r="AC165" s="130" t="str">
        <f t="shared" si="53"/>
        <v/>
      </c>
      <c r="AD165" s="461"/>
    </row>
    <row r="166" spans="1:30" x14ac:dyDescent="0.2">
      <c r="B166" s="500"/>
      <c r="C166" s="501"/>
      <c r="D166" s="501"/>
      <c r="E166" s="501"/>
      <c r="F166" s="501"/>
      <c r="G166" s="501"/>
      <c r="H166" s="501"/>
      <c r="I166" s="501"/>
      <c r="J166" s="501"/>
      <c r="K166" s="502"/>
      <c r="L166" s="429" t="s">
        <v>120</v>
      </c>
      <c r="M166" s="257" t="str">
        <f>IF(LEN($C$5)&lt;=1,
    "",
    IF(
        OR($C$5="Overige (zorg-)instellingen",$C$5="Onderneming"),
        IF(Basisgegevens!$C$5="Ja",
            IFERROR(
                INDEX(Hulpsheets!$AO$3:$AR$18,
                    MATCH($C$9,Hulpsheets!$AN$3:$AN$18,0),
                    MATCH($C$6,Hulpsheets!$AO$3:$AR$3,0)
                ),
                ""
            ),
            IFERROR(
                INDEX(Hulpsheets!$AH$3:$AK$18,
                    MATCH($C$9,Hulpsheets!$AG$3:$AG$18,0),
                    MATCH($C$6,Hulpsheets!$AH$3:$AK$3,0)
                ),
                ""
            )
        ),
        IF($L166="Niet-economische activiteit",
            100%,
            IF(Basisgegevens!$C$5="Ja",
                IFERROR(
                    INDEX(Hulpsheets!$AO$3:$AR$18,
                        MATCH($C$9,Hulpsheets!$AN$3:$AN$18,0),
                        MATCH($C$6,Hulpsheets!$AO$3:$AR$3,0)
                    ),
                    ""
                ),
                IFERROR(
                    INDEX(Hulpsheets!$AH$3:$AK$18,
                        MATCH($C$9,Hulpsheets!$AG$3:$AG$18,0),
                        MATCH($C$6,Hulpsheets!$AH$3:$AK$3,0)
                    ),
                    ""
                )
            )
        )
    )
)</f>
        <v/>
      </c>
      <c r="N166" s="399"/>
      <c r="O166" s="395" t="str">
        <f t="shared" si="48"/>
        <v/>
      </c>
      <c r="P166" s="86" t="str">
        <f t="shared" si="49"/>
        <v/>
      </c>
      <c r="R166" s="404"/>
      <c r="S166" s="403" t="str">
        <f t="shared" si="54"/>
        <v/>
      </c>
      <c r="T166" s="130" t="str">
        <f t="shared" si="50"/>
        <v/>
      </c>
      <c r="U166" s="70"/>
      <c r="V166" s="404"/>
      <c r="W166" s="70"/>
      <c r="X166" s="404"/>
      <c r="Z166" s="403" t="str">
        <f t="shared" si="55"/>
        <v/>
      </c>
      <c r="AA166" s="130" t="str">
        <f t="shared" si="51"/>
        <v/>
      </c>
      <c r="AB166" s="403" t="str">
        <f t="shared" si="52"/>
        <v/>
      </c>
      <c r="AC166" s="130" t="str">
        <f t="shared" si="53"/>
        <v/>
      </c>
      <c r="AD166" s="461"/>
    </row>
    <row r="167" spans="1:30" x14ac:dyDescent="0.2">
      <c r="B167" s="500"/>
      <c r="C167" s="501"/>
      <c r="D167" s="501"/>
      <c r="E167" s="501"/>
      <c r="F167" s="501"/>
      <c r="G167" s="501"/>
      <c r="H167" s="501"/>
      <c r="I167" s="501"/>
      <c r="J167" s="501"/>
      <c r="K167" s="502"/>
      <c r="L167" s="429" t="s">
        <v>120</v>
      </c>
      <c r="M167" s="257" t="str">
        <f>IF(LEN($C$5)&lt;=1,
    "",
    IF(
        OR($C$5="Overige (zorg-)instellingen",$C$5="Onderneming"),
        IF(Basisgegevens!$C$5="Ja",
            IFERROR(
                INDEX(Hulpsheets!$AO$3:$AR$18,
                    MATCH($C$9,Hulpsheets!$AN$3:$AN$18,0),
                    MATCH($C$6,Hulpsheets!$AO$3:$AR$3,0)
                ),
                ""
            ),
            IFERROR(
                INDEX(Hulpsheets!$AH$3:$AK$18,
                    MATCH($C$9,Hulpsheets!$AG$3:$AG$18,0),
                    MATCH($C$6,Hulpsheets!$AH$3:$AK$3,0)
                ),
                ""
            )
        ),
        IF($L167="Niet-economische activiteit",
            100%,
            IF(Basisgegevens!$C$5="Ja",
                IFERROR(
                    INDEX(Hulpsheets!$AO$3:$AR$18,
                        MATCH($C$9,Hulpsheets!$AN$3:$AN$18,0),
                        MATCH($C$6,Hulpsheets!$AO$3:$AR$3,0)
                    ),
                    ""
                ),
                IFERROR(
                    INDEX(Hulpsheets!$AH$3:$AK$18,
                        MATCH($C$9,Hulpsheets!$AG$3:$AG$18,0),
                        MATCH($C$6,Hulpsheets!$AH$3:$AK$3,0)
                    ),
                    ""
                )
            )
        )
    )
)</f>
        <v/>
      </c>
      <c r="N167" s="399"/>
      <c r="O167" s="395" t="str">
        <f t="shared" si="48"/>
        <v/>
      </c>
      <c r="P167" s="86" t="str">
        <f t="shared" si="49"/>
        <v/>
      </c>
      <c r="R167" s="404"/>
      <c r="S167" s="403" t="str">
        <f t="shared" si="54"/>
        <v/>
      </c>
      <c r="T167" s="130" t="str">
        <f t="shared" si="50"/>
        <v/>
      </c>
      <c r="U167" s="70"/>
      <c r="V167" s="404"/>
      <c r="W167" s="70"/>
      <c r="X167" s="404"/>
      <c r="Z167" s="403" t="str">
        <f t="shared" si="55"/>
        <v/>
      </c>
      <c r="AA167" s="130" t="str">
        <f t="shared" si="51"/>
        <v/>
      </c>
      <c r="AB167" s="403" t="str">
        <f t="shared" si="52"/>
        <v/>
      </c>
      <c r="AC167" s="130" t="str">
        <f t="shared" si="53"/>
        <v/>
      </c>
      <c r="AD167" s="461"/>
    </row>
    <row r="168" spans="1:30" x14ac:dyDescent="0.2">
      <c r="B168" s="500"/>
      <c r="C168" s="501"/>
      <c r="D168" s="501"/>
      <c r="E168" s="501"/>
      <c r="F168" s="501"/>
      <c r="G168" s="501"/>
      <c r="H168" s="501"/>
      <c r="I168" s="501"/>
      <c r="J168" s="501"/>
      <c r="K168" s="502"/>
      <c r="L168" s="429" t="s">
        <v>120</v>
      </c>
      <c r="M168" s="257" t="str">
        <f>IF(LEN($C$5)&lt;=1,
    "",
    IF(
        OR($C$5="Overige (zorg-)instellingen",$C$5="Onderneming"),
        IF(Basisgegevens!$C$5="Ja",
            IFERROR(
                INDEX(Hulpsheets!$AO$3:$AR$18,
                    MATCH($C$9,Hulpsheets!$AN$3:$AN$18,0),
                    MATCH($C$6,Hulpsheets!$AO$3:$AR$3,0)
                ),
                ""
            ),
            IFERROR(
                INDEX(Hulpsheets!$AH$3:$AK$18,
                    MATCH($C$9,Hulpsheets!$AG$3:$AG$18,0),
                    MATCH($C$6,Hulpsheets!$AH$3:$AK$3,0)
                ),
                ""
            )
        ),
        IF($L168="Niet-economische activiteit",
            100%,
            IF(Basisgegevens!$C$5="Ja",
                IFERROR(
                    INDEX(Hulpsheets!$AO$3:$AR$18,
                        MATCH($C$9,Hulpsheets!$AN$3:$AN$18,0),
                        MATCH($C$6,Hulpsheets!$AO$3:$AR$3,0)
                    ),
                    ""
                ),
                IFERROR(
                    INDEX(Hulpsheets!$AH$3:$AK$18,
                        MATCH($C$9,Hulpsheets!$AG$3:$AG$18,0),
                        MATCH($C$6,Hulpsheets!$AH$3:$AK$3,0)
                    ),
                    ""
                )
            )
        )
    )
)</f>
        <v/>
      </c>
      <c r="N168" s="399"/>
      <c r="O168" s="395" t="str">
        <f t="shared" si="48"/>
        <v/>
      </c>
      <c r="P168" s="86" t="str">
        <f t="shared" si="49"/>
        <v/>
      </c>
      <c r="R168" s="404"/>
      <c r="S168" s="403" t="str">
        <f t="shared" si="54"/>
        <v/>
      </c>
      <c r="T168" s="130" t="str">
        <f t="shared" si="50"/>
        <v/>
      </c>
      <c r="U168" s="70"/>
      <c r="V168" s="404"/>
      <c r="W168" s="70"/>
      <c r="X168" s="404"/>
      <c r="Z168" s="403" t="str">
        <f t="shared" si="55"/>
        <v/>
      </c>
      <c r="AA168" s="130" t="str">
        <f t="shared" si="51"/>
        <v/>
      </c>
      <c r="AB168" s="403" t="str">
        <f t="shared" si="52"/>
        <v/>
      </c>
      <c r="AC168" s="130" t="str">
        <f t="shared" si="53"/>
        <v/>
      </c>
      <c r="AD168" s="461"/>
    </row>
    <row r="169" spans="1:30" x14ac:dyDescent="0.2">
      <c r="B169" s="500"/>
      <c r="C169" s="501"/>
      <c r="D169" s="501"/>
      <c r="E169" s="501"/>
      <c r="F169" s="501"/>
      <c r="G169" s="501"/>
      <c r="H169" s="501"/>
      <c r="I169" s="501"/>
      <c r="J169" s="501"/>
      <c r="K169" s="502"/>
      <c r="L169" s="429" t="s">
        <v>120</v>
      </c>
      <c r="M169" s="257" t="str">
        <f>IF(LEN($C$5)&lt;=1,
    "",
    IF(
        OR($C$5="Overige (zorg-)instellingen",$C$5="Onderneming"),
        IF(Basisgegevens!$C$5="Ja",
            IFERROR(
                INDEX(Hulpsheets!$AO$3:$AR$18,
                    MATCH($C$9,Hulpsheets!$AN$3:$AN$18,0),
                    MATCH($C$6,Hulpsheets!$AO$3:$AR$3,0)
                ),
                ""
            ),
            IFERROR(
                INDEX(Hulpsheets!$AH$3:$AK$18,
                    MATCH($C$9,Hulpsheets!$AG$3:$AG$18,0),
                    MATCH($C$6,Hulpsheets!$AH$3:$AK$3,0)
                ),
                ""
            )
        ),
        IF($L169="Niet-economische activiteit",
            100%,
            IF(Basisgegevens!$C$5="Ja",
                IFERROR(
                    INDEX(Hulpsheets!$AO$3:$AR$18,
                        MATCH($C$9,Hulpsheets!$AN$3:$AN$18,0),
                        MATCH($C$6,Hulpsheets!$AO$3:$AR$3,0)
                    ),
                    ""
                ),
                IFERROR(
                    INDEX(Hulpsheets!$AH$3:$AK$18,
                        MATCH($C$9,Hulpsheets!$AG$3:$AG$18,0),
                        MATCH($C$6,Hulpsheets!$AH$3:$AK$3,0)
                    ),
                    ""
                )
            )
        )
    )
)</f>
        <v/>
      </c>
      <c r="N169" s="399"/>
      <c r="O169" s="395" t="str">
        <f t="shared" si="48"/>
        <v/>
      </c>
      <c r="P169" s="86" t="str">
        <f t="shared" si="49"/>
        <v/>
      </c>
      <c r="R169" s="404"/>
      <c r="S169" s="403" t="str">
        <f t="shared" si="54"/>
        <v/>
      </c>
      <c r="T169" s="130" t="str">
        <f t="shared" si="50"/>
        <v/>
      </c>
      <c r="U169" s="70"/>
      <c r="V169" s="404"/>
      <c r="W169" s="70"/>
      <c r="X169" s="404"/>
      <c r="Z169" s="403" t="str">
        <f t="shared" si="55"/>
        <v/>
      </c>
      <c r="AA169" s="130" t="str">
        <f t="shared" si="51"/>
        <v/>
      </c>
      <c r="AB169" s="403" t="str">
        <f t="shared" si="52"/>
        <v/>
      </c>
      <c r="AC169" s="130" t="str">
        <f t="shared" si="53"/>
        <v/>
      </c>
      <c r="AD169" s="461"/>
    </row>
    <row r="170" spans="1:30" x14ac:dyDescent="0.2">
      <c r="B170" s="500"/>
      <c r="C170" s="501"/>
      <c r="D170" s="501"/>
      <c r="E170" s="501"/>
      <c r="F170" s="501"/>
      <c r="G170" s="501"/>
      <c r="H170" s="501"/>
      <c r="I170" s="501"/>
      <c r="J170" s="501"/>
      <c r="K170" s="502"/>
      <c r="L170" s="429" t="s">
        <v>120</v>
      </c>
      <c r="M170" s="257" t="str">
        <f>IF(LEN($C$5)&lt;=1,
    "",
    IF(
        OR($C$5="Overige (zorg-)instellingen",$C$5="Onderneming"),
        IF(Basisgegevens!$C$5="Ja",
            IFERROR(
                INDEX(Hulpsheets!$AO$3:$AR$18,
                    MATCH($C$9,Hulpsheets!$AN$3:$AN$18,0),
                    MATCH($C$6,Hulpsheets!$AO$3:$AR$3,0)
                ),
                ""
            ),
            IFERROR(
                INDEX(Hulpsheets!$AH$3:$AK$18,
                    MATCH($C$9,Hulpsheets!$AG$3:$AG$18,0),
                    MATCH($C$6,Hulpsheets!$AH$3:$AK$3,0)
                ),
                ""
            )
        ),
        IF($L170="Niet-economische activiteit",
            100%,
            IF(Basisgegevens!$C$5="Ja",
                IFERROR(
                    INDEX(Hulpsheets!$AO$3:$AR$18,
                        MATCH($C$9,Hulpsheets!$AN$3:$AN$18,0),
                        MATCH($C$6,Hulpsheets!$AO$3:$AR$3,0)
                    ),
                    ""
                ),
                IFERROR(
                    INDEX(Hulpsheets!$AH$3:$AK$18,
                        MATCH($C$9,Hulpsheets!$AG$3:$AG$18,0),
                        MATCH($C$6,Hulpsheets!$AH$3:$AK$3,0)
                    ),
                    ""
                )
            )
        )
    )
)</f>
        <v/>
      </c>
      <c r="N170" s="399"/>
      <c r="O170" s="395" t="str">
        <f t="shared" si="48"/>
        <v/>
      </c>
      <c r="P170" s="86" t="str">
        <f t="shared" si="49"/>
        <v/>
      </c>
      <c r="R170" s="404"/>
      <c r="S170" s="403" t="str">
        <f t="shared" si="54"/>
        <v/>
      </c>
      <c r="T170" s="130" t="str">
        <f t="shared" si="50"/>
        <v/>
      </c>
      <c r="U170" s="70"/>
      <c r="V170" s="404"/>
      <c r="W170" s="70"/>
      <c r="X170" s="404"/>
      <c r="Z170" s="403" t="str">
        <f t="shared" si="55"/>
        <v/>
      </c>
      <c r="AA170" s="130" t="str">
        <f t="shared" si="51"/>
        <v/>
      </c>
      <c r="AB170" s="403" t="str">
        <f t="shared" si="52"/>
        <v/>
      </c>
      <c r="AC170" s="130" t="str">
        <f t="shared" si="53"/>
        <v/>
      </c>
      <c r="AD170" s="461"/>
    </row>
    <row r="171" spans="1:30" x14ac:dyDescent="0.2">
      <c r="B171" s="500"/>
      <c r="C171" s="501"/>
      <c r="D171" s="501"/>
      <c r="E171" s="501"/>
      <c r="F171" s="501"/>
      <c r="G171" s="501"/>
      <c r="H171" s="501"/>
      <c r="I171" s="501"/>
      <c r="J171" s="501"/>
      <c r="K171" s="502"/>
      <c r="L171" s="429" t="s">
        <v>120</v>
      </c>
      <c r="M171" s="257" t="str">
        <f>IF(LEN($C$5)&lt;=1,
    "",
    IF(
        OR($C$5="Overige (zorg-)instellingen",$C$5="Onderneming"),
        IF(Basisgegevens!$C$5="Ja",
            IFERROR(
                INDEX(Hulpsheets!$AO$3:$AR$18,
                    MATCH($C$9,Hulpsheets!$AN$3:$AN$18,0),
                    MATCH($C$6,Hulpsheets!$AO$3:$AR$3,0)
                ),
                ""
            ),
            IFERROR(
                INDEX(Hulpsheets!$AH$3:$AK$18,
                    MATCH($C$9,Hulpsheets!$AG$3:$AG$18,0),
                    MATCH($C$6,Hulpsheets!$AH$3:$AK$3,0)
                ),
                ""
            )
        ),
        IF($L171="Niet-economische activiteit",
            100%,
            IF(Basisgegevens!$C$5="Ja",
                IFERROR(
                    INDEX(Hulpsheets!$AO$3:$AR$18,
                        MATCH($C$9,Hulpsheets!$AN$3:$AN$18,0),
                        MATCH($C$6,Hulpsheets!$AO$3:$AR$3,0)
                    ),
                    ""
                ),
                IFERROR(
                    INDEX(Hulpsheets!$AH$3:$AK$18,
                        MATCH($C$9,Hulpsheets!$AG$3:$AG$18,0),
                        MATCH($C$6,Hulpsheets!$AH$3:$AK$3,0)
                    ),
                    ""
                )
            )
        )
    )
)</f>
        <v/>
      </c>
      <c r="N171" s="399"/>
      <c r="O171" s="395" t="str">
        <f t="shared" si="48"/>
        <v/>
      </c>
      <c r="P171" s="86" t="str">
        <f t="shared" si="49"/>
        <v/>
      </c>
      <c r="R171" s="404"/>
      <c r="S171" s="403" t="str">
        <f t="shared" si="54"/>
        <v/>
      </c>
      <c r="T171" s="130" t="str">
        <f t="shared" si="50"/>
        <v/>
      </c>
      <c r="U171" s="70"/>
      <c r="V171" s="404"/>
      <c r="W171" s="70"/>
      <c r="X171" s="404"/>
      <c r="Z171" s="403" t="str">
        <f t="shared" si="55"/>
        <v/>
      </c>
      <c r="AA171" s="130" t="str">
        <f t="shared" si="51"/>
        <v/>
      </c>
      <c r="AB171" s="403" t="str">
        <f t="shared" si="52"/>
        <v/>
      </c>
      <c r="AC171" s="130" t="str">
        <f t="shared" si="53"/>
        <v/>
      </c>
      <c r="AD171" s="461"/>
    </row>
    <row r="172" spans="1:30" x14ac:dyDescent="0.2">
      <c r="B172" s="500"/>
      <c r="C172" s="501"/>
      <c r="D172" s="501"/>
      <c r="E172" s="501"/>
      <c r="F172" s="501"/>
      <c r="G172" s="501"/>
      <c r="H172" s="501"/>
      <c r="I172" s="501"/>
      <c r="J172" s="501"/>
      <c r="K172" s="502"/>
      <c r="L172" s="429" t="s">
        <v>120</v>
      </c>
      <c r="M172" s="257" t="str">
        <f>IF(LEN($C$5)&lt;=1,
    "",
    IF(
        OR($C$5="Overige (zorg-)instellingen",$C$5="Onderneming"),
        IF(Basisgegevens!$C$5="Ja",
            IFERROR(
                INDEX(Hulpsheets!$AO$3:$AR$18,
                    MATCH($C$9,Hulpsheets!$AN$3:$AN$18,0),
                    MATCH($C$6,Hulpsheets!$AO$3:$AR$3,0)
                ),
                ""
            ),
            IFERROR(
                INDEX(Hulpsheets!$AH$3:$AK$18,
                    MATCH($C$9,Hulpsheets!$AG$3:$AG$18,0),
                    MATCH($C$6,Hulpsheets!$AH$3:$AK$3,0)
                ),
                ""
            )
        ),
        IF($L172="Niet-economische activiteit",
            100%,
            IF(Basisgegevens!$C$5="Ja",
                IFERROR(
                    INDEX(Hulpsheets!$AO$3:$AR$18,
                        MATCH($C$9,Hulpsheets!$AN$3:$AN$18,0),
                        MATCH($C$6,Hulpsheets!$AO$3:$AR$3,0)
                    ),
                    ""
                ),
                IFERROR(
                    INDEX(Hulpsheets!$AH$3:$AK$18,
                        MATCH($C$9,Hulpsheets!$AG$3:$AG$18,0),
                        MATCH($C$6,Hulpsheets!$AH$3:$AK$3,0)
                    ),
                    ""
                )
            )
        )
    )
)</f>
        <v/>
      </c>
      <c r="N172" s="399"/>
      <c r="O172" s="395" t="str">
        <f t="shared" si="48"/>
        <v/>
      </c>
      <c r="P172" s="86" t="str">
        <f t="shared" si="49"/>
        <v/>
      </c>
      <c r="R172" s="404"/>
      <c r="S172" s="403" t="str">
        <f t="shared" si="54"/>
        <v/>
      </c>
      <c r="T172" s="130" t="str">
        <f t="shared" si="50"/>
        <v/>
      </c>
      <c r="U172" s="70"/>
      <c r="V172" s="404"/>
      <c r="W172" s="70"/>
      <c r="X172" s="404"/>
      <c r="Z172" s="403" t="str">
        <f t="shared" si="55"/>
        <v/>
      </c>
      <c r="AA172" s="130" t="str">
        <f t="shared" si="51"/>
        <v/>
      </c>
      <c r="AB172" s="403" t="str">
        <f t="shared" si="52"/>
        <v/>
      </c>
      <c r="AC172" s="130" t="str">
        <f t="shared" si="53"/>
        <v/>
      </c>
      <c r="AD172" s="461"/>
    </row>
    <row r="173" spans="1:30" x14ac:dyDescent="0.2">
      <c r="B173" s="500"/>
      <c r="C173" s="501"/>
      <c r="D173" s="501"/>
      <c r="E173" s="501"/>
      <c r="F173" s="501"/>
      <c r="G173" s="501"/>
      <c r="H173" s="501"/>
      <c r="I173" s="501"/>
      <c r="J173" s="501"/>
      <c r="K173" s="502"/>
      <c r="L173" s="429" t="s">
        <v>120</v>
      </c>
      <c r="M173" s="257" t="str">
        <f>IF(LEN($C$5)&lt;=1,
    "",
    IF(
        OR($C$5="Overige (zorg-)instellingen",$C$5="Onderneming"),
        IF(Basisgegevens!$C$5="Ja",
            IFERROR(
                INDEX(Hulpsheets!$AO$3:$AR$18,
                    MATCH($C$9,Hulpsheets!$AN$3:$AN$18,0),
                    MATCH($C$6,Hulpsheets!$AO$3:$AR$3,0)
                ),
                ""
            ),
            IFERROR(
                INDEX(Hulpsheets!$AH$3:$AK$18,
                    MATCH($C$9,Hulpsheets!$AG$3:$AG$18,0),
                    MATCH($C$6,Hulpsheets!$AH$3:$AK$3,0)
                ),
                ""
            )
        ),
        IF($L173="Niet-economische activiteit",
            100%,
            IF(Basisgegevens!$C$5="Ja",
                IFERROR(
                    INDEX(Hulpsheets!$AO$3:$AR$18,
                        MATCH($C$9,Hulpsheets!$AN$3:$AN$18,0),
                        MATCH($C$6,Hulpsheets!$AO$3:$AR$3,0)
                    ),
                    ""
                ),
                IFERROR(
                    INDEX(Hulpsheets!$AH$3:$AK$18,
                        MATCH($C$9,Hulpsheets!$AG$3:$AG$18,0),
                        MATCH($C$6,Hulpsheets!$AH$3:$AK$3,0)
                    ),
                    ""
                )
            )
        )
    )
)</f>
        <v/>
      </c>
      <c r="N173" s="399"/>
      <c r="O173" s="395" t="str">
        <f t="shared" si="48"/>
        <v/>
      </c>
      <c r="P173" s="86" t="str">
        <f t="shared" si="49"/>
        <v/>
      </c>
      <c r="R173" s="404"/>
      <c r="S173" s="403" t="str">
        <f t="shared" si="54"/>
        <v/>
      </c>
      <c r="T173" s="130" t="str">
        <f t="shared" si="50"/>
        <v/>
      </c>
      <c r="U173" s="70"/>
      <c r="V173" s="404"/>
      <c r="W173" s="70"/>
      <c r="X173" s="404"/>
      <c r="Z173" s="403" t="str">
        <f t="shared" si="55"/>
        <v/>
      </c>
      <c r="AA173" s="130" t="str">
        <f t="shared" si="51"/>
        <v/>
      </c>
      <c r="AB173" s="403" t="str">
        <f t="shared" si="52"/>
        <v/>
      </c>
      <c r="AC173" s="130" t="str">
        <f t="shared" si="53"/>
        <v/>
      </c>
      <c r="AD173" s="461"/>
    </row>
    <row r="174" spans="1:30" x14ac:dyDescent="0.2">
      <c r="B174" s="500"/>
      <c r="C174" s="501"/>
      <c r="D174" s="501"/>
      <c r="E174" s="501"/>
      <c r="F174" s="501"/>
      <c r="G174" s="501"/>
      <c r="H174" s="501"/>
      <c r="I174" s="501"/>
      <c r="J174" s="501"/>
      <c r="K174" s="502"/>
      <c r="L174" s="429" t="s">
        <v>120</v>
      </c>
      <c r="M174" s="257" t="str">
        <f>IF(LEN($C$5)&lt;=1,
    "",
    IF(
        OR($C$5="Overige (zorg-)instellingen",$C$5="Onderneming"),
        IF(Basisgegevens!$C$5="Ja",
            IFERROR(
                INDEX(Hulpsheets!$AO$3:$AR$18,
                    MATCH($C$9,Hulpsheets!$AN$3:$AN$18,0),
                    MATCH($C$6,Hulpsheets!$AO$3:$AR$3,0)
                ),
                ""
            ),
            IFERROR(
                INDEX(Hulpsheets!$AH$3:$AK$18,
                    MATCH($C$9,Hulpsheets!$AG$3:$AG$18,0),
                    MATCH($C$6,Hulpsheets!$AH$3:$AK$3,0)
                ),
                ""
            )
        ),
        IF($L174="Niet-economische activiteit",
            100%,
            IF(Basisgegevens!$C$5="Ja",
                IFERROR(
                    INDEX(Hulpsheets!$AO$3:$AR$18,
                        MATCH($C$9,Hulpsheets!$AN$3:$AN$18,0),
                        MATCH($C$6,Hulpsheets!$AO$3:$AR$3,0)
                    ),
                    ""
                ),
                IFERROR(
                    INDEX(Hulpsheets!$AH$3:$AK$18,
                        MATCH($C$9,Hulpsheets!$AG$3:$AG$18,0),
                        MATCH($C$6,Hulpsheets!$AH$3:$AK$3,0)
                    ),
                    ""
                )
            )
        )
    )
)</f>
        <v/>
      </c>
      <c r="N174" s="399"/>
      <c r="O174" s="395" t="str">
        <f t="shared" si="48"/>
        <v/>
      </c>
      <c r="P174" s="86" t="str">
        <f t="shared" si="49"/>
        <v/>
      </c>
      <c r="R174" s="404"/>
      <c r="S174" s="403" t="str">
        <f t="shared" si="54"/>
        <v/>
      </c>
      <c r="T174" s="130" t="str">
        <f t="shared" si="50"/>
        <v/>
      </c>
      <c r="U174" s="70"/>
      <c r="V174" s="404"/>
      <c r="W174" s="70"/>
      <c r="X174" s="404"/>
      <c r="Z174" s="403" t="str">
        <f t="shared" si="55"/>
        <v/>
      </c>
      <c r="AA174" s="130" t="str">
        <f t="shared" si="51"/>
        <v/>
      </c>
      <c r="AB174" s="403" t="str">
        <f t="shared" si="52"/>
        <v/>
      </c>
      <c r="AC174" s="130" t="str">
        <f t="shared" si="53"/>
        <v/>
      </c>
      <c r="AD174" s="461"/>
    </row>
    <row r="175" spans="1:30" x14ac:dyDescent="0.2">
      <c r="B175" s="500"/>
      <c r="C175" s="501"/>
      <c r="D175" s="501"/>
      <c r="E175" s="501"/>
      <c r="F175" s="501"/>
      <c r="G175" s="501"/>
      <c r="H175" s="501"/>
      <c r="I175" s="501"/>
      <c r="J175" s="501"/>
      <c r="K175" s="502"/>
      <c r="L175" s="429" t="s">
        <v>120</v>
      </c>
      <c r="M175" s="257" t="str">
        <f>IF(LEN($C$5)&lt;=1,
    "",
    IF(
        OR($C$5="Overige (zorg-)instellingen",$C$5="Onderneming"),
        IF(Basisgegevens!$C$5="Ja",
            IFERROR(
                INDEX(Hulpsheets!$AO$3:$AR$18,
                    MATCH($C$9,Hulpsheets!$AN$3:$AN$18,0),
                    MATCH($C$6,Hulpsheets!$AO$3:$AR$3,0)
                ),
                ""
            ),
            IFERROR(
                INDEX(Hulpsheets!$AH$3:$AK$18,
                    MATCH($C$9,Hulpsheets!$AG$3:$AG$18,0),
                    MATCH($C$6,Hulpsheets!$AH$3:$AK$3,0)
                ),
                ""
            )
        ),
        IF($L175="Niet-economische activiteit",
            100%,
            IF(Basisgegevens!$C$5="Ja",
                IFERROR(
                    INDEX(Hulpsheets!$AO$3:$AR$18,
                        MATCH($C$9,Hulpsheets!$AN$3:$AN$18,0),
                        MATCH($C$6,Hulpsheets!$AO$3:$AR$3,0)
                    ),
                    ""
                ),
                IFERROR(
                    INDEX(Hulpsheets!$AH$3:$AK$18,
                        MATCH($C$9,Hulpsheets!$AG$3:$AG$18,0),
                        MATCH($C$6,Hulpsheets!$AH$3:$AK$3,0)
                    ),
                    ""
                )
            )
        )
    )
)</f>
        <v/>
      </c>
      <c r="N175" s="399"/>
      <c r="O175" s="395" t="str">
        <f t="shared" si="48"/>
        <v/>
      </c>
      <c r="P175" s="86" t="str">
        <f t="shared" si="49"/>
        <v/>
      </c>
      <c r="R175" s="404"/>
      <c r="S175" s="403" t="str">
        <f t="shared" si="54"/>
        <v/>
      </c>
      <c r="T175" s="130" t="str">
        <f t="shared" si="50"/>
        <v/>
      </c>
      <c r="U175" s="70"/>
      <c r="V175" s="404"/>
      <c r="W175" s="70"/>
      <c r="X175" s="404"/>
      <c r="Z175" s="403" t="str">
        <f t="shared" si="55"/>
        <v/>
      </c>
      <c r="AA175" s="130" t="str">
        <f t="shared" si="51"/>
        <v/>
      </c>
      <c r="AB175" s="403" t="str">
        <f t="shared" si="52"/>
        <v/>
      </c>
      <c r="AC175" s="130" t="str">
        <f t="shared" si="53"/>
        <v/>
      </c>
      <c r="AD175" s="461"/>
    </row>
    <row r="176" spans="1:30" x14ac:dyDescent="0.2">
      <c r="B176" s="500"/>
      <c r="C176" s="501"/>
      <c r="D176" s="501"/>
      <c r="E176" s="501"/>
      <c r="F176" s="501"/>
      <c r="G176" s="501"/>
      <c r="H176" s="501"/>
      <c r="I176" s="501"/>
      <c r="J176" s="501"/>
      <c r="K176" s="502"/>
      <c r="L176" s="429" t="s">
        <v>120</v>
      </c>
      <c r="M176" s="257" t="str">
        <f>IF(LEN($C$5)&lt;=1,
    "",
    IF(
        OR($C$5="Overige (zorg-)instellingen",$C$5="Onderneming"),
        IF(Basisgegevens!$C$5="Ja",
            IFERROR(
                INDEX(Hulpsheets!$AO$3:$AR$18,
                    MATCH($C$9,Hulpsheets!$AN$3:$AN$18,0),
                    MATCH($C$6,Hulpsheets!$AO$3:$AR$3,0)
                ),
                ""
            ),
            IFERROR(
                INDEX(Hulpsheets!$AH$3:$AK$18,
                    MATCH($C$9,Hulpsheets!$AG$3:$AG$18,0),
                    MATCH($C$6,Hulpsheets!$AH$3:$AK$3,0)
                ),
                ""
            )
        ),
        IF($L176="Niet-economische activiteit",
            100%,
            IF(Basisgegevens!$C$5="Ja",
                IFERROR(
                    INDEX(Hulpsheets!$AO$3:$AR$18,
                        MATCH($C$9,Hulpsheets!$AN$3:$AN$18,0),
                        MATCH($C$6,Hulpsheets!$AO$3:$AR$3,0)
                    ),
                    ""
                ),
                IFERROR(
                    INDEX(Hulpsheets!$AH$3:$AK$18,
                        MATCH($C$9,Hulpsheets!$AG$3:$AG$18,0),
                        MATCH($C$6,Hulpsheets!$AH$3:$AK$3,0)
                    ),
                    ""
                )
            )
        )
    )
)</f>
        <v/>
      </c>
      <c r="N176" s="399"/>
      <c r="O176" s="395" t="str">
        <f t="shared" si="48"/>
        <v/>
      </c>
      <c r="P176" s="86" t="str">
        <f t="shared" si="49"/>
        <v/>
      </c>
      <c r="R176" s="404"/>
      <c r="S176" s="403" t="str">
        <f t="shared" si="54"/>
        <v/>
      </c>
      <c r="T176" s="130" t="str">
        <f t="shared" si="50"/>
        <v/>
      </c>
      <c r="U176" s="70"/>
      <c r="V176" s="404"/>
      <c r="W176" s="70"/>
      <c r="X176" s="404"/>
      <c r="Z176" s="403" t="str">
        <f t="shared" si="55"/>
        <v/>
      </c>
      <c r="AA176" s="130" t="str">
        <f t="shared" si="51"/>
        <v/>
      </c>
      <c r="AB176" s="403" t="str">
        <f t="shared" si="52"/>
        <v/>
      </c>
      <c r="AC176" s="130" t="str">
        <f t="shared" si="53"/>
        <v/>
      </c>
      <c r="AD176" s="461"/>
    </row>
    <row r="177" spans="1:30" ht="13.5" thickBot="1" x14ac:dyDescent="0.25">
      <c r="B177" s="500"/>
      <c r="C177" s="501"/>
      <c r="D177" s="501"/>
      <c r="E177" s="501"/>
      <c r="F177" s="501"/>
      <c r="G177" s="501"/>
      <c r="H177" s="501"/>
      <c r="I177" s="501"/>
      <c r="J177" s="501"/>
      <c r="K177" s="502"/>
      <c r="L177" s="429" t="s">
        <v>120</v>
      </c>
      <c r="M177" s="257" t="str">
        <f>IF(LEN($C$5)&lt;=1,
    "",
    IF(
        OR($C$5="Overige (zorg-)instellingen",$C$5="Onderneming"),
        IF(Basisgegevens!$C$5="Ja",
            IFERROR(
                INDEX(Hulpsheets!$AO$3:$AR$18,
                    MATCH($C$9,Hulpsheets!$AN$3:$AN$18,0),
                    MATCH($C$6,Hulpsheets!$AO$3:$AR$3,0)
                ),
                ""
            ),
            IFERROR(
                INDEX(Hulpsheets!$AH$3:$AK$18,
                    MATCH($C$9,Hulpsheets!$AG$3:$AG$18,0),
                    MATCH($C$6,Hulpsheets!$AH$3:$AK$3,0)
                ),
                ""
            )
        ),
        IF($L177="Niet-economische activiteit",
            100%,
            IF(Basisgegevens!$C$5="Ja",
                IFERROR(
                    INDEX(Hulpsheets!$AO$3:$AR$18,
                        MATCH($C$9,Hulpsheets!$AN$3:$AN$18,0),
                        MATCH($C$6,Hulpsheets!$AO$3:$AR$3,0)
                    ),
                    ""
                ),
                IFERROR(
                    INDEX(Hulpsheets!$AH$3:$AK$18,
                        MATCH($C$9,Hulpsheets!$AG$3:$AG$18,0),
                        MATCH($C$6,Hulpsheets!$AH$3:$AK$3,0)
                    ),
                    ""
                )
            )
        )
    )
)</f>
        <v/>
      </c>
      <c r="N177" s="399"/>
      <c r="O177" s="395" t="str">
        <f t="shared" si="48"/>
        <v/>
      </c>
      <c r="P177" s="86" t="str">
        <f t="shared" si="49"/>
        <v/>
      </c>
      <c r="R177" s="404"/>
      <c r="S177" s="403" t="str">
        <f t="shared" si="54"/>
        <v/>
      </c>
      <c r="T177" s="130" t="str">
        <f t="shared" si="50"/>
        <v/>
      </c>
      <c r="U177" s="70"/>
      <c r="V177" s="404"/>
      <c r="W177" s="70"/>
      <c r="X177" s="404"/>
      <c r="Z177" s="403" t="str">
        <f t="shared" si="55"/>
        <v/>
      </c>
      <c r="AA177" s="130" t="str">
        <f t="shared" si="51"/>
        <v/>
      </c>
      <c r="AB177" s="403" t="str">
        <f t="shared" si="52"/>
        <v/>
      </c>
      <c r="AC177" s="130" t="str">
        <f t="shared" si="53"/>
        <v/>
      </c>
      <c r="AD177" s="461"/>
    </row>
    <row r="178" spans="1:30" ht="13.5" hidden="1" outlineLevel="1" thickBot="1" x14ac:dyDescent="0.25">
      <c r="B178" s="500"/>
      <c r="C178" s="501"/>
      <c r="D178" s="501"/>
      <c r="E178" s="501"/>
      <c r="F178" s="501"/>
      <c r="G178" s="501"/>
      <c r="H178" s="501"/>
      <c r="I178" s="501"/>
      <c r="J178" s="501"/>
      <c r="K178" s="502"/>
      <c r="L178" s="429" t="s">
        <v>120</v>
      </c>
      <c r="M178" s="257" t="str">
        <f>IF(LEN($C$5)&lt;=1,
    "",
    IF(
        OR($C$5="Overige (zorg-)instellingen",$C$5="Onderneming"),
        IF(Basisgegevens!$C$5="Ja",
            IFERROR(
                INDEX(Hulpsheets!$AO$3:$AR$18,
                    MATCH($C$9,Hulpsheets!$AN$3:$AN$18,0),
                    MATCH($C$6,Hulpsheets!$AO$3:$AR$3,0)
                ),
                ""
            ),
            IFERROR(
                INDEX(Hulpsheets!$AH$3:$AK$18,
                    MATCH($C$9,Hulpsheets!$AG$3:$AG$18,0),
                    MATCH($C$6,Hulpsheets!$AH$3:$AK$3,0)
                ),
                ""
            )
        ),
        IF($L178="Niet-economische activiteit",
            100%,
            IF(Basisgegevens!$C$5="Ja",
                IFERROR(
                    INDEX(Hulpsheets!$AO$3:$AR$18,
                        MATCH($C$9,Hulpsheets!$AN$3:$AN$18,0),
                        MATCH($C$6,Hulpsheets!$AO$3:$AR$3,0)
                    ),
                    ""
                ),
                IFERROR(
                    INDEX(Hulpsheets!$AH$3:$AK$18,
                        MATCH($C$9,Hulpsheets!$AG$3:$AG$18,0),
                        MATCH($C$6,Hulpsheets!$AH$3:$AK$3,0)
                    ),
                    ""
                )
            )
        )
    )
)</f>
        <v/>
      </c>
      <c r="N178" s="399"/>
      <c r="O178" s="77" t="str">
        <f t="shared" si="48"/>
        <v/>
      </c>
      <c r="P178" s="86" t="str">
        <f t="shared" si="49"/>
        <v/>
      </c>
      <c r="R178" s="404"/>
      <c r="S178" s="403" t="str">
        <f t="shared" si="54"/>
        <v/>
      </c>
      <c r="T178" s="130" t="str">
        <f t="shared" si="50"/>
        <v/>
      </c>
      <c r="U178" s="70"/>
      <c r="V178" s="404"/>
      <c r="W178" s="70"/>
      <c r="X178" s="404"/>
      <c r="Z178" s="403" t="str">
        <f t="shared" si="55"/>
        <v/>
      </c>
      <c r="AA178" s="130" t="str">
        <f t="shared" si="51"/>
        <v/>
      </c>
      <c r="AB178" s="403" t="str">
        <f t="shared" si="52"/>
        <v/>
      </c>
      <c r="AC178" s="130" t="str">
        <f t="shared" si="53"/>
        <v/>
      </c>
      <c r="AD178" s="461"/>
    </row>
    <row r="179" spans="1:30" ht="13.5" hidden="1" outlineLevel="1" thickBot="1" x14ac:dyDescent="0.25">
      <c r="B179" s="500"/>
      <c r="C179" s="501"/>
      <c r="D179" s="501"/>
      <c r="E179" s="501"/>
      <c r="F179" s="501"/>
      <c r="G179" s="501"/>
      <c r="H179" s="501"/>
      <c r="I179" s="501"/>
      <c r="J179" s="501"/>
      <c r="K179" s="502"/>
      <c r="L179" s="429" t="s">
        <v>120</v>
      </c>
      <c r="M179" s="257" t="str">
        <f>IF(LEN($C$5)&lt;=1,
    "",
    IF(
        OR($C$5="Overige (zorg-)instellingen",$C$5="Onderneming"),
        IF(Basisgegevens!$C$5="Ja",
            IFERROR(
                INDEX(Hulpsheets!$AO$3:$AR$18,
                    MATCH($C$9,Hulpsheets!$AN$3:$AN$18,0),
                    MATCH($C$6,Hulpsheets!$AO$3:$AR$3,0)
                ),
                ""
            ),
            IFERROR(
                INDEX(Hulpsheets!$AH$3:$AK$18,
                    MATCH($C$9,Hulpsheets!$AG$3:$AG$18,0),
                    MATCH($C$6,Hulpsheets!$AH$3:$AK$3,0)
                ),
                ""
            )
        ),
        IF($L179="Niet-economische activiteit",
            100%,
            IF(Basisgegevens!$C$5="Ja",
                IFERROR(
                    INDEX(Hulpsheets!$AO$3:$AR$18,
                        MATCH($C$9,Hulpsheets!$AN$3:$AN$18,0),
                        MATCH($C$6,Hulpsheets!$AO$3:$AR$3,0)
                    ),
                    ""
                ),
                IFERROR(
                    INDEX(Hulpsheets!$AH$3:$AK$18,
                        MATCH($C$9,Hulpsheets!$AG$3:$AG$18,0),
                        MATCH($C$6,Hulpsheets!$AH$3:$AK$3,0)
                    ),
                    ""
                )
            )
        )
    )
)</f>
        <v/>
      </c>
      <c r="N179" s="399"/>
      <c r="O179" s="77" t="str">
        <f t="shared" si="48"/>
        <v/>
      </c>
      <c r="P179" s="86" t="str">
        <f t="shared" si="49"/>
        <v/>
      </c>
      <c r="R179" s="404"/>
      <c r="S179" s="403" t="str">
        <f t="shared" si="54"/>
        <v/>
      </c>
      <c r="T179" s="130" t="str">
        <f t="shared" si="50"/>
        <v/>
      </c>
      <c r="U179" s="70"/>
      <c r="V179" s="404"/>
      <c r="W179" s="70"/>
      <c r="X179" s="404"/>
      <c r="Z179" s="403" t="str">
        <f t="shared" si="55"/>
        <v/>
      </c>
      <c r="AA179" s="130" t="str">
        <f t="shared" si="51"/>
        <v/>
      </c>
      <c r="AB179" s="403" t="str">
        <f t="shared" si="52"/>
        <v/>
      </c>
      <c r="AC179" s="130" t="str">
        <f t="shared" si="53"/>
        <v/>
      </c>
      <c r="AD179" s="461"/>
    </row>
    <row r="180" spans="1:30" ht="13.5" hidden="1" outlineLevel="1" thickBot="1" x14ac:dyDescent="0.25">
      <c r="B180" s="500"/>
      <c r="C180" s="501"/>
      <c r="D180" s="501"/>
      <c r="E180" s="501"/>
      <c r="F180" s="501"/>
      <c r="G180" s="501"/>
      <c r="H180" s="501"/>
      <c r="I180" s="501"/>
      <c r="J180" s="501"/>
      <c r="K180" s="502"/>
      <c r="L180" s="429" t="s">
        <v>120</v>
      </c>
      <c r="M180" s="257" t="str">
        <f>IF(LEN($C$5)&lt;=1,
    "",
    IF(
        OR($C$5="Overige (zorg-)instellingen",$C$5="Onderneming"),
        IF(Basisgegevens!$C$5="Ja",
            IFERROR(
                INDEX(Hulpsheets!$AO$3:$AR$18,
                    MATCH($C$9,Hulpsheets!$AN$3:$AN$18,0),
                    MATCH($C$6,Hulpsheets!$AO$3:$AR$3,0)
                ),
                ""
            ),
            IFERROR(
                INDEX(Hulpsheets!$AH$3:$AK$18,
                    MATCH($C$9,Hulpsheets!$AG$3:$AG$18,0),
                    MATCH($C$6,Hulpsheets!$AH$3:$AK$3,0)
                ),
                ""
            )
        ),
        IF($L180="Niet-economische activiteit",
            100%,
            IF(Basisgegevens!$C$5="Ja",
                IFERROR(
                    INDEX(Hulpsheets!$AO$3:$AR$18,
                        MATCH($C$9,Hulpsheets!$AN$3:$AN$18,0),
                        MATCH($C$6,Hulpsheets!$AO$3:$AR$3,0)
                    ),
                    ""
                ),
                IFERROR(
                    INDEX(Hulpsheets!$AH$3:$AK$18,
                        MATCH($C$9,Hulpsheets!$AG$3:$AG$18,0),
                        MATCH($C$6,Hulpsheets!$AH$3:$AK$3,0)
                    ),
                    ""
                )
            )
        )
    )
)</f>
        <v/>
      </c>
      <c r="N180" s="399"/>
      <c r="O180" s="77" t="str">
        <f t="shared" si="48"/>
        <v/>
      </c>
      <c r="P180" s="86" t="str">
        <f t="shared" si="49"/>
        <v/>
      </c>
      <c r="R180" s="404"/>
      <c r="S180" s="403" t="str">
        <f t="shared" si="54"/>
        <v/>
      </c>
      <c r="T180" s="130" t="str">
        <f t="shared" si="50"/>
        <v/>
      </c>
      <c r="U180" s="70"/>
      <c r="V180" s="404"/>
      <c r="W180" s="70"/>
      <c r="X180" s="404"/>
      <c r="Z180" s="403" t="str">
        <f t="shared" si="55"/>
        <v/>
      </c>
      <c r="AA180" s="130" t="str">
        <f t="shared" si="51"/>
        <v/>
      </c>
      <c r="AB180" s="403" t="str">
        <f t="shared" si="52"/>
        <v/>
      </c>
      <c r="AC180" s="130" t="str">
        <f t="shared" si="53"/>
        <v/>
      </c>
      <c r="AD180" s="461"/>
    </row>
    <row r="181" spans="1:30" ht="13.5" hidden="1" outlineLevel="1" thickBot="1" x14ac:dyDescent="0.25">
      <c r="B181" s="500"/>
      <c r="C181" s="501"/>
      <c r="D181" s="501"/>
      <c r="E181" s="501"/>
      <c r="F181" s="501"/>
      <c r="G181" s="501"/>
      <c r="H181" s="501"/>
      <c r="I181" s="501"/>
      <c r="J181" s="501"/>
      <c r="K181" s="502"/>
      <c r="L181" s="429" t="s">
        <v>120</v>
      </c>
      <c r="M181" s="257" t="str">
        <f>IF(LEN($C$5)&lt;=1,
    "",
    IF(
        OR($C$5="Overige (zorg-)instellingen",$C$5="Onderneming"),
        IF(Basisgegevens!$C$5="Ja",
            IFERROR(
                INDEX(Hulpsheets!$AO$3:$AR$18,
                    MATCH($C$9,Hulpsheets!$AN$3:$AN$18,0),
                    MATCH($C$6,Hulpsheets!$AO$3:$AR$3,0)
                ),
                ""
            ),
            IFERROR(
                INDEX(Hulpsheets!$AH$3:$AK$18,
                    MATCH($C$9,Hulpsheets!$AG$3:$AG$18,0),
                    MATCH($C$6,Hulpsheets!$AH$3:$AK$3,0)
                ),
                ""
            )
        ),
        IF($L181="Niet-economische activiteit",
            100%,
            IF(Basisgegevens!$C$5="Ja",
                IFERROR(
                    INDEX(Hulpsheets!$AO$3:$AR$18,
                        MATCH($C$9,Hulpsheets!$AN$3:$AN$18,0),
                        MATCH($C$6,Hulpsheets!$AO$3:$AR$3,0)
                    ),
                    ""
                ),
                IFERROR(
                    INDEX(Hulpsheets!$AH$3:$AK$18,
                        MATCH($C$9,Hulpsheets!$AG$3:$AG$18,0),
                        MATCH($C$6,Hulpsheets!$AH$3:$AK$3,0)
                    ),
                    ""
                )
            )
        )
    )
)</f>
        <v/>
      </c>
      <c r="N181" s="399"/>
      <c r="O181" s="77" t="str">
        <f t="shared" si="48"/>
        <v/>
      </c>
      <c r="P181" s="86" t="str">
        <f t="shared" si="49"/>
        <v/>
      </c>
      <c r="R181" s="404"/>
      <c r="S181" s="403" t="str">
        <f t="shared" si="54"/>
        <v/>
      </c>
      <c r="T181" s="130" t="str">
        <f t="shared" si="50"/>
        <v/>
      </c>
      <c r="U181" s="70"/>
      <c r="V181" s="404"/>
      <c r="W181" s="70"/>
      <c r="X181" s="404"/>
      <c r="Z181" s="403" t="str">
        <f t="shared" si="55"/>
        <v/>
      </c>
      <c r="AA181" s="130" t="str">
        <f t="shared" si="51"/>
        <v/>
      </c>
      <c r="AB181" s="403" t="str">
        <f t="shared" si="52"/>
        <v/>
      </c>
      <c r="AC181" s="130" t="str">
        <f t="shared" si="53"/>
        <v/>
      </c>
      <c r="AD181" s="461"/>
    </row>
    <row r="182" spans="1:30" ht="13.5" hidden="1" outlineLevel="1" thickBot="1" x14ac:dyDescent="0.25">
      <c r="B182" s="500"/>
      <c r="C182" s="501"/>
      <c r="D182" s="501"/>
      <c r="E182" s="501"/>
      <c r="F182" s="501"/>
      <c r="G182" s="501"/>
      <c r="H182" s="501"/>
      <c r="I182" s="501"/>
      <c r="J182" s="501"/>
      <c r="K182" s="502"/>
      <c r="L182" s="429" t="s">
        <v>120</v>
      </c>
      <c r="M182" s="257" t="str">
        <f>IF(LEN($C$5)&lt;=1,
    "",
    IF(
        OR($C$5="Overige (zorg-)instellingen",$C$5="Onderneming"),
        IF(Basisgegevens!$C$5="Ja",
            IFERROR(
                INDEX(Hulpsheets!$AO$3:$AR$18,
                    MATCH($C$9,Hulpsheets!$AN$3:$AN$18,0),
                    MATCH($C$6,Hulpsheets!$AO$3:$AR$3,0)
                ),
                ""
            ),
            IFERROR(
                INDEX(Hulpsheets!$AH$3:$AK$18,
                    MATCH($C$9,Hulpsheets!$AG$3:$AG$18,0),
                    MATCH($C$6,Hulpsheets!$AH$3:$AK$3,0)
                ),
                ""
            )
        ),
        IF($L182="Niet-economische activiteit",
            100%,
            IF(Basisgegevens!$C$5="Ja",
                IFERROR(
                    INDEX(Hulpsheets!$AO$3:$AR$18,
                        MATCH($C$9,Hulpsheets!$AN$3:$AN$18,0),
                        MATCH($C$6,Hulpsheets!$AO$3:$AR$3,0)
                    ),
                    ""
                ),
                IFERROR(
                    INDEX(Hulpsheets!$AH$3:$AK$18,
                        MATCH($C$9,Hulpsheets!$AG$3:$AG$18,0),
                        MATCH($C$6,Hulpsheets!$AH$3:$AK$3,0)
                    ),
                    ""
                )
            )
        )
    )
)</f>
        <v/>
      </c>
      <c r="N182" s="399"/>
      <c r="O182" s="77" t="str">
        <f t="shared" si="48"/>
        <v/>
      </c>
      <c r="P182" s="86" t="str">
        <f t="shared" si="49"/>
        <v/>
      </c>
      <c r="R182" s="404"/>
      <c r="S182" s="403" t="str">
        <f t="shared" si="54"/>
        <v/>
      </c>
      <c r="T182" s="130" t="str">
        <f t="shared" si="50"/>
        <v/>
      </c>
      <c r="U182" s="70"/>
      <c r="V182" s="404"/>
      <c r="W182" s="70"/>
      <c r="X182" s="404"/>
      <c r="Z182" s="403" t="str">
        <f t="shared" si="55"/>
        <v/>
      </c>
      <c r="AA182" s="130" t="str">
        <f t="shared" si="51"/>
        <v/>
      </c>
      <c r="AB182" s="403" t="str">
        <f t="shared" si="52"/>
        <v/>
      </c>
      <c r="AC182" s="130" t="str">
        <f t="shared" si="53"/>
        <v/>
      </c>
      <c r="AD182" s="461"/>
    </row>
    <row r="183" spans="1:30" ht="13.5" hidden="1" outlineLevel="1" thickBot="1" x14ac:dyDescent="0.25">
      <c r="B183" s="500"/>
      <c r="C183" s="501"/>
      <c r="D183" s="501"/>
      <c r="E183" s="501"/>
      <c r="F183" s="501"/>
      <c r="G183" s="501"/>
      <c r="H183" s="501"/>
      <c r="I183" s="501"/>
      <c r="J183" s="501"/>
      <c r="K183" s="502"/>
      <c r="L183" s="429" t="s">
        <v>120</v>
      </c>
      <c r="M183" s="257" t="str">
        <f>IF(LEN($C$5)&lt;=1,
    "",
    IF(
        OR($C$5="Overige (zorg-)instellingen",$C$5="Onderneming"),
        IF(Basisgegevens!$C$5="Ja",
            IFERROR(
                INDEX(Hulpsheets!$AO$3:$AR$18,
                    MATCH($C$9,Hulpsheets!$AN$3:$AN$18,0),
                    MATCH($C$6,Hulpsheets!$AO$3:$AR$3,0)
                ),
                ""
            ),
            IFERROR(
                INDEX(Hulpsheets!$AH$3:$AK$18,
                    MATCH($C$9,Hulpsheets!$AG$3:$AG$18,0),
                    MATCH($C$6,Hulpsheets!$AH$3:$AK$3,0)
                ),
                ""
            )
        ),
        IF($L183="Niet-economische activiteit",
            100%,
            IF(Basisgegevens!$C$5="Ja",
                IFERROR(
                    INDEX(Hulpsheets!$AO$3:$AR$18,
                        MATCH($C$9,Hulpsheets!$AN$3:$AN$18,0),
                        MATCH($C$6,Hulpsheets!$AO$3:$AR$3,0)
                    ),
                    ""
                ),
                IFERROR(
                    INDEX(Hulpsheets!$AH$3:$AK$18,
                        MATCH($C$9,Hulpsheets!$AG$3:$AG$18,0),
                        MATCH($C$6,Hulpsheets!$AH$3:$AK$3,0)
                    ),
                    ""
                )
            )
        )
    )
)</f>
        <v/>
      </c>
      <c r="N183" s="399"/>
      <c r="O183" s="77" t="str">
        <f t="shared" si="48"/>
        <v/>
      </c>
      <c r="P183" s="86" t="str">
        <f t="shared" si="49"/>
        <v/>
      </c>
      <c r="R183" s="404"/>
      <c r="S183" s="403" t="str">
        <f t="shared" si="54"/>
        <v/>
      </c>
      <c r="T183" s="130" t="str">
        <f t="shared" si="50"/>
        <v/>
      </c>
      <c r="U183" s="70"/>
      <c r="V183" s="404"/>
      <c r="W183" s="70"/>
      <c r="X183" s="404"/>
      <c r="Z183" s="403" t="str">
        <f t="shared" si="55"/>
        <v/>
      </c>
      <c r="AA183" s="130" t="str">
        <f t="shared" si="51"/>
        <v/>
      </c>
      <c r="AB183" s="403" t="str">
        <f t="shared" si="52"/>
        <v/>
      </c>
      <c r="AC183" s="130" t="str">
        <f t="shared" si="53"/>
        <v/>
      </c>
      <c r="AD183" s="461"/>
    </row>
    <row r="184" spans="1:30" ht="13.5" hidden="1" outlineLevel="1" thickBot="1" x14ac:dyDescent="0.25">
      <c r="B184" s="500"/>
      <c r="C184" s="501"/>
      <c r="D184" s="501"/>
      <c r="E184" s="501"/>
      <c r="F184" s="501"/>
      <c r="G184" s="501"/>
      <c r="H184" s="501"/>
      <c r="I184" s="501"/>
      <c r="J184" s="501"/>
      <c r="K184" s="502"/>
      <c r="L184" s="429" t="s">
        <v>120</v>
      </c>
      <c r="M184" s="257" t="str">
        <f>IF(LEN($C$5)&lt;=1,
    "",
    IF(
        OR($C$5="Overige (zorg-)instellingen",$C$5="Onderneming"),
        IF(Basisgegevens!$C$5="Ja",
            IFERROR(
                INDEX(Hulpsheets!$AO$3:$AR$18,
                    MATCH($C$9,Hulpsheets!$AN$3:$AN$18,0),
                    MATCH($C$6,Hulpsheets!$AO$3:$AR$3,0)
                ),
                ""
            ),
            IFERROR(
                INDEX(Hulpsheets!$AH$3:$AK$18,
                    MATCH($C$9,Hulpsheets!$AG$3:$AG$18,0),
                    MATCH($C$6,Hulpsheets!$AH$3:$AK$3,0)
                ),
                ""
            )
        ),
        IF($L184="Niet-economische activiteit",
            100%,
            IF(Basisgegevens!$C$5="Ja",
                IFERROR(
                    INDEX(Hulpsheets!$AO$3:$AR$18,
                        MATCH($C$9,Hulpsheets!$AN$3:$AN$18,0),
                        MATCH($C$6,Hulpsheets!$AO$3:$AR$3,0)
                    ),
                    ""
                ),
                IFERROR(
                    INDEX(Hulpsheets!$AH$3:$AK$18,
                        MATCH($C$9,Hulpsheets!$AG$3:$AG$18,0),
                        MATCH($C$6,Hulpsheets!$AH$3:$AK$3,0)
                    ),
                    ""
                )
            )
        )
    )
)</f>
        <v/>
      </c>
      <c r="N184" s="399"/>
      <c r="O184" s="77" t="str">
        <f t="shared" si="48"/>
        <v/>
      </c>
      <c r="P184" s="86" t="str">
        <f t="shared" si="49"/>
        <v/>
      </c>
      <c r="R184" s="404"/>
      <c r="S184" s="403" t="str">
        <f t="shared" si="54"/>
        <v/>
      </c>
      <c r="T184" s="130" t="str">
        <f t="shared" si="50"/>
        <v/>
      </c>
      <c r="U184" s="70"/>
      <c r="V184" s="404"/>
      <c r="W184" s="70"/>
      <c r="X184" s="404"/>
      <c r="Z184" s="403" t="str">
        <f t="shared" si="55"/>
        <v/>
      </c>
      <c r="AA184" s="130" t="str">
        <f t="shared" si="51"/>
        <v/>
      </c>
      <c r="AB184" s="403" t="str">
        <f t="shared" si="52"/>
        <v/>
      </c>
      <c r="AC184" s="130" t="str">
        <f t="shared" si="53"/>
        <v/>
      </c>
      <c r="AD184" s="461"/>
    </row>
    <row r="185" spans="1:30" ht="13.5" hidden="1" outlineLevel="1" thickBot="1" x14ac:dyDescent="0.25">
      <c r="B185" s="500"/>
      <c r="C185" s="501"/>
      <c r="D185" s="501"/>
      <c r="E185" s="501"/>
      <c r="F185" s="501"/>
      <c r="G185" s="501"/>
      <c r="H185" s="501"/>
      <c r="I185" s="501"/>
      <c r="J185" s="501"/>
      <c r="K185" s="502"/>
      <c r="L185" s="429" t="s">
        <v>120</v>
      </c>
      <c r="M185" s="257" t="str">
        <f>IF(LEN($C$5)&lt;=1,
    "",
    IF(
        OR($C$5="Overige (zorg-)instellingen",$C$5="Onderneming"),
        IF(Basisgegevens!$C$5="Ja",
            IFERROR(
                INDEX(Hulpsheets!$AO$3:$AR$18,
                    MATCH($C$9,Hulpsheets!$AN$3:$AN$18,0),
                    MATCH($C$6,Hulpsheets!$AO$3:$AR$3,0)
                ),
                ""
            ),
            IFERROR(
                INDEX(Hulpsheets!$AH$3:$AK$18,
                    MATCH($C$9,Hulpsheets!$AG$3:$AG$18,0),
                    MATCH($C$6,Hulpsheets!$AH$3:$AK$3,0)
                ),
                ""
            )
        ),
        IF($L185="Niet-economische activiteit",
            100%,
            IF(Basisgegevens!$C$5="Ja",
                IFERROR(
                    INDEX(Hulpsheets!$AO$3:$AR$18,
                        MATCH($C$9,Hulpsheets!$AN$3:$AN$18,0),
                        MATCH($C$6,Hulpsheets!$AO$3:$AR$3,0)
                    ),
                    ""
                ),
                IFERROR(
                    INDEX(Hulpsheets!$AH$3:$AK$18,
                        MATCH($C$9,Hulpsheets!$AG$3:$AG$18,0),
                        MATCH($C$6,Hulpsheets!$AH$3:$AK$3,0)
                    ),
                    ""
                )
            )
        )
    )
)</f>
        <v/>
      </c>
      <c r="N185" s="399"/>
      <c r="O185" s="77" t="str">
        <f t="shared" si="48"/>
        <v/>
      </c>
      <c r="P185" s="86" t="str">
        <f t="shared" si="49"/>
        <v/>
      </c>
      <c r="R185" s="404"/>
      <c r="S185" s="403" t="str">
        <f t="shared" si="54"/>
        <v/>
      </c>
      <c r="T185" s="130" t="str">
        <f t="shared" si="50"/>
        <v/>
      </c>
      <c r="U185" s="70"/>
      <c r="V185" s="404"/>
      <c r="W185" s="70"/>
      <c r="X185" s="404"/>
      <c r="Z185" s="403" t="str">
        <f t="shared" si="55"/>
        <v/>
      </c>
      <c r="AA185" s="130" t="str">
        <f t="shared" si="51"/>
        <v/>
      </c>
      <c r="AB185" s="403" t="str">
        <f t="shared" si="52"/>
        <v/>
      </c>
      <c r="AC185" s="130" t="str">
        <f t="shared" si="53"/>
        <v/>
      </c>
      <c r="AD185" s="461"/>
    </row>
    <row r="186" spans="1:30" ht="13.5" hidden="1" outlineLevel="1" thickBot="1" x14ac:dyDescent="0.25">
      <c r="B186" s="500"/>
      <c r="C186" s="501"/>
      <c r="D186" s="501"/>
      <c r="E186" s="501"/>
      <c r="F186" s="501"/>
      <c r="G186" s="501"/>
      <c r="H186" s="501"/>
      <c r="I186" s="501"/>
      <c r="J186" s="501"/>
      <c r="K186" s="502"/>
      <c r="L186" s="429" t="s">
        <v>120</v>
      </c>
      <c r="M186" s="257" t="str">
        <f>IF(LEN($C$5)&lt;=1,
    "",
    IF(
        OR($C$5="Overige (zorg-)instellingen",$C$5="Onderneming"),
        IF(Basisgegevens!$C$5="Ja",
            IFERROR(
                INDEX(Hulpsheets!$AO$3:$AR$18,
                    MATCH($C$9,Hulpsheets!$AN$3:$AN$18,0),
                    MATCH($C$6,Hulpsheets!$AO$3:$AR$3,0)
                ),
                ""
            ),
            IFERROR(
                INDEX(Hulpsheets!$AH$3:$AK$18,
                    MATCH($C$9,Hulpsheets!$AG$3:$AG$18,0),
                    MATCH($C$6,Hulpsheets!$AH$3:$AK$3,0)
                ),
                ""
            )
        ),
        IF($L186="Niet-economische activiteit",
            100%,
            IF(Basisgegevens!$C$5="Ja",
                IFERROR(
                    INDEX(Hulpsheets!$AO$3:$AR$18,
                        MATCH($C$9,Hulpsheets!$AN$3:$AN$18,0),
                        MATCH($C$6,Hulpsheets!$AO$3:$AR$3,0)
                    ),
                    ""
                ),
                IFERROR(
                    INDEX(Hulpsheets!$AH$3:$AK$18,
                        MATCH($C$9,Hulpsheets!$AG$3:$AG$18,0),
                        MATCH($C$6,Hulpsheets!$AH$3:$AK$3,0)
                    ),
                    ""
                )
            )
        )
    )
)</f>
        <v/>
      </c>
      <c r="N186" s="399"/>
      <c r="O186" s="77" t="str">
        <f t="shared" si="48"/>
        <v/>
      </c>
      <c r="P186" s="86" t="str">
        <f t="shared" si="49"/>
        <v/>
      </c>
      <c r="R186" s="404"/>
      <c r="S186" s="403" t="str">
        <f t="shared" si="54"/>
        <v/>
      </c>
      <c r="T186" s="130" t="str">
        <f t="shared" si="50"/>
        <v/>
      </c>
      <c r="U186" s="70"/>
      <c r="V186" s="404"/>
      <c r="W186" s="70"/>
      <c r="X186" s="404"/>
      <c r="Z186" s="403" t="str">
        <f t="shared" si="55"/>
        <v/>
      </c>
      <c r="AA186" s="130" t="str">
        <f t="shared" si="51"/>
        <v/>
      </c>
      <c r="AB186" s="403" t="str">
        <f t="shared" si="52"/>
        <v/>
      </c>
      <c r="AC186" s="130" t="str">
        <f t="shared" si="53"/>
        <v/>
      </c>
      <c r="AD186" s="461"/>
    </row>
    <row r="187" spans="1:30" ht="13.5" hidden="1" outlineLevel="1" thickBot="1" x14ac:dyDescent="0.25">
      <c r="B187" s="532"/>
      <c r="C187" s="533"/>
      <c r="D187" s="533"/>
      <c r="E187" s="533"/>
      <c r="F187" s="533"/>
      <c r="G187" s="533"/>
      <c r="H187" s="533"/>
      <c r="I187" s="533"/>
      <c r="J187" s="533"/>
      <c r="K187" s="534"/>
      <c r="L187" s="428" t="s">
        <v>120</v>
      </c>
      <c r="M187" s="427" t="str">
        <f>IF(LEN($C$5)&lt;=1,
    "",
    IF(
        OR($C$5="Overige (zorg-)instellingen",$C$5="Onderneming"),
        IF(Basisgegevens!$C$5="Ja",
            IFERROR(
                INDEX(Hulpsheets!$AO$3:$AR$18,
                    MATCH($C$9,Hulpsheets!$AN$3:$AN$18,0),
                    MATCH($C$6,Hulpsheets!$AO$3:$AR$3,0)
                ),
                ""
            ),
            IFERROR(
                INDEX(Hulpsheets!$AH$3:$AK$18,
                    MATCH($C$9,Hulpsheets!$AG$3:$AG$18,0),
                    MATCH($C$6,Hulpsheets!$AH$3:$AK$3,0)
                ),
                ""
            )
        ),
        IF($L187="Niet-economische activiteit",
            100%,
            IF(Basisgegevens!$C$5="Ja",
                IFERROR(
                    INDEX(Hulpsheets!$AO$3:$AR$18,
                        MATCH($C$9,Hulpsheets!$AN$3:$AN$18,0),
                        MATCH($C$6,Hulpsheets!$AO$3:$AR$3,0)
                    ),
                    ""
                ),
                IFERROR(
                    INDEX(Hulpsheets!$AH$3:$AK$18,
                        MATCH($C$9,Hulpsheets!$AG$3:$AG$18,0),
                        MATCH($C$6,Hulpsheets!$AH$3:$AK$3,0)
                    ),
                    ""
                )
            )
        )
    )
)</f>
        <v/>
      </c>
      <c r="N187" s="399"/>
      <c r="O187" s="87" t="str">
        <f t="shared" si="48"/>
        <v/>
      </c>
      <c r="P187" s="88" t="str">
        <f t="shared" si="49"/>
        <v/>
      </c>
      <c r="R187" s="405"/>
      <c r="S187" s="403" t="str">
        <f t="shared" si="54"/>
        <v/>
      </c>
      <c r="T187" s="365" t="str">
        <f t="shared" si="50"/>
        <v/>
      </c>
      <c r="U187" s="70"/>
      <c r="V187" s="405"/>
      <c r="W187" s="70"/>
      <c r="X187" s="405"/>
      <c r="Z187" s="403" t="str">
        <f t="shared" si="55"/>
        <v/>
      </c>
      <c r="AA187" s="365" t="str">
        <f t="shared" si="51"/>
        <v/>
      </c>
      <c r="AB187" s="403" t="str">
        <f t="shared" si="52"/>
        <v/>
      </c>
      <c r="AC187" s="365" t="str">
        <f t="shared" si="53"/>
        <v/>
      </c>
      <c r="AD187" s="461"/>
    </row>
    <row r="188" spans="1:30" ht="13.5" collapsed="1" thickBot="1" x14ac:dyDescent="0.25">
      <c r="B188" s="32"/>
      <c r="C188" s="32"/>
      <c r="D188" s="103"/>
      <c r="E188" s="110"/>
      <c r="F188" s="110"/>
      <c r="G188" s="111"/>
      <c r="H188" s="112"/>
      <c r="I188" s="29"/>
      <c r="J188" s="111"/>
      <c r="L188" s="418" t="s">
        <v>102</v>
      </c>
      <c r="M188" s="78"/>
      <c r="N188" s="101">
        <f>SUM(N163:N187)</f>
        <v>0</v>
      </c>
      <c r="O188" s="101">
        <f>SUM(O163:O187)</f>
        <v>0</v>
      </c>
      <c r="P188" s="101">
        <f>SUM(P163:P187)</f>
        <v>0</v>
      </c>
      <c r="Q188" s="29"/>
      <c r="R188" s="367">
        <f>SUM(R163:R187)</f>
        <v>0</v>
      </c>
      <c r="S188" s="367">
        <f>SUM(S163:S187)</f>
        <v>0</v>
      </c>
      <c r="T188" s="367">
        <f>SUM(T163:T187)</f>
        <v>0</v>
      </c>
      <c r="V188" s="439">
        <f>SUM(V163:V187)</f>
        <v>0</v>
      </c>
      <c r="W188" s="70"/>
      <c r="X188" s="439">
        <f>SUM(X163:X187)</f>
        <v>0</v>
      </c>
      <c r="Z188" s="102">
        <f>SUM(Z163:Z187)</f>
        <v>0</v>
      </c>
      <c r="AA188" s="102">
        <f>SUM(AA163:AA187)</f>
        <v>0</v>
      </c>
      <c r="AB188" s="102">
        <f>SUM(AB163:AB187)</f>
        <v>0</v>
      </c>
      <c r="AC188" s="102">
        <f>SUM(AC163:AC187)</f>
        <v>0</v>
      </c>
      <c r="AD188" s="100"/>
    </row>
    <row r="189" spans="1:30" x14ac:dyDescent="0.2">
      <c r="B189" s="32"/>
      <c r="C189" s="32"/>
      <c r="D189" s="103"/>
      <c r="E189" s="110"/>
      <c r="F189" s="110"/>
      <c r="G189" s="111"/>
      <c r="H189" s="112"/>
      <c r="I189" s="29"/>
      <c r="J189" s="111"/>
      <c r="W189" s="100"/>
      <c r="X189" s="100"/>
      <c r="AB189" s="100"/>
    </row>
    <row r="190" spans="1:30" x14ac:dyDescent="0.2">
      <c r="B190" s="503" t="s">
        <v>126</v>
      </c>
      <c r="C190" s="503"/>
      <c r="D190" s="503"/>
      <c r="E190" s="503"/>
      <c r="F190" s="29"/>
      <c r="I190" s="29"/>
      <c r="P190" s="29"/>
      <c r="Q190" s="29"/>
      <c r="R190" s="6"/>
      <c r="S190" s="121"/>
      <c r="T190" s="6"/>
      <c r="U190" s="29"/>
      <c r="V190" s="29"/>
      <c r="W190" s="29"/>
      <c r="X190" s="29"/>
      <c r="Z190" s="121"/>
      <c r="AA190" s="29"/>
      <c r="AB190" s="121"/>
    </row>
    <row r="191" spans="1:30" ht="13.5" thickBot="1" x14ac:dyDescent="0.25">
      <c r="B191" s="106"/>
      <c r="C191" s="106"/>
      <c r="D191" s="107"/>
      <c r="E191" s="107"/>
      <c r="G191" s="107"/>
      <c r="H191" s="108"/>
      <c r="I191" s="95"/>
      <c r="J191" s="107"/>
      <c r="P191" s="29"/>
      <c r="Q191" s="29"/>
      <c r="S191" s="6"/>
      <c r="T191" s="6"/>
      <c r="U191" s="29"/>
      <c r="W191" s="29"/>
      <c r="Z191" s="6"/>
      <c r="AA191" s="29"/>
      <c r="AB191" s="6"/>
    </row>
    <row r="192" spans="1:30" ht="38.25" customHeight="1" thickBot="1" x14ac:dyDescent="0.25">
      <c r="A192" s="117"/>
      <c r="B192" s="391" t="s">
        <v>109</v>
      </c>
      <c r="C192" s="392"/>
      <c r="D192" s="392"/>
      <c r="E192" s="392"/>
      <c r="F192" s="392"/>
      <c r="G192" s="392"/>
      <c r="H192" s="392"/>
      <c r="I192" s="392"/>
      <c r="J192" s="392"/>
      <c r="K192" s="392"/>
      <c r="L192" s="392"/>
      <c r="M192" s="392"/>
      <c r="N192" s="237" t="s">
        <v>127</v>
      </c>
      <c r="Q192" s="117"/>
      <c r="R192" s="239" t="s">
        <v>187</v>
      </c>
      <c r="S192" s="118"/>
      <c r="T192" s="118"/>
      <c r="U192" s="242"/>
      <c r="V192" s="239" t="s">
        <v>187</v>
      </c>
      <c r="W192" s="242"/>
      <c r="X192" s="239" t="s">
        <v>187</v>
      </c>
      <c r="Y192" s="117"/>
      <c r="Z192" s="118"/>
      <c r="AA192" s="242"/>
      <c r="AB192" s="118"/>
      <c r="AC192" s="117"/>
      <c r="AD192" s="117"/>
    </row>
    <row r="193" spans="2:28" x14ac:dyDescent="0.2">
      <c r="B193" s="496"/>
      <c r="C193" s="497"/>
      <c r="D193" s="497"/>
      <c r="E193" s="497"/>
      <c r="F193" s="497"/>
      <c r="G193" s="497"/>
      <c r="H193" s="497"/>
      <c r="I193" s="497"/>
      <c r="J193" s="497"/>
      <c r="K193" s="497"/>
      <c r="L193" s="497"/>
      <c r="M193" s="393"/>
      <c r="N193" s="325"/>
      <c r="R193" s="416"/>
      <c r="S193" s="80"/>
      <c r="T193" s="80"/>
      <c r="V193" s="416"/>
      <c r="X193" s="416"/>
      <c r="Z193" s="80"/>
      <c r="AB193" s="80"/>
    </row>
    <row r="194" spans="2:28" x14ac:dyDescent="0.2">
      <c r="B194" s="492"/>
      <c r="C194" s="493"/>
      <c r="D194" s="493"/>
      <c r="E194" s="493"/>
      <c r="F194" s="493"/>
      <c r="G194" s="493"/>
      <c r="H194" s="493"/>
      <c r="I194" s="493"/>
      <c r="J194" s="493"/>
      <c r="K194" s="493"/>
      <c r="L194" s="493"/>
      <c r="M194" s="390"/>
      <c r="N194" s="326"/>
      <c r="R194" s="416"/>
      <c r="S194" s="70"/>
      <c r="T194" s="70"/>
      <c r="V194" s="416"/>
      <c r="X194" s="416"/>
      <c r="Z194" s="70"/>
      <c r="AB194" s="70"/>
    </row>
    <row r="195" spans="2:28" x14ac:dyDescent="0.2">
      <c r="B195" s="492"/>
      <c r="C195" s="493"/>
      <c r="D195" s="493"/>
      <c r="E195" s="493"/>
      <c r="F195" s="493"/>
      <c r="G195" s="493"/>
      <c r="H195" s="493"/>
      <c r="I195" s="493"/>
      <c r="J195" s="493"/>
      <c r="K195" s="493"/>
      <c r="L195" s="493"/>
      <c r="M195" s="389"/>
      <c r="N195" s="326"/>
      <c r="R195" s="416"/>
      <c r="S195" s="70"/>
      <c r="T195" s="70"/>
      <c r="V195" s="416"/>
      <c r="X195" s="416"/>
      <c r="Z195" s="70"/>
      <c r="AB195" s="70"/>
    </row>
    <row r="196" spans="2:28" x14ac:dyDescent="0.2">
      <c r="B196" s="492"/>
      <c r="C196" s="493"/>
      <c r="D196" s="493"/>
      <c r="E196" s="493"/>
      <c r="F196" s="493"/>
      <c r="G196" s="493"/>
      <c r="H196" s="493"/>
      <c r="I196" s="493"/>
      <c r="J196" s="493"/>
      <c r="K196" s="493"/>
      <c r="L196" s="493"/>
      <c r="M196" s="390"/>
      <c r="N196" s="326"/>
      <c r="R196" s="416"/>
      <c r="S196" s="70"/>
      <c r="T196" s="70"/>
      <c r="V196" s="416"/>
      <c r="X196" s="416"/>
      <c r="Z196" s="70"/>
      <c r="AB196" s="70"/>
    </row>
    <row r="197" spans="2:28" x14ac:dyDescent="0.2">
      <c r="B197" s="492"/>
      <c r="C197" s="493"/>
      <c r="D197" s="493"/>
      <c r="E197" s="493"/>
      <c r="F197" s="493"/>
      <c r="G197" s="493"/>
      <c r="H197" s="493"/>
      <c r="I197" s="493"/>
      <c r="J197" s="493"/>
      <c r="K197" s="493"/>
      <c r="L197" s="493"/>
      <c r="M197" s="389"/>
      <c r="N197" s="326"/>
      <c r="R197" s="416"/>
      <c r="S197" s="70"/>
      <c r="T197" s="70"/>
      <c r="V197" s="416"/>
      <c r="X197" s="416"/>
      <c r="Z197" s="70"/>
      <c r="AB197" s="70"/>
    </row>
    <row r="198" spans="2:28" x14ac:dyDescent="0.2">
      <c r="B198" s="492"/>
      <c r="C198" s="493"/>
      <c r="D198" s="493"/>
      <c r="E198" s="493"/>
      <c r="F198" s="493"/>
      <c r="G198" s="493"/>
      <c r="H198" s="493"/>
      <c r="I198" s="493"/>
      <c r="J198" s="493"/>
      <c r="K198" s="493"/>
      <c r="L198" s="493"/>
      <c r="M198" s="389"/>
      <c r="N198" s="326"/>
      <c r="R198" s="416"/>
      <c r="S198" s="70"/>
      <c r="T198" s="70"/>
      <c r="V198" s="416"/>
      <c r="X198" s="416"/>
      <c r="Z198" s="70"/>
      <c r="AB198" s="70"/>
    </row>
    <row r="199" spans="2:28" x14ac:dyDescent="0.2">
      <c r="B199" s="492"/>
      <c r="C199" s="493"/>
      <c r="D199" s="493"/>
      <c r="E199" s="493"/>
      <c r="F199" s="493"/>
      <c r="G199" s="493"/>
      <c r="H199" s="493"/>
      <c r="I199" s="493"/>
      <c r="J199" s="493"/>
      <c r="K199" s="493"/>
      <c r="L199" s="493"/>
      <c r="M199" s="389"/>
      <c r="N199" s="326"/>
      <c r="R199" s="416"/>
      <c r="S199" s="70"/>
      <c r="T199" s="70"/>
      <c r="V199" s="416"/>
      <c r="X199" s="416"/>
      <c r="Z199" s="70"/>
      <c r="AB199" s="70"/>
    </row>
    <row r="200" spans="2:28" x14ac:dyDescent="0.2">
      <c r="B200" s="492"/>
      <c r="C200" s="493"/>
      <c r="D200" s="493"/>
      <c r="E200" s="493"/>
      <c r="F200" s="493"/>
      <c r="G200" s="493"/>
      <c r="H200" s="493"/>
      <c r="I200" s="493"/>
      <c r="J200" s="493"/>
      <c r="K200" s="493"/>
      <c r="L200" s="493"/>
      <c r="M200" s="389"/>
      <c r="N200" s="326"/>
      <c r="R200" s="416"/>
      <c r="S200" s="70"/>
      <c r="T200" s="70"/>
      <c r="V200" s="416"/>
      <c r="X200" s="416"/>
      <c r="Z200" s="70"/>
      <c r="AB200" s="70"/>
    </row>
    <row r="201" spans="2:28" x14ac:dyDescent="0.2">
      <c r="B201" s="492"/>
      <c r="C201" s="493"/>
      <c r="D201" s="493"/>
      <c r="E201" s="493"/>
      <c r="F201" s="493"/>
      <c r="G201" s="493"/>
      <c r="H201" s="493"/>
      <c r="I201" s="493"/>
      <c r="J201" s="493"/>
      <c r="K201" s="493"/>
      <c r="L201" s="493"/>
      <c r="M201" s="389"/>
      <c r="N201" s="326"/>
      <c r="R201" s="416"/>
      <c r="S201" s="70"/>
      <c r="T201" s="70"/>
      <c r="V201" s="416"/>
      <c r="X201" s="416"/>
      <c r="Z201" s="70"/>
      <c r="AB201" s="70"/>
    </row>
    <row r="202" spans="2:28" x14ac:dyDescent="0.2">
      <c r="B202" s="492"/>
      <c r="C202" s="493"/>
      <c r="D202" s="493"/>
      <c r="E202" s="493"/>
      <c r="F202" s="493"/>
      <c r="G202" s="493"/>
      <c r="H202" s="493"/>
      <c r="I202" s="493"/>
      <c r="J202" s="493"/>
      <c r="K202" s="493"/>
      <c r="L202" s="493"/>
      <c r="M202" s="389"/>
      <c r="N202" s="326"/>
      <c r="R202" s="416"/>
      <c r="S202" s="70"/>
      <c r="T202" s="70"/>
      <c r="V202" s="416"/>
      <c r="X202" s="416"/>
      <c r="Z202" s="70"/>
      <c r="AB202" s="70"/>
    </row>
    <row r="203" spans="2:28" x14ac:dyDescent="0.2">
      <c r="B203" s="492"/>
      <c r="C203" s="493"/>
      <c r="D203" s="493"/>
      <c r="E203" s="493"/>
      <c r="F203" s="493"/>
      <c r="G203" s="493"/>
      <c r="H203" s="493"/>
      <c r="I203" s="493"/>
      <c r="J203" s="493"/>
      <c r="K203" s="493"/>
      <c r="L203" s="493"/>
      <c r="M203" s="389"/>
      <c r="N203" s="326"/>
      <c r="R203" s="416"/>
      <c r="S203" s="70"/>
      <c r="T203" s="70"/>
      <c r="V203" s="416"/>
      <c r="X203" s="416"/>
      <c r="Z203" s="70"/>
      <c r="AB203" s="70"/>
    </row>
    <row r="204" spans="2:28" x14ac:dyDescent="0.2">
      <c r="B204" s="492"/>
      <c r="C204" s="493"/>
      <c r="D204" s="493"/>
      <c r="E204" s="493"/>
      <c r="F204" s="493"/>
      <c r="G204" s="493"/>
      <c r="H204" s="493"/>
      <c r="I204" s="493"/>
      <c r="J204" s="493"/>
      <c r="K204" s="493"/>
      <c r="L204" s="493"/>
      <c r="M204" s="389"/>
      <c r="N204" s="326"/>
      <c r="R204" s="416"/>
      <c r="S204" s="70"/>
      <c r="T204" s="70"/>
      <c r="V204" s="416"/>
      <c r="X204" s="416"/>
      <c r="Z204" s="70"/>
      <c r="AB204" s="70"/>
    </row>
    <row r="205" spans="2:28" x14ac:dyDescent="0.2">
      <c r="B205" s="492"/>
      <c r="C205" s="493"/>
      <c r="D205" s="493"/>
      <c r="E205" s="493"/>
      <c r="F205" s="493"/>
      <c r="G205" s="493"/>
      <c r="H205" s="493"/>
      <c r="I205" s="493"/>
      <c r="J205" s="493"/>
      <c r="K205" s="493"/>
      <c r="L205" s="493"/>
      <c r="M205" s="389"/>
      <c r="N205" s="326"/>
      <c r="R205" s="416"/>
      <c r="S205" s="70"/>
      <c r="T205" s="70"/>
      <c r="V205" s="416"/>
      <c r="X205" s="416"/>
      <c r="Z205" s="70"/>
      <c r="AB205" s="70"/>
    </row>
    <row r="206" spans="2:28" x14ac:dyDescent="0.2">
      <c r="B206" s="492"/>
      <c r="C206" s="493"/>
      <c r="D206" s="493"/>
      <c r="E206" s="493"/>
      <c r="F206" s="493"/>
      <c r="G206" s="493"/>
      <c r="H206" s="493"/>
      <c r="I206" s="493"/>
      <c r="J206" s="493"/>
      <c r="K206" s="493"/>
      <c r="L206" s="493"/>
      <c r="M206" s="389"/>
      <c r="N206" s="326"/>
      <c r="R206" s="416"/>
      <c r="S206" s="70"/>
      <c r="T206" s="70"/>
      <c r="V206" s="416"/>
      <c r="X206" s="416"/>
      <c r="Z206" s="70"/>
      <c r="AB206" s="70"/>
    </row>
    <row r="207" spans="2:28" x14ac:dyDescent="0.2">
      <c r="B207" s="492"/>
      <c r="C207" s="493"/>
      <c r="D207" s="493"/>
      <c r="E207" s="493"/>
      <c r="F207" s="493"/>
      <c r="G207" s="493"/>
      <c r="H207" s="493"/>
      <c r="I207" s="493"/>
      <c r="J207" s="493"/>
      <c r="K207" s="493"/>
      <c r="L207" s="493"/>
      <c r="M207" s="389"/>
      <c r="N207" s="326"/>
      <c r="R207" s="416"/>
      <c r="S207" s="70"/>
      <c r="T207" s="70"/>
      <c r="V207" s="416"/>
      <c r="X207" s="416"/>
      <c r="Z207" s="70"/>
      <c r="AB207" s="70"/>
    </row>
    <row r="208" spans="2:28" ht="12.75" hidden="1" customHeight="1" outlineLevel="1" x14ac:dyDescent="0.2">
      <c r="B208" s="492"/>
      <c r="C208" s="493"/>
      <c r="D208" s="493"/>
      <c r="E208" s="493"/>
      <c r="F208" s="493"/>
      <c r="G208" s="493"/>
      <c r="H208" s="493"/>
      <c r="I208" s="493"/>
      <c r="J208" s="493"/>
      <c r="K208" s="493"/>
      <c r="L208" s="493"/>
      <c r="M208" s="386"/>
      <c r="N208" s="326"/>
      <c r="R208" s="416"/>
      <c r="S208" s="70"/>
      <c r="T208" s="70"/>
      <c r="V208" s="416"/>
      <c r="X208" s="416"/>
      <c r="Z208" s="70"/>
      <c r="AB208" s="70"/>
    </row>
    <row r="209" spans="2:28" ht="12.75" hidden="1" customHeight="1" outlineLevel="1" x14ac:dyDescent="0.2">
      <c r="B209" s="492"/>
      <c r="C209" s="493"/>
      <c r="D209" s="493"/>
      <c r="E209" s="493"/>
      <c r="F209" s="493"/>
      <c r="G209" s="493"/>
      <c r="H209" s="493"/>
      <c r="I209" s="493"/>
      <c r="J209" s="493"/>
      <c r="K209" s="493"/>
      <c r="L209" s="493"/>
      <c r="M209" s="386"/>
      <c r="N209" s="326"/>
      <c r="R209" s="416"/>
      <c r="S209" s="70"/>
      <c r="T209" s="70"/>
      <c r="V209" s="416"/>
      <c r="X209" s="416"/>
      <c r="Z209" s="70"/>
      <c r="AB209" s="70"/>
    </row>
    <row r="210" spans="2:28" ht="12.75" hidden="1" customHeight="1" outlineLevel="1" x14ac:dyDescent="0.2">
      <c r="B210" s="492"/>
      <c r="C210" s="493"/>
      <c r="D210" s="493"/>
      <c r="E210" s="493"/>
      <c r="F210" s="493"/>
      <c r="G210" s="493"/>
      <c r="H210" s="493"/>
      <c r="I210" s="493"/>
      <c r="J210" s="493"/>
      <c r="K210" s="493"/>
      <c r="L210" s="493"/>
      <c r="M210" s="387"/>
      <c r="N210" s="326"/>
      <c r="R210" s="416"/>
      <c r="S210" s="70"/>
      <c r="T210" s="70"/>
      <c r="V210" s="416"/>
      <c r="X210" s="416"/>
      <c r="Z210" s="70"/>
      <c r="AB210" s="70"/>
    </row>
    <row r="211" spans="2:28" ht="12.75" hidden="1" customHeight="1" outlineLevel="1" x14ac:dyDescent="0.2">
      <c r="B211" s="492"/>
      <c r="C211" s="493"/>
      <c r="D211" s="493"/>
      <c r="E211" s="493"/>
      <c r="F211" s="493"/>
      <c r="G211" s="493"/>
      <c r="H211" s="493"/>
      <c r="I211" s="493"/>
      <c r="J211" s="493"/>
      <c r="K211" s="493"/>
      <c r="L211" s="493"/>
      <c r="M211" s="386"/>
      <c r="N211" s="326"/>
      <c r="R211" s="416"/>
      <c r="S211" s="70"/>
      <c r="T211" s="70"/>
      <c r="V211" s="416"/>
      <c r="X211" s="416"/>
      <c r="Z211" s="70"/>
      <c r="AB211" s="70"/>
    </row>
    <row r="212" spans="2:28" ht="12.75" hidden="1" customHeight="1" outlineLevel="1" x14ac:dyDescent="0.2">
      <c r="B212" s="492"/>
      <c r="C212" s="493"/>
      <c r="D212" s="493"/>
      <c r="E212" s="493"/>
      <c r="F212" s="493"/>
      <c r="G212" s="493"/>
      <c r="H212" s="493"/>
      <c r="I212" s="493"/>
      <c r="J212" s="493"/>
      <c r="K212" s="493"/>
      <c r="L212" s="493"/>
      <c r="M212" s="386"/>
      <c r="N212" s="326"/>
      <c r="R212" s="416"/>
      <c r="S212" s="70"/>
      <c r="T212" s="70"/>
      <c r="V212" s="416"/>
      <c r="X212" s="416"/>
      <c r="Z212" s="70"/>
      <c r="AB212" s="70"/>
    </row>
    <row r="213" spans="2:28" ht="12.75" hidden="1" customHeight="1" outlineLevel="1" x14ac:dyDescent="0.2">
      <c r="B213" s="492"/>
      <c r="C213" s="493"/>
      <c r="D213" s="493"/>
      <c r="E213" s="493"/>
      <c r="F213" s="493"/>
      <c r="G213" s="493"/>
      <c r="H213" s="493"/>
      <c r="I213" s="493"/>
      <c r="J213" s="493"/>
      <c r="K213" s="493"/>
      <c r="L213" s="493"/>
      <c r="M213" s="386"/>
      <c r="N213" s="326"/>
      <c r="R213" s="416"/>
      <c r="S213" s="70"/>
      <c r="T213" s="70"/>
      <c r="V213" s="416"/>
      <c r="X213" s="416"/>
      <c r="Z213" s="70"/>
      <c r="AB213" s="70"/>
    </row>
    <row r="214" spans="2:28" ht="12.75" hidden="1" customHeight="1" outlineLevel="1" x14ac:dyDescent="0.2">
      <c r="B214" s="492"/>
      <c r="C214" s="493"/>
      <c r="D214" s="493"/>
      <c r="E214" s="493"/>
      <c r="F214" s="493"/>
      <c r="G214" s="493"/>
      <c r="H214" s="493"/>
      <c r="I214" s="493"/>
      <c r="J214" s="493"/>
      <c r="K214" s="493"/>
      <c r="L214" s="493"/>
      <c r="M214" s="387"/>
      <c r="N214" s="326"/>
      <c r="R214" s="416"/>
      <c r="S214" s="70"/>
      <c r="T214" s="70"/>
      <c r="V214" s="416"/>
      <c r="X214" s="416"/>
      <c r="Z214" s="70"/>
      <c r="AB214" s="70"/>
    </row>
    <row r="215" spans="2:28" ht="12.75" hidden="1" customHeight="1" outlineLevel="1" x14ac:dyDescent="0.2">
      <c r="B215" s="492"/>
      <c r="C215" s="493"/>
      <c r="D215" s="493"/>
      <c r="E215" s="493"/>
      <c r="F215" s="493"/>
      <c r="G215" s="493"/>
      <c r="H215" s="493"/>
      <c r="I215" s="493"/>
      <c r="J215" s="493"/>
      <c r="K215" s="493"/>
      <c r="L215" s="493"/>
      <c r="M215" s="386"/>
      <c r="N215" s="326"/>
      <c r="R215" s="416"/>
      <c r="S215" s="70"/>
      <c r="T215" s="70"/>
      <c r="V215" s="416"/>
      <c r="X215" s="416"/>
      <c r="Z215" s="70"/>
      <c r="AB215" s="70"/>
    </row>
    <row r="216" spans="2:28" ht="12.75" hidden="1" customHeight="1" outlineLevel="1" x14ac:dyDescent="0.2">
      <c r="B216" s="492"/>
      <c r="C216" s="493"/>
      <c r="D216" s="493"/>
      <c r="E216" s="493"/>
      <c r="F216" s="493"/>
      <c r="G216" s="493"/>
      <c r="H216" s="493"/>
      <c r="I216" s="493"/>
      <c r="J216" s="493"/>
      <c r="K216" s="493"/>
      <c r="L216" s="493"/>
      <c r="M216" s="387"/>
      <c r="N216" s="326"/>
      <c r="R216" s="416"/>
      <c r="S216" s="70"/>
      <c r="T216" s="70"/>
      <c r="V216" s="416"/>
      <c r="X216" s="416"/>
      <c r="Z216" s="70"/>
      <c r="AB216" s="70"/>
    </row>
    <row r="217" spans="2:28" ht="13.5" hidden="1" customHeight="1" outlineLevel="1" thickBot="1" x14ac:dyDescent="0.25">
      <c r="B217" s="494"/>
      <c r="C217" s="495"/>
      <c r="D217" s="495"/>
      <c r="E217" s="495"/>
      <c r="F217" s="495"/>
      <c r="G217" s="495"/>
      <c r="H217" s="495"/>
      <c r="I217" s="495"/>
      <c r="J217" s="495"/>
      <c r="K217" s="495"/>
      <c r="L217" s="495"/>
      <c r="M217" s="388"/>
      <c r="N217" s="327"/>
      <c r="R217" s="417"/>
      <c r="S217" s="70"/>
      <c r="T217" s="70"/>
      <c r="V217" s="417"/>
      <c r="X217" s="417"/>
      <c r="Z217" s="70"/>
      <c r="AB217" s="70"/>
    </row>
    <row r="218" spans="2:28" ht="13.5" collapsed="1" thickBot="1" x14ac:dyDescent="0.25">
      <c r="B218" s="32"/>
      <c r="C218" s="32"/>
      <c r="D218" s="103"/>
      <c r="E218" s="110"/>
      <c r="F218" s="110"/>
      <c r="G218" s="111"/>
      <c r="H218" s="112"/>
      <c r="I218" s="29"/>
      <c r="J218" s="111"/>
      <c r="K218" s="111"/>
      <c r="L218" s="418" t="s">
        <v>102</v>
      </c>
      <c r="N218" s="113">
        <f>SUM(N193:N217)</f>
        <v>0</v>
      </c>
      <c r="Q218" s="29"/>
      <c r="R218" s="335">
        <f>SUM(R193:R217)</f>
        <v>0</v>
      </c>
      <c r="S218" s="100"/>
      <c r="T218" s="100"/>
      <c r="U218" s="29"/>
      <c r="V218" s="335">
        <f>SUM(V193:V217)</f>
        <v>0</v>
      </c>
      <c r="W218" s="29"/>
      <c r="X218" s="335">
        <f>SUM(X193:X217)</f>
        <v>0</v>
      </c>
      <c r="Z218" s="100"/>
      <c r="AA218" s="29"/>
      <c r="AB218" s="100"/>
    </row>
    <row r="219" spans="2:28" ht="13.5" thickBot="1" x14ac:dyDescent="0.25">
      <c r="B219" s="32"/>
      <c r="C219" s="32"/>
      <c r="D219" s="103"/>
      <c r="E219" s="110"/>
      <c r="F219" s="110"/>
      <c r="G219" s="111"/>
      <c r="H219" s="112"/>
      <c r="I219" s="29"/>
      <c r="O219" s="100"/>
      <c r="P219" s="100"/>
      <c r="S219" s="100"/>
      <c r="T219" s="100"/>
      <c r="U219" s="100"/>
      <c r="W219" s="100"/>
      <c r="Z219" s="100"/>
      <c r="AA219" s="100"/>
      <c r="AB219" s="100"/>
    </row>
    <row r="220" spans="2:28" ht="15.75" thickBot="1" x14ac:dyDescent="0.3">
      <c r="B220" s="32"/>
      <c r="C220" s="32"/>
      <c r="D220" s="103"/>
      <c r="E220" s="110"/>
      <c r="F220" s="110"/>
      <c r="G220" s="111"/>
      <c r="H220" s="112"/>
      <c r="I220" s="112"/>
      <c r="J220" s="548" t="s">
        <v>224</v>
      </c>
      <c r="K220" s="549"/>
      <c r="L220" s="550"/>
      <c r="M220" s="137"/>
      <c r="N220" s="94">
        <f>K231</f>
        <v>0</v>
      </c>
      <c r="O220" s="111"/>
      <c r="P220" s="29"/>
      <c r="Q220" s="29"/>
      <c r="R220" s="400">
        <f>K237</f>
        <v>0</v>
      </c>
      <c r="S220" s="29"/>
      <c r="T220" s="29"/>
      <c r="U220" s="29"/>
      <c r="V220" s="400">
        <f>V237</f>
        <v>0</v>
      </c>
      <c r="W220" s="29"/>
      <c r="X220" s="400">
        <f>X237</f>
        <v>0</v>
      </c>
      <c r="Z220" s="29"/>
      <c r="AA220" s="29"/>
      <c r="AB220" s="29"/>
    </row>
    <row r="221" spans="2:28" ht="15" customHeight="1" thickBot="1" x14ac:dyDescent="0.25">
      <c r="B221" s="538" t="s">
        <v>128</v>
      </c>
      <c r="C221" s="539"/>
      <c r="D221" s="539"/>
      <c r="E221" s="539"/>
      <c r="F221" s="539"/>
      <c r="G221" s="539"/>
      <c r="H221" s="539"/>
      <c r="I221" s="539"/>
      <c r="J221" s="539"/>
      <c r="K221" s="50" t="s">
        <v>127</v>
      </c>
      <c r="L221" s="111"/>
      <c r="O221" s="41"/>
      <c r="P221" s="29"/>
      <c r="Q221" s="29"/>
      <c r="R221" s="29"/>
      <c r="S221" s="29"/>
      <c r="T221" s="29"/>
      <c r="U221" s="29"/>
      <c r="V221" s="29"/>
      <c r="W221" s="29"/>
      <c r="X221" s="29"/>
      <c r="Z221" s="29"/>
      <c r="AA221" s="29"/>
      <c r="AB221" s="29"/>
    </row>
    <row r="222" spans="2:28" ht="15" customHeight="1" x14ac:dyDescent="0.2">
      <c r="B222" s="540" t="s">
        <v>129</v>
      </c>
      <c r="C222" s="541"/>
      <c r="D222" s="541"/>
      <c r="E222" s="541"/>
      <c r="F222" s="541"/>
      <c r="G222" s="541"/>
      <c r="H222" s="541"/>
      <c r="I222" s="541"/>
      <c r="J222" s="541"/>
      <c r="K222" s="49">
        <f>N38</f>
        <v>0</v>
      </c>
      <c r="L222" s="330" t="str">
        <f>IFERROR($K$222/$K$229, "")</f>
        <v/>
      </c>
      <c r="O222" s="42"/>
      <c r="P222" s="29"/>
      <c r="Q222" s="29"/>
      <c r="R222" s="29"/>
      <c r="S222" s="29"/>
      <c r="T222" s="29"/>
      <c r="U222" s="29"/>
      <c r="V222" s="29"/>
      <c r="W222" s="29"/>
      <c r="X222" s="29"/>
      <c r="Z222" s="29"/>
      <c r="AA222" s="29"/>
      <c r="AB222" s="29"/>
    </row>
    <row r="223" spans="2:28" ht="15" customHeight="1" x14ac:dyDescent="0.2">
      <c r="B223" s="542" t="s">
        <v>130</v>
      </c>
      <c r="C223" s="543"/>
      <c r="D223" s="543"/>
      <c r="E223" s="543"/>
      <c r="F223" s="543"/>
      <c r="G223" s="543"/>
      <c r="H223" s="543"/>
      <c r="I223" s="543"/>
      <c r="J223" s="543"/>
      <c r="K223" s="45">
        <f>N68</f>
        <v>0</v>
      </c>
      <c r="L223" s="330" t="str">
        <f>IFERROR($K$223/$K$229,"")</f>
        <v/>
      </c>
      <c r="O223" s="42"/>
      <c r="P223" s="29"/>
      <c r="Q223" s="29"/>
      <c r="R223" s="29"/>
      <c r="S223" s="29"/>
      <c r="T223" s="29"/>
      <c r="U223" s="29"/>
      <c r="V223" s="29"/>
      <c r="W223" s="29"/>
      <c r="X223" s="29"/>
      <c r="Z223" s="29"/>
      <c r="AA223" s="29"/>
      <c r="AB223" s="29"/>
    </row>
    <row r="224" spans="2:28" ht="15" customHeight="1" x14ac:dyDescent="0.2">
      <c r="B224" s="542" t="s">
        <v>108</v>
      </c>
      <c r="C224" s="543"/>
      <c r="D224" s="543"/>
      <c r="E224" s="543"/>
      <c r="F224" s="543"/>
      <c r="G224" s="543"/>
      <c r="H224" s="543"/>
      <c r="I224" s="543"/>
      <c r="J224" s="543"/>
      <c r="K224" s="45">
        <f>N98</f>
        <v>0</v>
      </c>
      <c r="L224" s="330" t="str">
        <f>IFERROR($K$224/$K$229,"")</f>
        <v/>
      </c>
      <c r="O224" s="42"/>
      <c r="P224" s="29"/>
      <c r="Q224" s="29"/>
      <c r="R224" s="29"/>
      <c r="S224" s="29"/>
      <c r="T224" s="29"/>
      <c r="U224" s="29"/>
      <c r="V224" s="29"/>
      <c r="W224" s="29"/>
      <c r="X224" s="29"/>
      <c r="Z224" s="29"/>
      <c r="AA224" s="29"/>
      <c r="AB224" s="29"/>
    </row>
    <row r="225" spans="2:28" ht="15" customHeight="1" x14ac:dyDescent="0.2">
      <c r="B225" s="542" t="s">
        <v>203</v>
      </c>
      <c r="C225" s="543"/>
      <c r="D225" s="543"/>
      <c r="E225" s="543"/>
      <c r="F225" s="543"/>
      <c r="G225" s="543"/>
      <c r="H225" s="543"/>
      <c r="I225" s="543"/>
      <c r="J225" s="543"/>
      <c r="K225" s="45">
        <f>N128</f>
        <v>0</v>
      </c>
      <c r="L225" s="330" t="str">
        <f>IFERROR($K$225/$K$229,"")</f>
        <v/>
      </c>
      <c r="O225" s="42"/>
      <c r="P225" s="29"/>
      <c r="Q225" s="29"/>
      <c r="R225" s="29"/>
      <c r="S225" s="29"/>
      <c r="T225" s="29"/>
      <c r="U225" s="29"/>
      <c r="V225" s="29"/>
      <c r="W225" s="29"/>
      <c r="X225" s="29"/>
      <c r="Z225" s="29"/>
      <c r="AA225" s="29"/>
      <c r="AB225" s="29"/>
    </row>
    <row r="226" spans="2:28" ht="15" customHeight="1" x14ac:dyDescent="0.2">
      <c r="B226" s="542" t="s">
        <v>122</v>
      </c>
      <c r="C226" s="543"/>
      <c r="D226" s="543"/>
      <c r="E226" s="543"/>
      <c r="F226" s="543"/>
      <c r="G226" s="543"/>
      <c r="H226" s="543"/>
      <c r="I226" s="543"/>
      <c r="J226" s="543"/>
      <c r="K226" s="153">
        <f>N158</f>
        <v>0</v>
      </c>
      <c r="L226" s="330" t="str">
        <f>IFERROR($K$226/$K$229,"")</f>
        <v/>
      </c>
      <c r="O226" s="42"/>
      <c r="P226" s="29"/>
      <c r="Q226" s="29"/>
      <c r="R226" s="29"/>
      <c r="S226" s="29"/>
      <c r="T226" s="29"/>
      <c r="U226" s="29"/>
      <c r="V226" s="29"/>
      <c r="W226" s="29"/>
      <c r="X226" s="29"/>
      <c r="Z226" s="29"/>
      <c r="AA226" s="29"/>
      <c r="AB226" s="29"/>
    </row>
    <row r="227" spans="2:28" ht="15" customHeight="1" thickBot="1" x14ac:dyDescent="0.25">
      <c r="B227" s="544" t="s">
        <v>124</v>
      </c>
      <c r="C227" s="545"/>
      <c r="D227" s="545"/>
      <c r="E227" s="545"/>
      <c r="F227" s="545"/>
      <c r="G227" s="545"/>
      <c r="H227" s="545"/>
      <c r="I227" s="545"/>
      <c r="J227" s="545"/>
      <c r="K227" s="90">
        <f>N188</f>
        <v>0</v>
      </c>
      <c r="L227" s="330" t="str">
        <f>IFERROR($K$227/$K$229,"")</f>
        <v/>
      </c>
      <c r="O227" s="42"/>
      <c r="P227" s="29"/>
      <c r="Q227" s="29"/>
      <c r="R227" s="29"/>
      <c r="S227" s="29"/>
      <c r="T227" s="29"/>
      <c r="U227" s="29"/>
      <c r="V227" s="29"/>
      <c r="W227" s="29"/>
      <c r="X227" s="29"/>
      <c r="Z227" s="29"/>
      <c r="AA227" s="29"/>
      <c r="AB227" s="29"/>
    </row>
    <row r="228" spans="2:28" ht="15" customHeight="1" thickBot="1" x14ac:dyDescent="0.25">
      <c r="B228" s="89"/>
      <c r="C228" s="89"/>
      <c r="D228" s="89"/>
      <c r="E228" s="89"/>
      <c r="F228" s="89"/>
      <c r="G228" s="89"/>
      <c r="H228" s="89"/>
      <c r="I228" s="89"/>
      <c r="J228" s="89"/>
      <c r="K228" s="42"/>
      <c r="L228" s="331"/>
      <c r="O228" s="42"/>
      <c r="P228" s="29"/>
      <c r="Q228" s="29"/>
      <c r="R228" s="29"/>
      <c r="S228" s="29"/>
      <c r="T228" s="29"/>
      <c r="U228" s="29"/>
      <c r="V228" s="29"/>
      <c r="W228" s="29"/>
      <c r="X228" s="29"/>
      <c r="Z228" s="29"/>
      <c r="AA228" s="29"/>
      <c r="AB228" s="29"/>
    </row>
    <row r="229" spans="2:28" ht="15.75" customHeight="1" thickBot="1" x14ac:dyDescent="0.25">
      <c r="B229" s="546" t="s">
        <v>66</v>
      </c>
      <c r="C229" s="547"/>
      <c r="D229" s="547"/>
      <c r="E229" s="547"/>
      <c r="F229" s="547"/>
      <c r="G229" s="547"/>
      <c r="H229" s="547"/>
      <c r="I229" s="547"/>
      <c r="J229" s="547"/>
      <c r="K229" s="94">
        <f>SUM(K222:K227)</f>
        <v>0</v>
      </c>
      <c r="L229" s="330" t="str">
        <f>IFERROR($K$229/$K$229,"")</f>
        <v/>
      </c>
      <c r="O229" s="43"/>
      <c r="P229" s="29"/>
      <c r="Q229" s="29"/>
      <c r="R229" s="29"/>
      <c r="S229" s="29"/>
      <c r="T229" s="29"/>
      <c r="U229" s="29"/>
      <c r="V229" s="29"/>
      <c r="W229" s="29"/>
      <c r="X229" s="29"/>
      <c r="Z229" s="29"/>
      <c r="AA229" s="29"/>
      <c r="AB229" s="29"/>
    </row>
    <row r="230" spans="2:28" ht="15" customHeight="1" thickBot="1" x14ac:dyDescent="0.25">
      <c r="B230" s="546" t="s">
        <v>226</v>
      </c>
      <c r="C230" s="547"/>
      <c r="D230" s="547"/>
      <c r="E230" s="547"/>
      <c r="F230" s="547"/>
      <c r="G230" s="547"/>
      <c r="H230" s="547"/>
      <c r="I230" s="547"/>
      <c r="J230" s="547"/>
      <c r="K230" s="94">
        <f>K229-K232</f>
        <v>0</v>
      </c>
      <c r="L230" s="330" t="str">
        <f>IFERROR($K$230/$K$229,"")</f>
        <v/>
      </c>
      <c r="O230" s="111"/>
      <c r="P230" s="29"/>
      <c r="Q230" s="29"/>
      <c r="R230" s="95"/>
      <c r="S230" s="29"/>
      <c r="T230" s="29"/>
      <c r="U230" s="29"/>
      <c r="V230" s="29"/>
      <c r="W230" s="29"/>
      <c r="X230" s="29"/>
      <c r="Z230" s="29"/>
      <c r="AA230" s="29"/>
      <c r="AB230" s="29"/>
    </row>
    <row r="231" spans="2:28" ht="15" customHeight="1" thickBot="1" x14ac:dyDescent="0.25">
      <c r="B231" s="551" t="s">
        <v>224</v>
      </c>
      <c r="C231" s="552"/>
      <c r="D231" s="552"/>
      <c r="E231" s="552"/>
      <c r="F231" s="552"/>
      <c r="G231" s="552"/>
      <c r="H231" s="552"/>
      <c r="I231" s="552"/>
      <c r="J231" s="552"/>
      <c r="K231" s="94">
        <f>SUM(P38,P68,P98,P128,P158,P188)</f>
        <v>0</v>
      </c>
      <c r="L231" s="330"/>
      <c r="O231" s="111"/>
      <c r="P231" s="29"/>
      <c r="Q231" s="29"/>
      <c r="R231" s="95"/>
      <c r="S231" s="29"/>
      <c r="T231" s="29"/>
      <c r="U231" s="29"/>
      <c r="V231" s="29"/>
      <c r="W231" s="29"/>
      <c r="X231" s="29"/>
      <c r="Z231" s="29"/>
      <c r="AA231" s="29"/>
      <c r="AB231" s="29"/>
    </row>
    <row r="232" spans="2:28" ht="15" customHeight="1" thickBot="1" x14ac:dyDescent="0.25">
      <c r="B232" s="546" t="s">
        <v>131</v>
      </c>
      <c r="C232" s="547"/>
      <c r="D232" s="547"/>
      <c r="E232" s="547"/>
      <c r="F232" s="547"/>
      <c r="G232" s="547"/>
      <c r="H232" s="547"/>
      <c r="I232" s="547"/>
      <c r="J232" s="547"/>
      <c r="K232" s="94">
        <f>N218</f>
        <v>0</v>
      </c>
      <c r="L232" s="330" t="str">
        <f>IFERROR($K$232/$K$229,"")</f>
        <v/>
      </c>
      <c r="N232" s="230" t="s">
        <v>230</v>
      </c>
      <c r="O232" s="111"/>
      <c r="Q232" s="29"/>
      <c r="S232" s="29"/>
      <c r="T232" s="29"/>
      <c r="U232" s="29"/>
      <c r="V232" s="29"/>
      <c r="W232" s="29"/>
      <c r="X232" s="29"/>
      <c r="Z232" s="29"/>
      <c r="AA232" s="29"/>
      <c r="AB232" s="29"/>
    </row>
    <row r="233" spans="2:28" ht="15" customHeight="1" thickBot="1" x14ac:dyDescent="0.25">
      <c r="B233" s="546" t="s">
        <v>132</v>
      </c>
      <c r="C233" s="547"/>
      <c r="D233" s="547"/>
      <c r="E233" s="547"/>
      <c r="F233" s="547"/>
      <c r="G233" s="547"/>
      <c r="H233" s="547"/>
      <c r="I233" s="547"/>
      <c r="J233" s="547"/>
      <c r="K233" s="94">
        <f>MAX(K231-K232,0)</f>
        <v>0</v>
      </c>
      <c r="L233" s="230" t="s">
        <v>73</v>
      </c>
      <c r="O233" s="111"/>
      <c r="Q233" s="29"/>
      <c r="S233" s="29"/>
      <c r="T233" s="29"/>
      <c r="U233" s="29"/>
      <c r="V233" s="29"/>
      <c r="W233" s="29"/>
      <c r="X233" s="29"/>
      <c r="Z233" s="29"/>
      <c r="AA233" s="29"/>
      <c r="AB233" s="29"/>
    </row>
    <row r="234" spans="2:28" ht="15" customHeight="1" thickBot="1" x14ac:dyDescent="0.25">
      <c r="B234" s="144"/>
      <c r="C234" s="144"/>
      <c r="D234" s="144"/>
      <c r="E234" s="144"/>
      <c r="F234" s="144"/>
      <c r="G234" s="144"/>
      <c r="H234" s="144"/>
      <c r="I234" s="144"/>
      <c r="J234" s="144"/>
      <c r="K234" s="43"/>
      <c r="L234" s="111"/>
      <c r="O234" s="111"/>
      <c r="Q234" s="29"/>
      <c r="R234" s="29"/>
      <c r="S234" s="29"/>
      <c r="T234" s="29"/>
      <c r="U234" s="29"/>
      <c r="V234" s="29"/>
      <c r="W234" s="29"/>
      <c r="X234" s="29"/>
      <c r="Z234" s="29"/>
      <c r="AA234" s="29"/>
      <c r="AB234" s="29"/>
    </row>
    <row r="235" spans="2:28" ht="26.25" thickBot="1" x14ac:dyDescent="0.25">
      <c r="B235" s="553" t="s">
        <v>133</v>
      </c>
      <c r="C235" s="554"/>
      <c r="D235" s="554"/>
      <c r="E235" s="554"/>
      <c r="F235" s="554"/>
      <c r="G235" s="554"/>
      <c r="H235" s="554"/>
      <c r="I235" s="554"/>
      <c r="J235" s="554"/>
      <c r="K235" s="154" t="s">
        <v>248</v>
      </c>
      <c r="O235" s="111"/>
      <c r="Q235" s="29"/>
      <c r="S235" s="29"/>
      <c r="T235" s="29"/>
      <c r="U235" s="29"/>
      <c r="V235" s="419" t="s">
        <v>134</v>
      </c>
      <c r="W235" s="29"/>
      <c r="X235" s="419" t="s">
        <v>135</v>
      </c>
      <c r="Z235" s="29"/>
      <c r="AA235" s="29"/>
      <c r="AB235" s="29"/>
    </row>
    <row r="236" spans="2:28" ht="13.5" thickBot="1" x14ac:dyDescent="0.25">
      <c r="B236" s="555" t="s">
        <v>68</v>
      </c>
      <c r="C236" s="556"/>
      <c r="D236" s="556"/>
      <c r="E236" s="556"/>
      <c r="F236" s="556"/>
      <c r="G236" s="556"/>
      <c r="H236" s="556"/>
      <c r="I236" s="556"/>
      <c r="J236" s="556"/>
      <c r="K236" s="94">
        <f>SUM(R38,R68,R98,R128,R158,R188)</f>
        <v>0</v>
      </c>
      <c r="O236" s="111"/>
      <c r="Q236" s="29"/>
      <c r="S236" s="29"/>
      <c r="T236" s="29"/>
      <c r="U236" s="29"/>
      <c r="V236" s="400">
        <f>SUM(V38,V68,V98,V128,V158,V188)</f>
        <v>0</v>
      </c>
      <c r="W236" s="29"/>
      <c r="X236" s="400">
        <f>SUM(X38,X68,X98,X128,X158,X188)</f>
        <v>0</v>
      </c>
      <c r="Z236" s="29"/>
      <c r="AA236" s="29"/>
      <c r="AB236" s="29"/>
    </row>
    <row r="237" spans="2:28" ht="13.5" customHeight="1" thickBot="1" x14ac:dyDescent="0.25">
      <c r="B237" s="557" t="s">
        <v>224</v>
      </c>
      <c r="C237" s="558"/>
      <c r="D237" s="558"/>
      <c r="E237" s="558"/>
      <c r="F237" s="558"/>
      <c r="G237" s="558"/>
      <c r="H237" s="558"/>
      <c r="I237" s="558"/>
      <c r="J237" s="558"/>
      <c r="K237" s="94">
        <f>SUM(S38,S68,S98,S128,S158,S188)</f>
        <v>0</v>
      </c>
      <c r="O237" s="111"/>
      <c r="Q237" s="29"/>
      <c r="S237" s="29"/>
      <c r="T237" s="29"/>
      <c r="U237" s="29"/>
      <c r="V237" s="400">
        <f>SUM(Z38,Z68,Z98,Z128,Z158,Z188)</f>
        <v>0</v>
      </c>
      <c r="W237" s="29"/>
      <c r="X237" s="400">
        <f>SUM(AB38,AB68,AB98,AB128,AB158,AB188)</f>
        <v>0</v>
      </c>
      <c r="Z237" s="29"/>
      <c r="AA237" s="29"/>
      <c r="AB237" s="29"/>
    </row>
    <row r="238" spans="2:28" ht="13.5" customHeight="1" thickBot="1" x14ac:dyDescent="0.25">
      <c r="B238" s="559" t="s">
        <v>204</v>
      </c>
      <c r="C238" s="560"/>
      <c r="D238" s="560"/>
      <c r="E238" s="560"/>
      <c r="F238" s="560"/>
      <c r="G238" s="560"/>
      <c r="H238" s="560"/>
      <c r="I238" s="560"/>
      <c r="J238" s="560"/>
      <c r="K238" s="94">
        <f>R218</f>
        <v>0</v>
      </c>
      <c r="O238" s="111"/>
      <c r="P238" s="123"/>
      <c r="Q238" s="118"/>
      <c r="S238" s="29"/>
      <c r="T238" s="29"/>
      <c r="U238" s="29"/>
      <c r="V238" s="400">
        <f>V218</f>
        <v>0</v>
      </c>
      <c r="W238" s="29"/>
      <c r="X238" s="400">
        <f>X218</f>
        <v>0</v>
      </c>
      <c r="Z238" s="29"/>
      <c r="AA238" s="29"/>
      <c r="AB238" s="29"/>
    </row>
    <row r="239" spans="2:28" ht="13.5" customHeight="1" thickBot="1" x14ac:dyDescent="0.25">
      <c r="B239" s="557" t="s">
        <v>205</v>
      </c>
      <c r="C239" s="558"/>
      <c r="D239" s="558"/>
      <c r="E239" s="558"/>
      <c r="F239" s="558"/>
      <c r="G239" s="558"/>
      <c r="H239" s="558"/>
      <c r="I239" s="558"/>
      <c r="J239" s="558"/>
      <c r="K239" s="94">
        <f>K236-K238</f>
        <v>0</v>
      </c>
      <c r="O239" s="111"/>
      <c r="P239" s="123"/>
      <c r="Q239" s="118"/>
      <c r="S239" s="29"/>
      <c r="T239" s="29"/>
      <c r="U239" s="29"/>
      <c r="V239" s="400">
        <f t="shared" ref="V239" si="56">V236-V238</f>
        <v>0</v>
      </c>
      <c r="W239" s="29"/>
      <c r="X239" s="400">
        <f>X236-X238</f>
        <v>0</v>
      </c>
      <c r="Z239" s="29"/>
      <c r="AA239" s="29"/>
      <c r="AB239" s="29"/>
    </row>
    <row r="240" spans="2:28" x14ac:dyDescent="0.2">
      <c r="B240" s="32"/>
      <c r="C240" s="32"/>
      <c r="D240" s="103"/>
      <c r="E240" s="110"/>
      <c r="F240" s="110"/>
      <c r="G240" s="111"/>
      <c r="H240" s="112"/>
      <c r="I240" s="29"/>
      <c r="J240" s="111"/>
      <c r="K240" s="230" t="s">
        <v>188</v>
      </c>
      <c r="O240" s="111"/>
      <c r="P240" s="29"/>
      <c r="Q240" s="29"/>
      <c r="S240" s="29"/>
      <c r="T240" s="29"/>
      <c r="U240" s="29"/>
      <c r="V240" s="230"/>
      <c r="W240" s="29"/>
      <c r="X240" s="230"/>
      <c r="Z240" s="29"/>
      <c r="AA240" s="29"/>
      <c r="AB240" s="29"/>
    </row>
    <row r="241" spans="1:30" x14ac:dyDescent="0.2">
      <c r="B241" s="44" t="s">
        <v>136</v>
      </c>
      <c r="C241" s="28"/>
      <c r="D241" s="28"/>
      <c r="E241" s="28"/>
      <c r="F241" s="28"/>
      <c r="G241" s="28"/>
      <c r="H241" s="28"/>
      <c r="I241" s="28"/>
      <c r="J241" s="28"/>
      <c r="K241" s="28"/>
      <c r="L241" s="260"/>
      <c r="O241" s="28"/>
      <c r="P241" s="28"/>
      <c r="Q241" s="28"/>
      <c r="S241" s="28"/>
      <c r="T241" s="28"/>
      <c r="U241" s="28"/>
      <c r="W241" s="28"/>
      <c r="X241" s="29"/>
      <c r="Z241" s="28"/>
      <c r="AA241" s="28"/>
      <c r="AB241" s="28"/>
      <c r="AC241" s="28"/>
      <c r="AD241" s="28"/>
    </row>
    <row r="242" spans="1:30" x14ac:dyDescent="0.2">
      <c r="B242" s="44"/>
      <c r="C242" s="28"/>
      <c r="D242" s="28"/>
      <c r="E242" s="28"/>
      <c r="F242" s="28"/>
      <c r="G242" s="28"/>
      <c r="H242" s="28"/>
      <c r="I242" s="28"/>
      <c r="J242" s="28"/>
      <c r="K242" s="28"/>
      <c r="L242" s="260"/>
      <c r="O242" s="329"/>
      <c r="P242" s="329"/>
      <c r="Q242" s="28"/>
      <c r="S242" s="28"/>
      <c r="T242" s="28"/>
      <c r="U242" s="28"/>
      <c r="W242" s="28"/>
      <c r="X242" s="29"/>
      <c r="Z242" s="28"/>
      <c r="AA242" s="28"/>
      <c r="AB242" s="28"/>
      <c r="AC242" s="28"/>
      <c r="AD242" s="28"/>
    </row>
    <row r="243" spans="1:30" ht="143.25" customHeight="1" x14ac:dyDescent="0.2">
      <c r="B243" s="535"/>
      <c r="C243" s="536"/>
      <c r="D243" s="536"/>
      <c r="E243" s="536"/>
      <c r="F243" s="536"/>
      <c r="G243" s="536"/>
      <c r="H243" s="536"/>
      <c r="I243" s="536"/>
      <c r="J243" s="536"/>
      <c r="K243" s="537"/>
      <c r="L243" s="328"/>
      <c r="M243" s="328"/>
      <c r="O243" s="318"/>
      <c r="Q243" s="329"/>
      <c r="S243" s="329"/>
      <c r="T243" s="329"/>
      <c r="U243" s="329"/>
      <c r="W243" s="329"/>
      <c r="X243" s="29"/>
      <c r="Z243" s="329"/>
      <c r="AA243" s="329"/>
      <c r="AB243" s="329"/>
    </row>
    <row r="244" spans="1:30" x14ac:dyDescent="0.2">
      <c r="B244" s="114"/>
      <c r="C244" s="114"/>
      <c r="D244" s="114"/>
      <c r="E244" s="114"/>
      <c r="F244" s="114"/>
      <c r="G244" s="114"/>
      <c r="H244" s="114"/>
      <c r="I244" s="114"/>
      <c r="J244" s="114"/>
      <c r="K244" s="114"/>
      <c r="L244" s="114"/>
      <c r="M244" s="261"/>
      <c r="O244" s="318"/>
      <c r="P244" s="115"/>
      <c r="Q244" s="115"/>
      <c r="S244" s="115"/>
      <c r="T244" s="115"/>
      <c r="U244" s="115"/>
      <c r="W244" s="115"/>
      <c r="X244" s="29"/>
      <c r="Z244" s="115"/>
      <c r="AA244" s="115"/>
      <c r="AB244" s="115"/>
    </row>
    <row r="245" spans="1:30" x14ac:dyDescent="0.2">
      <c r="B245" s="29"/>
      <c r="C245" s="29"/>
      <c r="D245" s="29"/>
      <c r="E245" s="29"/>
      <c r="F245" s="29"/>
      <c r="N245" s="111"/>
      <c r="P245" s="29"/>
      <c r="Q245" s="29"/>
      <c r="S245" s="29"/>
      <c r="T245" s="29"/>
      <c r="U245" s="29"/>
      <c r="V245" s="29"/>
      <c r="W245" s="29"/>
      <c r="X245" s="29"/>
      <c r="Z245" s="29"/>
      <c r="AA245" s="29"/>
      <c r="AB245" s="29"/>
    </row>
    <row r="246" spans="1:30" hidden="1" x14ac:dyDescent="0.2">
      <c r="A246"/>
      <c r="B246" s="28"/>
      <c r="C246" s="28"/>
      <c r="D246" s="28"/>
      <c r="E246" s="28"/>
      <c r="F246" s="28"/>
      <c r="G246" s="28"/>
      <c r="H246" s="28"/>
      <c r="I246" s="28"/>
      <c r="J246" s="28"/>
      <c r="K246" s="28"/>
      <c r="L246" s="28"/>
      <c r="M246" s="260"/>
      <c r="N246" s="260"/>
      <c r="O246" s="28"/>
      <c r="P246" s="28"/>
      <c r="Q246"/>
      <c r="R246" s="29"/>
      <c r="S246"/>
      <c r="T246"/>
      <c r="U246"/>
      <c r="V246" s="29"/>
      <c r="W246"/>
      <c r="X246" s="28"/>
      <c r="Y246"/>
      <c r="Z246"/>
      <c r="AA246"/>
      <c r="AB246"/>
      <c r="AC246"/>
      <c r="AD246"/>
    </row>
    <row r="247" spans="1:30" hidden="1" x14ac:dyDescent="0.2">
      <c r="A247"/>
      <c r="B247" s="28"/>
      <c r="C247" s="28"/>
      <c r="D247" s="28"/>
      <c r="E247" s="28"/>
      <c r="F247" s="28"/>
      <c r="G247" s="28"/>
      <c r="H247" s="28"/>
      <c r="I247" s="28"/>
      <c r="J247" s="28"/>
      <c r="K247" s="28"/>
      <c r="L247" s="28"/>
      <c r="M247" s="260"/>
      <c r="N247" s="260"/>
      <c r="O247" s="28"/>
      <c r="P247" s="28"/>
      <c r="Q247"/>
      <c r="R247" s="29"/>
      <c r="S247"/>
      <c r="T247"/>
      <c r="U247"/>
      <c r="V247" s="29"/>
      <c r="W247"/>
      <c r="X247" s="28"/>
      <c r="Y247"/>
      <c r="Z247"/>
      <c r="AA247"/>
      <c r="AB247"/>
      <c r="AC247"/>
      <c r="AD247"/>
    </row>
    <row r="248" spans="1:30" hidden="1" x14ac:dyDescent="0.2">
      <c r="A248"/>
      <c r="B248" s="28"/>
      <c r="C248" s="28"/>
      <c r="D248" s="28"/>
      <c r="E248" s="28"/>
      <c r="F248" s="28"/>
      <c r="G248" s="28"/>
      <c r="H248" s="28"/>
      <c r="I248" s="28"/>
      <c r="J248" s="28"/>
      <c r="K248" s="28"/>
      <c r="L248" s="28"/>
      <c r="M248" s="260"/>
      <c r="N248" s="318"/>
      <c r="O248" s="28"/>
      <c r="P248" s="28"/>
      <c r="Q248"/>
      <c r="R248" s="118"/>
      <c r="S248"/>
      <c r="T248"/>
      <c r="U248"/>
      <c r="V248" s="29"/>
      <c r="W248"/>
      <c r="X248" s="329"/>
      <c r="Y248"/>
      <c r="Z248"/>
      <c r="AA248"/>
      <c r="AB248"/>
      <c r="AC248"/>
      <c r="AD248"/>
    </row>
    <row r="249" spans="1:30" hidden="1" x14ac:dyDescent="0.2">
      <c r="A249"/>
      <c r="B249" s="28"/>
      <c r="C249" s="28"/>
      <c r="D249" s="28"/>
      <c r="E249" s="28"/>
      <c r="F249" s="28"/>
      <c r="G249" s="28"/>
      <c r="H249" s="28"/>
      <c r="I249" s="28"/>
      <c r="J249" s="28"/>
      <c r="K249" s="28"/>
      <c r="L249" s="28"/>
      <c r="M249" s="260"/>
      <c r="N249" s="114"/>
      <c r="O249" s="28"/>
      <c r="P249" s="28"/>
      <c r="Q249"/>
      <c r="R249" s="118"/>
      <c r="S249"/>
      <c r="T249"/>
      <c r="U249"/>
      <c r="V249" s="29"/>
      <c r="W249"/>
      <c r="X249" s="115"/>
      <c r="Y249"/>
      <c r="Z249"/>
      <c r="AA249"/>
      <c r="AB249"/>
      <c r="AC249"/>
      <c r="AD249"/>
    </row>
    <row r="250" spans="1:30" hidden="1" x14ac:dyDescent="0.2">
      <c r="A250"/>
      <c r="B250" s="28"/>
      <c r="C250" s="28"/>
      <c r="D250" s="28"/>
      <c r="E250" s="28"/>
      <c r="F250" s="28"/>
      <c r="G250" s="28"/>
      <c r="H250" s="28"/>
      <c r="I250" s="28"/>
      <c r="J250" s="28"/>
      <c r="K250" s="28"/>
      <c r="L250" s="28"/>
      <c r="M250" s="260"/>
      <c r="O250" s="28"/>
      <c r="P250" s="28"/>
      <c r="Q250"/>
      <c r="R250" s="29"/>
      <c r="S250"/>
      <c r="T250"/>
      <c r="U250"/>
      <c r="V250" s="29"/>
      <c r="W250"/>
      <c r="X250" s="29"/>
      <c r="Y250"/>
      <c r="Z250"/>
      <c r="AA250"/>
      <c r="AB250"/>
      <c r="AC250"/>
      <c r="AD250"/>
    </row>
    <row r="251" spans="1:30" hidden="1" x14ac:dyDescent="0.2">
      <c r="A251"/>
      <c r="B251" s="28"/>
      <c r="C251" s="28"/>
      <c r="D251" s="28"/>
      <c r="E251" s="28"/>
      <c r="F251" s="28"/>
      <c r="G251" s="28"/>
      <c r="H251" s="28"/>
      <c r="I251" s="28"/>
      <c r="J251" s="28"/>
      <c r="K251" s="28"/>
      <c r="L251" s="28"/>
      <c r="M251" s="260"/>
      <c r="N251" s="28"/>
      <c r="O251" s="28"/>
      <c r="P251" s="28"/>
      <c r="Q251"/>
      <c r="R251" s="28"/>
      <c r="S251"/>
      <c r="T251"/>
      <c r="U251"/>
      <c r="V251" s="28"/>
      <c r="W251"/>
      <c r="X251"/>
      <c r="Y251"/>
      <c r="Z251"/>
      <c r="AA251"/>
      <c r="AB251"/>
      <c r="AC251"/>
      <c r="AD251"/>
    </row>
    <row r="252" spans="1:30" hidden="1" x14ac:dyDescent="0.2">
      <c r="A252"/>
      <c r="B252" s="28"/>
      <c r="C252" s="28"/>
      <c r="D252" s="28"/>
      <c r="E252" s="28"/>
      <c r="F252" s="28"/>
      <c r="G252" s="28"/>
      <c r="H252" s="28"/>
      <c r="I252" s="28"/>
      <c r="J252" s="28"/>
      <c r="K252" s="28"/>
      <c r="L252" s="28"/>
      <c r="M252" s="260"/>
      <c r="N252" s="28"/>
      <c r="O252" s="28"/>
      <c r="P252" s="28"/>
      <c r="Q252"/>
      <c r="R252" s="28"/>
      <c r="S252"/>
      <c r="T252"/>
      <c r="U252"/>
      <c r="V252" s="28"/>
      <c r="W252"/>
      <c r="X252"/>
      <c r="Y252"/>
      <c r="Z252"/>
      <c r="AA252"/>
      <c r="AB252"/>
      <c r="AC252"/>
      <c r="AD252"/>
    </row>
    <row r="253" spans="1:30" hidden="1" x14ac:dyDescent="0.2">
      <c r="A253"/>
      <c r="B253" s="28"/>
      <c r="C253" s="28"/>
      <c r="D253" s="28"/>
      <c r="E253" s="28"/>
      <c r="F253" s="28"/>
      <c r="G253" s="28"/>
      <c r="H253" s="28"/>
      <c r="I253" s="28"/>
      <c r="J253" s="28"/>
      <c r="K253" s="28"/>
      <c r="L253" s="28"/>
      <c r="M253" s="260"/>
      <c r="N253" s="28"/>
      <c r="O253" s="28"/>
      <c r="P253" s="28"/>
      <c r="Q253"/>
      <c r="R253" s="329"/>
      <c r="S253"/>
      <c r="T253"/>
      <c r="U253"/>
      <c r="V253" s="329"/>
      <c r="W253"/>
      <c r="X253"/>
      <c r="Y253"/>
      <c r="Z253"/>
      <c r="AA253"/>
      <c r="AB253"/>
      <c r="AC253"/>
      <c r="AD253"/>
    </row>
    <row r="254" spans="1:30" hidden="1" x14ac:dyDescent="0.2">
      <c r="A254"/>
      <c r="B254" s="28"/>
      <c r="C254" s="28"/>
      <c r="D254" s="28"/>
      <c r="E254" s="28"/>
      <c r="F254" s="28"/>
      <c r="G254" s="28"/>
      <c r="H254" s="28"/>
      <c r="I254" s="28"/>
      <c r="J254" s="28"/>
      <c r="K254" s="28"/>
      <c r="L254" s="28"/>
      <c r="M254" s="260"/>
      <c r="N254" s="28"/>
      <c r="O254" s="28"/>
      <c r="P254" s="28"/>
      <c r="Q254"/>
      <c r="R254" s="115"/>
      <c r="S254"/>
      <c r="T254"/>
      <c r="U254"/>
      <c r="V254" s="115"/>
      <c r="W254"/>
      <c r="X254"/>
      <c r="Y254"/>
      <c r="Z254"/>
      <c r="AA254"/>
      <c r="AB254"/>
      <c r="AC254"/>
      <c r="AD254"/>
    </row>
    <row r="255" spans="1:30" hidden="1" x14ac:dyDescent="0.2">
      <c r="A255"/>
      <c r="B255" s="28"/>
      <c r="C255" s="28"/>
      <c r="D255" s="28"/>
      <c r="E255" s="28"/>
      <c r="F255" s="28"/>
      <c r="G255" s="28"/>
      <c r="H255" s="28"/>
      <c r="I255" s="28"/>
      <c r="J255" s="28"/>
      <c r="K255" s="28"/>
      <c r="L255" s="28"/>
      <c r="M255" s="260"/>
      <c r="N255" s="28"/>
      <c r="O255" s="28"/>
      <c r="P255" s="28"/>
      <c r="Q255"/>
      <c r="R255" s="29"/>
      <c r="S255"/>
      <c r="T255"/>
      <c r="U255"/>
      <c r="V255" s="29"/>
      <c r="W255"/>
      <c r="X255"/>
      <c r="Y255"/>
      <c r="Z255"/>
      <c r="AA255"/>
      <c r="AB255"/>
      <c r="AC255"/>
      <c r="AD255"/>
    </row>
    <row r="256" spans="1:30" hidden="1" x14ac:dyDescent="0.2">
      <c r="A256"/>
      <c r="B256" s="28"/>
      <c r="C256" s="28"/>
      <c r="D256" s="28"/>
      <c r="E256" s="28"/>
      <c r="F256" s="28"/>
      <c r="G256" s="28"/>
      <c r="H256" s="28"/>
      <c r="I256" s="28"/>
      <c r="J256" s="28"/>
      <c r="K256" s="28"/>
      <c r="L256" s="28"/>
      <c r="M256" s="260"/>
      <c r="N256" s="28"/>
      <c r="O256" s="28"/>
      <c r="P256" s="28"/>
      <c r="Q256"/>
      <c r="R256"/>
      <c r="S256"/>
      <c r="T256"/>
      <c r="U256"/>
      <c r="V256"/>
      <c r="W256"/>
      <c r="X256"/>
      <c r="Y256"/>
      <c r="Z256"/>
      <c r="AA256"/>
      <c r="AB256"/>
      <c r="AC256"/>
      <c r="AD256"/>
    </row>
    <row r="257" spans="1:30" hidden="1" x14ac:dyDescent="0.2">
      <c r="A257"/>
      <c r="B257" s="28"/>
      <c r="C257" s="28"/>
      <c r="D257" s="28"/>
      <c r="E257" s="28"/>
      <c r="F257" s="28"/>
      <c r="G257" s="28"/>
      <c r="H257" s="28"/>
      <c r="I257" s="28"/>
      <c r="J257" s="28"/>
      <c r="K257" s="28"/>
      <c r="L257" s="28"/>
      <c r="M257" s="260"/>
      <c r="N257" s="28"/>
      <c r="O257" s="28"/>
      <c r="P257" s="28"/>
      <c r="Q257"/>
      <c r="R257"/>
      <c r="S257"/>
      <c r="T257"/>
      <c r="U257"/>
      <c r="V257"/>
      <c r="W257"/>
      <c r="X257"/>
      <c r="Y257"/>
      <c r="Z257"/>
      <c r="AA257"/>
      <c r="AB257"/>
      <c r="AC257"/>
      <c r="AD257"/>
    </row>
    <row r="258" spans="1:30" hidden="1" x14ac:dyDescent="0.2">
      <c r="A258"/>
      <c r="B258" s="28"/>
      <c r="C258" s="28"/>
      <c r="D258" s="28"/>
      <c r="E258" s="28"/>
      <c r="F258" s="28"/>
      <c r="G258" s="28"/>
      <c r="H258" s="28"/>
      <c r="I258" s="28"/>
      <c r="J258" s="28"/>
      <c r="K258" s="28"/>
      <c r="L258" s="28"/>
      <c r="M258" s="260"/>
      <c r="N258" s="28"/>
      <c r="O258" s="28"/>
      <c r="P258" s="28"/>
      <c r="Q258"/>
      <c r="R258"/>
      <c r="S258"/>
      <c r="T258"/>
      <c r="U258"/>
      <c r="V258"/>
      <c r="W258"/>
      <c r="X258"/>
      <c r="Y258"/>
      <c r="Z258"/>
      <c r="AA258"/>
      <c r="AB258"/>
      <c r="AC258"/>
      <c r="AD258"/>
    </row>
    <row r="259" spans="1:30" hidden="1" x14ac:dyDescent="0.2">
      <c r="A259"/>
      <c r="B259" s="28"/>
      <c r="C259" s="28"/>
      <c r="D259" s="28"/>
      <c r="E259" s="28"/>
      <c r="F259" s="28"/>
      <c r="G259" s="28"/>
      <c r="H259" s="28"/>
      <c r="I259" s="28"/>
      <c r="J259" s="28"/>
      <c r="K259" s="28"/>
      <c r="L259" s="28"/>
      <c r="M259" s="260"/>
      <c r="N259" s="28"/>
      <c r="O259" s="28"/>
      <c r="P259" s="28"/>
      <c r="Q259"/>
      <c r="R259"/>
      <c r="S259"/>
      <c r="T259"/>
      <c r="U259"/>
      <c r="V259"/>
      <c r="W259"/>
      <c r="X259"/>
      <c r="Y259"/>
      <c r="Z259"/>
      <c r="AA259"/>
      <c r="AB259"/>
      <c r="AC259"/>
      <c r="AD259"/>
    </row>
    <row r="260" spans="1:30" hidden="1" x14ac:dyDescent="0.2">
      <c r="A260"/>
      <c r="B260" s="28"/>
      <c r="C260" s="28"/>
      <c r="D260" s="28"/>
      <c r="E260" s="28"/>
      <c r="F260" s="28"/>
      <c r="G260" s="28"/>
      <c r="H260" s="28"/>
      <c r="I260" s="28"/>
      <c r="J260" s="28"/>
      <c r="K260" s="28"/>
      <c r="L260" s="28"/>
      <c r="M260" s="260"/>
      <c r="N260" s="28"/>
      <c r="O260" s="28"/>
      <c r="P260" s="28"/>
      <c r="Q260"/>
      <c r="R260"/>
      <c r="S260"/>
      <c r="T260"/>
      <c r="U260"/>
      <c r="V260"/>
      <c r="W260"/>
      <c r="X260"/>
      <c r="Y260"/>
      <c r="Z260"/>
      <c r="AA260"/>
      <c r="AB260"/>
      <c r="AC260"/>
      <c r="AD260"/>
    </row>
    <row r="261" spans="1:30" hidden="1" x14ac:dyDescent="0.2">
      <c r="A261"/>
      <c r="B261" s="28"/>
      <c r="C261" s="28"/>
      <c r="D261" s="28"/>
      <c r="E261" s="28"/>
      <c r="F261" s="28"/>
      <c r="G261" s="28"/>
      <c r="H261" s="28"/>
      <c r="I261" s="28"/>
      <c r="J261" s="28"/>
      <c r="K261" s="28"/>
      <c r="L261" s="28"/>
      <c r="M261" s="260"/>
      <c r="N261" s="28"/>
      <c r="O261" s="28"/>
      <c r="P261" s="28"/>
      <c r="Q261"/>
      <c r="R261"/>
      <c r="S261"/>
      <c r="T261"/>
      <c r="U261"/>
      <c r="V261"/>
      <c r="W261"/>
      <c r="X261"/>
      <c r="Y261"/>
      <c r="Z261"/>
      <c r="AA261"/>
      <c r="AB261"/>
      <c r="AC261"/>
      <c r="AD261"/>
    </row>
    <row r="262" spans="1:30" hidden="1" x14ac:dyDescent="0.2">
      <c r="A262"/>
      <c r="B262" s="28"/>
      <c r="C262" s="28"/>
      <c r="D262" s="28"/>
      <c r="E262" s="28"/>
      <c r="F262" s="28"/>
      <c r="G262" s="28"/>
      <c r="H262" s="28"/>
      <c r="I262" s="28"/>
      <c r="J262" s="28"/>
      <c r="K262" s="28"/>
      <c r="L262" s="28"/>
      <c r="M262" s="260"/>
      <c r="N262" s="28"/>
      <c r="O262" s="28"/>
      <c r="P262" s="28"/>
      <c r="Q262"/>
      <c r="R262"/>
      <c r="S262"/>
      <c r="T262"/>
      <c r="U262"/>
      <c r="V262"/>
      <c r="W262"/>
      <c r="X262"/>
      <c r="Y262"/>
      <c r="Z262"/>
      <c r="AA262"/>
      <c r="AB262"/>
      <c r="AC262"/>
      <c r="AD262"/>
    </row>
    <row r="263" spans="1:30" hidden="1" x14ac:dyDescent="0.2">
      <c r="A263"/>
      <c r="B263" s="28"/>
      <c r="C263" s="28"/>
      <c r="D263" s="28"/>
      <c r="E263" s="28"/>
      <c r="F263" s="28"/>
      <c r="G263" s="28"/>
      <c r="H263" s="28"/>
      <c r="I263" s="28"/>
      <c r="J263" s="28"/>
      <c r="K263" s="28"/>
      <c r="L263" s="28"/>
      <c r="M263" s="260"/>
      <c r="N263" s="28"/>
      <c r="O263" s="28"/>
      <c r="P263" s="28"/>
      <c r="Q263"/>
      <c r="R263"/>
      <c r="S263"/>
      <c r="T263"/>
      <c r="U263"/>
      <c r="V263"/>
      <c r="W263"/>
      <c r="X263"/>
      <c r="Y263"/>
      <c r="Z263"/>
      <c r="AA263"/>
      <c r="AB263"/>
      <c r="AC263"/>
      <c r="AD263"/>
    </row>
    <row r="264" spans="1:30" hidden="1" x14ac:dyDescent="0.2">
      <c r="A264"/>
      <c r="B264" s="28"/>
      <c r="C264" s="28"/>
      <c r="D264" s="28"/>
      <c r="E264" s="28"/>
      <c r="F264" s="28"/>
      <c r="G264" s="28"/>
      <c r="H264" s="28"/>
      <c r="I264" s="28"/>
      <c r="J264" s="28"/>
      <c r="K264" s="28"/>
      <c r="L264" s="28"/>
      <c r="M264" s="260"/>
      <c r="N264" s="28"/>
      <c r="O264" s="28"/>
      <c r="P264" s="28"/>
      <c r="Q264"/>
      <c r="R264"/>
      <c r="S264"/>
      <c r="T264"/>
      <c r="U264"/>
      <c r="V264"/>
      <c r="W264"/>
      <c r="X264"/>
      <c r="Y264"/>
      <c r="Z264"/>
      <c r="AA264"/>
      <c r="AB264"/>
      <c r="AC264"/>
      <c r="AD264"/>
    </row>
    <row r="265" spans="1:30" hidden="1" x14ac:dyDescent="0.2">
      <c r="A265"/>
      <c r="B265" s="28"/>
      <c r="C265" s="28"/>
      <c r="D265" s="28"/>
      <c r="E265" s="28"/>
      <c r="F265" s="28"/>
      <c r="G265" s="28"/>
      <c r="H265" s="28"/>
      <c r="I265" s="28"/>
      <c r="J265" s="28"/>
      <c r="K265" s="28"/>
      <c r="L265" s="28"/>
      <c r="M265" s="260"/>
      <c r="N265" s="28"/>
      <c r="O265" s="28"/>
      <c r="P265" s="28"/>
      <c r="Q265"/>
      <c r="R265"/>
      <c r="S265"/>
      <c r="T265"/>
      <c r="U265"/>
      <c r="V265"/>
      <c r="W265"/>
      <c r="X265"/>
      <c r="Y265"/>
      <c r="Z265"/>
      <c r="AA265"/>
      <c r="AB265"/>
      <c r="AC265"/>
      <c r="AD265"/>
    </row>
    <row r="266" spans="1:30" hidden="1" x14ac:dyDescent="0.2">
      <c r="A266"/>
      <c r="B266" s="28"/>
      <c r="C266" s="28"/>
      <c r="D266" s="28"/>
      <c r="E266" s="28"/>
      <c r="F266" s="28"/>
      <c r="G266" s="28"/>
      <c r="H266" s="28"/>
      <c r="I266" s="28"/>
      <c r="J266" s="28"/>
      <c r="K266" s="28"/>
      <c r="L266" s="28"/>
      <c r="M266" s="260"/>
      <c r="N266" s="28"/>
      <c r="O266" s="28"/>
      <c r="P266" s="28"/>
      <c r="Q266"/>
      <c r="R266"/>
      <c r="S266"/>
      <c r="T266"/>
      <c r="U266"/>
      <c r="V266"/>
      <c r="W266"/>
      <c r="X266"/>
      <c r="Y266"/>
      <c r="Z266"/>
      <c r="AA266"/>
      <c r="AB266"/>
      <c r="AC266"/>
      <c r="AD266"/>
    </row>
    <row r="267" spans="1:30" hidden="1" x14ac:dyDescent="0.2">
      <c r="A267"/>
      <c r="B267" s="28"/>
      <c r="C267" s="28"/>
      <c r="D267" s="28"/>
      <c r="E267" s="28"/>
      <c r="F267" s="28"/>
      <c r="G267" s="28"/>
      <c r="H267" s="28"/>
      <c r="I267" s="28"/>
      <c r="J267" s="28"/>
      <c r="K267" s="28"/>
      <c r="L267" s="28"/>
      <c r="M267" s="260"/>
      <c r="N267" s="28"/>
      <c r="O267" s="28"/>
      <c r="P267" s="28"/>
      <c r="Q267"/>
      <c r="R267"/>
      <c r="S267"/>
      <c r="T267"/>
      <c r="U267"/>
      <c r="V267"/>
      <c r="W267"/>
      <c r="X267"/>
      <c r="Y267"/>
      <c r="Z267"/>
      <c r="AA267"/>
      <c r="AB267"/>
      <c r="AC267"/>
      <c r="AD267"/>
    </row>
    <row r="268" spans="1:30" hidden="1" x14ac:dyDescent="0.2">
      <c r="A268"/>
      <c r="B268" s="28"/>
      <c r="C268" s="28"/>
      <c r="D268" s="28"/>
      <c r="E268" s="28"/>
      <c r="F268" s="28"/>
      <c r="G268" s="28"/>
      <c r="H268" s="28"/>
      <c r="I268" s="28"/>
      <c r="J268" s="28"/>
      <c r="K268" s="28"/>
      <c r="L268" s="28"/>
      <c r="M268" s="260"/>
      <c r="N268" s="28"/>
      <c r="O268" s="28"/>
      <c r="P268" s="28"/>
      <c r="Q268"/>
      <c r="R268"/>
      <c r="S268"/>
      <c r="T268"/>
      <c r="U268"/>
      <c r="V268"/>
      <c r="W268"/>
      <c r="X268"/>
      <c r="Y268"/>
      <c r="Z268"/>
      <c r="AA268"/>
      <c r="AB268"/>
      <c r="AC268"/>
      <c r="AD268"/>
    </row>
    <row r="269" spans="1:30" hidden="1" x14ac:dyDescent="0.2">
      <c r="A269"/>
      <c r="B269" s="28"/>
      <c r="C269" s="28"/>
      <c r="D269" s="28"/>
      <c r="E269" s="28"/>
      <c r="F269" s="28"/>
      <c r="G269" s="28"/>
      <c r="H269" s="28"/>
      <c r="I269" s="28"/>
      <c r="J269" s="28"/>
      <c r="K269" s="28"/>
      <c r="L269" s="28"/>
      <c r="M269" s="260"/>
      <c r="N269" s="28"/>
      <c r="O269" s="28"/>
      <c r="P269" s="28"/>
      <c r="Q269"/>
      <c r="R269"/>
      <c r="S269"/>
      <c r="T269"/>
      <c r="U269"/>
      <c r="V269"/>
      <c r="W269"/>
      <c r="X269"/>
      <c r="Y269"/>
      <c r="Z269"/>
      <c r="AA269"/>
      <c r="AB269"/>
      <c r="AC269"/>
      <c r="AD269"/>
    </row>
    <row r="270" spans="1:30" hidden="1" x14ac:dyDescent="0.2">
      <c r="A270"/>
      <c r="B270" s="28"/>
      <c r="C270" s="28"/>
      <c r="D270" s="28"/>
      <c r="E270" s="28"/>
      <c r="F270" s="28"/>
      <c r="G270" s="28"/>
      <c r="H270" s="28"/>
      <c r="I270" s="28"/>
      <c r="J270" s="28"/>
      <c r="K270" s="28"/>
      <c r="L270" s="28"/>
      <c r="M270" s="260"/>
      <c r="N270" s="28"/>
      <c r="O270" s="28"/>
      <c r="P270" s="28"/>
      <c r="Q270"/>
      <c r="R270"/>
      <c r="S270"/>
      <c r="T270"/>
      <c r="U270"/>
      <c r="V270"/>
      <c r="W270"/>
      <c r="X270"/>
      <c r="Y270"/>
      <c r="Z270"/>
      <c r="AA270"/>
      <c r="AB270"/>
      <c r="AC270"/>
      <c r="AD270"/>
    </row>
    <row r="271" spans="1:30" hidden="1" x14ac:dyDescent="0.2">
      <c r="A271"/>
      <c r="B271" s="28"/>
      <c r="C271" s="28"/>
      <c r="D271" s="28"/>
      <c r="E271" s="28"/>
      <c r="F271" s="28"/>
      <c r="G271" s="28"/>
      <c r="H271" s="28"/>
      <c r="I271" s="28"/>
      <c r="J271" s="28"/>
      <c r="K271" s="28"/>
      <c r="L271" s="28"/>
      <c r="M271" s="260"/>
      <c r="N271" s="28"/>
      <c r="O271" s="28"/>
      <c r="P271" s="28"/>
      <c r="Q271"/>
      <c r="R271"/>
      <c r="S271"/>
      <c r="T271"/>
      <c r="U271"/>
      <c r="V271"/>
      <c r="W271"/>
      <c r="X271"/>
      <c r="Y271"/>
      <c r="Z271"/>
      <c r="AA271"/>
      <c r="AB271"/>
      <c r="AC271"/>
      <c r="AD271"/>
    </row>
    <row r="272" spans="1:30" hidden="1" x14ac:dyDescent="0.2">
      <c r="A272"/>
      <c r="B272" s="28"/>
      <c r="C272" s="28"/>
      <c r="D272" s="28"/>
      <c r="E272" s="28"/>
      <c r="F272" s="28"/>
      <c r="G272" s="28"/>
      <c r="H272" s="28"/>
      <c r="I272" s="28"/>
      <c r="J272" s="28"/>
      <c r="K272" s="28"/>
      <c r="L272" s="28"/>
      <c r="M272" s="260"/>
      <c r="N272" s="28"/>
      <c r="O272" s="28"/>
      <c r="P272" s="28"/>
      <c r="Q272"/>
      <c r="R272"/>
      <c r="S272"/>
      <c r="T272"/>
      <c r="U272"/>
      <c r="V272"/>
      <c r="W272"/>
      <c r="X272"/>
      <c r="Y272"/>
      <c r="Z272"/>
      <c r="AA272"/>
      <c r="AB272"/>
      <c r="AC272"/>
      <c r="AD272"/>
    </row>
    <row r="273" spans="1:30" hidden="1" x14ac:dyDescent="0.2">
      <c r="A273"/>
      <c r="B273" s="28"/>
      <c r="C273" s="28"/>
      <c r="D273" s="28"/>
      <c r="E273" s="28"/>
      <c r="F273" s="28"/>
      <c r="G273" s="28"/>
      <c r="H273" s="28"/>
      <c r="I273" s="28"/>
      <c r="J273" s="28"/>
      <c r="K273" s="28"/>
      <c r="L273" s="28"/>
      <c r="M273" s="260"/>
      <c r="N273" s="28"/>
      <c r="O273" s="28"/>
      <c r="P273" s="28"/>
      <c r="Q273"/>
      <c r="R273"/>
      <c r="S273"/>
      <c r="T273"/>
      <c r="U273"/>
      <c r="V273"/>
      <c r="W273"/>
      <c r="X273"/>
      <c r="Y273"/>
      <c r="Z273"/>
      <c r="AA273"/>
      <c r="AB273"/>
      <c r="AC273"/>
      <c r="AD273"/>
    </row>
    <row r="274" spans="1:30" hidden="1" x14ac:dyDescent="0.2">
      <c r="A274"/>
      <c r="B274" s="28"/>
      <c r="C274" s="28"/>
      <c r="D274" s="28"/>
      <c r="E274" s="28"/>
      <c r="F274" s="28"/>
      <c r="G274" s="28"/>
      <c r="H274" s="28"/>
      <c r="I274" s="28"/>
      <c r="J274" s="28"/>
      <c r="K274" s="28"/>
      <c r="L274" s="28"/>
      <c r="M274" s="260"/>
      <c r="N274" s="28"/>
      <c r="O274" s="28"/>
      <c r="P274" s="28"/>
      <c r="Q274"/>
      <c r="R274"/>
      <c r="S274"/>
      <c r="T274"/>
      <c r="U274"/>
      <c r="V274"/>
      <c r="W274"/>
      <c r="X274"/>
      <c r="Y274"/>
      <c r="Z274"/>
      <c r="AA274"/>
      <c r="AB274"/>
      <c r="AC274"/>
      <c r="AD274"/>
    </row>
    <row r="275" spans="1:30" hidden="1" x14ac:dyDescent="0.2">
      <c r="A275"/>
      <c r="B275" s="28"/>
      <c r="C275" s="28"/>
      <c r="D275" s="28"/>
      <c r="E275" s="28"/>
      <c r="F275" s="28"/>
      <c r="G275" s="28"/>
      <c r="H275" s="28"/>
      <c r="I275" s="28"/>
      <c r="J275" s="28"/>
      <c r="K275" s="28"/>
      <c r="L275" s="28"/>
      <c r="M275" s="260"/>
      <c r="N275" s="28"/>
      <c r="O275" s="28"/>
      <c r="P275" s="28"/>
      <c r="Q275"/>
      <c r="R275"/>
      <c r="S275"/>
      <c r="T275"/>
      <c r="U275"/>
      <c r="V275"/>
      <c r="W275"/>
      <c r="X275"/>
      <c r="Y275"/>
      <c r="Z275"/>
      <c r="AA275"/>
      <c r="AB275"/>
      <c r="AC275"/>
      <c r="AD275"/>
    </row>
    <row r="276" spans="1:30" hidden="1" x14ac:dyDescent="0.2">
      <c r="A276"/>
      <c r="B276" s="28"/>
      <c r="C276" s="28"/>
      <c r="D276" s="28"/>
      <c r="E276" s="28"/>
      <c r="F276" s="28"/>
      <c r="G276" s="28"/>
      <c r="H276" s="28"/>
      <c r="I276" s="28"/>
      <c r="J276" s="28"/>
      <c r="K276" s="28"/>
      <c r="L276" s="28"/>
      <c r="M276" s="260"/>
      <c r="N276" s="28"/>
      <c r="O276" s="28"/>
      <c r="P276" s="28"/>
      <c r="Q276"/>
      <c r="R276"/>
      <c r="S276"/>
      <c r="T276"/>
      <c r="U276"/>
      <c r="V276"/>
      <c r="W276"/>
      <c r="X276"/>
      <c r="Y276"/>
      <c r="Z276"/>
      <c r="AA276"/>
      <c r="AB276"/>
      <c r="AC276"/>
      <c r="AD276"/>
    </row>
    <row r="277" spans="1:30" hidden="1" x14ac:dyDescent="0.2">
      <c r="A277"/>
      <c r="B277" s="28"/>
      <c r="C277" s="28"/>
      <c r="D277" s="28"/>
      <c r="E277" s="28"/>
      <c r="F277" s="28"/>
      <c r="G277" s="28"/>
      <c r="H277" s="28"/>
      <c r="I277" s="28"/>
      <c r="J277" s="28"/>
      <c r="K277" s="28"/>
      <c r="L277" s="28"/>
      <c r="M277" s="260"/>
      <c r="N277" s="28"/>
      <c r="O277" s="28"/>
      <c r="P277" s="28"/>
      <c r="Q277"/>
      <c r="R277"/>
      <c r="S277"/>
      <c r="T277"/>
      <c r="U277"/>
      <c r="V277"/>
      <c r="W277"/>
      <c r="X277"/>
      <c r="Y277"/>
      <c r="Z277"/>
      <c r="AA277"/>
      <c r="AB277"/>
      <c r="AC277"/>
      <c r="AD277"/>
    </row>
    <row r="278" spans="1:30" hidden="1" x14ac:dyDescent="0.2">
      <c r="A278"/>
      <c r="B278" s="28"/>
      <c r="C278" s="28"/>
      <c r="D278" s="28"/>
      <c r="E278" s="28"/>
      <c r="F278" s="28"/>
      <c r="G278" s="28"/>
      <c r="H278" s="28"/>
      <c r="I278" s="28"/>
      <c r="J278" s="28"/>
      <c r="K278" s="28"/>
      <c r="L278" s="28"/>
      <c r="M278" s="260"/>
      <c r="N278" s="28"/>
      <c r="O278" s="28"/>
      <c r="P278" s="28"/>
      <c r="Q278"/>
      <c r="R278"/>
      <c r="S278"/>
      <c r="T278"/>
      <c r="U278"/>
      <c r="V278"/>
      <c r="W278"/>
      <c r="X278"/>
      <c r="Y278"/>
      <c r="Z278"/>
      <c r="AA278"/>
      <c r="AB278"/>
      <c r="AC278"/>
      <c r="AD278"/>
    </row>
    <row r="279" spans="1:30" hidden="1" x14ac:dyDescent="0.2">
      <c r="A279"/>
      <c r="B279" s="28"/>
      <c r="C279" s="28"/>
      <c r="D279" s="28"/>
      <c r="E279" s="28"/>
      <c r="F279" s="28"/>
      <c r="G279" s="28"/>
      <c r="H279" s="28"/>
      <c r="I279" s="28"/>
      <c r="J279" s="28"/>
      <c r="K279" s="28"/>
      <c r="L279" s="28"/>
      <c r="M279" s="260"/>
      <c r="N279" s="28"/>
      <c r="O279" s="28"/>
      <c r="P279" s="28"/>
      <c r="Q279"/>
      <c r="R279"/>
      <c r="S279"/>
      <c r="T279"/>
      <c r="U279"/>
      <c r="V279"/>
      <c r="W279"/>
      <c r="X279"/>
      <c r="Y279"/>
      <c r="Z279"/>
      <c r="AA279"/>
      <c r="AB279"/>
      <c r="AC279"/>
      <c r="AD279"/>
    </row>
    <row r="280" spans="1:30" x14ac:dyDescent="0.2">
      <c r="N280" s="28"/>
    </row>
    <row r="281" spans="1:30" x14ac:dyDescent="0.2">
      <c r="N281" s="28"/>
    </row>
    <row r="282" spans="1:30" x14ac:dyDescent="0.2">
      <c r="N282" s="28"/>
    </row>
    <row r="283" spans="1:30" x14ac:dyDescent="0.2">
      <c r="N283" s="28"/>
    </row>
    <row r="284" spans="1:30" x14ac:dyDescent="0.2">
      <c r="N284" s="28"/>
    </row>
    <row r="285" spans="1:30" x14ac:dyDescent="0.2">
      <c r="R285" s="118"/>
    </row>
    <row r="286" spans="1:30" x14ac:dyDescent="0.2">
      <c r="R286" s="118"/>
    </row>
    <row r="287" spans="1:30" x14ac:dyDescent="0.2">
      <c r="R287" s="118"/>
    </row>
    <row r="288" spans="1:30" hidden="1" x14ac:dyDescent="0.2">
      <c r="R288" s="118"/>
      <c r="V288"/>
    </row>
    <row r="289" spans="18:22" hidden="1" x14ac:dyDescent="0.2">
      <c r="R289" s="118"/>
      <c r="V289"/>
    </row>
  </sheetData>
  <sheetProtection algorithmName="SHA-512" hashValue="bWoRLk7Wzx144zqLO49D17z+8EmdY/pULQYa64aKJb6qecFsXjKAvZgx4E2X2790aNenEHfzCVd8wo06HdloRA==" saltValue="GKHEEsxUbtYrsbyOY8DLeQ==" spinCount="100000" sheet="1" formatColumns="0" formatRows="0" selectLockedCells="1"/>
  <mergeCells count="195">
    <mergeCell ref="B233:J233"/>
    <mergeCell ref="B235:J235"/>
    <mergeCell ref="B236:J236"/>
    <mergeCell ref="B237:J237"/>
    <mergeCell ref="B238:J238"/>
    <mergeCell ref="B239:J239"/>
    <mergeCell ref="B243:K243"/>
    <mergeCell ref="J220:L220"/>
    <mergeCell ref="B222:J222"/>
    <mergeCell ref="B223:J223"/>
    <mergeCell ref="B224:J224"/>
    <mergeCell ref="B225:J225"/>
    <mergeCell ref="B226:J226"/>
    <mergeCell ref="B227:J227"/>
    <mergeCell ref="B229:J229"/>
    <mergeCell ref="B230:J230"/>
    <mergeCell ref="B231:J231"/>
    <mergeCell ref="B232:J232"/>
    <mergeCell ref="B221:J221"/>
    <mergeCell ref="B186:K186"/>
    <mergeCell ref="B187:K187"/>
    <mergeCell ref="B190:E190"/>
    <mergeCell ref="B180:K180"/>
    <mergeCell ref="B181:K181"/>
    <mergeCell ref="B182:K182"/>
    <mergeCell ref="B183:K183"/>
    <mergeCell ref="B184:K184"/>
    <mergeCell ref="B185:K185"/>
    <mergeCell ref="B175:K175"/>
    <mergeCell ref="B176:K176"/>
    <mergeCell ref="B177:K177"/>
    <mergeCell ref="B178:K178"/>
    <mergeCell ref="B179:K179"/>
    <mergeCell ref="B168:K168"/>
    <mergeCell ref="B169:K169"/>
    <mergeCell ref="B170:K170"/>
    <mergeCell ref="B171:K171"/>
    <mergeCell ref="B172:K172"/>
    <mergeCell ref="B173:K173"/>
    <mergeCell ref="B163:K163"/>
    <mergeCell ref="B164:K164"/>
    <mergeCell ref="B165:K165"/>
    <mergeCell ref="B166:K166"/>
    <mergeCell ref="B167:K167"/>
    <mergeCell ref="B156:K156"/>
    <mergeCell ref="B157:K157"/>
    <mergeCell ref="B160:E160"/>
    <mergeCell ref="B174:K174"/>
    <mergeCell ref="B150:K150"/>
    <mergeCell ref="B151:K151"/>
    <mergeCell ref="B152:K152"/>
    <mergeCell ref="B153:K153"/>
    <mergeCell ref="B154:K154"/>
    <mergeCell ref="B155:K155"/>
    <mergeCell ref="V160:V161"/>
    <mergeCell ref="X160:X161"/>
    <mergeCell ref="B162:K162"/>
    <mergeCell ref="B145:K145"/>
    <mergeCell ref="B146:K146"/>
    <mergeCell ref="B147:K147"/>
    <mergeCell ref="B148:K148"/>
    <mergeCell ref="B149:K149"/>
    <mergeCell ref="B138:K138"/>
    <mergeCell ref="B139:K139"/>
    <mergeCell ref="B140:K140"/>
    <mergeCell ref="B141:K141"/>
    <mergeCell ref="B142:K142"/>
    <mergeCell ref="B143:K143"/>
    <mergeCell ref="B133:K133"/>
    <mergeCell ref="B134:K134"/>
    <mergeCell ref="B135:K135"/>
    <mergeCell ref="B136:K136"/>
    <mergeCell ref="B137:K137"/>
    <mergeCell ref="B126:D126"/>
    <mergeCell ref="B127:D127"/>
    <mergeCell ref="B130:E130"/>
    <mergeCell ref="B144:K144"/>
    <mergeCell ref="B120:D120"/>
    <mergeCell ref="B121:D121"/>
    <mergeCell ref="B122:D122"/>
    <mergeCell ref="B123:D123"/>
    <mergeCell ref="B124:D124"/>
    <mergeCell ref="B125:D125"/>
    <mergeCell ref="X130:X131"/>
    <mergeCell ref="V130:V131"/>
    <mergeCell ref="B132:K132"/>
    <mergeCell ref="B115:D115"/>
    <mergeCell ref="B116:D116"/>
    <mergeCell ref="B117:D117"/>
    <mergeCell ref="B118:D118"/>
    <mergeCell ref="B119:D119"/>
    <mergeCell ref="B108:D108"/>
    <mergeCell ref="B109:D109"/>
    <mergeCell ref="B110:D110"/>
    <mergeCell ref="B111:D111"/>
    <mergeCell ref="B112:D112"/>
    <mergeCell ref="B113:D113"/>
    <mergeCell ref="B103:D103"/>
    <mergeCell ref="B104:D104"/>
    <mergeCell ref="B105:D105"/>
    <mergeCell ref="B106:D106"/>
    <mergeCell ref="B107:D107"/>
    <mergeCell ref="B96:I96"/>
    <mergeCell ref="B97:I97"/>
    <mergeCell ref="B100:E100"/>
    <mergeCell ref="B114:D114"/>
    <mergeCell ref="B90:I90"/>
    <mergeCell ref="B91:I91"/>
    <mergeCell ref="B92:I92"/>
    <mergeCell ref="B93:I93"/>
    <mergeCell ref="B94:I94"/>
    <mergeCell ref="B95:I95"/>
    <mergeCell ref="V100:V101"/>
    <mergeCell ref="X100:X101"/>
    <mergeCell ref="B102:D102"/>
    <mergeCell ref="B86:I86"/>
    <mergeCell ref="B87:I87"/>
    <mergeCell ref="B88:I88"/>
    <mergeCell ref="B89:I89"/>
    <mergeCell ref="B78:I78"/>
    <mergeCell ref="B79:I79"/>
    <mergeCell ref="B80:I80"/>
    <mergeCell ref="B81:I81"/>
    <mergeCell ref="B82:I82"/>
    <mergeCell ref="B83:I83"/>
    <mergeCell ref="B74:I74"/>
    <mergeCell ref="B75:I75"/>
    <mergeCell ref="B76:I76"/>
    <mergeCell ref="B77:I77"/>
    <mergeCell ref="B66:I66"/>
    <mergeCell ref="B67:I67"/>
    <mergeCell ref="B70:E70"/>
    <mergeCell ref="B84:I84"/>
    <mergeCell ref="B85:I85"/>
    <mergeCell ref="B61:I61"/>
    <mergeCell ref="B62:I62"/>
    <mergeCell ref="B63:I63"/>
    <mergeCell ref="B64:I64"/>
    <mergeCell ref="B65:I65"/>
    <mergeCell ref="V70:V71"/>
    <mergeCell ref="X70:X71"/>
    <mergeCell ref="B72:I72"/>
    <mergeCell ref="B73:I73"/>
    <mergeCell ref="B58:I58"/>
    <mergeCell ref="B59:I59"/>
    <mergeCell ref="B48:I48"/>
    <mergeCell ref="B49:I49"/>
    <mergeCell ref="B50:I50"/>
    <mergeCell ref="B51:I51"/>
    <mergeCell ref="B52:I52"/>
    <mergeCell ref="B53:I53"/>
    <mergeCell ref="B60:I60"/>
    <mergeCell ref="B45:I45"/>
    <mergeCell ref="B46:I46"/>
    <mergeCell ref="B47:I47"/>
    <mergeCell ref="V40:V41"/>
    <mergeCell ref="X40:X41"/>
    <mergeCell ref="B54:I54"/>
    <mergeCell ref="B55:I55"/>
    <mergeCell ref="B56:I56"/>
    <mergeCell ref="B57:I57"/>
    <mergeCell ref="C4:D4"/>
    <mergeCell ref="C5:D5"/>
    <mergeCell ref="C6:D6"/>
    <mergeCell ref="C7:D7"/>
    <mergeCell ref="C8:D8"/>
    <mergeCell ref="C9:D9"/>
    <mergeCell ref="B42:I42"/>
    <mergeCell ref="B43:I43"/>
    <mergeCell ref="B44:I44"/>
    <mergeCell ref="B193:L193"/>
    <mergeCell ref="B194:L194"/>
    <mergeCell ref="B195:L195"/>
    <mergeCell ref="B196:L196"/>
    <mergeCell ref="B197:L197"/>
    <mergeCell ref="B198:L198"/>
    <mergeCell ref="B199:L199"/>
    <mergeCell ref="B200:L200"/>
    <mergeCell ref="B201:L201"/>
    <mergeCell ref="B211:L211"/>
    <mergeCell ref="B212:L212"/>
    <mergeCell ref="B213:L213"/>
    <mergeCell ref="B214:L214"/>
    <mergeCell ref="B215:L215"/>
    <mergeCell ref="B216:L216"/>
    <mergeCell ref="B217:L217"/>
    <mergeCell ref="B202:L202"/>
    <mergeCell ref="B203:L203"/>
    <mergeCell ref="B204:L204"/>
    <mergeCell ref="B205:L205"/>
    <mergeCell ref="B206:L206"/>
    <mergeCell ref="B207:L207"/>
    <mergeCell ref="B208:L208"/>
    <mergeCell ref="B209:L209"/>
    <mergeCell ref="B210:L210"/>
  </mergeCells>
  <conditionalFormatting sqref="E11">
    <cfRule type="expression" dxfId="237" priority="13">
      <formula>MAX($E$13:$E$37)&gt;$C$7</formula>
    </cfRule>
  </conditionalFormatting>
  <conditionalFormatting sqref="E13:E37">
    <cfRule type="expression" dxfId="236" priority="52">
      <formula>$E13&gt;$C$7</formula>
    </cfRule>
  </conditionalFormatting>
  <conditionalFormatting sqref="E38">
    <cfRule type="expression" dxfId="235" priority="48">
      <formula>MAX($E$13:$E$37)&gt;$C$7</formula>
    </cfRule>
  </conditionalFormatting>
  <conditionalFormatting sqref="G13:G37 K13:K37">
    <cfRule type="expression" dxfId="234" priority="46">
      <formula>OR($D13="Medische Specialist",$C13="Overig")</formula>
    </cfRule>
  </conditionalFormatting>
  <conditionalFormatting sqref="K232:L232">
    <cfRule type="expression" dxfId="233" priority="14">
      <formula>$K$230&lt;0</formula>
    </cfRule>
  </conditionalFormatting>
  <conditionalFormatting sqref="K233:L233">
    <cfRule type="expression" dxfId="232" priority="86">
      <formula>$K233&gt;0</formula>
    </cfRule>
  </conditionalFormatting>
  <conditionalFormatting sqref="K240:L240">
    <cfRule type="expression" dxfId="231" priority="47">
      <formula>$K$238&lt;$K$237</formula>
    </cfRule>
  </conditionalFormatting>
  <conditionalFormatting sqref="L13:L37">
    <cfRule type="expression" dxfId="230" priority="6">
      <formula>AND(LEN($C$5)&gt;1,$C$5&lt;&gt;"Overige (zorg-)instellingen",$C$5&lt;&gt;"Onderneming",$C$8&lt;&gt;"Geen staatssteun")</formula>
    </cfRule>
  </conditionalFormatting>
  <conditionalFormatting sqref="L43:L67">
    <cfRule type="expression" dxfId="229" priority="5">
      <formula>AND(LEN($C$5)&gt;1,$C$5&lt;&gt;"Overige (zorg-)instellingen",$C$5&lt;&gt;"Onderneming",$C$8&lt;&gt;"Geen staatssteun")</formula>
    </cfRule>
  </conditionalFormatting>
  <conditionalFormatting sqref="L73:L97">
    <cfRule type="expression" dxfId="228" priority="4">
      <formula>AND(LEN($C$5)&gt;1,$C$5&lt;&gt;"Overige (zorg-)instellingen",$C$5&lt;&gt;"Onderneming",$C$8&lt;&gt;"Geen staatssteun")</formula>
    </cfRule>
  </conditionalFormatting>
  <conditionalFormatting sqref="L103:L127">
    <cfRule type="expression" dxfId="227" priority="3">
      <formula>AND(LEN($C$5)&gt;1,$C$5&lt;&gt;"Overige (zorg-)instellingen",$C$5&lt;&gt;"Onderneming",$C$8&lt;&gt;"Geen staatssteun")</formula>
    </cfRule>
  </conditionalFormatting>
  <conditionalFormatting sqref="L133:L157">
    <cfRule type="expression" dxfId="226" priority="2">
      <formula>AND(LEN($C$5)&gt;1,$C$5&lt;&gt;"Overige (zorg-)instellingen",$C$5&lt;&gt;"Onderneming",$C$8&lt;&gt;"Geen staatssteun")</formula>
    </cfRule>
  </conditionalFormatting>
  <conditionalFormatting sqref="L163:L187">
    <cfRule type="expression" dxfId="225" priority="1">
      <formula>AND(LEN($C$5)&gt;1,$C$5&lt;&gt;"Overige (zorg-)instellingen",$C$5&lt;&gt;"Onderneming",$C$8&lt;&gt;"Geen staatssteun")</formula>
    </cfRule>
  </conditionalFormatting>
  <conditionalFormatting sqref="L233">
    <cfRule type="expression" dxfId="224" priority="16">
      <formula>$K$232&lt;$K$231</formula>
    </cfRule>
  </conditionalFormatting>
  <conditionalFormatting sqref="N232">
    <cfRule type="expression" dxfId="223" priority="15">
      <formula>$K$230&lt;0</formula>
    </cfRule>
  </conditionalFormatting>
  <conditionalFormatting sqref="V240">
    <cfRule type="expression" dxfId="222" priority="12">
      <formula>$K$238&lt;$K$237</formula>
    </cfRule>
  </conditionalFormatting>
  <conditionalFormatting sqref="X240">
    <cfRule type="expression" dxfId="221" priority="11">
      <formula>$K$238&lt;$K$237</formula>
    </cfRule>
  </conditionalFormatting>
  <dataValidations count="3">
    <dataValidation type="list" showInputMessage="1" showErrorMessage="1" sqref="D13:D37" xr:uid="{37C4E305-5DD7-4757-BCDD-068BA50C5289}">
      <formula1>INDIRECT(C13)</formula1>
    </dataValidation>
    <dataValidation type="custom" showInputMessage="1" showErrorMessage="1" sqref="G13:G37 K13:K37" xr:uid="{ABF4C4F0-1BE0-4F3C-B020-341D0CAB70D5}">
      <formula1>OR($C13="Overig",$D13="Medische Specialist")</formula1>
    </dataValidation>
    <dataValidation type="list" allowBlank="1" showInputMessage="1" showErrorMessage="1" sqref="L43:L67 L103:L127 L13:L37 L133:L157 L73:L97 L163:L187" xr:uid="{EA9B4DD2-D164-4A0B-86B1-FC3A43EAE9DD}">
      <formula1>INDIRECT(IF(OR($C$5="Overige (zorg-)instellingen",$C$5="Onderneming"),"activiteit2","activiteit1"))</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7" max="1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3C71ECC-0A6F-490A-A2DE-A393E56BD5F0}">
          <x14:formula1>
            <xm:f>Hulpsheets!$AW$4:$AW$5</xm:f>
          </x14:formula1>
          <xm:sqref>E103:E127</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58E52-7541-419A-8633-2292D7C1D9F5}">
  <sheetPr codeName="Blad12">
    <pageSetUpPr fitToPage="1"/>
  </sheetPr>
  <dimension ref="A1:XFC289"/>
  <sheetViews>
    <sheetView zoomScale="85" zoomScaleNormal="85" workbookViewId="0">
      <pane ySplit="9" topLeftCell="A10" activePane="bottomLeft" state="frozen"/>
      <selection activeCell="Z1" sqref="Z1:AD1048576"/>
      <selection pane="bottomLeft" activeCell="B13" sqref="B13"/>
    </sheetView>
  </sheetViews>
  <sheetFormatPr defaultColWidth="0" defaultRowHeight="12.75" zeroHeight="1" outlineLevelRow="1" outlineLevelCol="1" x14ac:dyDescent="0.2"/>
  <cols>
    <col min="1" max="1" width="4.7109375" style="30" customWidth="1"/>
    <col min="2" max="2" width="35.28515625" style="30" customWidth="1"/>
    <col min="3" max="3" width="20.85546875" style="30" customWidth="1"/>
    <col min="4" max="4" width="20.28515625" style="30" customWidth="1" outlineLevel="1"/>
    <col min="5" max="5" width="22.5703125" style="30" customWidth="1" outlineLevel="1"/>
    <col min="6" max="6" width="17.5703125" style="30" customWidth="1" outlineLevel="1"/>
    <col min="7" max="7" width="19.85546875" style="30" customWidth="1" outlineLevel="1"/>
    <col min="8" max="8" width="14.140625" style="30" customWidth="1" outlineLevel="1"/>
    <col min="9" max="9" width="17.7109375" style="30" customWidth="1" outlineLevel="1"/>
    <col min="10" max="10" width="24.7109375" style="30" customWidth="1"/>
    <col min="11" max="11" width="19.5703125" style="30" customWidth="1"/>
    <col min="12" max="12" width="23.140625" style="30" customWidth="1"/>
    <col min="13" max="13" width="9.7109375" style="255" hidden="1" customWidth="1"/>
    <col min="14" max="14" width="15.5703125" style="30" customWidth="1"/>
    <col min="15" max="15" width="15.5703125" style="30" hidden="1" customWidth="1"/>
    <col min="16" max="16" width="17.140625" style="30" hidden="1" customWidth="1"/>
    <col min="17" max="17" width="2.85546875" style="30" customWidth="1"/>
    <col min="18" max="18" width="24.5703125" style="30" customWidth="1"/>
    <col min="19" max="19" width="23.85546875" style="30" hidden="1" customWidth="1"/>
    <col min="20" max="20" width="20.85546875" style="30" hidden="1" customWidth="1"/>
    <col min="21" max="21" width="3.140625" style="30" customWidth="1"/>
    <col min="22" max="22" width="24.5703125" style="30" hidden="1" customWidth="1" outlineLevel="1"/>
    <col min="23" max="23" width="4.85546875" style="30" hidden="1" customWidth="1" outlineLevel="1"/>
    <col min="24" max="24" width="24.5703125" style="30" hidden="1" customWidth="1" outlineLevel="1"/>
    <col min="25" max="25" width="11.140625" style="30" customWidth="1" collapsed="1"/>
    <col min="26" max="30" width="24.5703125" style="30" hidden="1" customWidth="1"/>
    <col min="31" max="16379" width="27" hidden="1"/>
    <col min="16380" max="16380" width="8" hidden="1"/>
    <col min="16381" max="16381" width="9.140625" hidden="1"/>
    <col min="16382" max="16382" width="10.28515625" hidden="1"/>
    <col min="16383" max="16383" width="9.140625" hidden="1"/>
    <col min="16384" max="16384" width="10.28515625" hidden="1"/>
  </cols>
  <sheetData>
    <row r="1" spans="1:30" x14ac:dyDescent="0.2">
      <c r="B1" s="10"/>
      <c r="C1" s="10"/>
      <c r="D1" s="10"/>
      <c r="E1" s="10"/>
      <c r="F1" s="10"/>
      <c r="G1" s="11"/>
      <c r="H1" s="11"/>
      <c r="I1" s="10"/>
      <c r="J1" s="11"/>
      <c r="K1" s="11"/>
      <c r="P1" s="29"/>
      <c r="Q1" s="29"/>
      <c r="R1" s="29"/>
      <c r="S1" s="29"/>
      <c r="T1" s="29"/>
      <c r="U1" s="29"/>
      <c r="V1" s="29"/>
      <c r="W1" s="29"/>
      <c r="X1" s="29"/>
      <c r="Z1" s="29"/>
      <c r="AA1" s="29"/>
      <c r="AB1" s="29"/>
    </row>
    <row r="2" spans="1:30" ht="18" x14ac:dyDescent="0.2">
      <c r="B2" s="31" t="s">
        <v>80</v>
      </c>
      <c r="C2" s="29"/>
      <c r="D2" s="29"/>
      <c r="E2" s="29"/>
      <c r="F2" s="29"/>
      <c r="I2" s="29"/>
      <c r="P2" s="29"/>
      <c r="Q2" s="29"/>
      <c r="R2" s="29"/>
      <c r="S2" s="29"/>
      <c r="T2" s="29"/>
      <c r="U2" s="29"/>
      <c r="V2" s="29"/>
      <c r="W2" s="29"/>
      <c r="X2" s="29"/>
      <c r="Z2" s="29"/>
      <c r="AA2" s="29"/>
      <c r="AB2" s="29"/>
    </row>
    <row r="3" spans="1:30" ht="13.5" thickBot="1" x14ac:dyDescent="0.25">
      <c r="B3" s="96"/>
      <c r="C3" s="29"/>
      <c r="D3" s="29"/>
      <c r="E3" s="29"/>
      <c r="F3" s="29"/>
      <c r="I3" s="29"/>
      <c r="Q3" s="29"/>
      <c r="R3" s="29"/>
      <c r="S3" s="29"/>
      <c r="T3" s="29"/>
      <c r="U3" s="29"/>
      <c r="V3" s="29"/>
      <c r="W3" s="29"/>
      <c r="X3" s="29"/>
      <c r="Z3" s="29"/>
      <c r="AA3" s="29"/>
      <c r="AB3" s="29"/>
    </row>
    <row r="4" spans="1:30" ht="13.5" thickBot="1" x14ac:dyDescent="0.25">
      <c r="B4" s="159" t="s">
        <v>81</v>
      </c>
      <c r="C4" s="510">
        <f>Basisgegevens!C19</f>
        <v>0</v>
      </c>
      <c r="D4" s="511"/>
      <c r="E4" s="29"/>
      <c r="F4" s="29"/>
      <c r="I4" s="29"/>
      <c r="Q4" s="29"/>
      <c r="R4" s="29"/>
      <c r="S4" s="29"/>
      <c r="T4" s="29"/>
      <c r="U4" s="29"/>
      <c r="V4" s="29"/>
      <c r="W4" s="29"/>
      <c r="X4" s="29"/>
      <c r="Z4" s="29"/>
      <c r="AA4" s="29"/>
      <c r="AB4" s="29"/>
    </row>
    <row r="5" spans="1:30" ht="13.5" thickBot="1" x14ac:dyDescent="0.25">
      <c r="B5" s="159" t="s">
        <v>82</v>
      </c>
      <c r="C5" s="510">
        <f>Basisgegevens!D19</f>
        <v>0</v>
      </c>
      <c r="D5" s="511"/>
      <c r="E5" s="29"/>
      <c r="F5" s="29"/>
      <c r="I5" s="29"/>
      <c r="Q5" s="29"/>
      <c r="R5" s="29"/>
      <c r="S5" s="29"/>
      <c r="T5" s="29"/>
      <c r="U5" s="29"/>
      <c r="V5" s="29"/>
      <c r="W5" s="29"/>
      <c r="X5" s="29"/>
      <c r="Z5" s="29"/>
      <c r="AA5" s="29"/>
      <c r="AB5" s="29"/>
    </row>
    <row r="6" spans="1:30" ht="13.5" thickBot="1" x14ac:dyDescent="0.25">
      <c r="B6" s="159" t="s">
        <v>83</v>
      </c>
      <c r="C6" s="510">
        <f>Basisgegevens!E19</f>
        <v>0</v>
      </c>
      <c r="D6" s="511"/>
      <c r="E6" s="29"/>
      <c r="F6" s="29"/>
      <c r="I6" s="29"/>
      <c r="P6" s="29"/>
      <c r="Q6" s="29"/>
      <c r="R6" s="29"/>
      <c r="S6" s="29"/>
      <c r="T6" s="29"/>
      <c r="U6" s="29"/>
      <c r="V6" s="29"/>
      <c r="W6" s="29"/>
      <c r="X6" s="29"/>
      <c r="Z6" s="29"/>
      <c r="AA6" s="29"/>
      <c r="AB6" s="29"/>
    </row>
    <row r="7" spans="1:30" ht="13.5" thickBot="1" x14ac:dyDescent="0.25">
      <c r="B7" s="159" t="s">
        <v>84</v>
      </c>
      <c r="C7" s="512" t="str">
        <f>IF(Basisgegevens!C6="","",Basisgegevens!C6)</f>
        <v/>
      </c>
      <c r="D7" s="513"/>
      <c r="E7" s="29"/>
      <c r="F7" s="29"/>
      <c r="I7" s="29"/>
      <c r="P7" s="29"/>
      <c r="Q7" s="29"/>
      <c r="R7" s="29"/>
      <c r="S7" s="29"/>
      <c r="T7" s="29"/>
      <c r="U7" s="29"/>
      <c r="V7" s="29"/>
      <c r="W7" s="29"/>
      <c r="X7" s="29"/>
      <c r="Z7" s="29"/>
      <c r="AA7" s="29"/>
      <c r="AB7" s="29"/>
    </row>
    <row r="8" spans="1:30" ht="13.5" thickBot="1" x14ac:dyDescent="0.25">
      <c r="B8" s="159" t="s">
        <v>225</v>
      </c>
      <c r="C8" s="510">
        <f>Basisgegevens!F19</f>
        <v>0</v>
      </c>
      <c r="D8" s="511"/>
      <c r="E8" s="29"/>
      <c r="F8" s="29"/>
      <c r="I8" s="29"/>
      <c r="P8" s="29"/>
      <c r="Q8" s="29"/>
      <c r="R8" s="29"/>
      <c r="S8" s="29"/>
      <c r="T8" s="29"/>
      <c r="U8" s="29"/>
      <c r="V8" s="29"/>
      <c r="W8" s="29"/>
      <c r="X8" s="29"/>
      <c r="Z8" s="29"/>
      <c r="AA8" s="29"/>
      <c r="AB8" s="29"/>
    </row>
    <row r="9" spans="1:30" ht="13.5" thickBot="1" x14ac:dyDescent="0.25">
      <c r="B9" s="159" t="s">
        <v>229</v>
      </c>
      <c r="C9" s="510">
        <f>IF($C$8="AGVV",Basisgegevens!G19,$C$8)</f>
        <v>0</v>
      </c>
      <c r="D9" s="511"/>
      <c r="E9" s="430"/>
      <c r="F9" s="29"/>
      <c r="I9" s="29"/>
      <c r="P9" s="29"/>
      <c r="Q9" s="29"/>
      <c r="R9" s="29"/>
      <c r="S9" s="29"/>
      <c r="T9" s="29"/>
      <c r="U9" s="29"/>
      <c r="V9" s="29"/>
      <c r="W9" s="29"/>
      <c r="X9" s="29"/>
      <c r="Z9" s="29"/>
      <c r="AA9" s="29"/>
      <c r="AB9" s="29"/>
    </row>
    <row r="10" spans="1:30" ht="26.25" thickBot="1" x14ac:dyDescent="0.25">
      <c r="B10" s="5" t="s">
        <v>85</v>
      </c>
      <c r="C10" s="6"/>
      <c r="D10" s="6"/>
      <c r="E10" s="219"/>
      <c r="F10" s="6"/>
      <c r="G10" s="6"/>
      <c r="H10" s="6"/>
      <c r="I10" s="6"/>
      <c r="J10" s="6"/>
      <c r="K10" s="6"/>
      <c r="L10" s="6"/>
      <c r="M10" s="256"/>
      <c r="N10" s="51"/>
      <c r="O10" s="51"/>
      <c r="P10" s="51"/>
      <c r="Q10" s="6"/>
      <c r="R10" s="406" t="s">
        <v>87</v>
      </c>
      <c r="S10" s="401"/>
      <c r="T10" s="402"/>
      <c r="U10" s="6"/>
      <c r="V10" s="408" t="s">
        <v>61</v>
      </c>
      <c r="W10" s="6"/>
      <c r="X10" s="408" t="s">
        <v>62</v>
      </c>
      <c r="Z10" s="401"/>
      <c r="AA10" s="402"/>
      <c r="AB10" s="401"/>
      <c r="AC10" s="402"/>
      <c r="AD10" s="460"/>
    </row>
    <row r="11" spans="1:30" ht="13.5" thickBot="1" x14ac:dyDescent="0.25">
      <c r="A11" s="5"/>
      <c r="B11" s="6"/>
      <c r="C11" s="6"/>
      <c r="D11" s="6"/>
      <c r="E11" s="219" t="s">
        <v>86</v>
      </c>
      <c r="F11" s="6"/>
      <c r="G11" s="6"/>
      <c r="H11" s="6"/>
      <c r="I11" s="6"/>
      <c r="J11" s="6"/>
      <c r="K11" s="6"/>
      <c r="L11" s="6"/>
      <c r="M11" s="256"/>
      <c r="P11" s="6"/>
      <c r="Q11" s="6"/>
      <c r="R11" s="6"/>
      <c r="S11" s="6"/>
      <c r="T11" s="6"/>
      <c r="U11" s="6"/>
      <c r="V11" s="6"/>
      <c r="W11" s="6"/>
      <c r="X11" s="6"/>
      <c r="Z11" s="6"/>
      <c r="AA11" s="6"/>
      <c r="AB11" s="6"/>
      <c r="AC11" s="97"/>
      <c r="AD11" s="97"/>
    </row>
    <row r="12" spans="1:30" ht="68.25" customHeight="1" thickBot="1" x14ac:dyDescent="0.25">
      <c r="A12" s="116"/>
      <c r="B12" s="368" t="s">
        <v>88</v>
      </c>
      <c r="C12" s="236" t="s">
        <v>208</v>
      </c>
      <c r="D12" s="236" t="s">
        <v>89</v>
      </c>
      <c r="E12" s="236" t="s">
        <v>90</v>
      </c>
      <c r="F12" s="236" t="s">
        <v>91</v>
      </c>
      <c r="G12" s="236" t="s">
        <v>193</v>
      </c>
      <c r="H12" s="236" t="s">
        <v>92</v>
      </c>
      <c r="I12" s="236" t="s">
        <v>93</v>
      </c>
      <c r="J12" s="236" t="s">
        <v>194</v>
      </c>
      <c r="K12" s="236" t="s">
        <v>195</v>
      </c>
      <c r="L12" s="236" t="s">
        <v>235</v>
      </c>
      <c r="M12" s="143" t="s">
        <v>94</v>
      </c>
      <c r="N12" s="143" t="s">
        <v>66</v>
      </c>
      <c r="O12" s="237" t="s">
        <v>95</v>
      </c>
      <c r="P12" s="237" t="s">
        <v>96</v>
      </c>
      <c r="Q12" s="117"/>
      <c r="R12" s="239" t="s">
        <v>68</v>
      </c>
      <c r="S12" s="93" t="s">
        <v>97</v>
      </c>
      <c r="T12" s="93" t="s">
        <v>70</v>
      </c>
      <c r="U12" s="118"/>
      <c r="V12" s="239" t="s">
        <v>68</v>
      </c>
      <c r="W12" s="409"/>
      <c r="X12" s="239" t="s">
        <v>68</v>
      </c>
      <c r="Y12" s="117"/>
      <c r="Z12" s="238" t="s">
        <v>97</v>
      </c>
      <c r="AA12" s="93" t="s">
        <v>70</v>
      </c>
      <c r="AB12" s="238" t="s">
        <v>97</v>
      </c>
      <c r="AC12" s="238" t="s">
        <v>70</v>
      </c>
      <c r="AD12" s="118"/>
    </row>
    <row r="13" spans="1:30" x14ac:dyDescent="0.2">
      <c r="A13" s="6"/>
      <c r="B13" s="52"/>
      <c r="C13" s="323" t="str">
        <f t="shared" ref="C13:C37" si="0">IF(B13="","",IF($C$5="Universiteit","UNL",IF($C$5="Universitair Medisch Centrum","NFU","Overig")))</f>
        <v/>
      </c>
      <c r="D13" s="20"/>
      <c r="E13" s="124"/>
      <c r="F13" s="34">
        <f>IFERROR(IF(C13="UNL",INDEX(Tabel_UNL,MATCH($E13,Hulpsheets!$P$3:$P$123,0),MATCH($D13,Hulpsheets!$P$3:$U$3,0)),IF(C13="NFU",INDEX(Tabel_NFU,MATCH($E13,Hulpsheets!$W$3:$W$99,0),MATCH($D13,Hulpsheets!$W$3:$AC$3,0)),IF(C13="Overig",0,0))),0)</f>
        <v>0</v>
      </c>
      <c r="G13" s="355"/>
      <c r="H13" s="127"/>
      <c r="I13" s="33">
        <f>IF(F13&gt;0,F13*H13,G13*E13*H13)</f>
        <v>0</v>
      </c>
      <c r="J13" s="1">
        <f t="shared" ref="J13:J14" si="1">IF(OR(C13="Overig",D13="Medische Specialist"),I13*0.4,0)</f>
        <v>0</v>
      </c>
      <c r="K13" s="358"/>
      <c r="L13" s="429" t="s">
        <v>120</v>
      </c>
      <c r="M13" s="257" t="str">
        <f>IF(LEN($C$5)&lt;=1,
    "",
    IF(
        OR($C$5="Overige (zorg-)instellingen",$C$5="Onderneming"),
        IF(Basisgegevens!$C$5="Ja",
            IFERROR(
                INDEX(Hulpsheets!$AO$3:$AR$18,
                    MATCH($C$9,Hulpsheets!$AN$3:$AN$18,0),
                    MATCH($C$6,Hulpsheets!$AO$3:$AR$3,0)
                ),
                ""
            ),
            IFERROR(
                INDEX(Hulpsheets!$AH$3:$AK$18,
                    MATCH($C$9,Hulpsheets!$AG$3:$AG$18,0),
                    MATCH($C$6,Hulpsheets!$AH$3:$AK$3,0)
                ),
                ""
            )
        ),
        IF($L13="Niet-economische activiteit",
            100%,
            IF(Basisgegevens!$C$5="Ja",
                IFERROR(
                    INDEX(Hulpsheets!$AO$3:$AR$18,
                        MATCH($C$9,Hulpsheets!$AN$3:$AN$18,0),
                        MATCH($C$6,Hulpsheets!$AO$3:$AR$3,0)
                    ),
                    ""
                ),
                IFERROR(
                    INDEX(Hulpsheets!$AH$3:$AK$18,
                        MATCH($C$9,Hulpsheets!$AG$3:$AG$18,0),
                        MATCH($C$6,Hulpsheets!$AH$3:$AK$3,0)
                    ),
                    ""
                )
            )
        )
    )
)</f>
        <v/>
      </c>
      <c r="N13" s="396">
        <f t="shared" ref="N13:N37" si="2">IF(OR(C13="Overig",$D13="Medische Specialist"),((I13+J13)*(1+K13)),I13)</f>
        <v>0</v>
      </c>
      <c r="O13" s="394" t="str">
        <f>IFERROR(N13*M13,"")</f>
        <v/>
      </c>
      <c r="P13" s="81" t="str">
        <f>IFERROR(N13-O13,"")</f>
        <v/>
      </c>
      <c r="R13" s="404"/>
      <c r="S13" s="403" t="str">
        <f>IFERROR($R13*(1-$M13),"")</f>
        <v/>
      </c>
      <c r="T13" s="130" t="str">
        <f>IFERROR(R13-S13,"")</f>
        <v/>
      </c>
      <c r="U13" s="70"/>
      <c r="V13" s="404"/>
      <c r="W13" s="70"/>
      <c r="X13" s="404"/>
      <c r="Z13" s="407" t="str">
        <f>IFERROR($V13*(1-$M13),"")</f>
        <v/>
      </c>
      <c r="AA13" s="130" t="str">
        <f t="shared" ref="AA13:AA37" si="3">IFERROR(V13-Z13,"")</f>
        <v/>
      </c>
      <c r="AB13" s="407" t="str">
        <f t="shared" ref="AB13:AB37" si="4">IFERROR($X13*(1-$M13),"")</f>
        <v/>
      </c>
      <c r="AC13" s="130" t="str">
        <f t="shared" ref="AC13:AC37" si="5">IFERROR(X13-AB13,"")</f>
        <v/>
      </c>
      <c r="AD13" s="461"/>
    </row>
    <row r="14" spans="1:30" x14ac:dyDescent="0.2">
      <c r="A14" s="6"/>
      <c r="B14" s="53"/>
      <c r="C14" s="323" t="str">
        <f t="shared" si="0"/>
        <v/>
      </c>
      <c r="D14" s="20"/>
      <c r="E14" s="125"/>
      <c r="F14" s="34">
        <f>IFERROR(IF(C14="UNL",INDEX(Tabel_UNL,MATCH($E14,Hulpsheets!$P$3:$P$123,0),MATCH($D14,Hulpsheets!$P$3:$U$3,0)),IF(C14="NFU",INDEX(Tabel_NFU,MATCH($E14,Hulpsheets!$W$3:$W$99,0),MATCH($D14,Hulpsheets!$W$3:$AC$3,0)),IF(C14="Overig",0,0))),0)</f>
        <v>0</v>
      </c>
      <c r="G14" s="356"/>
      <c r="H14" s="128"/>
      <c r="I14" s="1">
        <f t="shared" ref="I14:I37" si="6">IF(F14&gt;0,F14*H14,G14*E14*H14)</f>
        <v>0</v>
      </c>
      <c r="J14" s="1">
        <f t="shared" si="1"/>
        <v>0</v>
      </c>
      <c r="K14" s="359"/>
      <c r="L14" s="429" t="s">
        <v>120</v>
      </c>
      <c r="M14" s="257" t="str">
        <f>IF(LEN($C$5)&lt;=1,
    "",
    IF(
        OR($C$5="Overige (zorg-)instellingen",$C$5="Onderneming"),
        IF(Basisgegevens!$C$5="Ja",
            IFERROR(
                INDEX(Hulpsheets!$AO$3:$AR$18,
                    MATCH($C$9,Hulpsheets!$AN$3:$AN$18,0),
                    MATCH($C$6,Hulpsheets!$AO$3:$AR$3,0)
                ),
                ""
            ),
            IFERROR(
                INDEX(Hulpsheets!$AH$3:$AK$18,
                    MATCH($C$9,Hulpsheets!$AG$3:$AG$18,0),
                    MATCH($C$6,Hulpsheets!$AH$3:$AK$3,0)
                ),
                ""
            )
        ),
        IF($L14="Niet-economische activiteit",
            100%,
            IF(Basisgegevens!$C$5="Ja",
                IFERROR(
                    INDEX(Hulpsheets!$AO$3:$AR$18,
                        MATCH($C$9,Hulpsheets!$AN$3:$AN$18,0),
                        MATCH($C$6,Hulpsheets!$AO$3:$AR$3,0)
                    ),
                    ""
                ),
                IFERROR(
                    INDEX(Hulpsheets!$AH$3:$AK$18,
                        MATCH($C$9,Hulpsheets!$AG$3:$AG$18,0),
                        MATCH($C$6,Hulpsheets!$AH$3:$AK$3,0)
                    ),
                    ""
                )
            )
        )
    )
)</f>
        <v/>
      </c>
      <c r="N14" s="397">
        <f t="shared" si="2"/>
        <v>0</v>
      </c>
      <c r="O14" s="394" t="str">
        <f t="shared" ref="O14:O37" si="7">IFERROR(N14*M14,"")</f>
        <v/>
      </c>
      <c r="P14" s="81" t="str">
        <f t="shared" ref="P14:P37" si="8">IFERROR(N14-O14,"")</f>
        <v/>
      </c>
      <c r="R14" s="404"/>
      <c r="S14" s="403" t="str">
        <f t="shared" ref="S14:S37" si="9">IFERROR($R14*(1-$M14),"")</f>
        <v/>
      </c>
      <c r="T14" s="130" t="str">
        <f t="shared" ref="T14:T36" si="10">IFERROR(R14-S14,"")</f>
        <v/>
      </c>
      <c r="U14" s="70"/>
      <c r="V14" s="404"/>
      <c r="W14" s="70"/>
      <c r="X14" s="404"/>
      <c r="Z14" s="407" t="str">
        <f t="shared" ref="Z14:Z37" si="11">IFERROR($V14*(1-$M14),"")</f>
        <v/>
      </c>
      <c r="AA14" s="130" t="str">
        <f t="shared" si="3"/>
        <v/>
      </c>
      <c r="AB14" s="407" t="str">
        <f t="shared" si="4"/>
        <v/>
      </c>
      <c r="AC14" s="130" t="str">
        <f t="shared" si="5"/>
        <v/>
      </c>
      <c r="AD14" s="461"/>
    </row>
    <row r="15" spans="1:30" x14ac:dyDescent="0.2">
      <c r="A15" s="6"/>
      <c r="B15" s="53"/>
      <c r="C15" s="323" t="str">
        <f t="shared" si="0"/>
        <v/>
      </c>
      <c r="D15" s="20"/>
      <c r="E15" s="125"/>
      <c r="F15" s="34">
        <f>IFERROR(IF(C15="UNL",INDEX(Tabel_UNL,MATCH($E15,Hulpsheets!$P$3:$P$123,0),MATCH($D15,Hulpsheets!$P$3:$U$3,0)),IF(C15="NFU",INDEX(Tabel_NFU,MATCH($E15,Hulpsheets!$W$3:$W$99,0),MATCH($D15,Hulpsheets!$W$3:$AC$3,0)),IF(C15="Overig",0,0))),0)</f>
        <v>0</v>
      </c>
      <c r="G15" s="356"/>
      <c r="H15" s="128"/>
      <c r="I15" s="1">
        <f>IF(F15&gt;0,F15*H15,G15*E15*H15)</f>
        <v>0</v>
      </c>
      <c r="J15" s="1">
        <f>IF(OR(C15="Overig",D15="Medische Specialist"),I15*0.4,0)</f>
        <v>0</v>
      </c>
      <c r="K15" s="359"/>
      <c r="L15" s="429" t="s">
        <v>120</v>
      </c>
      <c r="M15" s="257" t="str">
        <f>IF(LEN($C$5)&lt;=1,
    "",
    IF(
        OR($C$5="Overige (zorg-)instellingen",$C$5="Onderneming"),
        IF(Basisgegevens!$C$5="Ja",
            IFERROR(
                INDEX(Hulpsheets!$AO$3:$AR$18,
                    MATCH($C$9,Hulpsheets!$AN$3:$AN$18,0),
                    MATCH($C$6,Hulpsheets!$AO$3:$AR$3,0)
                ),
                ""
            ),
            IFERROR(
                INDEX(Hulpsheets!$AH$3:$AK$18,
                    MATCH($C$9,Hulpsheets!$AG$3:$AG$18,0),
                    MATCH($C$6,Hulpsheets!$AH$3:$AK$3,0)
                ),
                ""
            )
        ),
        IF($L15="Niet-economische activiteit",
            100%,
            IF(Basisgegevens!$C$5="Ja",
                IFERROR(
                    INDEX(Hulpsheets!$AO$3:$AR$18,
                        MATCH($C$9,Hulpsheets!$AN$3:$AN$18,0),
                        MATCH($C$6,Hulpsheets!$AO$3:$AR$3,0)
                    ),
                    ""
                ),
                IFERROR(
                    INDEX(Hulpsheets!$AH$3:$AK$18,
                        MATCH($C$9,Hulpsheets!$AG$3:$AG$18,0),
                        MATCH($C$6,Hulpsheets!$AH$3:$AK$3,0)
                    ),
                    ""
                )
            )
        )
    )
)</f>
        <v/>
      </c>
      <c r="N15" s="397">
        <f t="shared" si="2"/>
        <v>0</v>
      </c>
      <c r="O15" s="394" t="str">
        <f t="shared" si="7"/>
        <v/>
      </c>
      <c r="P15" s="81" t="str">
        <f t="shared" si="8"/>
        <v/>
      </c>
      <c r="R15" s="404"/>
      <c r="S15" s="403" t="str">
        <f t="shared" si="9"/>
        <v/>
      </c>
      <c r="T15" s="130" t="str">
        <f t="shared" si="10"/>
        <v/>
      </c>
      <c r="U15" s="70"/>
      <c r="V15" s="404"/>
      <c r="W15" s="70"/>
      <c r="X15" s="404"/>
      <c r="Z15" s="407" t="str">
        <f t="shared" si="11"/>
        <v/>
      </c>
      <c r="AA15" s="130" t="str">
        <f t="shared" si="3"/>
        <v/>
      </c>
      <c r="AB15" s="407" t="str">
        <f t="shared" si="4"/>
        <v/>
      </c>
      <c r="AC15" s="130" t="str">
        <f t="shared" si="5"/>
        <v/>
      </c>
      <c r="AD15" s="461"/>
    </row>
    <row r="16" spans="1:30" x14ac:dyDescent="0.2">
      <c r="A16" s="6"/>
      <c r="B16" s="53"/>
      <c r="C16" s="323" t="str">
        <f t="shared" si="0"/>
        <v/>
      </c>
      <c r="D16" s="20"/>
      <c r="E16" s="125"/>
      <c r="F16" s="34">
        <f>IFERROR(IF(C16="UNL",INDEX(Tabel_UNL,MATCH($E16,Hulpsheets!$P$3:$P$123,0),MATCH($D16,Hulpsheets!$P$3:$U$3,0)),IF(C16="NFU",INDEX(Tabel_NFU,MATCH($E16,Hulpsheets!$W$3:$W$99,0),MATCH($D16,Hulpsheets!$W$3:$AC$3,0)),IF(C16="Overig",0,0))),0)</f>
        <v>0</v>
      </c>
      <c r="G16" s="356"/>
      <c r="H16" s="128"/>
      <c r="I16" s="1">
        <f t="shared" si="6"/>
        <v>0</v>
      </c>
      <c r="J16" s="1">
        <f t="shared" ref="J16:J37" si="12">IF(OR(C16="Overig",D16="Medische Specialist"),I16*0.4,0)</f>
        <v>0</v>
      </c>
      <c r="K16" s="359"/>
      <c r="L16" s="429" t="s">
        <v>120</v>
      </c>
      <c r="M16" s="257" t="str">
        <f>IF(LEN($C$5)&lt;=1,
    "",
    IF(
        OR($C$5="Overige (zorg-)instellingen",$C$5="Onderneming"),
        IF(Basisgegevens!$C$5="Ja",
            IFERROR(
                INDEX(Hulpsheets!$AO$3:$AR$18,
                    MATCH($C$9,Hulpsheets!$AN$3:$AN$18,0),
                    MATCH($C$6,Hulpsheets!$AO$3:$AR$3,0)
                ),
                ""
            ),
            IFERROR(
                INDEX(Hulpsheets!$AH$3:$AK$18,
                    MATCH($C$9,Hulpsheets!$AG$3:$AG$18,0),
                    MATCH($C$6,Hulpsheets!$AH$3:$AK$3,0)
                ),
                ""
            )
        ),
        IF($L16="Niet-economische activiteit",
            100%,
            IF(Basisgegevens!$C$5="Ja",
                IFERROR(
                    INDEX(Hulpsheets!$AO$3:$AR$18,
                        MATCH($C$9,Hulpsheets!$AN$3:$AN$18,0),
                        MATCH($C$6,Hulpsheets!$AO$3:$AR$3,0)
                    ),
                    ""
                ),
                IFERROR(
                    INDEX(Hulpsheets!$AH$3:$AK$18,
                        MATCH($C$9,Hulpsheets!$AG$3:$AG$18,0),
                        MATCH($C$6,Hulpsheets!$AH$3:$AK$3,0)
                    ),
                    ""
                )
            )
        )
    )
)</f>
        <v/>
      </c>
      <c r="N16" s="397">
        <f t="shared" si="2"/>
        <v>0</v>
      </c>
      <c r="O16" s="394" t="str">
        <f t="shared" si="7"/>
        <v/>
      </c>
      <c r="P16" s="81" t="str">
        <f t="shared" si="8"/>
        <v/>
      </c>
      <c r="R16" s="404"/>
      <c r="S16" s="403" t="str">
        <f t="shared" si="9"/>
        <v/>
      </c>
      <c r="T16" s="130" t="str">
        <f t="shared" si="10"/>
        <v/>
      </c>
      <c r="U16" s="70"/>
      <c r="V16" s="404"/>
      <c r="W16" s="70"/>
      <c r="X16" s="404"/>
      <c r="Z16" s="407" t="str">
        <f t="shared" si="11"/>
        <v/>
      </c>
      <c r="AA16" s="130" t="str">
        <f t="shared" si="3"/>
        <v/>
      </c>
      <c r="AB16" s="407" t="str">
        <f t="shared" si="4"/>
        <v/>
      </c>
      <c r="AC16" s="130" t="str">
        <f t="shared" si="5"/>
        <v/>
      </c>
      <c r="AD16" s="461"/>
    </row>
    <row r="17" spans="1:30" x14ac:dyDescent="0.2">
      <c r="A17" s="6"/>
      <c r="B17" s="53"/>
      <c r="C17" s="323" t="str">
        <f t="shared" si="0"/>
        <v/>
      </c>
      <c r="D17" s="20"/>
      <c r="E17" s="125"/>
      <c r="F17" s="34">
        <f>IFERROR(IF(C17="UNL",INDEX(Tabel_UNL,MATCH($E17,Hulpsheets!$P$3:$P$123,0),MATCH($D17,Hulpsheets!$P$3:$U$3,0)),IF(C17="NFU",INDEX(Tabel_NFU,MATCH($E17,Hulpsheets!$W$3:$W$99,0),MATCH($D17,Hulpsheets!$W$3:$AC$3,0)),IF(C17="Overig",0,0))),0)</f>
        <v>0</v>
      </c>
      <c r="G17" s="356"/>
      <c r="H17" s="128"/>
      <c r="I17" s="1">
        <f t="shared" si="6"/>
        <v>0</v>
      </c>
      <c r="J17" s="1">
        <f t="shared" si="12"/>
        <v>0</v>
      </c>
      <c r="K17" s="359"/>
      <c r="L17" s="429" t="s">
        <v>120</v>
      </c>
      <c r="M17" s="257" t="str">
        <f>IF(LEN($C$5)&lt;=1,
    "",
    IF(
        OR($C$5="Overige (zorg-)instellingen",$C$5="Onderneming"),
        IF(Basisgegevens!$C$5="Ja",
            IFERROR(
                INDEX(Hulpsheets!$AO$3:$AR$18,
                    MATCH($C$9,Hulpsheets!$AN$3:$AN$18,0),
                    MATCH($C$6,Hulpsheets!$AO$3:$AR$3,0)
                ),
                ""
            ),
            IFERROR(
                INDEX(Hulpsheets!$AH$3:$AK$18,
                    MATCH($C$9,Hulpsheets!$AG$3:$AG$18,0),
                    MATCH($C$6,Hulpsheets!$AH$3:$AK$3,0)
                ),
                ""
            )
        ),
        IF($L17="Niet-economische activiteit",
            100%,
            IF(Basisgegevens!$C$5="Ja",
                IFERROR(
                    INDEX(Hulpsheets!$AO$3:$AR$18,
                        MATCH($C$9,Hulpsheets!$AN$3:$AN$18,0),
                        MATCH($C$6,Hulpsheets!$AO$3:$AR$3,0)
                    ),
                    ""
                ),
                IFERROR(
                    INDEX(Hulpsheets!$AH$3:$AK$18,
                        MATCH($C$9,Hulpsheets!$AG$3:$AG$18,0),
                        MATCH($C$6,Hulpsheets!$AH$3:$AK$3,0)
                    ),
                    ""
                )
            )
        )
    )
)</f>
        <v/>
      </c>
      <c r="N17" s="397">
        <f t="shared" si="2"/>
        <v>0</v>
      </c>
      <c r="O17" s="394" t="str">
        <f t="shared" si="7"/>
        <v/>
      </c>
      <c r="P17" s="81" t="str">
        <f t="shared" si="8"/>
        <v/>
      </c>
      <c r="R17" s="404"/>
      <c r="S17" s="403" t="str">
        <f t="shared" si="9"/>
        <v/>
      </c>
      <c r="T17" s="130" t="str">
        <f t="shared" si="10"/>
        <v/>
      </c>
      <c r="U17" s="70"/>
      <c r="V17" s="404"/>
      <c r="W17" s="70"/>
      <c r="X17" s="404"/>
      <c r="Z17" s="407" t="str">
        <f t="shared" si="11"/>
        <v/>
      </c>
      <c r="AA17" s="130" t="str">
        <f t="shared" si="3"/>
        <v/>
      </c>
      <c r="AB17" s="407" t="str">
        <f t="shared" si="4"/>
        <v/>
      </c>
      <c r="AC17" s="130" t="str">
        <f t="shared" si="5"/>
        <v/>
      </c>
      <c r="AD17" s="461"/>
    </row>
    <row r="18" spans="1:30" x14ac:dyDescent="0.2">
      <c r="A18" s="6"/>
      <c r="B18" s="53"/>
      <c r="C18" s="323" t="str">
        <f t="shared" si="0"/>
        <v/>
      </c>
      <c r="D18" s="20"/>
      <c r="E18" s="125"/>
      <c r="F18" s="34">
        <f>IFERROR(IF(C18="UNL",INDEX(Tabel_UNL,MATCH($E18,Hulpsheets!$P$3:$P$123,0),MATCH($D18,Hulpsheets!$P$3:$U$3,0)),IF(C18="NFU",INDEX(Tabel_NFU,MATCH($E18,Hulpsheets!$W$3:$W$99,0),MATCH($D18,Hulpsheets!$W$3:$AC$3,0)),IF(C18="Overig",0,0))),0)</f>
        <v>0</v>
      </c>
      <c r="G18" s="356"/>
      <c r="H18" s="128"/>
      <c r="I18" s="1">
        <f t="shared" si="6"/>
        <v>0</v>
      </c>
      <c r="J18" s="1">
        <f t="shared" si="12"/>
        <v>0</v>
      </c>
      <c r="K18" s="359"/>
      <c r="L18" s="429" t="s">
        <v>120</v>
      </c>
      <c r="M18" s="257" t="str">
        <f>IF(LEN($C$5)&lt;=1,
    "",
    IF(
        OR($C$5="Overige (zorg-)instellingen",$C$5="Onderneming"),
        IF(Basisgegevens!$C$5="Ja",
            IFERROR(
                INDEX(Hulpsheets!$AO$3:$AR$18,
                    MATCH($C$9,Hulpsheets!$AN$3:$AN$18,0),
                    MATCH($C$6,Hulpsheets!$AO$3:$AR$3,0)
                ),
                ""
            ),
            IFERROR(
                INDEX(Hulpsheets!$AH$3:$AK$18,
                    MATCH($C$9,Hulpsheets!$AG$3:$AG$18,0),
                    MATCH($C$6,Hulpsheets!$AH$3:$AK$3,0)
                ),
                ""
            )
        ),
        IF($L18="Niet-economische activiteit",
            100%,
            IF(Basisgegevens!$C$5="Ja",
                IFERROR(
                    INDEX(Hulpsheets!$AO$3:$AR$18,
                        MATCH($C$9,Hulpsheets!$AN$3:$AN$18,0),
                        MATCH($C$6,Hulpsheets!$AO$3:$AR$3,0)
                    ),
                    ""
                ),
                IFERROR(
                    INDEX(Hulpsheets!$AH$3:$AK$18,
                        MATCH($C$9,Hulpsheets!$AG$3:$AG$18,0),
                        MATCH($C$6,Hulpsheets!$AH$3:$AK$3,0)
                    ),
                    ""
                )
            )
        )
    )
)</f>
        <v/>
      </c>
      <c r="N18" s="397">
        <f t="shared" si="2"/>
        <v>0</v>
      </c>
      <c r="O18" s="394" t="str">
        <f t="shared" si="7"/>
        <v/>
      </c>
      <c r="P18" s="81" t="str">
        <f t="shared" si="8"/>
        <v/>
      </c>
      <c r="R18" s="404"/>
      <c r="S18" s="403" t="str">
        <f t="shared" si="9"/>
        <v/>
      </c>
      <c r="T18" s="130" t="str">
        <f>IFERROR(R18-S18,"")</f>
        <v/>
      </c>
      <c r="U18" s="70"/>
      <c r="V18" s="404"/>
      <c r="W18" s="70"/>
      <c r="X18" s="404"/>
      <c r="Z18" s="407" t="str">
        <f t="shared" si="11"/>
        <v/>
      </c>
      <c r="AA18" s="130" t="str">
        <f t="shared" si="3"/>
        <v/>
      </c>
      <c r="AB18" s="407" t="str">
        <f t="shared" si="4"/>
        <v/>
      </c>
      <c r="AC18" s="130" t="str">
        <f t="shared" si="5"/>
        <v/>
      </c>
      <c r="AD18" s="461"/>
    </row>
    <row r="19" spans="1:30" x14ac:dyDescent="0.2">
      <c r="A19" s="6"/>
      <c r="B19" s="98"/>
      <c r="C19" s="323" t="str">
        <f t="shared" si="0"/>
        <v/>
      </c>
      <c r="D19" s="20"/>
      <c r="E19" s="125"/>
      <c r="F19" s="34">
        <f>IFERROR(IF(C19="UNL",INDEX(Tabel_UNL,MATCH($E19,Hulpsheets!$P$3:$P$123,0),MATCH($D19,Hulpsheets!$P$3:$U$3,0)),IF(C19="NFU",INDEX(Tabel_NFU,MATCH($E19,Hulpsheets!$W$3:$W$99,0),MATCH($D19,Hulpsheets!$W$3:$AC$3,0)),IF(C19="Overig",0,0))),0)</f>
        <v>0</v>
      </c>
      <c r="G19" s="356"/>
      <c r="H19" s="128"/>
      <c r="I19" s="1">
        <f t="shared" si="6"/>
        <v>0</v>
      </c>
      <c r="J19" s="1">
        <f t="shared" si="12"/>
        <v>0</v>
      </c>
      <c r="K19" s="359"/>
      <c r="L19" s="429" t="s">
        <v>120</v>
      </c>
      <c r="M19" s="257" t="str">
        <f>IF(LEN($C$5)&lt;=1,
    "",
    IF(
        OR($C$5="Overige (zorg-)instellingen",$C$5="Onderneming"),
        IF(Basisgegevens!$C$5="Ja",
            IFERROR(
                INDEX(Hulpsheets!$AO$3:$AR$18,
                    MATCH($C$9,Hulpsheets!$AN$3:$AN$18,0),
                    MATCH($C$6,Hulpsheets!$AO$3:$AR$3,0)
                ),
                ""
            ),
            IFERROR(
                INDEX(Hulpsheets!$AH$3:$AK$18,
                    MATCH($C$9,Hulpsheets!$AG$3:$AG$18,0),
                    MATCH($C$6,Hulpsheets!$AH$3:$AK$3,0)
                ),
                ""
            )
        ),
        IF($L19="Niet-economische activiteit",
            100%,
            IF(Basisgegevens!$C$5="Ja",
                IFERROR(
                    INDEX(Hulpsheets!$AO$3:$AR$18,
                        MATCH($C$9,Hulpsheets!$AN$3:$AN$18,0),
                        MATCH($C$6,Hulpsheets!$AO$3:$AR$3,0)
                    ),
                    ""
                ),
                IFERROR(
                    INDEX(Hulpsheets!$AH$3:$AK$18,
                        MATCH($C$9,Hulpsheets!$AG$3:$AG$18,0),
                        MATCH($C$6,Hulpsheets!$AH$3:$AK$3,0)
                    ),
                    ""
                )
            )
        )
    )
)</f>
        <v/>
      </c>
      <c r="N19" s="397">
        <f t="shared" si="2"/>
        <v>0</v>
      </c>
      <c r="O19" s="395" t="str">
        <f t="shared" si="7"/>
        <v/>
      </c>
      <c r="P19" s="86" t="str">
        <f t="shared" si="8"/>
        <v/>
      </c>
      <c r="R19" s="404"/>
      <c r="S19" s="403" t="str">
        <f t="shared" si="9"/>
        <v/>
      </c>
      <c r="T19" s="130" t="str">
        <f t="shared" si="10"/>
        <v/>
      </c>
      <c r="U19" s="70"/>
      <c r="V19" s="404"/>
      <c r="W19" s="70"/>
      <c r="X19" s="404"/>
      <c r="Z19" s="407" t="str">
        <f t="shared" si="11"/>
        <v/>
      </c>
      <c r="AA19" s="130" t="str">
        <f t="shared" si="3"/>
        <v/>
      </c>
      <c r="AB19" s="407" t="str">
        <f t="shared" si="4"/>
        <v/>
      </c>
      <c r="AC19" s="130" t="str">
        <f t="shared" si="5"/>
        <v/>
      </c>
      <c r="AD19" s="461"/>
    </row>
    <row r="20" spans="1:30" x14ac:dyDescent="0.2">
      <c r="A20" s="6"/>
      <c r="B20" s="98"/>
      <c r="C20" s="323" t="str">
        <f t="shared" si="0"/>
        <v/>
      </c>
      <c r="D20" s="20"/>
      <c r="E20" s="125"/>
      <c r="F20" s="34">
        <f>IFERROR(IF(C20="UNL",INDEX(Tabel_UNL,MATCH($E20,Hulpsheets!$P$3:$P$123,0),MATCH($D20,Hulpsheets!$P$3:$U$3,0)),IF(C20="NFU",INDEX(Tabel_NFU,MATCH($E20,Hulpsheets!$W$3:$W$99,0),MATCH($D20,Hulpsheets!$W$3:$AC$3,0)),IF(C20="Overig",0,0))),0)</f>
        <v>0</v>
      </c>
      <c r="G20" s="356"/>
      <c r="H20" s="128"/>
      <c r="I20" s="1">
        <f t="shared" si="6"/>
        <v>0</v>
      </c>
      <c r="J20" s="1">
        <f t="shared" si="12"/>
        <v>0</v>
      </c>
      <c r="K20" s="359"/>
      <c r="L20" s="429" t="s">
        <v>120</v>
      </c>
      <c r="M20" s="257" t="str">
        <f>IF(LEN($C$5)&lt;=1,
    "",
    IF(
        OR($C$5="Overige (zorg-)instellingen",$C$5="Onderneming"),
        IF(Basisgegevens!$C$5="Ja",
            IFERROR(
                INDEX(Hulpsheets!$AO$3:$AR$18,
                    MATCH($C$9,Hulpsheets!$AN$3:$AN$18,0),
                    MATCH($C$6,Hulpsheets!$AO$3:$AR$3,0)
                ),
                ""
            ),
            IFERROR(
                INDEX(Hulpsheets!$AH$3:$AK$18,
                    MATCH($C$9,Hulpsheets!$AG$3:$AG$18,0),
                    MATCH($C$6,Hulpsheets!$AH$3:$AK$3,0)
                ),
                ""
            )
        ),
        IF($L20="Niet-economische activiteit",
            100%,
            IF(Basisgegevens!$C$5="Ja",
                IFERROR(
                    INDEX(Hulpsheets!$AO$3:$AR$18,
                        MATCH($C$9,Hulpsheets!$AN$3:$AN$18,0),
                        MATCH($C$6,Hulpsheets!$AO$3:$AR$3,0)
                    ),
                    ""
                ),
                IFERROR(
                    INDEX(Hulpsheets!$AH$3:$AK$18,
                        MATCH($C$9,Hulpsheets!$AG$3:$AG$18,0),
                        MATCH($C$6,Hulpsheets!$AH$3:$AK$3,0)
                    ),
                    ""
                )
            )
        )
    )
)</f>
        <v/>
      </c>
      <c r="N20" s="397">
        <f t="shared" si="2"/>
        <v>0</v>
      </c>
      <c r="O20" s="395" t="str">
        <f t="shared" si="7"/>
        <v/>
      </c>
      <c r="P20" s="86" t="str">
        <f t="shared" si="8"/>
        <v/>
      </c>
      <c r="R20" s="404"/>
      <c r="S20" s="403" t="str">
        <f t="shared" si="9"/>
        <v/>
      </c>
      <c r="T20" s="130" t="str">
        <f t="shared" si="10"/>
        <v/>
      </c>
      <c r="U20" s="70"/>
      <c r="V20" s="404"/>
      <c r="W20" s="70"/>
      <c r="X20" s="404"/>
      <c r="Z20" s="407" t="str">
        <f t="shared" si="11"/>
        <v/>
      </c>
      <c r="AA20" s="130" t="str">
        <f t="shared" si="3"/>
        <v/>
      </c>
      <c r="AB20" s="407" t="str">
        <f t="shared" si="4"/>
        <v/>
      </c>
      <c r="AC20" s="130" t="str">
        <f t="shared" si="5"/>
        <v/>
      </c>
      <c r="AD20" s="461"/>
    </row>
    <row r="21" spans="1:30" x14ac:dyDescent="0.2">
      <c r="A21" s="6"/>
      <c r="B21" s="98"/>
      <c r="C21" s="323" t="str">
        <f t="shared" si="0"/>
        <v/>
      </c>
      <c r="D21" s="20"/>
      <c r="E21" s="125"/>
      <c r="F21" s="34">
        <f>IFERROR(IF(C21="UNL",INDEX(Tabel_UNL,MATCH($E21,Hulpsheets!$P$3:$P$123,0),MATCH($D21,Hulpsheets!$P$3:$U$3,0)),IF(C21="NFU",INDEX(Tabel_NFU,MATCH($E21,Hulpsheets!$W$3:$W$99,0),MATCH($D21,Hulpsheets!$W$3:$AC$3,0)),IF(C21="Overig",0,0))),0)</f>
        <v>0</v>
      </c>
      <c r="G21" s="356"/>
      <c r="H21" s="128"/>
      <c r="I21" s="1">
        <f t="shared" si="6"/>
        <v>0</v>
      </c>
      <c r="J21" s="1">
        <f t="shared" si="12"/>
        <v>0</v>
      </c>
      <c r="K21" s="359"/>
      <c r="L21" s="429" t="s">
        <v>120</v>
      </c>
      <c r="M21" s="257" t="str">
        <f>IF(LEN($C$5)&lt;=1,
    "",
    IF(
        OR($C$5="Overige (zorg-)instellingen",$C$5="Onderneming"),
        IF(Basisgegevens!$C$5="Ja",
            IFERROR(
                INDEX(Hulpsheets!$AO$3:$AR$18,
                    MATCH($C$9,Hulpsheets!$AN$3:$AN$18,0),
                    MATCH($C$6,Hulpsheets!$AO$3:$AR$3,0)
                ),
                ""
            ),
            IFERROR(
                INDEX(Hulpsheets!$AH$3:$AK$18,
                    MATCH($C$9,Hulpsheets!$AG$3:$AG$18,0),
                    MATCH($C$6,Hulpsheets!$AH$3:$AK$3,0)
                ),
                ""
            )
        ),
        IF($L21="Niet-economische activiteit",
            100%,
            IF(Basisgegevens!$C$5="Ja",
                IFERROR(
                    INDEX(Hulpsheets!$AO$3:$AR$18,
                        MATCH($C$9,Hulpsheets!$AN$3:$AN$18,0),
                        MATCH($C$6,Hulpsheets!$AO$3:$AR$3,0)
                    ),
                    ""
                ),
                IFERROR(
                    INDEX(Hulpsheets!$AH$3:$AK$18,
                        MATCH($C$9,Hulpsheets!$AG$3:$AG$18,0),
                        MATCH($C$6,Hulpsheets!$AH$3:$AK$3,0)
                    ),
                    ""
                )
            )
        )
    )
)</f>
        <v/>
      </c>
      <c r="N21" s="397">
        <f t="shared" si="2"/>
        <v>0</v>
      </c>
      <c r="O21" s="395" t="str">
        <f t="shared" si="7"/>
        <v/>
      </c>
      <c r="P21" s="86" t="str">
        <f t="shared" si="8"/>
        <v/>
      </c>
      <c r="R21" s="404"/>
      <c r="S21" s="403" t="str">
        <f t="shared" si="9"/>
        <v/>
      </c>
      <c r="T21" s="130" t="str">
        <f t="shared" si="10"/>
        <v/>
      </c>
      <c r="U21" s="70"/>
      <c r="V21" s="404"/>
      <c r="W21" s="70"/>
      <c r="X21" s="404"/>
      <c r="Z21" s="407" t="str">
        <f t="shared" si="11"/>
        <v/>
      </c>
      <c r="AA21" s="130" t="str">
        <f t="shared" si="3"/>
        <v/>
      </c>
      <c r="AB21" s="407" t="str">
        <f t="shared" si="4"/>
        <v/>
      </c>
      <c r="AC21" s="130" t="str">
        <f t="shared" si="5"/>
        <v/>
      </c>
      <c r="AD21" s="461"/>
    </row>
    <row r="22" spans="1:30" x14ac:dyDescent="0.2">
      <c r="A22" s="6"/>
      <c r="B22" s="98"/>
      <c r="C22" s="323" t="str">
        <f t="shared" si="0"/>
        <v/>
      </c>
      <c r="D22" s="20"/>
      <c r="E22" s="125"/>
      <c r="F22" s="34">
        <f>IFERROR(IF(C22="UNL",INDEX(Tabel_UNL,MATCH($E22,Hulpsheets!$P$3:$P$123,0),MATCH($D22,Hulpsheets!$P$3:$U$3,0)),IF(C22="NFU",INDEX(Tabel_NFU,MATCH($E22,Hulpsheets!$W$3:$W$99,0),MATCH($D22,Hulpsheets!$W$3:$AC$3,0)),IF(C22="Overig",0,0))),0)</f>
        <v>0</v>
      </c>
      <c r="G22" s="356"/>
      <c r="H22" s="128"/>
      <c r="I22" s="1">
        <f t="shared" si="6"/>
        <v>0</v>
      </c>
      <c r="J22" s="1">
        <f t="shared" si="12"/>
        <v>0</v>
      </c>
      <c r="K22" s="359"/>
      <c r="L22" s="429" t="s">
        <v>120</v>
      </c>
      <c r="M22" s="257" t="str">
        <f>IF(LEN($C$5)&lt;=1,
    "",
    IF(
        OR($C$5="Overige (zorg-)instellingen",$C$5="Onderneming"),
        IF(Basisgegevens!$C$5="Ja",
            IFERROR(
                INDEX(Hulpsheets!$AO$3:$AR$18,
                    MATCH($C$9,Hulpsheets!$AN$3:$AN$18,0),
                    MATCH($C$6,Hulpsheets!$AO$3:$AR$3,0)
                ),
                ""
            ),
            IFERROR(
                INDEX(Hulpsheets!$AH$3:$AK$18,
                    MATCH($C$9,Hulpsheets!$AG$3:$AG$18,0),
                    MATCH($C$6,Hulpsheets!$AH$3:$AK$3,0)
                ),
                ""
            )
        ),
        IF($L22="Niet-economische activiteit",
            100%,
            IF(Basisgegevens!$C$5="Ja",
                IFERROR(
                    INDEX(Hulpsheets!$AO$3:$AR$18,
                        MATCH($C$9,Hulpsheets!$AN$3:$AN$18,0),
                        MATCH($C$6,Hulpsheets!$AO$3:$AR$3,0)
                    ),
                    ""
                ),
                IFERROR(
                    INDEX(Hulpsheets!$AH$3:$AK$18,
                        MATCH($C$9,Hulpsheets!$AG$3:$AG$18,0),
                        MATCH($C$6,Hulpsheets!$AH$3:$AK$3,0)
                    ),
                    ""
                )
            )
        )
    )
)</f>
        <v/>
      </c>
      <c r="N22" s="397">
        <f t="shared" si="2"/>
        <v>0</v>
      </c>
      <c r="O22" s="395" t="str">
        <f t="shared" si="7"/>
        <v/>
      </c>
      <c r="P22" s="86" t="str">
        <f t="shared" si="8"/>
        <v/>
      </c>
      <c r="R22" s="404"/>
      <c r="S22" s="403" t="str">
        <f t="shared" si="9"/>
        <v/>
      </c>
      <c r="T22" s="130" t="str">
        <f>IFERROR(R22-S22,"")</f>
        <v/>
      </c>
      <c r="U22" s="70"/>
      <c r="V22" s="404"/>
      <c r="W22" s="70"/>
      <c r="X22" s="404"/>
      <c r="Z22" s="407" t="str">
        <f t="shared" si="11"/>
        <v/>
      </c>
      <c r="AA22" s="130" t="str">
        <f t="shared" si="3"/>
        <v/>
      </c>
      <c r="AB22" s="407" t="str">
        <f t="shared" si="4"/>
        <v/>
      </c>
      <c r="AC22" s="130" t="str">
        <f t="shared" si="5"/>
        <v/>
      </c>
      <c r="AD22" s="461"/>
    </row>
    <row r="23" spans="1:30" x14ac:dyDescent="0.2">
      <c r="A23" s="6"/>
      <c r="B23" s="98"/>
      <c r="C23" s="323" t="str">
        <f t="shared" si="0"/>
        <v/>
      </c>
      <c r="D23" s="20"/>
      <c r="E23" s="125"/>
      <c r="F23" s="34">
        <f>IFERROR(IF(C23="UNL",INDEX(Tabel_UNL,MATCH($E23,Hulpsheets!$P$3:$P$123,0),MATCH($D23,Hulpsheets!$P$3:$U$3,0)),IF(C23="NFU",INDEX(Tabel_NFU,MATCH($E23,Hulpsheets!$W$3:$W$99,0),MATCH($D23,Hulpsheets!$W$3:$AC$3,0)),IF(C23="Overig",0,0))),0)</f>
        <v>0</v>
      </c>
      <c r="G23" s="356"/>
      <c r="H23" s="128"/>
      <c r="I23" s="1">
        <f t="shared" si="6"/>
        <v>0</v>
      </c>
      <c r="J23" s="1">
        <f t="shared" si="12"/>
        <v>0</v>
      </c>
      <c r="K23" s="359"/>
      <c r="L23" s="429" t="s">
        <v>120</v>
      </c>
      <c r="M23" s="257" t="str">
        <f>IF(LEN($C$5)&lt;=1,
    "",
    IF(
        OR($C$5="Overige (zorg-)instellingen",$C$5="Onderneming"),
        IF(Basisgegevens!$C$5="Ja",
            IFERROR(
                INDEX(Hulpsheets!$AO$3:$AR$18,
                    MATCH($C$9,Hulpsheets!$AN$3:$AN$18,0),
                    MATCH($C$6,Hulpsheets!$AO$3:$AR$3,0)
                ),
                ""
            ),
            IFERROR(
                INDEX(Hulpsheets!$AH$3:$AK$18,
                    MATCH($C$9,Hulpsheets!$AG$3:$AG$18,0),
                    MATCH($C$6,Hulpsheets!$AH$3:$AK$3,0)
                ),
                ""
            )
        ),
        IF($L23="Niet-economische activiteit",
            100%,
            IF(Basisgegevens!$C$5="Ja",
                IFERROR(
                    INDEX(Hulpsheets!$AO$3:$AR$18,
                        MATCH($C$9,Hulpsheets!$AN$3:$AN$18,0),
                        MATCH($C$6,Hulpsheets!$AO$3:$AR$3,0)
                    ),
                    ""
                ),
                IFERROR(
                    INDEX(Hulpsheets!$AH$3:$AK$18,
                        MATCH($C$9,Hulpsheets!$AG$3:$AG$18,0),
                        MATCH($C$6,Hulpsheets!$AH$3:$AK$3,0)
                    ),
                    ""
                )
            )
        )
    )
)</f>
        <v/>
      </c>
      <c r="N23" s="397">
        <f t="shared" si="2"/>
        <v>0</v>
      </c>
      <c r="O23" s="395" t="str">
        <f t="shared" si="7"/>
        <v/>
      </c>
      <c r="P23" s="86" t="str">
        <f t="shared" si="8"/>
        <v/>
      </c>
      <c r="R23" s="404"/>
      <c r="S23" s="403" t="str">
        <f t="shared" si="9"/>
        <v/>
      </c>
      <c r="T23" s="130" t="str">
        <f t="shared" si="10"/>
        <v/>
      </c>
      <c r="U23" s="70"/>
      <c r="V23" s="404"/>
      <c r="W23" s="70"/>
      <c r="X23" s="404"/>
      <c r="Z23" s="407" t="str">
        <f t="shared" si="11"/>
        <v/>
      </c>
      <c r="AA23" s="130" t="str">
        <f t="shared" si="3"/>
        <v/>
      </c>
      <c r="AB23" s="407" t="str">
        <f t="shared" si="4"/>
        <v/>
      </c>
      <c r="AC23" s="130" t="str">
        <f t="shared" si="5"/>
        <v/>
      </c>
      <c r="AD23" s="461"/>
    </row>
    <row r="24" spans="1:30" x14ac:dyDescent="0.2">
      <c r="A24" s="6"/>
      <c r="B24" s="98"/>
      <c r="C24" s="323" t="str">
        <f t="shared" si="0"/>
        <v/>
      </c>
      <c r="D24" s="20"/>
      <c r="E24" s="125"/>
      <c r="F24" s="34">
        <f>IFERROR(IF(C24="UNL",INDEX(Tabel_UNL,MATCH($E24,Hulpsheets!$P$3:$P$123,0),MATCH($D24,Hulpsheets!$P$3:$U$3,0)),IF(C24="NFU",INDEX(Tabel_NFU,MATCH($E24,Hulpsheets!$W$3:$W$99,0),MATCH($D24,Hulpsheets!$W$3:$AC$3,0)),IF(C24="Overig",0,0))),0)</f>
        <v>0</v>
      </c>
      <c r="G24" s="356"/>
      <c r="H24" s="128"/>
      <c r="I24" s="1">
        <f t="shared" si="6"/>
        <v>0</v>
      </c>
      <c r="J24" s="1">
        <f t="shared" si="12"/>
        <v>0</v>
      </c>
      <c r="K24" s="359"/>
      <c r="L24" s="429" t="s">
        <v>120</v>
      </c>
      <c r="M24" s="257" t="str">
        <f>IF(LEN($C$5)&lt;=1,
    "",
    IF(
        OR($C$5="Overige (zorg-)instellingen",$C$5="Onderneming"),
        IF(Basisgegevens!$C$5="Ja",
            IFERROR(
                INDEX(Hulpsheets!$AO$3:$AR$18,
                    MATCH($C$9,Hulpsheets!$AN$3:$AN$18,0),
                    MATCH($C$6,Hulpsheets!$AO$3:$AR$3,0)
                ),
                ""
            ),
            IFERROR(
                INDEX(Hulpsheets!$AH$3:$AK$18,
                    MATCH($C$9,Hulpsheets!$AG$3:$AG$18,0),
                    MATCH($C$6,Hulpsheets!$AH$3:$AK$3,0)
                ),
                ""
            )
        ),
        IF($L24="Niet-economische activiteit",
            100%,
            IF(Basisgegevens!$C$5="Ja",
                IFERROR(
                    INDEX(Hulpsheets!$AO$3:$AR$18,
                        MATCH($C$9,Hulpsheets!$AN$3:$AN$18,0),
                        MATCH($C$6,Hulpsheets!$AO$3:$AR$3,0)
                    ),
                    ""
                ),
                IFERROR(
                    INDEX(Hulpsheets!$AH$3:$AK$18,
                        MATCH($C$9,Hulpsheets!$AG$3:$AG$18,0),
                        MATCH($C$6,Hulpsheets!$AH$3:$AK$3,0)
                    ),
                    ""
                )
            )
        )
    )
)</f>
        <v/>
      </c>
      <c r="N24" s="397">
        <f t="shared" si="2"/>
        <v>0</v>
      </c>
      <c r="O24" s="395" t="str">
        <f t="shared" si="7"/>
        <v/>
      </c>
      <c r="P24" s="86" t="str">
        <f t="shared" si="8"/>
        <v/>
      </c>
      <c r="R24" s="404"/>
      <c r="S24" s="403" t="str">
        <f t="shared" si="9"/>
        <v/>
      </c>
      <c r="T24" s="130" t="str">
        <f t="shared" si="10"/>
        <v/>
      </c>
      <c r="U24" s="70"/>
      <c r="V24" s="404"/>
      <c r="W24" s="70"/>
      <c r="X24" s="404"/>
      <c r="Z24" s="407" t="str">
        <f t="shared" si="11"/>
        <v/>
      </c>
      <c r="AA24" s="130" t="str">
        <f t="shared" si="3"/>
        <v/>
      </c>
      <c r="AB24" s="407" t="str">
        <f t="shared" si="4"/>
        <v/>
      </c>
      <c r="AC24" s="130" t="str">
        <f t="shared" si="5"/>
        <v/>
      </c>
      <c r="AD24" s="461"/>
    </row>
    <row r="25" spans="1:30" x14ac:dyDescent="0.2">
      <c r="A25" s="6"/>
      <c r="B25" s="98"/>
      <c r="C25" s="323" t="str">
        <f t="shared" si="0"/>
        <v/>
      </c>
      <c r="D25" s="20"/>
      <c r="E25" s="125"/>
      <c r="F25" s="34">
        <f>IFERROR(IF(C25="UNL",INDEX(Tabel_UNL,MATCH($E25,Hulpsheets!$P$3:$P$123,0),MATCH($D25,Hulpsheets!$P$3:$U$3,0)),IF(C25="NFU",INDEX(Tabel_NFU,MATCH($E25,Hulpsheets!$W$3:$W$99,0),MATCH($D25,Hulpsheets!$W$3:$AC$3,0)),IF(C25="Overig",0,0))),0)</f>
        <v>0</v>
      </c>
      <c r="G25" s="356"/>
      <c r="H25" s="128"/>
      <c r="I25" s="1">
        <f t="shared" si="6"/>
        <v>0</v>
      </c>
      <c r="J25" s="1">
        <f t="shared" si="12"/>
        <v>0</v>
      </c>
      <c r="K25" s="359"/>
      <c r="L25" s="429" t="s">
        <v>120</v>
      </c>
      <c r="M25" s="257" t="str">
        <f>IF(LEN($C$5)&lt;=1,
    "",
    IF(
        OR($C$5="Overige (zorg-)instellingen",$C$5="Onderneming"),
        IF(Basisgegevens!$C$5="Ja",
            IFERROR(
                INDEX(Hulpsheets!$AO$3:$AR$18,
                    MATCH($C$9,Hulpsheets!$AN$3:$AN$18,0),
                    MATCH($C$6,Hulpsheets!$AO$3:$AR$3,0)
                ),
                ""
            ),
            IFERROR(
                INDEX(Hulpsheets!$AH$3:$AK$18,
                    MATCH($C$9,Hulpsheets!$AG$3:$AG$18,0),
                    MATCH($C$6,Hulpsheets!$AH$3:$AK$3,0)
                ),
                ""
            )
        ),
        IF($L25="Niet-economische activiteit",
            100%,
            IF(Basisgegevens!$C$5="Ja",
                IFERROR(
                    INDEX(Hulpsheets!$AO$3:$AR$18,
                        MATCH($C$9,Hulpsheets!$AN$3:$AN$18,0),
                        MATCH($C$6,Hulpsheets!$AO$3:$AR$3,0)
                    ),
                    ""
                ),
                IFERROR(
                    INDEX(Hulpsheets!$AH$3:$AK$18,
                        MATCH($C$9,Hulpsheets!$AG$3:$AG$18,0),
                        MATCH($C$6,Hulpsheets!$AH$3:$AK$3,0)
                    ),
                    ""
                )
            )
        )
    )
)</f>
        <v/>
      </c>
      <c r="N25" s="397">
        <f t="shared" si="2"/>
        <v>0</v>
      </c>
      <c r="O25" s="395" t="str">
        <f t="shared" si="7"/>
        <v/>
      </c>
      <c r="P25" s="86" t="str">
        <f t="shared" si="8"/>
        <v/>
      </c>
      <c r="R25" s="404"/>
      <c r="S25" s="403" t="str">
        <f t="shared" si="9"/>
        <v/>
      </c>
      <c r="T25" s="130" t="str">
        <f t="shared" si="10"/>
        <v/>
      </c>
      <c r="U25" s="70"/>
      <c r="V25" s="404"/>
      <c r="W25" s="70"/>
      <c r="X25" s="404"/>
      <c r="Z25" s="407" t="str">
        <f t="shared" si="11"/>
        <v/>
      </c>
      <c r="AA25" s="130" t="str">
        <f t="shared" si="3"/>
        <v/>
      </c>
      <c r="AB25" s="407" t="str">
        <f t="shared" si="4"/>
        <v/>
      </c>
      <c r="AC25" s="130" t="str">
        <f t="shared" si="5"/>
        <v/>
      </c>
      <c r="AD25" s="461"/>
    </row>
    <row r="26" spans="1:30" x14ac:dyDescent="0.2">
      <c r="A26" s="6"/>
      <c r="B26" s="98"/>
      <c r="C26" s="323" t="str">
        <f t="shared" si="0"/>
        <v/>
      </c>
      <c r="D26" s="20"/>
      <c r="E26" s="125"/>
      <c r="F26" s="34">
        <f>IFERROR(IF(C26="UNL",INDEX(Tabel_UNL,MATCH($E26,Hulpsheets!$P$3:$P$123,0),MATCH($D26,Hulpsheets!$P$3:$U$3,0)),IF(C26="NFU",INDEX(Tabel_NFU,MATCH($E26,Hulpsheets!$W$3:$W$99,0),MATCH($D26,Hulpsheets!$W$3:$AC$3,0)),IF(C26="Overig",0,0))),0)</f>
        <v>0</v>
      </c>
      <c r="G26" s="356"/>
      <c r="H26" s="128"/>
      <c r="I26" s="1">
        <f t="shared" si="6"/>
        <v>0</v>
      </c>
      <c r="J26" s="1">
        <f t="shared" si="12"/>
        <v>0</v>
      </c>
      <c r="K26" s="359"/>
      <c r="L26" s="429" t="s">
        <v>120</v>
      </c>
      <c r="M26" s="257" t="str">
        <f>IF(LEN($C$5)&lt;=1,
    "",
    IF(
        OR($C$5="Overige (zorg-)instellingen",$C$5="Onderneming"),
        IF(Basisgegevens!$C$5="Ja",
            IFERROR(
                INDEX(Hulpsheets!$AO$3:$AR$18,
                    MATCH($C$9,Hulpsheets!$AN$3:$AN$18,0),
                    MATCH($C$6,Hulpsheets!$AO$3:$AR$3,0)
                ),
                ""
            ),
            IFERROR(
                INDEX(Hulpsheets!$AH$3:$AK$18,
                    MATCH($C$9,Hulpsheets!$AG$3:$AG$18,0),
                    MATCH($C$6,Hulpsheets!$AH$3:$AK$3,0)
                ),
                ""
            )
        ),
        IF($L26="Niet-economische activiteit",
            100%,
            IF(Basisgegevens!$C$5="Ja",
                IFERROR(
                    INDEX(Hulpsheets!$AO$3:$AR$18,
                        MATCH($C$9,Hulpsheets!$AN$3:$AN$18,0),
                        MATCH($C$6,Hulpsheets!$AO$3:$AR$3,0)
                    ),
                    ""
                ),
                IFERROR(
                    INDEX(Hulpsheets!$AH$3:$AK$18,
                        MATCH($C$9,Hulpsheets!$AG$3:$AG$18,0),
                        MATCH($C$6,Hulpsheets!$AH$3:$AK$3,0)
                    ),
                    ""
                )
            )
        )
    )
)</f>
        <v/>
      </c>
      <c r="N26" s="397">
        <f t="shared" si="2"/>
        <v>0</v>
      </c>
      <c r="O26" s="395" t="str">
        <f t="shared" si="7"/>
        <v/>
      </c>
      <c r="P26" s="86" t="str">
        <f t="shared" si="8"/>
        <v/>
      </c>
      <c r="R26" s="404"/>
      <c r="S26" s="403" t="str">
        <f t="shared" si="9"/>
        <v/>
      </c>
      <c r="T26" s="130" t="str">
        <f t="shared" si="10"/>
        <v/>
      </c>
      <c r="U26" s="70"/>
      <c r="V26" s="404"/>
      <c r="W26" s="70"/>
      <c r="X26" s="404"/>
      <c r="Z26" s="407" t="str">
        <f t="shared" si="11"/>
        <v/>
      </c>
      <c r="AA26" s="130" t="str">
        <f t="shared" si="3"/>
        <v/>
      </c>
      <c r="AB26" s="407" t="str">
        <f t="shared" si="4"/>
        <v/>
      </c>
      <c r="AC26" s="130" t="str">
        <f t="shared" si="5"/>
        <v/>
      </c>
      <c r="AD26" s="461"/>
    </row>
    <row r="27" spans="1:30" ht="13.5" thickBot="1" x14ac:dyDescent="0.25">
      <c r="A27" s="6"/>
      <c r="B27" s="98"/>
      <c r="C27" s="323" t="str">
        <f t="shared" si="0"/>
        <v/>
      </c>
      <c r="D27" s="20"/>
      <c r="E27" s="125"/>
      <c r="F27" s="34">
        <f>IFERROR(IF(C27="UNL",INDEX(Tabel_UNL,MATCH($E27,Hulpsheets!$P$3:$P$123,0),MATCH($D27,Hulpsheets!$P$3:$U$3,0)),IF(C27="NFU",INDEX(Tabel_NFU,MATCH($E27,Hulpsheets!$W$3:$W$99,0),MATCH($D27,Hulpsheets!$W$3:$AC$3,0)),IF(C27="Overig",0,0))),0)</f>
        <v>0</v>
      </c>
      <c r="G27" s="356"/>
      <c r="H27" s="128"/>
      <c r="I27" s="1">
        <f t="shared" si="6"/>
        <v>0</v>
      </c>
      <c r="J27" s="1">
        <f t="shared" si="12"/>
        <v>0</v>
      </c>
      <c r="K27" s="359"/>
      <c r="L27" s="429" t="s">
        <v>120</v>
      </c>
      <c r="M27" s="257" t="str">
        <f>IF(LEN($C$5)&lt;=1,
    "",
    IF(
        OR($C$5="Overige (zorg-)instellingen",$C$5="Onderneming"),
        IF(Basisgegevens!$C$5="Ja",
            IFERROR(
                INDEX(Hulpsheets!$AO$3:$AR$18,
                    MATCH($C$9,Hulpsheets!$AN$3:$AN$18,0),
                    MATCH($C$6,Hulpsheets!$AO$3:$AR$3,0)
                ),
                ""
            ),
            IFERROR(
                INDEX(Hulpsheets!$AH$3:$AK$18,
                    MATCH($C$9,Hulpsheets!$AG$3:$AG$18,0),
                    MATCH($C$6,Hulpsheets!$AH$3:$AK$3,0)
                ),
                ""
            )
        ),
        IF($L27="Niet-economische activiteit",
            100%,
            IF(Basisgegevens!$C$5="Ja",
                IFERROR(
                    INDEX(Hulpsheets!$AO$3:$AR$18,
                        MATCH($C$9,Hulpsheets!$AN$3:$AN$18,0),
                        MATCH($C$6,Hulpsheets!$AO$3:$AR$3,0)
                    ),
                    ""
                ),
                IFERROR(
                    INDEX(Hulpsheets!$AH$3:$AK$18,
                        MATCH($C$9,Hulpsheets!$AG$3:$AG$18,0),
                        MATCH($C$6,Hulpsheets!$AH$3:$AK$3,0)
                    ),
                    ""
                )
            )
        )
    )
)</f>
        <v/>
      </c>
      <c r="N27" s="397">
        <f t="shared" si="2"/>
        <v>0</v>
      </c>
      <c r="O27" s="395" t="str">
        <f t="shared" si="7"/>
        <v/>
      </c>
      <c r="P27" s="86" t="str">
        <f t="shared" si="8"/>
        <v/>
      </c>
      <c r="R27" s="404"/>
      <c r="S27" s="403" t="str">
        <f t="shared" si="9"/>
        <v/>
      </c>
      <c r="T27" s="130" t="str">
        <f t="shared" si="10"/>
        <v/>
      </c>
      <c r="U27" s="70"/>
      <c r="V27" s="404"/>
      <c r="W27" s="70"/>
      <c r="X27" s="404"/>
      <c r="Z27" s="407" t="str">
        <f t="shared" si="11"/>
        <v/>
      </c>
      <c r="AA27" s="130" t="str">
        <f t="shared" si="3"/>
        <v/>
      </c>
      <c r="AB27" s="407" t="str">
        <f t="shared" si="4"/>
        <v/>
      </c>
      <c r="AC27" s="130" t="str">
        <f t="shared" si="5"/>
        <v/>
      </c>
      <c r="AD27" s="461"/>
    </row>
    <row r="28" spans="1:30" ht="13.5" hidden="1" outlineLevel="1" thickBot="1" x14ac:dyDescent="0.25">
      <c r="A28" s="6"/>
      <c r="B28" s="98"/>
      <c r="C28" s="323" t="str">
        <f t="shared" si="0"/>
        <v/>
      </c>
      <c r="D28" s="20"/>
      <c r="E28" s="125"/>
      <c r="F28" s="34">
        <f>IFERROR(IF(C28="UNL",INDEX(Tabel_UNL,MATCH($E28,Hulpsheets!$P$3:$P$123,0),MATCH($D28,Hulpsheets!$P$3:$U$3,0)),IF(C28="NFU",INDEX(Tabel_NFU,MATCH($E28,Hulpsheets!$W$3:$W$99,0),MATCH($D28,Hulpsheets!$W$3:$AC$3,0)),IF(C28="Overig",0,0))),0)</f>
        <v>0</v>
      </c>
      <c r="G28" s="356"/>
      <c r="H28" s="128"/>
      <c r="I28" s="1">
        <f t="shared" si="6"/>
        <v>0</v>
      </c>
      <c r="J28" s="1">
        <f t="shared" si="12"/>
        <v>0</v>
      </c>
      <c r="K28" s="359"/>
      <c r="L28" s="429" t="s">
        <v>120</v>
      </c>
      <c r="M28" s="257" t="str">
        <f>IF(LEN($C$5)&lt;=1,
    "",
    IF(
        OR($C$5="Overige (zorg-)instellingen",$C$5="Onderneming"),
        IF(Basisgegevens!$C$5="Ja",
            IFERROR(
                INDEX(Hulpsheets!$AO$3:$AR$18,
                    MATCH($C$9,Hulpsheets!$AN$3:$AN$18,0),
                    MATCH($C$6,Hulpsheets!$AO$3:$AR$3,0)
                ),
                ""
            ),
            IFERROR(
                INDEX(Hulpsheets!$AH$3:$AK$18,
                    MATCH($C$9,Hulpsheets!$AG$3:$AG$18,0),
                    MATCH($C$6,Hulpsheets!$AH$3:$AK$3,0)
                ),
                ""
            )
        ),
        IF($L28="Niet-economische activiteit",
            100%,
            IF(Basisgegevens!$C$5="Ja",
                IFERROR(
                    INDEX(Hulpsheets!$AO$3:$AR$18,
                        MATCH($C$9,Hulpsheets!$AN$3:$AN$18,0),
                        MATCH($C$6,Hulpsheets!$AO$3:$AR$3,0)
                    ),
                    ""
                ),
                IFERROR(
                    INDEX(Hulpsheets!$AH$3:$AK$18,
                        MATCH($C$9,Hulpsheets!$AG$3:$AG$18,0),
                        MATCH($C$6,Hulpsheets!$AH$3:$AK$3,0)
                    ),
                    ""
                )
            )
        )
    )
)</f>
        <v/>
      </c>
      <c r="N28" s="397">
        <f t="shared" si="2"/>
        <v>0</v>
      </c>
      <c r="O28" s="77" t="str">
        <f t="shared" si="7"/>
        <v/>
      </c>
      <c r="P28" s="86" t="str">
        <f t="shared" si="8"/>
        <v/>
      </c>
      <c r="R28" s="404"/>
      <c r="S28" s="403" t="str">
        <f t="shared" si="9"/>
        <v/>
      </c>
      <c r="T28" s="130" t="str">
        <f t="shared" si="10"/>
        <v/>
      </c>
      <c r="U28" s="70"/>
      <c r="V28" s="404"/>
      <c r="W28" s="70"/>
      <c r="X28" s="404"/>
      <c r="Z28" s="407" t="str">
        <f t="shared" si="11"/>
        <v/>
      </c>
      <c r="AA28" s="130" t="str">
        <f t="shared" si="3"/>
        <v/>
      </c>
      <c r="AB28" s="407" t="str">
        <f t="shared" si="4"/>
        <v/>
      </c>
      <c r="AC28" s="130" t="str">
        <f t="shared" si="5"/>
        <v/>
      </c>
      <c r="AD28" s="461"/>
    </row>
    <row r="29" spans="1:30" ht="13.5" hidden="1" outlineLevel="1" thickBot="1" x14ac:dyDescent="0.25">
      <c r="A29" s="6"/>
      <c r="B29" s="98"/>
      <c r="C29" s="323" t="str">
        <f t="shared" si="0"/>
        <v/>
      </c>
      <c r="D29" s="20"/>
      <c r="E29" s="125"/>
      <c r="F29" s="34">
        <f>IFERROR(IF(C29="UNL",INDEX(Tabel_UNL,MATCH($E29,Hulpsheets!$P$3:$P$123,0),MATCH($D29,Hulpsheets!$P$3:$U$3,0)),IF(C29="NFU",INDEX(Tabel_NFU,MATCH($E29,Hulpsheets!$W$3:$W$99,0),MATCH($D29,Hulpsheets!$W$3:$AC$3,0)),IF(C29="Overig",0,0))),0)</f>
        <v>0</v>
      </c>
      <c r="G29" s="356"/>
      <c r="H29" s="128"/>
      <c r="I29" s="1">
        <f t="shared" si="6"/>
        <v>0</v>
      </c>
      <c r="J29" s="1">
        <f t="shared" si="12"/>
        <v>0</v>
      </c>
      <c r="K29" s="359"/>
      <c r="L29" s="429" t="s">
        <v>120</v>
      </c>
      <c r="M29" s="257" t="str">
        <f>IF(LEN($C$5)&lt;=1,
    "",
    IF(
        OR($C$5="Overige (zorg-)instellingen",$C$5="Onderneming"),
        IF(Basisgegevens!$C$5="Ja",
            IFERROR(
                INDEX(Hulpsheets!$AO$3:$AR$18,
                    MATCH($C$9,Hulpsheets!$AN$3:$AN$18,0),
                    MATCH($C$6,Hulpsheets!$AO$3:$AR$3,0)
                ),
                ""
            ),
            IFERROR(
                INDEX(Hulpsheets!$AH$3:$AK$18,
                    MATCH($C$9,Hulpsheets!$AG$3:$AG$18,0),
                    MATCH($C$6,Hulpsheets!$AH$3:$AK$3,0)
                ),
                ""
            )
        ),
        IF($L29="Niet-economische activiteit",
            100%,
            IF(Basisgegevens!$C$5="Ja",
                IFERROR(
                    INDEX(Hulpsheets!$AO$3:$AR$18,
                        MATCH($C$9,Hulpsheets!$AN$3:$AN$18,0),
                        MATCH($C$6,Hulpsheets!$AO$3:$AR$3,0)
                    ),
                    ""
                ),
                IFERROR(
                    INDEX(Hulpsheets!$AH$3:$AK$18,
                        MATCH($C$9,Hulpsheets!$AG$3:$AG$18,0),
                        MATCH($C$6,Hulpsheets!$AH$3:$AK$3,0)
                    ),
                    ""
                )
            )
        )
    )
)</f>
        <v/>
      </c>
      <c r="N29" s="397">
        <f t="shared" si="2"/>
        <v>0</v>
      </c>
      <c r="O29" s="77" t="str">
        <f t="shared" si="7"/>
        <v/>
      </c>
      <c r="P29" s="86" t="str">
        <f t="shared" si="8"/>
        <v/>
      </c>
      <c r="R29" s="404"/>
      <c r="S29" s="403" t="str">
        <f t="shared" si="9"/>
        <v/>
      </c>
      <c r="T29" s="130" t="str">
        <f t="shared" si="10"/>
        <v/>
      </c>
      <c r="U29" s="70"/>
      <c r="V29" s="404"/>
      <c r="W29" s="70"/>
      <c r="X29" s="404"/>
      <c r="Z29" s="407" t="str">
        <f t="shared" si="11"/>
        <v/>
      </c>
      <c r="AA29" s="130" t="str">
        <f t="shared" si="3"/>
        <v/>
      </c>
      <c r="AB29" s="407" t="str">
        <f t="shared" si="4"/>
        <v/>
      </c>
      <c r="AC29" s="130" t="str">
        <f t="shared" si="5"/>
        <v/>
      </c>
      <c r="AD29" s="461"/>
    </row>
    <row r="30" spans="1:30" ht="13.5" hidden="1" outlineLevel="1" thickBot="1" x14ac:dyDescent="0.25">
      <c r="A30" s="6"/>
      <c r="B30" s="98"/>
      <c r="C30" s="323" t="str">
        <f t="shared" si="0"/>
        <v/>
      </c>
      <c r="D30" s="20"/>
      <c r="E30" s="125"/>
      <c r="F30" s="34">
        <f>IFERROR(IF(C30="UNL",INDEX(Tabel_UNL,MATCH($E30,Hulpsheets!$P$3:$P$123,0),MATCH($D30,Hulpsheets!$P$3:$U$3,0)),IF(C30="NFU",INDEX(Tabel_NFU,MATCH($E30,Hulpsheets!$W$3:$W$99,0),MATCH($D30,Hulpsheets!$W$3:$AC$3,0)),IF(C30="Overig",0,0))),0)</f>
        <v>0</v>
      </c>
      <c r="G30" s="356"/>
      <c r="H30" s="128"/>
      <c r="I30" s="1">
        <f t="shared" si="6"/>
        <v>0</v>
      </c>
      <c r="J30" s="1">
        <f t="shared" si="12"/>
        <v>0</v>
      </c>
      <c r="K30" s="359"/>
      <c r="L30" s="429" t="s">
        <v>120</v>
      </c>
      <c r="M30" s="257" t="str">
        <f>IF(LEN($C$5)&lt;=1,
    "",
    IF(
        OR($C$5="Overige (zorg-)instellingen",$C$5="Onderneming"),
        IF(Basisgegevens!$C$5="Ja",
            IFERROR(
                INDEX(Hulpsheets!$AO$3:$AR$18,
                    MATCH($C$9,Hulpsheets!$AN$3:$AN$18,0),
                    MATCH($C$6,Hulpsheets!$AO$3:$AR$3,0)
                ),
                ""
            ),
            IFERROR(
                INDEX(Hulpsheets!$AH$3:$AK$18,
                    MATCH($C$9,Hulpsheets!$AG$3:$AG$18,0),
                    MATCH($C$6,Hulpsheets!$AH$3:$AK$3,0)
                ),
                ""
            )
        ),
        IF($L30="Niet-economische activiteit",
            100%,
            IF(Basisgegevens!$C$5="Ja",
                IFERROR(
                    INDEX(Hulpsheets!$AO$3:$AR$18,
                        MATCH($C$9,Hulpsheets!$AN$3:$AN$18,0),
                        MATCH($C$6,Hulpsheets!$AO$3:$AR$3,0)
                    ),
                    ""
                ),
                IFERROR(
                    INDEX(Hulpsheets!$AH$3:$AK$18,
                        MATCH($C$9,Hulpsheets!$AG$3:$AG$18,0),
                        MATCH($C$6,Hulpsheets!$AH$3:$AK$3,0)
                    ),
                    ""
                )
            )
        )
    )
)</f>
        <v/>
      </c>
      <c r="N30" s="397">
        <f t="shared" si="2"/>
        <v>0</v>
      </c>
      <c r="O30" s="77" t="str">
        <f t="shared" si="7"/>
        <v/>
      </c>
      <c r="P30" s="86" t="str">
        <f t="shared" si="8"/>
        <v/>
      </c>
      <c r="R30" s="404"/>
      <c r="S30" s="403" t="str">
        <f t="shared" si="9"/>
        <v/>
      </c>
      <c r="T30" s="130" t="str">
        <f t="shared" si="10"/>
        <v/>
      </c>
      <c r="U30" s="70"/>
      <c r="V30" s="404"/>
      <c r="W30" s="70"/>
      <c r="X30" s="404"/>
      <c r="Z30" s="407" t="str">
        <f t="shared" si="11"/>
        <v/>
      </c>
      <c r="AA30" s="130" t="str">
        <f t="shared" si="3"/>
        <v/>
      </c>
      <c r="AB30" s="407" t="str">
        <f t="shared" si="4"/>
        <v/>
      </c>
      <c r="AC30" s="130" t="str">
        <f t="shared" si="5"/>
        <v/>
      </c>
      <c r="AD30" s="461"/>
    </row>
    <row r="31" spans="1:30" ht="13.5" hidden="1" outlineLevel="1" thickBot="1" x14ac:dyDescent="0.25">
      <c r="A31" s="6"/>
      <c r="B31" s="98"/>
      <c r="C31" s="323" t="str">
        <f t="shared" si="0"/>
        <v/>
      </c>
      <c r="D31" s="20"/>
      <c r="E31" s="125"/>
      <c r="F31" s="34">
        <f>IFERROR(IF(C31="UNL",INDEX(Tabel_UNL,MATCH($E31,Hulpsheets!$P$3:$P$123,0),MATCH($D31,Hulpsheets!$P$3:$U$3,0)),IF(C31="NFU",INDEX(Tabel_NFU,MATCH($E31,Hulpsheets!$W$3:$W$99,0),MATCH($D31,Hulpsheets!$W$3:$AC$3,0)),IF(C31="Overig",0,0))),0)</f>
        <v>0</v>
      </c>
      <c r="G31" s="356"/>
      <c r="H31" s="128"/>
      <c r="I31" s="1">
        <f t="shared" si="6"/>
        <v>0</v>
      </c>
      <c r="J31" s="1">
        <f t="shared" si="12"/>
        <v>0</v>
      </c>
      <c r="K31" s="359"/>
      <c r="L31" s="429" t="s">
        <v>120</v>
      </c>
      <c r="M31" s="257" t="str">
        <f>IF(LEN($C$5)&lt;=1,
    "",
    IF(
        OR($C$5="Overige (zorg-)instellingen",$C$5="Onderneming"),
        IF(Basisgegevens!$C$5="Ja",
            IFERROR(
                INDEX(Hulpsheets!$AO$3:$AR$18,
                    MATCH($C$9,Hulpsheets!$AN$3:$AN$18,0),
                    MATCH($C$6,Hulpsheets!$AO$3:$AR$3,0)
                ),
                ""
            ),
            IFERROR(
                INDEX(Hulpsheets!$AH$3:$AK$18,
                    MATCH($C$9,Hulpsheets!$AG$3:$AG$18,0),
                    MATCH($C$6,Hulpsheets!$AH$3:$AK$3,0)
                ),
                ""
            )
        ),
        IF($L31="Niet-economische activiteit",
            100%,
            IF(Basisgegevens!$C$5="Ja",
                IFERROR(
                    INDEX(Hulpsheets!$AO$3:$AR$18,
                        MATCH($C$9,Hulpsheets!$AN$3:$AN$18,0),
                        MATCH($C$6,Hulpsheets!$AO$3:$AR$3,0)
                    ),
                    ""
                ),
                IFERROR(
                    INDEX(Hulpsheets!$AH$3:$AK$18,
                        MATCH($C$9,Hulpsheets!$AG$3:$AG$18,0),
                        MATCH($C$6,Hulpsheets!$AH$3:$AK$3,0)
                    ),
                    ""
                )
            )
        )
    )
)</f>
        <v/>
      </c>
      <c r="N31" s="397">
        <f t="shared" si="2"/>
        <v>0</v>
      </c>
      <c r="O31" s="77" t="str">
        <f t="shared" si="7"/>
        <v/>
      </c>
      <c r="P31" s="86" t="str">
        <f t="shared" si="8"/>
        <v/>
      </c>
      <c r="R31" s="404"/>
      <c r="S31" s="403" t="str">
        <f t="shared" si="9"/>
        <v/>
      </c>
      <c r="T31" s="130" t="str">
        <f t="shared" si="10"/>
        <v/>
      </c>
      <c r="U31" s="70"/>
      <c r="V31" s="404"/>
      <c r="W31" s="70"/>
      <c r="X31" s="404"/>
      <c r="Z31" s="407" t="str">
        <f t="shared" si="11"/>
        <v/>
      </c>
      <c r="AA31" s="130" t="str">
        <f t="shared" si="3"/>
        <v/>
      </c>
      <c r="AB31" s="407" t="str">
        <f t="shared" si="4"/>
        <v/>
      </c>
      <c r="AC31" s="130" t="str">
        <f t="shared" si="5"/>
        <v/>
      </c>
      <c r="AD31" s="461"/>
    </row>
    <row r="32" spans="1:30" ht="13.5" hidden="1" outlineLevel="1" thickBot="1" x14ac:dyDescent="0.25">
      <c r="A32" s="6"/>
      <c r="B32" s="98"/>
      <c r="C32" s="323" t="str">
        <f t="shared" si="0"/>
        <v/>
      </c>
      <c r="D32" s="20"/>
      <c r="E32" s="125"/>
      <c r="F32" s="34">
        <f>IFERROR(IF(C32="UNL",INDEX(Tabel_UNL,MATCH($E32,Hulpsheets!$P$3:$P$123,0),MATCH($D32,Hulpsheets!$P$3:$U$3,0)),IF(C32="NFU",INDEX(Tabel_NFU,MATCH($E32,Hulpsheets!$W$3:$W$99,0),MATCH($D32,Hulpsheets!$W$3:$AC$3,0)),IF(C32="Overig",0,0))),0)</f>
        <v>0</v>
      </c>
      <c r="G32" s="356"/>
      <c r="H32" s="128"/>
      <c r="I32" s="1">
        <f t="shared" si="6"/>
        <v>0</v>
      </c>
      <c r="J32" s="1">
        <f t="shared" si="12"/>
        <v>0</v>
      </c>
      <c r="K32" s="359"/>
      <c r="L32" s="429" t="s">
        <v>120</v>
      </c>
      <c r="M32" s="257" t="str">
        <f>IF(LEN($C$5)&lt;=1,
    "",
    IF(
        OR($C$5="Overige (zorg-)instellingen",$C$5="Onderneming"),
        IF(Basisgegevens!$C$5="Ja",
            IFERROR(
                INDEX(Hulpsheets!$AO$3:$AR$18,
                    MATCH($C$9,Hulpsheets!$AN$3:$AN$18,0),
                    MATCH($C$6,Hulpsheets!$AO$3:$AR$3,0)
                ),
                ""
            ),
            IFERROR(
                INDEX(Hulpsheets!$AH$3:$AK$18,
                    MATCH($C$9,Hulpsheets!$AG$3:$AG$18,0),
                    MATCH($C$6,Hulpsheets!$AH$3:$AK$3,0)
                ),
                ""
            )
        ),
        IF($L32="Niet-economische activiteit",
            100%,
            IF(Basisgegevens!$C$5="Ja",
                IFERROR(
                    INDEX(Hulpsheets!$AO$3:$AR$18,
                        MATCH($C$9,Hulpsheets!$AN$3:$AN$18,0),
                        MATCH($C$6,Hulpsheets!$AO$3:$AR$3,0)
                    ),
                    ""
                ),
                IFERROR(
                    INDEX(Hulpsheets!$AH$3:$AK$18,
                        MATCH($C$9,Hulpsheets!$AG$3:$AG$18,0),
                        MATCH($C$6,Hulpsheets!$AH$3:$AK$3,0)
                    ),
                    ""
                )
            )
        )
    )
)</f>
        <v/>
      </c>
      <c r="N32" s="397">
        <f t="shared" si="2"/>
        <v>0</v>
      </c>
      <c r="O32" s="77" t="str">
        <f t="shared" si="7"/>
        <v/>
      </c>
      <c r="P32" s="86" t="str">
        <f t="shared" si="8"/>
        <v/>
      </c>
      <c r="R32" s="404"/>
      <c r="S32" s="403" t="str">
        <f t="shared" si="9"/>
        <v/>
      </c>
      <c r="T32" s="130" t="str">
        <f t="shared" si="10"/>
        <v/>
      </c>
      <c r="U32" s="70"/>
      <c r="V32" s="404"/>
      <c r="W32" s="70"/>
      <c r="X32" s="404"/>
      <c r="Z32" s="407" t="str">
        <f t="shared" si="11"/>
        <v/>
      </c>
      <c r="AA32" s="130" t="str">
        <f t="shared" si="3"/>
        <v/>
      </c>
      <c r="AB32" s="407" t="str">
        <f t="shared" si="4"/>
        <v/>
      </c>
      <c r="AC32" s="130" t="str">
        <f t="shared" si="5"/>
        <v/>
      </c>
      <c r="AD32" s="461"/>
    </row>
    <row r="33" spans="1:30" ht="13.5" hidden="1" outlineLevel="1" thickBot="1" x14ac:dyDescent="0.25">
      <c r="A33" s="6"/>
      <c r="B33" s="98"/>
      <c r="C33" s="323" t="str">
        <f t="shared" si="0"/>
        <v/>
      </c>
      <c r="D33" s="20"/>
      <c r="E33" s="125"/>
      <c r="F33" s="34">
        <f>IFERROR(IF(C33="UNL",INDEX(Tabel_UNL,MATCH($E33,Hulpsheets!$P$3:$P$123,0),MATCH($D33,Hulpsheets!$P$3:$U$3,0)),IF(C33="NFU",INDEX(Tabel_NFU,MATCH($E33,Hulpsheets!$W$3:$W$99,0),MATCH($D33,Hulpsheets!$W$3:$AC$3,0)),IF(C33="Overig",0,0))),0)</f>
        <v>0</v>
      </c>
      <c r="G33" s="356"/>
      <c r="H33" s="128"/>
      <c r="I33" s="1">
        <f t="shared" si="6"/>
        <v>0</v>
      </c>
      <c r="J33" s="1">
        <f t="shared" si="12"/>
        <v>0</v>
      </c>
      <c r="K33" s="359"/>
      <c r="L33" s="429" t="s">
        <v>120</v>
      </c>
      <c r="M33" s="257" t="str">
        <f>IF(LEN($C$5)&lt;=1,
    "",
    IF(
        OR($C$5="Overige (zorg-)instellingen",$C$5="Onderneming"),
        IF(Basisgegevens!$C$5="Ja",
            IFERROR(
                INDEX(Hulpsheets!$AO$3:$AR$18,
                    MATCH($C$9,Hulpsheets!$AN$3:$AN$18,0),
                    MATCH($C$6,Hulpsheets!$AO$3:$AR$3,0)
                ),
                ""
            ),
            IFERROR(
                INDEX(Hulpsheets!$AH$3:$AK$18,
                    MATCH($C$9,Hulpsheets!$AG$3:$AG$18,0),
                    MATCH($C$6,Hulpsheets!$AH$3:$AK$3,0)
                ),
                ""
            )
        ),
        IF($L33="Niet-economische activiteit",
            100%,
            IF(Basisgegevens!$C$5="Ja",
                IFERROR(
                    INDEX(Hulpsheets!$AO$3:$AR$18,
                        MATCH($C$9,Hulpsheets!$AN$3:$AN$18,0),
                        MATCH($C$6,Hulpsheets!$AO$3:$AR$3,0)
                    ),
                    ""
                ),
                IFERROR(
                    INDEX(Hulpsheets!$AH$3:$AK$18,
                        MATCH($C$9,Hulpsheets!$AG$3:$AG$18,0),
                        MATCH($C$6,Hulpsheets!$AH$3:$AK$3,0)
                    ),
                    ""
                )
            )
        )
    )
)</f>
        <v/>
      </c>
      <c r="N33" s="397">
        <f t="shared" si="2"/>
        <v>0</v>
      </c>
      <c r="O33" s="77" t="str">
        <f t="shared" si="7"/>
        <v/>
      </c>
      <c r="P33" s="86" t="str">
        <f t="shared" si="8"/>
        <v/>
      </c>
      <c r="R33" s="404"/>
      <c r="S33" s="403" t="str">
        <f t="shared" si="9"/>
        <v/>
      </c>
      <c r="T33" s="130" t="str">
        <f t="shared" si="10"/>
        <v/>
      </c>
      <c r="U33" s="70"/>
      <c r="V33" s="404"/>
      <c r="W33" s="70"/>
      <c r="X33" s="404"/>
      <c r="Z33" s="407" t="str">
        <f t="shared" si="11"/>
        <v/>
      </c>
      <c r="AA33" s="130" t="str">
        <f t="shared" si="3"/>
        <v/>
      </c>
      <c r="AB33" s="407" t="str">
        <f t="shared" si="4"/>
        <v/>
      </c>
      <c r="AC33" s="130" t="str">
        <f t="shared" si="5"/>
        <v/>
      </c>
      <c r="AD33" s="461"/>
    </row>
    <row r="34" spans="1:30" ht="13.5" hidden="1" outlineLevel="1" thickBot="1" x14ac:dyDescent="0.25">
      <c r="A34" s="6"/>
      <c r="B34" s="98"/>
      <c r="C34" s="323" t="str">
        <f t="shared" si="0"/>
        <v/>
      </c>
      <c r="D34" s="20"/>
      <c r="E34" s="125"/>
      <c r="F34" s="34">
        <f>IFERROR(IF(C34="UNL",INDEX(Tabel_UNL,MATCH($E34,Hulpsheets!$P$3:$P$123,0),MATCH($D34,Hulpsheets!$P$3:$U$3,0)),IF(C34="NFU",INDEX(Tabel_NFU,MATCH($E34,Hulpsheets!$W$3:$W$99,0),MATCH($D34,Hulpsheets!$W$3:$AC$3,0)),IF(C34="Overig",0,0))),0)</f>
        <v>0</v>
      </c>
      <c r="G34" s="356"/>
      <c r="H34" s="128"/>
      <c r="I34" s="1">
        <f t="shared" si="6"/>
        <v>0</v>
      </c>
      <c r="J34" s="1">
        <f t="shared" si="12"/>
        <v>0</v>
      </c>
      <c r="K34" s="359"/>
      <c r="L34" s="429" t="s">
        <v>120</v>
      </c>
      <c r="M34" s="257" t="str">
        <f>IF(LEN($C$5)&lt;=1,
    "",
    IF(
        OR($C$5="Overige (zorg-)instellingen",$C$5="Onderneming"),
        IF(Basisgegevens!$C$5="Ja",
            IFERROR(
                INDEX(Hulpsheets!$AO$3:$AR$18,
                    MATCH($C$9,Hulpsheets!$AN$3:$AN$18,0),
                    MATCH($C$6,Hulpsheets!$AO$3:$AR$3,0)
                ),
                ""
            ),
            IFERROR(
                INDEX(Hulpsheets!$AH$3:$AK$18,
                    MATCH($C$9,Hulpsheets!$AG$3:$AG$18,0),
                    MATCH($C$6,Hulpsheets!$AH$3:$AK$3,0)
                ),
                ""
            )
        ),
        IF($L34="Niet-economische activiteit",
            100%,
            IF(Basisgegevens!$C$5="Ja",
                IFERROR(
                    INDEX(Hulpsheets!$AO$3:$AR$18,
                        MATCH($C$9,Hulpsheets!$AN$3:$AN$18,0),
                        MATCH($C$6,Hulpsheets!$AO$3:$AR$3,0)
                    ),
                    ""
                ),
                IFERROR(
                    INDEX(Hulpsheets!$AH$3:$AK$18,
                        MATCH($C$9,Hulpsheets!$AG$3:$AG$18,0),
                        MATCH($C$6,Hulpsheets!$AH$3:$AK$3,0)
                    ),
                    ""
                )
            )
        )
    )
)</f>
        <v/>
      </c>
      <c r="N34" s="397">
        <f t="shared" si="2"/>
        <v>0</v>
      </c>
      <c r="O34" s="77" t="str">
        <f t="shared" si="7"/>
        <v/>
      </c>
      <c r="P34" s="86" t="str">
        <f t="shared" si="8"/>
        <v/>
      </c>
      <c r="R34" s="404"/>
      <c r="S34" s="403" t="str">
        <f t="shared" si="9"/>
        <v/>
      </c>
      <c r="T34" s="130" t="str">
        <f t="shared" si="10"/>
        <v/>
      </c>
      <c r="U34" s="70"/>
      <c r="V34" s="404"/>
      <c r="W34" s="70"/>
      <c r="X34" s="404"/>
      <c r="Z34" s="407" t="str">
        <f t="shared" si="11"/>
        <v/>
      </c>
      <c r="AA34" s="130" t="str">
        <f t="shared" si="3"/>
        <v/>
      </c>
      <c r="AB34" s="407" t="str">
        <f t="shared" si="4"/>
        <v/>
      </c>
      <c r="AC34" s="130" t="str">
        <f t="shared" si="5"/>
        <v/>
      </c>
      <c r="AD34" s="461"/>
    </row>
    <row r="35" spans="1:30" ht="13.5" hidden="1" outlineLevel="1" thickBot="1" x14ac:dyDescent="0.25">
      <c r="A35" s="6"/>
      <c r="B35" s="98"/>
      <c r="C35" s="323" t="str">
        <f t="shared" si="0"/>
        <v/>
      </c>
      <c r="D35" s="20"/>
      <c r="E35" s="125"/>
      <c r="F35" s="34">
        <f>IFERROR(IF(C35="UNL",INDEX(Tabel_UNL,MATCH($E35,Hulpsheets!$P$3:$P$123,0),MATCH($D35,Hulpsheets!$P$3:$U$3,0)),IF(C35="NFU",INDEX(Tabel_NFU,MATCH($E35,Hulpsheets!$W$3:$W$99,0),MATCH($D35,Hulpsheets!$W$3:$AC$3,0)),IF(C35="Overig",0,0))),0)</f>
        <v>0</v>
      </c>
      <c r="G35" s="356"/>
      <c r="H35" s="128"/>
      <c r="I35" s="1">
        <f t="shared" si="6"/>
        <v>0</v>
      </c>
      <c r="J35" s="1">
        <f t="shared" si="12"/>
        <v>0</v>
      </c>
      <c r="K35" s="359"/>
      <c r="L35" s="429" t="s">
        <v>120</v>
      </c>
      <c r="M35" s="257" t="str">
        <f>IF(LEN($C$5)&lt;=1,
    "",
    IF(
        OR($C$5="Overige (zorg-)instellingen",$C$5="Onderneming"),
        IF(Basisgegevens!$C$5="Ja",
            IFERROR(
                INDEX(Hulpsheets!$AO$3:$AR$18,
                    MATCH($C$9,Hulpsheets!$AN$3:$AN$18,0),
                    MATCH($C$6,Hulpsheets!$AO$3:$AR$3,0)
                ),
                ""
            ),
            IFERROR(
                INDEX(Hulpsheets!$AH$3:$AK$18,
                    MATCH($C$9,Hulpsheets!$AG$3:$AG$18,0),
                    MATCH($C$6,Hulpsheets!$AH$3:$AK$3,0)
                ),
                ""
            )
        ),
        IF($L35="Niet-economische activiteit",
            100%,
            IF(Basisgegevens!$C$5="Ja",
                IFERROR(
                    INDEX(Hulpsheets!$AO$3:$AR$18,
                        MATCH($C$9,Hulpsheets!$AN$3:$AN$18,0),
                        MATCH($C$6,Hulpsheets!$AO$3:$AR$3,0)
                    ),
                    ""
                ),
                IFERROR(
                    INDEX(Hulpsheets!$AH$3:$AK$18,
                        MATCH($C$9,Hulpsheets!$AG$3:$AG$18,0),
                        MATCH($C$6,Hulpsheets!$AH$3:$AK$3,0)
                    ),
                    ""
                )
            )
        )
    )
)</f>
        <v/>
      </c>
      <c r="N35" s="397">
        <f t="shared" si="2"/>
        <v>0</v>
      </c>
      <c r="O35" s="77" t="str">
        <f t="shared" si="7"/>
        <v/>
      </c>
      <c r="P35" s="86" t="str">
        <f t="shared" si="8"/>
        <v/>
      </c>
      <c r="R35" s="404"/>
      <c r="S35" s="403" t="str">
        <f t="shared" si="9"/>
        <v/>
      </c>
      <c r="T35" s="130" t="str">
        <f t="shared" si="10"/>
        <v/>
      </c>
      <c r="U35" s="70"/>
      <c r="V35" s="404"/>
      <c r="W35" s="70"/>
      <c r="X35" s="404"/>
      <c r="Z35" s="407" t="str">
        <f t="shared" si="11"/>
        <v/>
      </c>
      <c r="AA35" s="130" t="str">
        <f t="shared" si="3"/>
        <v/>
      </c>
      <c r="AB35" s="407" t="str">
        <f t="shared" si="4"/>
        <v/>
      </c>
      <c r="AC35" s="130" t="str">
        <f t="shared" si="5"/>
        <v/>
      </c>
      <c r="AD35" s="461"/>
    </row>
    <row r="36" spans="1:30" ht="13.5" hidden="1" outlineLevel="1" thickBot="1" x14ac:dyDescent="0.25">
      <c r="A36" s="6"/>
      <c r="B36" s="98"/>
      <c r="C36" s="323" t="str">
        <f t="shared" si="0"/>
        <v/>
      </c>
      <c r="D36" s="20"/>
      <c r="E36" s="125"/>
      <c r="F36" s="34">
        <f>IFERROR(IF(C36="UNL",INDEX(Tabel_UNL,MATCH($E36,Hulpsheets!$P$3:$P$123,0),MATCH($D36,Hulpsheets!$P$3:$U$3,0)),IF(C36="NFU",INDEX(Tabel_NFU,MATCH($E36,Hulpsheets!$W$3:$W$99,0),MATCH($D36,Hulpsheets!$W$3:$AC$3,0)),IF(C36="Overig",0,0))),0)</f>
        <v>0</v>
      </c>
      <c r="G36" s="356"/>
      <c r="H36" s="128"/>
      <c r="I36" s="1">
        <f t="shared" si="6"/>
        <v>0</v>
      </c>
      <c r="J36" s="1">
        <f t="shared" si="12"/>
        <v>0</v>
      </c>
      <c r="K36" s="359"/>
      <c r="L36" s="429" t="s">
        <v>120</v>
      </c>
      <c r="M36" s="257" t="str">
        <f>IF(LEN($C$5)&lt;=1,
    "",
    IF(
        OR($C$5="Overige (zorg-)instellingen",$C$5="Onderneming"),
        IF(Basisgegevens!$C$5="Ja",
            IFERROR(
                INDEX(Hulpsheets!$AO$3:$AR$18,
                    MATCH($C$9,Hulpsheets!$AN$3:$AN$18,0),
                    MATCH($C$6,Hulpsheets!$AO$3:$AR$3,0)
                ),
                ""
            ),
            IFERROR(
                INDEX(Hulpsheets!$AH$3:$AK$18,
                    MATCH($C$9,Hulpsheets!$AG$3:$AG$18,0),
                    MATCH($C$6,Hulpsheets!$AH$3:$AK$3,0)
                ),
                ""
            )
        ),
        IF($L36="Niet-economische activiteit",
            100%,
            IF(Basisgegevens!$C$5="Ja",
                IFERROR(
                    INDEX(Hulpsheets!$AO$3:$AR$18,
                        MATCH($C$9,Hulpsheets!$AN$3:$AN$18,0),
                        MATCH($C$6,Hulpsheets!$AO$3:$AR$3,0)
                    ),
                    ""
                ),
                IFERROR(
                    INDEX(Hulpsheets!$AH$3:$AK$18,
                        MATCH($C$9,Hulpsheets!$AG$3:$AG$18,0),
                        MATCH($C$6,Hulpsheets!$AH$3:$AK$3,0)
                    ),
                    ""
                )
            )
        )
    )
)</f>
        <v/>
      </c>
      <c r="N36" s="397">
        <f t="shared" si="2"/>
        <v>0</v>
      </c>
      <c r="O36" s="77" t="str">
        <f t="shared" si="7"/>
        <v/>
      </c>
      <c r="P36" s="86" t="str">
        <f t="shared" si="8"/>
        <v/>
      </c>
      <c r="R36" s="404"/>
      <c r="S36" s="403" t="str">
        <f t="shared" si="9"/>
        <v/>
      </c>
      <c r="T36" s="130" t="str">
        <f t="shared" si="10"/>
        <v/>
      </c>
      <c r="U36" s="70"/>
      <c r="V36" s="404"/>
      <c r="W36" s="70"/>
      <c r="X36" s="404"/>
      <c r="Z36" s="407" t="str">
        <f t="shared" si="11"/>
        <v/>
      </c>
      <c r="AA36" s="130" t="str">
        <f t="shared" si="3"/>
        <v/>
      </c>
      <c r="AB36" s="407" t="str">
        <f t="shared" si="4"/>
        <v/>
      </c>
      <c r="AC36" s="130" t="str">
        <f t="shared" si="5"/>
        <v/>
      </c>
      <c r="AD36" s="461"/>
    </row>
    <row r="37" spans="1:30" ht="13.5" hidden="1" outlineLevel="1" thickBot="1" x14ac:dyDescent="0.25">
      <c r="A37" s="6"/>
      <c r="B37" s="99"/>
      <c r="C37" s="376" t="str">
        <f t="shared" si="0"/>
        <v/>
      </c>
      <c r="D37" s="35"/>
      <c r="E37" s="126"/>
      <c r="F37" s="385">
        <f>IFERROR(IF(C37="UNL",INDEX(Tabel_UNL,MATCH($E37,Hulpsheets!$P$3:$P$123,0),MATCH($D37,Hulpsheets!$P$3:$U$3,0)),IF(C37="NFU",INDEX(Tabel_NFU,MATCH($E37,Hulpsheets!$W$3:$W$99,0),MATCH($D37,Hulpsheets!$W$3:$AC$3,0)),IF(C37="Overig",0,0))),0)</f>
        <v>0</v>
      </c>
      <c r="G37" s="357"/>
      <c r="H37" s="129"/>
      <c r="I37" s="79">
        <f t="shared" si="6"/>
        <v>0</v>
      </c>
      <c r="J37" s="79">
        <f t="shared" si="12"/>
        <v>0</v>
      </c>
      <c r="K37" s="360"/>
      <c r="L37" s="428" t="s">
        <v>120</v>
      </c>
      <c r="M37" s="427" t="str">
        <f>IF(LEN($C$5)&lt;=1,
    "",
    IF(
        OR($C$5="Overige (zorg-)instellingen",$C$5="Onderneming"),
        IF(Basisgegevens!$C$5="Ja",
            IFERROR(
                INDEX(Hulpsheets!$AO$3:$AR$18,
                    MATCH($C$9,Hulpsheets!$AN$3:$AN$18,0),
                    MATCH($C$6,Hulpsheets!$AO$3:$AR$3,0)
                ),
                ""
            ),
            IFERROR(
                INDEX(Hulpsheets!$AH$3:$AK$18,
                    MATCH($C$9,Hulpsheets!$AG$3:$AG$18,0),
                    MATCH($C$6,Hulpsheets!$AH$3:$AK$3,0)
                ),
                ""
            )
        ),
        IF($L37="Niet-economische activiteit",
            100%,
            IF(Basisgegevens!$C$5="Ja",
                IFERROR(
                    INDEX(Hulpsheets!$AO$3:$AR$18,
                        MATCH($C$9,Hulpsheets!$AN$3:$AN$18,0),
                        MATCH($C$6,Hulpsheets!$AO$3:$AR$3,0)
                    ),
                    ""
                ),
                IFERROR(
                    INDEX(Hulpsheets!$AH$3:$AK$18,
                        MATCH($C$9,Hulpsheets!$AG$3:$AG$18,0),
                        MATCH($C$6,Hulpsheets!$AH$3:$AK$3,0)
                    ),
                    ""
                )
            )
        )
    )
)</f>
        <v/>
      </c>
      <c r="N37" s="397">
        <f t="shared" si="2"/>
        <v>0</v>
      </c>
      <c r="O37" s="87" t="str">
        <f t="shared" si="7"/>
        <v/>
      </c>
      <c r="P37" s="88" t="str">
        <f t="shared" si="8"/>
        <v/>
      </c>
      <c r="R37" s="405"/>
      <c r="S37" s="403" t="str">
        <f t="shared" si="9"/>
        <v/>
      </c>
      <c r="T37" s="365" t="str">
        <f>IFERROR(R37-S37,"")</f>
        <v/>
      </c>
      <c r="U37" s="70"/>
      <c r="V37" s="411"/>
      <c r="W37" s="70"/>
      <c r="X37" s="411"/>
      <c r="Z37" s="407" t="str">
        <f t="shared" si="11"/>
        <v/>
      </c>
      <c r="AA37" s="365" t="str">
        <f t="shared" si="3"/>
        <v/>
      </c>
      <c r="AB37" s="407" t="str">
        <f t="shared" si="4"/>
        <v/>
      </c>
      <c r="AC37" s="365" t="str">
        <f t="shared" si="5"/>
        <v/>
      </c>
      <c r="AD37" s="461"/>
    </row>
    <row r="38" spans="1:30" ht="13.5" collapsed="1" thickBot="1" x14ac:dyDescent="0.25">
      <c r="A38" s="97"/>
      <c r="B38" s="9"/>
      <c r="C38" s="97"/>
      <c r="D38" s="97"/>
      <c r="E38" s="230" t="str">
        <f>"* Let op: aantal maanden is maximaal "&amp;C7</f>
        <v xml:space="preserve">* Let op: aantal maanden is maximaal </v>
      </c>
      <c r="F38" s="97"/>
      <c r="G38" s="97"/>
      <c r="H38" s="97"/>
      <c r="L38" s="418" t="s">
        <v>102</v>
      </c>
      <c r="M38" s="78"/>
      <c r="N38" s="101">
        <f>SUM(N13:N37)</f>
        <v>0</v>
      </c>
      <c r="O38" s="101">
        <f>SUM(O13:O37)</f>
        <v>0</v>
      </c>
      <c r="P38" s="101">
        <f>SUM(P13:P37)</f>
        <v>0</v>
      </c>
      <c r="R38" s="366">
        <f>SUM(R13:R37)</f>
        <v>0</v>
      </c>
      <c r="S38" s="366">
        <f>SUM(S13:S37)</f>
        <v>0</v>
      </c>
      <c r="T38" s="366">
        <f>SUM(T13:T37)</f>
        <v>0</v>
      </c>
      <c r="U38" s="70"/>
      <c r="V38" s="364">
        <f>SUM(V13:V37)</f>
        <v>0</v>
      </c>
      <c r="W38" s="70"/>
      <c r="X38" s="364">
        <f>SUM(X13:X37)</f>
        <v>0</v>
      </c>
      <c r="Z38" s="410">
        <f>SUM(Z13:Z37)</f>
        <v>0</v>
      </c>
      <c r="AA38" s="364">
        <f>SUM(AA13:AA37)</f>
        <v>0</v>
      </c>
      <c r="AB38" s="410">
        <f>SUM(AB13:AB37)</f>
        <v>0</v>
      </c>
      <c r="AC38" s="364">
        <f>SUM(AC13:AC37)</f>
        <v>0</v>
      </c>
      <c r="AD38" s="462"/>
    </row>
    <row r="39" spans="1:30" ht="16.5" customHeight="1" thickBot="1" x14ac:dyDescent="0.25">
      <c r="B39" s="5" t="s">
        <v>103</v>
      </c>
      <c r="C39" s="7"/>
      <c r="D39" s="7"/>
      <c r="E39" s="6"/>
      <c r="F39" s="6"/>
      <c r="G39" s="6"/>
      <c r="H39" s="6"/>
      <c r="Q39" s="97"/>
      <c r="R39" s="97"/>
      <c r="S39" s="97"/>
      <c r="T39" s="97"/>
      <c r="U39" s="97"/>
      <c r="V39" s="97"/>
      <c r="W39" s="97"/>
      <c r="X39" s="97"/>
      <c r="Z39" s="97"/>
      <c r="AA39" s="97"/>
      <c r="AB39" s="97"/>
      <c r="AC39" s="97"/>
      <c r="AD39" s="97"/>
    </row>
    <row r="40" spans="1:30" ht="16.5" customHeight="1" thickBot="1" x14ac:dyDescent="0.25">
      <c r="B40" s="8" t="s">
        <v>104</v>
      </c>
      <c r="C40" s="7"/>
      <c r="D40" s="7"/>
      <c r="F40" s="6"/>
      <c r="G40" s="6"/>
      <c r="H40" s="6"/>
      <c r="Q40" s="97"/>
      <c r="R40" s="406" t="s">
        <v>87</v>
      </c>
      <c r="S40" s="401"/>
      <c r="T40" s="402"/>
      <c r="U40" s="6"/>
      <c r="V40" s="498" t="s">
        <v>61</v>
      </c>
      <c r="W40" s="6"/>
      <c r="X40" s="498" t="s">
        <v>62</v>
      </c>
      <c r="Z40" s="412"/>
      <c r="AA40" s="413"/>
      <c r="AB40" s="412"/>
      <c r="AC40" s="413"/>
      <c r="AD40" s="463"/>
    </row>
    <row r="41" spans="1:30" ht="13.5" thickBot="1" x14ac:dyDescent="0.25">
      <c r="A41" s="39"/>
      <c r="B41" s="39"/>
      <c r="C41" s="39"/>
      <c r="D41" s="39"/>
      <c r="F41" s="39"/>
      <c r="G41" s="39"/>
      <c r="H41" s="39"/>
      <c r="I41" s="39"/>
      <c r="J41" s="39"/>
      <c r="K41" s="39"/>
      <c r="L41" s="39"/>
      <c r="M41" s="258"/>
      <c r="N41" s="39"/>
      <c r="O41" s="39"/>
      <c r="P41" s="97"/>
      <c r="Q41" s="97"/>
      <c r="R41" s="6"/>
      <c r="S41" s="6"/>
      <c r="T41" s="6"/>
      <c r="U41" s="6"/>
      <c r="V41" s="499"/>
      <c r="W41" s="6"/>
      <c r="X41" s="499"/>
      <c r="Z41" s="6"/>
      <c r="AA41" s="6"/>
      <c r="AB41" s="6"/>
      <c r="AC41" s="97"/>
      <c r="AD41" s="97"/>
    </row>
    <row r="42" spans="1:30" ht="21" customHeight="1" thickBot="1" x14ac:dyDescent="0.25">
      <c r="A42" s="121"/>
      <c r="B42" s="521" t="s">
        <v>88</v>
      </c>
      <c r="C42" s="522"/>
      <c r="D42" s="522"/>
      <c r="E42" s="522"/>
      <c r="F42" s="522"/>
      <c r="G42" s="522"/>
      <c r="H42" s="522"/>
      <c r="I42" s="523"/>
      <c r="J42" s="236" t="s">
        <v>105</v>
      </c>
      <c r="K42" s="236" t="s">
        <v>106</v>
      </c>
      <c r="L42" s="236" t="s">
        <v>235</v>
      </c>
      <c r="M42" s="235" t="s">
        <v>94</v>
      </c>
      <c r="N42" s="143" t="s">
        <v>66</v>
      </c>
      <c r="O42" s="142" t="s">
        <v>95</v>
      </c>
      <c r="P42" s="122" t="s">
        <v>96</v>
      </c>
      <c r="Q42" s="120"/>
      <c r="R42" s="239" t="s">
        <v>68</v>
      </c>
      <c r="S42" s="93" t="s">
        <v>97</v>
      </c>
      <c r="T42" s="238" t="s">
        <v>70</v>
      </c>
      <c r="U42" s="119"/>
      <c r="V42" s="239" t="s">
        <v>68</v>
      </c>
      <c r="W42" s="414"/>
      <c r="X42" s="239" t="s">
        <v>68</v>
      </c>
      <c r="Y42" s="120"/>
      <c r="Z42" s="238" t="s">
        <v>97</v>
      </c>
      <c r="AA42" s="238" t="s">
        <v>70</v>
      </c>
      <c r="AB42" s="238" t="s">
        <v>97</v>
      </c>
      <c r="AC42" s="238" t="s">
        <v>70</v>
      </c>
      <c r="AD42" s="118"/>
    </row>
    <row r="43" spans="1:30" ht="14.25" customHeight="1" x14ac:dyDescent="0.2">
      <c r="A43" s="6"/>
      <c r="B43" s="524"/>
      <c r="C43" s="525"/>
      <c r="D43" s="525"/>
      <c r="E43" s="525"/>
      <c r="F43" s="525"/>
      <c r="G43" s="525"/>
      <c r="H43" s="525"/>
      <c r="I43" s="526"/>
      <c r="J43" s="138"/>
      <c r="K43" s="292"/>
      <c r="L43" s="429" t="s">
        <v>120</v>
      </c>
      <c r="M43" s="257" t="str">
        <f>IF(LEN($C$5)&lt;=1,
    "",
    IF(
        OR($C$5="Overige (zorg-)instellingen",$C$5="Onderneming"),
        IF(Basisgegevens!$C$5="Ja",
            IFERROR(
                INDEX(Hulpsheets!$AO$3:$AR$18,
                    MATCH($C$9,Hulpsheets!$AN$3:$AN$18,0),
                    MATCH($C$6,Hulpsheets!$AO$3:$AR$3,0)
                ),
                ""
            ),
            IFERROR(
                INDEX(Hulpsheets!$AH$3:$AK$18,
                    MATCH($C$9,Hulpsheets!$AG$3:$AG$18,0),
                    MATCH($C$6,Hulpsheets!$AH$3:$AK$3,0)
                ),
                ""
            )
        ),
        IF($L43="Niet-economische activiteit",
            100%,
            IF(Basisgegevens!$C$5="Ja",
                IFERROR(
                    INDEX(Hulpsheets!$AO$3:$AR$18,
                        MATCH($C$9,Hulpsheets!$AN$3:$AN$18,0),
                        MATCH($C$6,Hulpsheets!$AO$3:$AR$3,0)
                    ),
                    ""
                ),
                IFERROR(
                    INDEX(Hulpsheets!$AH$3:$AK$18,
                        MATCH($C$9,Hulpsheets!$AG$3:$AG$18,0),
                        MATCH($C$6,Hulpsheets!$AH$3:$AK$3,0)
                    ),
                    ""
                )
            )
        )
    )
)</f>
        <v/>
      </c>
      <c r="N43" s="397">
        <f t="shared" ref="N43:N67" si="13">IFERROR(J43*K43,"")</f>
        <v>0</v>
      </c>
      <c r="O43" s="82" t="str">
        <f>IFERROR(N43*M43,"")</f>
        <v/>
      </c>
      <c r="P43" s="81" t="str">
        <f>IFERROR(N43-O43,"")</f>
        <v/>
      </c>
      <c r="R43" s="404"/>
      <c r="S43" s="403" t="str">
        <f>IFERROR($R43*(1-$M43),"")</f>
        <v/>
      </c>
      <c r="T43" s="130" t="str">
        <f>IFERROR(R43-S43,"")</f>
        <v/>
      </c>
      <c r="U43" s="80"/>
      <c r="V43" s="404"/>
      <c r="W43" s="70"/>
      <c r="X43" s="404"/>
      <c r="Z43" s="407" t="str">
        <f>IFERROR($V43*(1-$M43),"")</f>
        <v/>
      </c>
      <c r="AA43" s="130" t="str">
        <f t="shared" ref="AA43:AA67" si="14">IFERROR(V43-Z43,"")</f>
        <v/>
      </c>
      <c r="AB43" s="407" t="str">
        <f t="shared" ref="AB43:AB67" si="15">IFERROR($X43*(1-$M43),"")</f>
        <v/>
      </c>
      <c r="AC43" s="130" t="str">
        <f t="shared" ref="AC43:AC67" si="16">IFERROR(X43-AB43,"")</f>
        <v/>
      </c>
      <c r="AD43" s="461"/>
    </row>
    <row r="44" spans="1:30" x14ac:dyDescent="0.2">
      <c r="A44" s="6"/>
      <c r="B44" s="500"/>
      <c r="C44" s="501"/>
      <c r="D44" s="501"/>
      <c r="E44" s="501"/>
      <c r="F44" s="501"/>
      <c r="G44" s="501"/>
      <c r="H44" s="501"/>
      <c r="I44" s="502"/>
      <c r="J44" s="139"/>
      <c r="K44" s="254"/>
      <c r="L44" s="429" t="s">
        <v>120</v>
      </c>
      <c r="M44" s="257" t="str">
        <f>IF(LEN($C$5)&lt;=1,
    "",
    IF(
        OR($C$5="Overige (zorg-)instellingen",$C$5="Onderneming"),
        IF(Basisgegevens!$C$5="Ja",
            IFERROR(
                INDEX(Hulpsheets!$AO$3:$AR$18,
                    MATCH($C$9,Hulpsheets!$AN$3:$AN$18,0),
                    MATCH($C$6,Hulpsheets!$AO$3:$AR$3,0)
                ),
                ""
            ),
            IFERROR(
                INDEX(Hulpsheets!$AH$3:$AK$18,
                    MATCH($C$9,Hulpsheets!$AG$3:$AG$18,0),
                    MATCH($C$6,Hulpsheets!$AH$3:$AK$3,0)
                ),
                ""
            )
        ),
        IF($L44="Niet-economische activiteit",
            100%,
            IF(Basisgegevens!$C$5="Ja",
                IFERROR(
                    INDEX(Hulpsheets!$AO$3:$AR$18,
                        MATCH($C$9,Hulpsheets!$AN$3:$AN$18,0),
                        MATCH($C$6,Hulpsheets!$AO$3:$AR$3,0)
                    ),
                    ""
                ),
                IFERROR(
                    INDEX(Hulpsheets!$AH$3:$AK$18,
                        MATCH($C$9,Hulpsheets!$AG$3:$AG$18,0),
                        MATCH($C$6,Hulpsheets!$AH$3:$AK$3,0)
                    ),
                    ""
                )
            )
        )
    )
)</f>
        <v/>
      </c>
      <c r="N44" s="397">
        <f t="shared" si="13"/>
        <v>0</v>
      </c>
      <c r="O44" s="77" t="str">
        <f t="shared" ref="O44:O67" si="17">IFERROR(N44*M44,"")</f>
        <v/>
      </c>
      <c r="P44" s="81" t="str">
        <f t="shared" ref="P44:P67" si="18">IFERROR(N44-O44,"")</f>
        <v/>
      </c>
      <c r="R44" s="404"/>
      <c r="S44" s="403" t="str">
        <f t="shared" ref="S44:S67" si="19">IFERROR($R44*(1-$M44),"")</f>
        <v/>
      </c>
      <c r="T44" s="130" t="str">
        <f t="shared" ref="T44:T67" si="20">IFERROR(R44-S44,"")</f>
        <v/>
      </c>
      <c r="U44" s="70"/>
      <c r="V44" s="404"/>
      <c r="W44" s="70"/>
      <c r="X44" s="404"/>
      <c r="Z44" s="407" t="str">
        <f t="shared" ref="Z44:Z66" si="21">IFERROR($V44*(1-$M44),"")</f>
        <v/>
      </c>
      <c r="AA44" s="130" t="str">
        <f t="shared" si="14"/>
        <v/>
      </c>
      <c r="AB44" s="407" t="str">
        <f t="shared" si="15"/>
        <v/>
      </c>
      <c r="AC44" s="130" t="str">
        <f t="shared" si="16"/>
        <v/>
      </c>
      <c r="AD44" s="461"/>
    </row>
    <row r="45" spans="1:30" x14ac:dyDescent="0.2">
      <c r="A45" s="6"/>
      <c r="B45" s="500"/>
      <c r="C45" s="501"/>
      <c r="D45" s="501"/>
      <c r="E45" s="501"/>
      <c r="F45" s="501"/>
      <c r="G45" s="501"/>
      <c r="H45" s="501"/>
      <c r="I45" s="502"/>
      <c r="J45" s="139"/>
      <c r="K45" s="254"/>
      <c r="L45" s="429" t="s">
        <v>120</v>
      </c>
      <c r="M45" s="257" t="str">
        <f>IF(LEN($C$5)&lt;=1,
    "",
    IF(
        OR($C$5="Overige (zorg-)instellingen",$C$5="Onderneming"),
        IF(Basisgegevens!$C$5="Ja",
            IFERROR(
                INDEX(Hulpsheets!$AO$3:$AR$18,
                    MATCH($C$9,Hulpsheets!$AN$3:$AN$18,0),
                    MATCH($C$6,Hulpsheets!$AO$3:$AR$3,0)
                ),
                ""
            ),
            IFERROR(
                INDEX(Hulpsheets!$AH$3:$AK$18,
                    MATCH($C$9,Hulpsheets!$AG$3:$AG$18,0),
                    MATCH($C$6,Hulpsheets!$AH$3:$AK$3,0)
                ),
                ""
            )
        ),
        IF($L45="Niet-economische activiteit",
            100%,
            IF(Basisgegevens!$C$5="Ja",
                IFERROR(
                    INDEX(Hulpsheets!$AO$3:$AR$18,
                        MATCH($C$9,Hulpsheets!$AN$3:$AN$18,0),
                        MATCH($C$6,Hulpsheets!$AO$3:$AR$3,0)
                    ),
                    ""
                ),
                IFERROR(
                    INDEX(Hulpsheets!$AH$3:$AK$18,
                        MATCH($C$9,Hulpsheets!$AG$3:$AG$18,0),
                        MATCH($C$6,Hulpsheets!$AH$3:$AK$3,0)
                    ),
                    ""
                )
            )
        )
    )
)</f>
        <v/>
      </c>
      <c r="N45" s="397">
        <f t="shared" si="13"/>
        <v>0</v>
      </c>
      <c r="O45" s="77" t="str">
        <f t="shared" si="17"/>
        <v/>
      </c>
      <c r="P45" s="81" t="str">
        <f t="shared" si="18"/>
        <v/>
      </c>
      <c r="R45" s="404"/>
      <c r="S45" s="403" t="str">
        <f t="shared" si="19"/>
        <v/>
      </c>
      <c r="T45" s="130" t="str">
        <f t="shared" si="20"/>
        <v/>
      </c>
      <c r="U45" s="70"/>
      <c r="V45" s="404"/>
      <c r="W45" s="70"/>
      <c r="X45" s="404"/>
      <c r="Z45" s="407" t="str">
        <f t="shared" si="21"/>
        <v/>
      </c>
      <c r="AA45" s="130" t="str">
        <f t="shared" si="14"/>
        <v/>
      </c>
      <c r="AB45" s="407" t="str">
        <f t="shared" si="15"/>
        <v/>
      </c>
      <c r="AC45" s="130" t="str">
        <f t="shared" si="16"/>
        <v/>
      </c>
      <c r="AD45" s="461"/>
    </row>
    <row r="46" spans="1:30" x14ac:dyDescent="0.2">
      <c r="A46" s="6"/>
      <c r="B46" s="500"/>
      <c r="C46" s="501"/>
      <c r="D46" s="501"/>
      <c r="E46" s="501"/>
      <c r="F46" s="501"/>
      <c r="G46" s="501"/>
      <c r="H46" s="501"/>
      <c r="I46" s="502"/>
      <c r="J46" s="139"/>
      <c r="K46" s="254"/>
      <c r="L46" s="429" t="s">
        <v>120</v>
      </c>
      <c r="M46" s="257" t="str">
        <f>IF(LEN($C$5)&lt;=1,
    "",
    IF(
        OR($C$5="Overige (zorg-)instellingen",$C$5="Onderneming"),
        IF(Basisgegevens!$C$5="Ja",
            IFERROR(
                INDEX(Hulpsheets!$AO$3:$AR$18,
                    MATCH($C$9,Hulpsheets!$AN$3:$AN$18,0),
                    MATCH($C$6,Hulpsheets!$AO$3:$AR$3,0)
                ),
                ""
            ),
            IFERROR(
                INDEX(Hulpsheets!$AH$3:$AK$18,
                    MATCH($C$9,Hulpsheets!$AG$3:$AG$18,0),
                    MATCH($C$6,Hulpsheets!$AH$3:$AK$3,0)
                ),
                ""
            )
        ),
        IF($L46="Niet-economische activiteit",
            100%,
            IF(Basisgegevens!$C$5="Ja",
                IFERROR(
                    INDEX(Hulpsheets!$AO$3:$AR$18,
                        MATCH($C$9,Hulpsheets!$AN$3:$AN$18,0),
                        MATCH($C$6,Hulpsheets!$AO$3:$AR$3,0)
                    ),
                    ""
                ),
                IFERROR(
                    INDEX(Hulpsheets!$AH$3:$AK$18,
                        MATCH($C$9,Hulpsheets!$AG$3:$AG$18,0),
                        MATCH($C$6,Hulpsheets!$AH$3:$AK$3,0)
                    ),
                    ""
                )
            )
        )
    )
)</f>
        <v/>
      </c>
      <c r="N46" s="397">
        <f t="shared" si="13"/>
        <v>0</v>
      </c>
      <c r="O46" s="77" t="str">
        <f t="shared" si="17"/>
        <v/>
      </c>
      <c r="P46" s="81" t="str">
        <f t="shared" si="18"/>
        <v/>
      </c>
      <c r="R46" s="404"/>
      <c r="S46" s="403" t="str">
        <f t="shared" si="19"/>
        <v/>
      </c>
      <c r="T46" s="130" t="str">
        <f t="shared" si="20"/>
        <v/>
      </c>
      <c r="U46" s="70"/>
      <c r="V46" s="404"/>
      <c r="W46" s="70"/>
      <c r="X46" s="404"/>
      <c r="Z46" s="407" t="str">
        <f t="shared" si="21"/>
        <v/>
      </c>
      <c r="AA46" s="130" t="str">
        <f t="shared" si="14"/>
        <v/>
      </c>
      <c r="AB46" s="407" t="str">
        <f t="shared" si="15"/>
        <v/>
      </c>
      <c r="AC46" s="130" t="str">
        <f t="shared" si="16"/>
        <v/>
      </c>
      <c r="AD46" s="461"/>
    </row>
    <row r="47" spans="1:30" x14ac:dyDescent="0.2">
      <c r="A47" s="6"/>
      <c r="B47" s="500"/>
      <c r="C47" s="501"/>
      <c r="D47" s="501"/>
      <c r="E47" s="501"/>
      <c r="F47" s="501"/>
      <c r="G47" s="501"/>
      <c r="H47" s="501"/>
      <c r="I47" s="502"/>
      <c r="J47" s="139"/>
      <c r="K47" s="254"/>
      <c r="L47" s="429" t="s">
        <v>120</v>
      </c>
      <c r="M47" s="257" t="str">
        <f>IF(LEN($C$5)&lt;=1,
    "",
    IF(
        OR($C$5="Overige (zorg-)instellingen",$C$5="Onderneming"),
        IF(Basisgegevens!$C$5="Ja",
            IFERROR(
                INDEX(Hulpsheets!$AO$3:$AR$18,
                    MATCH($C$9,Hulpsheets!$AN$3:$AN$18,0),
                    MATCH($C$6,Hulpsheets!$AO$3:$AR$3,0)
                ),
                ""
            ),
            IFERROR(
                INDEX(Hulpsheets!$AH$3:$AK$18,
                    MATCH($C$9,Hulpsheets!$AG$3:$AG$18,0),
                    MATCH($C$6,Hulpsheets!$AH$3:$AK$3,0)
                ),
                ""
            )
        ),
        IF($L47="Niet-economische activiteit",
            100%,
            IF(Basisgegevens!$C$5="Ja",
                IFERROR(
                    INDEX(Hulpsheets!$AO$3:$AR$18,
                        MATCH($C$9,Hulpsheets!$AN$3:$AN$18,0),
                        MATCH($C$6,Hulpsheets!$AO$3:$AR$3,0)
                    ),
                    ""
                ),
                IFERROR(
                    INDEX(Hulpsheets!$AH$3:$AK$18,
                        MATCH($C$9,Hulpsheets!$AG$3:$AG$18,0),
                        MATCH($C$6,Hulpsheets!$AH$3:$AK$3,0)
                    ),
                    ""
                )
            )
        )
    )
)</f>
        <v/>
      </c>
      <c r="N47" s="397">
        <f t="shared" si="13"/>
        <v>0</v>
      </c>
      <c r="O47" s="77" t="str">
        <f t="shared" si="17"/>
        <v/>
      </c>
      <c r="P47" s="81" t="str">
        <f t="shared" si="18"/>
        <v/>
      </c>
      <c r="R47" s="404"/>
      <c r="S47" s="403" t="str">
        <f t="shared" si="19"/>
        <v/>
      </c>
      <c r="T47" s="130" t="str">
        <f t="shared" si="20"/>
        <v/>
      </c>
      <c r="U47" s="70"/>
      <c r="V47" s="404"/>
      <c r="W47" s="70"/>
      <c r="X47" s="404"/>
      <c r="Z47" s="407" t="str">
        <f t="shared" si="21"/>
        <v/>
      </c>
      <c r="AA47" s="130" t="str">
        <f t="shared" si="14"/>
        <v/>
      </c>
      <c r="AB47" s="407" t="str">
        <f t="shared" si="15"/>
        <v/>
      </c>
      <c r="AC47" s="130" t="str">
        <f t="shared" si="16"/>
        <v/>
      </c>
      <c r="AD47" s="461"/>
    </row>
    <row r="48" spans="1:30" x14ac:dyDescent="0.2">
      <c r="A48" s="6"/>
      <c r="B48" s="500"/>
      <c r="C48" s="501"/>
      <c r="D48" s="501"/>
      <c r="E48" s="501"/>
      <c r="F48" s="501"/>
      <c r="G48" s="501"/>
      <c r="H48" s="501"/>
      <c r="I48" s="502"/>
      <c r="J48" s="139"/>
      <c r="K48" s="254"/>
      <c r="L48" s="429" t="s">
        <v>120</v>
      </c>
      <c r="M48" s="257" t="str">
        <f>IF(LEN($C$5)&lt;=1,
    "",
    IF(
        OR($C$5="Overige (zorg-)instellingen",$C$5="Onderneming"),
        IF(Basisgegevens!$C$5="Ja",
            IFERROR(
                INDEX(Hulpsheets!$AO$3:$AR$18,
                    MATCH($C$9,Hulpsheets!$AN$3:$AN$18,0),
                    MATCH($C$6,Hulpsheets!$AO$3:$AR$3,0)
                ),
                ""
            ),
            IFERROR(
                INDEX(Hulpsheets!$AH$3:$AK$18,
                    MATCH($C$9,Hulpsheets!$AG$3:$AG$18,0),
                    MATCH($C$6,Hulpsheets!$AH$3:$AK$3,0)
                ),
                ""
            )
        ),
        IF($L48="Niet-economische activiteit",
            100%,
            IF(Basisgegevens!$C$5="Ja",
                IFERROR(
                    INDEX(Hulpsheets!$AO$3:$AR$18,
                        MATCH($C$9,Hulpsheets!$AN$3:$AN$18,0),
                        MATCH($C$6,Hulpsheets!$AO$3:$AR$3,0)
                    ),
                    ""
                ),
                IFERROR(
                    INDEX(Hulpsheets!$AH$3:$AK$18,
                        MATCH($C$9,Hulpsheets!$AG$3:$AG$18,0),
                        MATCH($C$6,Hulpsheets!$AH$3:$AK$3,0)
                    ),
                    ""
                )
            )
        )
    )
)</f>
        <v/>
      </c>
      <c r="N48" s="397">
        <f t="shared" si="13"/>
        <v>0</v>
      </c>
      <c r="O48" s="77" t="str">
        <f t="shared" si="17"/>
        <v/>
      </c>
      <c r="P48" s="81" t="str">
        <f t="shared" si="18"/>
        <v/>
      </c>
      <c r="R48" s="404"/>
      <c r="S48" s="403" t="str">
        <f t="shared" si="19"/>
        <v/>
      </c>
      <c r="T48" s="130" t="str">
        <f t="shared" si="20"/>
        <v/>
      </c>
      <c r="U48" s="70"/>
      <c r="V48" s="404"/>
      <c r="W48" s="70"/>
      <c r="X48" s="404"/>
      <c r="Z48" s="407" t="str">
        <f t="shared" si="21"/>
        <v/>
      </c>
      <c r="AA48" s="130" t="str">
        <f t="shared" si="14"/>
        <v/>
      </c>
      <c r="AB48" s="407" t="str">
        <f t="shared" si="15"/>
        <v/>
      </c>
      <c r="AC48" s="130" t="str">
        <f t="shared" si="16"/>
        <v/>
      </c>
      <c r="AD48" s="461"/>
    </row>
    <row r="49" spans="1:30" x14ac:dyDescent="0.2">
      <c r="A49" s="6"/>
      <c r="B49" s="500"/>
      <c r="C49" s="501"/>
      <c r="D49" s="501"/>
      <c r="E49" s="501"/>
      <c r="F49" s="501"/>
      <c r="G49" s="501"/>
      <c r="H49" s="501"/>
      <c r="I49" s="502"/>
      <c r="J49" s="139"/>
      <c r="K49" s="254"/>
      <c r="L49" s="429" t="s">
        <v>120</v>
      </c>
      <c r="M49" s="257" t="str">
        <f>IF(LEN($C$5)&lt;=1,
    "",
    IF(
        OR($C$5="Overige (zorg-)instellingen",$C$5="Onderneming"),
        IF(Basisgegevens!$C$5="Ja",
            IFERROR(
                INDEX(Hulpsheets!$AO$3:$AR$18,
                    MATCH($C$9,Hulpsheets!$AN$3:$AN$18,0),
                    MATCH($C$6,Hulpsheets!$AO$3:$AR$3,0)
                ),
                ""
            ),
            IFERROR(
                INDEX(Hulpsheets!$AH$3:$AK$18,
                    MATCH($C$9,Hulpsheets!$AG$3:$AG$18,0),
                    MATCH($C$6,Hulpsheets!$AH$3:$AK$3,0)
                ),
                ""
            )
        ),
        IF($L49="Niet-economische activiteit",
            100%,
            IF(Basisgegevens!$C$5="Ja",
                IFERROR(
                    INDEX(Hulpsheets!$AO$3:$AR$18,
                        MATCH($C$9,Hulpsheets!$AN$3:$AN$18,0),
                        MATCH($C$6,Hulpsheets!$AO$3:$AR$3,0)
                    ),
                    ""
                ),
                IFERROR(
                    INDEX(Hulpsheets!$AH$3:$AK$18,
                        MATCH($C$9,Hulpsheets!$AG$3:$AG$18,0),
                        MATCH($C$6,Hulpsheets!$AH$3:$AK$3,0)
                    ),
                    ""
                )
            )
        )
    )
)</f>
        <v/>
      </c>
      <c r="N49" s="397">
        <f t="shared" si="13"/>
        <v>0</v>
      </c>
      <c r="O49" s="77" t="str">
        <f t="shared" si="17"/>
        <v/>
      </c>
      <c r="P49" s="81" t="str">
        <f t="shared" si="18"/>
        <v/>
      </c>
      <c r="R49" s="404"/>
      <c r="S49" s="403" t="str">
        <f t="shared" si="19"/>
        <v/>
      </c>
      <c r="T49" s="130" t="str">
        <f t="shared" si="20"/>
        <v/>
      </c>
      <c r="U49" s="70"/>
      <c r="V49" s="404"/>
      <c r="W49" s="70"/>
      <c r="X49" s="404"/>
      <c r="Z49" s="407" t="str">
        <f t="shared" si="21"/>
        <v/>
      </c>
      <c r="AA49" s="130" t="str">
        <f t="shared" si="14"/>
        <v/>
      </c>
      <c r="AB49" s="407" t="str">
        <f t="shared" si="15"/>
        <v/>
      </c>
      <c r="AC49" s="130" t="str">
        <f t="shared" si="16"/>
        <v/>
      </c>
      <c r="AD49" s="461"/>
    </row>
    <row r="50" spans="1:30" x14ac:dyDescent="0.2">
      <c r="A50" s="6"/>
      <c r="B50" s="500"/>
      <c r="C50" s="501"/>
      <c r="D50" s="501"/>
      <c r="E50" s="501"/>
      <c r="F50" s="501"/>
      <c r="G50" s="501"/>
      <c r="H50" s="501"/>
      <c r="I50" s="502"/>
      <c r="J50" s="139"/>
      <c r="K50" s="254"/>
      <c r="L50" s="429" t="s">
        <v>120</v>
      </c>
      <c r="M50" s="257" t="str">
        <f>IF(LEN($C$5)&lt;=1,
    "",
    IF(
        OR($C$5="Overige (zorg-)instellingen",$C$5="Onderneming"),
        IF(Basisgegevens!$C$5="Ja",
            IFERROR(
                INDEX(Hulpsheets!$AO$3:$AR$18,
                    MATCH($C$9,Hulpsheets!$AN$3:$AN$18,0),
                    MATCH($C$6,Hulpsheets!$AO$3:$AR$3,0)
                ),
                ""
            ),
            IFERROR(
                INDEX(Hulpsheets!$AH$3:$AK$18,
                    MATCH($C$9,Hulpsheets!$AG$3:$AG$18,0),
                    MATCH($C$6,Hulpsheets!$AH$3:$AK$3,0)
                ),
                ""
            )
        ),
        IF($L50="Niet-economische activiteit",
            100%,
            IF(Basisgegevens!$C$5="Ja",
                IFERROR(
                    INDEX(Hulpsheets!$AO$3:$AR$18,
                        MATCH($C$9,Hulpsheets!$AN$3:$AN$18,0),
                        MATCH($C$6,Hulpsheets!$AO$3:$AR$3,0)
                    ),
                    ""
                ),
                IFERROR(
                    INDEX(Hulpsheets!$AH$3:$AK$18,
                        MATCH($C$9,Hulpsheets!$AG$3:$AG$18,0),
                        MATCH($C$6,Hulpsheets!$AH$3:$AK$3,0)
                    ),
                    ""
                )
            )
        )
    )
)</f>
        <v/>
      </c>
      <c r="N50" s="397">
        <f t="shared" si="13"/>
        <v>0</v>
      </c>
      <c r="O50" s="77" t="str">
        <f t="shared" si="17"/>
        <v/>
      </c>
      <c r="P50" s="81" t="str">
        <f t="shared" si="18"/>
        <v/>
      </c>
      <c r="R50" s="404"/>
      <c r="S50" s="403" t="str">
        <f t="shared" si="19"/>
        <v/>
      </c>
      <c r="T50" s="130" t="str">
        <f t="shared" si="20"/>
        <v/>
      </c>
      <c r="U50" s="70"/>
      <c r="V50" s="404"/>
      <c r="W50" s="70"/>
      <c r="X50" s="404"/>
      <c r="Z50" s="407" t="str">
        <f t="shared" si="21"/>
        <v/>
      </c>
      <c r="AA50" s="130" t="str">
        <f t="shared" si="14"/>
        <v/>
      </c>
      <c r="AB50" s="407" t="str">
        <f t="shared" si="15"/>
        <v/>
      </c>
      <c r="AC50" s="130" t="str">
        <f t="shared" si="16"/>
        <v/>
      </c>
      <c r="AD50" s="461"/>
    </row>
    <row r="51" spans="1:30" x14ac:dyDescent="0.2">
      <c r="A51" s="6"/>
      <c r="B51" s="500"/>
      <c r="C51" s="501"/>
      <c r="D51" s="501"/>
      <c r="E51" s="501"/>
      <c r="F51" s="501"/>
      <c r="G51" s="501"/>
      <c r="H51" s="501"/>
      <c r="I51" s="502"/>
      <c r="J51" s="139"/>
      <c r="K51" s="254"/>
      <c r="L51" s="429" t="s">
        <v>120</v>
      </c>
      <c r="M51" s="257" t="str">
        <f>IF(LEN($C$5)&lt;=1,
    "",
    IF(
        OR($C$5="Overige (zorg-)instellingen",$C$5="Onderneming"),
        IF(Basisgegevens!$C$5="Ja",
            IFERROR(
                INDEX(Hulpsheets!$AO$3:$AR$18,
                    MATCH($C$9,Hulpsheets!$AN$3:$AN$18,0),
                    MATCH($C$6,Hulpsheets!$AO$3:$AR$3,0)
                ),
                ""
            ),
            IFERROR(
                INDEX(Hulpsheets!$AH$3:$AK$18,
                    MATCH($C$9,Hulpsheets!$AG$3:$AG$18,0),
                    MATCH($C$6,Hulpsheets!$AH$3:$AK$3,0)
                ),
                ""
            )
        ),
        IF($L51="Niet-economische activiteit",
            100%,
            IF(Basisgegevens!$C$5="Ja",
                IFERROR(
                    INDEX(Hulpsheets!$AO$3:$AR$18,
                        MATCH($C$9,Hulpsheets!$AN$3:$AN$18,0),
                        MATCH($C$6,Hulpsheets!$AO$3:$AR$3,0)
                    ),
                    ""
                ),
                IFERROR(
                    INDEX(Hulpsheets!$AH$3:$AK$18,
                        MATCH($C$9,Hulpsheets!$AG$3:$AG$18,0),
                        MATCH($C$6,Hulpsheets!$AH$3:$AK$3,0)
                    ),
                    ""
                )
            )
        )
    )
)</f>
        <v/>
      </c>
      <c r="N51" s="397">
        <f t="shared" si="13"/>
        <v>0</v>
      </c>
      <c r="O51" s="77" t="str">
        <f t="shared" si="17"/>
        <v/>
      </c>
      <c r="P51" s="81" t="str">
        <f t="shared" si="18"/>
        <v/>
      </c>
      <c r="R51" s="404"/>
      <c r="S51" s="403" t="str">
        <f t="shared" si="19"/>
        <v/>
      </c>
      <c r="T51" s="130" t="str">
        <f t="shared" si="20"/>
        <v/>
      </c>
      <c r="U51" s="70"/>
      <c r="V51" s="404"/>
      <c r="W51" s="70"/>
      <c r="X51" s="404"/>
      <c r="Z51" s="407" t="str">
        <f t="shared" si="21"/>
        <v/>
      </c>
      <c r="AA51" s="130" t="str">
        <f t="shared" si="14"/>
        <v/>
      </c>
      <c r="AB51" s="407" t="str">
        <f t="shared" si="15"/>
        <v/>
      </c>
      <c r="AC51" s="130" t="str">
        <f t="shared" si="16"/>
        <v/>
      </c>
      <c r="AD51" s="461"/>
    </row>
    <row r="52" spans="1:30" x14ac:dyDescent="0.2">
      <c r="A52" s="6"/>
      <c r="B52" s="500"/>
      <c r="C52" s="501"/>
      <c r="D52" s="501"/>
      <c r="E52" s="501"/>
      <c r="F52" s="501"/>
      <c r="G52" s="501"/>
      <c r="H52" s="501"/>
      <c r="I52" s="502"/>
      <c r="J52" s="139"/>
      <c r="K52" s="254"/>
      <c r="L52" s="429" t="s">
        <v>120</v>
      </c>
      <c r="M52" s="257" t="str">
        <f>IF(LEN($C$5)&lt;=1,
    "",
    IF(
        OR($C$5="Overige (zorg-)instellingen",$C$5="Onderneming"),
        IF(Basisgegevens!$C$5="Ja",
            IFERROR(
                INDEX(Hulpsheets!$AO$3:$AR$18,
                    MATCH($C$9,Hulpsheets!$AN$3:$AN$18,0),
                    MATCH($C$6,Hulpsheets!$AO$3:$AR$3,0)
                ),
                ""
            ),
            IFERROR(
                INDEX(Hulpsheets!$AH$3:$AK$18,
                    MATCH($C$9,Hulpsheets!$AG$3:$AG$18,0),
                    MATCH($C$6,Hulpsheets!$AH$3:$AK$3,0)
                ),
                ""
            )
        ),
        IF($L52="Niet-economische activiteit",
            100%,
            IF(Basisgegevens!$C$5="Ja",
                IFERROR(
                    INDEX(Hulpsheets!$AO$3:$AR$18,
                        MATCH($C$9,Hulpsheets!$AN$3:$AN$18,0),
                        MATCH($C$6,Hulpsheets!$AO$3:$AR$3,0)
                    ),
                    ""
                ),
                IFERROR(
                    INDEX(Hulpsheets!$AH$3:$AK$18,
                        MATCH($C$9,Hulpsheets!$AG$3:$AG$18,0),
                        MATCH($C$6,Hulpsheets!$AH$3:$AK$3,0)
                    ),
                    ""
                )
            )
        )
    )
)</f>
        <v/>
      </c>
      <c r="N52" s="397">
        <f t="shared" si="13"/>
        <v>0</v>
      </c>
      <c r="O52" s="77" t="str">
        <f t="shared" si="17"/>
        <v/>
      </c>
      <c r="P52" s="81" t="str">
        <f t="shared" si="18"/>
        <v/>
      </c>
      <c r="R52" s="404"/>
      <c r="S52" s="403" t="str">
        <f t="shared" si="19"/>
        <v/>
      </c>
      <c r="T52" s="130" t="str">
        <f t="shared" si="20"/>
        <v/>
      </c>
      <c r="U52" s="70"/>
      <c r="V52" s="404"/>
      <c r="W52" s="70"/>
      <c r="X52" s="404"/>
      <c r="Z52" s="407" t="str">
        <f t="shared" si="21"/>
        <v/>
      </c>
      <c r="AA52" s="130" t="str">
        <f t="shared" si="14"/>
        <v/>
      </c>
      <c r="AB52" s="407" t="str">
        <f t="shared" si="15"/>
        <v/>
      </c>
      <c r="AC52" s="130" t="str">
        <f t="shared" si="16"/>
        <v/>
      </c>
      <c r="AD52" s="461"/>
    </row>
    <row r="53" spans="1:30" x14ac:dyDescent="0.2">
      <c r="A53" s="6"/>
      <c r="B53" s="500"/>
      <c r="C53" s="501"/>
      <c r="D53" s="501"/>
      <c r="E53" s="501"/>
      <c r="F53" s="501"/>
      <c r="G53" s="501"/>
      <c r="H53" s="501"/>
      <c r="I53" s="502"/>
      <c r="J53" s="139"/>
      <c r="K53" s="254"/>
      <c r="L53" s="429" t="s">
        <v>120</v>
      </c>
      <c r="M53" s="257" t="str">
        <f>IF(LEN($C$5)&lt;=1,
    "",
    IF(
        OR($C$5="Overige (zorg-)instellingen",$C$5="Onderneming"),
        IF(Basisgegevens!$C$5="Ja",
            IFERROR(
                INDEX(Hulpsheets!$AO$3:$AR$18,
                    MATCH($C$9,Hulpsheets!$AN$3:$AN$18,0),
                    MATCH($C$6,Hulpsheets!$AO$3:$AR$3,0)
                ),
                ""
            ),
            IFERROR(
                INDEX(Hulpsheets!$AH$3:$AK$18,
                    MATCH($C$9,Hulpsheets!$AG$3:$AG$18,0),
                    MATCH($C$6,Hulpsheets!$AH$3:$AK$3,0)
                ),
                ""
            )
        ),
        IF($L53="Niet-economische activiteit",
            100%,
            IF(Basisgegevens!$C$5="Ja",
                IFERROR(
                    INDEX(Hulpsheets!$AO$3:$AR$18,
                        MATCH($C$9,Hulpsheets!$AN$3:$AN$18,0),
                        MATCH($C$6,Hulpsheets!$AO$3:$AR$3,0)
                    ),
                    ""
                ),
                IFERROR(
                    INDEX(Hulpsheets!$AH$3:$AK$18,
                        MATCH($C$9,Hulpsheets!$AG$3:$AG$18,0),
                        MATCH($C$6,Hulpsheets!$AH$3:$AK$3,0)
                    ),
                    ""
                )
            )
        )
    )
)</f>
        <v/>
      </c>
      <c r="N53" s="397">
        <f t="shared" si="13"/>
        <v>0</v>
      </c>
      <c r="O53" s="77" t="str">
        <f t="shared" si="17"/>
        <v/>
      </c>
      <c r="P53" s="81" t="str">
        <f t="shared" si="18"/>
        <v/>
      </c>
      <c r="R53" s="404"/>
      <c r="S53" s="403" t="str">
        <f t="shared" si="19"/>
        <v/>
      </c>
      <c r="T53" s="130" t="str">
        <f t="shared" si="20"/>
        <v/>
      </c>
      <c r="U53" s="70"/>
      <c r="V53" s="404"/>
      <c r="W53" s="70"/>
      <c r="X53" s="404"/>
      <c r="Z53" s="407" t="str">
        <f t="shared" si="21"/>
        <v/>
      </c>
      <c r="AA53" s="130" t="str">
        <f t="shared" si="14"/>
        <v/>
      </c>
      <c r="AB53" s="407" t="str">
        <f t="shared" si="15"/>
        <v/>
      </c>
      <c r="AC53" s="130" t="str">
        <f t="shared" si="16"/>
        <v/>
      </c>
      <c r="AD53" s="461"/>
    </row>
    <row r="54" spans="1:30" x14ac:dyDescent="0.2">
      <c r="A54" s="6"/>
      <c r="B54" s="500"/>
      <c r="C54" s="501"/>
      <c r="D54" s="501"/>
      <c r="E54" s="501"/>
      <c r="F54" s="501"/>
      <c r="G54" s="501"/>
      <c r="H54" s="501"/>
      <c r="I54" s="502"/>
      <c r="J54" s="139"/>
      <c r="K54" s="254"/>
      <c r="L54" s="429" t="s">
        <v>120</v>
      </c>
      <c r="M54" s="257" t="str">
        <f>IF(LEN($C$5)&lt;=1,
    "",
    IF(
        OR($C$5="Overige (zorg-)instellingen",$C$5="Onderneming"),
        IF(Basisgegevens!$C$5="Ja",
            IFERROR(
                INDEX(Hulpsheets!$AO$3:$AR$18,
                    MATCH($C$9,Hulpsheets!$AN$3:$AN$18,0),
                    MATCH($C$6,Hulpsheets!$AO$3:$AR$3,0)
                ),
                ""
            ),
            IFERROR(
                INDEX(Hulpsheets!$AH$3:$AK$18,
                    MATCH($C$9,Hulpsheets!$AG$3:$AG$18,0),
                    MATCH($C$6,Hulpsheets!$AH$3:$AK$3,0)
                ),
                ""
            )
        ),
        IF($L54="Niet-economische activiteit",
            100%,
            IF(Basisgegevens!$C$5="Ja",
                IFERROR(
                    INDEX(Hulpsheets!$AO$3:$AR$18,
                        MATCH($C$9,Hulpsheets!$AN$3:$AN$18,0),
                        MATCH($C$6,Hulpsheets!$AO$3:$AR$3,0)
                    ),
                    ""
                ),
                IFERROR(
                    INDEX(Hulpsheets!$AH$3:$AK$18,
                        MATCH($C$9,Hulpsheets!$AG$3:$AG$18,0),
                        MATCH($C$6,Hulpsheets!$AH$3:$AK$3,0)
                    ),
                    ""
                )
            )
        )
    )
)</f>
        <v/>
      </c>
      <c r="N54" s="397">
        <f t="shared" si="13"/>
        <v>0</v>
      </c>
      <c r="O54" s="77" t="str">
        <f t="shared" si="17"/>
        <v/>
      </c>
      <c r="P54" s="81" t="str">
        <f t="shared" si="18"/>
        <v/>
      </c>
      <c r="R54" s="404"/>
      <c r="S54" s="403" t="str">
        <f t="shared" si="19"/>
        <v/>
      </c>
      <c r="T54" s="130" t="str">
        <f t="shared" si="20"/>
        <v/>
      </c>
      <c r="U54" s="70"/>
      <c r="V54" s="404"/>
      <c r="W54" s="70"/>
      <c r="X54" s="404"/>
      <c r="Z54" s="407" t="str">
        <f t="shared" si="21"/>
        <v/>
      </c>
      <c r="AA54" s="130" t="str">
        <f t="shared" si="14"/>
        <v/>
      </c>
      <c r="AB54" s="407" t="str">
        <f t="shared" si="15"/>
        <v/>
      </c>
      <c r="AC54" s="130" t="str">
        <f t="shared" si="16"/>
        <v/>
      </c>
      <c r="AD54" s="461"/>
    </row>
    <row r="55" spans="1:30" x14ac:dyDescent="0.2">
      <c r="A55" s="6"/>
      <c r="B55" s="500"/>
      <c r="C55" s="501"/>
      <c r="D55" s="501"/>
      <c r="E55" s="501"/>
      <c r="F55" s="501"/>
      <c r="G55" s="501"/>
      <c r="H55" s="501"/>
      <c r="I55" s="502"/>
      <c r="J55" s="139"/>
      <c r="K55" s="254"/>
      <c r="L55" s="429" t="s">
        <v>120</v>
      </c>
      <c r="M55" s="257" t="str">
        <f>IF(LEN($C$5)&lt;=1,
    "",
    IF(
        OR($C$5="Overige (zorg-)instellingen",$C$5="Onderneming"),
        IF(Basisgegevens!$C$5="Ja",
            IFERROR(
                INDEX(Hulpsheets!$AO$3:$AR$18,
                    MATCH($C$9,Hulpsheets!$AN$3:$AN$18,0),
                    MATCH($C$6,Hulpsheets!$AO$3:$AR$3,0)
                ),
                ""
            ),
            IFERROR(
                INDEX(Hulpsheets!$AH$3:$AK$18,
                    MATCH($C$9,Hulpsheets!$AG$3:$AG$18,0),
                    MATCH($C$6,Hulpsheets!$AH$3:$AK$3,0)
                ),
                ""
            )
        ),
        IF($L55="Niet-economische activiteit",
            100%,
            IF(Basisgegevens!$C$5="Ja",
                IFERROR(
                    INDEX(Hulpsheets!$AO$3:$AR$18,
                        MATCH($C$9,Hulpsheets!$AN$3:$AN$18,0),
                        MATCH($C$6,Hulpsheets!$AO$3:$AR$3,0)
                    ),
                    ""
                ),
                IFERROR(
                    INDEX(Hulpsheets!$AH$3:$AK$18,
                        MATCH($C$9,Hulpsheets!$AG$3:$AG$18,0),
                        MATCH($C$6,Hulpsheets!$AH$3:$AK$3,0)
                    ),
                    ""
                )
            )
        )
    )
)</f>
        <v/>
      </c>
      <c r="N55" s="397">
        <f t="shared" si="13"/>
        <v>0</v>
      </c>
      <c r="O55" s="77" t="str">
        <f t="shared" si="17"/>
        <v/>
      </c>
      <c r="P55" s="81" t="str">
        <f t="shared" si="18"/>
        <v/>
      </c>
      <c r="R55" s="404"/>
      <c r="S55" s="403" t="str">
        <f t="shared" si="19"/>
        <v/>
      </c>
      <c r="T55" s="130" t="str">
        <f t="shared" si="20"/>
        <v/>
      </c>
      <c r="U55" s="70"/>
      <c r="V55" s="404"/>
      <c r="W55" s="70"/>
      <c r="X55" s="404"/>
      <c r="Z55" s="407" t="str">
        <f t="shared" si="21"/>
        <v/>
      </c>
      <c r="AA55" s="130" t="str">
        <f t="shared" si="14"/>
        <v/>
      </c>
      <c r="AB55" s="407" t="str">
        <f t="shared" si="15"/>
        <v/>
      </c>
      <c r="AC55" s="130" t="str">
        <f t="shared" si="16"/>
        <v/>
      </c>
      <c r="AD55" s="461"/>
    </row>
    <row r="56" spans="1:30" x14ac:dyDescent="0.2">
      <c r="A56" s="6"/>
      <c r="B56" s="500"/>
      <c r="C56" s="501"/>
      <c r="D56" s="501"/>
      <c r="E56" s="501"/>
      <c r="F56" s="501"/>
      <c r="G56" s="501"/>
      <c r="H56" s="501"/>
      <c r="I56" s="502"/>
      <c r="J56" s="139"/>
      <c r="K56" s="254"/>
      <c r="L56" s="429" t="s">
        <v>120</v>
      </c>
      <c r="M56" s="257" t="str">
        <f>IF(LEN($C$5)&lt;=1,
    "",
    IF(
        OR($C$5="Overige (zorg-)instellingen",$C$5="Onderneming"),
        IF(Basisgegevens!$C$5="Ja",
            IFERROR(
                INDEX(Hulpsheets!$AO$3:$AR$18,
                    MATCH($C$9,Hulpsheets!$AN$3:$AN$18,0),
                    MATCH($C$6,Hulpsheets!$AO$3:$AR$3,0)
                ),
                ""
            ),
            IFERROR(
                INDEX(Hulpsheets!$AH$3:$AK$18,
                    MATCH($C$9,Hulpsheets!$AG$3:$AG$18,0),
                    MATCH($C$6,Hulpsheets!$AH$3:$AK$3,0)
                ),
                ""
            )
        ),
        IF($L56="Niet-economische activiteit",
            100%,
            IF(Basisgegevens!$C$5="Ja",
                IFERROR(
                    INDEX(Hulpsheets!$AO$3:$AR$18,
                        MATCH($C$9,Hulpsheets!$AN$3:$AN$18,0),
                        MATCH($C$6,Hulpsheets!$AO$3:$AR$3,0)
                    ),
                    ""
                ),
                IFERROR(
                    INDEX(Hulpsheets!$AH$3:$AK$18,
                        MATCH($C$9,Hulpsheets!$AG$3:$AG$18,0),
                        MATCH($C$6,Hulpsheets!$AH$3:$AK$3,0)
                    ),
                    ""
                )
            )
        )
    )
)</f>
        <v/>
      </c>
      <c r="N56" s="397">
        <f t="shared" si="13"/>
        <v>0</v>
      </c>
      <c r="O56" s="77" t="str">
        <f t="shared" si="17"/>
        <v/>
      </c>
      <c r="P56" s="81" t="str">
        <f t="shared" si="18"/>
        <v/>
      </c>
      <c r="R56" s="404"/>
      <c r="S56" s="403" t="str">
        <f t="shared" si="19"/>
        <v/>
      </c>
      <c r="T56" s="130" t="str">
        <f t="shared" si="20"/>
        <v/>
      </c>
      <c r="U56" s="70"/>
      <c r="V56" s="404"/>
      <c r="W56" s="70"/>
      <c r="X56" s="404"/>
      <c r="Z56" s="407" t="str">
        <f t="shared" si="21"/>
        <v/>
      </c>
      <c r="AA56" s="130" t="str">
        <f t="shared" si="14"/>
        <v/>
      </c>
      <c r="AB56" s="407" t="str">
        <f t="shared" si="15"/>
        <v/>
      </c>
      <c r="AC56" s="130" t="str">
        <f t="shared" si="16"/>
        <v/>
      </c>
      <c r="AD56" s="461"/>
    </row>
    <row r="57" spans="1:30" ht="13.5" thickBot="1" x14ac:dyDescent="0.25">
      <c r="A57" s="6"/>
      <c r="B57" s="500"/>
      <c r="C57" s="501"/>
      <c r="D57" s="501"/>
      <c r="E57" s="501"/>
      <c r="F57" s="501"/>
      <c r="G57" s="501"/>
      <c r="H57" s="501"/>
      <c r="I57" s="502"/>
      <c r="J57" s="139"/>
      <c r="K57" s="254"/>
      <c r="L57" s="429" t="s">
        <v>120</v>
      </c>
      <c r="M57" s="257" t="str">
        <f>IF(LEN($C$5)&lt;=1,
    "",
    IF(
        OR($C$5="Overige (zorg-)instellingen",$C$5="Onderneming"),
        IF(Basisgegevens!$C$5="Ja",
            IFERROR(
                INDEX(Hulpsheets!$AO$3:$AR$18,
                    MATCH($C$9,Hulpsheets!$AN$3:$AN$18,0),
                    MATCH($C$6,Hulpsheets!$AO$3:$AR$3,0)
                ),
                ""
            ),
            IFERROR(
                INDEX(Hulpsheets!$AH$3:$AK$18,
                    MATCH($C$9,Hulpsheets!$AG$3:$AG$18,0),
                    MATCH($C$6,Hulpsheets!$AH$3:$AK$3,0)
                ),
                ""
            )
        ),
        IF($L57="Niet-economische activiteit",
            100%,
            IF(Basisgegevens!$C$5="Ja",
                IFERROR(
                    INDEX(Hulpsheets!$AO$3:$AR$18,
                        MATCH($C$9,Hulpsheets!$AN$3:$AN$18,0),
                        MATCH($C$6,Hulpsheets!$AO$3:$AR$3,0)
                    ),
                    ""
                ),
                IFERROR(
                    INDEX(Hulpsheets!$AH$3:$AK$18,
                        MATCH($C$9,Hulpsheets!$AG$3:$AG$18,0),
                        MATCH($C$6,Hulpsheets!$AH$3:$AK$3,0)
                    ),
                    ""
                )
            )
        )
    )
)</f>
        <v/>
      </c>
      <c r="N57" s="397">
        <f t="shared" si="13"/>
        <v>0</v>
      </c>
      <c r="O57" s="77" t="str">
        <f t="shared" si="17"/>
        <v/>
      </c>
      <c r="P57" s="81" t="str">
        <f t="shared" si="18"/>
        <v/>
      </c>
      <c r="R57" s="404"/>
      <c r="S57" s="403" t="str">
        <f t="shared" si="19"/>
        <v/>
      </c>
      <c r="T57" s="130" t="str">
        <f t="shared" si="20"/>
        <v/>
      </c>
      <c r="U57" s="70"/>
      <c r="V57" s="404"/>
      <c r="W57" s="70"/>
      <c r="X57" s="404"/>
      <c r="Z57" s="407" t="str">
        <f t="shared" si="21"/>
        <v/>
      </c>
      <c r="AA57" s="130" t="str">
        <f t="shared" si="14"/>
        <v/>
      </c>
      <c r="AB57" s="407" t="str">
        <f t="shared" si="15"/>
        <v/>
      </c>
      <c r="AC57" s="130" t="str">
        <f t="shared" si="16"/>
        <v/>
      </c>
      <c r="AD57" s="461"/>
    </row>
    <row r="58" spans="1:30" ht="13.5" hidden="1" outlineLevel="1" thickBot="1" x14ac:dyDescent="0.25">
      <c r="A58" s="6"/>
      <c r="B58" s="500"/>
      <c r="C58" s="501"/>
      <c r="D58" s="501"/>
      <c r="E58" s="501"/>
      <c r="F58" s="501"/>
      <c r="G58" s="501"/>
      <c r="H58" s="501"/>
      <c r="I58" s="502"/>
      <c r="J58" s="139"/>
      <c r="K58" s="254"/>
      <c r="L58" s="429" t="s">
        <v>120</v>
      </c>
      <c r="M58" s="257" t="str">
        <f>IF(LEN($C$5)&lt;=1,
    "",
    IF(
        OR($C$5="Overige (zorg-)instellingen",$C$5="Onderneming"),
        IF(Basisgegevens!$C$5="Ja",
            IFERROR(
                INDEX(Hulpsheets!$AO$3:$AR$18,
                    MATCH($C$9,Hulpsheets!$AN$3:$AN$18,0),
                    MATCH($C$6,Hulpsheets!$AO$3:$AR$3,0)
                ),
                ""
            ),
            IFERROR(
                INDEX(Hulpsheets!$AH$3:$AK$18,
                    MATCH($C$9,Hulpsheets!$AG$3:$AG$18,0),
                    MATCH($C$6,Hulpsheets!$AH$3:$AK$3,0)
                ),
                ""
            )
        ),
        IF($L58="Niet-economische activiteit",
            100%,
            IF(Basisgegevens!$C$5="Ja",
                IFERROR(
                    INDEX(Hulpsheets!$AO$3:$AR$18,
                        MATCH($C$9,Hulpsheets!$AN$3:$AN$18,0),
                        MATCH($C$6,Hulpsheets!$AO$3:$AR$3,0)
                    ),
                    ""
                ),
                IFERROR(
                    INDEX(Hulpsheets!$AH$3:$AK$18,
                        MATCH($C$9,Hulpsheets!$AG$3:$AG$18,0),
                        MATCH($C$6,Hulpsheets!$AH$3:$AK$3,0)
                    ),
                    ""
                )
            )
        )
    )
)</f>
        <v/>
      </c>
      <c r="N58" s="397">
        <f t="shared" si="13"/>
        <v>0</v>
      </c>
      <c r="O58" s="77" t="str">
        <f t="shared" si="17"/>
        <v/>
      </c>
      <c r="P58" s="81" t="str">
        <f t="shared" si="18"/>
        <v/>
      </c>
      <c r="R58" s="404"/>
      <c r="S58" s="403" t="str">
        <f t="shared" si="19"/>
        <v/>
      </c>
      <c r="T58" s="130" t="str">
        <f t="shared" si="20"/>
        <v/>
      </c>
      <c r="U58" s="70"/>
      <c r="V58" s="404"/>
      <c r="W58" s="70"/>
      <c r="X58" s="404"/>
      <c r="Z58" s="407" t="str">
        <f t="shared" si="21"/>
        <v/>
      </c>
      <c r="AA58" s="130" t="str">
        <f t="shared" si="14"/>
        <v/>
      </c>
      <c r="AB58" s="407" t="str">
        <f t="shared" si="15"/>
        <v/>
      </c>
      <c r="AC58" s="130" t="str">
        <f t="shared" si="16"/>
        <v/>
      </c>
      <c r="AD58" s="461"/>
    </row>
    <row r="59" spans="1:30" ht="13.5" hidden="1" outlineLevel="1" thickBot="1" x14ac:dyDescent="0.25">
      <c r="A59" s="6"/>
      <c r="B59" s="500"/>
      <c r="C59" s="501"/>
      <c r="D59" s="501"/>
      <c r="E59" s="501"/>
      <c r="F59" s="501"/>
      <c r="G59" s="501"/>
      <c r="H59" s="501"/>
      <c r="I59" s="502"/>
      <c r="J59" s="139"/>
      <c r="K59" s="254"/>
      <c r="L59" s="429" t="s">
        <v>120</v>
      </c>
      <c r="M59" s="257" t="str">
        <f>IF(LEN($C$5)&lt;=1,
    "",
    IF(
        OR($C$5="Overige (zorg-)instellingen",$C$5="Onderneming"),
        IF(Basisgegevens!$C$5="Ja",
            IFERROR(
                INDEX(Hulpsheets!$AO$3:$AR$18,
                    MATCH($C$9,Hulpsheets!$AN$3:$AN$18,0),
                    MATCH($C$6,Hulpsheets!$AO$3:$AR$3,0)
                ),
                ""
            ),
            IFERROR(
                INDEX(Hulpsheets!$AH$3:$AK$18,
                    MATCH($C$9,Hulpsheets!$AG$3:$AG$18,0),
                    MATCH($C$6,Hulpsheets!$AH$3:$AK$3,0)
                ),
                ""
            )
        ),
        IF($L59="Niet-economische activiteit",
            100%,
            IF(Basisgegevens!$C$5="Ja",
                IFERROR(
                    INDEX(Hulpsheets!$AO$3:$AR$18,
                        MATCH($C$9,Hulpsheets!$AN$3:$AN$18,0),
                        MATCH($C$6,Hulpsheets!$AO$3:$AR$3,0)
                    ),
                    ""
                ),
                IFERROR(
                    INDEX(Hulpsheets!$AH$3:$AK$18,
                        MATCH($C$9,Hulpsheets!$AG$3:$AG$18,0),
                        MATCH($C$6,Hulpsheets!$AH$3:$AK$3,0)
                    ),
                    ""
                )
            )
        )
    )
)</f>
        <v/>
      </c>
      <c r="N59" s="397">
        <f t="shared" si="13"/>
        <v>0</v>
      </c>
      <c r="O59" s="77" t="str">
        <f t="shared" si="17"/>
        <v/>
      </c>
      <c r="P59" s="81" t="str">
        <f t="shared" si="18"/>
        <v/>
      </c>
      <c r="R59" s="404"/>
      <c r="S59" s="403" t="str">
        <f t="shared" si="19"/>
        <v/>
      </c>
      <c r="T59" s="130" t="str">
        <f t="shared" si="20"/>
        <v/>
      </c>
      <c r="U59" s="70"/>
      <c r="V59" s="404"/>
      <c r="W59" s="70"/>
      <c r="X59" s="404"/>
      <c r="Z59" s="407" t="str">
        <f t="shared" si="21"/>
        <v/>
      </c>
      <c r="AA59" s="130" t="str">
        <f t="shared" si="14"/>
        <v/>
      </c>
      <c r="AB59" s="407" t="str">
        <f t="shared" si="15"/>
        <v/>
      </c>
      <c r="AC59" s="130" t="str">
        <f t="shared" si="16"/>
        <v/>
      </c>
      <c r="AD59" s="461"/>
    </row>
    <row r="60" spans="1:30" ht="13.5" hidden="1" outlineLevel="1" thickBot="1" x14ac:dyDescent="0.25">
      <c r="A60" s="6"/>
      <c r="B60" s="500"/>
      <c r="C60" s="501"/>
      <c r="D60" s="501"/>
      <c r="E60" s="501"/>
      <c r="F60" s="501"/>
      <c r="G60" s="501"/>
      <c r="H60" s="501"/>
      <c r="I60" s="502"/>
      <c r="J60" s="139"/>
      <c r="K60" s="254"/>
      <c r="L60" s="429" t="s">
        <v>120</v>
      </c>
      <c r="M60" s="257" t="str">
        <f>IF(LEN($C$5)&lt;=1,
    "",
    IF(
        OR($C$5="Overige (zorg-)instellingen",$C$5="Onderneming"),
        IF(Basisgegevens!$C$5="Ja",
            IFERROR(
                INDEX(Hulpsheets!$AO$3:$AR$18,
                    MATCH($C$9,Hulpsheets!$AN$3:$AN$18,0),
                    MATCH($C$6,Hulpsheets!$AO$3:$AR$3,0)
                ),
                ""
            ),
            IFERROR(
                INDEX(Hulpsheets!$AH$3:$AK$18,
                    MATCH($C$9,Hulpsheets!$AG$3:$AG$18,0),
                    MATCH($C$6,Hulpsheets!$AH$3:$AK$3,0)
                ),
                ""
            )
        ),
        IF($L60="Niet-economische activiteit",
            100%,
            IF(Basisgegevens!$C$5="Ja",
                IFERROR(
                    INDEX(Hulpsheets!$AO$3:$AR$18,
                        MATCH($C$9,Hulpsheets!$AN$3:$AN$18,0),
                        MATCH($C$6,Hulpsheets!$AO$3:$AR$3,0)
                    ),
                    ""
                ),
                IFERROR(
                    INDEX(Hulpsheets!$AH$3:$AK$18,
                        MATCH($C$9,Hulpsheets!$AG$3:$AG$18,0),
                        MATCH($C$6,Hulpsheets!$AH$3:$AK$3,0)
                    ),
                    ""
                )
            )
        )
    )
)</f>
        <v/>
      </c>
      <c r="N60" s="397">
        <f t="shared" si="13"/>
        <v>0</v>
      </c>
      <c r="O60" s="77" t="str">
        <f t="shared" si="17"/>
        <v/>
      </c>
      <c r="P60" s="81" t="str">
        <f t="shared" si="18"/>
        <v/>
      </c>
      <c r="R60" s="404"/>
      <c r="S60" s="403" t="str">
        <f t="shared" si="19"/>
        <v/>
      </c>
      <c r="T60" s="130" t="str">
        <f t="shared" si="20"/>
        <v/>
      </c>
      <c r="U60" s="70"/>
      <c r="V60" s="404"/>
      <c r="W60" s="70"/>
      <c r="X60" s="404"/>
      <c r="Z60" s="407" t="str">
        <f t="shared" si="21"/>
        <v/>
      </c>
      <c r="AA60" s="130" t="str">
        <f t="shared" si="14"/>
        <v/>
      </c>
      <c r="AB60" s="407" t="str">
        <f t="shared" si="15"/>
        <v/>
      </c>
      <c r="AC60" s="130" t="str">
        <f t="shared" si="16"/>
        <v/>
      </c>
      <c r="AD60" s="461"/>
    </row>
    <row r="61" spans="1:30" ht="13.5" hidden="1" outlineLevel="1" thickBot="1" x14ac:dyDescent="0.25">
      <c r="A61" s="6"/>
      <c r="B61" s="500"/>
      <c r="C61" s="501"/>
      <c r="D61" s="501"/>
      <c r="E61" s="501"/>
      <c r="F61" s="501"/>
      <c r="G61" s="501"/>
      <c r="H61" s="501"/>
      <c r="I61" s="502"/>
      <c r="J61" s="139"/>
      <c r="K61" s="254"/>
      <c r="L61" s="429" t="s">
        <v>120</v>
      </c>
      <c r="M61" s="257" t="str">
        <f>IF(LEN($C$5)&lt;=1,
    "",
    IF(
        OR($C$5="Overige (zorg-)instellingen",$C$5="Onderneming"),
        IF(Basisgegevens!$C$5="Ja",
            IFERROR(
                INDEX(Hulpsheets!$AO$3:$AR$18,
                    MATCH($C$9,Hulpsheets!$AN$3:$AN$18,0),
                    MATCH($C$6,Hulpsheets!$AO$3:$AR$3,0)
                ),
                ""
            ),
            IFERROR(
                INDEX(Hulpsheets!$AH$3:$AK$18,
                    MATCH($C$9,Hulpsheets!$AG$3:$AG$18,0),
                    MATCH($C$6,Hulpsheets!$AH$3:$AK$3,0)
                ),
                ""
            )
        ),
        IF($L61="Niet-economische activiteit",
            100%,
            IF(Basisgegevens!$C$5="Ja",
                IFERROR(
                    INDEX(Hulpsheets!$AO$3:$AR$18,
                        MATCH($C$9,Hulpsheets!$AN$3:$AN$18,0),
                        MATCH($C$6,Hulpsheets!$AO$3:$AR$3,0)
                    ),
                    ""
                ),
                IFERROR(
                    INDEX(Hulpsheets!$AH$3:$AK$18,
                        MATCH($C$9,Hulpsheets!$AG$3:$AG$18,0),
                        MATCH($C$6,Hulpsheets!$AH$3:$AK$3,0)
                    ),
                    ""
                )
            )
        )
    )
)</f>
        <v/>
      </c>
      <c r="N61" s="397">
        <f t="shared" si="13"/>
        <v>0</v>
      </c>
      <c r="O61" s="77" t="str">
        <f t="shared" si="17"/>
        <v/>
      </c>
      <c r="P61" s="81" t="str">
        <f t="shared" si="18"/>
        <v/>
      </c>
      <c r="R61" s="404"/>
      <c r="S61" s="403" t="str">
        <f t="shared" si="19"/>
        <v/>
      </c>
      <c r="T61" s="130" t="str">
        <f t="shared" si="20"/>
        <v/>
      </c>
      <c r="U61" s="70"/>
      <c r="V61" s="404"/>
      <c r="W61" s="70"/>
      <c r="X61" s="404"/>
      <c r="Z61" s="407" t="str">
        <f t="shared" si="21"/>
        <v/>
      </c>
      <c r="AA61" s="130" t="str">
        <f t="shared" si="14"/>
        <v/>
      </c>
      <c r="AB61" s="407" t="str">
        <f t="shared" si="15"/>
        <v/>
      </c>
      <c r="AC61" s="130" t="str">
        <f t="shared" si="16"/>
        <v/>
      </c>
      <c r="AD61" s="461"/>
    </row>
    <row r="62" spans="1:30" ht="13.5" hidden="1" outlineLevel="1" thickBot="1" x14ac:dyDescent="0.25">
      <c r="A62" s="6"/>
      <c r="B62" s="500"/>
      <c r="C62" s="501"/>
      <c r="D62" s="501"/>
      <c r="E62" s="501"/>
      <c r="F62" s="501"/>
      <c r="G62" s="501"/>
      <c r="H62" s="501"/>
      <c r="I62" s="502"/>
      <c r="J62" s="139"/>
      <c r="K62" s="254"/>
      <c r="L62" s="429" t="s">
        <v>120</v>
      </c>
      <c r="M62" s="257" t="str">
        <f>IF(LEN($C$5)&lt;=1,
    "",
    IF(
        OR($C$5="Overige (zorg-)instellingen",$C$5="Onderneming"),
        IF(Basisgegevens!$C$5="Ja",
            IFERROR(
                INDEX(Hulpsheets!$AO$3:$AR$18,
                    MATCH($C$9,Hulpsheets!$AN$3:$AN$18,0),
                    MATCH($C$6,Hulpsheets!$AO$3:$AR$3,0)
                ),
                ""
            ),
            IFERROR(
                INDEX(Hulpsheets!$AH$3:$AK$18,
                    MATCH($C$9,Hulpsheets!$AG$3:$AG$18,0),
                    MATCH($C$6,Hulpsheets!$AH$3:$AK$3,0)
                ),
                ""
            )
        ),
        IF($L62="Niet-economische activiteit",
            100%,
            IF(Basisgegevens!$C$5="Ja",
                IFERROR(
                    INDEX(Hulpsheets!$AO$3:$AR$18,
                        MATCH($C$9,Hulpsheets!$AN$3:$AN$18,0),
                        MATCH($C$6,Hulpsheets!$AO$3:$AR$3,0)
                    ),
                    ""
                ),
                IFERROR(
                    INDEX(Hulpsheets!$AH$3:$AK$18,
                        MATCH($C$9,Hulpsheets!$AG$3:$AG$18,0),
                        MATCH($C$6,Hulpsheets!$AH$3:$AK$3,0)
                    ),
                    ""
                )
            )
        )
    )
)</f>
        <v/>
      </c>
      <c r="N62" s="397">
        <f t="shared" si="13"/>
        <v>0</v>
      </c>
      <c r="O62" s="77" t="str">
        <f t="shared" si="17"/>
        <v/>
      </c>
      <c r="P62" s="81" t="str">
        <f t="shared" si="18"/>
        <v/>
      </c>
      <c r="R62" s="404"/>
      <c r="S62" s="403" t="str">
        <f t="shared" si="19"/>
        <v/>
      </c>
      <c r="T62" s="130" t="str">
        <f t="shared" si="20"/>
        <v/>
      </c>
      <c r="U62" s="70"/>
      <c r="V62" s="404"/>
      <c r="W62" s="70"/>
      <c r="X62" s="404"/>
      <c r="Z62" s="407" t="str">
        <f t="shared" si="21"/>
        <v/>
      </c>
      <c r="AA62" s="130" t="str">
        <f t="shared" si="14"/>
        <v/>
      </c>
      <c r="AB62" s="407" t="str">
        <f t="shared" si="15"/>
        <v/>
      </c>
      <c r="AC62" s="130" t="str">
        <f t="shared" si="16"/>
        <v/>
      </c>
      <c r="AD62" s="461"/>
    </row>
    <row r="63" spans="1:30" ht="13.5" hidden="1" outlineLevel="1" thickBot="1" x14ac:dyDescent="0.25">
      <c r="A63" s="6"/>
      <c r="B63" s="500"/>
      <c r="C63" s="501"/>
      <c r="D63" s="501"/>
      <c r="E63" s="501"/>
      <c r="F63" s="501"/>
      <c r="G63" s="501"/>
      <c r="H63" s="501"/>
      <c r="I63" s="502"/>
      <c r="J63" s="139"/>
      <c r="K63" s="254"/>
      <c r="L63" s="429" t="s">
        <v>120</v>
      </c>
      <c r="M63" s="257" t="str">
        <f>IF(LEN($C$5)&lt;=1,
    "",
    IF(
        OR($C$5="Overige (zorg-)instellingen",$C$5="Onderneming"),
        IF(Basisgegevens!$C$5="Ja",
            IFERROR(
                INDEX(Hulpsheets!$AO$3:$AR$18,
                    MATCH($C$9,Hulpsheets!$AN$3:$AN$18,0),
                    MATCH($C$6,Hulpsheets!$AO$3:$AR$3,0)
                ),
                ""
            ),
            IFERROR(
                INDEX(Hulpsheets!$AH$3:$AK$18,
                    MATCH($C$9,Hulpsheets!$AG$3:$AG$18,0),
                    MATCH($C$6,Hulpsheets!$AH$3:$AK$3,0)
                ),
                ""
            )
        ),
        IF($L63="Niet-economische activiteit",
            100%,
            IF(Basisgegevens!$C$5="Ja",
                IFERROR(
                    INDEX(Hulpsheets!$AO$3:$AR$18,
                        MATCH($C$9,Hulpsheets!$AN$3:$AN$18,0),
                        MATCH($C$6,Hulpsheets!$AO$3:$AR$3,0)
                    ),
                    ""
                ),
                IFERROR(
                    INDEX(Hulpsheets!$AH$3:$AK$18,
                        MATCH($C$9,Hulpsheets!$AG$3:$AG$18,0),
                        MATCH($C$6,Hulpsheets!$AH$3:$AK$3,0)
                    ),
                    ""
                )
            )
        )
    )
)</f>
        <v/>
      </c>
      <c r="N63" s="397">
        <f t="shared" si="13"/>
        <v>0</v>
      </c>
      <c r="O63" s="77" t="str">
        <f t="shared" si="17"/>
        <v/>
      </c>
      <c r="P63" s="81" t="str">
        <f t="shared" si="18"/>
        <v/>
      </c>
      <c r="R63" s="404"/>
      <c r="S63" s="403" t="str">
        <f t="shared" si="19"/>
        <v/>
      </c>
      <c r="T63" s="130" t="str">
        <f t="shared" si="20"/>
        <v/>
      </c>
      <c r="U63" s="70"/>
      <c r="V63" s="404"/>
      <c r="W63" s="70"/>
      <c r="X63" s="404"/>
      <c r="Z63" s="407" t="str">
        <f t="shared" si="21"/>
        <v/>
      </c>
      <c r="AA63" s="130" t="str">
        <f t="shared" si="14"/>
        <v/>
      </c>
      <c r="AB63" s="407" t="str">
        <f t="shared" si="15"/>
        <v/>
      </c>
      <c r="AC63" s="130" t="str">
        <f t="shared" si="16"/>
        <v/>
      </c>
      <c r="AD63" s="461"/>
    </row>
    <row r="64" spans="1:30" ht="13.5" hidden="1" outlineLevel="1" thickBot="1" x14ac:dyDescent="0.25">
      <c r="A64" s="6"/>
      <c r="B64" s="500"/>
      <c r="C64" s="501"/>
      <c r="D64" s="501"/>
      <c r="E64" s="501"/>
      <c r="F64" s="501"/>
      <c r="G64" s="501"/>
      <c r="H64" s="501"/>
      <c r="I64" s="502"/>
      <c r="J64" s="139"/>
      <c r="K64" s="254"/>
      <c r="L64" s="429" t="s">
        <v>120</v>
      </c>
      <c r="M64" s="257" t="str">
        <f>IF(LEN($C$5)&lt;=1,
    "",
    IF(
        OR($C$5="Overige (zorg-)instellingen",$C$5="Onderneming"),
        IF(Basisgegevens!$C$5="Ja",
            IFERROR(
                INDEX(Hulpsheets!$AO$3:$AR$18,
                    MATCH($C$9,Hulpsheets!$AN$3:$AN$18,0),
                    MATCH($C$6,Hulpsheets!$AO$3:$AR$3,0)
                ),
                ""
            ),
            IFERROR(
                INDEX(Hulpsheets!$AH$3:$AK$18,
                    MATCH($C$9,Hulpsheets!$AG$3:$AG$18,0),
                    MATCH($C$6,Hulpsheets!$AH$3:$AK$3,0)
                ),
                ""
            )
        ),
        IF($L64="Niet-economische activiteit",
            100%,
            IF(Basisgegevens!$C$5="Ja",
                IFERROR(
                    INDEX(Hulpsheets!$AO$3:$AR$18,
                        MATCH($C$9,Hulpsheets!$AN$3:$AN$18,0),
                        MATCH($C$6,Hulpsheets!$AO$3:$AR$3,0)
                    ),
                    ""
                ),
                IFERROR(
                    INDEX(Hulpsheets!$AH$3:$AK$18,
                        MATCH($C$9,Hulpsheets!$AG$3:$AG$18,0),
                        MATCH($C$6,Hulpsheets!$AH$3:$AK$3,0)
                    ),
                    ""
                )
            )
        )
    )
)</f>
        <v/>
      </c>
      <c r="N64" s="397">
        <f t="shared" si="13"/>
        <v>0</v>
      </c>
      <c r="O64" s="77" t="str">
        <f t="shared" si="17"/>
        <v/>
      </c>
      <c r="P64" s="81" t="str">
        <f t="shared" si="18"/>
        <v/>
      </c>
      <c r="R64" s="404"/>
      <c r="S64" s="403" t="str">
        <f t="shared" si="19"/>
        <v/>
      </c>
      <c r="T64" s="130" t="str">
        <f t="shared" si="20"/>
        <v/>
      </c>
      <c r="U64" s="70"/>
      <c r="V64" s="404"/>
      <c r="W64" s="70"/>
      <c r="X64" s="404"/>
      <c r="Z64" s="407" t="str">
        <f t="shared" si="21"/>
        <v/>
      </c>
      <c r="AA64" s="130" t="str">
        <f t="shared" si="14"/>
        <v/>
      </c>
      <c r="AB64" s="407" t="str">
        <f t="shared" si="15"/>
        <v/>
      </c>
      <c r="AC64" s="130" t="str">
        <f t="shared" si="16"/>
        <v/>
      </c>
      <c r="AD64" s="461"/>
    </row>
    <row r="65" spans="1:30" ht="13.5" hidden="1" outlineLevel="1" thickBot="1" x14ac:dyDescent="0.25">
      <c r="A65" s="6"/>
      <c r="B65" s="500"/>
      <c r="C65" s="501"/>
      <c r="D65" s="501"/>
      <c r="E65" s="501"/>
      <c r="F65" s="501"/>
      <c r="G65" s="501"/>
      <c r="H65" s="501"/>
      <c r="I65" s="502"/>
      <c r="J65" s="139"/>
      <c r="K65" s="254"/>
      <c r="L65" s="429" t="s">
        <v>120</v>
      </c>
      <c r="M65" s="257" t="str">
        <f>IF(LEN($C$5)&lt;=1,
    "",
    IF(
        OR($C$5="Overige (zorg-)instellingen",$C$5="Onderneming"),
        IF(Basisgegevens!$C$5="Ja",
            IFERROR(
                INDEX(Hulpsheets!$AO$3:$AR$18,
                    MATCH($C$9,Hulpsheets!$AN$3:$AN$18,0),
                    MATCH($C$6,Hulpsheets!$AO$3:$AR$3,0)
                ),
                ""
            ),
            IFERROR(
                INDEX(Hulpsheets!$AH$3:$AK$18,
                    MATCH($C$9,Hulpsheets!$AG$3:$AG$18,0),
                    MATCH($C$6,Hulpsheets!$AH$3:$AK$3,0)
                ),
                ""
            )
        ),
        IF($L65="Niet-economische activiteit",
            100%,
            IF(Basisgegevens!$C$5="Ja",
                IFERROR(
                    INDEX(Hulpsheets!$AO$3:$AR$18,
                        MATCH($C$9,Hulpsheets!$AN$3:$AN$18,0),
                        MATCH($C$6,Hulpsheets!$AO$3:$AR$3,0)
                    ),
                    ""
                ),
                IFERROR(
                    INDEX(Hulpsheets!$AH$3:$AK$18,
                        MATCH($C$9,Hulpsheets!$AG$3:$AG$18,0),
                        MATCH($C$6,Hulpsheets!$AH$3:$AK$3,0)
                    ),
                    ""
                )
            )
        )
    )
)</f>
        <v/>
      </c>
      <c r="N65" s="397">
        <f t="shared" si="13"/>
        <v>0</v>
      </c>
      <c r="O65" s="77" t="str">
        <f t="shared" si="17"/>
        <v/>
      </c>
      <c r="P65" s="81" t="str">
        <f t="shared" si="18"/>
        <v/>
      </c>
      <c r="R65" s="404"/>
      <c r="S65" s="403" t="str">
        <f t="shared" si="19"/>
        <v/>
      </c>
      <c r="T65" s="130" t="str">
        <f t="shared" si="20"/>
        <v/>
      </c>
      <c r="U65" s="70"/>
      <c r="V65" s="404"/>
      <c r="W65" s="70"/>
      <c r="X65" s="404"/>
      <c r="Z65" s="407" t="str">
        <f t="shared" si="21"/>
        <v/>
      </c>
      <c r="AA65" s="130" t="str">
        <f t="shared" si="14"/>
        <v/>
      </c>
      <c r="AB65" s="407" t="str">
        <f t="shared" si="15"/>
        <v/>
      </c>
      <c r="AC65" s="130" t="str">
        <f t="shared" si="16"/>
        <v/>
      </c>
      <c r="AD65" s="461"/>
    </row>
    <row r="66" spans="1:30" ht="13.5" hidden="1" outlineLevel="1" thickBot="1" x14ac:dyDescent="0.25">
      <c r="A66" s="6"/>
      <c r="B66" s="500"/>
      <c r="C66" s="501"/>
      <c r="D66" s="501"/>
      <c r="E66" s="501"/>
      <c r="F66" s="501"/>
      <c r="G66" s="501"/>
      <c r="H66" s="501"/>
      <c r="I66" s="502"/>
      <c r="J66" s="139"/>
      <c r="K66" s="254"/>
      <c r="L66" s="429" t="s">
        <v>120</v>
      </c>
      <c r="M66" s="257" t="str">
        <f>IF(LEN($C$5)&lt;=1,
    "",
    IF(
        OR($C$5="Overige (zorg-)instellingen",$C$5="Onderneming"),
        IF(Basisgegevens!$C$5="Ja",
            IFERROR(
                INDEX(Hulpsheets!$AO$3:$AR$18,
                    MATCH($C$9,Hulpsheets!$AN$3:$AN$18,0),
                    MATCH($C$6,Hulpsheets!$AO$3:$AR$3,0)
                ),
                ""
            ),
            IFERROR(
                INDEX(Hulpsheets!$AH$3:$AK$18,
                    MATCH($C$9,Hulpsheets!$AG$3:$AG$18,0),
                    MATCH($C$6,Hulpsheets!$AH$3:$AK$3,0)
                ),
                ""
            )
        ),
        IF($L66="Niet-economische activiteit",
            100%,
            IF(Basisgegevens!$C$5="Ja",
                IFERROR(
                    INDEX(Hulpsheets!$AO$3:$AR$18,
                        MATCH($C$9,Hulpsheets!$AN$3:$AN$18,0),
                        MATCH($C$6,Hulpsheets!$AO$3:$AR$3,0)
                    ),
                    ""
                ),
                IFERROR(
                    INDEX(Hulpsheets!$AH$3:$AK$18,
                        MATCH($C$9,Hulpsheets!$AG$3:$AG$18,0),
                        MATCH($C$6,Hulpsheets!$AH$3:$AK$3,0)
                    ),
                    ""
                )
            )
        )
    )
)</f>
        <v/>
      </c>
      <c r="N66" s="397">
        <f t="shared" si="13"/>
        <v>0</v>
      </c>
      <c r="O66" s="77" t="str">
        <f t="shared" si="17"/>
        <v/>
      </c>
      <c r="P66" s="81" t="str">
        <f t="shared" si="18"/>
        <v/>
      </c>
      <c r="R66" s="404"/>
      <c r="S66" s="403" t="str">
        <f t="shared" si="19"/>
        <v/>
      </c>
      <c r="T66" s="130" t="str">
        <f t="shared" si="20"/>
        <v/>
      </c>
      <c r="U66" s="70"/>
      <c r="V66" s="404"/>
      <c r="W66" s="70"/>
      <c r="X66" s="404"/>
      <c r="Z66" s="407" t="str">
        <f t="shared" si="21"/>
        <v/>
      </c>
      <c r="AA66" s="130" t="str">
        <f t="shared" si="14"/>
        <v/>
      </c>
      <c r="AB66" s="407" t="str">
        <f t="shared" si="15"/>
        <v/>
      </c>
      <c r="AC66" s="130" t="str">
        <f t="shared" si="16"/>
        <v/>
      </c>
      <c r="AD66" s="461"/>
    </row>
    <row r="67" spans="1:30" ht="13.5" hidden="1" outlineLevel="1" thickBot="1" x14ac:dyDescent="0.25">
      <c r="A67" s="6"/>
      <c r="B67" s="518"/>
      <c r="C67" s="519"/>
      <c r="D67" s="519"/>
      <c r="E67" s="519"/>
      <c r="F67" s="519"/>
      <c r="G67" s="519"/>
      <c r="H67" s="519"/>
      <c r="I67" s="520"/>
      <c r="J67" s="140"/>
      <c r="K67" s="293"/>
      <c r="L67" s="428" t="s">
        <v>120</v>
      </c>
      <c r="M67" s="427" t="str">
        <f>IF(LEN($C$5)&lt;=1,
    "",
    IF(
        OR($C$5="Overige (zorg-)instellingen",$C$5="Onderneming"),
        IF(Basisgegevens!$C$5="Ja",
            IFERROR(
                INDEX(Hulpsheets!$AO$3:$AR$18,
                    MATCH($C$9,Hulpsheets!$AN$3:$AN$18,0),
                    MATCH($C$6,Hulpsheets!$AO$3:$AR$3,0)
                ),
                ""
            ),
            IFERROR(
                INDEX(Hulpsheets!$AH$3:$AK$18,
                    MATCH($C$9,Hulpsheets!$AG$3:$AG$18,0),
                    MATCH($C$6,Hulpsheets!$AH$3:$AK$3,0)
                ),
                ""
            )
        ),
        IF($L67="Niet-economische activiteit",
            100%,
            IF(Basisgegevens!$C$5="Ja",
                IFERROR(
                    INDEX(Hulpsheets!$AO$3:$AR$18,
                        MATCH($C$9,Hulpsheets!$AN$3:$AN$18,0),
                        MATCH($C$6,Hulpsheets!$AO$3:$AR$3,0)
                    ),
                    ""
                ),
                IFERROR(
                    INDEX(Hulpsheets!$AH$3:$AK$18,
                        MATCH($C$9,Hulpsheets!$AG$3:$AG$18,0),
                        MATCH($C$6,Hulpsheets!$AH$3:$AK$3,0)
                    ),
                    ""
                )
            )
        )
    )
)</f>
        <v/>
      </c>
      <c r="N67" s="397">
        <f t="shared" si="13"/>
        <v>0</v>
      </c>
      <c r="O67" s="87" t="str">
        <f t="shared" si="17"/>
        <v/>
      </c>
      <c r="P67" s="83" t="str">
        <f t="shared" si="18"/>
        <v/>
      </c>
      <c r="R67" s="405"/>
      <c r="S67" s="403" t="str">
        <f t="shared" si="19"/>
        <v/>
      </c>
      <c r="T67" s="365" t="str">
        <f t="shared" si="20"/>
        <v/>
      </c>
      <c r="U67" s="70"/>
      <c r="V67" s="411"/>
      <c r="W67" s="70"/>
      <c r="X67" s="411"/>
      <c r="Z67" s="407" t="str">
        <f>IFERROR($V67*(1-$M67),"")</f>
        <v/>
      </c>
      <c r="AA67" s="365" t="str">
        <f t="shared" si="14"/>
        <v/>
      </c>
      <c r="AB67" s="407" t="str">
        <f t="shared" si="15"/>
        <v/>
      </c>
      <c r="AC67" s="365" t="str">
        <f t="shared" si="16"/>
        <v/>
      </c>
      <c r="AD67" s="461"/>
    </row>
    <row r="68" spans="1:30" ht="13.5" collapsed="1" thickBot="1" x14ac:dyDescent="0.25">
      <c r="A68" s="5"/>
      <c r="B68" s="40"/>
      <c r="C68" s="40"/>
      <c r="D68" s="7"/>
      <c r="E68" s="6"/>
      <c r="F68" s="6"/>
      <c r="G68" s="6"/>
      <c r="H68" s="6"/>
      <c r="I68" s="9"/>
      <c r="J68" s="97"/>
      <c r="L68" s="418" t="s">
        <v>102</v>
      </c>
      <c r="M68" s="78"/>
      <c r="N68" s="101">
        <f>SUM(N43:N67)</f>
        <v>0</v>
      </c>
      <c r="O68" s="101">
        <f>SUM(O43:O67)</f>
        <v>0</v>
      </c>
      <c r="P68" s="101">
        <f>SUM(P43:P67)</f>
        <v>0</v>
      </c>
      <c r="R68" s="439">
        <f>SUM(R43:R67)</f>
        <v>0</v>
      </c>
      <c r="S68" s="102">
        <f>SUM(S43:S67)</f>
        <v>0</v>
      </c>
      <c r="T68" s="102">
        <f>SUM(T43:T67)</f>
        <v>0</v>
      </c>
      <c r="U68" s="100"/>
      <c r="V68" s="364">
        <f>SUM(V43:V67)</f>
        <v>0</v>
      </c>
      <c r="W68" s="70"/>
      <c r="X68" s="364">
        <f>SUM(X43:X67)</f>
        <v>0</v>
      </c>
      <c r="Z68" s="410">
        <f>SUM(Z43:Z67)</f>
        <v>0</v>
      </c>
      <c r="AA68" s="364">
        <f>SUM(AA43:AA67)</f>
        <v>0</v>
      </c>
      <c r="AB68" s="410">
        <f>SUM(AB43:AB67)</f>
        <v>0</v>
      </c>
      <c r="AC68" s="364">
        <f>SUM(AC43:AC67)</f>
        <v>0</v>
      </c>
      <c r="AD68" s="462"/>
    </row>
    <row r="69" spans="1:30" ht="13.5" thickBot="1" x14ac:dyDescent="0.25">
      <c r="B69" s="32"/>
      <c r="C69" s="32"/>
      <c r="D69" s="103"/>
      <c r="E69" s="104"/>
      <c r="F69" s="104"/>
      <c r="G69" s="105"/>
      <c r="H69" s="105"/>
      <c r="I69" s="29"/>
      <c r="J69" s="105"/>
      <c r="K69" s="105"/>
      <c r="L69" s="105"/>
      <c r="M69" s="259"/>
      <c r="N69" s="105"/>
      <c r="O69" s="105"/>
      <c r="P69" s="29"/>
      <c r="Q69" s="29"/>
      <c r="R69" s="29"/>
      <c r="S69" s="29"/>
      <c r="T69" s="29"/>
      <c r="U69" s="29"/>
      <c r="V69" s="29"/>
      <c r="W69" s="29"/>
      <c r="X69" s="29"/>
      <c r="Z69" s="29"/>
      <c r="AA69" s="29"/>
      <c r="AB69" s="29"/>
    </row>
    <row r="70" spans="1:30" ht="15.75" customHeight="1" thickBot="1" x14ac:dyDescent="0.25">
      <c r="B70" s="503" t="s">
        <v>108</v>
      </c>
      <c r="C70" s="503"/>
      <c r="D70" s="503"/>
      <c r="E70" s="503"/>
      <c r="F70" s="29"/>
      <c r="I70" s="29"/>
      <c r="P70" s="29"/>
      <c r="Q70" s="29"/>
      <c r="R70" s="406" t="s">
        <v>87</v>
      </c>
      <c r="S70" s="401"/>
      <c r="T70" s="402"/>
      <c r="U70" s="6"/>
      <c r="V70" s="498" t="s">
        <v>61</v>
      </c>
      <c r="W70" s="6"/>
      <c r="X70" s="498" t="s">
        <v>62</v>
      </c>
      <c r="Z70" s="401"/>
      <c r="AA70" s="402"/>
      <c r="AB70" s="401"/>
      <c r="AC70" s="402"/>
      <c r="AD70" s="460"/>
    </row>
    <row r="71" spans="1:30" ht="13.5" thickBot="1" x14ac:dyDescent="0.25">
      <c r="B71" s="106"/>
      <c r="C71" s="106"/>
      <c r="D71" s="107"/>
      <c r="E71" s="107"/>
      <c r="G71" s="107"/>
      <c r="H71" s="108"/>
      <c r="I71" s="95"/>
      <c r="J71" s="107"/>
      <c r="K71" s="107"/>
      <c r="L71" s="107"/>
      <c r="P71" s="29"/>
      <c r="Q71" s="29"/>
      <c r="R71" s="6"/>
      <c r="S71" s="6"/>
      <c r="T71" s="6"/>
      <c r="U71" s="6"/>
      <c r="V71" s="499"/>
      <c r="W71" s="415"/>
      <c r="X71" s="499"/>
      <c r="Z71" s="6"/>
      <c r="AA71" s="6"/>
      <c r="AB71" s="6"/>
      <c r="AC71" s="97"/>
      <c r="AD71" s="97"/>
    </row>
    <row r="72" spans="1:30" ht="21" customHeight="1" thickBot="1" x14ac:dyDescent="0.25">
      <c r="A72" s="120"/>
      <c r="B72" s="529" t="s">
        <v>109</v>
      </c>
      <c r="C72" s="530"/>
      <c r="D72" s="530"/>
      <c r="E72" s="530"/>
      <c r="F72" s="530"/>
      <c r="G72" s="530"/>
      <c r="H72" s="530"/>
      <c r="I72" s="531"/>
      <c r="J72" s="236" t="s">
        <v>110</v>
      </c>
      <c r="K72" s="236" t="s">
        <v>111</v>
      </c>
      <c r="L72" s="236" t="s">
        <v>235</v>
      </c>
      <c r="M72" s="143" t="s">
        <v>94</v>
      </c>
      <c r="N72" s="237" t="s">
        <v>66</v>
      </c>
      <c r="O72" s="237" t="s">
        <v>95</v>
      </c>
      <c r="P72" s="237" t="s">
        <v>96</v>
      </c>
      <c r="Q72" s="120"/>
      <c r="R72" s="239" t="s">
        <v>68</v>
      </c>
      <c r="S72" s="238" t="s">
        <v>97</v>
      </c>
      <c r="T72" s="238" t="s">
        <v>70</v>
      </c>
      <c r="U72" s="119"/>
      <c r="V72" s="239" t="s">
        <v>68</v>
      </c>
      <c r="W72" s="414"/>
      <c r="X72" s="239" t="s">
        <v>68</v>
      </c>
      <c r="Y72" s="120"/>
      <c r="Z72" s="238" t="s">
        <v>97</v>
      </c>
      <c r="AA72" s="238" t="s">
        <v>70</v>
      </c>
      <c r="AB72" s="238" t="s">
        <v>97</v>
      </c>
      <c r="AC72" s="238" t="s">
        <v>70</v>
      </c>
      <c r="AD72" s="118"/>
    </row>
    <row r="73" spans="1:30" x14ac:dyDescent="0.2">
      <c r="B73" s="516"/>
      <c r="C73" s="517"/>
      <c r="D73" s="517"/>
      <c r="E73" s="517"/>
      <c r="F73" s="517"/>
      <c r="G73" s="517"/>
      <c r="H73" s="517"/>
      <c r="I73" s="517"/>
      <c r="J73" s="71"/>
      <c r="K73" s="253"/>
      <c r="L73" s="429" t="s">
        <v>120</v>
      </c>
      <c r="M73" s="257" t="str">
        <f>IF(LEN($C$5)&lt;=1,
    "",
    IF(
        OR($C$5="Overige (zorg-)instellingen",$C$5="Onderneming"),
        IF(Basisgegevens!$C$5="Ja",
            IFERROR(
                INDEX(Hulpsheets!$AO$3:$AR$18,
                    MATCH($C$9,Hulpsheets!$AN$3:$AN$18,0),
                    MATCH($C$6,Hulpsheets!$AO$3:$AR$3,0)
                ),
                ""
            ),
            IFERROR(
                INDEX(Hulpsheets!$AH$3:$AK$18,
                    MATCH($C$9,Hulpsheets!$AG$3:$AG$18,0),
                    MATCH($C$6,Hulpsheets!$AH$3:$AK$3,0)
                ),
                ""
            )
        ),
        IF($L73="Niet-economische activiteit",
            100%,
            IF(Basisgegevens!$C$5="Ja",
                IFERROR(
                    INDEX(Hulpsheets!$AO$3:$AR$18,
                        MATCH($C$9,Hulpsheets!$AN$3:$AN$18,0),
                        MATCH($C$6,Hulpsheets!$AO$3:$AR$3,0)
                    ),
                    ""
                ),
                IFERROR(
                    INDEX(Hulpsheets!$AH$3:$AK$18,
                        MATCH($C$9,Hulpsheets!$AG$3:$AG$18,0),
                        MATCH($C$6,Hulpsheets!$AH$3:$AK$3,0)
                    ),
                    ""
                )
            )
        )
    )
)</f>
        <v/>
      </c>
      <c r="N73" s="397">
        <f t="shared" ref="N73:N97" si="22">IFERROR(J73*K73,"")</f>
        <v>0</v>
      </c>
      <c r="O73" s="82" t="str">
        <f t="shared" ref="O73:O97" si="23">IFERROR(N73*M73,"")</f>
        <v/>
      </c>
      <c r="P73" s="85" t="str">
        <f t="shared" ref="P73:P97" si="24">IFERROR(N73-O73,"")</f>
        <v/>
      </c>
      <c r="R73" s="404"/>
      <c r="S73" s="403" t="str">
        <f>IFERROR($R73*(1-$M73),"")</f>
        <v/>
      </c>
      <c r="T73" s="130" t="str">
        <f t="shared" ref="T73:T97" si="25">IFERROR(R73-S73,"")</f>
        <v/>
      </c>
      <c r="U73" s="80"/>
      <c r="V73" s="404"/>
      <c r="W73" s="70"/>
      <c r="X73" s="404"/>
      <c r="Z73" s="407" t="str">
        <f>IFERROR($V73*(1-$M73),"")</f>
        <v/>
      </c>
      <c r="AA73" s="130" t="str">
        <f t="shared" ref="AA73:AA97" si="26">IFERROR(V73-Z73,"")</f>
        <v/>
      </c>
      <c r="AB73" s="407" t="str">
        <f t="shared" ref="AB73:AB97" si="27">IFERROR($X73*(1-$M73),"")</f>
        <v/>
      </c>
      <c r="AC73" s="130" t="str">
        <f t="shared" ref="AC73:AC97" si="28">IFERROR(X73-AB73,"")</f>
        <v/>
      </c>
      <c r="AD73" s="461"/>
    </row>
    <row r="74" spans="1:30" x14ac:dyDescent="0.2">
      <c r="B74" s="514"/>
      <c r="C74" s="515"/>
      <c r="D74" s="515"/>
      <c r="E74" s="515"/>
      <c r="F74" s="515"/>
      <c r="G74" s="515"/>
      <c r="H74" s="515"/>
      <c r="I74" s="515"/>
      <c r="J74" s="48"/>
      <c r="K74" s="254"/>
      <c r="L74" s="429" t="s">
        <v>120</v>
      </c>
      <c r="M74" s="257" t="str">
        <f>IF(LEN($C$5)&lt;=1,
    "",
    IF(
        OR($C$5="Overige (zorg-)instellingen",$C$5="Onderneming"),
        IF(Basisgegevens!$C$5="Ja",
            IFERROR(
                INDEX(Hulpsheets!$AO$3:$AR$18,
                    MATCH($C$9,Hulpsheets!$AN$3:$AN$18,0),
                    MATCH($C$6,Hulpsheets!$AO$3:$AR$3,0)
                ),
                ""
            ),
            IFERROR(
                INDEX(Hulpsheets!$AH$3:$AK$18,
                    MATCH($C$9,Hulpsheets!$AG$3:$AG$18,0),
                    MATCH($C$6,Hulpsheets!$AH$3:$AK$3,0)
                ),
                ""
            )
        ),
        IF($L74="Niet-economische activiteit",
            100%,
            IF(Basisgegevens!$C$5="Ja",
                IFERROR(
                    INDEX(Hulpsheets!$AO$3:$AR$18,
                        MATCH($C$9,Hulpsheets!$AN$3:$AN$18,0),
                        MATCH($C$6,Hulpsheets!$AO$3:$AR$3,0)
                    ),
                    ""
                ),
                IFERROR(
                    INDEX(Hulpsheets!$AH$3:$AK$18,
                        MATCH($C$9,Hulpsheets!$AG$3:$AG$18,0),
                        MATCH($C$6,Hulpsheets!$AH$3:$AK$3,0)
                    ),
                    ""
                )
            )
        )
    )
)</f>
        <v/>
      </c>
      <c r="N74" s="397">
        <f t="shared" si="22"/>
        <v>0</v>
      </c>
      <c r="O74" s="77" t="str">
        <f t="shared" si="23"/>
        <v/>
      </c>
      <c r="P74" s="86" t="str">
        <f t="shared" si="24"/>
        <v/>
      </c>
      <c r="R74" s="404"/>
      <c r="S74" s="403" t="str">
        <f t="shared" ref="S74:S97" si="29">IFERROR($R74*(1-$M74),"")</f>
        <v/>
      </c>
      <c r="T74" s="130" t="str">
        <f t="shared" si="25"/>
        <v/>
      </c>
      <c r="U74" s="70"/>
      <c r="V74" s="404"/>
      <c r="W74" s="70"/>
      <c r="X74" s="404"/>
      <c r="Z74" s="407" t="str">
        <f t="shared" ref="Z74:Z97" si="30">IFERROR($V74*(1-$M74),"")</f>
        <v/>
      </c>
      <c r="AA74" s="130" t="str">
        <f t="shared" si="26"/>
        <v/>
      </c>
      <c r="AB74" s="407" t="str">
        <f t="shared" si="27"/>
        <v/>
      </c>
      <c r="AC74" s="130" t="str">
        <f t="shared" si="28"/>
        <v/>
      </c>
      <c r="AD74" s="461"/>
    </row>
    <row r="75" spans="1:30" x14ac:dyDescent="0.2">
      <c r="B75" s="514"/>
      <c r="C75" s="515"/>
      <c r="D75" s="515"/>
      <c r="E75" s="515"/>
      <c r="F75" s="515"/>
      <c r="G75" s="515"/>
      <c r="H75" s="515"/>
      <c r="I75" s="515"/>
      <c r="J75" s="48"/>
      <c r="K75" s="254"/>
      <c r="L75" s="429" t="s">
        <v>120</v>
      </c>
      <c r="M75" s="257" t="str">
        <f>IF(LEN($C$5)&lt;=1,
    "",
    IF(
        OR($C$5="Overige (zorg-)instellingen",$C$5="Onderneming"),
        IF(Basisgegevens!$C$5="Ja",
            IFERROR(
                INDEX(Hulpsheets!$AO$3:$AR$18,
                    MATCH($C$9,Hulpsheets!$AN$3:$AN$18,0),
                    MATCH($C$6,Hulpsheets!$AO$3:$AR$3,0)
                ),
                ""
            ),
            IFERROR(
                INDEX(Hulpsheets!$AH$3:$AK$18,
                    MATCH($C$9,Hulpsheets!$AG$3:$AG$18,0),
                    MATCH($C$6,Hulpsheets!$AH$3:$AK$3,0)
                ),
                ""
            )
        ),
        IF($L75="Niet-economische activiteit",
            100%,
            IF(Basisgegevens!$C$5="Ja",
                IFERROR(
                    INDEX(Hulpsheets!$AO$3:$AR$18,
                        MATCH($C$9,Hulpsheets!$AN$3:$AN$18,0),
                        MATCH($C$6,Hulpsheets!$AO$3:$AR$3,0)
                    ),
                    ""
                ),
                IFERROR(
                    INDEX(Hulpsheets!$AH$3:$AK$18,
                        MATCH($C$9,Hulpsheets!$AG$3:$AG$18,0),
                        MATCH($C$6,Hulpsheets!$AH$3:$AK$3,0)
                    ),
                    ""
                )
            )
        )
    )
)</f>
        <v/>
      </c>
      <c r="N75" s="397">
        <f t="shared" si="22"/>
        <v>0</v>
      </c>
      <c r="O75" s="77" t="str">
        <f t="shared" si="23"/>
        <v/>
      </c>
      <c r="P75" s="86" t="str">
        <f t="shared" si="24"/>
        <v/>
      </c>
      <c r="R75" s="404"/>
      <c r="S75" s="403" t="str">
        <f t="shared" si="29"/>
        <v/>
      </c>
      <c r="T75" s="130" t="str">
        <f t="shared" si="25"/>
        <v/>
      </c>
      <c r="U75" s="70"/>
      <c r="V75" s="404"/>
      <c r="W75" s="70"/>
      <c r="X75" s="404"/>
      <c r="Z75" s="407" t="str">
        <f t="shared" si="30"/>
        <v/>
      </c>
      <c r="AA75" s="130" t="str">
        <f t="shared" si="26"/>
        <v/>
      </c>
      <c r="AB75" s="407" t="str">
        <f t="shared" si="27"/>
        <v/>
      </c>
      <c r="AC75" s="130" t="str">
        <f t="shared" si="28"/>
        <v/>
      </c>
      <c r="AD75" s="461"/>
    </row>
    <row r="76" spans="1:30" x14ac:dyDescent="0.2">
      <c r="B76" s="514"/>
      <c r="C76" s="515"/>
      <c r="D76" s="515"/>
      <c r="E76" s="515"/>
      <c r="F76" s="515"/>
      <c r="G76" s="515"/>
      <c r="H76" s="515"/>
      <c r="I76" s="515"/>
      <c r="J76" s="48"/>
      <c r="K76" s="254"/>
      <c r="L76" s="429" t="s">
        <v>120</v>
      </c>
      <c r="M76" s="257" t="str">
        <f>IF(LEN($C$5)&lt;=1,
    "",
    IF(
        OR($C$5="Overige (zorg-)instellingen",$C$5="Onderneming"),
        IF(Basisgegevens!$C$5="Ja",
            IFERROR(
                INDEX(Hulpsheets!$AO$3:$AR$18,
                    MATCH($C$9,Hulpsheets!$AN$3:$AN$18,0),
                    MATCH($C$6,Hulpsheets!$AO$3:$AR$3,0)
                ),
                ""
            ),
            IFERROR(
                INDEX(Hulpsheets!$AH$3:$AK$18,
                    MATCH($C$9,Hulpsheets!$AG$3:$AG$18,0),
                    MATCH($C$6,Hulpsheets!$AH$3:$AK$3,0)
                ),
                ""
            )
        ),
        IF($L76="Niet-economische activiteit",
            100%,
            IF(Basisgegevens!$C$5="Ja",
                IFERROR(
                    INDEX(Hulpsheets!$AO$3:$AR$18,
                        MATCH($C$9,Hulpsheets!$AN$3:$AN$18,0),
                        MATCH($C$6,Hulpsheets!$AO$3:$AR$3,0)
                    ),
                    ""
                ),
                IFERROR(
                    INDEX(Hulpsheets!$AH$3:$AK$18,
                        MATCH($C$9,Hulpsheets!$AG$3:$AG$18,0),
                        MATCH($C$6,Hulpsheets!$AH$3:$AK$3,0)
                    ),
                    ""
                )
            )
        )
    )
)</f>
        <v/>
      </c>
      <c r="N76" s="397">
        <f t="shared" si="22"/>
        <v>0</v>
      </c>
      <c r="O76" s="77" t="str">
        <f t="shared" si="23"/>
        <v/>
      </c>
      <c r="P76" s="86" t="str">
        <f t="shared" si="24"/>
        <v/>
      </c>
      <c r="R76" s="404"/>
      <c r="S76" s="403" t="str">
        <f t="shared" si="29"/>
        <v/>
      </c>
      <c r="T76" s="130" t="str">
        <f t="shared" si="25"/>
        <v/>
      </c>
      <c r="U76" s="70"/>
      <c r="V76" s="404"/>
      <c r="W76" s="70"/>
      <c r="X76" s="404"/>
      <c r="Z76" s="407" t="str">
        <f t="shared" si="30"/>
        <v/>
      </c>
      <c r="AA76" s="130" t="str">
        <f t="shared" si="26"/>
        <v/>
      </c>
      <c r="AB76" s="407" t="str">
        <f t="shared" si="27"/>
        <v/>
      </c>
      <c r="AC76" s="130" t="str">
        <f t="shared" si="28"/>
        <v/>
      </c>
      <c r="AD76" s="461"/>
    </row>
    <row r="77" spans="1:30" x14ac:dyDescent="0.2">
      <c r="B77" s="500"/>
      <c r="C77" s="501"/>
      <c r="D77" s="501"/>
      <c r="E77" s="501"/>
      <c r="F77" s="501"/>
      <c r="G77" s="501"/>
      <c r="H77" s="501"/>
      <c r="I77" s="502"/>
      <c r="J77" s="48"/>
      <c r="K77" s="254"/>
      <c r="L77" s="429" t="s">
        <v>120</v>
      </c>
      <c r="M77" s="257" t="str">
        <f>IF(LEN($C$5)&lt;=1,
    "",
    IF(
        OR($C$5="Overige (zorg-)instellingen",$C$5="Onderneming"),
        IF(Basisgegevens!$C$5="Ja",
            IFERROR(
                INDEX(Hulpsheets!$AO$3:$AR$18,
                    MATCH($C$9,Hulpsheets!$AN$3:$AN$18,0),
                    MATCH($C$6,Hulpsheets!$AO$3:$AR$3,0)
                ),
                ""
            ),
            IFERROR(
                INDEX(Hulpsheets!$AH$3:$AK$18,
                    MATCH($C$9,Hulpsheets!$AG$3:$AG$18,0),
                    MATCH($C$6,Hulpsheets!$AH$3:$AK$3,0)
                ),
                ""
            )
        ),
        IF($L77="Niet-economische activiteit",
            100%,
            IF(Basisgegevens!$C$5="Ja",
                IFERROR(
                    INDEX(Hulpsheets!$AO$3:$AR$18,
                        MATCH($C$9,Hulpsheets!$AN$3:$AN$18,0),
                        MATCH($C$6,Hulpsheets!$AO$3:$AR$3,0)
                    ),
                    ""
                ),
                IFERROR(
                    INDEX(Hulpsheets!$AH$3:$AK$18,
                        MATCH($C$9,Hulpsheets!$AG$3:$AG$18,0),
                        MATCH($C$6,Hulpsheets!$AH$3:$AK$3,0)
                    ),
                    ""
                )
            )
        )
    )
)</f>
        <v/>
      </c>
      <c r="N77" s="397">
        <f t="shared" si="22"/>
        <v>0</v>
      </c>
      <c r="O77" s="77" t="str">
        <f t="shared" si="23"/>
        <v/>
      </c>
      <c r="P77" s="86" t="str">
        <f t="shared" si="24"/>
        <v/>
      </c>
      <c r="R77" s="404"/>
      <c r="S77" s="403" t="str">
        <f t="shared" si="29"/>
        <v/>
      </c>
      <c r="T77" s="130" t="str">
        <f t="shared" si="25"/>
        <v/>
      </c>
      <c r="U77" s="70"/>
      <c r="V77" s="404"/>
      <c r="W77" s="70"/>
      <c r="X77" s="404"/>
      <c r="Z77" s="407" t="str">
        <f t="shared" si="30"/>
        <v/>
      </c>
      <c r="AA77" s="130" t="str">
        <f t="shared" si="26"/>
        <v/>
      </c>
      <c r="AB77" s="407" t="str">
        <f t="shared" si="27"/>
        <v/>
      </c>
      <c r="AC77" s="130" t="str">
        <f t="shared" si="28"/>
        <v/>
      </c>
      <c r="AD77" s="461"/>
    </row>
    <row r="78" spans="1:30" x14ac:dyDescent="0.2">
      <c r="B78" s="514"/>
      <c r="C78" s="515"/>
      <c r="D78" s="515"/>
      <c r="E78" s="515"/>
      <c r="F78" s="515"/>
      <c r="G78" s="515"/>
      <c r="H78" s="515"/>
      <c r="I78" s="515"/>
      <c r="J78" s="48"/>
      <c r="K78" s="254"/>
      <c r="L78" s="429" t="s">
        <v>120</v>
      </c>
      <c r="M78" s="257" t="str">
        <f>IF(LEN($C$5)&lt;=1,
    "",
    IF(
        OR($C$5="Overige (zorg-)instellingen",$C$5="Onderneming"),
        IF(Basisgegevens!$C$5="Ja",
            IFERROR(
                INDEX(Hulpsheets!$AO$3:$AR$18,
                    MATCH($C$9,Hulpsheets!$AN$3:$AN$18,0),
                    MATCH($C$6,Hulpsheets!$AO$3:$AR$3,0)
                ),
                ""
            ),
            IFERROR(
                INDEX(Hulpsheets!$AH$3:$AK$18,
                    MATCH($C$9,Hulpsheets!$AG$3:$AG$18,0),
                    MATCH($C$6,Hulpsheets!$AH$3:$AK$3,0)
                ),
                ""
            )
        ),
        IF($L78="Niet-economische activiteit",
            100%,
            IF(Basisgegevens!$C$5="Ja",
                IFERROR(
                    INDEX(Hulpsheets!$AO$3:$AR$18,
                        MATCH($C$9,Hulpsheets!$AN$3:$AN$18,0),
                        MATCH($C$6,Hulpsheets!$AO$3:$AR$3,0)
                    ),
                    ""
                ),
                IFERROR(
                    INDEX(Hulpsheets!$AH$3:$AK$18,
                        MATCH($C$9,Hulpsheets!$AG$3:$AG$18,0),
                        MATCH($C$6,Hulpsheets!$AH$3:$AK$3,0)
                    ),
                    ""
                )
            )
        )
    )
)</f>
        <v/>
      </c>
      <c r="N78" s="397">
        <f t="shared" si="22"/>
        <v>0</v>
      </c>
      <c r="O78" s="77" t="str">
        <f t="shared" si="23"/>
        <v/>
      </c>
      <c r="P78" s="86" t="str">
        <f t="shared" si="24"/>
        <v/>
      </c>
      <c r="R78" s="404"/>
      <c r="S78" s="403" t="str">
        <f t="shared" si="29"/>
        <v/>
      </c>
      <c r="T78" s="377" t="str">
        <f t="shared" si="25"/>
        <v/>
      </c>
      <c r="U78" s="70"/>
      <c r="V78" s="404"/>
      <c r="W78" s="70"/>
      <c r="X78" s="404"/>
      <c r="Z78" s="407" t="str">
        <f t="shared" si="30"/>
        <v/>
      </c>
      <c r="AA78" s="130" t="str">
        <f t="shared" si="26"/>
        <v/>
      </c>
      <c r="AB78" s="407" t="str">
        <f t="shared" si="27"/>
        <v/>
      </c>
      <c r="AC78" s="130" t="str">
        <f t="shared" si="28"/>
        <v/>
      </c>
      <c r="AD78" s="461"/>
    </row>
    <row r="79" spans="1:30" x14ac:dyDescent="0.2">
      <c r="B79" s="514"/>
      <c r="C79" s="515"/>
      <c r="D79" s="515"/>
      <c r="E79" s="515"/>
      <c r="F79" s="515"/>
      <c r="G79" s="515"/>
      <c r="H79" s="515"/>
      <c r="I79" s="515"/>
      <c r="J79" s="48"/>
      <c r="K79" s="254"/>
      <c r="L79" s="429" t="s">
        <v>120</v>
      </c>
      <c r="M79" s="257" t="str">
        <f>IF(LEN($C$5)&lt;=1,
    "",
    IF(
        OR($C$5="Overige (zorg-)instellingen",$C$5="Onderneming"),
        IF(Basisgegevens!$C$5="Ja",
            IFERROR(
                INDEX(Hulpsheets!$AO$3:$AR$18,
                    MATCH($C$9,Hulpsheets!$AN$3:$AN$18,0),
                    MATCH($C$6,Hulpsheets!$AO$3:$AR$3,0)
                ),
                ""
            ),
            IFERROR(
                INDEX(Hulpsheets!$AH$3:$AK$18,
                    MATCH($C$9,Hulpsheets!$AG$3:$AG$18,0),
                    MATCH($C$6,Hulpsheets!$AH$3:$AK$3,0)
                ),
                ""
            )
        ),
        IF($L79="Niet-economische activiteit",
            100%,
            IF(Basisgegevens!$C$5="Ja",
                IFERROR(
                    INDEX(Hulpsheets!$AO$3:$AR$18,
                        MATCH($C$9,Hulpsheets!$AN$3:$AN$18,0),
                        MATCH($C$6,Hulpsheets!$AO$3:$AR$3,0)
                    ),
                    ""
                ),
                IFERROR(
                    INDEX(Hulpsheets!$AH$3:$AK$18,
                        MATCH($C$9,Hulpsheets!$AG$3:$AG$18,0),
                        MATCH($C$6,Hulpsheets!$AH$3:$AK$3,0)
                    ),
                    ""
                )
            )
        )
    )
)</f>
        <v/>
      </c>
      <c r="N79" s="397">
        <f t="shared" si="22"/>
        <v>0</v>
      </c>
      <c r="O79" s="77" t="str">
        <f t="shared" si="23"/>
        <v/>
      </c>
      <c r="P79" s="86" t="str">
        <f t="shared" si="24"/>
        <v/>
      </c>
      <c r="R79" s="404"/>
      <c r="S79" s="403" t="str">
        <f t="shared" si="29"/>
        <v/>
      </c>
      <c r="T79" s="377" t="str">
        <f t="shared" si="25"/>
        <v/>
      </c>
      <c r="U79" s="70"/>
      <c r="V79" s="404"/>
      <c r="W79" s="70"/>
      <c r="X79" s="404"/>
      <c r="Z79" s="407" t="str">
        <f t="shared" si="30"/>
        <v/>
      </c>
      <c r="AA79" s="130" t="str">
        <f t="shared" si="26"/>
        <v/>
      </c>
      <c r="AB79" s="407" t="str">
        <f t="shared" si="27"/>
        <v/>
      </c>
      <c r="AC79" s="130" t="str">
        <f t="shared" si="28"/>
        <v/>
      </c>
      <c r="AD79" s="461"/>
    </row>
    <row r="80" spans="1:30" x14ac:dyDescent="0.2">
      <c r="B80" s="500"/>
      <c r="C80" s="501"/>
      <c r="D80" s="501"/>
      <c r="E80" s="501"/>
      <c r="F80" s="501"/>
      <c r="G80" s="501"/>
      <c r="H80" s="501"/>
      <c r="I80" s="502"/>
      <c r="J80" s="48"/>
      <c r="K80" s="254"/>
      <c r="L80" s="429" t="s">
        <v>120</v>
      </c>
      <c r="M80" s="257" t="str">
        <f>IF(LEN($C$5)&lt;=1,
    "",
    IF(
        OR($C$5="Overige (zorg-)instellingen",$C$5="Onderneming"),
        IF(Basisgegevens!$C$5="Ja",
            IFERROR(
                INDEX(Hulpsheets!$AO$3:$AR$18,
                    MATCH($C$9,Hulpsheets!$AN$3:$AN$18,0),
                    MATCH($C$6,Hulpsheets!$AO$3:$AR$3,0)
                ),
                ""
            ),
            IFERROR(
                INDEX(Hulpsheets!$AH$3:$AK$18,
                    MATCH($C$9,Hulpsheets!$AG$3:$AG$18,0),
                    MATCH($C$6,Hulpsheets!$AH$3:$AK$3,0)
                ),
                ""
            )
        ),
        IF($L80="Niet-economische activiteit",
            100%,
            IF(Basisgegevens!$C$5="Ja",
                IFERROR(
                    INDEX(Hulpsheets!$AO$3:$AR$18,
                        MATCH($C$9,Hulpsheets!$AN$3:$AN$18,0),
                        MATCH($C$6,Hulpsheets!$AO$3:$AR$3,0)
                    ),
                    ""
                ),
                IFERROR(
                    INDEX(Hulpsheets!$AH$3:$AK$18,
                        MATCH($C$9,Hulpsheets!$AG$3:$AG$18,0),
                        MATCH($C$6,Hulpsheets!$AH$3:$AK$3,0)
                    ),
                    ""
                )
            )
        )
    )
)</f>
        <v/>
      </c>
      <c r="N80" s="397">
        <f t="shared" si="22"/>
        <v>0</v>
      </c>
      <c r="O80" s="77" t="str">
        <f t="shared" si="23"/>
        <v/>
      </c>
      <c r="P80" s="86" t="str">
        <f t="shared" si="24"/>
        <v/>
      </c>
      <c r="R80" s="404"/>
      <c r="S80" s="403" t="str">
        <f t="shared" si="29"/>
        <v/>
      </c>
      <c r="T80" s="130" t="str">
        <f t="shared" si="25"/>
        <v/>
      </c>
      <c r="U80" s="70"/>
      <c r="V80" s="404"/>
      <c r="W80" s="70"/>
      <c r="X80" s="404"/>
      <c r="Z80" s="407" t="str">
        <f t="shared" si="30"/>
        <v/>
      </c>
      <c r="AA80" s="130" t="str">
        <f t="shared" si="26"/>
        <v/>
      </c>
      <c r="AB80" s="407" t="str">
        <f t="shared" si="27"/>
        <v/>
      </c>
      <c r="AC80" s="130" t="str">
        <f t="shared" si="28"/>
        <v/>
      </c>
      <c r="AD80" s="461"/>
    </row>
    <row r="81" spans="2:30" x14ac:dyDescent="0.2">
      <c r="B81" s="500"/>
      <c r="C81" s="501"/>
      <c r="D81" s="501"/>
      <c r="E81" s="501"/>
      <c r="F81" s="501"/>
      <c r="G81" s="501"/>
      <c r="H81" s="501"/>
      <c r="I81" s="502"/>
      <c r="J81" s="48"/>
      <c r="K81" s="254"/>
      <c r="L81" s="429" t="s">
        <v>120</v>
      </c>
      <c r="M81" s="257" t="str">
        <f>IF(LEN($C$5)&lt;=1,
    "",
    IF(
        OR($C$5="Overige (zorg-)instellingen",$C$5="Onderneming"),
        IF(Basisgegevens!$C$5="Ja",
            IFERROR(
                INDEX(Hulpsheets!$AO$3:$AR$18,
                    MATCH($C$9,Hulpsheets!$AN$3:$AN$18,0),
                    MATCH($C$6,Hulpsheets!$AO$3:$AR$3,0)
                ),
                ""
            ),
            IFERROR(
                INDEX(Hulpsheets!$AH$3:$AK$18,
                    MATCH($C$9,Hulpsheets!$AG$3:$AG$18,0),
                    MATCH($C$6,Hulpsheets!$AH$3:$AK$3,0)
                ),
                ""
            )
        ),
        IF($L81="Niet-economische activiteit",
            100%,
            IF(Basisgegevens!$C$5="Ja",
                IFERROR(
                    INDEX(Hulpsheets!$AO$3:$AR$18,
                        MATCH($C$9,Hulpsheets!$AN$3:$AN$18,0),
                        MATCH($C$6,Hulpsheets!$AO$3:$AR$3,0)
                    ),
                    ""
                ),
                IFERROR(
                    INDEX(Hulpsheets!$AH$3:$AK$18,
                        MATCH($C$9,Hulpsheets!$AG$3:$AG$18,0),
                        MATCH($C$6,Hulpsheets!$AH$3:$AK$3,0)
                    ),
                    ""
                )
            )
        )
    )
)</f>
        <v/>
      </c>
      <c r="N81" s="397">
        <f t="shared" si="22"/>
        <v>0</v>
      </c>
      <c r="O81" s="77" t="str">
        <f t="shared" si="23"/>
        <v/>
      </c>
      <c r="P81" s="86" t="str">
        <f t="shared" si="24"/>
        <v/>
      </c>
      <c r="R81" s="404"/>
      <c r="S81" s="403" t="str">
        <f t="shared" si="29"/>
        <v/>
      </c>
      <c r="T81" s="130" t="str">
        <f t="shared" si="25"/>
        <v/>
      </c>
      <c r="U81" s="70"/>
      <c r="V81" s="404"/>
      <c r="W81" s="70"/>
      <c r="X81" s="404"/>
      <c r="Z81" s="407" t="str">
        <f t="shared" si="30"/>
        <v/>
      </c>
      <c r="AA81" s="130" t="str">
        <f t="shared" si="26"/>
        <v/>
      </c>
      <c r="AB81" s="407" t="str">
        <f t="shared" si="27"/>
        <v/>
      </c>
      <c r="AC81" s="130" t="str">
        <f t="shared" si="28"/>
        <v/>
      </c>
      <c r="AD81" s="461"/>
    </row>
    <row r="82" spans="2:30" x14ac:dyDescent="0.2">
      <c r="B82" s="500"/>
      <c r="C82" s="501"/>
      <c r="D82" s="501"/>
      <c r="E82" s="501"/>
      <c r="F82" s="501"/>
      <c r="G82" s="501"/>
      <c r="H82" s="501"/>
      <c r="I82" s="502"/>
      <c r="J82" s="48"/>
      <c r="K82" s="254"/>
      <c r="L82" s="429" t="s">
        <v>120</v>
      </c>
      <c r="M82" s="257" t="str">
        <f>IF(LEN($C$5)&lt;=1,
    "",
    IF(
        OR($C$5="Overige (zorg-)instellingen",$C$5="Onderneming"),
        IF(Basisgegevens!$C$5="Ja",
            IFERROR(
                INDEX(Hulpsheets!$AO$3:$AR$18,
                    MATCH($C$9,Hulpsheets!$AN$3:$AN$18,0),
                    MATCH($C$6,Hulpsheets!$AO$3:$AR$3,0)
                ),
                ""
            ),
            IFERROR(
                INDEX(Hulpsheets!$AH$3:$AK$18,
                    MATCH($C$9,Hulpsheets!$AG$3:$AG$18,0),
                    MATCH($C$6,Hulpsheets!$AH$3:$AK$3,0)
                ),
                ""
            )
        ),
        IF($L82="Niet-economische activiteit",
            100%,
            IF(Basisgegevens!$C$5="Ja",
                IFERROR(
                    INDEX(Hulpsheets!$AO$3:$AR$18,
                        MATCH($C$9,Hulpsheets!$AN$3:$AN$18,0),
                        MATCH($C$6,Hulpsheets!$AO$3:$AR$3,0)
                    ),
                    ""
                ),
                IFERROR(
                    INDEX(Hulpsheets!$AH$3:$AK$18,
                        MATCH($C$9,Hulpsheets!$AG$3:$AG$18,0),
                        MATCH($C$6,Hulpsheets!$AH$3:$AK$3,0)
                    ),
                    ""
                )
            )
        )
    )
)</f>
        <v/>
      </c>
      <c r="N82" s="397">
        <f t="shared" si="22"/>
        <v>0</v>
      </c>
      <c r="O82" s="77" t="str">
        <f t="shared" si="23"/>
        <v/>
      </c>
      <c r="P82" s="86" t="str">
        <f t="shared" si="24"/>
        <v/>
      </c>
      <c r="R82" s="404"/>
      <c r="S82" s="403" t="str">
        <f t="shared" si="29"/>
        <v/>
      </c>
      <c r="T82" s="130" t="str">
        <f t="shared" si="25"/>
        <v/>
      </c>
      <c r="U82" s="70"/>
      <c r="V82" s="404"/>
      <c r="W82" s="70"/>
      <c r="X82" s="404"/>
      <c r="Z82" s="407" t="str">
        <f t="shared" si="30"/>
        <v/>
      </c>
      <c r="AA82" s="130" t="str">
        <f t="shared" si="26"/>
        <v/>
      </c>
      <c r="AB82" s="407" t="str">
        <f t="shared" si="27"/>
        <v/>
      </c>
      <c r="AC82" s="130" t="str">
        <f t="shared" si="28"/>
        <v/>
      </c>
      <c r="AD82" s="461"/>
    </row>
    <row r="83" spans="2:30" x14ac:dyDescent="0.2">
      <c r="B83" s="500"/>
      <c r="C83" s="501"/>
      <c r="D83" s="501"/>
      <c r="E83" s="501"/>
      <c r="F83" s="501"/>
      <c r="G83" s="501"/>
      <c r="H83" s="501"/>
      <c r="I83" s="502"/>
      <c r="J83" s="48"/>
      <c r="K83" s="254"/>
      <c r="L83" s="429" t="s">
        <v>120</v>
      </c>
      <c r="M83" s="257" t="str">
        <f>IF(LEN($C$5)&lt;=1,
    "",
    IF(
        OR($C$5="Overige (zorg-)instellingen",$C$5="Onderneming"),
        IF(Basisgegevens!$C$5="Ja",
            IFERROR(
                INDEX(Hulpsheets!$AO$3:$AR$18,
                    MATCH($C$9,Hulpsheets!$AN$3:$AN$18,0),
                    MATCH($C$6,Hulpsheets!$AO$3:$AR$3,0)
                ),
                ""
            ),
            IFERROR(
                INDEX(Hulpsheets!$AH$3:$AK$18,
                    MATCH($C$9,Hulpsheets!$AG$3:$AG$18,0),
                    MATCH($C$6,Hulpsheets!$AH$3:$AK$3,0)
                ),
                ""
            )
        ),
        IF($L83="Niet-economische activiteit",
            100%,
            IF(Basisgegevens!$C$5="Ja",
                IFERROR(
                    INDEX(Hulpsheets!$AO$3:$AR$18,
                        MATCH($C$9,Hulpsheets!$AN$3:$AN$18,0),
                        MATCH($C$6,Hulpsheets!$AO$3:$AR$3,0)
                    ),
                    ""
                ),
                IFERROR(
                    INDEX(Hulpsheets!$AH$3:$AK$18,
                        MATCH($C$9,Hulpsheets!$AG$3:$AG$18,0),
                        MATCH($C$6,Hulpsheets!$AH$3:$AK$3,0)
                    ),
                    ""
                )
            )
        )
    )
)</f>
        <v/>
      </c>
      <c r="N83" s="397">
        <f t="shared" si="22"/>
        <v>0</v>
      </c>
      <c r="O83" s="77" t="str">
        <f t="shared" si="23"/>
        <v/>
      </c>
      <c r="P83" s="86" t="str">
        <f t="shared" si="24"/>
        <v/>
      </c>
      <c r="R83" s="404"/>
      <c r="S83" s="403" t="str">
        <f t="shared" si="29"/>
        <v/>
      </c>
      <c r="T83" s="130" t="str">
        <f t="shared" si="25"/>
        <v/>
      </c>
      <c r="U83" s="70"/>
      <c r="V83" s="404"/>
      <c r="W83" s="70"/>
      <c r="X83" s="404"/>
      <c r="Z83" s="407" t="str">
        <f t="shared" si="30"/>
        <v/>
      </c>
      <c r="AA83" s="130" t="str">
        <f t="shared" si="26"/>
        <v/>
      </c>
      <c r="AB83" s="407" t="str">
        <f t="shared" si="27"/>
        <v/>
      </c>
      <c r="AC83" s="130" t="str">
        <f t="shared" si="28"/>
        <v/>
      </c>
      <c r="AD83" s="461"/>
    </row>
    <row r="84" spans="2:30" x14ac:dyDescent="0.2">
      <c r="B84" s="500"/>
      <c r="C84" s="501"/>
      <c r="D84" s="501"/>
      <c r="E84" s="501"/>
      <c r="F84" s="501"/>
      <c r="G84" s="501"/>
      <c r="H84" s="501"/>
      <c r="I84" s="502"/>
      <c r="J84" s="48"/>
      <c r="K84" s="254"/>
      <c r="L84" s="429" t="s">
        <v>120</v>
      </c>
      <c r="M84" s="257" t="str">
        <f>IF(LEN($C$5)&lt;=1,
    "",
    IF(
        OR($C$5="Overige (zorg-)instellingen",$C$5="Onderneming"),
        IF(Basisgegevens!$C$5="Ja",
            IFERROR(
                INDEX(Hulpsheets!$AO$3:$AR$18,
                    MATCH($C$9,Hulpsheets!$AN$3:$AN$18,0),
                    MATCH($C$6,Hulpsheets!$AO$3:$AR$3,0)
                ),
                ""
            ),
            IFERROR(
                INDEX(Hulpsheets!$AH$3:$AK$18,
                    MATCH($C$9,Hulpsheets!$AG$3:$AG$18,0),
                    MATCH($C$6,Hulpsheets!$AH$3:$AK$3,0)
                ),
                ""
            )
        ),
        IF($L84="Niet-economische activiteit",
            100%,
            IF(Basisgegevens!$C$5="Ja",
                IFERROR(
                    INDEX(Hulpsheets!$AO$3:$AR$18,
                        MATCH($C$9,Hulpsheets!$AN$3:$AN$18,0),
                        MATCH($C$6,Hulpsheets!$AO$3:$AR$3,0)
                    ),
                    ""
                ),
                IFERROR(
                    INDEX(Hulpsheets!$AH$3:$AK$18,
                        MATCH($C$9,Hulpsheets!$AG$3:$AG$18,0),
                        MATCH($C$6,Hulpsheets!$AH$3:$AK$3,0)
                    ),
                    ""
                )
            )
        )
    )
)</f>
        <v/>
      </c>
      <c r="N84" s="397">
        <f t="shared" si="22"/>
        <v>0</v>
      </c>
      <c r="O84" s="77" t="str">
        <f t="shared" si="23"/>
        <v/>
      </c>
      <c r="P84" s="86" t="str">
        <f t="shared" si="24"/>
        <v/>
      </c>
      <c r="R84" s="404"/>
      <c r="S84" s="403" t="str">
        <f t="shared" si="29"/>
        <v/>
      </c>
      <c r="T84" s="130" t="str">
        <f t="shared" si="25"/>
        <v/>
      </c>
      <c r="U84" s="70"/>
      <c r="V84" s="404"/>
      <c r="W84" s="70"/>
      <c r="X84" s="404"/>
      <c r="Z84" s="407" t="str">
        <f t="shared" si="30"/>
        <v/>
      </c>
      <c r="AA84" s="130" t="str">
        <f t="shared" si="26"/>
        <v/>
      </c>
      <c r="AB84" s="407" t="str">
        <f t="shared" si="27"/>
        <v/>
      </c>
      <c r="AC84" s="130" t="str">
        <f t="shared" si="28"/>
        <v/>
      </c>
      <c r="AD84" s="461"/>
    </row>
    <row r="85" spans="2:30" x14ac:dyDescent="0.2">
      <c r="B85" s="500"/>
      <c r="C85" s="501"/>
      <c r="D85" s="501"/>
      <c r="E85" s="501"/>
      <c r="F85" s="501"/>
      <c r="G85" s="501"/>
      <c r="H85" s="501"/>
      <c r="I85" s="502"/>
      <c r="J85" s="48"/>
      <c r="K85" s="254"/>
      <c r="L85" s="429" t="s">
        <v>120</v>
      </c>
      <c r="M85" s="257" t="str">
        <f>IF(LEN($C$5)&lt;=1,
    "",
    IF(
        OR($C$5="Overige (zorg-)instellingen",$C$5="Onderneming"),
        IF(Basisgegevens!$C$5="Ja",
            IFERROR(
                INDEX(Hulpsheets!$AO$3:$AR$18,
                    MATCH($C$9,Hulpsheets!$AN$3:$AN$18,0),
                    MATCH($C$6,Hulpsheets!$AO$3:$AR$3,0)
                ),
                ""
            ),
            IFERROR(
                INDEX(Hulpsheets!$AH$3:$AK$18,
                    MATCH($C$9,Hulpsheets!$AG$3:$AG$18,0),
                    MATCH($C$6,Hulpsheets!$AH$3:$AK$3,0)
                ),
                ""
            )
        ),
        IF($L85="Niet-economische activiteit",
            100%,
            IF(Basisgegevens!$C$5="Ja",
                IFERROR(
                    INDEX(Hulpsheets!$AO$3:$AR$18,
                        MATCH($C$9,Hulpsheets!$AN$3:$AN$18,0),
                        MATCH($C$6,Hulpsheets!$AO$3:$AR$3,0)
                    ),
                    ""
                ),
                IFERROR(
                    INDEX(Hulpsheets!$AH$3:$AK$18,
                        MATCH($C$9,Hulpsheets!$AG$3:$AG$18,0),
                        MATCH($C$6,Hulpsheets!$AH$3:$AK$3,0)
                    ),
                    ""
                )
            )
        )
    )
)</f>
        <v/>
      </c>
      <c r="N85" s="397">
        <f t="shared" si="22"/>
        <v>0</v>
      </c>
      <c r="O85" s="77" t="str">
        <f t="shared" si="23"/>
        <v/>
      </c>
      <c r="P85" s="86" t="str">
        <f t="shared" si="24"/>
        <v/>
      </c>
      <c r="R85" s="404"/>
      <c r="S85" s="403" t="str">
        <f t="shared" si="29"/>
        <v/>
      </c>
      <c r="T85" s="130" t="str">
        <f t="shared" si="25"/>
        <v/>
      </c>
      <c r="U85" s="70"/>
      <c r="V85" s="404"/>
      <c r="W85" s="70"/>
      <c r="X85" s="404"/>
      <c r="Z85" s="407" t="str">
        <f t="shared" si="30"/>
        <v/>
      </c>
      <c r="AA85" s="130" t="str">
        <f t="shared" si="26"/>
        <v/>
      </c>
      <c r="AB85" s="407" t="str">
        <f t="shared" si="27"/>
        <v/>
      </c>
      <c r="AC85" s="130" t="str">
        <f t="shared" si="28"/>
        <v/>
      </c>
      <c r="AD85" s="461"/>
    </row>
    <row r="86" spans="2:30" x14ac:dyDescent="0.2">
      <c r="B86" s="500"/>
      <c r="C86" s="501"/>
      <c r="D86" s="501"/>
      <c r="E86" s="501"/>
      <c r="F86" s="501"/>
      <c r="G86" s="501"/>
      <c r="H86" s="501"/>
      <c r="I86" s="502"/>
      <c r="J86" s="48"/>
      <c r="K86" s="254"/>
      <c r="L86" s="429" t="s">
        <v>120</v>
      </c>
      <c r="M86" s="257" t="str">
        <f>IF(LEN($C$5)&lt;=1,
    "",
    IF(
        OR($C$5="Overige (zorg-)instellingen",$C$5="Onderneming"),
        IF(Basisgegevens!$C$5="Ja",
            IFERROR(
                INDEX(Hulpsheets!$AO$3:$AR$18,
                    MATCH($C$9,Hulpsheets!$AN$3:$AN$18,0),
                    MATCH($C$6,Hulpsheets!$AO$3:$AR$3,0)
                ),
                ""
            ),
            IFERROR(
                INDEX(Hulpsheets!$AH$3:$AK$18,
                    MATCH($C$9,Hulpsheets!$AG$3:$AG$18,0),
                    MATCH($C$6,Hulpsheets!$AH$3:$AK$3,0)
                ),
                ""
            )
        ),
        IF($L86="Niet-economische activiteit",
            100%,
            IF(Basisgegevens!$C$5="Ja",
                IFERROR(
                    INDEX(Hulpsheets!$AO$3:$AR$18,
                        MATCH($C$9,Hulpsheets!$AN$3:$AN$18,0),
                        MATCH($C$6,Hulpsheets!$AO$3:$AR$3,0)
                    ),
                    ""
                ),
                IFERROR(
                    INDEX(Hulpsheets!$AH$3:$AK$18,
                        MATCH($C$9,Hulpsheets!$AG$3:$AG$18,0),
                        MATCH($C$6,Hulpsheets!$AH$3:$AK$3,0)
                    ),
                    ""
                )
            )
        )
    )
)</f>
        <v/>
      </c>
      <c r="N86" s="397">
        <f t="shared" si="22"/>
        <v>0</v>
      </c>
      <c r="O86" s="77" t="str">
        <f t="shared" si="23"/>
        <v/>
      </c>
      <c r="P86" s="86" t="str">
        <f t="shared" si="24"/>
        <v/>
      </c>
      <c r="R86" s="404"/>
      <c r="S86" s="403" t="str">
        <f t="shared" si="29"/>
        <v/>
      </c>
      <c r="T86" s="130" t="str">
        <f t="shared" si="25"/>
        <v/>
      </c>
      <c r="U86" s="70"/>
      <c r="V86" s="404"/>
      <c r="W86" s="70"/>
      <c r="X86" s="404"/>
      <c r="Z86" s="407" t="str">
        <f t="shared" si="30"/>
        <v/>
      </c>
      <c r="AA86" s="130" t="str">
        <f t="shared" si="26"/>
        <v/>
      </c>
      <c r="AB86" s="407" t="str">
        <f t="shared" si="27"/>
        <v/>
      </c>
      <c r="AC86" s="130" t="str">
        <f t="shared" si="28"/>
        <v/>
      </c>
      <c r="AD86" s="461"/>
    </row>
    <row r="87" spans="2:30" ht="13.5" thickBot="1" x14ac:dyDescent="0.25">
      <c r="B87" s="500"/>
      <c r="C87" s="501"/>
      <c r="D87" s="501"/>
      <c r="E87" s="501"/>
      <c r="F87" s="501"/>
      <c r="G87" s="501"/>
      <c r="H87" s="501"/>
      <c r="I87" s="502"/>
      <c r="J87" s="48"/>
      <c r="K87" s="254"/>
      <c r="L87" s="429" t="s">
        <v>120</v>
      </c>
      <c r="M87" s="257" t="str">
        <f>IF(LEN($C$5)&lt;=1,
    "",
    IF(
        OR($C$5="Overige (zorg-)instellingen",$C$5="Onderneming"),
        IF(Basisgegevens!$C$5="Ja",
            IFERROR(
                INDEX(Hulpsheets!$AO$3:$AR$18,
                    MATCH($C$9,Hulpsheets!$AN$3:$AN$18,0),
                    MATCH($C$6,Hulpsheets!$AO$3:$AR$3,0)
                ),
                ""
            ),
            IFERROR(
                INDEX(Hulpsheets!$AH$3:$AK$18,
                    MATCH($C$9,Hulpsheets!$AG$3:$AG$18,0),
                    MATCH($C$6,Hulpsheets!$AH$3:$AK$3,0)
                ),
                ""
            )
        ),
        IF($L87="Niet-economische activiteit",
            100%,
            IF(Basisgegevens!$C$5="Ja",
                IFERROR(
                    INDEX(Hulpsheets!$AO$3:$AR$18,
                        MATCH($C$9,Hulpsheets!$AN$3:$AN$18,0),
                        MATCH($C$6,Hulpsheets!$AO$3:$AR$3,0)
                    ),
                    ""
                ),
                IFERROR(
                    INDEX(Hulpsheets!$AH$3:$AK$18,
                        MATCH($C$9,Hulpsheets!$AG$3:$AG$18,0),
                        MATCH($C$6,Hulpsheets!$AH$3:$AK$3,0)
                    ),
                    ""
                )
            )
        )
    )
)</f>
        <v/>
      </c>
      <c r="N87" s="397">
        <f t="shared" si="22"/>
        <v>0</v>
      </c>
      <c r="O87" s="77" t="str">
        <f t="shared" si="23"/>
        <v/>
      </c>
      <c r="P87" s="86" t="str">
        <f t="shared" si="24"/>
        <v/>
      </c>
      <c r="R87" s="404"/>
      <c r="S87" s="403" t="str">
        <f t="shared" si="29"/>
        <v/>
      </c>
      <c r="T87" s="130" t="str">
        <f t="shared" si="25"/>
        <v/>
      </c>
      <c r="U87" s="70"/>
      <c r="V87" s="404"/>
      <c r="W87" s="70"/>
      <c r="X87" s="404"/>
      <c r="Z87" s="407" t="str">
        <f t="shared" si="30"/>
        <v/>
      </c>
      <c r="AA87" s="130" t="str">
        <f t="shared" si="26"/>
        <v/>
      </c>
      <c r="AB87" s="407" t="str">
        <f t="shared" si="27"/>
        <v/>
      </c>
      <c r="AC87" s="130" t="str">
        <f t="shared" si="28"/>
        <v/>
      </c>
      <c r="AD87" s="461"/>
    </row>
    <row r="88" spans="2:30" ht="13.5" hidden="1" outlineLevel="1" thickBot="1" x14ac:dyDescent="0.25">
      <c r="B88" s="514"/>
      <c r="C88" s="515"/>
      <c r="D88" s="515"/>
      <c r="E88" s="515"/>
      <c r="F88" s="515"/>
      <c r="G88" s="515"/>
      <c r="H88" s="515"/>
      <c r="I88" s="515"/>
      <c r="J88" s="48"/>
      <c r="K88" s="254"/>
      <c r="L88" s="429" t="s">
        <v>120</v>
      </c>
      <c r="M88" s="257" t="str">
        <f>IF(LEN($C$5)&lt;=1,
    "",
    IF(
        OR($C$5="Overige (zorg-)instellingen",$C$5="Onderneming"),
        IF(Basisgegevens!$C$5="Ja",
            IFERROR(
                INDEX(Hulpsheets!$AO$3:$AR$18,
                    MATCH($C$9,Hulpsheets!$AN$3:$AN$18,0),
                    MATCH($C$6,Hulpsheets!$AO$3:$AR$3,0)
                ),
                ""
            ),
            IFERROR(
                INDEX(Hulpsheets!$AH$3:$AK$18,
                    MATCH($C$9,Hulpsheets!$AG$3:$AG$18,0),
                    MATCH($C$6,Hulpsheets!$AH$3:$AK$3,0)
                ),
                ""
            )
        ),
        IF($L88="Niet-economische activiteit",
            100%,
            IF(Basisgegevens!$C$5="Ja",
                IFERROR(
                    INDEX(Hulpsheets!$AO$3:$AR$18,
                        MATCH($C$9,Hulpsheets!$AN$3:$AN$18,0),
                        MATCH($C$6,Hulpsheets!$AO$3:$AR$3,0)
                    ),
                    ""
                ),
                IFERROR(
                    INDEX(Hulpsheets!$AH$3:$AK$18,
                        MATCH($C$9,Hulpsheets!$AG$3:$AG$18,0),
                        MATCH($C$6,Hulpsheets!$AH$3:$AK$3,0)
                    ),
                    ""
                )
            )
        )
    )
)</f>
        <v/>
      </c>
      <c r="N88" s="397">
        <f t="shared" si="22"/>
        <v>0</v>
      </c>
      <c r="O88" s="77" t="str">
        <f t="shared" si="23"/>
        <v/>
      </c>
      <c r="P88" s="86" t="str">
        <f t="shared" si="24"/>
        <v/>
      </c>
      <c r="R88" s="404"/>
      <c r="S88" s="403" t="str">
        <f t="shared" si="29"/>
        <v/>
      </c>
      <c r="T88" s="130" t="str">
        <f t="shared" si="25"/>
        <v/>
      </c>
      <c r="U88" s="70"/>
      <c r="V88" s="404"/>
      <c r="W88" s="70"/>
      <c r="X88" s="404"/>
      <c r="Z88" s="407" t="str">
        <f t="shared" si="30"/>
        <v/>
      </c>
      <c r="AA88" s="130" t="str">
        <f t="shared" si="26"/>
        <v/>
      </c>
      <c r="AB88" s="407" t="str">
        <f t="shared" si="27"/>
        <v/>
      </c>
      <c r="AC88" s="130" t="str">
        <f t="shared" si="28"/>
        <v/>
      </c>
      <c r="AD88" s="461"/>
    </row>
    <row r="89" spans="2:30" ht="13.5" hidden="1" outlineLevel="1" thickBot="1" x14ac:dyDescent="0.25">
      <c r="B89" s="514"/>
      <c r="C89" s="515"/>
      <c r="D89" s="515"/>
      <c r="E89" s="515"/>
      <c r="F89" s="515"/>
      <c r="G89" s="515"/>
      <c r="H89" s="515"/>
      <c r="I89" s="515"/>
      <c r="J89" s="48"/>
      <c r="K89" s="254"/>
      <c r="L89" s="429" t="s">
        <v>120</v>
      </c>
      <c r="M89" s="257" t="str">
        <f>IF(LEN($C$5)&lt;=1,
    "",
    IF(
        OR($C$5="Overige (zorg-)instellingen",$C$5="Onderneming"),
        IF(Basisgegevens!$C$5="Ja",
            IFERROR(
                INDEX(Hulpsheets!$AO$3:$AR$18,
                    MATCH($C$9,Hulpsheets!$AN$3:$AN$18,0),
                    MATCH($C$6,Hulpsheets!$AO$3:$AR$3,0)
                ),
                ""
            ),
            IFERROR(
                INDEX(Hulpsheets!$AH$3:$AK$18,
                    MATCH($C$9,Hulpsheets!$AG$3:$AG$18,0),
                    MATCH($C$6,Hulpsheets!$AH$3:$AK$3,0)
                ),
                ""
            )
        ),
        IF($L89="Niet-economische activiteit",
            100%,
            IF(Basisgegevens!$C$5="Ja",
                IFERROR(
                    INDEX(Hulpsheets!$AO$3:$AR$18,
                        MATCH($C$9,Hulpsheets!$AN$3:$AN$18,0),
                        MATCH($C$6,Hulpsheets!$AO$3:$AR$3,0)
                    ),
                    ""
                ),
                IFERROR(
                    INDEX(Hulpsheets!$AH$3:$AK$18,
                        MATCH($C$9,Hulpsheets!$AG$3:$AG$18,0),
                        MATCH($C$6,Hulpsheets!$AH$3:$AK$3,0)
                    ),
                    ""
                )
            )
        )
    )
)</f>
        <v/>
      </c>
      <c r="N89" s="397">
        <f t="shared" si="22"/>
        <v>0</v>
      </c>
      <c r="O89" s="77" t="str">
        <f t="shared" si="23"/>
        <v/>
      </c>
      <c r="P89" s="86" t="str">
        <f t="shared" si="24"/>
        <v/>
      </c>
      <c r="R89" s="404"/>
      <c r="S89" s="403" t="str">
        <f t="shared" si="29"/>
        <v/>
      </c>
      <c r="T89" s="130" t="str">
        <f t="shared" si="25"/>
        <v/>
      </c>
      <c r="U89" s="70"/>
      <c r="V89" s="404"/>
      <c r="W89" s="70"/>
      <c r="X89" s="404"/>
      <c r="Z89" s="407" t="str">
        <f t="shared" si="30"/>
        <v/>
      </c>
      <c r="AA89" s="130" t="str">
        <f t="shared" si="26"/>
        <v/>
      </c>
      <c r="AB89" s="407" t="str">
        <f t="shared" si="27"/>
        <v/>
      </c>
      <c r="AC89" s="130" t="str">
        <f t="shared" si="28"/>
        <v/>
      </c>
      <c r="AD89" s="461"/>
    </row>
    <row r="90" spans="2:30" ht="13.5" hidden="1" outlineLevel="1" thickBot="1" x14ac:dyDescent="0.25">
      <c r="B90" s="514"/>
      <c r="C90" s="515"/>
      <c r="D90" s="515"/>
      <c r="E90" s="515"/>
      <c r="F90" s="515"/>
      <c r="G90" s="515"/>
      <c r="H90" s="515"/>
      <c r="I90" s="515"/>
      <c r="J90" s="48"/>
      <c r="K90" s="254"/>
      <c r="L90" s="429" t="s">
        <v>120</v>
      </c>
      <c r="M90" s="257" t="str">
        <f>IF(LEN($C$5)&lt;=1,
    "",
    IF(
        OR($C$5="Overige (zorg-)instellingen",$C$5="Onderneming"),
        IF(Basisgegevens!$C$5="Ja",
            IFERROR(
                INDEX(Hulpsheets!$AO$3:$AR$18,
                    MATCH($C$9,Hulpsheets!$AN$3:$AN$18,0),
                    MATCH($C$6,Hulpsheets!$AO$3:$AR$3,0)
                ),
                ""
            ),
            IFERROR(
                INDEX(Hulpsheets!$AH$3:$AK$18,
                    MATCH($C$9,Hulpsheets!$AG$3:$AG$18,0),
                    MATCH($C$6,Hulpsheets!$AH$3:$AK$3,0)
                ),
                ""
            )
        ),
        IF($L90="Niet-economische activiteit",
            100%,
            IF(Basisgegevens!$C$5="Ja",
                IFERROR(
                    INDEX(Hulpsheets!$AO$3:$AR$18,
                        MATCH($C$9,Hulpsheets!$AN$3:$AN$18,0),
                        MATCH($C$6,Hulpsheets!$AO$3:$AR$3,0)
                    ),
                    ""
                ),
                IFERROR(
                    INDEX(Hulpsheets!$AH$3:$AK$18,
                        MATCH($C$9,Hulpsheets!$AG$3:$AG$18,0),
                        MATCH($C$6,Hulpsheets!$AH$3:$AK$3,0)
                    ),
                    ""
                )
            )
        )
    )
)</f>
        <v/>
      </c>
      <c r="N90" s="397">
        <f t="shared" si="22"/>
        <v>0</v>
      </c>
      <c r="O90" s="77" t="str">
        <f t="shared" si="23"/>
        <v/>
      </c>
      <c r="P90" s="86" t="str">
        <f t="shared" si="24"/>
        <v/>
      </c>
      <c r="R90" s="404"/>
      <c r="S90" s="403" t="str">
        <f t="shared" si="29"/>
        <v/>
      </c>
      <c r="T90" s="130" t="str">
        <f t="shared" si="25"/>
        <v/>
      </c>
      <c r="U90" s="70"/>
      <c r="V90" s="404"/>
      <c r="W90" s="70"/>
      <c r="X90" s="404"/>
      <c r="Z90" s="407" t="str">
        <f t="shared" si="30"/>
        <v/>
      </c>
      <c r="AA90" s="130" t="str">
        <f t="shared" si="26"/>
        <v/>
      </c>
      <c r="AB90" s="407" t="str">
        <f t="shared" si="27"/>
        <v/>
      </c>
      <c r="AC90" s="130" t="str">
        <f t="shared" si="28"/>
        <v/>
      </c>
      <c r="AD90" s="461"/>
    </row>
    <row r="91" spans="2:30" ht="13.5" hidden="1" outlineLevel="1" thickBot="1" x14ac:dyDescent="0.25">
      <c r="B91" s="514"/>
      <c r="C91" s="515"/>
      <c r="D91" s="515"/>
      <c r="E91" s="515"/>
      <c r="F91" s="515"/>
      <c r="G91" s="515"/>
      <c r="H91" s="515"/>
      <c r="I91" s="515"/>
      <c r="J91" s="48"/>
      <c r="K91" s="254"/>
      <c r="L91" s="429" t="s">
        <v>120</v>
      </c>
      <c r="M91" s="257" t="str">
        <f>IF(LEN($C$5)&lt;=1,
    "",
    IF(
        OR($C$5="Overige (zorg-)instellingen",$C$5="Onderneming"),
        IF(Basisgegevens!$C$5="Ja",
            IFERROR(
                INDEX(Hulpsheets!$AO$3:$AR$18,
                    MATCH($C$9,Hulpsheets!$AN$3:$AN$18,0),
                    MATCH($C$6,Hulpsheets!$AO$3:$AR$3,0)
                ),
                ""
            ),
            IFERROR(
                INDEX(Hulpsheets!$AH$3:$AK$18,
                    MATCH($C$9,Hulpsheets!$AG$3:$AG$18,0),
                    MATCH($C$6,Hulpsheets!$AH$3:$AK$3,0)
                ),
                ""
            )
        ),
        IF($L91="Niet-economische activiteit",
            100%,
            IF(Basisgegevens!$C$5="Ja",
                IFERROR(
                    INDEX(Hulpsheets!$AO$3:$AR$18,
                        MATCH($C$9,Hulpsheets!$AN$3:$AN$18,0),
                        MATCH($C$6,Hulpsheets!$AO$3:$AR$3,0)
                    ),
                    ""
                ),
                IFERROR(
                    INDEX(Hulpsheets!$AH$3:$AK$18,
                        MATCH($C$9,Hulpsheets!$AG$3:$AG$18,0),
                        MATCH($C$6,Hulpsheets!$AH$3:$AK$3,0)
                    ),
                    ""
                )
            )
        )
    )
)</f>
        <v/>
      </c>
      <c r="N91" s="397">
        <f t="shared" si="22"/>
        <v>0</v>
      </c>
      <c r="O91" s="77" t="str">
        <f t="shared" si="23"/>
        <v/>
      </c>
      <c r="P91" s="86" t="str">
        <f t="shared" si="24"/>
        <v/>
      </c>
      <c r="R91" s="404"/>
      <c r="S91" s="403" t="str">
        <f t="shared" si="29"/>
        <v/>
      </c>
      <c r="T91" s="130" t="str">
        <f t="shared" si="25"/>
        <v/>
      </c>
      <c r="U91" s="70"/>
      <c r="V91" s="404"/>
      <c r="W91" s="70"/>
      <c r="X91" s="404"/>
      <c r="Z91" s="407" t="str">
        <f t="shared" si="30"/>
        <v/>
      </c>
      <c r="AA91" s="130" t="str">
        <f t="shared" si="26"/>
        <v/>
      </c>
      <c r="AB91" s="407" t="str">
        <f t="shared" si="27"/>
        <v/>
      </c>
      <c r="AC91" s="130" t="str">
        <f t="shared" si="28"/>
        <v/>
      </c>
      <c r="AD91" s="461"/>
    </row>
    <row r="92" spans="2:30" ht="13.5" hidden="1" outlineLevel="1" thickBot="1" x14ac:dyDescent="0.25">
      <c r="B92" s="514"/>
      <c r="C92" s="515"/>
      <c r="D92" s="515"/>
      <c r="E92" s="515"/>
      <c r="F92" s="515"/>
      <c r="G92" s="515"/>
      <c r="H92" s="515"/>
      <c r="I92" s="515"/>
      <c r="J92" s="48"/>
      <c r="K92" s="254"/>
      <c r="L92" s="429" t="s">
        <v>120</v>
      </c>
      <c r="M92" s="257" t="str">
        <f>IF(LEN($C$5)&lt;=1,
    "",
    IF(
        OR($C$5="Overige (zorg-)instellingen",$C$5="Onderneming"),
        IF(Basisgegevens!$C$5="Ja",
            IFERROR(
                INDEX(Hulpsheets!$AO$3:$AR$18,
                    MATCH($C$9,Hulpsheets!$AN$3:$AN$18,0),
                    MATCH($C$6,Hulpsheets!$AO$3:$AR$3,0)
                ),
                ""
            ),
            IFERROR(
                INDEX(Hulpsheets!$AH$3:$AK$18,
                    MATCH($C$9,Hulpsheets!$AG$3:$AG$18,0),
                    MATCH($C$6,Hulpsheets!$AH$3:$AK$3,0)
                ),
                ""
            )
        ),
        IF($L92="Niet-economische activiteit",
            100%,
            IF(Basisgegevens!$C$5="Ja",
                IFERROR(
                    INDEX(Hulpsheets!$AO$3:$AR$18,
                        MATCH($C$9,Hulpsheets!$AN$3:$AN$18,0),
                        MATCH($C$6,Hulpsheets!$AO$3:$AR$3,0)
                    ),
                    ""
                ),
                IFERROR(
                    INDEX(Hulpsheets!$AH$3:$AK$18,
                        MATCH($C$9,Hulpsheets!$AG$3:$AG$18,0),
                        MATCH($C$6,Hulpsheets!$AH$3:$AK$3,0)
                    ),
                    ""
                )
            )
        )
    )
)</f>
        <v/>
      </c>
      <c r="N92" s="397">
        <f t="shared" si="22"/>
        <v>0</v>
      </c>
      <c r="O92" s="77" t="str">
        <f t="shared" si="23"/>
        <v/>
      </c>
      <c r="P92" s="86" t="str">
        <f t="shared" si="24"/>
        <v/>
      </c>
      <c r="R92" s="404"/>
      <c r="S92" s="403" t="str">
        <f t="shared" si="29"/>
        <v/>
      </c>
      <c r="T92" s="130" t="str">
        <f t="shared" si="25"/>
        <v/>
      </c>
      <c r="U92" s="70"/>
      <c r="V92" s="404"/>
      <c r="W92" s="70"/>
      <c r="X92" s="404"/>
      <c r="Z92" s="407" t="str">
        <f t="shared" si="30"/>
        <v/>
      </c>
      <c r="AA92" s="130" t="str">
        <f t="shared" si="26"/>
        <v/>
      </c>
      <c r="AB92" s="407" t="str">
        <f t="shared" si="27"/>
        <v/>
      </c>
      <c r="AC92" s="130" t="str">
        <f t="shared" si="28"/>
        <v/>
      </c>
      <c r="AD92" s="461"/>
    </row>
    <row r="93" spans="2:30" ht="13.5" hidden="1" outlineLevel="1" thickBot="1" x14ac:dyDescent="0.25">
      <c r="B93" s="514"/>
      <c r="C93" s="515"/>
      <c r="D93" s="515"/>
      <c r="E93" s="515"/>
      <c r="F93" s="515"/>
      <c r="G93" s="515"/>
      <c r="H93" s="515"/>
      <c r="I93" s="515"/>
      <c r="J93" s="48"/>
      <c r="K93" s="254"/>
      <c r="L93" s="429" t="s">
        <v>120</v>
      </c>
      <c r="M93" s="257" t="str">
        <f>IF(LEN($C$5)&lt;=1,
    "",
    IF(
        OR($C$5="Overige (zorg-)instellingen",$C$5="Onderneming"),
        IF(Basisgegevens!$C$5="Ja",
            IFERROR(
                INDEX(Hulpsheets!$AO$3:$AR$18,
                    MATCH($C$9,Hulpsheets!$AN$3:$AN$18,0),
                    MATCH($C$6,Hulpsheets!$AO$3:$AR$3,0)
                ),
                ""
            ),
            IFERROR(
                INDEX(Hulpsheets!$AH$3:$AK$18,
                    MATCH($C$9,Hulpsheets!$AG$3:$AG$18,0),
                    MATCH($C$6,Hulpsheets!$AH$3:$AK$3,0)
                ),
                ""
            )
        ),
        IF($L93="Niet-economische activiteit",
            100%,
            IF(Basisgegevens!$C$5="Ja",
                IFERROR(
                    INDEX(Hulpsheets!$AO$3:$AR$18,
                        MATCH($C$9,Hulpsheets!$AN$3:$AN$18,0),
                        MATCH($C$6,Hulpsheets!$AO$3:$AR$3,0)
                    ),
                    ""
                ),
                IFERROR(
                    INDEX(Hulpsheets!$AH$3:$AK$18,
                        MATCH($C$9,Hulpsheets!$AG$3:$AG$18,0),
                        MATCH($C$6,Hulpsheets!$AH$3:$AK$3,0)
                    ),
                    ""
                )
            )
        )
    )
)</f>
        <v/>
      </c>
      <c r="N93" s="397">
        <f t="shared" si="22"/>
        <v>0</v>
      </c>
      <c r="O93" s="77" t="str">
        <f t="shared" si="23"/>
        <v/>
      </c>
      <c r="P93" s="86" t="str">
        <f t="shared" si="24"/>
        <v/>
      </c>
      <c r="R93" s="404"/>
      <c r="S93" s="403" t="str">
        <f t="shared" si="29"/>
        <v/>
      </c>
      <c r="T93" s="130" t="str">
        <f t="shared" si="25"/>
        <v/>
      </c>
      <c r="U93" s="70"/>
      <c r="V93" s="404"/>
      <c r="W93" s="70"/>
      <c r="X93" s="404"/>
      <c r="Z93" s="407" t="str">
        <f t="shared" si="30"/>
        <v/>
      </c>
      <c r="AA93" s="130" t="str">
        <f t="shared" si="26"/>
        <v/>
      </c>
      <c r="AB93" s="407" t="str">
        <f t="shared" si="27"/>
        <v/>
      </c>
      <c r="AC93" s="130" t="str">
        <f t="shared" si="28"/>
        <v/>
      </c>
      <c r="AD93" s="461"/>
    </row>
    <row r="94" spans="2:30" ht="13.5" hidden="1" outlineLevel="1" thickBot="1" x14ac:dyDescent="0.25">
      <c r="B94" s="514"/>
      <c r="C94" s="515"/>
      <c r="D94" s="515"/>
      <c r="E94" s="515"/>
      <c r="F94" s="515"/>
      <c r="G94" s="515"/>
      <c r="H94" s="515"/>
      <c r="I94" s="515"/>
      <c r="J94" s="48"/>
      <c r="K94" s="254"/>
      <c r="L94" s="429" t="s">
        <v>120</v>
      </c>
      <c r="M94" s="257" t="str">
        <f>IF(LEN($C$5)&lt;=1,
    "",
    IF(
        OR($C$5="Overige (zorg-)instellingen",$C$5="Onderneming"),
        IF(Basisgegevens!$C$5="Ja",
            IFERROR(
                INDEX(Hulpsheets!$AO$3:$AR$18,
                    MATCH($C$9,Hulpsheets!$AN$3:$AN$18,0),
                    MATCH($C$6,Hulpsheets!$AO$3:$AR$3,0)
                ),
                ""
            ),
            IFERROR(
                INDEX(Hulpsheets!$AH$3:$AK$18,
                    MATCH($C$9,Hulpsheets!$AG$3:$AG$18,0),
                    MATCH($C$6,Hulpsheets!$AH$3:$AK$3,0)
                ),
                ""
            )
        ),
        IF($L94="Niet-economische activiteit",
            100%,
            IF(Basisgegevens!$C$5="Ja",
                IFERROR(
                    INDEX(Hulpsheets!$AO$3:$AR$18,
                        MATCH($C$9,Hulpsheets!$AN$3:$AN$18,0),
                        MATCH($C$6,Hulpsheets!$AO$3:$AR$3,0)
                    ),
                    ""
                ),
                IFERROR(
                    INDEX(Hulpsheets!$AH$3:$AK$18,
                        MATCH($C$9,Hulpsheets!$AG$3:$AG$18,0),
                        MATCH($C$6,Hulpsheets!$AH$3:$AK$3,0)
                    ),
                    ""
                )
            )
        )
    )
)</f>
        <v/>
      </c>
      <c r="N94" s="397">
        <f t="shared" si="22"/>
        <v>0</v>
      </c>
      <c r="O94" s="77" t="str">
        <f t="shared" si="23"/>
        <v/>
      </c>
      <c r="P94" s="86" t="str">
        <f t="shared" si="24"/>
        <v/>
      </c>
      <c r="R94" s="404"/>
      <c r="S94" s="403" t="str">
        <f t="shared" si="29"/>
        <v/>
      </c>
      <c r="T94" s="130" t="str">
        <f t="shared" si="25"/>
        <v/>
      </c>
      <c r="U94" s="70"/>
      <c r="V94" s="404"/>
      <c r="W94" s="70"/>
      <c r="X94" s="404"/>
      <c r="Z94" s="407" t="str">
        <f t="shared" si="30"/>
        <v/>
      </c>
      <c r="AA94" s="130" t="str">
        <f t="shared" si="26"/>
        <v/>
      </c>
      <c r="AB94" s="407" t="str">
        <f t="shared" si="27"/>
        <v/>
      </c>
      <c r="AC94" s="130" t="str">
        <f t="shared" si="28"/>
        <v/>
      </c>
      <c r="AD94" s="461"/>
    </row>
    <row r="95" spans="2:30" ht="13.5" hidden="1" outlineLevel="1" thickBot="1" x14ac:dyDescent="0.25">
      <c r="B95" s="514"/>
      <c r="C95" s="515"/>
      <c r="D95" s="515"/>
      <c r="E95" s="515"/>
      <c r="F95" s="515"/>
      <c r="G95" s="515"/>
      <c r="H95" s="515"/>
      <c r="I95" s="515"/>
      <c r="J95" s="48"/>
      <c r="K95" s="254"/>
      <c r="L95" s="429" t="s">
        <v>120</v>
      </c>
      <c r="M95" s="257" t="str">
        <f>IF(LEN($C$5)&lt;=1,
    "",
    IF(
        OR($C$5="Overige (zorg-)instellingen",$C$5="Onderneming"),
        IF(Basisgegevens!$C$5="Ja",
            IFERROR(
                INDEX(Hulpsheets!$AO$3:$AR$18,
                    MATCH($C$9,Hulpsheets!$AN$3:$AN$18,0),
                    MATCH($C$6,Hulpsheets!$AO$3:$AR$3,0)
                ),
                ""
            ),
            IFERROR(
                INDEX(Hulpsheets!$AH$3:$AK$18,
                    MATCH($C$9,Hulpsheets!$AG$3:$AG$18,0),
                    MATCH($C$6,Hulpsheets!$AH$3:$AK$3,0)
                ),
                ""
            )
        ),
        IF($L95="Niet-economische activiteit",
            100%,
            IF(Basisgegevens!$C$5="Ja",
                IFERROR(
                    INDEX(Hulpsheets!$AO$3:$AR$18,
                        MATCH($C$9,Hulpsheets!$AN$3:$AN$18,0),
                        MATCH($C$6,Hulpsheets!$AO$3:$AR$3,0)
                    ),
                    ""
                ),
                IFERROR(
                    INDEX(Hulpsheets!$AH$3:$AK$18,
                        MATCH($C$9,Hulpsheets!$AG$3:$AG$18,0),
                        MATCH($C$6,Hulpsheets!$AH$3:$AK$3,0)
                    ),
                    ""
                )
            )
        )
    )
)</f>
        <v/>
      </c>
      <c r="N95" s="397">
        <f t="shared" si="22"/>
        <v>0</v>
      </c>
      <c r="O95" s="77" t="str">
        <f t="shared" si="23"/>
        <v/>
      </c>
      <c r="P95" s="86" t="str">
        <f t="shared" si="24"/>
        <v/>
      </c>
      <c r="R95" s="404"/>
      <c r="S95" s="403" t="str">
        <f t="shared" si="29"/>
        <v/>
      </c>
      <c r="T95" s="130" t="str">
        <f t="shared" si="25"/>
        <v/>
      </c>
      <c r="U95" s="70"/>
      <c r="V95" s="404"/>
      <c r="W95" s="70"/>
      <c r="X95" s="404"/>
      <c r="Z95" s="407" t="str">
        <f t="shared" si="30"/>
        <v/>
      </c>
      <c r="AA95" s="130" t="str">
        <f t="shared" si="26"/>
        <v/>
      </c>
      <c r="AB95" s="407" t="str">
        <f t="shared" si="27"/>
        <v/>
      </c>
      <c r="AC95" s="130" t="str">
        <f t="shared" si="28"/>
        <v/>
      </c>
      <c r="AD95" s="461"/>
    </row>
    <row r="96" spans="2:30" ht="13.5" hidden="1" outlineLevel="1" thickBot="1" x14ac:dyDescent="0.25">
      <c r="B96" s="514"/>
      <c r="C96" s="515"/>
      <c r="D96" s="515"/>
      <c r="E96" s="515"/>
      <c r="F96" s="515"/>
      <c r="G96" s="515"/>
      <c r="H96" s="515"/>
      <c r="I96" s="515"/>
      <c r="J96" s="48"/>
      <c r="K96" s="254"/>
      <c r="L96" s="429" t="s">
        <v>120</v>
      </c>
      <c r="M96" s="257" t="str">
        <f>IF(LEN($C$5)&lt;=1,
    "",
    IF(
        OR($C$5="Overige (zorg-)instellingen",$C$5="Onderneming"),
        IF(Basisgegevens!$C$5="Ja",
            IFERROR(
                INDEX(Hulpsheets!$AO$3:$AR$18,
                    MATCH($C$9,Hulpsheets!$AN$3:$AN$18,0),
                    MATCH($C$6,Hulpsheets!$AO$3:$AR$3,0)
                ),
                ""
            ),
            IFERROR(
                INDEX(Hulpsheets!$AH$3:$AK$18,
                    MATCH($C$9,Hulpsheets!$AG$3:$AG$18,0),
                    MATCH($C$6,Hulpsheets!$AH$3:$AK$3,0)
                ),
                ""
            )
        ),
        IF($L96="Niet-economische activiteit",
            100%,
            IF(Basisgegevens!$C$5="Ja",
                IFERROR(
                    INDEX(Hulpsheets!$AO$3:$AR$18,
                        MATCH($C$9,Hulpsheets!$AN$3:$AN$18,0),
                        MATCH($C$6,Hulpsheets!$AO$3:$AR$3,0)
                    ),
                    ""
                ),
                IFERROR(
                    INDEX(Hulpsheets!$AH$3:$AK$18,
                        MATCH($C$9,Hulpsheets!$AG$3:$AG$18,0),
                        MATCH($C$6,Hulpsheets!$AH$3:$AK$3,0)
                    ),
                    ""
                )
            )
        )
    )
)</f>
        <v/>
      </c>
      <c r="N96" s="397">
        <f t="shared" si="22"/>
        <v>0</v>
      </c>
      <c r="O96" s="77" t="str">
        <f t="shared" si="23"/>
        <v/>
      </c>
      <c r="P96" s="86" t="str">
        <f t="shared" si="24"/>
        <v/>
      </c>
      <c r="R96" s="404"/>
      <c r="S96" s="403" t="str">
        <f t="shared" si="29"/>
        <v/>
      </c>
      <c r="T96" s="130" t="str">
        <f t="shared" si="25"/>
        <v/>
      </c>
      <c r="U96" s="70"/>
      <c r="V96" s="404"/>
      <c r="W96" s="70"/>
      <c r="X96" s="404"/>
      <c r="Z96" s="407" t="str">
        <f t="shared" si="30"/>
        <v/>
      </c>
      <c r="AA96" s="130" t="str">
        <f t="shared" si="26"/>
        <v/>
      </c>
      <c r="AB96" s="407" t="str">
        <f t="shared" si="27"/>
        <v/>
      </c>
      <c r="AC96" s="130" t="str">
        <f t="shared" si="28"/>
        <v/>
      </c>
      <c r="AD96" s="461"/>
    </row>
    <row r="97" spans="1:30" ht="13.5" hidden="1" outlineLevel="1" collapsed="1" thickBot="1" x14ac:dyDescent="0.25">
      <c r="B97" s="527"/>
      <c r="C97" s="528"/>
      <c r="D97" s="528"/>
      <c r="E97" s="528"/>
      <c r="F97" s="528"/>
      <c r="G97" s="528"/>
      <c r="H97" s="528"/>
      <c r="I97" s="528"/>
      <c r="J97" s="109"/>
      <c r="K97" s="438"/>
      <c r="L97" s="428" t="s">
        <v>120</v>
      </c>
      <c r="M97" s="427" t="str">
        <f>IF(LEN($C$5)&lt;=1,
    "",
    IF(
        OR($C$5="Overige (zorg-)instellingen",$C$5="Onderneming"),
        IF(Basisgegevens!$C$5="Ja",
            IFERROR(
                INDEX(Hulpsheets!$AO$3:$AR$18,
                    MATCH($C$9,Hulpsheets!$AN$3:$AN$18,0),
                    MATCH($C$6,Hulpsheets!$AO$3:$AR$3,0)
                ),
                ""
            ),
            IFERROR(
                INDEX(Hulpsheets!$AH$3:$AK$18,
                    MATCH($C$9,Hulpsheets!$AG$3:$AG$18,0),
                    MATCH($C$6,Hulpsheets!$AH$3:$AK$3,0)
                ),
                ""
            )
        ),
        IF($L97="Niet-economische activiteit",
            100%,
            IF(Basisgegevens!$C$5="Ja",
                IFERROR(
                    INDEX(Hulpsheets!$AO$3:$AR$18,
                        MATCH($C$9,Hulpsheets!$AN$3:$AN$18,0),
                        MATCH($C$6,Hulpsheets!$AO$3:$AR$3,0)
                    ),
                    ""
                ),
                IFERROR(
                    INDEX(Hulpsheets!$AH$3:$AK$18,
                        MATCH($C$9,Hulpsheets!$AG$3:$AG$18,0),
                        MATCH($C$6,Hulpsheets!$AH$3:$AK$3,0)
                    ),
                    ""
                )
            )
        )
    )
)</f>
        <v/>
      </c>
      <c r="N97" s="397">
        <f t="shared" si="22"/>
        <v>0</v>
      </c>
      <c r="O97" s="87" t="str">
        <f t="shared" si="23"/>
        <v/>
      </c>
      <c r="P97" s="88" t="str">
        <f t="shared" si="24"/>
        <v/>
      </c>
      <c r="R97" s="405"/>
      <c r="S97" s="403" t="str">
        <f t="shared" si="29"/>
        <v/>
      </c>
      <c r="T97" s="365" t="str">
        <f t="shared" si="25"/>
        <v/>
      </c>
      <c r="U97" s="70"/>
      <c r="V97" s="405"/>
      <c r="W97" s="70"/>
      <c r="X97" s="405"/>
      <c r="Z97" s="407" t="str">
        <f t="shared" si="30"/>
        <v/>
      </c>
      <c r="AA97" s="130" t="str">
        <f t="shared" si="26"/>
        <v/>
      </c>
      <c r="AB97" s="407" t="str">
        <f t="shared" si="27"/>
        <v/>
      </c>
      <c r="AC97" s="365" t="str">
        <f t="shared" si="28"/>
        <v/>
      </c>
      <c r="AD97" s="461"/>
    </row>
    <row r="98" spans="1:30" ht="13.5" collapsed="1" thickBot="1" x14ac:dyDescent="0.25">
      <c r="B98" s="32"/>
      <c r="C98" s="32"/>
      <c r="D98" s="103"/>
      <c r="E98" s="110"/>
      <c r="F98" s="110"/>
      <c r="G98" s="111"/>
      <c r="H98" s="112"/>
      <c r="I98" s="29"/>
      <c r="J98" s="111"/>
      <c r="L98" s="418" t="s">
        <v>102</v>
      </c>
      <c r="M98" s="78"/>
      <c r="N98" s="101">
        <f>SUM(N73:N97)</f>
        <v>0</v>
      </c>
      <c r="O98" s="101">
        <f>SUM(O73:O97)</f>
        <v>0</v>
      </c>
      <c r="P98" s="101">
        <f>SUM(P73:P97)</f>
        <v>0</v>
      </c>
      <c r="Q98" s="29"/>
      <c r="R98" s="439">
        <f>SUM(R73:R97)</f>
        <v>0</v>
      </c>
      <c r="S98" s="102">
        <f>SUM(S73:S97)</f>
        <v>0</v>
      </c>
      <c r="T98" s="102">
        <f>SUM(T73:T97)</f>
        <v>0</v>
      </c>
      <c r="V98" s="364">
        <f>SUM(V73:V97)</f>
        <v>0</v>
      </c>
      <c r="W98" s="70"/>
      <c r="X98" s="364">
        <f>SUM(X73:X97)</f>
        <v>0</v>
      </c>
      <c r="Z98" s="364">
        <f>SUM(Z73:Z97)</f>
        <v>0</v>
      </c>
      <c r="AA98" s="364">
        <f>SUM(AA73:AA97)</f>
        <v>0</v>
      </c>
      <c r="AB98" s="364">
        <f>SUM(AB73:AB97)</f>
        <v>0</v>
      </c>
      <c r="AC98" s="364">
        <f>SUM(AC73:AC97)</f>
        <v>0</v>
      </c>
      <c r="AD98" s="462"/>
    </row>
    <row r="99" spans="1:30" ht="13.5" thickBot="1" x14ac:dyDescent="0.25">
      <c r="B99" s="32"/>
      <c r="C99" s="32"/>
      <c r="D99" s="103"/>
      <c r="E99" s="110"/>
      <c r="F99" s="110"/>
      <c r="G99" s="111"/>
      <c r="H99" s="112"/>
      <c r="I99" s="29"/>
      <c r="J99" s="111"/>
      <c r="U99" s="100"/>
      <c r="V99" s="100"/>
      <c r="W99" s="100"/>
      <c r="X99" s="100"/>
      <c r="Z99" s="100"/>
      <c r="AA99" s="100"/>
      <c r="AB99" s="100"/>
    </row>
    <row r="100" spans="1:30" ht="15" customHeight="1" thickBot="1" x14ac:dyDescent="0.25">
      <c r="B100" s="503" t="s">
        <v>244</v>
      </c>
      <c r="C100" s="503"/>
      <c r="D100" s="503"/>
      <c r="E100" s="503"/>
      <c r="F100" s="29"/>
      <c r="I100" s="29"/>
      <c r="P100" s="29"/>
      <c r="Q100" s="29"/>
      <c r="R100" s="406" t="s">
        <v>87</v>
      </c>
      <c r="S100" s="401"/>
      <c r="T100" s="402"/>
      <c r="U100" s="6"/>
      <c r="V100" s="498" t="s">
        <v>61</v>
      </c>
      <c r="W100" s="6"/>
      <c r="X100" s="498" t="s">
        <v>62</v>
      </c>
      <c r="Z100" s="401"/>
      <c r="AA100" s="402"/>
      <c r="AB100" s="412"/>
      <c r="AC100" s="413"/>
      <c r="AD100" s="463"/>
    </row>
    <row r="101" spans="1:30" ht="13.5" thickBot="1" x14ac:dyDescent="0.25">
      <c r="B101" s="106"/>
      <c r="C101" s="106"/>
      <c r="D101" s="107"/>
      <c r="E101" s="107"/>
      <c r="G101" s="107"/>
      <c r="H101" s="108"/>
      <c r="I101" s="95"/>
      <c r="J101" s="107"/>
      <c r="K101" s="107"/>
      <c r="L101" s="107"/>
      <c r="P101" s="29"/>
      <c r="Q101" s="29"/>
      <c r="R101" s="6"/>
      <c r="S101" s="6"/>
      <c r="T101" s="6"/>
      <c r="U101" s="6"/>
      <c r="V101" s="499"/>
      <c r="W101" s="6"/>
      <c r="X101" s="499"/>
      <c r="Z101" s="6"/>
      <c r="AA101" s="6"/>
      <c r="AB101" s="6"/>
      <c r="AC101" s="97"/>
      <c r="AD101" s="97"/>
    </row>
    <row r="102" spans="1:30" ht="39" customHeight="1" thickBot="1" x14ac:dyDescent="0.25">
      <c r="A102" s="117"/>
      <c r="B102" s="504" t="s">
        <v>109</v>
      </c>
      <c r="C102" s="505"/>
      <c r="D102" s="505"/>
      <c r="E102" s="240" t="s">
        <v>112</v>
      </c>
      <c r="F102" s="237" t="s">
        <v>113</v>
      </c>
      <c r="G102" s="240" t="s">
        <v>114</v>
      </c>
      <c r="H102" s="240" t="s">
        <v>115</v>
      </c>
      <c r="I102" s="240" t="s">
        <v>116</v>
      </c>
      <c r="J102" s="240" t="s">
        <v>117</v>
      </c>
      <c r="K102" s="240" t="s">
        <v>118</v>
      </c>
      <c r="L102" s="236" t="s">
        <v>235</v>
      </c>
      <c r="M102" s="143" t="s">
        <v>94</v>
      </c>
      <c r="N102" s="237" t="s">
        <v>119</v>
      </c>
      <c r="O102" s="237" t="s">
        <v>95</v>
      </c>
      <c r="P102" s="237" t="s">
        <v>96</v>
      </c>
      <c r="Q102" s="117"/>
      <c r="R102" s="239" t="s">
        <v>68</v>
      </c>
      <c r="S102" s="238" t="s">
        <v>97</v>
      </c>
      <c r="T102" s="238" t="s">
        <v>70</v>
      </c>
      <c r="U102" s="119"/>
      <c r="V102" s="239" t="s">
        <v>68</v>
      </c>
      <c r="W102" s="6"/>
      <c r="X102" s="239" t="s">
        <v>68</v>
      </c>
      <c r="Y102" s="117"/>
      <c r="Z102" s="238" t="s">
        <v>97</v>
      </c>
      <c r="AA102" s="238" t="s">
        <v>70</v>
      </c>
      <c r="AB102" s="238" t="s">
        <v>97</v>
      </c>
      <c r="AC102" s="238" t="s">
        <v>70</v>
      </c>
      <c r="AD102" s="118"/>
    </row>
    <row r="103" spans="1:30" x14ac:dyDescent="0.2">
      <c r="B103" s="516"/>
      <c r="C103" s="517"/>
      <c r="D103" s="517"/>
      <c r="E103" s="20"/>
      <c r="F103" s="141"/>
      <c r="G103" s="151" t="str">
        <f>IF(E103="","",IF($C$7&gt;12,IF(E103="computer",F103*Hulpsheets!$AX$4,F103*Hulpsheets!$AX$5),(IF(E103="computer",F103*Hulpsheets!$AX$4,F103*Hulpsheets!$AX$5)*$C$7/12)))</f>
        <v/>
      </c>
      <c r="H103" s="151" t="str">
        <f>IF(E103="","",IF($C$7&lt;13,0,IF($C$7&gt;24,IF(E103="computer",F103*Hulpsheets!$AY$4,F103*Hulpsheets!$AY$5),IF(E103="computer",F103*Hulpsheets!$AY$4,F103*Hulpsheets!$AY$5)*($C$7-12)/12)))</f>
        <v/>
      </c>
      <c r="I103" s="151" t="str">
        <f>IF(E103="","",IF($C$7&lt;24,0,IF($C$7&gt;36,IF(E103="computer",F103*Hulpsheets!$AZ$4,F103*Hulpsheets!$AZ$5),IF(E103="computer",F103*Hulpsheets!$AZ$4,F103*Hulpsheets!$AZ$5)*($C$7-24)/12)))</f>
        <v/>
      </c>
      <c r="J103" s="151" t="str">
        <f>IF(E103="","",IF($C$7&lt;36,0,IF($C$7&gt;48,IF(E103="computer",F103*Hulpsheets!$BA$4,F103*Hulpsheets!$BA$5),IF(E103="computer",F103*Hulpsheets!$BA$4,F103*Hulpsheets!$BA$5)*($C$7-36)/12)))</f>
        <v/>
      </c>
      <c r="K103" s="151" t="str">
        <f>IF(E103="","",IF($C$7&lt;48,0,IF($C$7&gt;48,IF(E103="computer",F103*Hulpsheets!$BB$4,F103*Hulpsheets!$BB$5),IF(E103="computer",F103*Hulpsheets!$BB$4,F103*Hulpsheets!$BB$5)*($C$7-48)/12)))</f>
        <v/>
      </c>
      <c r="L103" s="429" t="s">
        <v>120</v>
      </c>
      <c r="M103" s="257" t="str">
        <f>IF(LEN($C$5)&lt;=1,
    "",
    IF(
        OR($C$5="Overige (zorg-)instellingen",$C$5="Onderneming"),
        IF(Basisgegevens!$C$5="Ja",
            IFERROR(
                INDEX(Hulpsheets!$AO$3:$AR$18,
                    MATCH($C$9,Hulpsheets!$AN$3:$AN$18,0),
                    MATCH($C$6,Hulpsheets!$AO$3:$AR$3,0)
                ),
                ""
            ),
            IFERROR(
                INDEX(Hulpsheets!$AH$3:$AK$18,
                    MATCH($C$9,Hulpsheets!$AG$3:$AG$18,0),
                    MATCH($C$6,Hulpsheets!$AH$3:$AK$3,0)
                ),
                ""
            )
        ),
        IF($L103="Niet-economische activiteit",
            100%,
            IF(Basisgegevens!$C$5="Ja",
                IFERROR(
                    INDEX(Hulpsheets!$AO$3:$AR$18,
                        MATCH($C$9,Hulpsheets!$AN$3:$AN$18,0),
                        MATCH($C$6,Hulpsheets!$AO$3:$AR$3,0)
                    ),
                    ""
                ),
                IFERROR(
                    INDEX(Hulpsheets!$AH$3:$AK$18,
                        MATCH($C$9,Hulpsheets!$AG$3:$AG$18,0),
                        MATCH($C$6,Hulpsheets!$AH$3:$AK$3,0)
                    ),
                    ""
                )
            )
        )
    )
)</f>
        <v/>
      </c>
      <c r="N103" s="397">
        <f t="shared" ref="N103:N127" si="31">SUM(G103:K103)</f>
        <v>0</v>
      </c>
      <c r="O103" s="82" t="str">
        <f t="shared" ref="O103:O127" si="32">IFERROR(N103*M103,"")</f>
        <v/>
      </c>
      <c r="P103" s="85" t="str">
        <f t="shared" ref="P103:P127" si="33">IFERROR(N103-O103,"")</f>
        <v/>
      </c>
      <c r="R103" s="404"/>
      <c r="S103" s="407" t="str">
        <f>IFERROR($R103*(1-$M103),"")</f>
        <v/>
      </c>
      <c r="T103" s="130" t="str">
        <f t="shared" ref="T103:T127" si="34">IFERROR(R103-S103,"")</f>
        <v/>
      </c>
      <c r="U103" s="80"/>
      <c r="V103" s="404"/>
      <c r="W103" s="70"/>
      <c r="X103" s="404"/>
      <c r="Z103" s="407" t="str">
        <f>IFERROR($V103*(1-$M103),"")</f>
        <v/>
      </c>
      <c r="AA103" s="130" t="str">
        <f t="shared" ref="AA103:AA127" si="35">IFERROR(V103-Z103,"")</f>
        <v/>
      </c>
      <c r="AB103" s="407" t="str">
        <f t="shared" ref="AB103:AB127" si="36">IFERROR($X103*(1-$M103),"")</f>
        <v/>
      </c>
      <c r="AC103" s="130" t="str">
        <f t="shared" ref="AC103:AC127" si="37">IFERROR(X103-AB103,"")</f>
        <v/>
      </c>
      <c r="AD103" s="461"/>
    </row>
    <row r="104" spans="1:30" x14ac:dyDescent="0.2">
      <c r="B104" s="514"/>
      <c r="C104" s="515"/>
      <c r="D104" s="515"/>
      <c r="E104" s="19"/>
      <c r="F104" s="141"/>
      <c r="G104" s="151" t="str">
        <f>IF(E104="","",IF($C$7&gt;12,IF(E104="computer",F104*Hulpsheets!$AX$4,F104*Hulpsheets!$AX$5),(IF(E104="computer",F104*Hulpsheets!$AX$4,F104*Hulpsheets!$AX$5)*$C$7/12)))</f>
        <v/>
      </c>
      <c r="H104" s="151" t="str">
        <f>IF(E104="","",IF($C$7&lt;13,0,IF($C$7&gt;24,IF(E104="computer",F104*Hulpsheets!$AY$4,F104*Hulpsheets!$AY$5),IF(E104="computer",F104*Hulpsheets!$AY$4,F104*Hulpsheets!$AY$5)*($C$7-12)/12)))</f>
        <v/>
      </c>
      <c r="I104" s="151" t="str">
        <f>IF(E104="","",IF($C$7&lt;24,0,IF($C$7&gt;36,IF(E104="computer",F104*Hulpsheets!$AZ$4,F104*Hulpsheets!$AZ$5),IF(E104="computer",F104*Hulpsheets!$AZ$4,F104*Hulpsheets!$AZ$5)*($C$7-24)/12)))</f>
        <v/>
      </c>
      <c r="J104" s="151" t="str">
        <f>IF(E104="","",IF($C$7&lt;36,0,IF($C$7&gt;48,IF(E104="computer",F104*Hulpsheets!$BA$4,F104*Hulpsheets!$BA$5),IF(E104="computer",F104*Hulpsheets!$BA$4,F104*Hulpsheets!$BA$5)*($C$7-36)/12)))</f>
        <v/>
      </c>
      <c r="K104" s="151" t="str">
        <f>IF(E104="","",IF($C$7&lt;48,0,IF($C$7&gt;48,IF(E104="computer",F104*Hulpsheets!$BB$4,F104*Hulpsheets!$BB$5),IF(E104="computer",F104*Hulpsheets!$BB$4,F104*Hulpsheets!$BB$5)*($C$7-48)/12)))</f>
        <v/>
      </c>
      <c r="L104" s="429" t="s">
        <v>120</v>
      </c>
      <c r="M104" s="257" t="str">
        <f>IF(LEN($C$5)&lt;=1,
    "",
    IF(
        OR($C$5="Overige (zorg-)instellingen",$C$5="Onderneming"),
        IF(Basisgegevens!$C$5="Ja",
            IFERROR(
                INDEX(Hulpsheets!$AO$3:$AR$18,
                    MATCH($C$9,Hulpsheets!$AN$3:$AN$18,0),
                    MATCH($C$6,Hulpsheets!$AO$3:$AR$3,0)
                ),
                ""
            ),
            IFERROR(
                INDEX(Hulpsheets!$AH$3:$AK$18,
                    MATCH($C$9,Hulpsheets!$AG$3:$AG$18,0),
                    MATCH($C$6,Hulpsheets!$AH$3:$AK$3,0)
                ),
                ""
            )
        ),
        IF($L104="Niet-economische activiteit",
            100%,
            IF(Basisgegevens!$C$5="Ja",
                IFERROR(
                    INDEX(Hulpsheets!$AO$3:$AR$18,
                        MATCH($C$9,Hulpsheets!$AN$3:$AN$18,0),
                        MATCH($C$6,Hulpsheets!$AO$3:$AR$3,0)
                    ),
                    ""
                ),
                IFERROR(
                    INDEX(Hulpsheets!$AH$3:$AK$18,
                        MATCH($C$9,Hulpsheets!$AG$3:$AG$18,0),
                        MATCH($C$6,Hulpsheets!$AH$3:$AK$3,0)
                    ),
                    ""
                )
            )
        )
    )
)</f>
        <v/>
      </c>
      <c r="N104" s="397">
        <f t="shared" si="31"/>
        <v>0</v>
      </c>
      <c r="O104" s="77" t="str">
        <f t="shared" si="32"/>
        <v/>
      </c>
      <c r="P104" s="86" t="str">
        <f t="shared" si="33"/>
        <v/>
      </c>
      <c r="R104" s="404"/>
      <c r="S104" s="407" t="str">
        <f t="shared" ref="S104:S127" si="38">IFERROR($R104*(1-$M104),"")</f>
        <v/>
      </c>
      <c r="T104" s="130" t="str">
        <f t="shared" si="34"/>
        <v/>
      </c>
      <c r="U104" s="70"/>
      <c r="V104" s="404"/>
      <c r="W104" s="70"/>
      <c r="X104" s="404"/>
      <c r="Z104" s="407" t="str">
        <f t="shared" ref="Z104:Z127" si="39">IFERROR($V104*(1-$M104),"")</f>
        <v/>
      </c>
      <c r="AA104" s="130" t="str">
        <f t="shared" si="35"/>
        <v/>
      </c>
      <c r="AB104" s="407" t="str">
        <f t="shared" si="36"/>
        <v/>
      </c>
      <c r="AC104" s="130" t="str">
        <f t="shared" si="37"/>
        <v/>
      </c>
      <c r="AD104" s="461"/>
    </row>
    <row r="105" spans="1:30" x14ac:dyDescent="0.2">
      <c r="B105" s="514"/>
      <c r="C105" s="515"/>
      <c r="D105" s="515"/>
      <c r="E105" s="19"/>
      <c r="F105" s="141"/>
      <c r="G105" s="151" t="str">
        <f>IF(E105="","",IF($C$7&gt;12,IF(E105="computer",F105*Hulpsheets!$AX$4,F105*Hulpsheets!$AX$5),(IF(E105="computer",F105*Hulpsheets!$AX$4,F105*Hulpsheets!$AX$5)*$C$7/12)))</f>
        <v/>
      </c>
      <c r="H105" s="151" t="str">
        <f>IF(E105="","",IF($C$7&lt;13,0,IF($C$7&gt;24,IF(E105="computer",F105*Hulpsheets!$AY$4,F105*Hulpsheets!$AY$5),IF(E105="computer",F105*Hulpsheets!$AY$4,F105*Hulpsheets!$AY$5)*($C$7-12)/12)))</f>
        <v/>
      </c>
      <c r="I105" s="151" t="str">
        <f>IF(E105="","",IF($C$7&lt;24,0,IF($C$7&gt;36,IF(E105="computer",F105*Hulpsheets!$AZ$4,F105*Hulpsheets!$AZ$5),IF(E105="computer",F105*Hulpsheets!$AZ$4,F105*Hulpsheets!$AZ$5)*($C$7-24)/12)))</f>
        <v/>
      </c>
      <c r="J105" s="151" t="str">
        <f>IF(E105="","",IF($C$7&lt;36,0,IF($C$7&gt;48,IF(E105="computer",F105*Hulpsheets!$BA$4,F105*Hulpsheets!$BA$5),IF(E105="computer",F105*Hulpsheets!$BA$4,F105*Hulpsheets!$BA$5)*($C$7-36)/12)))</f>
        <v/>
      </c>
      <c r="K105" s="151" t="str">
        <f>IF(E105="","",IF($C$7&lt;48,0,IF($C$7&gt;48,IF(E105="computer",F105*Hulpsheets!$BB$4,F105*Hulpsheets!$BB$5),IF(E105="computer",F105*Hulpsheets!$BB$4,F105*Hulpsheets!$BB$5)*($C$7-48)/12)))</f>
        <v/>
      </c>
      <c r="L105" s="429" t="s">
        <v>120</v>
      </c>
      <c r="M105" s="257" t="str">
        <f>IF(LEN($C$5)&lt;=1,
    "",
    IF(
        OR($C$5="Overige (zorg-)instellingen",$C$5="Onderneming"),
        IF(Basisgegevens!$C$5="Ja",
            IFERROR(
                INDEX(Hulpsheets!$AO$3:$AR$18,
                    MATCH($C$9,Hulpsheets!$AN$3:$AN$18,0),
                    MATCH($C$6,Hulpsheets!$AO$3:$AR$3,0)
                ),
                ""
            ),
            IFERROR(
                INDEX(Hulpsheets!$AH$3:$AK$18,
                    MATCH($C$9,Hulpsheets!$AG$3:$AG$18,0),
                    MATCH($C$6,Hulpsheets!$AH$3:$AK$3,0)
                ),
                ""
            )
        ),
        IF($L105="Niet-economische activiteit",
            100%,
            IF(Basisgegevens!$C$5="Ja",
                IFERROR(
                    INDEX(Hulpsheets!$AO$3:$AR$18,
                        MATCH($C$9,Hulpsheets!$AN$3:$AN$18,0),
                        MATCH($C$6,Hulpsheets!$AO$3:$AR$3,0)
                    ),
                    ""
                ),
                IFERROR(
                    INDEX(Hulpsheets!$AH$3:$AK$18,
                        MATCH($C$9,Hulpsheets!$AG$3:$AG$18,0),
                        MATCH($C$6,Hulpsheets!$AH$3:$AK$3,0)
                    ),
                    ""
                )
            )
        )
    )
)</f>
        <v/>
      </c>
      <c r="N105" s="397">
        <f t="shared" si="31"/>
        <v>0</v>
      </c>
      <c r="O105" s="77" t="str">
        <f t="shared" si="32"/>
        <v/>
      </c>
      <c r="P105" s="86" t="str">
        <f t="shared" si="33"/>
        <v/>
      </c>
      <c r="R105" s="404"/>
      <c r="S105" s="407" t="str">
        <f t="shared" si="38"/>
        <v/>
      </c>
      <c r="T105" s="130" t="str">
        <f t="shared" si="34"/>
        <v/>
      </c>
      <c r="U105" s="70"/>
      <c r="V105" s="404"/>
      <c r="W105" s="70"/>
      <c r="X105" s="404"/>
      <c r="Z105" s="407" t="str">
        <f t="shared" si="39"/>
        <v/>
      </c>
      <c r="AA105" s="130" t="str">
        <f t="shared" si="35"/>
        <v/>
      </c>
      <c r="AB105" s="407" t="str">
        <f t="shared" si="36"/>
        <v/>
      </c>
      <c r="AC105" s="130" t="str">
        <f t="shared" si="37"/>
        <v/>
      </c>
      <c r="AD105" s="461"/>
    </row>
    <row r="106" spans="1:30" x14ac:dyDescent="0.2">
      <c r="B106" s="514"/>
      <c r="C106" s="515"/>
      <c r="D106" s="515"/>
      <c r="E106" s="19"/>
      <c r="F106" s="141"/>
      <c r="G106" s="151" t="str">
        <f>IF(E106="","",IF($C$7&gt;12,IF(E106="computer",F106*Hulpsheets!$AX$4,F106*Hulpsheets!$AX$5),(IF(E106="computer",F106*Hulpsheets!$AX$4,F106*Hulpsheets!$AX$5)*$C$7/12)))</f>
        <v/>
      </c>
      <c r="H106" s="151" t="str">
        <f>IF(E106="","",IF($C$7&lt;13,0,IF($C$7&gt;24,IF(E106="computer",F106*Hulpsheets!$AY$4,F106*Hulpsheets!$AY$5),IF(E106="computer",F106*Hulpsheets!$AY$4,F106*Hulpsheets!$AY$5)*($C$7-12)/12)))</f>
        <v/>
      </c>
      <c r="I106" s="151" t="str">
        <f>IF(E106="","",IF($C$7&lt;24,0,IF($C$7&gt;36,IF(E106="computer",F106*Hulpsheets!$AZ$4,F106*Hulpsheets!$AZ$5),IF(E106="computer",F106*Hulpsheets!$AZ$4,F106*Hulpsheets!$AZ$5)*($C$7-24)/12)))</f>
        <v/>
      </c>
      <c r="J106" s="151" t="str">
        <f>IF(E106="","",IF($C$7&lt;36,0,IF($C$7&gt;48,IF(E106="computer",F106*Hulpsheets!$BA$4,F106*Hulpsheets!$BA$5),IF(E106="computer",F106*Hulpsheets!$BA$4,F106*Hulpsheets!$BA$5)*($C$7-36)/12)))</f>
        <v/>
      </c>
      <c r="K106" s="151" t="str">
        <f>IF(E106="","",IF($C$7&lt;48,0,IF($C$7&gt;48,IF(E106="computer",F106*Hulpsheets!$BB$4,F106*Hulpsheets!$BB$5),IF(E106="computer",F106*Hulpsheets!$BB$4,F106*Hulpsheets!$BB$5)*($C$7-48)/12)))</f>
        <v/>
      </c>
      <c r="L106" s="429" t="s">
        <v>120</v>
      </c>
      <c r="M106" s="257" t="str">
        <f>IF(LEN($C$5)&lt;=1,
    "",
    IF(
        OR($C$5="Overige (zorg-)instellingen",$C$5="Onderneming"),
        IF(Basisgegevens!$C$5="Ja",
            IFERROR(
                INDEX(Hulpsheets!$AO$3:$AR$18,
                    MATCH($C$9,Hulpsheets!$AN$3:$AN$18,0),
                    MATCH($C$6,Hulpsheets!$AO$3:$AR$3,0)
                ),
                ""
            ),
            IFERROR(
                INDEX(Hulpsheets!$AH$3:$AK$18,
                    MATCH($C$9,Hulpsheets!$AG$3:$AG$18,0),
                    MATCH($C$6,Hulpsheets!$AH$3:$AK$3,0)
                ),
                ""
            )
        ),
        IF($L106="Niet-economische activiteit",
            100%,
            IF(Basisgegevens!$C$5="Ja",
                IFERROR(
                    INDEX(Hulpsheets!$AO$3:$AR$18,
                        MATCH($C$9,Hulpsheets!$AN$3:$AN$18,0),
                        MATCH($C$6,Hulpsheets!$AO$3:$AR$3,0)
                    ),
                    ""
                ),
                IFERROR(
                    INDEX(Hulpsheets!$AH$3:$AK$18,
                        MATCH($C$9,Hulpsheets!$AG$3:$AG$18,0),
                        MATCH($C$6,Hulpsheets!$AH$3:$AK$3,0)
                    ),
                    ""
                )
            )
        )
    )
)</f>
        <v/>
      </c>
      <c r="N106" s="397">
        <f t="shared" si="31"/>
        <v>0</v>
      </c>
      <c r="O106" s="77" t="str">
        <f t="shared" si="32"/>
        <v/>
      </c>
      <c r="P106" s="86" t="str">
        <f t="shared" si="33"/>
        <v/>
      </c>
      <c r="R106" s="404"/>
      <c r="S106" s="407" t="str">
        <f t="shared" si="38"/>
        <v/>
      </c>
      <c r="T106" s="130" t="str">
        <f t="shared" si="34"/>
        <v/>
      </c>
      <c r="U106" s="70"/>
      <c r="V106" s="404"/>
      <c r="W106" s="70"/>
      <c r="X106" s="404"/>
      <c r="Z106" s="407" t="str">
        <f t="shared" si="39"/>
        <v/>
      </c>
      <c r="AA106" s="130" t="str">
        <f t="shared" si="35"/>
        <v/>
      </c>
      <c r="AB106" s="407" t="str">
        <f t="shared" si="36"/>
        <v/>
      </c>
      <c r="AC106" s="130" t="str">
        <f t="shared" si="37"/>
        <v/>
      </c>
      <c r="AD106" s="461"/>
    </row>
    <row r="107" spans="1:30" x14ac:dyDescent="0.2">
      <c r="B107" s="514"/>
      <c r="C107" s="515"/>
      <c r="D107" s="515"/>
      <c r="E107" s="19"/>
      <c r="F107" s="141"/>
      <c r="G107" s="151" t="str">
        <f>IF(E107="","",IF($C$7&gt;12,IF(E107="computer",F107*Hulpsheets!$AX$4,F107*Hulpsheets!$AX$5),(IF(E107="computer",F107*Hulpsheets!$AX$4,F107*Hulpsheets!$AX$5)*$C$7/12)))</f>
        <v/>
      </c>
      <c r="H107" s="151" t="str">
        <f>IF(E107="","",IF($C$7&lt;13,0,IF($C$7&gt;24,IF(E107="computer",F107*Hulpsheets!$AY$4,F107*Hulpsheets!$AY$5),IF(E107="computer",F107*Hulpsheets!$AY$4,F107*Hulpsheets!$AY$5)*($C$7-12)/12)))</f>
        <v/>
      </c>
      <c r="I107" s="151" t="str">
        <f>IF(E107="","",IF($C$7&lt;24,0,IF($C$7&gt;36,IF(E107="computer",F107*Hulpsheets!$AZ$4,F107*Hulpsheets!$AZ$5),IF(E107="computer",F107*Hulpsheets!$AZ$4,F107*Hulpsheets!$AZ$5)*($C$7-24)/12)))</f>
        <v/>
      </c>
      <c r="J107" s="151" t="str">
        <f>IF(E107="","",IF($C$7&lt;36,0,IF($C$7&gt;48,IF(E107="computer",F107*Hulpsheets!$BA$4,F107*Hulpsheets!$BA$5),IF(E107="computer",F107*Hulpsheets!$BA$4,F107*Hulpsheets!$BA$5)*($C$7-36)/12)))</f>
        <v/>
      </c>
      <c r="K107" s="151" t="str">
        <f>IF(E107="","",IF($C$7&lt;48,0,IF($C$7&gt;48,IF(E107="computer",F107*Hulpsheets!$BB$4,F107*Hulpsheets!$BB$5),IF(E107="computer",F107*Hulpsheets!$BB$4,F107*Hulpsheets!$BB$5)*($C$7-48)/12)))</f>
        <v/>
      </c>
      <c r="L107" s="429" t="s">
        <v>120</v>
      </c>
      <c r="M107" s="257" t="str">
        <f>IF(LEN($C$5)&lt;=1,
    "",
    IF(
        OR($C$5="Overige (zorg-)instellingen",$C$5="Onderneming"),
        IF(Basisgegevens!$C$5="Ja",
            IFERROR(
                INDEX(Hulpsheets!$AO$3:$AR$18,
                    MATCH($C$9,Hulpsheets!$AN$3:$AN$18,0),
                    MATCH($C$6,Hulpsheets!$AO$3:$AR$3,0)
                ),
                ""
            ),
            IFERROR(
                INDEX(Hulpsheets!$AH$3:$AK$18,
                    MATCH($C$9,Hulpsheets!$AG$3:$AG$18,0),
                    MATCH($C$6,Hulpsheets!$AH$3:$AK$3,0)
                ),
                ""
            )
        ),
        IF($L107="Niet-economische activiteit",
            100%,
            IF(Basisgegevens!$C$5="Ja",
                IFERROR(
                    INDEX(Hulpsheets!$AO$3:$AR$18,
                        MATCH($C$9,Hulpsheets!$AN$3:$AN$18,0),
                        MATCH($C$6,Hulpsheets!$AO$3:$AR$3,0)
                    ),
                    ""
                ),
                IFERROR(
                    INDEX(Hulpsheets!$AH$3:$AK$18,
                        MATCH($C$9,Hulpsheets!$AG$3:$AG$18,0),
                        MATCH($C$6,Hulpsheets!$AH$3:$AK$3,0)
                    ),
                    ""
                )
            )
        )
    )
)</f>
        <v/>
      </c>
      <c r="N107" s="397">
        <f t="shared" si="31"/>
        <v>0</v>
      </c>
      <c r="O107" s="77" t="str">
        <f t="shared" si="32"/>
        <v/>
      </c>
      <c r="P107" s="86" t="str">
        <f t="shared" si="33"/>
        <v/>
      </c>
      <c r="R107" s="404"/>
      <c r="S107" s="407" t="str">
        <f t="shared" si="38"/>
        <v/>
      </c>
      <c r="T107" s="130" t="str">
        <f t="shared" si="34"/>
        <v/>
      </c>
      <c r="U107" s="70"/>
      <c r="V107" s="404"/>
      <c r="W107" s="70"/>
      <c r="X107" s="404"/>
      <c r="Z107" s="407" t="str">
        <f t="shared" si="39"/>
        <v/>
      </c>
      <c r="AA107" s="130" t="str">
        <f t="shared" si="35"/>
        <v/>
      </c>
      <c r="AB107" s="407" t="str">
        <f t="shared" si="36"/>
        <v/>
      </c>
      <c r="AC107" s="130" t="str">
        <f t="shared" si="37"/>
        <v/>
      </c>
      <c r="AD107" s="461"/>
    </row>
    <row r="108" spans="1:30" x14ac:dyDescent="0.2">
      <c r="B108" s="514"/>
      <c r="C108" s="515"/>
      <c r="D108" s="515"/>
      <c r="E108" s="19"/>
      <c r="F108" s="141"/>
      <c r="G108" s="151" t="str">
        <f>IF(E108="","",IF($C$7&gt;12,IF(E108="computer",F108*Hulpsheets!$AX$4,F108*Hulpsheets!$AX$5),(IF(E108="computer",F108*Hulpsheets!$AX$4,F108*Hulpsheets!$AX$5)*$C$7/12)))</f>
        <v/>
      </c>
      <c r="H108" s="151" t="str">
        <f>IF(E108="","",IF($C$7&lt;13,0,IF($C$7&gt;24,IF(E108="computer",F108*Hulpsheets!$AY$4,F108*Hulpsheets!$AY$5),IF(E108="computer",F108*Hulpsheets!$AY$4,F108*Hulpsheets!$AY$5)*($C$7-12)/12)))</f>
        <v/>
      </c>
      <c r="I108" s="151" t="str">
        <f>IF(E108="","",IF($C$7&lt;24,0,IF($C$7&gt;36,IF(E108="computer",F108*Hulpsheets!$AZ$4,F108*Hulpsheets!$AZ$5),IF(E108="computer",F108*Hulpsheets!$AZ$4,F108*Hulpsheets!$AZ$5)*($C$7-24)/12)))</f>
        <v/>
      </c>
      <c r="J108" s="151" t="str">
        <f>IF(E108="","",IF($C$7&lt;36,0,IF($C$7&gt;48,IF(E108="computer",F108*Hulpsheets!$BA$4,F108*Hulpsheets!$BA$5),IF(E108="computer",F108*Hulpsheets!$BA$4,F108*Hulpsheets!$BA$5)*($C$7-36)/12)))</f>
        <v/>
      </c>
      <c r="K108" s="151" t="str">
        <f>IF(E108="","",IF($C$7&lt;48,0,IF($C$7&gt;48,IF(E108="computer",F108*Hulpsheets!$BB$4,F108*Hulpsheets!$BB$5),IF(E108="computer",F108*Hulpsheets!$BB$4,F108*Hulpsheets!$BB$5)*($C$7-48)/12)))</f>
        <v/>
      </c>
      <c r="L108" s="429" t="s">
        <v>120</v>
      </c>
      <c r="M108" s="257" t="str">
        <f>IF(LEN($C$5)&lt;=1,
    "",
    IF(
        OR($C$5="Overige (zorg-)instellingen",$C$5="Onderneming"),
        IF(Basisgegevens!$C$5="Ja",
            IFERROR(
                INDEX(Hulpsheets!$AO$3:$AR$18,
                    MATCH($C$9,Hulpsheets!$AN$3:$AN$18,0),
                    MATCH($C$6,Hulpsheets!$AO$3:$AR$3,0)
                ),
                ""
            ),
            IFERROR(
                INDEX(Hulpsheets!$AH$3:$AK$18,
                    MATCH($C$9,Hulpsheets!$AG$3:$AG$18,0),
                    MATCH($C$6,Hulpsheets!$AH$3:$AK$3,0)
                ),
                ""
            )
        ),
        IF($L108="Niet-economische activiteit",
            100%,
            IF(Basisgegevens!$C$5="Ja",
                IFERROR(
                    INDEX(Hulpsheets!$AO$3:$AR$18,
                        MATCH($C$9,Hulpsheets!$AN$3:$AN$18,0),
                        MATCH($C$6,Hulpsheets!$AO$3:$AR$3,0)
                    ),
                    ""
                ),
                IFERROR(
                    INDEX(Hulpsheets!$AH$3:$AK$18,
                        MATCH($C$9,Hulpsheets!$AG$3:$AG$18,0),
                        MATCH($C$6,Hulpsheets!$AH$3:$AK$3,0)
                    ),
                    ""
                )
            )
        )
    )
)</f>
        <v/>
      </c>
      <c r="N108" s="397">
        <f t="shared" si="31"/>
        <v>0</v>
      </c>
      <c r="O108" s="77" t="str">
        <f t="shared" si="32"/>
        <v/>
      </c>
      <c r="P108" s="86" t="str">
        <f t="shared" si="33"/>
        <v/>
      </c>
      <c r="R108" s="404"/>
      <c r="S108" s="407" t="str">
        <f t="shared" si="38"/>
        <v/>
      </c>
      <c r="T108" s="130" t="str">
        <f t="shared" si="34"/>
        <v/>
      </c>
      <c r="U108" s="70"/>
      <c r="V108" s="404"/>
      <c r="W108" s="70"/>
      <c r="X108" s="404"/>
      <c r="Z108" s="407" t="str">
        <f t="shared" si="39"/>
        <v/>
      </c>
      <c r="AA108" s="130" t="str">
        <f t="shared" si="35"/>
        <v/>
      </c>
      <c r="AB108" s="407" t="str">
        <f t="shared" si="36"/>
        <v/>
      </c>
      <c r="AC108" s="130" t="str">
        <f t="shared" si="37"/>
        <v/>
      </c>
      <c r="AD108" s="461"/>
    </row>
    <row r="109" spans="1:30" x14ac:dyDescent="0.2">
      <c r="B109" s="514"/>
      <c r="C109" s="515"/>
      <c r="D109" s="515"/>
      <c r="E109" s="19"/>
      <c r="F109" s="141"/>
      <c r="G109" s="151" t="str">
        <f>IF(E109="","",IF($C$7&gt;12,IF(E109="computer",F109*Hulpsheets!$AX$4,F109*Hulpsheets!$AX$5),(IF(E109="computer",F109*Hulpsheets!$AX$4,F109*Hulpsheets!$AX$5)*$C$7/12)))</f>
        <v/>
      </c>
      <c r="H109" s="151" t="str">
        <f>IF(E109="","",IF($C$7&lt;13,0,IF($C$7&gt;24,IF(E109="computer",F109*Hulpsheets!$AY$4,F109*Hulpsheets!$AY$5),IF(E109="computer",F109*Hulpsheets!$AY$4,F109*Hulpsheets!$AY$5)*($C$7-12)/12)))</f>
        <v/>
      </c>
      <c r="I109" s="151" t="str">
        <f>IF(E109="","",IF($C$7&lt;24,0,IF($C$7&gt;36,IF(E109="computer",F109*Hulpsheets!$AZ$4,F109*Hulpsheets!$AZ$5),IF(E109="computer",F109*Hulpsheets!$AZ$4,F109*Hulpsheets!$AZ$5)*($C$7-24)/12)))</f>
        <v/>
      </c>
      <c r="J109" s="151" t="str">
        <f>IF(E109="","",IF($C$7&lt;36,0,IF($C$7&gt;48,IF(E109="computer",F109*Hulpsheets!$BA$4,F109*Hulpsheets!$BA$5),IF(E109="computer",F109*Hulpsheets!$BA$4,F109*Hulpsheets!$BA$5)*($C$7-36)/12)))</f>
        <v/>
      </c>
      <c r="K109" s="151" t="str">
        <f>IF(E109="","",IF($C$7&lt;48,0,IF($C$7&gt;48,IF(E109="computer",F109*Hulpsheets!$BB$4,F109*Hulpsheets!$BB$5),IF(E109="computer",F109*Hulpsheets!$BB$4,F109*Hulpsheets!$BB$5)*($C$7-48)/12)))</f>
        <v/>
      </c>
      <c r="L109" s="429" t="s">
        <v>120</v>
      </c>
      <c r="M109" s="257" t="str">
        <f>IF(LEN($C$5)&lt;=1,
    "",
    IF(
        OR($C$5="Overige (zorg-)instellingen",$C$5="Onderneming"),
        IF(Basisgegevens!$C$5="Ja",
            IFERROR(
                INDEX(Hulpsheets!$AO$3:$AR$18,
                    MATCH($C$9,Hulpsheets!$AN$3:$AN$18,0),
                    MATCH($C$6,Hulpsheets!$AO$3:$AR$3,0)
                ),
                ""
            ),
            IFERROR(
                INDEX(Hulpsheets!$AH$3:$AK$18,
                    MATCH($C$9,Hulpsheets!$AG$3:$AG$18,0),
                    MATCH($C$6,Hulpsheets!$AH$3:$AK$3,0)
                ),
                ""
            )
        ),
        IF($L109="Niet-economische activiteit",
            100%,
            IF(Basisgegevens!$C$5="Ja",
                IFERROR(
                    INDEX(Hulpsheets!$AO$3:$AR$18,
                        MATCH($C$9,Hulpsheets!$AN$3:$AN$18,0),
                        MATCH($C$6,Hulpsheets!$AO$3:$AR$3,0)
                    ),
                    ""
                ),
                IFERROR(
                    INDEX(Hulpsheets!$AH$3:$AK$18,
                        MATCH($C$9,Hulpsheets!$AG$3:$AG$18,0),
                        MATCH($C$6,Hulpsheets!$AH$3:$AK$3,0)
                    ),
                    ""
                )
            )
        )
    )
)</f>
        <v/>
      </c>
      <c r="N109" s="397">
        <f t="shared" si="31"/>
        <v>0</v>
      </c>
      <c r="O109" s="77" t="str">
        <f t="shared" si="32"/>
        <v/>
      </c>
      <c r="P109" s="86" t="str">
        <f t="shared" si="33"/>
        <v/>
      </c>
      <c r="R109" s="404"/>
      <c r="S109" s="407" t="str">
        <f t="shared" si="38"/>
        <v/>
      </c>
      <c r="T109" s="130" t="str">
        <f t="shared" si="34"/>
        <v/>
      </c>
      <c r="U109" s="70"/>
      <c r="V109" s="404"/>
      <c r="W109" s="70"/>
      <c r="X109" s="404"/>
      <c r="Z109" s="407" t="str">
        <f t="shared" si="39"/>
        <v/>
      </c>
      <c r="AA109" s="130" t="str">
        <f t="shared" si="35"/>
        <v/>
      </c>
      <c r="AB109" s="407" t="str">
        <f t="shared" si="36"/>
        <v/>
      </c>
      <c r="AC109" s="130" t="str">
        <f t="shared" si="37"/>
        <v/>
      </c>
      <c r="AD109" s="461"/>
    </row>
    <row r="110" spans="1:30" x14ac:dyDescent="0.2">
      <c r="B110" s="514"/>
      <c r="C110" s="515"/>
      <c r="D110" s="515"/>
      <c r="E110" s="19"/>
      <c r="F110" s="141"/>
      <c r="G110" s="151" t="str">
        <f>IF(E110="","",IF($C$7&gt;12,IF(E110="computer",F110*Hulpsheets!$AX$4,F110*Hulpsheets!$AX$5),(IF(E110="computer",F110*Hulpsheets!$AX$4,F110*Hulpsheets!$AX$5)*$C$7/12)))</f>
        <v/>
      </c>
      <c r="H110" s="151" t="str">
        <f>IF(E110="","",IF($C$7&lt;13,0,IF($C$7&gt;24,IF(E110="computer",F110*Hulpsheets!$AY$4,F110*Hulpsheets!$AY$5),IF(E110="computer",F110*Hulpsheets!$AY$4,F110*Hulpsheets!$AY$5)*($C$7-12)/12)))</f>
        <v/>
      </c>
      <c r="I110" s="151" t="str">
        <f>IF(E110="","",IF($C$7&lt;24,0,IF($C$7&gt;36,IF(E110="computer",F110*Hulpsheets!$AZ$4,F110*Hulpsheets!$AZ$5),IF(E110="computer",F110*Hulpsheets!$AZ$4,F110*Hulpsheets!$AZ$5)*($C$7-24)/12)))</f>
        <v/>
      </c>
      <c r="J110" s="151" t="str">
        <f>IF(E110="","",IF($C$7&lt;36,0,IF($C$7&gt;48,IF(E110="computer",F110*Hulpsheets!$BA$4,F110*Hulpsheets!$BA$5),IF(E110="computer",F110*Hulpsheets!$BA$4,F110*Hulpsheets!$BA$5)*($C$7-36)/12)))</f>
        <v/>
      </c>
      <c r="K110" s="151" t="str">
        <f>IF(E110="","",IF($C$7&lt;48,0,IF($C$7&gt;48,IF(E110="computer",F110*Hulpsheets!$BB$4,F110*Hulpsheets!$BB$5),IF(E110="computer",F110*Hulpsheets!$BB$4,F110*Hulpsheets!$BB$5)*($C$7-48)/12)))</f>
        <v/>
      </c>
      <c r="L110" s="429" t="s">
        <v>120</v>
      </c>
      <c r="M110" s="257" t="str">
        <f>IF(LEN($C$5)&lt;=1,
    "",
    IF(
        OR($C$5="Overige (zorg-)instellingen",$C$5="Onderneming"),
        IF(Basisgegevens!$C$5="Ja",
            IFERROR(
                INDEX(Hulpsheets!$AO$3:$AR$18,
                    MATCH($C$9,Hulpsheets!$AN$3:$AN$18,0),
                    MATCH($C$6,Hulpsheets!$AO$3:$AR$3,0)
                ),
                ""
            ),
            IFERROR(
                INDEX(Hulpsheets!$AH$3:$AK$18,
                    MATCH($C$9,Hulpsheets!$AG$3:$AG$18,0),
                    MATCH($C$6,Hulpsheets!$AH$3:$AK$3,0)
                ),
                ""
            )
        ),
        IF($L110="Niet-economische activiteit",
            100%,
            IF(Basisgegevens!$C$5="Ja",
                IFERROR(
                    INDEX(Hulpsheets!$AO$3:$AR$18,
                        MATCH($C$9,Hulpsheets!$AN$3:$AN$18,0),
                        MATCH($C$6,Hulpsheets!$AO$3:$AR$3,0)
                    ),
                    ""
                ),
                IFERROR(
                    INDEX(Hulpsheets!$AH$3:$AK$18,
                        MATCH($C$9,Hulpsheets!$AG$3:$AG$18,0),
                        MATCH($C$6,Hulpsheets!$AH$3:$AK$3,0)
                    ),
                    ""
                )
            )
        )
    )
)</f>
        <v/>
      </c>
      <c r="N110" s="397">
        <f t="shared" si="31"/>
        <v>0</v>
      </c>
      <c r="O110" s="77" t="str">
        <f t="shared" si="32"/>
        <v/>
      </c>
      <c r="P110" s="86" t="str">
        <f t="shared" si="33"/>
        <v/>
      </c>
      <c r="R110" s="404"/>
      <c r="S110" s="407" t="str">
        <f t="shared" si="38"/>
        <v/>
      </c>
      <c r="T110" s="130" t="str">
        <f t="shared" si="34"/>
        <v/>
      </c>
      <c r="U110" s="70"/>
      <c r="V110" s="404"/>
      <c r="W110" s="70"/>
      <c r="X110" s="404"/>
      <c r="Z110" s="407" t="str">
        <f t="shared" si="39"/>
        <v/>
      </c>
      <c r="AA110" s="130" t="str">
        <f t="shared" si="35"/>
        <v/>
      </c>
      <c r="AB110" s="407" t="str">
        <f t="shared" si="36"/>
        <v/>
      </c>
      <c r="AC110" s="130" t="str">
        <f t="shared" si="37"/>
        <v/>
      </c>
      <c r="AD110" s="461"/>
    </row>
    <row r="111" spans="1:30" x14ac:dyDescent="0.2">
      <c r="B111" s="514"/>
      <c r="C111" s="515"/>
      <c r="D111" s="515"/>
      <c r="E111" s="19"/>
      <c r="F111" s="141"/>
      <c r="G111" s="151" t="str">
        <f>IF(E111="","",IF($C$7&gt;12,IF(E111="computer",F111*Hulpsheets!$AX$4,F111*Hulpsheets!$AX$5),(IF(E111="computer",F111*Hulpsheets!$AX$4,F111*Hulpsheets!$AX$5)*$C$7/12)))</f>
        <v/>
      </c>
      <c r="H111" s="151" t="str">
        <f>IF(E111="","",IF($C$7&lt;13,0,IF($C$7&gt;24,IF(E111="computer",F111*Hulpsheets!$AY$4,F111*Hulpsheets!$AY$5),IF(E111="computer",F111*Hulpsheets!$AY$4,F111*Hulpsheets!$AY$5)*($C$7-12)/12)))</f>
        <v/>
      </c>
      <c r="I111" s="151" t="str">
        <f>IF(E111="","",IF($C$7&lt;24,0,IF($C$7&gt;36,IF(E111="computer",F111*Hulpsheets!$AZ$4,F111*Hulpsheets!$AZ$5),IF(E111="computer",F111*Hulpsheets!$AZ$4,F111*Hulpsheets!$AZ$5)*($C$7-24)/12)))</f>
        <v/>
      </c>
      <c r="J111" s="151" t="str">
        <f>IF(E111="","",IF($C$7&lt;36,0,IF($C$7&gt;48,IF(E111="computer",F111*Hulpsheets!$BA$4,F111*Hulpsheets!$BA$5),IF(E111="computer",F111*Hulpsheets!$BA$4,F111*Hulpsheets!$BA$5)*($C$7-36)/12)))</f>
        <v/>
      </c>
      <c r="K111" s="151" t="str">
        <f>IF(E111="","",IF($C$7&lt;48,0,IF($C$7&gt;48,IF(E111="computer",F111*Hulpsheets!$BB$4,F111*Hulpsheets!$BB$5),IF(E111="computer",F111*Hulpsheets!$BB$4,F111*Hulpsheets!$BB$5)*($C$7-48)/12)))</f>
        <v/>
      </c>
      <c r="L111" s="429" t="s">
        <v>120</v>
      </c>
      <c r="M111" s="257" t="str">
        <f>IF(LEN($C$5)&lt;=1,
    "",
    IF(
        OR($C$5="Overige (zorg-)instellingen",$C$5="Onderneming"),
        IF(Basisgegevens!$C$5="Ja",
            IFERROR(
                INDEX(Hulpsheets!$AO$3:$AR$18,
                    MATCH($C$9,Hulpsheets!$AN$3:$AN$18,0),
                    MATCH($C$6,Hulpsheets!$AO$3:$AR$3,0)
                ),
                ""
            ),
            IFERROR(
                INDEX(Hulpsheets!$AH$3:$AK$18,
                    MATCH($C$9,Hulpsheets!$AG$3:$AG$18,0),
                    MATCH($C$6,Hulpsheets!$AH$3:$AK$3,0)
                ),
                ""
            )
        ),
        IF($L111="Niet-economische activiteit",
            100%,
            IF(Basisgegevens!$C$5="Ja",
                IFERROR(
                    INDEX(Hulpsheets!$AO$3:$AR$18,
                        MATCH($C$9,Hulpsheets!$AN$3:$AN$18,0),
                        MATCH($C$6,Hulpsheets!$AO$3:$AR$3,0)
                    ),
                    ""
                ),
                IFERROR(
                    INDEX(Hulpsheets!$AH$3:$AK$18,
                        MATCH($C$9,Hulpsheets!$AG$3:$AG$18,0),
                        MATCH($C$6,Hulpsheets!$AH$3:$AK$3,0)
                    ),
                    ""
                )
            )
        )
    )
)</f>
        <v/>
      </c>
      <c r="N111" s="397">
        <f t="shared" si="31"/>
        <v>0</v>
      </c>
      <c r="O111" s="77" t="str">
        <f t="shared" si="32"/>
        <v/>
      </c>
      <c r="P111" s="86" t="str">
        <f t="shared" si="33"/>
        <v/>
      </c>
      <c r="R111" s="404"/>
      <c r="S111" s="407" t="str">
        <f t="shared" si="38"/>
        <v/>
      </c>
      <c r="T111" s="130" t="str">
        <f t="shared" si="34"/>
        <v/>
      </c>
      <c r="U111" s="70"/>
      <c r="V111" s="404"/>
      <c r="W111" s="70"/>
      <c r="X111" s="404"/>
      <c r="Z111" s="407" t="str">
        <f t="shared" si="39"/>
        <v/>
      </c>
      <c r="AA111" s="130" t="str">
        <f t="shared" si="35"/>
        <v/>
      </c>
      <c r="AB111" s="407" t="str">
        <f t="shared" si="36"/>
        <v/>
      </c>
      <c r="AC111" s="130" t="str">
        <f t="shared" si="37"/>
        <v/>
      </c>
      <c r="AD111" s="461"/>
    </row>
    <row r="112" spans="1:30" x14ac:dyDescent="0.2">
      <c r="B112" s="514"/>
      <c r="C112" s="515"/>
      <c r="D112" s="515"/>
      <c r="E112" s="19"/>
      <c r="F112" s="141"/>
      <c r="G112" s="151" t="str">
        <f>IF(E112="","",IF($C$7&gt;12,IF(E112="computer",F112*Hulpsheets!$AX$4,F112*Hulpsheets!$AX$5),(IF(E112="computer",F112*Hulpsheets!$AX$4,F112*Hulpsheets!$AX$5)*$C$7/12)))</f>
        <v/>
      </c>
      <c r="H112" s="151" t="str">
        <f>IF(E112="","",IF($C$7&lt;13,0,IF($C$7&gt;24,IF(E112="computer",F112*Hulpsheets!$AY$4,F112*Hulpsheets!$AY$5),IF(E112="computer",F112*Hulpsheets!$AY$4,F112*Hulpsheets!$AY$5)*($C$7-12)/12)))</f>
        <v/>
      </c>
      <c r="I112" s="151" t="str">
        <f>IF(E112="","",IF($C$7&lt;24,0,IF($C$7&gt;36,IF(E112="computer",F112*Hulpsheets!$AZ$4,F112*Hulpsheets!$AZ$5),IF(E112="computer",F112*Hulpsheets!$AZ$4,F112*Hulpsheets!$AZ$5)*($C$7-24)/12)))</f>
        <v/>
      </c>
      <c r="J112" s="151" t="str">
        <f>IF(E112="","",IF($C$7&lt;36,0,IF($C$7&gt;48,IF(E112="computer",F112*Hulpsheets!$BA$4,F112*Hulpsheets!$BA$5),IF(E112="computer",F112*Hulpsheets!$BA$4,F112*Hulpsheets!$BA$5)*($C$7-36)/12)))</f>
        <v/>
      </c>
      <c r="K112" s="151" t="str">
        <f>IF(E112="","",IF($C$7&lt;48,0,IF($C$7&gt;48,IF(E112="computer",F112*Hulpsheets!$BB$4,F112*Hulpsheets!$BB$5),IF(E112="computer",F112*Hulpsheets!$BB$4,F112*Hulpsheets!$BB$5)*($C$7-48)/12)))</f>
        <v/>
      </c>
      <c r="L112" s="429" t="s">
        <v>120</v>
      </c>
      <c r="M112" s="257" t="str">
        <f>IF(LEN($C$5)&lt;=1,
    "",
    IF(
        OR($C$5="Overige (zorg-)instellingen",$C$5="Onderneming"),
        IF(Basisgegevens!$C$5="Ja",
            IFERROR(
                INDEX(Hulpsheets!$AO$3:$AR$18,
                    MATCH($C$9,Hulpsheets!$AN$3:$AN$18,0),
                    MATCH($C$6,Hulpsheets!$AO$3:$AR$3,0)
                ),
                ""
            ),
            IFERROR(
                INDEX(Hulpsheets!$AH$3:$AK$18,
                    MATCH($C$9,Hulpsheets!$AG$3:$AG$18,0),
                    MATCH($C$6,Hulpsheets!$AH$3:$AK$3,0)
                ),
                ""
            )
        ),
        IF($L112="Niet-economische activiteit",
            100%,
            IF(Basisgegevens!$C$5="Ja",
                IFERROR(
                    INDEX(Hulpsheets!$AO$3:$AR$18,
                        MATCH($C$9,Hulpsheets!$AN$3:$AN$18,0),
                        MATCH($C$6,Hulpsheets!$AO$3:$AR$3,0)
                    ),
                    ""
                ),
                IFERROR(
                    INDEX(Hulpsheets!$AH$3:$AK$18,
                        MATCH($C$9,Hulpsheets!$AG$3:$AG$18,0),
                        MATCH($C$6,Hulpsheets!$AH$3:$AK$3,0)
                    ),
                    ""
                )
            )
        )
    )
)</f>
        <v/>
      </c>
      <c r="N112" s="397">
        <f t="shared" si="31"/>
        <v>0</v>
      </c>
      <c r="O112" s="77" t="str">
        <f t="shared" si="32"/>
        <v/>
      </c>
      <c r="P112" s="86" t="str">
        <f t="shared" si="33"/>
        <v/>
      </c>
      <c r="R112" s="404"/>
      <c r="S112" s="407" t="str">
        <f t="shared" si="38"/>
        <v/>
      </c>
      <c r="T112" s="130" t="str">
        <f t="shared" si="34"/>
        <v/>
      </c>
      <c r="U112" s="70"/>
      <c r="V112" s="404"/>
      <c r="W112" s="70"/>
      <c r="X112" s="404"/>
      <c r="Z112" s="407" t="str">
        <f t="shared" si="39"/>
        <v/>
      </c>
      <c r="AA112" s="130" t="str">
        <f t="shared" si="35"/>
        <v/>
      </c>
      <c r="AB112" s="407" t="str">
        <f t="shared" si="36"/>
        <v/>
      </c>
      <c r="AC112" s="130" t="str">
        <f t="shared" si="37"/>
        <v/>
      </c>
      <c r="AD112" s="461"/>
    </row>
    <row r="113" spans="2:30" x14ac:dyDescent="0.2">
      <c r="B113" s="514"/>
      <c r="C113" s="515"/>
      <c r="D113" s="515"/>
      <c r="E113" s="19"/>
      <c r="F113" s="141"/>
      <c r="G113" s="151" t="str">
        <f>IF(E113="","",IF($C$7&gt;12,IF(E113="computer",F113*Hulpsheets!$AX$4,F113*Hulpsheets!$AX$5),(IF(E113="computer",F113*Hulpsheets!$AX$4,F113*Hulpsheets!$AX$5)*$C$7/12)))</f>
        <v/>
      </c>
      <c r="H113" s="151" t="str">
        <f>IF(E113="","",IF($C$7&lt;13,0,IF($C$7&gt;24,IF(E113="computer",F113*Hulpsheets!$AY$4,F113*Hulpsheets!$AY$5),IF(E113="computer",F113*Hulpsheets!$AY$4,F113*Hulpsheets!$AY$5)*($C$7-12)/12)))</f>
        <v/>
      </c>
      <c r="I113" s="151" t="str">
        <f>IF(E113="","",IF($C$7&lt;24,0,IF($C$7&gt;36,IF(E113="computer",F113*Hulpsheets!$AZ$4,F113*Hulpsheets!$AZ$5),IF(E113="computer",F113*Hulpsheets!$AZ$4,F113*Hulpsheets!$AZ$5)*($C$7-24)/12)))</f>
        <v/>
      </c>
      <c r="J113" s="151" t="str">
        <f>IF(E113="","",IF($C$7&lt;36,0,IF($C$7&gt;48,IF(E113="computer",F113*Hulpsheets!$BA$4,F113*Hulpsheets!$BA$5),IF(E113="computer",F113*Hulpsheets!$BA$4,F113*Hulpsheets!$BA$5)*($C$7-36)/12)))</f>
        <v/>
      </c>
      <c r="K113" s="151" t="str">
        <f>IF(E113="","",IF($C$7&lt;48,0,IF($C$7&gt;48,IF(E113="computer",F113*Hulpsheets!$BB$4,F113*Hulpsheets!$BB$5),IF(E113="computer",F113*Hulpsheets!$BB$4,F113*Hulpsheets!$BB$5)*($C$7-48)/12)))</f>
        <v/>
      </c>
      <c r="L113" s="429" t="s">
        <v>120</v>
      </c>
      <c r="M113" s="257" t="str">
        <f>IF(LEN($C$5)&lt;=1,
    "",
    IF(
        OR($C$5="Overige (zorg-)instellingen",$C$5="Onderneming"),
        IF(Basisgegevens!$C$5="Ja",
            IFERROR(
                INDEX(Hulpsheets!$AO$3:$AR$18,
                    MATCH($C$9,Hulpsheets!$AN$3:$AN$18,0),
                    MATCH($C$6,Hulpsheets!$AO$3:$AR$3,0)
                ),
                ""
            ),
            IFERROR(
                INDEX(Hulpsheets!$AH$3:$AK$18,
                    MATCH($C$9,Hulpsheets!$AG$3:$AG$18,0),
                    MATCH($C$6,Hulpsheets!$AH$3:$AK$3,0)
                ),
                ""
            )
        ),
        IF($L113="Niet-economische activiteit",
            100%,
            IF(Basisgegevens!$C$5="Ja",
                IFERROR(
                    INDEX(Hulpsheets!$AO$3:$AR$18,
                        MATCH($C$9,Hulpsheets!$AN$3:$AN$18,0),
                        MATCH($C$6,Hulpsheets!$AO$3:$AR$3,0)
                    ),
                    ""
                ),
                IFERROR(
                    INDEX(Hulpsheets!$AH$3:$AK$18,
                        MATCH($C$9,Hulpsheets!$AG$3:$AG$18,0),
                        MATCH($C$6,Hulpsheets!$AH$3:$AK$3,0)
                    ),
                    ""
                )
            )
        )
    )
)</f>
        <v/>
      </c>
      <c r="N113" s="397">
        <f t="shared" si="31"/>
        <v>0</v>
      </c>
      <c r="O113" s="77" t="str">
        <f t="shared" si="32"/>
        <v/>
      </c>
      <c r="P113" s="86" t="str">
        <f t="shared" si="33"/>
        <v/>
      </c>
      <c r="R113" s="404"/>
      <c r="S113" s="407" t="str">
        <f t="shared" si="38"/>
        <v/>
      </c>
      <c r="T113" s="130" t="str">
        <f t="shared" si="34"/>
        <v/>
      </c>
      <c r="U113" s="70"/>
      <c r="V113" s="404"/>
      <c r="W113" s="70"/>
      <c r="X113" s="404"/>
      <c r="Z113" s="407" t="str">
        <f t="shared" si="39"/>
        <v/>
      </c>
      <c r="AA113" s="130" t="str">
        <f t="shared" si="35"/>
        <v/>
      </c>
      <c r="AB113" s="407" t="str">
        <f t="shared" si="36"/>
        <v/>
      </c>
      <c r="AC113" s="130" t="str">
        <f t="shared" si="37"/>
        <v/>
      </c>
      <c r="AD113" s="461"/>
    </row>
    <row r="114" spans="2:30" x14ac:dyDescent="0.2">
      <c r="B114" s="514"/>
      <c r="C114" s="515"/>
      <c r="D114" s="515"/>
      <c r="E114" s="19"/>
      <c r="F114" s="141"/>
      <c r="G114" s="151" t="str">
        <f>IF(E114="","",IF($C$7&gt;12,IF(E114="computer",F114*Hulpsheets!$AX$4,F114*Hulpsheets!$AX$5),(IF(E114="computer",F114*Hulpsheets!$AX$4,F114*Hulpsheets!$AX$5)*$C$7/12)))</f>
        <v/>
      </c>
      <c r="H114" s="151" t="str">
        <f>IF(E114="","",IF($C$7&lt;13,0,IF($C$7&gt;24,IF(E114="computer",F114*Hulpsheets!$AY$4,F114*Hulpsheets!$AY$5),IF(E114="computer",F114*Hulpsheets!$AY$4,F114*Hulpsheets!$AY$5)*($C$7-12)/12)))</f>
        <v/>
      </c>
      <c r="I114" s="151" t="str">
        <f>IF(E114="","",IF($C$7&lt;24,0,IF($C$7&gt;36,IF(E114="computer",F114*Hulpsheets!$AZ$4,F114*Hulpsheets!$AZ$5),IF(E114="computer",F114*Hulpsheets!$AZ$4,F114*Hulpsheets!$AZ$5)*($C$7-24)/12)))</f>
        <v/>
      </c>
      <c r="J114" s="151" t="str">
        <f>IF(E114="","",IF($C$7&lt;36,0,IF($C$7&gt;48,IF(E114="computer",F114*Hulpsheets!$BA$4,F114*Hulpsheets!$BA$5),IF(E114="computer",F114*Hulpsheets!$BA$4,F114*Hulpsheets!$BA$5)*($C$7-36)/12)))</f>
        <v/>
      </c>
      <c r="K114" s="151" t="str">
        <f>IF(E114="","",IF($C$7&lt;48,0,IF($C$7&gt;48,IF(E114="computer",F114*Hulpsheets!$BB$4,F114*Hulpsheets!$BB$5),IF(E114="computer",F114*Hulpsheets!$BB$4,F114*Hulpsheets!$BB$5)*($C$7-48)/12)))</f>
        <v/>
      </c>
      <c r="L114" s="429" t="s">
        <v>120</v>
      </c>
      <c r="M114" s="257" t="str">
        <f>IF(LEN($C$5)&lt;=1,
    "",
    IF(
        OR($C$5="Overige (zorg-)instellingen",$C$5="Onderneming"),
        IF(Basisgegevens!$C$5="Ja",
            IFERROR(
                INDEX(Hulpsheets!$AO$3:$AR$18,
                    MATCH($C$9,Hulpsheets!$AN$3:$AN$18,0),
                    MATCH($C$6,Hulpsheets!$AO$3:$AR$3,0)
                ),
                ""
            ),
            IFERROR(
                INDEX(Hulpsheets!$AH$3:$AK$18,
                    MATCH($C$9,Hulpsheets!$AG$3:$AG$18,0),
                    MATCH($C$6,Hulpsheets!$AH$3:$AK$3,0)
                ),
                ""
            )
        ),
        IF($L114="Niet-economische activiteit",
            100%,
            IF(Basisgegevens!$C$5="Ja",
                IFERROR(
                    INDEX(Hulpsheets!$AO$3:$AR$18,
                        MATCH($C$9,Hulpsheets!$AN$3:$AN$18,0),
                        MATCH($C$6,Hulpsheets!$AO$3:$AR$3,0)
                    ),
                    ""
                ),
                IFERROR(
                    INDEX(Hulpsheets!$AH$3:$AK$18,
                        MATCH($C$9,Hulpsheets!$AG$3:$AG$18,0),
                        MATCH($C$6,Hulpsheets!$AH$3:$AK$3,0)
                    ),
                    ""
                )
            )
        )
    )
)</f>
        <v/>
      </c>
      <c r="N114" s="397">
        <f t="shared" si="31"/>
        <v>0</v>
      </c>
      <c r="O114" s="77" t="str">
        <f t="shared" si="32"/>
        <v/>
      </c>
      <c r="P114" s="86" t="str">
        <f t="shared" si="33"/>
        <v/>
      </c>
      <c r="R114" s="404"/>
      <c r="S114" s="407" t="str">
        <f t="shared" si="38"/>
        <v/>
      </c>
      <c r="T114" s="130" t="str">
        <f t="shared" si="34"/>
        <v/>
      </c>
      <c r="U114" s="70"/>
      <c r="V114" s="404"/>
      <c r="W114" s="70"/>
      <c r="X114" s="404"/>
      <c r="Z114" s="407" t="str">
        <f t="shared" si="39"/>
        <v/>
      </c>
      <c r="AA114" s="130" t="str">
        <f t="shared" si="35"/>
        <v/>
      </c>
      <c r="AB114" s="407" t="str">
        <f t="shared" si="36"/>
        <v/>
      </c>
      <c r="AC114" s="130" t="str">
        <f t="shared" si="37"/>
        <v/>
      </c>
      <c r="AD114" s="461"/>
    </row>
    <row r="115" spans="2:30" x14ac:dyDescent="0.2">
      <c r="B115" s="514"/>
      <c r="C115" s="515"/>
      <c r="D115" s="515"/>
      <c r="E115" s="19"/>
      <c r="F115" s="141"/>
      <c r="G115" s="151" t="str">
        <f>IF(E115="","",IF($C$7&gt;12,IF(E115="computer",F115*Hulpsheets!$AX$4,F115*Hulpsheets!$AX$5),(IF(E115="computer",F115*Hulpsheets!$AX$4,F115*Hulpsheets!$AX$5)*$C$7/12)))</f>
        <v/>
      </c>
      <c r="H115" s="151" t="str">
        <f>IF(E115="","",IF($C$7&lt;13,0,IF($C$7&gt;24,IF(E115="computer",F115*Hulpsheets!$AY$4,F115*Hulpsheets!$AY$5),IF(E115="computer",F115*Hulpsheets!$AY$4,F115*Hulpsheets!$AY$5)*($C$7-12)/12)))</f>
        <v/>
      </c>
      <c r="I115" s="151" t="str">
        <f>IF(E115="","",IF($C$7&lt;24,0,IF($C$7&gt;36,IF(E115="computer",F115*Hulpsheets!$AZ$4,F115*Hulpsheets!$AZ$5),IF(E115="computer",F115*Hulpsheets!$AZ$4,F115*Hulpsheets!$AZ$5)*($C$7-24)/12)))</f>
        <v/>
      </c>
      <c r="J115" s="151" t="str">
        <f>IF(E115="","",IF($C$7&lt;36,0,IF($C$7&gt;48,IF(E115="computer",F115*Hulpsheets!$BA$4,F115*Hulpsheets!$BA$5),IF(E115="computer",F115*Hulpsheets!$BA$4,F115*Hulpsheets!$BA$5)*($C$7-36)/12)))</f>
        <v/>
      </c>
      <c r="K115" s="151" t="str">
        <f>IF(E115="","",IF($C$7&lt;48,0,IF($C$7&gt;48,IF(E115="computer",F115*Hulpsheets!$BB$4,F115*Hulpsheets!$BB$5),IF(E115="computer",F115*Hulpsheets!$BB$4,F115*Hulpsheets!$BB$5)*($C$7-48)/12)))</f>
        <v/>
      </c>
      <c r="L115" s="429" t="s">
        <v>120</v>
      </c>
      <c r="M115" s="257" t="str">
        <f>IF(LEN($C$5)&lt;=1,
    "",
    IF(
        OR($C$5="Overige (zorg-)instellingen",$C$5="Onderneming"),
        IF(Basisgegevens!$C$5="Ja",
            IFERROR(
                INDEX(Hulpsheets!$AO$3:$AR$18,
                    MATCH($C$9,Hulpsheets!$AN$3:$AN$18,0),
                    MATCH($C$6,Hulpsheets!$AO$3:$AR$3,0)
                ),
                ""
            ),
            IFERROR(
                INDEX(Hulpsheets!$AH$3:$AK$18,
                    MATCH($C$9,Hulpsheets!$AG$3:$AG$18,0),
                    MATCH($C$6,Hulpsheets!$AH$3:$AK$3,0)
                ),
                ""
            )
        ),
        IF($L115="Niet-economische activiteit",
            100%,
            IF(Basisgegevens!$C$5="Ja",
                IFERROR(
                    INDEX(Hulpsheets!$AO$3:$AR$18,
                        MATCH($C$9,Hulpsheets!$AN$3:$AN$18,0),
                        MATCH($C$6,Hulpsheets!$AO$3:$AR$3,0)
                    ),
                    ""
                ),
                IFERROR(
                    INDEX(Hulpsheets!$AH$3:$AK$18,
                        MATCH($C$9,Hulpsheets!$AG$3:$AG$18,0),
                        MATCH($C$6,Hulpsheets!$AH$3:$AK$3,0)
                    ),
                    ""
                )
            )
        )
    )
)</f>
        <v/>
      </c>
      <c r="N115" s="397">
        <f t="shared" si="31"/>
        <v>0</v>
      </c>
      <c r="O115" s="77" t="str">
        <f t="shared" si="32"/>
        <v/>
      </c>
      <c r="P115" s="86" t="str">
        <f t="shared" si="33"/>
        <v/>
      </c>
      <c r="R115" s="404"/>
      <c r="S115" s="407" t="str">
        <f t="shared" si="38"/>
        <v/>
      </c>
      <c r="T115" s="130" t="str">
        <f t="shared" si="34"/>
        <v/>
      </c>
      <c r="U115" s="70"/>
      <c r="V115" s="404"/>
      <c r="W115" s="70"/>
      <c r="X115" s="404"/>
      <c r="Z115" s="407" t="str">
        <f t="shared" si="39"/>
        <v/>
      </c>
      <c r="AA115" s="130" t="str">
        <f t="shared" si="35"/>
        <v/>
      </c>
      <c r="AB115" s="407" t="str">
        <f t="shared" si="36"/>
        <v/>
      </c>
      <c r="AC115" s="130" t="str">
        <f t="shared" si="37"/>
        <v/>
      </c>
      <c r="AD115" s="461"/>
    </row>
    <row r="116" spans="2:30" x14ac:dyDescent="0.2">
      <c r="B116" s="514"/>
      <c r="C116" s="515"/>
      <c r="D116" s="515"/>
      <c r="E116" s="19"/>
      <c r="F116" s="141"/>
      <c r="G116" s="151" t="str">
        <f>IF(E116="","",IF($C$7&gt;12,IF(E116="computer",F116*Hulpsheets!$AX$4,F116*Hulpsheets!$AX$5),(IF(E116="computer",F116*Hulpsheets!$AX$4,F116*Hulpsheets!$AX$5)*$C$7/12)))</f>
        <v/>
      </c>
      <c r="H116" s="151" t="str">
        <f>IF(E116="","",IF($C$7&lt;13,0,IF($C$7&gt;24,IF(E116="computer",F116*Hulpsheets!$AY$4,F116*Hulpsheets!$AY$5),IF(E116="computer",F116*Hulpsheets!$AY$4,F116*Hulpsheets!$AY$5)*($C$7-12)/12)))</f>
        <v/>
      </c>
      <c r="I116" s="151" t="str">
        <f>IF(E116="","",IF($C$7&lt;24,0,IF($C$7&gt;36,IF(E116="computer",F116*Hulpsheets!$AZ$4,F116*Hulpsheets!$AZ$5),IF(E116="computer",F116*Hulpsheets!$AZ$4,F116*Hulpsheets!$AZ$5)*($C$7-24)/12)))</f>
        <v/>
      </c>
      <c r="J116" s="151" t="str">
        <f>IF(E116="","",IF($C$7&lt;36,0,IF($C$7&gt;48,IF(E116="computer",F116*Hulpsheets!$BA$4,F116*Hulpsheets!$BA$5),IF(E116="computer",F116*Hulpsheets!$BA$4,F116*Hulpsheets!$BA$5)*($C$7-36)/12)))</f>
        <v/>
      </c>
      <c r="K116" s="151" t="str">
        <f>IF(E116="","",IF($C$7&lt;48,0,IF($C$7&gt;48,IF(E116="computer",F116*Hulpsheets!$BB$4,F116*Hulpsheets!$BB$5),IF(E116="computer",F116*Hulpsheets!$BB$4,F116*Hulpsheets!$BB$5)*($C$7-48)/12)))</f>
        <v/>
      </c>
      <c r="L116" s="429" t="s">
        <v>120</v>
      </c>
      <c r="M116" s="257" t="str">
        <f>IF(LEN($C$5)&lt;=1,
    "",
    IF(
        OR($C$5="Overige (zorg-)instellingen",$C$5="Onderneming"),
        IF(Basisgegevens!$C$5="Ja",
            IFERROR(
                INDEX(Hulpsheets!$AO$3:$AR$18,
                    MATCH($C$9,Hulpsheets!$AN$3:$AN$18,0),
                    MATCH($C$6,Hulpsheets!$AO$3:$AR$3,0)
                ),
                ""
            ),
            IFERROR(
                INDEX(Hulpsheets!$AH$3:$AK$18,
                    MATCH($C$9,Hulpsheets!$AG$3:$AG$18,0),
                    MATCH($C$6,Hulpsheets!$AH$3:$AK$3,0)
                ),
                ""
            )
        ),
        IF($L116="Niet-economische activiteit",
            100%,
            IF(Basisgegevens!$C$5="Ja",
                IFERROR(
                    INDEX(Hulpsheets!$AO$3:$AR$18,
                        MATCH($C$9,Hulpsheets!$AN$3:$AN$18,0),
                        MATCH($C$6,Hulpsheets!$AO$3:$AR$3,0)
                    ),
                    ""
                ),
                IFERROR(
                    INDEX(Hulpsheets!$AH$3:$AK$18,
                        MATCH($C$9,Hulpsheets!$AG$3:$AG$18,0),
                        MATCH($C$6,Hulpsheets!$AH$3:$AK$3,0)
                    ),
                    ""
                )
            )
        )
    )
)</f>
        <v/>
      </c>
      <c r="N116" s="397">
        <f t="shared" si="31"/>
        <v>0</v>
      </c>
      <c r="O116" s="77" t="str">
        <f t="shared" si="32"/>
        <v/>
      </c>
      <c r="P116" s="86" t="str">
        <f t="shared" si="33"/>
        <v/>
      </c>
      <c r="R116" s="404"/>
      <c r="S116" s="407" t="str">
        <f t="shared" si="38"/>
        <v/>
      </c>
      <c r="T116" s="130" t="str">
        <f t="shared" si="34"/>
        <v/>
      </c>
      <c r="U116" s="70"/>
      <c r="V116" s="404"/>
      <c r="W116" s="70"/>
      <c r="X116" s="404"/>
      <c r="Z116" s="407" t="str">
        <f t="shared" si="39"/>
        <v/>
      </c>
      <c r="AA116" s="130" t="str">
        <f t="shared" si="35"/>
        <v/>
      </c>
      <c r="AB116" s="407" t="str">
        <f t="shared" si="36"/>
        <v/>
      </c>
      <c r="AC116" s="130" t="str">
        <f t="shared" si="37"/>
        <v/>
      </c>
      <c r="AD116" s="461"/>
    </row>
    <row r="117" spans="2:30" ht="13.5" thickBot="1" x14ac:dyDescent="0.25">
      <c r="B117" s="514"/>
      <c r="C117" s="515"/>
      <c r="D117" s="515"/>
      <c r="E117" s="19"/>
      <c r="F117" s="141"/>
      <c r="G117" s="151" t="str">
        <f>IF(E117="","",IF($C$7&gt;12,IF(E117="computer",F117*Hulpsheets!$AX$4,F117*Hulpsheets!$AX$5),(IF(E117="computer",F117*Hulpsheets!$AX$4,F117*Hulpsheets!$AX$5)*$C$7/12)))</f>
        <v/>
      </c>
      <c r="H117" s="151" t="str">
        <f>IF(E117="","",IF($C$7&lt;13,0,IF($C$7&gt;24,IF(E117="computer",F117*Hulpsheets!$AY$4,F117*Hulpsheets!$AY$5),IF(E117="computer",F117*Hulpsheets!$AY$4,F117*Hulpsheets!$AY$5)*($C$7-12)/12)))</f>
        <v/>
      </c>
      <c r="I117" s="151" t="str">
        <f>IF(E117="","",IF($C$7&lt;24,0,IF($C$7&gt;36,IF(E117="computer",F117*Hulpsheets!$AZ$4,F117*Hulpsheets!$AZ$5),IF(E117="computer",F117*Hulpsheets!$AZ$4,F117*Hulpsheets!$AZ$5)*($C$7-24)/12)))</f>
        <v/>
      </c>
      <c r="J117" s="151" t="str">
        <f>IF(E117="","",IF($C$7&lt;36,0,IF($C$7&gt;48,IF(E117="computer",F117*Hulpsheets!$BA$4,F117*Hulpsheets!$BA$5),IF(E117="computer",F117*Hulpsheets!$BA$4,F117*Hulpsheets!$BA$5)*($C$7-36)/12)))</f>
        <v/>
      </c>
      <c r="K117" s="151" t="str">
        <f>IF(E117="","",IF($C$7&lt;48,0,IF($C$7&gt;48,IF(E117="computer",F117*Hulpsheets!$BB$4,F117*Hulpsheets!$BB$5),IF(E117="computer",F117*Hulpsheets!$BB$4,F117*Hulpsheets!$BB$5)*($C$7-48)/12)))</f>
        <v/>
      </c>
      <c r="L117" s="429" t="s">
        <v>120</v>
      </c>
      <c r="M117" s="257" t="str">
        <f>IF(LEN($C$5)&lt;=1,
    "",
    IF(
        OR($C$5="Overige (zorg-)instellingen",$C$5="Onderneming"),
        IF(Basisgegevens!$C$5="Ja",
            IFERROR(
                INDEX(Hulpsheets!$AO$3:$AR$18,
                    MATCH($C$9,Hulpsheets!$AN$3:$AN$18,0),
                    MATCH($C$6,Hulpsheets!$AO$3:$AR$3,0)
                ),
                ""
            ),
            IFERROR(
                INDEX(Hulpsheets!$AH$3:$AK$18,
                    MATCH($C$9,Hulpsheets!$AG$3:$AG$18,0),
                    MATCH($C$6,Hulpsheets!$AH$3:$AK$3,0)
                ),
                ""
            )
        ),
        IF($L117="Niet-economische activiteit",
            100%,
            IF(Basisgegevens!$C$5="Ja",
                IFERROR(
                    INDEX(Hulpsheets!$AO$3:$AR$18,
                        MATCH($C$9,Hulpsheets!$AN$3:$AN$18,0),
                        MATCH($C$6,Hulpsheets!$AO$3:$AR$3,0)
                    ),
                    ""
                ),
                IFERROR(
                    INDEX(Hulpsheets!$AH$3:$AK$18,
                        MATCH($C$9,Hulpsheets!$AG$3:$AG$18,0),
                        MATCH($C$6,Hulpsheets!$AH$3:$AK$3,0)
                    ),
                    ""
                )
            )
        )
    )
)</f>
        <v/>
      </c>
      <c r="N117" s="397">
        <f t="shared" si="31"/>
        <v>0</v>
      </c>
      <c r="O117" s="77" t="str">
        <f t="shared" si="32"/>
        <v/>
      </c>
      <c r="P117" s="86" t="str">
        <f t="shared" si="33"/>
        <v/>
      </c>
      <c r="R117" s="404"/>
      <c r="S117" s="407" t="str">
        <f t="shared" si="38"/>
        <v/>
      </c>
      <c r="T117" s="130" t="str">
        <f t="shared" si="34"/>
        <v/>
      </c>
      <c r="U117" s="70"/>
      <c r="V117" s="404"/>
      <c r="W117" s="70"/>
      <c r="X117" s="404"/>
      <c r="Z117" s="407" t="str">
        <f t="shared" si="39"/>
        <v/>
      </c>
      <c r="AA117" s="130" t="str">
        <f t="shared" si="35"/>
        <v/>
      </c>
      <c r="AB117" s="407" t="str">
        <f t="shared" si="36"/>
        <v/>
      </c>
      <c r="AC117" s="130" t="str">
        <f t="shared" si="37"/>
        <v/>
      </c>
      <c r="AD117" s="461"/>
    </row>
    <row r="118" spans="2:30" ht="13.5" hidden="1" outlineLevel="1" thickBot="1" x14ac:dyDescent="0.25">
      <c r="B118" s="514"/>
      <c r="C118" s="515"/>
      <c r="D118" s="515"/>
      <c r="E118" s="19"/>
      <c r="F118" s="141"/>
      <c r="G118" s="151" t="str">
        <f>IF(E118="","",IF($C$7&gt;12,IF(E118="computer",F118*Hulpsheets!$AX$4,F118*Hulpsheets!$AX$5),(IF(E118="computer",F118*Hulpsheets!$AX$4,F118*Hulpsheets!$AX$5)*$C$7/12)))</f>
        <v/>
      </c>
      <c r="H118" s="151" t="str">
        <f>IF(E118="","",IF($C$7&lt;13,0,IF($C$7&gt;24,IF(E118="computer",F118*Hulpsheets!$AY$4,F118*Hulpsheets!$AY$5),IF(E118="computer",F118*Hulpsheets!$AY$4,F118*Hulpsheets!$AY$5)*($C$7-12)/12)))</f>
        <v/>
      </c>
      <c r="I118" s="151" t="str">
        <f>IF(E118="","",IF($C$7&lt;24,0,IF($C$7&gt;36,IF(E118="computer",F118*Hulpsheets!$AZ$4,F118*Hulpsheets!$AZ$5),IF(E118="computer",F118*Hulpsheets!$AZ$4,F118*Hulpsheets!$AZ$5)*($C$7-24)/12)))</f>
        <v/>
      </c>
      <c r="J118" s="151" t="str">
        <f>IF(E118="","",IF($C$7&lt;36,0,IF($C$7&gt;48,IF(E118="computer",F118*Hulpsheets!$BA$4,F118*Hulpsheets!$BA$5),IF(E118="computer",F118*Hulpsheets!$BA$4,F118*Hulpsheets!$BA$5)*($C$7-36)/12)))</f>
        <v/>
      </c>
      <c r="K118" s="151" t="str">
        <f>IF(E118="","",IF($C$7&lt;48,0,IF($C$7&gt;48,IF(E118="computer",F118*Hulpsheets!$BB$4,F118*Hulpsheets!$BB$5),IF(E118="computer",F118*Hulpsheets!$BB$4,F118*Hulpsheets!$BB$5)*($C$7-48)/12)))</f>
        <v/>
      </c>
      <c r="L118" s="429" t="s">
        <v>120</v>
      </c>
      <c r="M118" s="257" t="str">
        <f>IF(LEN($C$5)&lt;=1,
    "",
    IF(
        OR($C$5="Overige (zorg-)instellingen",$C$5="Onderneming"),
        IF(Basisgegevens!$C$5="Ja",
            IFERROR(
                INDEX(Hulpsheets!$AO$3:$AR$18,
                    MATCH($C$9,Hulpsheets!$AN$3:$AN$18,0),
                    MATCH($C$6,Hulpsheets!$AO$3:$AR$3,0)
                ),
                ""
            ),
            IFERROR(
                INDEX(Hulpsheets!$AH$3:$AK$18,
                    MATCH($C$9,Hulpsheets!$AG$3:$AG$18,0),
                    MATCH($C$6,Hulpsheets!$AH$3:$AK$3,0)
                ),
                ""
            )
        ),
        IF($L118="Niet-economische activiteit",
            100%,
            IF(Basisgegevens!$C$5="Ja",
                IFERROR(
                    INDEX(Hulpsheets!$AO$3:$AR$18,
                        MATCH($C$9,Hulpsheets!$AN$3:$AN$18,0),
                        MATCH($C$6,Hulpsheets!$AO$3:$AR$3,0)
                    ),
                    ""
                ),
                IFERROR(
                    INDEX(Hulpsheets!$AH$3:$AK$18,
                        MATCH($C$9,Hulpsheets!$AG$3:$AG$18,0),
                        MATCH($C$6,Hulpsheets!$AH$3:$AK$3,0)
                    ),
                    ""
                )
            )
        )
    )
)</f>
        <v/>
      </c>
      <c r="N118" s="397">
        <f t="shared" si="31"/>
        <v>0</v>
      </c>
      <c r="O118" s="77" t="str">
        <f t="shared" si="32"/>
        <v/>
      </c>
      <c r="P118" s="86" t="str">
        <f t="shared" si="33"/>
        <v/>
      </c>
      <c r="R118" s="404"/>
      <c r="S118" s="407" t="str">
        <f t="shared" si="38"/>
        <v/>
      </c>
      <c r="T118" s="130" t="str">
        <f t="shared" si="34"/>
        <v/>
      </c>
      <c r="U118" s="70"/>
      <c r="V118" s="404"/>
      <c r="W118" s="70"/>
      <c r="X118" s="404"/>
      <c r="Z118" s="407" t="str">
        <f t="shared" si="39"/>
        <v/>
      </c>
      <c r="AA118" s="130" t="str">
        <f t="shared" si="35"/>
        <v/>
      </c>
      <c r="AB118" s="407" t="str">
        <f t="shared" si="36"/>
        <v/>
      </c>
      <c r="AC118" s="130" t="str">
        <f t="shared" si="37"/>
        <v/>
      </c>
      <c r="AD118" s="461"/>
    </row>
    <row r="119" spans="2:30" ht="13.5" hidden="1" outlineLevel="1" thickBot="1" x14ac:dyDescent="0.25">
      <c r="B119" s="514"/>
      <c r="C119" s="515"/>
      <c r="D119" s="515"/>
      <c r="E119" s="19"/>
      <c r="F119" s="141"/>
      <c r="G119" s="151" t="str">
        <f>IF(E119="","",IF($C$7&gt;12,IF(E119="computer",F119*Hulpsheets!$AX$4,F119*Hulpsheets!$AX$5),(IF(E119="computer",F119*Hulpsheets!$AX$4,F119*Hulpsheets!$AX$5)*$C$7/12)))</f>
        <v/>
      </c>
      <c r="H119" s="151" t="str">
        <f>IF(E119="","",IF($C$7&lt;13,0,IF($C$7&gt;24,IF(E119="computer",F119*Hulpsheets!$AY$4,F119*Hulpsheets!$AY$5),IF(E119="computer",F119*Hulpsheets!$AY$4,F119*Hulpsheets!$AY$5)*($C$7-12)/12)))</f>
        <v/>
      </c>
      <c r="I119" s="151" t="str">
        <f>IF(E119="","",IF($C$7&lt;24,0,IF($C$7&gt;36,IF(E119="computer",F119*Hulpsheets!$AZ$4,F119*Hulpsheets!$AZ$5),IF(E119="computer",F119*Hulpsheets!$AZ$4,F119*Hulpsheets!$AZ$5)*($C$7-24)/12)))</f>
        <v/>
      </c>
      <c r="J119" s="151" t="str">
        <f>IF(E119="","",IF($C$7&lt;36,0,IF($C$7&gt;48,IF(E119="computer",F119*Hulpsheets!$BA$4,F119*Hulpsheets!$BA$5),IF(E119="computer",F119*Hulpsheets!$BA$4,F119*Hulpsheets!$BA$5)*($C$7-36)/12)))</f>
        <v/>
      </c>
      <c r="K119" s="151" t="str">
        <f>IF(E119="","",IF($C$7&lt;48,0,IF($C$7&gt;48,IF(E119="computer",F119*Hulpsheets!$BB$4,F119*Hulpsheets!$BB$5),IF(E119="computer",F119*Hulpsheets!$BB$4,F119*Hulpsheets!$BB$5)*($C$7-48)/12)))</f>
        <v/>
      </c>
      <c r="L119" s="429" t="s">
        <v>120</v>
      </c>
      <c r="M119" s="257" t="str">
        <f>IF(LEN($C$5)&lt;=1,
    "",
    IF(
        OR($C$5="Overige (zorg-)instellingen",$C$5="Onderneming"),
        IF(Basisgegevens!$C$5="Ja",
            IFERROR(
                INDEX(Hulpsheets!$AO$3:$AR$18,
                    MATCH($C$9,Hulpsheets!$AN$3:$AN$18,0),
                    MATCH($C$6,Hulpsheets!$AO$3:$AR$3,0)
                ),
                ""
            ),
            IFERROR(
                INDEX(Hulpsheets!$AH$3:$AK$18,
                    MATCH($C$9,Hulpsheets!$AG$3:$AG$18,0),
                    MATCH($C$6,Hulpsheets!$AH$3:$AK$3,0)
                ),
                ""
            )
        ),
        IF($L119="Niet-economische activiteit",
            100%,
            IF(Basisgegevens!$C$5="Ja",
                IFERROR(
                    INDEX(Hulpsheets!$AO$3:$AR$18,
                        MATCH($C$9,Hulpsheets!$AN$3:$AN$18,0),
                        MATCH($C$6,Hulpsheets!$AO$3:$AR$3,0)
                    ),
                    ""
                ),
                IFERROR(
                    INDEX(Hulpsheets!$AH$3:$AK$18,
                        MATCH($C$9,Hulpsheets!$AG$3:$AG$18,0),
                        MATCH($C$6,Hulpsheets!$AH$3:$AK$3,0)
                    ),
                    ""
                )
            )
        )
    )
)</f>
        <v/>
      </c>
      <c r="N119" s="397">
        <f t="shared" si="31"/>
        <v>0</v>
      </c>
      <c r="O119" s="77" t="str">
        <f t="shared" si="32"/>
        <v/>
      </c>
      <c r="P119" s="86" t="str">
        <f t="shared" si="33"/>
        <v/>
      </c>
      <c r="R119" s="404"/>
      <c r="S119" s="407" t="str">
        <f t="shared" si="38"/>
        <v/>
      </c>
      <c r="T119" s="130" t="str">
        <f t="shared" si="34"/>
        <v/>
      </c>
      <c r="U119" s="70"/>
      <c r="V119" s="404"/>
      <c r="W119" s="70"/>
      <c r="X119" s="404"/>
      <c r="Z119" s="407" t="str">
        <f t="shared" si="39"/>
        <v/>
      </c>
      <c r="AA119" s="130" t="str">
        <f t="shared" si="35"/>
        <v/>
      </c>
      <c r="AB119" s="407" t="str">
        <f t="shared" si="36"/>
        <v/>
      </c>
      <c r="AC119" s="130" t="str">
        <f t="shared" si="37"/>
        <v/>
      </c>
      <c r="AD119" s="461"/>
    </row>
    <row r="120" spans="2:30" ht="13.5" hidden="1" outlineLevel="1" thickBot="1" x14ac:dyDescent="0.25">
      <c r="B120" s="514"/>
      <c r="C120" s="515"/>
      <c r="D120" s="515"/>
      <c r="E120" s="19"/>
      <c r="F120" s="141"/>
      <c r="G120" s="151" t="str">
        <f>IF(E120="","",IF($C$7&gt;12,IF(E120="computer",F120*Hulpsheets!$AX$4,F120*Hulpsheets!$AX$5),(IF(E120="computer",F120*Hulpsheets!$AX$4,F120*Hulpsheets!$AX$5)*$C$7/12)))</f>
        <v/>
      </c>
      <c r="H120" s="151" t="str">
        <f>IF(E120="","",IF($C$7&lt;13,0,IF($C$7&gt;24,IF(E120="computer",F120*Hulpsheets!$AY$4,F120*Hulpsheets!$AY$5),IF(E120="computer",F120*Hulpsheets!$AY$4,F120*Hulpsheets!$AY$5)*($C$7-12)/12)))</f>
        <v/>
      </c>
      <c r="I120" s="151" t="str">
        <f>IF(E120="","",IF($C$7&lt;24,0,IF($C$7&gt;36,IF(E120="computer",F120*Hulpsheets!$AZ$4,F120*Hulpsheets!$AZ$5),IF(E120="computer",F120*Hulpsheets!$AZ$4,F120*Hulpsheets!$AZ$5)*($C$7-24)/12)))</f>
        <v/>
      </c>
      <c r="J120" s="151" t="str">
        <f>IF(E120="","",IF($C$7&lt;36,0,IF($C$7&gt;48,IF(E120="computer",F120*Hulpsheets!$BA$4,F120*Hulpsheets!$BA$5),IF(E120="computer",F120*Hulpsheets!$BA$4,F120*Hulpsheets!$BA$5)*($C$7-36)/12)))</f>
        <v/>
      </c>
      <c r="K120" s="151" t="str">
        <f>IF(E120="","",IF($C$7&lt;48,0,IF($C$7&gt;48,IF(E120="computer",F120*Hulpsheets!$BB$4,F120*Hulpsheets!$BB$5),IF(E120="computer",F120*Hulpsheets!$BB$4,F120*Hulpsheets!$BB$5)*($C$7-48)/12)))</f>
        <v/>
      </c>
      <c r="L120" s="429" t="s">
        <v>120</v>
      </c>
      <c r="M120" s="257" t="str">
        <f>IF(LEN($C$5)&lt;=1,
    "",
    IF(
        OR($C$5="Overige (zorg-)instellingen",$C$5="Onderneming"),
        IF(Basisgegevens!$C$5="Ja",
            IFERROR(
                INDEX(Hulpsheets!$AO$3:$AR$18,
                    MATCH($C$9,Hulpsheets!$AN$3:$AN$18,0),
                    MATCH($C$6,Hulpsheets!$AO$3:$AR$3,0)
                ),
                ""
            ),
            IFERROR(
                INDEX(Hulpsheets!$AH$3:$AK$18,
                    MATCH($C$9,Hulpsheets!$AG$3:$AG$18,0),
                    MATCH($C$6,Hulpsheets!$AH$3:$AK$3,0)
                ),
                ""
            )
        ),
        IF($L120="Niet-economische activiteit",
            100%,
            IF(Basisgegevens!$C$5="Ja",
                IFERROR(
                    INDEX(Hulpsheets!$AO$3:$AR$18,
                        MATCH($C$9,Hulpsheets!$AN$3:$AN$18,0),
                        MATCH($C$6,Hulpsheets!$AO$3:$AR$3,0)
                    ),
                    ""
                ),
                IFERROR(
                    INDEX(Hulpsheets!$AH$3:$AK$18,
                        MATCH($C$9,Hulpsheets!$AG$3:$AG$18,0),
                        MATCH($C$6,Hulpsheets!$AH$3:$AK$3,0)
                    ),
                    ""
                )
            )
        )
    )
)</f>
        <v/>
      </c>
      <c r="N120" s="397">
        <f t="shared" si="31"/>
        <v>0</v>
      </c>
      <c r="O120" s="77" t="str">
        <f t="shared" si="32"/>
        <v/>
      </c>
      <c r="P120" s="86" t="str">
        <f t="shared" si="33"/>
        <v/>
      </c>
      <c r="R120" s="404"/>
      <c r="S120" s="407" t="str">
        <f t="shared" si="38"/>
        <v/>
      </c>
      <c r="T120" s="130" t="str">
        <f t="shared" si="34"/>
        <v/>
      </c>
      <c r="U120" s="70"/>
      <c r="V120" s="404"/>
      <c r="W120" s="70"/>
      <c r="X120" s="404"/>
      <c r="Z120" s="407" t="str">
        <f t="shared" si="39"/>
        <v/>
      </c>
      <c r="AA120" s="130" t="str">
        <f t="shared" si="35"/>
        <v/>
      </c>
      <c r="AB120" s="407" t="str">
        <f t="shared" si="36"/>
        <v/>
      </c>
      <c r="AC120" s="130" t="str">
        <f t="shared" si="37"/>
        <v/>
      </c>
      <c r="AD120" s="461"/>
    </row>
    <row r="121" spans="2:30" ht="13.5" hidden="1" outlineLevel="1" thickBot="1" x14ac:dyDescent="0.25">
      <c r="B121" s="514"/>
      <c r="C121" s="515"/>
      <c r="D121" s="515"/>
      <c r="E121" s="19"/>
      <c r="F121" s="141"/>
      <c r="G121" s="151" t="str">
        <f>IF(E121="","",IF($C$7&gt;12,IF(E121="computer",F121*Hulpsheets!$AX$4,F121*Hulpsheets!$AX$5),(IF(E121="computer",F121*Hulpsheets!$AX$4,F121*Hulpsheets!$AX$5)*$C$7/12)))</f>
        <v/>
      </c>
      <c r="H121" s="151" t="str">
        <f>IF(E121="","",IF($C$7&lt;13,0,IF($C$7&gt;24,IF(E121="computer",F121*Hulpsheets!$AY$4,F121*Hulpsheets!$AY$5),IF(E121="computer",F121*Hulpsheets!$AY$4,F121*Hulpsheets!$AY$5)*($C$7-12)/12)))</f>
        <v/>
      </c>
      <c r="I121" s="151" t="str">
        <f>IF(E121="","",IF($C$7&lt;24,0,IF($C$7&gt;36,IF(E121="computer",F121*Hulpsheets!$AZ$4,F121*Hulpsheets!$AZ$5),IF(E121="computer",F121*Hulpsheets!$AZ$4,F121*Hulpsheets!$AZ$5)*($C$7-24)/12)))</f>
        <v/>
      </c>
      <c r="J121" s="151" t="str">
        <f>IF(E121="","",IF($C$7&lt;36,0,IF($C$7&gt;48,IF(E121="computer",F121*Hulpsheets!$BA$4,F121*Hulpsheets!$BA$5),IF(E121="computer",F121*Hulpsheets!$BA$4,F121*Hulpsheets!$BA$5)*($C$7-36)/12)))</f>
        <v/>
      </c>
      <c r="K121" s="151" t="str">
        <f>IF(E121="","",IF($C$7&lt;48,0,IF($C$7&gt;48,IF(E121="computer",F121*Hulpsheets!$BB$4,F121*Hulpsheets!$BB$5),IF(E121="computer",F121*Hulpsheets!$BB$4,F121*Hulpsheets!$BB$5)*($C$7-48)/12)))</f>
        <v/>
      </c>
      <c r="L121" s="429" t="s">
        <v>120</v>
      </c>
      <c r="M121" s="257" t="str">
        <f>IF(LEN($C$5)&lt;=1,
    "",
    IF(
        OR($C$5="Overige (zorg-)instellingen",$C$5="Onderneming"),
        IF(Basisgegevens!$C$5="Ja",
            IFERROR(
                INDEX(Hulpsheets!$AO$3:$AR$18,
                    MATCH($C$9,Hulpsheets!$AN$3:$AN$18,0),
                    MATCH($C$6,Hulpsheets!$AO$3:$AR$3,0)
                ),
                ""
            ),
            IFERROR(
                INDEX(Hulpsheets!$AH$3:$AK$18,
                    MATCH($C$9,Hulpsheets!$AG$3:$AG$18,0),
                    MATCH($C$6,Hulpsheets!$AH$3:$AK$3,0)
                ),
                ""
            )
        ),
        IF($L121="Niet-economische activiteit",
            100%,
            IF(Basisgegevens!$C$5="Ja",
                IFERROR(
                    INDEX(Hulpsheets!$AO$3:$AR$18,
                        MATCH($C$9,Hulpsheets!$AN$3:$AN$18,0),
                        MATCH($C$6,Hulpsheets!$AO$3:$AR$3,0)
                    ),
                    ""
                ),
                IFERROR(
                    INDEX(Hulpsheets!$AH$3:$AK$18,
                        MATCH($C$9,Hulpsheets!$AG$3:$AG$18,0),
                        MATCH($C$6,Hulpsheets!$AH$3:$AK$3,0)
                    ),
                    ""
                )
            )
        )
    )
)</f>
        <v/>
      </c>
      <c r="N121" s="397">
        <f t="shared" si="31"/>
        <v>0</v>
      </c>
      <c r="O121" s="77" t="str">
        <f t="shared" si="32"/>
        <v/>
      </c>
      <c r="P121" s="86" t="str">
        <f t="shared" si="33"/>
        <v/>
      </c>
      <c r="R121" s="404"/>
      <c r="S121" s="407" t="str">
        <f t="shared" si="38"/>
        <v/>
      </c>
      <c r="T121" s="130" t="str">
        <f t="shared" si="34"/>
        <v/>
      </c>
      <c r="U121" s="70"/>
      <c r="V121" s="404"/>
      <c r="W121" s="70"/>
      <c r="X121" s="404"/>
      <c r="Z121" s="407" t="str">
        <f t="shared" si="39"/>
        <v/>
      </c>
      <c r="AA121" s="130" t="str">
        <f t="shared" si="35"/>
        <v/>
      </c>
      <c r="AB121" s="407" t="str">
        <f t="shared" si="36"/>
        <v/>
      </c>
      <c r="AC121" s="130" t="str">
        <f t="shared" si="37"/>
        <v/>
      </c>
      <c r="AD121" s="461"/>
    </row>
    <row r="122" spans="2:30" ht="13.5" hidden="1" outlineLevel="1" thickBot="1" x14ac:dyDescent="0.25">
      <c r="B122" s="514"/>
      <c r="C122" s="515"/>
      <c r="D122" s="515"/>
      <c r="E122" s="19"/>
      <c r="F122" s="141"/>
      <c r="G122" s="151" t="str">
        <f>IF(E122="","",IF($C$7&gt;12,IF(E122="computer",F122*Hulpsheets!$AX$4,F122*Hulpsheets!$AX$5),(IF(E122="computer",F122*Hulpsheets!$AX$4,F122*Hulpsheets!$AX$5)*$C$7/12)))</f>
        <v/>
      </c>
      <c r="H122" s="151" t="str">
        <f>IF(E122="","",IF($C$7&lt;13,0,IF($C$7&gt;24,IF(E122="computer",F122*Hulpsheets!$AY$4,F122*Hulpsheets!$AY$5),IF(E122="computer",F122*Hulpsheets!$AY$4,F122*Hulpsheets!$AY$5)*($C$7-12)/12)))</f>
        <v/>
      </c>
      <c r="I122" s="151" t="str">
        <f>IF(E122="","",IF($C$7&lt;24,0,IF($C$7&gt;36,IF(E122="computer",F122*Hulpsheets!$AZ$4,F122*Hulpsheets!$AZ$5),IF(E122="computer",F122*Hulpsheets!$AZ$4,F122*Hulpsheets!$AZ$5)*($C$7-24)/12)))</f>
        <v/>
      </c>
      <c r="J122" s="151" t="str">
        <f>IF(E122="","",IF($C$7&lt;36,0,IF($C$7&gt;48,IF(E122="computer",F122*Hulpsheets!$BA$4,F122*Hulpsheets!$BA$5),IF(E122="computer",F122*Hulpsheets!$BA$4,F122*Hulpsheets!$BA$5)*($C$7-36)/12)))</f>
        <v/>
      </c>
      <c r="K122" s="151" t="str">
        <f>IF(E122="","",IF($C$7&lt;48,0,IF($C$7&gt;48,IF(E122="computer",F122*Hulpsheets!$BB$4,F122*Hulpsheets!$BB$5),IF(E122="computer",F122*Hulpsheets!$BB$4,F122*Hulpsheets!$BB$5)*($C$7-48)/12)))</f>
        <v/>
      </c>
      <c r="L122" s="429" t="s">
        <v>120</v>
      </c>
      <c r="M122" s="257" t="str">
        <f>IF(LEN($C$5)&lt;=1,
    "",
    IF(
        OR($C$5="Overige (zorg-)instellingen",$C$5="Onderneming"),
        IF(Basisgegevens!$C$5="Ja",
            IFERROR(
                INDEX(Hulpsheets!$AO$3:$AR$18,
                    MATCH($C$9,Hulpsheets!$AN$3:$AN$18,0),
                    MATCH($C$6,Hulpsheets!$AO$3:$AR$3,0)
                ),
                ""
            ),
            IFERROR(
                INDEX(Hulpsheets!$AH$3:$AK$18,
                    MATCH($C$9,Hulpsheets!$AG$3:$AG$18,0),
                    MATCH($C$6,Hulpsheets!$AH$3:$AK$3,0)
                ),
                ""
            )
        ),
        IF($L122="Niet-economische activiteit",
            100%,
            IF(Basisgegevens!$C$5="Ja",
                IFERROR(
                    INDEX(Hulpsheets!$AO$3:$AR$18,
                        MATCH($C$9,Hulpsheets!$AN$3:$AN$18,0),
                        MATCH($C$6,Hulpsheets!$AO$3:$AR$3,0)
                    ),
                    ""
                ),
                IFERROR(
                    INDEX(Hulpsheets!$AH$3:$AK$18,
                        MATCH($C$9,Hulpsheets!$AG$3:$AG$18,0),
                        MATCH($C$6,Hulpsheets!$AH$3:$AK$3,0)
                    ),
                    ""
                )
            )
        )
    )
)</f>
        <v/>
      </c>
      <c r="N122" s="397">
        <f t="shared" si="31"/>
        <v>0</v>
      </c>
      <c r="O122" s="77" t="str">
        <f t="shared" si="32"/>
        <v/>
      </c>
      <c r="P122" s="86" t="str">
        <f t="shared" si="33"/>
        <v/>
      </c>
      <c r="R122" s="404"/>
      <c r="S122" s="407" t="str">
        <f t="shared" si="38"/>
        <v/>
      </c>
      <c r="T122" s="130" t="str">
        <f t="shared" si="34"/>
        <v/>
      </c>
      <c r="U122" s="70"/>
      <c r="V122" s="404"/>
      <c r="W122" s="70"/>
      <c r="X122" s="404"/>
      <c r="Z122" s="407" t="str">
        <f t="shared" si="39"/>
        <v/>
      </c>
      <c r="AA122" s="130" t="str">
        <f t="shared" si="35"/>
        <v/>
      </c>
      <c r="AB122" s="407" t="str">
        <f t="shared" si="36"/>
        <v/>
      </c>
      <c r="AC122" s="130" t="str">
        <f t="shared" si="37"/>
        <v/>
      </c>
      <c r="AD122" s="461"/>
    </row>
    <row r="123" spans="2:30" ht="13.5" hidden="1" outlineLevel="1" thickBot="1" x14ac:dyDescent="0.25">
      <c r="B123" s="514"/>
      <c r="C123" s="515"/>
      <c r="D123" s="515"/>
      <c r="E123" s="19"/>
      <c r="F123" s="141"/>
      <c r="G123" s="151" t="str">
        <f>IF(E123="","",IF($C$7&gt;12,IF(E123="computer",F123*Hulpsheets!$AX$4,F123*Hulpsheets!$AX$5),(IF(E123="computer",F123*Hulpsheets!$AX$4,F123*Hulpsheets!$AX$5)*$C$7/12)))</f>
        <v/>
      </c>
      <c r="H123" s="151" t="str">
        <f>IF(E123="","",IF($C$7&lt;13,0,IF($C$7&gt;24,IF(E123="computer",F123*Hulpsheets!$AY$4,F123*Hulpsheets!$AY$5),IF(E123="computer",F123*Hulpsheets!$AY$4,F123*Hulpsheets!$AY$5)*($C$7-12)/12)))</f>
        <v/>
      </c>
      <c r="I123" s="151" t="str">
        <f>IF(E123="","",IF($C$7&lt;24,0,IF($C$7&gt;36,IF(E123="computer",F123*Hulpsheets!$AZ$4,F123*Hulpsheets!$AZ$5),IF(E123="computer",F123*Hulpsheets!$AZ$4,F123*Hulpsheets!$AZ$5)*($C$7-24)/12)))</f>
        <v/>
      </c>
      <c r="J123" s="151" t="str">
        <f>IF(E123="","",IF($C$7&lt;36,0,IF($C$7&gt;48,IF(E123="computer",F123*Hulpsheets!$BA$4,F123*Hulpsheets!$BA$5),IF(E123="computer",F123*Hulpsheets!$BA$4,F123*Hulpsheets!$BA$5)*($C$7-36)/12)))</f>
        <v/>
      </c>
      <c r="K123" s="151" t="str">
        <f>IF(E123="","",IF($C$7&lt;48,0,IF($C$7&gt;48,IF(E123="computer",F123*Hulpsheets!$BB$4,F123*Hulpsheets!$BB$5),IF(E123="computer",F123*Hulpsheets!$BB$4,F123*Hulpsheets!$BB$5)*($C$7-48)/12)))</f>
        <v/>
      </c>
      <c r="L123" s="429" t="s">
        <v>120</v>
      </c>
      <c r="M123" s="257" t="str">
        <f>IF(LEN($C$5)&lt;=1,
    "",
    IF(
        OR($C$5="Overige (zorg-)instellingen",$C$5="Onderneming"),
        IF(Basisgegevens!$C$5="Ja",
            IFERROR(
                INDEX(Hulpsheets!$AO$3:$AR$18,
                    MATCH($C$9,Hulpsheets!$AN$3:$AN$18,0),
                    MATCH($C$6,Hulpsheets!$AO$3:$AR$3,0)
                ),
                ""
            ),
            IFERROR(
                INDEX(Hulpsheets!$AH$3:$AK$18,
                    MATCH($C$9,Hulpsheets!$AG$3:$AG$18,0),
                    MATCH($C$6,Hulpsheets!$AH$3:$AK$3,0)
                ),
                ""
            )
        ),
        IF($L123="Niet-economische activiteit",
            100%,
            IF(Basisgegevens!$C$5="Ja",
                IFERROR(
                    INDEX(Hulpsheets!$AO$3:$AR$18,
                        MATCH($C$9,Hulpsheets!$AN$3:$AN$18,0),
                        MATCH($C$6,Hulpsheets!$AO$3:$AR$3,0)
                    ),
                    ""
                ),
                IFERROR(
                    INDEX(Hulpsheets!$AH$3:$AK$18,
                        MATCH($C$9,Hulpsheets!$AG$3:$AG$18,0),
                        MATCH($C$6,Hulpsheets!$AH$3:$AK$3,0)
                    ),
                    ""
                )
            )
        )
    )
)</f>
        <v/>
      </c>
      <c r="N123" s="397">
        <f t="shared" si="31"/>
        <v>0</v>
      </c>
      <c r="O123" s="77" t="str">
        <f t="shared" si="32"/>
        <v/>
      </c>
      <c r="P123" s="86" t="str">
        <f t="shared" si="33"/>
        <v/>
      </c>
      <c r="R123" s="404"/>
      <c r="S123" s="407" t="str">
        <f t="shared" si="38"/>
        <v/>
      </c>
      <c r="T123" s="130" t="str">
        <f t="shared" si="34"/>
        <v/>
      </c>
      <c r="U123" s="70"/>
      <c r="V123" s="404"/>
      <c r="W123" s="70"/>
      <c r="X123" s="404"/>
      <c r="Z123" s="407" t="str">
        <f t="shared" si="39"/>
        <v/>
      </c>
      <c r="AA123" s="130" t="str">
        <f t="shared" si="35"/>
        <v/>
      </c>
      <c r="AB123" s="407" t="str">
        <f t="shared" si="36"/>
        <v/>
      </c>
      <c r="AC123" s="130" t="str">
        <f t="shared" si="37"/>
        <v/>
      </c>
      <c r="AD123" s="461"/>
    </row>
    <row r="124" spans="2:30" ht="13.5" hidden="1" outlineLevel="1" thickBot="1" x14ac:dyDescent="0.25">
      <c r="B124" s="514"/>
      <c r="C124" s="515"/>
      <c r="D124" s="515"/>
      <c r="E124" s="19"/>
      <c r="F124" s="141"/>
      <c r="G124" s="151" t="str">
        <f>IF(E124="","",IF($C$7&gt;12,IF(E124="computer",F124*Hulpsheets!$AX$4,F124*Hulpsheets!$AX$5),(IF(E124="computer",F124*Hulpsheets!$AX$4,F124*Hulpsheets!$AX$5)*$C$7/12)))</f>
        <v/>
      </c>
      <c r="H124" s="151" t="str">
        <f>IF(E124="","",IF($C$7&lt;13,0,IF($C$7&gt;24,IF(E124="computer",F124*Hulpsheets!$AY$4,F124*Hulpsheets!$AY$5),IF(E124="computer",F124*Hulpsheets!$AY$4,F124*Hulpsheets!$AY$5)*($C$7-12)/12)))</f>
        <v/>
      </c>
      <c r="I124" s="151" t="str">
        <f>IF(E124="","",IF($C$7&lt;24,0,IF($C$7&gt;36,IF(E124="computer",F124*Hulpsheets!$AZ$4,F124*Hulpsheets!$AZ$5),IF(E124="computer",F124*Hulpsheets!$AZ$4,F124*Hulpsheets!$AZ$5)*($C$7-24)/12)))</f>
        <v/>
      </c>
      <c r="J124" s="151" t="str">
        <f>IF(E124="","",IF($C$7&lt;36,0,IF($C$7&gt;48,IF(E124="computer",F124*Hulpsheets!$BA$4,F124*Hulpsheets!$BA$5),IF(E124="computer",F124*Hulpsheets!$BA$4,F124*Hulpsheets!$BA$5)*($C$7-36)/12)))</f>
        <v/>
      </c>
      <c r="K124" s="151" t="str">
        <f>IF(E124="","",IF($C$7&lt;48,0,IF($C$7&gt;48,IF(E124="computer",F124*Hulpsheets!$BB$4,F124*Hulpsheets!$BB$5),IF(E124="computer",F124*Hulpsheets!$BB$4,F124*Hulpsheets!$BB$5)*($C$7-48)/12)))</f>
        <v/>
      </c>
      <c r="L124" s="429" t="s">
        <v>120</v>
      </c>
      <c r="M124" s="257" t="str">
        <f>IF(LEN($C$5)&lt;=1,
    "",
    IF(
        OR($C$5="Overige (zorg-)instellingen",$C$5="Onderneming"),
        IF(Basisgegevens!$C$5="Ja",
            IFERROR(
                INDEX(Hulpsheets!$AO$3:$AR$18,
                    MATCH($C$9,Hulpsheets!$AN$3:$AN$18,0),
                    MATCH($C$6,Hulpsheets!$AO$3:$AR$3,0)
                ),
                ""
            ),
            IFERROR(
                INDEX(Hulpsheets!$AH$3:$AK$18,
                    MATCH($C$9,Hulpsheets!$AG$3:$AG$18,0),
                    MATCH($C$6,Hulpsheets!$AH$3:$AK$3,0)
                ),
                ""
            )
        ),
        IF($L124="Niet-economische activiteit",
            100%,
            IF(Basisgegevens!$C$5="Ja",
                IFERROR(
                    INDEX(Hulpsheets!$AO$3:$AR$18,
                        MATCH($C$9,Hulpsheets!$AN$3:$AN$18,0),
                        MATCH($C$6,Hulpsheets!$AO$3:$AR$3,0)
                    ),
                    ""
                ),
                IFERROR(
                    INDEX(Hulpsheets!$AH$3:$AK$18,
                        MATCH($C$9,Hulpsheets!$AG$3:$AG$18,0),
                        MATCH($C$6,Hulpsheets!$AH$3:$AK$3,0)
                    ),
                    ""
                )
            )
        )
    )
)</f>
        <v/>
      </c>
      <c r="N124" s="397">
        <f t="shared" si="31"/>
        <v>0</v>
      </c>
      <c r="O124" s="77" t="str">
        <f t="shared" si="32"/>
        <v/>
      </c>
      <c r="P124" s="86" t="str">
        <f t="shared" si="33"/>
        <v/>
      </c>
      <c r="R124" s="404"/>
      <c r="S124" s="407" t="str">
        <f t="shared" si="38"/>
        <v/>
      </c>
      <c r="T124" s="130" t="str">
        <f t="shared" si="34"/>
        <v/>
      </c>
      <c r="U124" s="70"/>
      <c r="V124" s="404"/>
      <c r="W124" s="70"/>
      <c r="X124" s="404"/>
      <c r="Z124" s="407" t="str">
        <f t="shared" si="39"/>
        <v/>
      </c>
      <c r="AA124" s="130" t="str">
        <f t="shared" si="35"/>
        <v/>
      </c>
      <c r="AB124" s="407" t="str">
        <f t="shared" si="36"/>
        <v/>
      </c>
      <c r="AC124" s="130" t="str">
        <f t="shared" si="37"/>
        <v/>
      </c>
      <c r="AD124" s="461"/>
    </row>
    <row r="125" spans="2:30" ht="13.5" hidden="1" outlineLevel="1" thickBot="1" x14ac:dyDescent="0.25">
      <c r="B125" s="514"/>
      <c r="C125" s="515"/>
      <c r="D125" s="515"/>
      <c r="E125" s="19"/>
      <c r="F125" s="141"/>
      <c r="G125" s="151" t="str">
        <f>IF(E125="","",IF($C$7&gt;12,IF(E125="computer",F125*Hulpsheets!$AX$4,F125*Hulpsheets!$AX$5),(IF(E125="computer",F125*Hulpsheets!$AX$4,F125*Hulpsheets!$AX$5)*$C$7/12)))</f>
        <v/>
      </c>
      <c r="H125" s="151" t="str">
        <f>IF(E125="","",IF($C$7&lt;13,0,IF($C$7&gt;24,IF(E125="computer",F125*Hulpsheets!$AY$4,F125*Hulpsheets!$AY$5),IF(E125="computer",F125*Hulpsheets!$AY$4,F125*Hulpsheets!$AY$5)*($C$7-12)/12)))</f>
        <v/>
      </c>
      <c r="I125" s="151" t="str">
        <f>IF(E125="","",IF($C$7&lt;24,0,IF($C$7&gt;36,IF(E125="computer",F125*Hulpsheets!$AZ$4,F125*Hulpsheets!$AZ$5),IF(E125="computer",F125*Hulpsheets!$AZ$4,F125*Hulpsheets!$AZ$5)*($C$7-24)/12)))</f>
        <v/>
      </c>
      <c r="J125" s="151" t="str">
        <f>IF(E125="","",IF($C$7&lt;36,0,IF($C$7&gt;48,IF(E125="computer",F125*Hulpsheets!$BA$4,F125*Hulpsheets!$BA$5),IF(E125="computer",F125*Hulpsheets!$BA$4,F125*Hulpsheets!$BA$5)*($C$7-36)/12)))</f>
        <v/>
      </c>
      <c r="K125" s="151" t="str">
        <f>IF(E125="","",IF($C$7&lt;48,0,IF($C$7&gt;48,IF(E125="computer",F125*Hulpsheets!$BB$4,F125*Hulpsheets!$BB$5),IF(E125="computer",F125*Hulpsheets!$BB$4,F125*Hulpsheets!$BB$5)*($C$7-48)/12)))</f>
        <v/>
      </c>
      <c r="L125" s="429" t="s">
        <v>120</v>
      </c>
      <c r="M125" s="257" t="str">
        <f>IF(LEN($C$5)&lt;=1,
    "",
    IF(
        OR($C$5="Overige (zorg-)instellingen",$C$5="Onderneming"),
        IF(Basisgegevens!$C$5="Ja",
            IFERROR(
                INDEX(Hulpsheets!$AO$3:$AR$18,
                    MATCH($C$9,Hulpsheets!$AN$3:$AN$18,0),
                    MATCH($C$6,Hulpsheets!$AO$3:$AR$3,0)
                ),
                ""
            ),
            IFERROR(
                INDEX(Hulpsheets!$AH$3:$AK$18,
                    MATCH($C$9,Hulpsheets!$AG$3:$AG$18,0),
                    MATCH($C$6,Hulpsheets!$AH$3:$AK$3,0)
                ),
                ""
            )
        ),
        IF($L125="Niet-economische activiteit",
            100%,
            IF(Basisgegevens!$C$5="Ja",
                IFERROR(
                    INDEX(Hulpsheets!$AO$3:$AR$18,
                        MATCH($C$9,Hulpsheets!$AN$3:$AN$18,0),
                        MATCH($C$6,Hulpsheets!$AO$3:$AR$3,0)
                    ),
                    ""
                ),
                IFERROR(
                    INDEX(Hulpsheets!$AH$3:$AK$18,
                        MATCH($C$9,Hulpsheets!$AG$3:$AG$18,0),
                        MATCH($C$6,Hulpsheets!$AH$3:$AK$3,0)
                    ),
                    ""
                )
            )
        )
    )
)</f>
        <v/>
      </c>
      <c r="N125" s="397">
        <f t="shared" si="31"/>
        <v>0</v>
      </c>
      <c r="O125" s="77" t="str">
        <f t="shared" si="32"/>
        <v/>
      </c>
      <c r="P125" s="86" t="str">
        <f t="shared" si="33"/>
        <v/>
      </c>
      <c r="R125" s="404"/>
      <c r="S125" s="407" t="str">
        <f t="shared" si="38"/>
        <v/>
      </c>
      <c r="T125" s="130" t="str">
        <f t="shared" si="34"/>
        <v/>
      </c>
      <c r="U125" s="70"/>
      <c r="V125" s="404"/>
      <c r="W125" s="70"/>
      <c r="X125" s="404"/>
      <c r="Z125" s="407" t="str">
        <f t="shared" si="39"/>
        <v/>
      </c>
      <c r="AA125" s="130" t="str">
        <f t="shared" si="35"/>
        <v/>
      </c>
      <c r="AB125" s="407" t="str">
        <f t="shared" si="36"/>
        <v/>
      </c>
      <c r="AC125" s="130" t="str">
        <f t="shared" si="37"/>
        <v/>
      </c>
      <c r="AD125" s="461"/>
    </row>
    <row r="126" spans="2:30" ht="13.5" hidden="1" outlineLevel="1" thickBot="1" x14ac:dyDescent="0.25">
      <c r="B126" s="514"/>
      <c r="C126" s="515"/>
      <c r="D126" s="515"/>
      <c r="E126" s="19"/>
      <c r="F126" s="141"/>
      <c r="G126" s="151" t="str">
        <f>IF(E126="","",IF($C$7&gt;12,IF(E126="computer",F126*Hulpsheets!$AX$4,F126*Hulpsheets!$AX$5),(IF(E126="computer",F126*Hulpsheets!$AX$4,F126*Hulpsheets!$AX$5)*$C$7/12)))</f>
        <v/>
      </c>
      <c r="H126" s="151" t="str">
        <f>IF(E126="","",IF($C$7&lt;13,0,IF($C$7&gt;24,IF(E126="computer",F126*Hulpsheets!$AY$4,F126*Hulpsheets!$AY$5),IF(E126="computer",F126*Hulpsheets!$AY$4,F126*Hulpsheets!$AY$5)*($C$7-12)/12)))</f>
        <v/>
      </c>
      <c r="I126" s="151" t="str">
        <f>IF(E126="","",IF($C$7&lt;24,0,IF($C$7&gt;36,IF(E126="computer",F126*Hulpsheets!$AZ$4,F126*Hulpsheets!$AZ$5),IF(E126="computer",F126*Hulpsheets!$AZ$4,F126*Hulpsheets!$AZ$5)*($C$7-24)/12)))</f>
        <v/>
      </c>
      <c r="J126" s="151" t="str">
        <f>IF(E126="","",IF($C$7&lt;36,0,IF($C$7&gt;48,IF(E126="computer",F126*Hulpsheets!$BA$4,F126*Hulpsheets!$BA$5),IF(E126="computer",F126*Hulpsheets!$BA$4,F126*Hulpsheets!$BA$5)*($C$7-36)/12)))</f>
        <v/>
      </c>
      <c r="K126" s="151" t="str">
        <f>IF(E126="","",IF($C$7&lt;48,0,IF($C$7&gt;48,IF(E126="computer",F126*Hulpsheets!$BB$4,F126*Hulpsheets!$BB$5),IF(E126="computer",F126*Hulpsheets!$BB$4,F126*Hulpsheets!$BB$5)*($C$7-48)/12)))</f>
        <v/>
      </c>
      <c r="L126" s="429" t="s">
        <v>120</v>
      </c>
      <c r="M126" s="257" t="str">
        <f>IF(LEN($C$5)&lt;=1,
    "",
    IF(
        OR($C$5="Overige (zorg-)instellingen",$C$5="Onderneming"),
        IF(Basisgegevens!$C$5="Ja",
            IFERROR(
                INDEX(Hulpsheets!$AO$3:$AR$18,
                    MATCH($C$9,Hulpsheets!$AN$3:$AN$18,0),
                    MATCH($C$6,Hulpsheets!$AO$3:$AR$3,0)
                ),
                ""
            ),
            IFERROR(
                INDEX(Hulpsheets!$AH$3:$AK$18,
                    MATCH($C$9,Hulpsheets!$AG$3:$AG$18,0),
                    MATCH($C$6,Hulpsheets!$AH$3:$AK$3,0)
                ),
                ""
            )
        ),
        IF($L126="Niet-economische activiteit",
            100%,
            IF(Basisgegevens!$C$5="Ja",
                IFERROR(
                    INDEX(Hulpsheets!$AO$3:$AR$18,
                        MATCH($C$9,Hulpsheets!$AN$3:$AN$18,0),
                        MATCH($C$6,Hulpsheets!$AO$3:$AR$3,0)
                    ),
                    ""
                ),
                IFERROR(
                    INDEX(Hulpsheets!$AH$3:$AK$18,
                        MATCH($C$9,Hulpsheets!$AG$3:$AG$18,0),
                        MATCH($C$6,Hulpsheets!$AH$3:$AK$3,0)
                    ),
                    ""
                )
            )
        )
    )
)</f>
        <v/>
      </c>
      <c r="N126" s="397">
        <f t="shared" si="31"/>
        <v>0</v>
      </c>
      <c r="O126" s="77" t="str">
        <f t="shared" si="32"/>
        <v/>
      </c>
      <c r="P126" s="86" t="str">
        <f t="shared" si="33"/>
        <v/>
      </c>
      <c r="R126" s="404"/>
      <c r="S126" s="407" t="str">
        <f t="shared" si="38"/>
        <v/>
      </c>
      <c r="T126" s="130" t="str">
        <f t="shared" si="34"/>
        <v/>
      </c>
      <c r="U126" s="70"/>
      <c r="V126" s="404"/>
      <c r="W126" s="70"/>
      <c r="X126" s="404"/>
      <c r="Z126" s="407" t="str">
        <f t="shared" si="39"/>
        <v/>
      </c>
      <c r="AA126" s="130" t="str">
        <f t="shared" si="35"/>
        <v/>
      </c>
      <c r="AB126" s="407" t="str">
        <f t="shared" si="36"/>
        <v/>
      </c>
      <c r="AC126" s="130" t="str">
        <f t="shared" si="37"/>
        <v/>
      </c>
      <c r="AD126" s="461"/>
    </row>
    <row r="127" spans="2:30" ht="13.5" hidden="1" outlineLevel="1" thickBot="1" x14ac:dyDescent="0.25">
      <c r="B127" s="527"/>
      <c r="C127" s="528"/>
      <c r="D127" s="528"/>
      <c r="E127" s="228"/>
      <c r="F127" s="150"/>
      <c r="G127" s="243" t="str">
        <f>IF(E127="","",IF($C$7&gt;12,IF(E127="computer",F127*Hulpsheets!$AX$4,F127*Hulpsheets!$AX$5),(IF(E127="computer",F127*Hulpsheets!$AX$4,F127*Hulpsheets!$AX$5)*$C$7/12)))</f>
        <v/>
      </c>
      <c r="H127" s="243" t="str">
        <f>IF(E127="","",IF($C$7&lt;13,0,IF($C$7&gt;24,IF(E127="computer",F127*Hulpsheets!$AY$4,F127*Hulpsheets!$AY$5),IF(E127="computer",F127*Hulpsheets!$AY$4,F127*Hulpsheets!$AY$5)*($C$7-12)/12)))</f>
        <v/>
      </c>
      <c r="I127" s="243" t="str">
        <f>IF(E127="","",IF($C$7&lt;24,0,IF($C$7&gt;36,IF(E127="computer",F127*Hulpsheets!$AZ$4,F127*Hulpsheets!$AZ$5),IF(E127="computer",F127*Hulpsheets!$AZ$4,F127*Hulpsheets!$AZ$5)*($C$7-24)/12)))</f>
        <v/>
      </c>
      <c r="J127" s="243" t="str">
        <f>IF(E127="","",IF($C$7&lt;36,0,IF($C$7&gt;48,IF(E127="computer",F127*Hulpsheets!$BA$4,F127*Hulpsheets!$BA$5),IF(E127="computer",F127*Hulpsheets!$BA$4,F127*Hulpsheets!$BA$5)*($C$7-36)/12)))</f>
        <v/>
      </c>
      <c r="K127" s="243" t="str">
        <f>IF(E127="","",IF($C$7&lt;48,0,IF($C$7&gt;48,IF(E127="computer",F127*Hulpsheets!$BB$4,F127*Hulpsheets!$BB$5),IF(E127="computer",F127*Hulpsheets!$BB$4,F127*Hulpsheets!$BB$5)*($C$7-48)/12)))</f>
        <v/>
      </c>
      <c r="L127" s="428" t="s">
        <v>120</v>
      </c>
      <c r="M127" s="427" t="str">
        <f>IF(LEN($C$5)&lt;=1,
    "",
    IF(
        OR($C$5="Overige (zorg-)instellingen",$C$5="Onderneming"),
        IF(Basisgegevens!$C$5="Ja",
            IFERROR(
                INDEX(Hulpsheets!$AO$3:$AR$18,
                    MATCH($C$9,Hulpsheets!$AN$3:$AN$18,0),
                    MATCH($C$6,Hulpsheets!$AO$3:$AR$3,0)
                ),
                ""
            ),
            IFERROR(
                INDEX(Hulpsheets!$AH$3:$AK$18,
                    MATCH($C$9,Hulpsheets!$AG$3:$AG$18,0),
                    MATCH($C$6,Hulpsheets!$AH$3:$AK$3,0)
                ),
                ""
            )
        ),
        IF($L127="Niet-economische activiteit",
            100%,
            IF(Basisgegevens!$C$5="Ja",
                IFERROR(
                    INDEX(Hulpsheets!$AO$3:$AR$18,
                        MATCH($C$9,Hulpsheets!$AN$3:$AN$18,0),
                        MATCH($C$6,Hulpsheets!$AO$3:$AR$3,0)
                    ),
                    ""
                ),
                IFERROR(
                    INDEX(Hulpsheets!$AH$3:$AK$18,
                        MATCH($C$9,Hulpsheets!$AG$3:$AG$18,0),
                        MATCH($C$6,Hulpsheets!$AH$3:$AK$3,0)
                    ),
                    ""
                )
            )
        )
    )
)</f>
        <v/>
      </c>
      <c r="N127" s="397">
        <f t="shared" si="31"/>
        <v>0</v>
      </c>
      <c r="O127" s="87" t="str">
        <f t="shared" si="32"/>
        <v/>
      </c>
      <c r="P127" s="88" t="str">
        <f t="shared" si="33"/>
        <v/>
      </c>
      <c r="R127" s="405"/>
      <c r="S127" s="407" t="str">
        <f t="shared" si="38"/>
        <v/>
      </c>
      <c r="T127" s="365" t="str">
        <f t="shared" si="34"/>
        <v/>
      </c>
      <c r="U127" s="70"/>
      <c r="V127" s="405"/>
      <c r="W127" s="70"/>
      <c r="X127" s="405"/>
      <c r="Z127" s="407" t="str">
        <f t="shared" si="39"/>
        <v/>
      </c>
      <c r="AA127" s="365" t="str">
        <f t="shared" si="35"/>
        <v/>
      </c>
      <c r="AB127" s="407" t="str">
        <f t="shared" si="36"/>
        <v/>
      </c>
      <c r="AC127" s="365" t="str">
        <f t="shared" si="37"/>
        <v/>
      </c>
      <c r="AD127" s="461"/>
    </row>
    <row r="128" spans="2:30" ht="13.5" collapsed="1" thickBot="1" x14ac:dyDescent="0.25">
      <c r="B128" s="32"/>
      <c r="C128" s="32"/>
      <c r="D128" s="103"/>
      <c r="E128" s="110"/>
      <c r="F128" s="110"/>
      <c r="G128" s="111"/>
      <c r="H128" s="112"/>
      <c r="I128" s="29"/>
      <c r="J128" s="111"/>
      <c r="L128" s="418" t="s">
        <v>102</v>
      </c>
      <c r="M128" s="78"/>
      <c r="N128" s="101">
        <f>SUM(N103:N127)</f>
        <v>0</v>
      </c>
      <c r="O128" s="101">
        <f>SUM(O103:O127)</f>
        <v>0</v>
      </c>
      <c r="P128" s="101">
        <f>SUM(P103:P127)</f>
        <v>0</v>
      </c>
      <c r="Q128" s="29"/>
      <c r="R128" s="364">
        <f>SUM(R103:R127)</f>
        <v>0</v>
      </c>
      <c r="S128" s="364">
        <f>SUM(S103:S127)</f>
        <v>0</v>
      </c>
      <c r="T128" s="364">
        <f>SUM(T103:T127)</f>
        <v>0</v>
      </c>
      <c r="V128" s="364">
        <f>SUM(V103:V127)</f>
        <v>0</v>
      </c>
      <c r="W128" s="70"/>
      <c r="X128" s="364">
        <f>SUM(X103:X127)</f>
        <v>0</v>
      </c>
      <c r="Z128" s="364">
        <f>SUM(Z103:Z127)</f>
        <v>0</v>
      </c>
      <c r="AA128" s="364">
        <f>SUM(AA103:AA127)</f>
        <v>0</v>
      </c>
      <c r="AB128" s="364">
        <f>SUM(AB103:AB127)</f>
        <v>0</v>
      </c>
      <c r="AC128" s="364">
        <f>SUM(AC103:AC127)</f>
        <v>0</v>
      </c>
      <c r="AD128" s="462"/>
    </row>
    <row r="129" spans="1:30" ht="13.5" thickBot="1" x14ac:dyDescent="0.25">
      <c r="B129" s="32"/>
      <c r="C129" s="32"/>
      <c r="D129" s="103"/>
      <c r="E129" s="110"/>
      <c r="F129" s="110"/>
      <c r="G129" s="111"/>
      <c r="H129" s="112"/>
      <c r="I129" s="29"/>
      <c r="J129" s="111"/>
      <c r="U129" s="100"/>
      <c r="V129" s="100"/>
      <c r="W129" s="100"/>
      <c r="X129" s="100"/>
      <c r="Z129" s="100"/>
      <c r="AA129" s="100"/>
      <c r="AB129" s="100"/>
    </row>
    <row r="130" spans="1:30" ht="15" customHeight="1" thickBot="1" x14ac:dyDescent="0.25">
      <c r="B130" s="503" t="s">
        <v>122</v>
      </c>
      <c r="C130" s="503"/>
      <c r="D130" s="503"/>
      <c r="E130" s="503"/>
      <c r="F130" s="29"/>
      <c r="I130" s="29"/>
      <c r="P130" s="29"/>
      <c r="Q130" s="29"/>
      <c r="R130" s="406" t="s">
        <v>87</v>
      </c>
      <c r="S130" s="401"/>
      <c r="T130" s="402"/>
      <c r="U130" s="29"/>
      <c r="V130" s="498" t="s">
        <v>61</v>
      </c>
      <c r="W130" s="6"/>
      <c r="X130" s="498" t="s">
        <v>62</v>
      </c>
      <c r="Z130" s="401"/>
      <c r="AA130" s="402"/>
      <c r="AB130" s="412"/>
      <c r="AC130" s="413"/>
      <c r="AD130" s="463"/>
    </row>
    <row r="131" spans="1:30" ht="13.5" thickBot="1" x14ac:dyDescent="0.25">
      <c r="B131" s="106"/>
      <c r="C131" s="106"/>
      <c r="D131" s="107"/>
      <c r="E131" s="107"/>
      <c r="G131" s="107"/>
      <c r="H131" s="108"/>
      <c r="I131" s="95"/>
      <c r="J131" s="107"/>
      <c r="K131" s="107"/>
      <c r="L131" s="107"/>
      <c r="P131" s="29"/>
      <c r="Q131" s="29"/>
      <c r="R131" s="6"/>
      <c r="S131" s="6"/>
      <c r="T131" s="6"/>
      <c r="U131" s="29"/>
      <c r="V131" s="499"/>
      <c r="W131" s="6"/>
      <c r="X131" s="499"/>
      <c r="Z131" s="6"/>
      <c r="AA131" s="6"/>
      <c r="AB131" s="6"/>
      <c r="AC131" s="97"/>
      <c r="AD131" s="97"/>
    </row>
    <row r="132" spans="1:30" ht="21" customHeight="1" thickBot="1" x14ac:dyDescent="0.25">
      <c r="A132" s="120"/>
      <c r="B132" s="504" t="s">
        <v>109</v>
      </c>
      <c r="C132" s="505"/>
      <c r="D132" s="505"/>
      <c r="E132" s="505"/>
      <c r="F132" s="505"/>
      <c r="G132" s="505"/>
      <c r="H132" s="505"/>
      <c r="I132" s="505"/>
      <c r="J132" s="505"/>
      <c r="K132" s="506"/>
      <c r="L132" s="236" t="s">
        <v>235</v>
      </c>
      <c r="M132" s="143" t="s">
        <v>94</v>
      </c>
      <c r="N132" s="237" t="s">
        <v>66</v>
      </c>
      <c r="O132" s="237" t="s">
        <v>95</v>
      </c>
      <c r="P132" s="237" t="s">
        <v>96</v>
      </c>
      <c r="Q132" s="120"/>
      <c r="R132" s="239" t="s">
        <v>68</v>
      </c>
      <c r="S132" s="238" t="s">
        <v>97</v>
      </c>
      <c r="T132" s="238" t="s">
        <v>70</v>
      </c>
      <c r="U132" s="119"/>
      <c r="V132" s="239" t="s">
        <v>68</v>
      </c>
      <c r="W132" s="409"/>
      <c r="X132" s="239" t="s">
        <v>68</v>
      </c>
      <c r="Y132" s="120"/>
      <c r="Z132" s="238" t="s">
        <v>97</v>
      </c>
      <c r="AA132" s="238" t="s">
        <v>70</v>
      </c>
      <c r="AB132" s="238" t="s">
        <v>97</v>
      </c>
      <c r="AC132" s="238" t="s">
        <v>70</v>
      </c>
      <c r="AD132" s="118"/>
    </row>
    <row r="133" spans="1:30" x14ac:dyDescent="0.2">
      <c r="B133" s="507"/>
      <c r="C133" s="508"/>
      <c r="D133" s="508"/>
      <c r="E133" s="508"/>
      <c r="F133" s="508"/>
      <c r="G133" s="508"/>
      <c r="H133" s="508"/>
      <c r="I133" s="508"/>
      <c r="J133" s="508"/>
      <c r="K133" s="509"/>
      <c r="L133" s="429" t="s">
        <v>120</v>
      </c>
      <c r="M133" s="257" t="str">
        <f>IF(LEN($C$5)&lt;=1,
    "",
    IF(
        OR($C$5="Overige (zorg-)instellingen",$C$5="Onderneming"),
        IF(Basisgegevens!$C$5="Ja",
            IFERROR(
                INDEX(Hulpsheets!$AO$3:$AR$18,
                    MATCH($C$9,Hulpsheets!$AN$3:$AN$18,0),
                    MATCH($C$6,Hulpsheets!$AO$3:$AR$3,0)
                ),
                ""
            ),
            IFERROR(
                INDEX(Hulpsheets!$AH$3:$AK$18,
                    MATCH($C$9,Hulpsheets!$AG$3:$AG$18,0),
                    MATCH($C$6,Hulpsheets!$AH$3:$AK$3,0)
                ),
                ""
            )
        ),
        IF($L133="Niet-economische activiteit",
            100%,
            IF(Basisgegevens!$C$5="Ja",
                IFERROR(
                    INDEX(Hulpsheets!$AO$3:$AR$18,
                        MATCH($C$9,Hulpsheets!$AN$3:$AN$18,0),
                        MATCH($C$6,Hulpsheets!$AO$3:$AR$3,0)
                    ),
                    ""
                ),
                IFERROR(
                    INDEX(Hulpsheets!$AH$3:$AK$18,
                        MATCH($C$9,Hulpsheets!$AG$3:$AG$18,0),
                        MATCH($C$6,Hulpsheets!$AH$3:$AK$3,0)
                    ),
                    ""
                )
            )
        )
    )
)</f>
        <v/>
      </c>
      <c r="N133" s="398"/>
      <c r="O133" s="394" t="str">
        <f t="shared" ref="O133:O157" si="40">IFERROR(N133*M133,"")</f>
        <v/>
      </c>
      <c r="P133" s="85" t="str">
        <f t="shared" ref="P133:P157" si="41">IFERROR(N133-O133,"")</f>
        <v/>
      </c>
      <c r="R133" s="404"/>
      <c r="S133" s="403" t="str">
        <f>IFERROR($R133*(1-$M133),"")</f>
        <v/>
      </c>
      <c r="T133" s="130" t="str">
        <f t="shared" ref="T133:T157" si="42">IFERROR(R133-S133,"")</f>
        <v/>
      </c>
      <c r="U133" s="80"/>
      <c r="V133" s="404"/>
      <c r="W133" s="70"/>
      <c r="X133" s="404"/>
      <c r="Z133" s="403" t="str">
        <f>IFERROR($V133*(1-$M133),"")</f>
        <v/>
      </c>
      <c r="AA133" s="130" t="str">
        <f t="shared" ref="AA133:AA157" si="43">IFERROR(V133-Z133,"")</f>
        <v/>
      </c>
      <c r="AB133" s="403" t="str">
        <f t="shared" ref="AB133:AB157" si="44">IFERROR($X133*(1-$M133),"")</f>
        <v/>
      </c>
      <c r="AC133" s="130" t="str">
        <f t="shared" ref="AC133:AC157" si="45">IFERROR(X133-AB133,"")</f>
        <v/>
      </c>
      <c r="AD133" s="461"/>
    </row>
    <row r="134" spans="1:30" x14ac:dyDescent="0.2">
      <c r="B134" s="500"/>
      <c r="C134" s="501"/>
      <c r="D134" s="501"/>
      <c r="E134" s="501"/>
      <c r="F134" s="501"/>
      <c r="G134" s="501"/>
      <c r="H134" s="501"/>
      <c r="I134" s="501"/>
      <c r="J134" s="501"/>
      <c r="K134" s="502"/>
      <c r="L134" s="429" t="s">
        <v>120</v>
      </c>
      <c r="M134" s="257" t="str">
        <f>IF(LEN($C$5)&lt;=1,
    "",
    IF(
        OR($C$5="Overige (zorg-)instellingen",$C$5="Onderneming"),
        IF(Basisgegevens!$C$5="Ja",
            IFERROR(
                INDEX(Hulpsheets!$AO$3:$AR$18,
                    MATCH($C$9,Hulpsheets!$AN$3:$AN$18,0),
                    MATCH($C$6,Hulpsheets!$AO$3:$AR$3,0)
                ),
                ""
            ),
            IFERROR(
                INDEX(Hulpsheets!$AH$3:$AK$18,
                    MATCH($C$9,Hulpsheets!$AG$3:$AG$18,0),
                    MATCH($C$6,Hulpsheets!$AH$3:$AK$3,0)
                ),
                ""
            )
        ),
        IF($L134="Niet-economische activiteit",
            100%,
            IF(Basisgegevens!$C$5="Ja",
                IFERROR(
                    INDEX(Hulpsheets!$AO$3:$AR$18,
                        MATCH($C$9,Hulpsheets!$AN$3:$AN$18,0),
                        MATCH($C$6,Hulpsheets!$AO$3:$AR$3,0)
                    ),
                    ""
                ),
                IFERROR(
                    INDEX(Hulpsheets!$AH$3:$AK$18,
                        MATCH($C$9,Hulpsheets!$AG$3:$AG$18,0),
                        MATCH($C$6,Hulpsheets!$AH$3:$AK$3,0)
                    ),
                    ""
                )
            )
        )
    )
)</f>
        <v/>
      </c>
      <c r="N134" s="399"/>
      <c r="O134" s="395" t="str">
        <f t="shared" si="40"/>
        <v/>
      </c>
      <c r="P134" s="86" t="str">
        <f t="shared" si="41"/>
        <v/>
      </c>
      <c r="R134" s="404"/>
      <c r="S134" s="403" t="str">
        <f t="shared" ref="S134:S157" si="46">IFERROR($R134*(1-$M134),"")</f>
        <v/>
      </c>
      <c r="T134" s="130" t="str">
        <f t="shared" si="42"/>
        <v/>
      </c>
      <c r="U134" s="70"/>
      <c r="V134" s="404"/>
      <c r="W134" s="70"/>
      <c r="X134" s="404"/>
      <c r="Z134" s="403" t="str">
        <f t="shared" ref="Z134:Z157" si="47">IFERROR($V134*(1-$M134),"")</f>
        <v/>
      </c>
      <c r="AA134" s="130" t="str">
        <f t="shared" si="43"/>
        <v/>
      </c>
      <c r="AB134" s="403" t="str">
        <f t="shared" si="44"/>
        <v/>
      </c>
      <c r="AC134" s="130" t="str">
        <f t="shared" si="45"/>
        <v/>
      </c>
      <c r="AD134" s="461"/>
    </row>
    <row r="135" spans="1:30" x14ac:dyDescent="0.2">
      <c r="B135" s="500"/>
      <c r="C135" s="501"/>
      <c r="D135" s="501"/>
      <c r="E135" s="501"/>
      <c r="F135" s="501"/>
      <c r="G135" s="501"/>
      <c r="H135" s="501"/>
      <c r="I135" s="501"/>
      <c r="J135" s="501"/>
      <c r="K135" s="502"/>
      <c r="L135" s="429" t="s">
        <v>120</v>
      </c>
      <c r="M135" s="257" t="str">
        <f>IF(LEN($C$5)&lt;=1,
    "",
    IF(
        OR($C$5="Overige (zorg-)instellingen",$C$5="Onderneming"),
        IF(Basisgegevens!$C$5="Ja",
            IFERROR(
                INDEX(Hulpsheets!$AO$3:$AR$18,
                    MATCH($C$9,Hulpsheets!$AN$3:$AN$18,0),
                    MATCH($C$6,Hulpsheets!$AO$3:$AR$3,0)
                ),
                ""
            ),
            IFERROR(
                INDEX(Hulpsheets!$AH$3:$AK$18,
                    MATCH($C$9,Hulpsheets!$AG$3:$AG$18,0),
                    MATCH($C$6,Hulpsheets!$AH$3:$AK$3,0)
                ),
                ""
            )
        ),
        IF($L135="Niet-economische activiteit",
            100%,
            IF(Basisgegevens!$C$5="Ja",
                IFERROR(
                    INDEX(Hulpsheets!$AO$3:$AR$18,
                        MATCH($C$9,Hulpsheets!$AN$3:$AN$18,0),
                        MATCH($C$6,Hulpsheets!$AO$3:$AR$3,0)
                    ),
                    ""
                ),
                IFERROR(
                    INDEX(Hulpsheets!$AH$3:$AK$18,
                        MATCH($C$9,Hulpsheets!$AG$3:$AG$18,0),
                        MATCH($C$6,Hulpsheets!$AH$3:$AK$3,0)
                    ),
                    ""
                )
            )
        )
    )
)</f>
        <v/>
      </c>
      <c r="N135" s="399"/>
      <c r="O135" s="395" t="str">
        <f t="shared" si="40"/>
        <v/>
      </c>
      <c r="P135" s="86" t="str">
        <f t="shared" si="41"/>
        <v/>
      </c>
      <c r="R135" s="404"/>
      <c r="S135" s="403" t="str">
        <f t="shared" si="46"/>
        <v/>
      </c>
      <c r="T135" s="130" t="str">
        <f t="shared" si="42"/>
        <v/>
      </c>
      <c r="U135" s="70"/>
      <c r="V135" s="404"/>
      <c r="W135" s="70"/>
      <c r="X135" s="404"/>
      <c r="Z135" s="403" t="str">
        <f t="shared" si="47"/>
        <v/>
      </c>
      <c r="AA135" s="130" t="str">
        <f t="shared" si="43"/>
        <v/>
      </c>
      <c r="AB135" s="403" t="str">
        <f t="shared" si="44"/>
        <v/>
      </c>
      <c r="AC135" s="130" t="str">
        <f t="shared" si="45"/>
        <v/>
      </c>
      <c r="AD135" s="461"/>
    </row>
    <row r="136" spans="1:30" x14ac:dyDescent="0.2">
      <c r="B136" s="500"/>
      <c r="C136" s="501"/>
      <c r="D136" s="501"/>
      <c r="E136" s="501"/>
      <c r="F136" s="501"/>
      <c r="G136" s="501"/>
      <c r="H136" s="501"/>
      <c r="I136" s="501"/>
      <c r="J136" s="501"/>
      <c r="K136" s="502"/>
      <c r="L136" s="429" t="s">
        <v>120</v>
      </c>
      <c r="M136" s="257" t="str">
        <f>IF(LEN($C$5)&lt;=1,
    "",
    IF(
        OR($C$5="Overige (zorg-)instellingen",$C$5="Onderneming"),
        IF(Basisgegevens!$C$5="Ja",
            IFERROR(
                INDEX(Hulpsheets!$AO$3:$AR$18,
                    MATCH($C$9,Hulpsheets!$AN$3:$AN$18,0),
                    MATCH($C$6,Hulpsheets!$AO$3:$AR$3,0)
                ),
                ""
            ),
            IFERROR(
                INDEX(Hulpsheets!$AH$3:$AK$18,
                    MATCH($C$9,Hulpsheets!$AG$3:$AG$18,0),
                    MATCH($C$6,Hulpsheets!$AH$3:$AK$3,0)
                ),
                ""
            )
        ),
        IF($L136="Niet-economische activiteit",
            100%,
            IF(Basisgegevens!$C$5="Ja",
                IFERROR(
                    INDEX(Hulpsheets!$AO$3:$AR$18,
                        MATCH($C$9,Hulpsheets!$AN$3:$AN$18,0),
                        MATCH($C$6,Hulpsheets!$AO$3:$AR$3,0)
                    ),
                    ""
                ),
                IFERROR(
                    INDEX(Hulpsheets!$AH$3:$AK$18,
                        MATCH($C$9,Hulpsheets!$AG$3:$AG$18,0),
                        MATCH($C$6,Hulpsheets!$AH$3:$AK$3,0)
                    ),
                    ""
                )
            )
        )
    )
)</f>
        <v/>
      </c>
      <c r="N136" s="399"/>
      <c r="O136" s="395" t="str">
        <f t="shared" si="40"/>
        <v/>
      </c>
      <c r="P136" s="86" t="str">
        <f t="shared" si="41"/>
        <v/>
      </c>
      <c r="R136" s="404"/>
      <c r="S136" s="403" t="str">
        <f t="shared" si="46"/>
        <v/>
      </c>
      <c r="T136" s="130" t="str">
        <f t="shared" si="42"/>
        <v/>
      </c>
      <c r="U136" s="70"/>
      <c r="V136" s="404"/>
      <c r="W136" s="70"/>
      <c r="X136" s="404"/>
      <c r="Z136" s="403" t="str">
        <f t="shared" si="47"/>
        <v/>
      </c>
      <c r="AA136" s="130" t="str">
        <f t="shared" si="43"/>
        <v/>
      </c>
      <c r="AB136" s="403" t="str">
        <f t="shared" si="44"/>
        <v/>
      </c>
      <c r="AC136" s="130" t="str">
        <f t="shared" si="45"/>
        <v/>
      </c>
      <c r="AD136" s="461"/>
    </row>
    <row r="137" spans="1:30" x14ac:dyDescent="0.2">
      <c r="B137" s="500"/>
      <c r="C137" s="501"/>
      <c r="D137" s="501"/>
      <c r="E137" s="501"/>
      <c r="F137" s="501"/>
      <c r="G137" s="501"/>
      <c r="H137" s="501"/>
      <c r="I137" s="501"/>
      <c r="J137" s="501"/>
      <c r="K137" s="502"/>
      <c r="L137" s="429" t="s">
        <v>120</v>
      </c>
      <c r="M137" s="257" t="str">
        <f>IF(LEN($C$5)&lt;=1,
    "",
    IF(
        OR($C$5="Overige (zorg-)instellingen",$C$5="Onderneming"),
        IF(Basisgegevens!$C$5="Ja",
            IFERROR(
                INDEX(Hulpsheets!$AO$3:$AR$18,
                    MATCH($C$9,Hulpsheets!$AN$3:$AN$18,0),
                    MATCH($C$6,Hulpsheets!$AO$3:$AR$3,0)
                ),
                ""
            ),
            IFERROR(
                INDEX(Hulpsheets!$AH$3:$AK$18,
                    MATCH($C$9,Hulpsheets!$AG$3:$AG$18,0),
                    MATCH($C$6,Hulpsheets!$AH$3:$AK$3,0)
                ),
                ""
            )
        ),
        IF($L137="Niet-economische activiteit",
            100%,
            IF(Basisgegevens!$C$5="Ja",
                IFERROR(
                    INDEX(Hulpsheets!$AO$3:$AR$18,
                        MATCH($C$9,Hulpsheets!$AN$3:$AN$18,0),
                        MATCH($C$6,Hulpsheets!$AO$3:$AR$3,0)
                    ),
                    ""
                ),
                IFERROR(
                    INDEX(Hulpsheets!$AH$3:$AK$18,
                        MATCH($C$9,Hulpsheets!$AG$3:$AG$18,0),
                        MATCH($C$6,Hulpsheets!$AH$3:$AK$3,0)
                    ),
                    ""
                )
            )
        )
    )
)</f>
        <v/>
      </c>
      <c r="N137" s="399"/>
      <c r="O137" s="395" t="str">
        <f t="shared" si="40"/>
        <v/>
      </c>
      <c r="P137" s="86" t="str">
        <f t="shared" si="41"/>
        <v/>
      </c>
      <c r="R137" s="404"/>
      <c r="S137" s="403" t="str">
        <f t="shared" si="46"/>
        <v/>
      </c>
      <c r="T137" s="130" t="str">
        <f t="shared" si="42"/>
        <v/>
      </c>
      <c r="U137" s="70"/>
      <c r="V137" s="404"/>
      <c r="W137" s="70"/>
      <c r="X137" s="404"/>
      <c r="Z137" s="403" t="str">
        <f t="shared" si="47"/>
        <v/>
      </c>
      <c r="AA137" s="130" t="str">
        <f t="shared" si="43"/>
        <v/>
      </c>
      <c r="AB137" s="403" t="str">
        <f t="shared" si="44"/>
        <v/>
      </c>
      <c r="AC137" s="130" t="str">
        <f t="shared" si="45"/>
        <v/>
      </c>
      <c r="AD137" s="461"/>
    </row>
    <row r="138" spans="1:30" x14ac:dyDescent="0.2">
      <c r="B138" s="500"/>
      <c r="C138" s="501"/>
      <c r="D138" s="501"/>
      <c r="E138" s="501"/>
      <c r="F138" s="501"/>
      <c r="G138" s="501"/>
      <c r="H138" s="501"/>
      <c r="I138" s="501"/>
      <c r="J138" s="501"/>
      <c r="K138" s="502"/>
      <c r="L138" s="429" t="s">
        <v>120</v>
      </c>
      <c r="M138" s="257" t="str">
        <f>IF(LEN($C$5)&lt;=1,
    "",
    IF(
        OR($C$5="Overige (zorg-)instellingen",$C$5="Onderneming"),
        IF(Basisgegevens!$C$5="Ja",
            IFERROR(
                INDEX(Hulpsheets!$AO$3:$AR$18,
                    MATCH($C$9,Hulpsheets!$AN$3:$AN$18,0),
                    MATCH($C$6,Hulpsheets!$AO$3:$AR$3,0)
                ),
                ""
            ),
            IFERROR(
                INDEX(Hulpsheets!$AH$3:$AK$18,
                    MATCH($C$9,Hulpsheets!$AG$3:$AG$18,0),
                    MATCH($C$6,Hulpsheets!$AH$3:$AK$3,0)
                ),
                ""
            )
        ),
        IF($L138="Niet-economische activiteit",
            100%,
            IF(Basisgegevens!$C$5="Ja",
                IFERROR(
                    INDEX(Hulpsheets!$AO$3:$AR$18,
                        MATCH($C$9,Hulpsheets!$AN$3:$AN$18,0),
                        MATCH($C$6,Hulpsheets!$AO$3:$AR$3,0)
                    ),
                    ""
                ),
                IFERROR(
                    INDEX(Hulpsheets!$AH$3:$AK$18,
                        MATCH($C$9,Hulpsheets!$AG$3:$AG$18,0),
                        MATCH($C$6,Hulpsheets!$AH$3:$AK$3,0)
                    ),
                    ""
                )
            )
        )
    )
)</f>
        <v/>
      </c>
      <c r="N138" s="399"/>
      <c r="O138" s="395" t="str">
        <f t="shared" si="40"/>
        <v/>
      </c>
      <c r="P138" s="86" t="str">
        <f t="shared" si="41"/>
        <v/>
      </c>
      <c r="R138" s="404"/>
      <c r="S138" s="403" t="str">
        <f t="shared" si="46"/>
        <v/>
      </c>
      <c r="T138" s="130" t="str">
        <f t="shared" si="42"/>
        <v/>
      </c>
      <c r="U138" s="70"/>
      <c r="V138" s="404"/>
      <c r="W138" s="70"/>
      <c r="X138" s="404"/>
      <c r="Z138" s="403" t="str">
        <f t="shared" si="47"/>
        <v/>
      </c>
      <c r="AA138" s="130" t="str">
        <f t="shared" si="43"/>
        <v/>
      </c>
      <c r="AB138" s="403" t="str">
        <f t="shared" si="44"/>
        <v/>
      </c>
      <c r="AC138" s="130" t="str">
        <f t="shared" si="45"/>
        <v/>
      </c>
      <c r="AD138" s="461"/>
    </row>
    <row r="139" spans="1:30" x14ac:dyDescent="0.2">
      <c r="B139" s="500"/>
      <c r="C139" s="501"/>
      <c r="D139" s="501"/>
      <c r="E139" s="501"/>
      <c r="F139" s="501"/>
      <c r="G139" s="501"/>
      <c r="H139" s="501"/>
      <c r="I139" s="501"/>
      <c r="J139" s="501"/>
      <c r="K139" s="502"/>
      <c r="L139" s="429" t="s">
        <v>120</v>
      </c>
      <c r="M139" s="257" t="str">
        <f>IF(LEN($C$5)&lt;=1,
    "",
    IF(
        OR($C$5="Overige (zorg-)instellingen",$C$5="Onderneming"),
        IF(Basisgegevens!$C$5="Ja",
            IFERROR(
                INDEX(Hulpsheets!$AO$3:$AR$18,
                    MATCH($C$9,Hulpsheets!$AN$3:$AN$18,0),
                    MATCH($C$6,Hulpsheets!$AO$3:$AR$3,0)
                ),
                ""
            ),
            IFERROR(
                INDEX(Hulpsheets!$AH$3:$AK$18,
                    MATCH($C$9,Hulpsheets!$AG$3:$AG$18,0),
                    MATCH($C$6,Hulpsheets!$AH$3:$AK$3,0)
                ),
                ""
            )
        ),
        IF($L139="Niet-economische activiteit",
            100%,
            IF(Basisgegevens!$C$5="Ja",
                IFERROR(
                    INDEX(Hulpsheets!$AO$3:$AR$18,
                        MATCH($C$9,Hulpsheets!$AN$3:$AN$18,0),
                        MATCH($C$6,Hulpsheets!$AO$3:$AR$3,0)
                    ),
                    ""
                ),
                IFERROR(
                    INDEX(Hulpsheets!$AH$3:$AK$18,
                        MATCH($C$9,Hulpsheets!$AG$3:$AG$18,0),
                        MATCH($C$6,Hulpsheets!$AH$3:$AK$3,0)
                    ),
                    ""
                )
            )
        )
    )
)</f>
        <v/>
      </c>
      <c r="N139" s="399"/>
      <c r="O139" s="395" t="str">
        <f t="shared" si="40"/>
        <v/>
      </c>
      <c r="P139" s="86" t="str">
        <f t="shared" si="41"/>
        <v/>
      </c>
      <c r="R139" s="404"/>
      <c r="S139" s="403" t="str">
        <f t="shared" si="46"/>
        <v/>
      </c>
      <c r="T139" s="130" t="str">
        <f t="shared" si="42"/>
        <v/>
      </c>
      <c r="U139" s="70"/>
      <c r="V139" s="404"/>
      <c r="W139" s="70"/>
      <c r="X139" s="404"/>
      <c r="Z139" s="403" t="str">
        <f t="shared" si="47"/>
        <v/>
      </c>
      <c r="AA139" s="130" t="str">
        <f t="shared" si="43"/>
        <v/>
      </c>
      <c r="AB139" s="403" t="str">
        <f t="shared" si="44"/>
        <v/>
      </c>
      <c r="AC139" s="130" t="str">
        <f t="shared" si="45"/>
        <v/>
      </c>
      <c r="AD139" s="461"/>
    </row>
    <row r="140" spans="1:30" x14ac:dyDescent="0.2">
      <c r="B140" s="500"/>
      <c r="C140" s="501"/>
      <c r="D140" s="501"/>
      <c r="E140" s="501"/>
      <c r="F140" s="501"/>
      <c r="G140" s="501"/>
      <c r="H140" s="501"/>
      <c r="I140" s="501"/>
      <c r="J140" s="501"/>
      <c r="K140" s="502"/>
      <c r="L140" s="429" t="s">
        <v>120</v>
      </c>
      <c r="M140" s="257" t="str">
        <f>IF(LEN($C$5)&lt;=1,
    "",
    IF(
        OR($C$5="Overige (zorg-)instellingen",$C$5="Onderneming"),
        IF(Basisgegevens!$C$5="Ja",
            IFERROR(
                INDEX(Hulpsheets!$AO$3:$AR$18,
                    MATCH($C$9,Hulpsheets!$AN$3:$AN$18,0),
                    MATCH($C$6,Hulpsheets!$AO$3:$AR$3,0)
                ),
                ""
            ),
            IFERROR(
                INDEX(Hulpsheets!$AH$3:$AK$18,
                    MATCH($C$9,Hulpsheets!$AG$3:$AG$18,0),
                    MATCH($C$6,Hulpsheets!$AH$3:$AK$3,0)
                ),
                ""
            )
        ),
        IF($L140="Niet-economische activiteit",
            100%,
            IF(Basisgegevens!$C$5="Ja",
                IFERROR(
                    INDEX(Hulpsheets!$AO$3:$AR$18,
                        MATCH($C$9,Hulpsheets!$AN$3:$AN$18,0),
                        MATCH($C$6,Hulpsheets!$AO$3:$AR$3,0)
                    ),
                    ""
                ),
                IFERROR(
                    INDEX(Hulpsheets!$AH$3:$AK$18,
                        MATCH($C$9,Hulpsheets!$AG$3:$AG$18,0),
                        MATCH($C$6,Hulpsheets!$AH$3:$AK$3,0)
                    ),
                    ""
                )
            )
        )
    )
)</f>
        <v/>
      </c>
      <c r="N140" s="399"/>
      <c r="O140" s="395" t="str">
        <f t="shared" si="40"/>
        <v/>
      </c>
      <c r="P140" s="86" t="str">
        <f t="shared" si="41"/>
        <v/>
      </c>
      <c r="R140" s="404"/>
      <c r="S140" s="403" t="str">
        <f t="shared" si="46"/>
        <v/>
      </c>
      <c r="T140" s="130" t="str">
        <f t="shared" si="42"/>
        <v/>
      </c>
      <c r="U140" s="70"/>
      <c r="V140" s="404"/>
      <c r="W140" s="70"/>
      <c r="X140" s="404"/>
      <c r="Z140" s="403" t="str">
        <f t="shared" si="47"/>
        <v/>
      </c>
      <c r="AA140" s="130" t="str">
        <f t="shared" si="43"/>
        <v/>
      </c>
      <c r="AB140" s="403" t="str">
        <f t="shared" si="44"/>
        <v/>
      </c>
      <c r="AC140" s="130" t="str">
        <f t="shared" si="45"/>
        <v/>
      </c>
      <c r="AD140" s="461"/>
    </row>
    <row r="141" spans="1:30" x14ac:dyDescent="0.2">
      <c r="B141" s="500"/>
      <c r="C141" s="501"/>
      <c r="D141" s="501"/>
      <c r="E141" s="501"/>
      <c r="F141" s="501"/>
      <c r="G141" s="501"/>
      <c r="H141" s="501"/>
      <c r="I141" s="501"/>
      <c r="J141" s="501"/>
      <c r="K141" s="502"/>
      <c r="L141" s="429" t="s">
        <v>120</v>
      </c>
      <c r="M141" s="257" t="str">
        <f>IF(LEN($C$5)&lt;=1,
    "",
    IF(
        OR($C$5="Overige (zorg-)instellingen",$C$5="Onderneming"),
        IF(Basisgegevens!$C$5="Ja",
            IFERROR(
                INDEX(Hulpsheets!$AO$3:$AR$18,
                    MATCH($C$9,Hulpsheets!$AN$3:$AN$18,0),
                    MATCH($C$6,Hulpsheets!$AO$3:$AR$3,0)
                ),
                ""
            ),
            IFERROR(
                INDEX(Hulpsheets!$AH$3:$AK$18,
                    MATCH($C$9,Hulpsheets!$AG$3:$AG$18,0),
                    MATCH($C$6,Hulpsheets!$AH$3:$AK$3,0)
                ),
                ""
            )
        ),
        IF($L141="Niet-economische activiteit",
            100%,
            IF(Basisgegevens!$C$5="Ja",
                IFERROR(
                    INDEX(Hulpsheets!$AO$3:$AR$18,
                        MATCH($C$9,Hulpsheets!$AN$3:$AN$18,0),
                        MATCH($C$6,Hulpsheets!$AO$3:$AR$3,0)
                    ),
                    ""
                ),
                IFERROR(
                    INDEX(Hulpsheets!$AH$3:$AK$18,
                        MATCH($C$9,Hulpsheets!$AG$3:$AG$18,0),
                        MATCH($C$6,Hulpsheets!$AH$3:$AK$3,0)
                    ),
                    ""
                )
            )
        )
    )
)</f>
        <v/>
      </c>
      <c r="N141" s="399"/>
      <c r="O141" s="395" t="str">
        <f t="shared" si="40"/>
        <v/>
      </c>
      <c r="P141" s="86" t="str">
        <f t="shared" si="41"/>
        <v/>
      </c>
      <c r="R141" s="404"/>
      <c r="S141" s="403" t="str">
        <f t="shared" si="46"/>
        <v/>
      </c>
      <c r="T141" s="130" t="str">
        <f t="shared" si="42"/>
        <v/>
      </c>
      <c r="U141" s="70"/>
      <c r="V141" s="404"/>
      <c r="W141" s="70"/>
      <c r="X141" s="404"/>
      <c r="Z141" s="403" t="str">
        <f t="shared" si="47"/>
        <v/>
      </c>
      <c r="AA141" s="130" t="str">
        <f t="shared" si="43"/>
        <v/>
      </c>
      <c r="AB141" s="403" t="str">
        <f t="shared" si="44"/>
        <v/>
      </c>
      <c r="AC141" s="130" t="str">
        <f t="shared" si="45"/>
        <v/>
      </c>
      <c r="AD141" s="461"/>
    </row>
    <row r="142" spans="1:30" x14ac:dyDescent="0.2">
      <c r="B142" s="500"/>
      <c r="C142" s="501"/>
      <c r="D142" s="501"/>
      <c r="E142" s="501"/>
      <c r="F142" s="501"/>
      <c r="G142" s="501"/>
      <c r="H142" s="501"/>
      <c r="I142" s="501"/>
      <c r="J142" s="501"/>
      <c r="K142" s="502"/>
      <c r="L142" s="429" t="s">
        <v>120</v>
      </c>
      <c r="M142" s="257" t="str">
        <f>IF(LEN($C$5)&lt;=1,
    "",
    IF(
        OR($C$5="Overige (zorg-)instellingen",$C$5="Onderneming"),
        IF(Basisgegevens!$C$5="Ja",
            IFERROR(
                INDEX(Hulpsheets!$AO$3:$AR$18,
                    MATCH($C$9,Hulpsheets!$AN$3:$AN$18,0),
                    MATCH($C$6,Hulpsheets!$AO$3:$AR$3,0)
                ),
                ""
            ),
            IFERROR(
                INDEX(Hulpsheets!$AH$3:$AK$18,
                    MATCH($C$9,Hulpsheets!$AG$3:$AG$18,0),
                    MATCH($C$6,Hulpsheets!$AH$3:$AK$3,0)
                ),
                ""
            )
        ),
        IF($L142="Niet-economische activiteit",
            100%,
            IF(Basisgegevens!$C$5="Ja",
                IFERROR(
                    INDEX(Hulpsheets!$AO$3:$AR$18,
                        MATCH($C$9,Hulpsheets!$AN$3:$AN$18,0),
                        MATCH($C$6,Hulpsheets!$AO$3:$AR$3,0)
                    ),
                    ""
                ),
                IFERROR(
                    INDEX(Hulpsheets!$AH$3:$AK$18,
                        MATCH($C$9,Hulpsheets!$AG$3:$AG$18,0),
                        MATCH($C$6,Hulpsheets!$AH$3:$AK$3,0)
                    ),
                    ""
                )
            )
        )
    )
)</f>
        <v/>
      </c>
      <c r="N142" s="399"/>
      <c r="O142" s="395" t="str">
        <f t="shared" si="40"/>
        <v/>
      </c>
      <c r="P142" s="86" t="str">
        <f t="shared" si="41"/>
        <v/>
      </c>
      <c r="R142" s="404"/>
      <c r="S142" s="403" t="str">
        <f t="shared" si="46"/>
        <v/>
      </c>
      <c r="T142" s="130" t="str">
        <f t="shared" si="42"/>
        <v/>
      </c>
      <c r="U142" s="70"/>
      <c r="V142" s="404"/>
      <c r="W142" s="70"/>
      <c r="X142" s="404"/>
      <c r="Z142" s="403" t="str">
        <f t="shared" si="47"/>
        <v/>
      </c>
      <c r="AA142" s="130" t="str">
        <f t="shared" si="43"/>
        <v/>
      </c>
      <c r="AB142" s="403" t="str">
        <f t="shared" si="44"/>
        <v/>
      </c>
      <c r="AC142" s="130" t="str">
        <f t="shared" si="45"/>
        <v/>
      </c>
      <c r="AD142" s="461"/>
    </row>
    <row r="143" spans="1:30" x14ac:dyDescent="0.2">
      <c r="B143" s="500"/>
      <c r="C143" s="501"/>
      <c r="D143" s="501"/>
      <c r="E143" s="501"/>
      <c r="F143" s="501"/>
      <c r="G143" s="501"/>
      <c r="H143" s="501"/>
      <c r="I143" s="501"/>
      <c r="J143" s="501"/>
      <c r="K143" s="502"/>
      <c r="L143" s="429" t="s">
        <v>120</v>
      </c>
      <c r="M143" s="257" t="str">
        <f>IF(LEN($C$5)&lt;=1,
    "",
    IF(
        OR($C$5="Overige (zorg-)instellingen",$C$5="Onderneming"),
        IF(Basisgegevens!$C$5="Ja",
            IFERROR(
                INDEX(Hulpsheets!$AO$3:$AR$18,
                    MATCH($C$9,Hulpsheets!$AN$3:$AN$18,0),
                    MATCH($C$6,Hulpsheets!$AO$3:$AR$3,0)
                ),
                ""
            ),
            IFERROR(
                INDEX(Hulpsheets!$AH$3:$AK$18,
                    MATCH($C$9,Hulpsheets!$AG$3:$AG$18,0),
                    MATCH($C$6,Hulpsheets!$AH$3:$AK$3,0)
                ),
                ""
            )
        ),
        IF($L143="Niet-economische activiteit",
            100%,
            IF(Basisgegevens!$C$5="Ja",
                IFERROR(
                    INDEX(Hulpsheets!$AO$3:$AR$18,
                        MATCH($C$9,Hulpsheets!$AN$3:$AN$18,0),
                        MATCH($C$6,Hulpsheets!$AO$3:$AR$3,0)
                    ),
                    ""
                ),
                IFERROR(
                    INDEX(Hulpsheets!$AH$3:$AK$18,
                        MATCH($C$9,Hulpsheets!$AG$3:$AG$18,0),
                        MATCH($C$6,Hulpsheets!$AH$3:$AK$3,0)
                    ),
                    ""
                )
            )
        )
    )
)</f>
        <v/>
      </c>
      <c r="N143" s="399"/>
      <c r="O143" s="395" t="str">
        <f t="shared" si="40"/>
        <v/>
      </c>
      <c r="P143" s="86" t="str">
        <f t="shared" si="41"/>
        <v/>
      </c>
      <c r="R143" s="404"/>
      <c r="S143" s="403" t="str">
        <f t="shared" si="46"/>
        <v/>
      </c>
      <c r="T143" s="130" t="str">
        <f t="shared" si="42"/>
        <v/>
      </c>
      <c r="U143" s="70"/>
      <c r="V143" s="404"/>
      <c r="W143" s="70"/>
      <c r="X143" s="404"/>
      <c r="Z143" s="403" t="str">
        <f t="shared" si="47"/>
        <v/>
      </c>
      <c r="AA143" s="130" t="str">
        <f t="shared" si="43"/>
        <v/>
      </c>
      <c r="AB143" s="403" t="str">
        <f t="shared" si="44"/>
        <v/>
      </c>
      <c r="AC143" s="130" t="str">
        <f t="shared" si="45"/>
        <v/>
      </c>
      <c r="AD143" s="461"/>
    </row>
    <row r="144" spans="1:30" x14ac:dyDescent="0.2">
      <c r="B144" s="500"/>
      <c r="C144" s="501"/>
      <c r="D144" s="501"/>
      <c r="E144" s="501"/>
      <c r="F144" s="501"/>
      <c r="G144" s="501"/>
      <c r="H144" s="501"/>
      <c r="I144" s="501"/>
      <c r="J144" s="501"/>
      <c r="K144" s="502"/>
      <c r="L144" s="429" t="s">
        <v>120</v>
      </c>
      <c r="M144" s="257" t="str">
        <f>IF(LEN($C$5)&lt;=1,
    "",
    IF(
        OR($C$5="Overige (zorg-)instellingen",$C$5="Onderneming"),
        IF(Basisgegevens!$C$5="Ja",
            IFERROR(
                INDEX(Hulpsheets!$AO$3:$AR$18,
                    MATCH($C$9,Hulpsheets!$AN$3:$AN$18,0),
                    MATCH($C$6,Hulpsheets!$AO$3:$AR$3,0)
                ),
                ""
            ),
            IFERROR(
                INDEX(Hulpsheets!$AH$3:$AK$18,
                    MATCH($C$9,Hulpsheets!$AG$3:$AG$18,0),
                    MATCH($C$6,Hulpsheets!$AH$3:$AK$3,0)
                ),
                ""
            )
        ),
        IF($L144="Niet-economische activiteit",
            100%,
            IF(Basisgegevens!$C$5="Ja",
                IFERROR(
                    INDEX(Hulpsheets!$AO$3:$AR$18,
                        MATCH($C$9,Hulpsheets!$AN$3:$AN$18,0),
                        MATCH($C$6,Hulpsheets!$AO$3:$AR$3,0)
                    ),
                    ""
                ),
                IFERROR(
                    INDEX(Hulpsheets!$AH$3:$AK$18,
                        MATCH($C$9,Hulpsheets!$AG$3:$AG$18,0),
                        MATCH($C$6,Hulpsheets!$AH$3:$AK$3,0)
                    ),
                    ""
                )
            )
        )
    )
)</f>
        <v/>
      </c>
      <c r="N144" s="399"/>
      <c r="O144" s="395" t="str">
        <f t="shared" si="40"/>
        <v/>
      </c>
      <c r="P144" s="86" t="str">
        <f t="shared" si="41"/>
        <v/>
      </c>
      <c r="R144" s="404"/>
      <c r="S144" s="403" t="str">
        <f t="shared" si="46"/>
        <v/>
      </c>
      <c r="T144" s="130" t="str">
        <f t="shared" si="42"/>
        <v/>
      </c>
      <c r="U144" s="70"/>
      <c r="V144" s="404"/>
      <c r="W144" s="70"/>
      <c r="X144" s="404"/>
      <c r="Z144" s="403" t="str">
        <f t="shared" si="47"/>
        <v/>
      </c>
      <c r="AA144" s="130" t="str">
        <f t="shared" si="43"/>
        <v/>
      </c>
      <c r="AB144" s="403" t="str">
        <f t="shared" si="44"/>
        <v/>
      </c>
      <c r="AC144" s="130" t="str">
        <f t="shared" si="45"/>
        <v/>
      </c>
      <c r="AD144" s="461"/>
    </row>
    <row r="145" spans="2:30" x14ac:dyDescent="0.2">
      <c r="B145" s="500"/>
      <c r="C145" s="501"/>
      <c r="D145" s="501"/>
      <c r="E145" s="501"/>
      <c r="F145" s="501"/>
      <c r="G145" s="501"/>
      <c r="H145" s="501"/>
      <c r="I145" s="501"/>
      <c r="J145" s="501"/>
      <c r="K145" s="502"/>
      <c r="L145" s="429" t="s">
        <v>120</v>
      </c>
      <c r="M145" s="257" t="str">
        <f>IF(LEN($C$5)&lt;=1,
    "",
    IF(
        OR($C$5="Overige (zorg-)instellingen",$C$5="Onderneming"),
        IF(Basisgegevens!$C$5="Ja",
            IFERROR(
                INDEX(Hulpsheets!$AO$3:$AR$18,
                    MATCH($C$9,Hulpsheets!$AN$3:$AN$18,0),
                    MATCH($C$6,Hulpsheets!$AO$3:$AR$3,0)
                ),
                ""
            ),
            IFERROR(
                INDEX(Hulpsheets!$AH$3:$AK$18,
                    MATCH($C$9,Hulpsheets!$AG$3:$AG$18,0),
                    MATCH($C$6,Hulpsheets!$AH$3:$AK$3,0)
                ),
                ""
            )
        ),
        IF($L145="Niet-economische activiteit",
            100%,
            IF(Basisgegevens!$C$5="Ja",
                IFERROR(
                    INDEX(Hulpsheets!$AO$3:$AR$18,
                        MATCH($C$9,Hulpsheets!$AN$3:$AN$18,0),
                        MATCH($C$6,Hulpsheets!$AO$3:$AR$3,0)
                    ),
                    ""
                ),
                IFERROR(
                    INDEX(Hulpsheets!$AH$3:$AK$18,
                        MATCH($C$9,Hulpsheets!$AG$3:$AG$18,0),
                        MATCH($C$6,Hulpsheets!$AH$3:$AK$3,0)
                    ),
                    ""
                )
            )
        )
    )
)</f>
        <v/>
      </c>
      <c r="N145" s="399"/>
      <c r="O145" s="395" t="str">
        <f t="shared" si="40"/>
        <v/>
      </c>
      <c r="P145" s="86" t="str">
        <f t="shared" si="41"/>
        <v/>
      </c>
      <c r="R145" s="404"/>
      <c r="S145" s="403" t="str">
        <f t="shared" si="46"/>
        <v/>
      </c>
      <c r="T145" s="130" t="str">
        <f t="shared" si="42"/>
        <v/>
      </c>
      <c r="U145" s="70"/>
      <c r="V145" s="404"/>
      <c r="W145" s="70"/>
      <c r="X145" s="404"/>
      <c r="Z145" s="403" t="str">
        <f t="shared" si="47"/>
        <v/>
      </c>
      <c r="AA145" s="130" t="str">
        <f t="shared" si="43"/>
        <v/>
      </c>
      <c r="AB145" s="403" t="str">
        <f t="shared" si="44"/>
        <v/>
      </c>
      <c r="AC145" s="130" t="str">
        <f t="shared" si="45"/>
        <v/>
      </c>
      <c r="AD145" s="461"/>
    </row>
    <row r="146" spans="2:30" x14ac:dyDescent="0.2">
      <c r="B146" s="500"/>
      <c r="C146" s="501"/>
      <c r="D146" s="501"/>
      <c r="E146" s="501"/>
      <c r="F146" s="501"/>
      <c r="G146" s="501"/>
      <c r="H146" s="501"/>
      <c r="I146" s="501"/>
      <c r="J146" s="501"/>
      <c r="K146" s="502"/>
      <c r="L146" s="429" t="s">
        <v>120</v>
      </c>
      <c r="M146" s="257" t="str">
        <f>IF(LEN($C$5)&lt;=1,
    "",
    IF(
        OR($C$5="Overige (zorg-)instellingen",$C$5="Onderneming"),
        IF(Basisgegevens!$C$5="Ja",
            IFERROR(
                INDEX(Hulpsheets!$AO$3:$AR$18,
                    MATCH($C$9,Hulpsheets!$AN$3:$AN$18,0),
                    MATCH($C$6,Hulpsheets!$AO$3:$AR$3,0)
                ),
                ""
            ),
            IFERROR(
                INDEX(Hulpsheets!$AH$3:$AK$18,
                    MATCH($C$9,Hulpsheets!$AG$3:$AG$18,0),
                    MATCH($C$6,Hulpsheets!$AH$3:$AK$3,0)
                ),
                ""
            )
        ),
        IF($L146="Niet-economische activiteit",
            100%,
            IF(Basisgegevens!$C$5="Ja",
                IFERROR(
                    INDEX(Hulpsheets!$AO$3:$AR$18,
                        MATCH($C$9,Hulpsheets!$AN$3:$AN$18,0),
                        MATCH($C$6,Hulpsheets!$AO$3:$AR$3,0)
                    ),
                    ""
                ),
                IFERROR(
                    INDEX(Hulpsheets!$AH$3:$AK$18,
                        MATCH($C$9,Hulpsheets!$AG$3:$AG$18,0),
                        MATCH($C$6,Hulpsheets!$AH$3:$AK$3,0)
                    ),
                    ""
                )
            )
        )
    )
)</f>
        <v/>
      </c>
      <c r="N146" s="399"/>
      <c r="O146" s="395" t="str">
        <f t="shared" si="40"/>
        <v/>
      </c>
      <c r="P146" s="86" t="str">
        <f t="shared" si="41"/>
        <v/>
      </c>
      <c r="R146" s="404"/>
      <c r="S146" s="403" t="str">
        <f t="shared" si="46"/>
        <v/>
      </c>
      <c r="T146" s="130" t="str">
        <f t="shared" si="42"/>
        <v/>
      </c>
      <c r="U146" s="70"/>
      <c r="V146" s="404"/>
      <c r="W146" s="70"/>
      <c r="X146" s="404"/>
      <c r="Z146" s="403" t="str">
        <f t="shared" si="47"/>
        <v/>
      </c>
      <c r="AA146" s="130" t="str">
        <f t="shared" si="43"/>
        <v/>
      </c>
      <c r="AB146" s="403" t="str">
        <f t="shared" si="44"/>
        <v/>
      </c>
      <c r="AC146" s="130" t="str">
        <f t="shared" si="45"/>
        <v/>
      </c>
      <c r="AD146" s="461"/>
    </row>
    <row r="147" spans="2:30" ht="13.5" thickBot="1" x14ac:dyDescent="0.25">
      <c r="B147" s="500"/>
      <c r="C147" s="501"/>
      <c r="D147" s="501"/>
      <c r="E147" s="501"/>
      <c r="F147" s="501"/>
      <c r="G147" s="501"/>
      <c r="H147" s="501"/>
      <c r="I147" s="501"/>
      <c r="J147" s="501"/>
      <c r="K147" s="502"/>
      <c r="L147" s="429" t="s">
        <v>120</v>
      </c>
      <c r="M147" s="257" t="str">
        <f>IF(LEN($C$5)&lt;=1,
    "",
    IF(
        OR($C$5="Overige (zorg-)instellingen",$C$5="Onderneming"),
        IF(Basisgegevens!$C$5="Ja",
            IFERROR(
                INDEX(Hulpsheets!$AO$3:$AR$18,
                    MATCH($C$9,Hulpsheets!$AN$3:$AN$18,0),
                    MATCH($C$6,Hulpsheets!$AO$3:$AR$3,0)
                ),
                ""
            ),
            IFERROR(
                INDEX(Hulpsheets!$AH$3:$AK$18,
                    MATCH($C$9,Hulpsheets!$AG$3:$AG$18,0),
                    MATCH($C$6,Hulpsheets!$AH$3:$AK$3,0)
                ),
                ""
            )
        ),
        IF($L147="Niet-economische activiteit",
            100%,
            IF(Basisgegevens!$C$5="Ja",
                IFERROR(
                    INDEX(Hulpsheets!$AO$3:$AR$18,
                        MATCH($C$9,Hulpsheets!$AN$3:$AN$18,0),
                        MATCH($C$6,Hulpsheets!$AO$3:$AR$3,0)
                    ),
                    ""
                ),
                IFERROR(
                    INDEX(Hulpsheets!$AH$3:$AK$18,
                        MATCH($C$9,Hulpsheets!$AG$3:$AG$18,0),
                        MATCH($C$6,Hulpsheets!$AH$3:$AK$3,0)
                    ),
                    ""
                )
            )
        )
    )
)</f>
        <v/>
      </c>
      <c r="N147" s="399"/>
      <c r="O147" s="395" t="str">
        <f t="shared" si="40"/>
        <v/>
      </c>
      <c r="P147" s="86" t="str">
        <f t="shared" si="41"/>
        <v/>
      </c>
      <c r="R147" s="404"/>
      <c r="S147" s="403" t="str">
        <f t="shared" si="46"/>
        <v/>
      </c>
      <c r="T147" s="130" t="str">
        <f t="shared" si="42"/>
        <v/>
      </c>
      <c r="U147" s="70"/>
      <c r="V147" s="404"/>
      <c r="W147" s="70"/>
      <c r="X147" s="404"/>
      <c r="Z147" s="403" t="str">
        <f t="shared" si="47"/>
        <v/>
      </c>
      <c r="AA147" s="130" t="str">
        <f t="shared" si="43"/>
        <v/>
      </c>
      <c r="AB147" s="403" t="str">
        <f t="shared" si="44"/>
        <v/>
      </c>
      <c r="AC147" s="130" t="str">
        <f t="shared" si="45"/>
        <v/>
      </c>
      <c r="AD147" s="461"/>
    </row>
    <row r="148" spans="2:30" ht="13.5" hidden="1" outlineLevel="1" thickBot="1" x14ac:dyDescent="0.25">
      <c r="B148" s="500"/>
      <c r="C148" s="501"/>
      <c r="D148" s="501"/>
      <c r="E148" s="501"/>
      <c r="F148" s="501"/>
      <c r="G148" s="501"/>
      <c r="H148" s="501"/>
      <c r="I148" s="501"/>
      <c r="J148" s="501"/>
      <c r="K148" s="502"/>
      <c r="L148" s="429" t="s">
        <v>120</v>
      </c>
      <c r="M148" s="257" t="str">
        <f>IF(LEN($C$5)&lt;=1,
    "",
    IF(
        OR($C$5="Overige (zorg-)instellingen",$C$5="Onderneming"),
        IF(Basisgegevens!$C$5="Ja",
            IFERROR(
                INDEX(Hulpsheets!$AO$3:$AR$18,
                    MATCH($C$9,Hulpsheets!$AN$3:$AN$18,0),
                    MATCH($C$6,Hulpsheets!$AO$3:$AR$3,0)
                ),
                ""
            ),
            IFERROR(
                INDEX(Hulpsheets!$AH$3:$AK$18,
                    MATCH($C$9,Hulpsheets!$AG$3:$AG$18,0),
                    MATCH($C$6,Hulpsheets!$AH$3:$AK$3,0)
                ),
                ""
            )
        ),
        IF($L148="Niet-economische activiteit",
            100%,
            IF(Basisgegevens!$C$5="Ja",
                IFERROR(
                    INDEX(Hulpsheets!$AO$3:$AR$18,
                        MATCH($C$9,Hulpsheets!$AN$3:$AN$18,0),
                        MATCH($C$6,Hulpsheets!$AO$3:$AR$3,0)
                    ),
                    ""
                ),
                IFERROR(
                    INDEX(Hulpsheets!$AH$3:$AK$18,
                        MATCH($C$9,Hulpsheets!$AG$3:$AG$18,0),
                        MATCH($C$6,Hulpsheets!$AH$3:$AK$3,0)
                    ),
                    ""
                )
            )
        )
    )
)</f>
        <v/>
      </c>
      <c r="N148" s="399"/>
      <c r="O148" s="77" t="str">
        <f t="shared" si="40"/>
        <v/>
      </c>
      <c r="P148" s="86" t="str">
        <f t="shared" si="41"/>
        <v/>
      </c>
      <c r="R148" s="404"/>
      <c r="S148" s="403" t="str">
        <f t="shared" si="46"/>
        <v/>
      </c>
      <c r="T148" s="130" t="str">
        <f t="shared" si="42"/>
        <v/>
      </c>
      <c r="U148" s="70"/>
      <c r="V148" s="404"/>
      <c r="W148" s="70"/>
      <c r="X148" s="404"/>
      <c r="Z148" s="403" t="str">
        <f t="shared" si="47"/>
        <v/>
      </c>
      <c r="AA148" s="130" t="str">
        <f t="shared" si="43"/>
        <v/>
      </c>
      <c r="AB148" s="403" t="str">
        <f t="shared" si="44"/>
        <v/>
      </c>
      <c r="AC148" s="130" t="str">
        <f t="shared" si="45"/>
        <v/>
      </c>
      <c r="AD148" s="461"/>
    </row>
    <row r="149" spans="2:30" ht="13.5" hidden="1" outlineLevel="1" thickBot="1" x14ac:dyDescent="0.25">
      <c r="B149" s="500"/>
      <c r="C149" s="501"/>
      <c r="D149" s="501"/>
      <c r="E149" s="501"/>
      <c r="F149" s="501"/>
      <c r="G149" s="501"/>
      <c r="H149" s="501"/>
      <c r="I149" s="501"/>
      <c r="J149" s="501"/>
      <c r="K149" s="502"/>
      <c r="L149" s="429" t="s">
        <v>120</v>
      </c>
      <c r="M149" s="257" t="str">
        <f>IF(LEN($C$5)&lt;=1,
    "",
    IF(
        OR($C$5="Overige (zorg-)instellingen",$C$5="Onderneming"),
        IF(Basisgegevens!$C$5="Ja",
            IFERROR(
                INDEX(Hulpsheets!$AO$3:$AR$18,
                    MATCH($C$9,Hulpsheets!$AN$3:$AN$18,0),
                    MATCH($C$6,Hulpsheets!$AO$3:$AR$3,0)
                ),
                ""
            ),
            IFERROR(
                INDEX(Hulpsheets!$AH$3:$AK$18,
                    MATCH($C$9,Hulpsheets!$AG$3:$AG$18,0),
                    MATCH($C$6,Hulpsheets!$AH$3:$AK$3,0)
                ),
                ""
            )
        ),
        IF($L149="Niet-economische activiteit",
            100%,
            IF(Basisgegevens!$C$5="Ja",
                IFERROR(
                    INDEX(Hulpsheets!$AO$3:$AR$18,
                        MATCH($C$9,Hulpsheets!$AN$3:$AN$18,0),
                        MATCH($C$6,Hulpsheets!$AO$3:$AR$3,0)
                    ),
                    ""
                ),
                IFERROR(
                    INDEX(Hulpsheets!$AH$3:$AK$18,
                        MATCH($C$9,Hulpsheets!$AG$3:$AG$18,0),
                        MATCH($C$6,Hulpsheets!$AH$3:$AK$3,0)
                    ),
                    ""
                )
            )
        )
    )
)</f>
        <v/>
      </c>
      <c r="N149" s="399"/>
      <c r="O149" s="77" t="str">
        <f t="shared" si="40"/>
        <v/>
      </c>
      <c r="P149" s="86" t="str">
        <f t="shared" si="41"/>
        <v/>
      </c>
      <c r="R149" s="404"/>
      <c r="S149" s="403" t="str">
        <f t="shared" si="46"/>
        <v/>
      </c>
      <c r="T149" s="130" t="str">
        <f t="shared" si="42"/>
        <v/>
      </c>
      <c r="U149" s="70"/>
      <c r="V149" s="404"/>
      <c r="W149" s="70"/>
      <c r="X149" s="404"/>
      <c r="Z149" s="403" t="str">
        <f t="shared" si="47"/>
        <v/>
      </c>
      <c r="AA149" s="130" t="str">
        <f t="shared" si="43"/>
        <v/>
      </c>
      <c r="AB149" s="403" t="str">
        <f t="shared" si="44"/>
        <v/>
      </c>
      <c r="AC149" s="130" t="str">
        <f t="shared" si="45"/>
        <v/>
      </c>
      <c r="AD149" s="461"/>
    </row>
    <row r="150" spans="2:30" ht="13.5" hidden="1" outlineLevel="1" thickBot="1" x14ac:dyDescent="0.25">
      <c r="B150" s="500"/>
      <c r="C150" s="501"/>
      <c r="D150" s="501"/>
      <c r="E150" s="501"/>
      <c r="F150" s="501"/>
      <c r="G150" s="501"/>
      <c r="H150" s="501"/>
      <c r="I150" s="501"/>
      <c r="J150" s="501"/>
      <c r="K150" s="502"/>
      <c r="L150" s="429" t="s">
        <v>120</v>
      </c>
      <c r="M150" s="257" t="str">
        <f>IF(LEN($C$5)&lt;=1,
    "",
    IF(
        OR($C$5="Overige (zorg-)instellingen",$C$5="Onderneming"),
        IF(Basisgegevens!$C$5="Ja",
            IFERROR(
                INDEX(Hulpsheets!$AO$3:$AR$18,
                    MATCH($C$9,Hulpsheets!$AN$3:$AN$18,0),
                    MATCH($C$6,Hulpsheets!$AO$3:$AR$3,0)
                ),
                ""
            ),
            IFERROR(
                INDEX(Hulpsheets!$AH$3:$AK$18,
                    MATCH($C$9,Hulpsheets!$AG$3:$AG$18,0),
                    MATCH($C$6,Hulpsheets!$AH$3:$AK$3,0)
                ),
                ""
            )
        ),
        IF($L150="Niet-economische activiteit",
            100%,
            IF(Basisgegevens!$C$5="Ja",
                IFERROR(
                    INDEX(Hulpsheets!$AO$3:$AR$18,
                        MATCH($C$9,Hulpsheets!$AN$3:$AN$18,0),
                        MATCH($C$6,Hulpsheets!$AO$3:$AR$3,0)
                    ),
                    ""
                ),
                IFERROR(
                    INDEX(Hulpsheets!$AH$3:$AK$18,
                        MATCH($C$9,Hulpsheets!$AG$3:$AG$18,0),
                        MATCH($C$6,Hulpsheets!$AH$3:$AK$3,0)
                    ),
                    ""
                )
            )
        )
    )
)</f>
        <v/>
      </c>
      <c r="N150" s="399"/>
      <c r="O150" s="77" t="str">
        <f t="shared" si="40"/>
        <v/>
      </c>
      <c r="P150" s="86" t="str">
        <f t="shared" si="41"/>
        <v/>
      </c>
      <c r="R150" s="404"/>
      <c r="S150" s="403" t="str">
        <f t="shared" si="46"/>
        <v/>
      </c>
      <c r="T150" s="130" t="str">
        <f t="shared" si="42"/>
        <v/>
      </c>
      <c r="U150" s="70"/>
      <c r="V150" s="404"/>
      <c r="W150" s="70"/>
      <c r="X150" s="404"/>
      <c r="Z150" s="403" t="str">
        <f t="shared" si="47"/>
        <v/>
      </c>
      <c r="AA150" s="130" t="str">
        <f t="shared" si="43"/>
        <v/>
      </c>
      <c r="AB150" s="403" t="str">
        <f t="shared" si="44"/>
        <v/>
      </c>
      <c r="AC150" s="130" t="str">
        <f t="shared" si="45"/>
        <v/>
      </c>
      <c r="AD150" s="461"/>
    </row>
    <row r="151" spans="2:30" ht="13.5" hidden="1" outlineLevel="1" thickBot="1" x14ac:dyDescent="0.25">
      <c r="B151" s="500"/>
      <c r="C151" s="501"/>
      <c r="D151" s="501"/>
      <c r="E151" s="501"/>
      <c r="F151" s="501"/>
      <c r="G151" s="501"/>
      <c r="H151" s="501"/>
      <c r="I151" s="501"/>
      <c r="J151" s="501"/>
      <c r="K151" s="502"/>
      <c r="L151" s="429" t="s">
        <v>120</v>
      </c>
      <c r="M151" s="257" t="str">
        <f>IF(LEN($C$5)&lt;=1,
    "",
    IF(
        OR($C$5="Overige (zorg-)instellingen",$C$5="Onderneming"),
        IF(Basisgegevens!$C$5="Ja",
            IFERROR(
                INDEX(Hulpsheets!$AO$3:$AR$18,
                    MATCH($C$9,Hulpsheets!$AN$3:$AN$18,0),
                    MATCH($C$6,Hulpsheets!$AO$3:$AR$3,0)
                ),
                ""
            ),
            IFERROR(
                INDEX(Hulpsheets!$AH$3:$AK$18,
                    MATCH($C$9,Hulpsheets!$AG$3:$AG$18,0),
                    MATCH($C$6,Hulpsheets!$AH$3:$AK$3,0)
                ),
                ""
            )
        ),
        IF($L151="Niet-economische activiteit",
            100%,
            IF(Basisgegevens!$C$5="Ja",
                IFERROR(
                    INDEX(Hulpsheets!$AO$3:$AR$18,
                        MATCH($C$9,Hulpsheets!$AN$3:$AN$18,0),
                        MATCH($C$6,Hulpsheets!$AO$3:$AR$3,0)
                    ),
                    ""
                ),
                IFERROR(
                    INDEX(Hulpsheets!$AH$3:$AK$18,
                        MATCH($C$9,Hulpsheets!$AG$3:$AG$18,0),
                        MATCH($C$6,Hulpsheets!$AH$3:$AK$3,0)
                    ),
                    ""
                )
            )
        )
    )
)</f>
        <v/>
      </c>
      <c r="N151" s="399"/>
      <c r="O151" s="77" t="str">
        <f t="shared" si="40"/>
        <v/>
      </c>
      <c r="P151" s="86" t="str">
        <f t="shared" si="41"/>
        <v/>
      </c>
      <c r="R151" s="404"/>
      <c r="S151" s="403" t="str">
        <f t="shared" si="46"/>
        <v/>
      </c>
      <c r="T151" s="130" t="str">
        <f t="shared" si="42"/>
        <v/>
      </c>
      <c r="U151" s="70"/>
      <c r="V151" s="404"/>
      <c r="W151" s="70"/>
      <c r="X151" s="404"/>
      <c r="Z151" s="403" t="str">
        <f t="shared" si="47"/>
        <v/>
      </c>
      <c r="AA151" s="130" t="str">
        <f t="shared" si="43"/>
        <v/>
      </c>
      <c r="AB151" s="403" t="str">
        <f t="shared" si="44"/>
        <v/>
      </c>
      <c r="AC151" s="130" t="str">
        <f t="shared" si="45"/>
        <v/>
      </c>
      <c r="AD151" s="461"/>
    </row>
    <row r="152" spans="2:30" ht="13.5" hidden="1" outlineLevel="1" thickBot="1" x14ac:dyDescent="0.25">
      <c r="B152" s="500"/>
      <c r="C152" s="501"/>
      <c r="D152" s="501"/>
      <c r="E152" s="501"/>
      <c r="F152" s="501"/>
      <c r="G152" s="501"/>
      <c r="H152" s="501"/>
      <c r="I152" s="501"/>
      <c r="J152" s="501"/>
      <c r="K152" s="502"/>
      <c r="L152" s="429" t="s">
        <v>120</v>
      </c>
      <c r="M152" s="257" t="str">
        <f>IF(LEN($C$5)&lt;=1,
    "",
    IF(
        OR($C$5="Overige (zorg-)instellingen",$C$5="Onderneming"),
        IF(Basisgegevens!$C$5="Ja",
            IFERROR(
                INDEX(Hulpsheets!$AO$3:$AR$18,
                    MATCH($C$9,Hulpsheets!$AN$3:$AN$18,0),
                    MATCH($C$6,Hulpsheets!$AO$3:$AR$3,0)
                ),
                ""
            ),
            IFERROR(
                INDEX(Hulpsheets!$AH$3:$AK$18,
                    MATCH($C$9,Hulpsheets!$AG$3:$AG$18,0),
                    MATCH($C$6,Hulpsheets!$AH$3:$AK$3,0)
                ),
                ""
            )
        ),
        IF($L152="Niet-economische activiteit",
            100%,
            IF(Basisgegevens!$C$5="Ja",
                IFERROR(
                    INDEX(Hulpsheets!$AO$3:$AR$18,
                        MATCH($C$9,Hulpsheets!$AN$3:$AN$18,0),
                        MATCH($C$6,Hulpsheets!$AO$3:$AR$3,0)
                    ),
                    ""
                ),
                IFERROR(
                    INDEX(Hulpsheets!$AH$3:$AK$18,
                        MATCH($C$9,Hulpsheets!$AG$3:$AG$18,0),
                        MATCH($C$6,Hulpsheets!$AH$3:$AK$3,0)
                    ),
                    ""
                )
            )
        )
    )
)</f>
        <v/>
      </c>
      <c r="N152" s="399"/>
      <c r="O152" s="77" t="str">
        <f t="shared" si="40"/>
        <v/>
      </c>
      <c r="P152" s="86" t="str">
        <f t="shared" si="41"/>
        <v/>
      </c>
      <c r="R152" s="404"/>
      <c r="S152" s="403" t="str">
        <f t="shared" si="46"/>
        <v/>
      </c>
      <c r="T152" s="130" t="str">
        <f t="shared" si="42"/>
        <v/>
      </c>
      <c r="U152" s="70"/>
      <c r="V152" s="404"/>
      <c r="W152" s="70"/>
      <c r="X152" s="404"/>
      <c r="Z152" s="403" t="str">
        <f t="shared" si="47"/>
        <v/>
      </c>
      <c r="AA152" s="130" t="str">
        <f t="shared" si="43"/>
        <v/>
      </c>
      <c r="AB152" s="403" t="str">
        <f t="shared" si="44"/>
        <v/>
      </c>
      <c r="AC152" s="130" t="str">
        <f t="shared" si="45"/>
        <v/>
      </c>
      <c r="AD152" s="461"/>
    </row>
    <row r="153" spans="2:30" ht="13.5" hidden="1" outlineLevel="1" thickBot="1" x14ac:dyDescent="0.25">
      <c r="B153" s="500"/>
      <c r="C153" s="501"/>
      <c r="D153" s="501"/>
      <c r="E153" s="501"/>
      <c r="F153" s="501"/>
      <c r="G153" s="501"/>
      <c r="H153" s="501"/>
      <c r="I153" s="501"/>
      <c r="J153" s="501"/>
      <c r="K153" s="502"/>
      <c r="L153" s="429" t="s">
        <v>120</v>
      </c>
      <c r="M153" s="257" t="str">
        <f>IF(LEN($C$5)&lt;=1,
    "",
    IF(
        OR($C$5="Overige (zorg-)instellingen",$C$5="Onderneming"),
        IF(Basisgegevens!$C$5="Ja",
            IFERROR(
                INDEX(Hulpsheets!$AO$3:$AR$18,
                    MATCH($C$9,Hulpsheets!$AN$3:$AN$18,0),
                    MATCH($C$6,Hulpsheets!$AO$3:$AR$3,0)
                ),
                ""
            ),
            IFERROR(
                INDEX(Hulpsheets!$AH$3:$AK$18,
                    MATCH($C$9,Hulpsheets!$AG$3:$AG$18,0),
                    MATCH($C$6,Hulpsheets!$AH$3:$AK$3,0)
                ),
                ""
            )
        ),
        IF($L153="Niet-economische activiteit",
            100%,
            IF(Basisgegevens!$C$5="Ja",
                IFERROR(
                    INDEX(Hulpsheets!$AO$3:$AR$18,
                        MATCH($C$9,Hulpsheets!$AN$3:$AN$18,0),
                        MATCH($C$6,Hulpsheets!$AO$3:$AR$3,0)
                    ),
                    ""
                ),
                IFERROR(
                    INDEX(Hulpsheets!$AH$3:$AK$18,
                        MATCH($C$9,Hulpsheets!$AG$3:$AG$18,0),
                        MATCH($C$6,Hulpsheets!$AH$3:$AK$3,0)
                    ),
                    ""
                )
            )
        )
    )
)</f>
        <v/>
      </c>
      <c r="N153" s="399"/>
      <c r="O153" s="77" t="str">
        <f t="shared" si="40"/>
        <v/>
      </c>
      <c r="P153" s="86" t="str">
        <f t="shared" si="41"/>
        <v/>
      </c>
      <c r="R153" s="404"/>
      <c r="S153" s="403" t="str">
        <f t="shared" si="46"/>
        <v/>
      </c>
      <c r="T153" s="130" t="str">
        <f t="shared" si="42"/>
        <v/>
      </c>
      <c r="U153" s="70"/>
      <c r="V153" s="404"/>
      <c r="W153" s="70"/>
      <c r="X153" s="404"/>
      <c r="Z153" s="403" t="str">
        <f t="shared" si="47"/>
        <v/>
      </c>
      <c r="AA153" s="130" t="str">
        <f t="shared" si="43"/>
        <v/>
      </c>
      <c r="AB153" s="403" t="str">
        <f t="shared" si="44"/>
        <v/>
      </c>
      <c r="AC153" s="130" t="str">
        <f t="shared" si="45"/>
        <v/>
      </c>
      <c r="AD153" s="461"/>
    </row>
    <row r="154" spans="2:30" ht="13.5" hidden="1" outlineLevel="1" thickBot="1" x14ac:dyDescent="0.25">
      <c r="B154" s="500"/>
      <c r="C154" s="501"/>
      <c r="D154" s="501"/>
      <c r="E154" s="501"/>
      <c r="F154" s="501"/>
      <c r="G154" s="501"/>
      <c r="H154" s="501"/>
      <c r="I154" s="501"/>
      <c r="J154" s="501"/>
      <c r="K154" s="502"/>
      <c r="L154" s="429" t="s">
        <v>120</v>
      </c>
      <c r="M154" s="257" t="str">
        <f>IF(LEN($C$5)&lt;=1,
    "",
    IF(
        OR($C$5="Overige (zorg-)instellingen",$C$5="Onderneming"),
        IF(Basisgegevens!$C$5="Ja",
            IFERROR(
                INDEX(Hulpsheets!$AO$3:$AR$18,
                    MATCH($C$9,Hulpsheets!$AN$3:$AN$18,0),
                    MATCH($C$6,Hulpsheets!$AO$3:$AR$3,0)
                ),
                ""
            ),
            IFERROR(
                INDEX(Hulpsheets!$AH$3:$AK$18,
                    MATCH($C$9,Hulpsheets!$AG$3:$AG$18,0),
                    MATCH($C$6,Hulpsheets!$AH$3:$AK$3,0)
                ),
                ""
            )
        ),
        IF($L154="Niet-economische activiteit",
            100%,
            IF(Basisgegevens!$C$5="Ja",
                IFERROR(
                    INDEX(Hulpsheets!$AO$3:$AR$18,
                        MATCH($C$9,Hulpsheets!$AN$3:$AN$18,0),
                        MATCH($C$6,Hulpsheets!$AO$3:$AR$3,0)
                    ),
                    ""
                ),
                IFERROR(
                    INDEX(Hulpsheets!$AH$3:$AK$18,
                        MATCH($C$9,Hulpsheets!$AG$3:$AG$18,0),
                        MATCH($C$6,Hulpsheets!$AH$3:$AK$3,0)
                    ),
                    ""
                )
            )
        )
    )
)</f>
        <v/>
      </c>
      <c r="N154" s="399"/>
      <c r="O154" s="77" t="str">
        <f t="shared" si="40"/>
        <v/>
      </c>
      <c r="P154" s="86" t="str">
        <f t="shared" si="41"/>
        <v/>
      </c>
      <c r="R154" s="404"/>
      <c r="S154" s="403" t="str">
        <f t="shared" si="46"/>
        <v/>
      </c>
      <c r="T154" s="130" t="str">
        <f t="shared" si="42"/>
        <v/>
      </c>
      <c r="U154" s="70"/>
      <c r="V154" s="404"/>
      <c r="W154" s="70"/>
      <c r="X154" s="404"/>
      <c r="Z154" s="403" t="str">
        <f t="shared" si="47"/>
        <v/>
      </c>
      <c r="AA154" s="130" t="str">
        <f t="shared" si="43"/>
        <v/>
      </c>
      <c r="AB154" s="403" t="str">
        <f t="shared" si="44"/>
        <v/>
      </c>
      <c r="AC154" s="130" t="str">
        <f t="shared" si="45"/>
        <v/>
      </c>
      <c r="AD154" s="461"/>
    </row>
    <row r="155" spans="2:30" ht="13.5" hidden="1" outlineLevel="1" thickBot="1" x14ac:dyDescent="0.25">
      <c r="B155" s="500"/>
      <c r="C155" s="501"/>
      <c r="D155" s="501"/>
      <c r="E155" s="501"/>
      <c r="F155" s="501"/>
      <c r="G155" s="501"/>
      <c r="H155" s="501"/>
      <c r="I155" s="501"/>
      <c r="J155" s="501"/>
      <c r="K155" s="502"/>
      <c r="L155" s="429" t="s">
        <v>120</v>
      </c>
      <c r="M155" s="257" t="str">
        <f>IF(LEN($C$5)&lt;=1,
    "",
    IF(
        OR($C$5="Overige (zorg-)instellingen",$C$5="Onderneming"),
        IF(Basisgegevens!$C$5="Ja",
            IFERROR(
                INDEX(Hulpsheets!$AO$3:$AR$18,
                    MATCH($C$9,Hulpsheets!$AN$3:$AN$18,0),
                    MATCH($C$6,Hulpsheets!$AO$3:$AR$3,0)
                ),
                ""
            ),
            IFERROR(
                INDEX(Hulpsheets!$AH$3:$AK$18,
                    MATCH($C$9,Hulpsheets!$AG$3:$AG$18,0),
                    MATCH($C$6,Hulpsheets!$AH$3:$AK$3,0)
                ),
                ""
            )
        ),
        IF($L155="Niet-economische activiteit",
            100%,
            IF(Basisgegevens!$C$5="Ja",
                IFERROR(
                    INDEX(Hulpsheets!$AO$3:$AR$18,
                        MATCH($C$9,Hulpsheets!$AN$3:$AN$18,0),
                        MATCH($C$6,Hulpsheets!$AO$3:$AR$3,0)
                    ),
                    ""
                ),
                IFERROR(
                    INDEX(Hulpsheets!$AH$3:$AK$18,
                        MATCH($C$9,Hulpsheets!$AG$3:$AG$18,0),
                        MATCH($C$6,Hulpsheets!$AH$3:$AK$3,0)
                    ),
                    ""
                )
            )
        )
    )
)</f>
        <v/>
      </c>
      <c r="N155" s="399"/>
      <c r="O155" s="77" t="str">
        <f t="shared" si="40"/>
        <v/>
      </c>
      <c r="P155" s="86" t="str">
        <f t="shared" si="41"/>
        <v/>
      </c>
      <c r="R155" s="404"/>
      <c r="S155" s="403" t="str">
        <f t="shared" si="46"/>
        <v/>
      </c>
      <c r="T155" s="130" t="str">
        <f t="shared" si="42"/>
        <v/>
      </c>
      <c r="U155" s="70"/>
      <c r="V155" s="404"/>
      <c r="W155" s="70"/>
      <c r="X155" s="404"/>
      <c r="Z155" s="403" t="str">
        <f t="shared" si="47"/>
        <v/>
      </c>
      <c r="AA155" s="130" t="str">
        <f t="shared" si="43"/>
        <v/>
      </c>
      <c r="AB155" s="403" t="str">
        <f t="shared" si="44"/>
        <v/>
      </c>
      <c r="AC155" s="130" t="str">
        <f t="shared" si="45"/>
        <v/>
      </c>
      <c r="AD155" s="461"/>
    </row>
    <row r="156" spans="2:30" ht="13.5" hidden="1" outlineLevel="1" thickBot="1" x14ac:dyDescent="0.25">
      <c r="B156" s="500"/>
      <c r="C156" s="501"/>
      <c r="D156" s="501"/>
      <c r="E156" s="501"/>
      <c r="F156" s="501"/>
      <c r="G156" s="501"/>
      <c r="H156" s="501"/>
      <c r="I156" s="501"/>
      <c r="J156" s="501"/>
      <c r="K156" s="502"/>
      <c r="L156" s="429" t="s">
        <v>120</v>
      </c>
      <c r="M156" s="257" t="str">
        <f>IF(LEN($C$5)&lt;=1,
    "",
    IF(
        OR($C$5="Overige (zorg-)instellingen",$C$5="Onderneming"),
        IF(Basisgegevens!$C$5="Ja",
            IFERROR(
                INDEX(Hulpsheets!$AO$3:$AR$18,
                    MATCH($C$9,Hulpsheets!$AN$3:$AN$18,0),
                    MATCH($C$6,Hulpsheets!$AO$3:$AR$3,0)
                ),
                ""
            ),
            IFERROR(
                INDEX(Hulpsheets!$AH$3:$AK$18,
                    MATCH($C$9,Hulpsheets!$AG$3:$AG$18,0),
                    MATCH($C$6,Hulpsheets!$AH$3:$AK$3,0)
                ),
                ""
            )
        ),
        IF($L156="Niet-economische activiteit",
            100%,
            IF(Basisgegevens!$C$5="Ja",
                IFERROR(
                    INDEX(Hulpsheets!$AO$3:$AR$18,
                        MATCH($C$9,Hulpsheets!$AN$3:$AN$18,0),
                        MATCH($C$6,Hulpsheets!$AO$3:$AR$3,0)
                    ),
                    ""
                ),
                IFERROR(
                    INDEX(Hulpsheets!$AH$3:$AK$18,
                        MATCH($C$9,Hulpsheets!$AG$3:$AG$18,0),
                        MATCH($C$6,Hulpsheets!$AH$3:$AK$3,0)
                    ),
                    ""
                )
            )
        )
    )
)</f>
        <v/>
      </c>
      <c r="N156" s="399"/>
      <c r="O156" s="77" t="str">
        <f t="shared" si="40"/>
        <v/>
      </c>
      <c r="P156" s="86" t="str">
        <f t="shared" si="41"/>
        <v/>
      </c>
      <c r="R156" s="404"/>
      <c r="S156" s="403" t="str">
        <f t="shared" si="46"/>
        <v/>
      </c>
      <c r="T156" s="130" t="str">
        <f t="shared" si="42"/>
        <v/>
      </c>
      <c r="U156" s="70"/>
      <c r="V156" s="404"/>
      <c r="W156" s="70"/>
      <c r="X156" s="404"/>
      <c r="Z156" s="403" t="str">
        <f t="shared" si="47"/>
        <v/>
      </c>
      <c r="AA156" s="130" t="str">
        <f t="shared" si="43"/>
        <v/>
      </c>
      <c r="AB156" s="403" t="str">
        <f t="shared" si="44"/>
        <v/>
      </c>
      <c r="AC156" s="130" t="str">
        <f t="shared" si="45"/>
        <v/>
      </c>
      <c r="AD156" s="461"/>
    </row>
    <row r="157" spans="2:30" ht="13.5" hidden="1" outlineLevel="1" thickBot="1" x14ac:dyDescent="0.25">
      <c r="B157" s="532"/>
      <c r="C157" s="533"/>
      <c r="D157" s="533"/>
      <c r="E157" s="533"/>
      <c r="F157" s="533"/>
      <c r="G157" s="533"/>
      <c r="H157" s="533"/>
      <c r="I157" s="533"/>
      <c r="J157" s="533"/>
      <c r="K157" s="534"/>
      <c r="L157" s="428" t="s">
        <v>120</v>
      </c>
      <c r="M157" s="427" t="str">
        <f>IF(LEN($C$5)&lt;=1,
    "",
    IF(
        OR($C$5="Overige (zorg-)instellingen",$C$5="Onderneming"),
        IF(Basisgegevens!$C$5="Ja",
            IFERROR(
                INDEX(Hulpsheets!$AO$3:$AR$18,
                    MATCH($C$9,Hulpsheets!$AN$3:$AN$18,0),
                    MATCH($C$6,Hulpsheets!$AO$3:$AR$3,0)
                ),
                ""
            ),
            IFERROR(
                INDEX(Hulpsheets!$AH$3:$AK$18,
                    MATCH($C$9,Hulpsheets!$AG$3:$AG$18,0),
                    MATCH($C$6,Hulpsheets!$AH$3:$AK$3,0)
                ),
                ""
            )
        ),
        IF($L157="Niet-economische activiteit",
            100%,
            IF(Basisgegevens!$C$5="Ja",
                IFERROR(
                    INDEX(Hulpsheets!$AO$3:$AR$18,
                        MATCH($C$9,Hulpsheets!$AN$3:$AN$18,0),
                        MATCH($C$6,Hulpsheets!$AO$3:$AR$3,0)
                    ),
                    ""
                ),
                IFERROR(
                    INDEX(Hulpsheets!$AH$3:$AK$18,
                        MATCH($C$9,Hulpsheets!$AG$3:$AG$18,0),
                        MATCH($C$6,Hulpsheets!$AH$3:$AK$3,0)
                    ),
                    ""
                )
            )
        )
    )
)</f>
        <v/>
      </c>
      <c r="N157" s="399"/>
      <c r="O157" s="87" t="str">
        <f t="shared" si="40"/>
        <v/>
      </c>
      <c r="P157" s="88" t="str">
        <f t="shared" si="41"/>
        <v/>
      </c>
      <c r="R157" s="405"/>
      <c r="S157" s="403" t="str">
        <f t="shared" si="46"/>
        <v/>
      </c>
      <c r="T157" s="365" t="str">
        <f t="shared" si="42"/>
        <v/>
      </c>
      <c r="U157" s="70"/>
      <c r="V157" s="405"/>
      <c r="W157" s="70"/>
      <c r="X157" s="405"/>
      <c r="Z157" s="403" t="str">
        <f t="shared" si="47"/>
        <v/>
      </c>
      <c r="AA157" s="365" t="str">
        <f t="shared" si="43"/>
        <v/>
      </c>
      <c r="AB157" s="403" t="str">
        <f t="shared" si="44"/>
        <v/>
      </c>
      <c r="AC157" s="365" t="str">
        <f t="shared" si="45"/>
        <v/>
      </c>
      <c r="AD157" s="461"/>
    </row>
    <row r="158" spans="2:30" ht="13.5" collapsed="1" thickBot="1" x14ac:dyDescent="0.25">
      <c r="B158" s="32"/>
      <c r="C158" s="32"/>
      <c r="D158" s="103"/>
      <c r="E158" s="110"/>
      <c r="F158" s="110"/>
      <c r="G158" s="111"/>
      <c r="H158" s="112"/>
      <c r="I158" s="29"/>
      <c r="J158" s="111"/>
      <c r="L158" s="418" t="s">
        <v>102</v>
      </c>
      <c r="M158" s="78"/>
      <c r="N158" s="101">
        <f>SUM(N133:N157)</f>
        <v>0</v>
      </c>
      <c r="O158" s="101">
        <f>SUM(O133:O157)</f>
        <v>0</v>
      </c>
      <c r="P158" s="101">
        <f>SUM(P133:P157)</f>
        <v>0</v>
      </c>
      <c r="Q158" s="29"/>
      <c r="R158" s="439">
        <f>SUM(R133:R157)</f>
        <v>0</v>
      </c>
      <c r="S158" s="102">
        <f>SUM(S133:S157)</f>
        <v>0</v>
      </c>
      <c r="T158" s="102">
        <f>SUM(T133:T157)</f>
        <v>0</v>
      </c>
      <c r="V158" s="439">
        <f>SUM(V133:V157)</f>
        <v>0</v>
      </c>
      <c r="W158" s="70"/>
      <c r="X158" s="439">
        <f>SUM(X133:X157)</f>
        <v>0</v>
      </c>
      <c r="Z158" s="102">
        <f>SUM(Z133:Z157)</f>
        <v>0</v>
      </c>
      <c r="AA158" s="102">
        <f>SUM(AA133:AA157)</f>
        <v>0</v>
      </c>
      <c r="AB158" s="102">
        <f>SUM(AB133:AB157)</f>
        <v>0</v>
      </c>
      <c r="AC158" s="102">
        <f>SUM(AC133:AC157)</f>
        <v>0</v>
      </c>
      <c r="AD158" s="100"/>
    </row>
    <row r="159" spans="2:30" ht="13.5" thickBot="1" x14ac:dyDescent="0.25">
      <c r="B159" s="32"/>
      <c r="C159" s="32"/>
      <c r="D159" s="103"/>
      <c r="E159" s="110"/>
      <c r="F159" s="110"/>
      <c r="G159" s="111"/>
      <c r="H159" s="112"/>
      <c r="I159" s="29"/>
      <c r="J159" s="111"/>
      <c r="W159" s="100"/>
      <c r="X159" s="100"/>
      <c r="AB159" s="100"/>
    </row>
    <row r="160" spans="2:30" ht="15" customHeight="1" thickBot="1" x14ac:dyDescent="0.25">
      <c r="B160" s="503" t="s">
        <v>124</v>
      </c>
      <c r="C160" s="503"/>
      <c r="D160" s="503"/>
      <c r="E160" s="503"/>
      <c r="F160" s="29"/>
      <c r="I160" s="29"/>
      <c r="P160" s="29"/>
      <c r="Q160" s="29"/>
      <c r="R160" s="406" t="s">
        <v>87</v>
      </c>
      <c r="S160" s="401"/>
      <c r="T160" s="402"/>
      <c r="U160" s="29"/>
      <c r="V160" s="498" t="s">
        <v>61</v>
      </c>
      <c r="W160" s="6"/>
      <c r="X160" s="498" t="s">
        <v>62</v>
      </c>
      <c r="Z160" s="412"/>
      <c r="AA160" s="413"/>
      <c r="AB160" s="412"/>
      <c r="AC160" s="413"/>
      <c r="AD160" s="463"/>
    </row>
    <row r="161" spans="1:30" ht="13.5" thickBot="1" x14ac:dyDescent="0.25">
      <c r="B161" s="106"/>
      <c r="C161" s="106"/>
      <c r="D161" s="107"/>
      <c r="E161" s="107"/>
      <c r="G161" s="107"/>
      <c r="H161" s="108"/>
      <c r="I161" s="95"/>
      <c r="J161" s="107"/>
      <c r="K161" s="107"/>
      <c r="L161" s="107"/>
      <c r="P161" s="29"/>
      <c r="Q161" s="29"/>
      <c r="R161" s="6"/>
      <c r="S161" s="6"/>
      <c r="T161" s="6"/>
      <c r="U161" s="29"/>
      <c r="V161" s="499"/>
      <c r="W161" s="6"/>
      <c r="X161" s="499"/>
      <c r="Z161" s="6"/>
      <c r="AA161" s="6"/>
      <c r="AB161" s="6"/>
      <c r="AC161" s="97"/>
      <c r="AD161" s="97"/>
    </row>
    <row r="162" spans="1:30" ht="21" customHeight="1" thickBot="1" x14ac:dyDescent="0.25">
      <c r="A162" s="120"/>
      <c r="B162" s="504" t="s">
        <v>109</v>
      </c>
      <c r="C162" s="505"/>
      <c r="D162" s="505"/>
      <c r="E162" s="505"/>
      <c r="F162" s="505"/>
      <c r="G162" s="505"/>
      <c r="H162" s="505"/>
      <c r="I162" s="505"/>
      <c r="J162" s="505"/>
      <c r="K162" s="506"/>
      <c r="L162" s="236" t="s">
        <v>235</v>
      </c>
      <c r="M162" s="143" t="s">
        <v>94</v>
      </c>
      <c r="N162" s="237" t="s">
        <v>66</v>
      </c>
      <c r="O162" s="237" t="s">
        <v>95</v>
      </c>
      <c r="P162" s="237" t="s">
        <v>96</v>
      </c>
      <c r="Q162" s="120"/>
      <c r="R162" s="239" t="s">
        <v>68</v>
      </c>
      <c r="S162" s="238" t="s">
        <v>97</v>
      </c>
      <c r="T162" s="93" t="s">
        <v>70</v>
      </c>
      <c r="U162" s="119"/>
      <c r="V162" s="239" t="s">
        <v>68</v>
      </c>
      <c r="W162" s="409"/>
      <c r="X162" s="239" t="s">
        <v>68</v>
      </c>
      <c r="Y162" s="120"/>
      <c r="Z162" s="238" t="s">
        <v>97</v>
      </c>
      <c r="AA162" s="238" t="s">
        <v>70</v>
      </c>
      <c r="AB162" s="238" t="s">
        <v>97</v>
      </c>
      <c r="AC162" s="238" t="s">
        <v>70</v>
      </c>
      <c r="AD162" s="118"/>
    </row>
    <row r="163" spans="1:30" x14ac:dyDescent="0.2">
      <c r="B163" s="507"/>
      <c r="C163" s="508"/>
      <c r="D163" s="508"/>
      <c r="E163" s="508"/>
      <c r="F163" s="508"/>
      <c r="G163" s="508"/>
      <c r="H163" s="508"/>
      <c r="I163" s="508"/>
      <c r="J163" s="508"/>
      <c r="K163" s="509"/>
      <c r="L163" s="429" t="s">
        <v>120</v>
      </c>
      <c r="M163" s="257" t="str">
        <f>IF(LEN($C$5)&lt;=1,
    "",
    IF(
        OR($C$5="Overige (zorg-)instellingen",$C$5="Onderneming"),
        IF(Basisgegevens!$C$5="Ja",
            IFERROR(
                INDEX(Hulpsheets!$AO$3:$AR$18,
                    MATCH($C$9,Hulpsheets!$AN$3:$AN$18,0),
                    MATCH($C$6,Hulpsheets!$AO$3:$AR$3,0)
                ),
                ""
            ),
            IFERROR(
                INDEX(Hulpsheets!$AH$3:$AK$18,
                    MATCH($C$9,Hulpsheets!$AG$3:$AG$18,0),
                    MATCH($C$6,Hulpsheets!$AH$3:$AK$3,0)
                ),
                ""
            )
        ),
        IF($L163="Niet-economische activiteit",
            100%,
            IF(Basisgegevens!$C$5="Ja",
                IFERROR(
                    INDEX(Hulpsheets!$AO$3:$AR$18,
                        MATCH($C$9,Hulpsheets!$AN$3:$AN$18,0),
                        MATCH($C$6,Hulpsheets!$AO$3:$AR$3,0)
                    ),
                    ""
                ),
                IFERROR(
                    INDEX(Hulpsheets!$AH$3:$AK$18,
                        MATCH($C$9,Hulpsheets!$AG$3:$AG$18,0),
                        MATCH($C$6,Hulpsheets!$AH$3:$AK$3,0)
                    ),
                    ""
                )
            )
        )
    )
)</f>
        <v/>
      </c>
      <c r="N163" s="398"/>
      <c r="O163" s="394" t="str">
        <f t="shared" ref="O163:O187" si="48">IFERROR(N163*M163,"")</f>
        <v/>
      </c>
      <c r="P163" s="85" t="str">
        <f t="shared" ref="P163:P187" si="49">IFERROR(N163-O163,"")</f>
        <v/>
      </c>
      <c r="R163" s="404"/>
      <c r="S163" s="403" t="str">
        <f>IFERROR($R163*(1-$M163),"")</f>
        <v/>
      </c>
      <c r="T163" s="130" t="str">
        <f t="shared" ref="T163:T187" si="50">IFERROR(R163-S163,"")</f>
        <v/>
      </c>
      <c r="U163" s="80"/>
      <c r="V163" s="404"/>
      <c r="W163" s="70"/>
      <c r="X163" s="404"/>
      <c r="Z163" s="403" t="str">
        <f>IFERROR($V163*(1-$M163),"")</f>
        <v/>
      </c>
      <c r="AA163" s="130" t="str">
        <f t="shared" ref="AA163:AA187" si="51">IFERROR(V163-Z163,"")</f>
        <v/>
      </c>
      <c r="AB163" s="403" t="str">
        <f t="shared" ref="AB163:AB187" si="52">IFERROR($X163*(1-$M163),"")</f>
        <v/>
      </c>
      <c r="AC163" s="130" t="str">
        <f t="shared" ref="AC163:AC187" si="53">IFERROR(X163-AB163,"")</f>
        <v/>
      </c>
      <c r="AD163" s="461"/>
    </row>
    <row r="164" spans="1:30" x14ac:dyDescent="0.2">
      <c r="B164" s="500"/>
      <c r="C164" s="501"/>
      <c r="D164" s="501"/>
      <c r="E164" s="501"/>
      <c r="F164" s="501"/>
      <c r="G164" s="501"/>
      <c r="H164" s="501"/>
      <c r="I164" s="501"/>
      <c r="J164" s="501"/>
      <c r="K164" s="502"/>
      <c r="L164" s="429" t="s">
        <v>120</v>
      </c>
      <c r="M164" s="257" t="str">
        <f>IF(LEN($C$5)&lt;=1,
    "",
    IF(
        OR($C$5="Overige (zorg-)instellingen",$C$5="Onderneming"),
        IF(Basisgegevens!$C$5="Ja",
            IFERROR(
                INDEX(Hulpsheets!$AO$3:$AR$18,
                    MATCH($C$9,Hulpsheets!$AN$3:$AN$18,0),
                    MATCH($C$6,Hulpsheets!$AO$3:$AR$3,0)
                ),
                ""
            ),
            IFERROR(
                INDEX(Hulpsheets!$AH$3:$AK$18,
                    MATCH($C$9,Hulpsheets!$AG$3:$AG$18,0),
                    MATCH($C$6,Hulpsheets!$AH$3:$AK$3,0)
                ),
                ""
            )
        ),
        IF($L164="Niet-economische activiteit",
            100%,
            IF(Basisgegevens!$C$5="Ja",
                IFERROR(
                    INDEX(Hulpsheets!$AO$3:$AR$18,
                        MATCH($C$9,Hulpsheets!$AN$3:$AN$18,0),
                        MATCH($C$6,Hulpsheets!$AO$3:$AR$3,0)
                    ),
                    ""
                ),
                IFERROR(
                    INDEX(Hulpsheets!$AH$3:$AK$18,
                        MATCH($C$9,Hulpsheets!$AG$3:$AG$18,0),
                        MATCH($C$6,Hulpsheets!$AH$3:$AK$3,0)
                    ),
                    ""
                )
            )
        )
    )
)</f>
        <v/>
      </c>
      <c r="N164" s="399"/>
      <c r="O164" s="395" t="str">
        <f t="shared" si="48"/>
        <v/>
      </c>
      <c r="P164" s="86" t="str">
        <f t="shared" si="49"/>
        <v/>
      </c>
      <c r="R164" s="404"/>
      <c r="S164" s="403" t="str">
        <f t="shared" ref="S164:S187" si="54">IFERROR($R164*(1-$M164),"")</f>
        <v/>
      </c>
      <c r="T164" s="130" t="str">
        <f t="shared" si="50"/>
        <v/>
      </c>
      <c r="U164" s="70"/>
      <c r="V164" s="404"/>
      <c r="W164" s="70"/>
      <c r="X164" s="404"/>
      <c r="Z164" s="403" t="str">
        <f t="shared" ref="Z164:Z187" si="55">IFERROR($V164*(1-$M164),"")</f>
        <v/>
      </c>
      <c r="AA164" s="130" t="str">
        <f t="shared" si="51"/>
        <v/>
      </c>
      <c r="AB164" s="403" t="str">
        <f t="shared" si="52"/>
        <v/>
      </c>
      <c r="AC164" s="130" t="str">
        <f t="shared" si="53"/>
        <v/>
      </c>
      <c r="AD164" s="461"/>
    </row>
    <row r="165" spans="1:30" x14ac:dyDescent="0.2">
      <c r="B165" s="500"/>
      <c r="C165" s="501"/>
      <c r="D165" s="501"/>
      <c r="E165" s="501"/>
      <c r="F165" s="501"/>
      <c r="G165" s="501"/>
      <c r="H165" s="501"/>
      <c r="I165" s="501"/>
      <c r="J165" s="501"/>
      <c r="K165" s="502"/>
      <c r="L165" s="429" t="s">
        <v>120</v>
      </c>
      <c r="M165" s="257" t="str">
        <f>IF(LEN($C$5)&lt;=1,
    "",
    IF(
        OR($C$5="Overige (zorg-)instellingen",$C$5="Onderneming"),
        IF(Basisgegevens!$C$5="Ja",
            IFERROR(
                INDEX(Hulpsheets!$AO$3:$AR$18,
                    MATCH($C$9,Hulpsheets!$AN$3:$AN$18,0),
                    MATCH($C$6,Hulpsheets!$AO$3:$AR$3,0)
                ),
                ""
            ),
            IFERROR(
                INDEX(Hulpsheets!$AH$3:$AK$18,
                    MATCH($C$9,Hulpsheets!$AG$3:$AG$18,0),
                    MATCH($C$6,Hulpsheets!$AH$3:$AK$3,0)
                ),
                ""
            )
        ),
        IF($L165="Niet-economische activiteit",
            100%,
            IF(Basisgegevens!$C$5="Ja",
                IFERROR(
                    INDEX(Hulpsheets!$AO$3:$AR$18,
                        MATCH($C$9,Hulpsheets!$AN$3:$AN$18,0),
                        MATCH($C$6,Hulpsheets!$AO$3:$AR$3,0)
                    ),
                    ""
                ),
                IFERROR(
                    INDEX(Hulpsheets!$AH$3:$AK$18,
                        MATCH($C$9,Hulpsheets!$AG$3:$AG$18,0),
                        MATCH($C$6,Hulpsheets!$AH$3:$AK$3,0)
                    ),
                    ""
                )
            )
        )
    )
)</f>
        <v/>
      </c>
      <c r="N165" s="399"/>
      <c r="O165" s="395" t="str">
        <f t="shared" si="48"/>
        <v/>
      </c>
      <c r="P165" s="86" t="str">
        <f t="shared" si="49"/>
        <v/>
      </c>
      <c r="R165" s="404"/>
      <c r="S165" s="403" t="str">
        <f t="shared" si="54"/>
        <v/>
      </c>
      <c r="T165" s="130" t="str">
        <f t="shared" si="50"/>
        <v/>
      </c>
      <c r="U165" s="70"/>
      <c r="V165" s="404"/>
      <c r="W165" s="70"/>
      <c r="X165" s="404"/>
      <c r="Z165" s="403" t="str">
        <f t="shared" si="55"/>
        <v/>
      </c>
      <c r="AA165" s="130" t="str">
        <f t="shared" si="51"/>
        <v/>
      </c>
      <c r="AB165" s="403" t="str">
        <f t="shared" si="52"/>
        <v/>
      </c>
      <c r="AC165" s="130" t="str">
        <f t="shared" si="53"/>
        <v/>
      </c>
      <c r="AD165" s="461"/>
    </row>
    <row r="166" spans="1:30" x14ac:dyDescent="0.2">
      <c r="B166" s="500"/>
      <c r="C166" s="501"/>
      <c r="D166" s="501"/>
      <c r="E166" s="501"/>
      <c r="F166" s="501"/>
      <c r="G166" s="501"/>
      <c r="H166" s="501"/>
      <c r="I166" s="501"/>
      <c r="J166" s="501"/>
      <c r="K166" s="502"/>
      <c r="L166" s="429" t="s">
        <v>120</v>
      </c>
      <c r="M166" s="257" t="str">
        <f>IF(LEN($C$5)&lt;=1,
    "",
    IF(
        OR($C$5="Overige (zorg-)instellingen",$C$5="Onderneming"),
        IF(Basisgegevens!$C$5="Ja",
            IFERROR(
                INDEX(Hulpsheets!$AO$3:$AR$18,
                    MATCH($C$9,Hulpsheets!$AN$3:$AN$18,0),
                    MATCH($C$6,Hulpsheets!$AO$3:$AR$3,0)
                ),
                ""
            ),
            IFERROR(
                INDEX(Hulpsheets!$AH$3:$AK$18,
                    MATCH($C$9,Hulpsheets!$AG$3:$AG$18,0),
                    MATCH($C$6,Hulpsheets!$AH$3:$AK$3,0)
                ),
                ""
            )
        ),
        IF($L166="Niet-economische activiteit",
            100%,
            IF(Basisgegevens!$C$5="Ja",
                IFERROR(
                    INDEX(Hulpsheets!$AO$3:$AR$18,
                        MATCH($C$9,Hulpsheets!$AN$3:$AN$18,0),
                        MATCH($C$6,Hulpsheets!$AO$3:$AR$3,0)
                    ),
                    ""
                ),
                IFERROR(
                    INDEX(Hulpsheets!$AH$3:$AK$18,
                        MATCH($C$9,Hulpsheets!$AG$3:$AG$18,0),
                        MATCH($C$6,Hulpsheets!$AH$3:$AK$3,0)
                    ),
                    ""
                )
            )
        )
    )
)</f>
        <v/>
      </c>
      <c r="N166" s="399"/>
      <c r="O166" s="395" t="str">
        <f t="shared" si="48"/>
        <v/>
      </c>
      <c r="P166" s="86" t="str">
        <f t="shared" si="49"/>
        <v/>
      </c>
      <c r="R166" s="404"/>
      <c r="S166" s="403" t="str">
        <f t="shared" si="54"/>
        <v/>
      </c>
      <c r="T166" s="130" t="str">
        <f t="shared" si="50"/>
        <v/>
      </c>
      <c r="U166" s="70"/>
      <c r="V166" s="404"/>
      <c r="W166" s="70"/>
      <c r="X166" s="404"/>
      <c r="Z166" s="403" t="str">
        <f t="shared" si="55"/>
        <v/>
      </c>
      <c r="AA166" s="130" t="str">
        <f t="shared" si="51"/>
        <v/>
      </c>
      <c r="AB166" s="403" t="str">
        <f t="shared" si="52"/>
        <v/>
      </c>
      <c r="AC166" s="130" t="str">
        <f t="shared" si="53"/>
        <v/>
      </c>
      <c r="AD166" s="461"/>
    </row>
    <row r="167" spans="1:30" x14ac:dyDescent="0.2">
      <c r="B167" s="500"/>
      <c r="C167" s="501"/>
      <c r="D167" s="501"/>
      <c r="E167" s="501"/>
      <c r="F167" s="501"/>
      <c r="G167" s="501"/>
      <c r="H167" s="501"/>
      <c r="I167" s="501"/>
      <c r="J167" s="501"/>
      <c r="K167" s="502"/>
      <c r="L167" s="429" t="s">
        <v>120</v>
      </c>
      <c r="M167" s="257" t="str">
        <f>IF(LEN($C$5)&lt;=1,
    "",
    IF(
        OR($C$5="Overige (zorg-)instellingen",$C$5="Onderneming"),
        IF(Basisgegevens!$C$5="Ja",
            IFERROR(
                INDEX(Hulpsheets!$AO$3:$AR$18,
                    MATCH($C$9,Hulpsheets!$AN$3:$AN$18,0),
                    MATCH($C$6,Hulpsheets!$AO$3:$AR$3,0)
                ),
                ""
            ),
            IFERROR(
                INDEX(Hulpsheets!$AH$3:$AK$18,
                    MATCH($C$9,Hulpsheets!$AG$3:$AG$18,0),
                    MATCH($C$6,Hulpsheets!$AH$3:$AK$3,0)
                ),
                ""
            )
        ),
        IF($L167="Niet-economische activiteit",
            100%,
            IF(Basisgegevens!$C$5="Ja",
                IFERROR(
                    INDEX(Hulpsheets!$AO$3:$AR$18,
                        MATCH($C$9,Hulpsheets!$AN$3:$AN$18,0),
                        MATCH($C$6,Hulpsheets!$AO$3:$AR$3,0)
                    ),
                    ""
                ),
                IFERROR(
                    INDEX(Hulpsheets!$AH$3:$AK$18,
                        MATCH($C$9,Hulpsheets!$AG$3:$AG$18,0),
                        MATCH($C$6,Hulpsheets!$AH$3:$AK$3,0)
                    ),
                    ""
                )
            )
        )
    )
)</f>
        <v/>
      </c>
      <c r="N167" s="399"/>
      <c r="O167" s="395" t="str">
        <f t="shared" si="48"/>
        <v/>
      </c>
      <c r="P167" s="86" t="str">
        <f t="shared" si="49"/>
        <v/>
      </c>
      <c r="R167" s="404"/>
      <c r="S167" s="403" t="str">
        <f t="shared" si="54"/>
        <v/>
      </c>
      <c r="T167" s="130" t="str">
        <f t="shared" si="50"/>
        <v/>
      </c>
      <c r="U167" s="70"/>
      <c r="V167" s="404"/>
      <c r="W167" s="70"/>
      <c r="X167" s="404"/>
      <c r="Z167" s="403" t="str">
        <f t="shared" si="55"/>
        <v/>
      </c>
      <c r="AA167" s="130" t="str">
        <f t="shared" si="51"/>
        <v/>
      </c>
      <c r="AB167" s="403" t="str">
        <f t="shared" si="52"/>
        <v/>
      </c>
      <c r="AC167" s="130" t="str">
        <f t="shared" si="53"/>
        <v/>
      </c>
      <c r="AD167" s="461"/>
    </row>
    <row r="168" spans="1:30" x14ac:dyDescent="0.2">
      <c r="B168" s="500"/>
      <c r="C168" s="501"/>
      <c r="D168" s="501"/>
      <c r="E168" s="501"/>
      <c r="F168" s="501"/>
      <c r="G168" s="501"/>
      <c r="H168" s="501"/>
      <c r="I168" s="501"/>
      <c r="J168" s="501"/>
      <c r="K168" s="502"/>
      <c r="L168" s="429" t="s">
        <v>120</v>
      </c>
      <c r="M168" s="257" t="str">
        <f>IF(LEN($C$5)&lt;=1,
    "",
    IF(
        OR($C$5="Overige (zorg-)instellingen",$C$5="Onderneming"),
        IF(Basisgegevens!$C$5="Ja",
            IFERROR(
                INDEX(Hulpsheets!$AO$3:$AR$18,
                    MATCH($C$9,Hulpsheets!$AN$3:$AN$18,0),
                    MATCH($C$6,Hulpsheets!$AO$3:$AR$3,0)
                ),
                ""
            ),
            IFERROR(
                INDEX(Hulpsheets!$AH$3:$AK$18,
                    MATCH($C$9,Hulpsheets!$AG$3:$AG$18,0),
                    MATCH($C$6,Hulpsheets!$AH$3:$AK$3,0)
                ),
                ""
            )
        ),
        IF($L168="Niet-economische activiteit",
            100%,
            IF(Basisgegevens!$C$5="Ja",
                IFERROR(
                    INDEX(Hulpsheets!$AO$3:$AR$18,
                        MATCH($C$9,Hulpsheets!$AN$3:$AN$18,0),
                        MATCH($C$6,Hulpsheets!$AO$3:$AR$3,0)
                    ),
                    ""
                ),
                IFERROR(
                    INDEX(Hulpsheets!$AH$3:$AK$18,
                        MATCH($C$9,Hulpsheets!$AG$3:$AG$18,0),
                        MATCH($C$6,Hulpsheets!$AH$3:$AK$3,0)
                    ),
                    ""
                )
            )
        )
    )
)</f>
        <v/>
      </c>
      <c r="N168" s="399"/>
      <c r="O168" s="395" t="str">
        <f t="shared" si="48"/>
        <v/>
      </c>
      <c r="P168" s="86" t="str">
        <f t="shared" si="49"/>
        <v/>
      </c>
      <c r="R168" s="404"/>
      <c r="S168" s="403" t="str">
        <f t="shared" si="54"/>
        <v/>
      </c>
      <c r="T168" s="130" t="str">
        <f t="shared" si="50"/>
        <v/>
      </c>
      <c r="U168" s="70"/>
      <c r="V168" s="404"/>
      <c r="W168" s="70"/>
      <c r="X168" s="404"/>
      <c r="Z168" s="403" t="str">
        <f t="shared" si="55"/>
        <v/>
      </c>
      <c r="AA168" s="130" t="str">
        <f t="shared" si="51"/>
        <v/>
      </c>
      <c r="AB168" s="403" t="str">
        <f t="shared" si="52"/>
        <v/>
      </c>
      <c r="AC168" s="130" t="str">
        <f t="shared" si="53"/>
        <v/>
      </c>
      <c r="AD168" s="461"/>
    </row>
    <row r="169" spans="1:30" x14ac:dyDescent="0.2">
      <c r="B169" s="500"/>
      <c r="C169" s="501"/>
      <c r="D169" s="501"/>
      <c r="E169" s="501"/>
      <c r="F169" s="501"/>
      <c r="G169" s="501"/>
      <c r="H169" s="501"/>
      <c r="I169" s="501"/>
      <c r="J169" s="501"/>
      <c r="K169" s="502"/>
      <c r="L169" s="429" t="s">
        <v>120</v>
      </c>
      <c r="M169" s="257" t="str">
        <f>IF(LEN($C$5)&lt;=1,
    "",
    IF(
        OR($C$5="Overige (zorg-)instellingen",$C$5="Onderneming"),
        IF(Basisgegevens!$C$5="Ja",
            IFERROR(
                INDEX(Hulpsheets!$AO$3:$AR$18,
                    MATCH($C$9,Hulpsheets!$AN$3:$AN$18,0),
                    MATCH($C$6,Hulpsheets!$AO$3:$AR$3,0)
                ),
                ""
            ),
            IFERROR(
                INDEX(Hulpsheets!$AH$3:$AK$18,
                    MATCH($C$9,Hulpsheets!$AG$3:$AG$18,0),
                    MATCH($C$6,Hulpsheets!$AH$3:$AK$3,0)
                ),
                ""
            )
        ),
        IF($L169="Niet-economische activiteit",
            100%,
            IF(Basisgegevens!$C$5="Ja",
                IFERROR(
                    INDEX(Hulpsheets!$AO$3:$AR$18,
                        MATCH($C$9,Hulpsheets!$AN$3:$AN$18,0),
                        MATCH($C$6,Hulpsheets!$AO$3:$AR$3,0)
                    ),
                    ""
                ),
                IFERROR(
                    INDEX(Hulpsheets!$AH$3:$AK$18,
                        MATCH($C$9,Hulpsheets!$AG$3:$AG$18,0),
                        MATCH($C$6,Hulpsheets!$AH$3:$AK$3,0)
                    ),
                    ""
                )
            )
        )
    )
)</f>
        <v/>
      </c>
      <c r="N169" s="399"/>
      <c r="O169" s="395" t="str">
        <f t="shared" si="48"/>
        <v/>
      </c>
      <c r="P169" s="86" t="str">
        <f t="shared" si="49"/>
        <v/>
      </c>
      <c r="R169" s="404"/>
      <c r="S169" s="403" t="str">
        <f t="shared" si="54"/>
        <v/>
      </c>
      <c r="T169" s="130" t="str">
        <f t="shared" si="50"/>
        <v/>
      </c>
      <c r="U169" s="70"/>
      <c r="V169" s="404"/>
      <c r="W169" s="70"/>
      <c r="X169" s="404"/>
      <c r="Z169" s="403" t="str">
        <f t="shared" si="55"/>
        <v/>
      </c>
      <c r="AA169" s="130" t="str">
        <f t="shared" si="51"/>
        <v/>
      </c>
      <c r="AB169" s="403" t="str">
        <f t="shared" si="52"/>
        <v/>
      </c>
      <c r="AC169" s="130" t="str">
        <f t="shared" si="53"/>
        <v/>
      </c>
      <c r="AD169" s="461"/>
    </row>
    <row r="170" spans="1:30" x14ac:dyDescent="0.2">
      <c r="B170" s="500"/>
      <c r="C170" s="501"/>
      <c r="D170" s="501"/>
      <c r="E170" s="501"/>
      <c r="F170" s="501"/>
      <c r="G170" s="501"/>
      <c r="H170" s="501"/>
      <c r="I170" s="501"/>
      <c r="J170" s="501"/>
      <c r="K170" s="502"/>
      <c r="L170" s="429" t="s">
        <v>120</v>
      </c>
      <c r="M170" s="257" t="str">
        <f>IF(LEN($C$5)&lt;=1,
    "",
    IF(
        OR($C$5="Overige (zorg-)instellingen",$C$5="Onderneming"),
        IF(Basisgegevens!$C$5="Ja",
            IFERROR(
                INDEX(Hulpsheets!$AO$3:$AR$18,
                    MATCH($C$9,Hulpsheets!$AN$3:$AN$18,0),
                    MATCH($C$6,Hulpsheets!$AO$3:$AR$3,0)
                ),
                ""
            ),
            IFERROR(
                INDEX(Hulpsheets!$AH$3:$AK$18,
                    MATCH($C$9,Hulpsheets!$AG$3:$AG$18,0),
                    MATCH($C$6,Hulpsheets!$AH$3:$AK$3,0)
                ),
                ""
            )
        ),
        IF($L170="Niet-economische activiteit",
            100%,
            IF(Basisgegevens!$C$5="Ja",
                IFERROR(
                    INDEX(Hulpsheets!$AO$3:$AR$18,
                        MATCH($C$9,Hulpsheets!$AN$3:$AN$18,0),
                        MATCH($C$6,Hulpsheets!$AO$3:$AR$3,0)
                    ),
                    ""
                ),
                IFERROR(
                    INDEX(Hulpsheets!$AH$3:$AK$18,
                        MATCH($C$9,Hulpsheets!$AG$3:$AG$18,0),
                        MATCH($C$6,Hulpsheets!$AH$3:$AK$3,0)
                    ),
                    ""
                )
            )
        )
    )
)</f>
        <v/>
      </c>
      <c r="N170" s="399"/>
      <c r="O170" s="395" t="str">
        <f t="shared" si="48"/>
        <v/>
      </c>
      <c r="P170" s="86" t="str">
        <f t="shared" si="49"/>
        <v/>
      </c>
      <c r="R170" s="404"/>
      <c r="S170" s="403" t="str">
        <f t="shared" si="54"/>
        <v/>
      </c>
      <c r="T170" s="130" t="str">
        <f t="shared" si="50"/>
        <v/>
      </c>
      <c r="U170" s="70"/>
      <c r="V170" s="404"/>
      <c r="W170" s="70"/>
      <c r="X170" s="404"/>
      <c r="Z170" s="403" t="str">
        <f t="shared" si="55"/>
        <v/>
      </c>
      <c r="AA170" s="130" t="str">
        <f t="shared" si="51"/>
        <v/>
      </c>
      <c r="AB170" s="403" t="str">
        <f t="shared" si="52"/>
        <v/>
      </c>
      <c r="AC170" s="130" t="str">
        <f t="shared" si="53"/>
        <v/>
      </c>
      <c r="AD170" s="461"/>
    </row>
    <row r="171" spans="1:30" x14ac:dyDescent="0.2">
      <c r="B171" s="500"/>
      <c r="C171" s="501"/>
      <c r="D171" s="501"/>
      <c r="E171" s="501"/>
      <c r="F171" s="501"/>
      <c r="G171" s="501"/>
      <c r="H171" s="501"/>
      <c r="I171" s="501"/>
      <c r="J171" s="501"/>
      <c r="K171" s="502"/>
      <c r="L171" s="429" t="s">
        <v>120</v>
      </c>
      <c r="M171" s="257" t="str">
        <f>IF(LEN($C$5)&lt;=1,
    "",
    IF(
        OR($C$5="Overige (zorg-)instellingen",$C$5="Onderneming"),
        IF(Basisgegevens!$C$5="Ja",
            IFERROR(
                INDEX(Hulpsheets!$AO$3:$AR$18,
                    MATCH($C$9,Hulpsheets!$AN$3:$AN$18,0),
                    MATCH($C$6,Hulpsheets!$AO$3:$AR$3,0)
                ),
                ""
            ),
            IFERROR(
                INDEX(Hulpsheets!$AH$3:$AK$18,
                    MATCH($C$9,Hulpsheets!$AG$3:$AG$18,0),
                    MATCH($C$6,Hulpsheets!$AH$3:$AK$3,0)
                ),
                ""
            )
        ),
        IF($L171="Niet-economische activiteit",
            100%,
            IF(Basisgegevens!$C$5="Ja",
                IFERROR(
                    INDEX(Hulpsheets!$AO$3:$AR$18,
                        MATCH($C$9,Hulpsheets!$AN$3:$AN$18,0),
                        MATCH($C$6,Hulpsheets!$AO$3:$AR$3,0)
                    ),
                    ""
                ),
                IFERROR(
                    INDEX(Hulpsheets!$AH$3:$AK$18,
                        MATCH($C$9,Hulpsheets!$AG$3:$AG$18,0),
                        MATCH($C$6,Hulpsheets!$AH$3:$AK$3,0)
                    ),
                    ""
                )
            )
        )
    )
)</f>
        <v/>
      </c>
      <c r="N171" s="399"/>
      <c r="O171" s="395" t="str">
        <f t="shared" si="48"/>
        <v/>
      </c>
      <c r="P171" s="86" t="str">
        <f t="shared" si="49"/>
        <v/>
      </c>
      <c r="R171" s="404"/>
      <c r="S171" s="403" t="str">
        <f t="shared" si="54"/>
        <v/>
      </c>
      <c r="T171" s="130" t="str">
        <f t="shared" si="50"/>
        <v/>
      </c>
      <c r="U171" s="70"/>
      <c r="V171" s="404"/>
      <c r="W171" s="70"/>
      <c r="X171" s="404"/>
      <c r="Z171" s="403" t="str">
        <f t="shared" si="55"/>
        <v/>
      </c>
      <c r="AA171" s="130" t="str">
        <f t="shared" si="51"/>
        <v/>
      </c>
      <c r="AB171" s="403" t="str">
        <f t="shared" si="52"/>
        <v/>
      </c>
      <c r="AC171" s="130" t="str">
        <f t="shared" si="53"/>
        <v/>
      </c>
      <c r="AD171" s="461"/>
    </row>
    <row r="172" spans="1:30" x14ac:dyDescent="0.2">
      <c r="B172" s="500"/>
      <c r="C172" s="501"/>
      <c r="D172" s="501"/>
      <c r="E172" s="501"/>
      <c r="F172" s="501"/>
      <c r="G172" s="501"/>
      <c r="H172" s="501"/>
      <c r="I172" s="501"/>
      <c r="J172" s="501"/>
      <c r="K172" s="502"/>
      <c r="L172" s="429" t="s">
        <v>120</v>
      </c>
      <c r="M172" s="257" t="str">
        <f>IF(LEN($C$5)&lt;=1,
    "",
    IF(
        OR($C$5="Overige (zorg-)instellingen",$C$5="Onderneming"),
        IF(Basisgegevens!$C$5="Ja",
            IFERROR(
                INDEX(Hulpsheets!$AO$3:$AR$18,
                    MATCH($C$9,Hulpsheets!$AN$3:$AN$18,0),
                    MATCH($C$6,Hulpsheets!$AO$3:$AR$3,0)
                ),
                ""
            ),
            IFERROR(
                INDEX(Hulpsheets!$AH$3:$AK$18,
                    MATCH($C$9,Hulpsheets!$AG$3:$AG$18,0),
                    MATCH($C$6,Hulpsheets!$AH$3:$AK$3,0)
                ),
                ""
            )
        ),
        IF($L172="Niet-economische activiteit",
            100%,
            IF(Basisgegevens!$C$5="Ja",
                IFERROR(
                    INDEX(Hulpsheets!$AO$3:$AR$18,
                        MATCH($C$9,Hulpsheets!$AN$3:$AN$18,0),
                        MATCH($C$6,Hulpsheets!$AO$3:$AR$3,0)
                    ),
                    ""
                ),
                IFERROR(
                    INDEX(Hulpsheets!$AH$3:$AK$18,
                        MATCH($C$9,Hulpsheets!$AG$3:$AG$18,0),
                        MATCH($C$6,Hulpsheets!$AH$3:$AK$3,0)
                    ),
                    ""
                )
            )
        )
    )
)</f>
        <v/>
      </c>
      <c r="N172" s="399"/>
      <c r="O172" s="395" t="str">
        <f t="shared" si="48"/>
        <v/>
      </c>
      <c r="P172" s="86" t="str">
        <f t="shared" si="49"/>
        <v/>
      </c>
      <c r="R172" s="404"/>
      <c r="S172" s="403" t="str">
        <f t="shared" si="54"/>
        <v/>
      </c>
      <c r="T172" s="130" t="str">
        <f t="shared" si="50"/>
        <v/>
      </c>
      <c r="U172" s="70"/>
      <c r="V172" s="404"/>
      <c r="W172" s="70"/>
      <c r="X172" s="404"/>
      <c r="Z172" s="403" t="str">
        <f t="shared" si="55"/>
        <v/>
      </c>
      <c r="AA172" s="130" t="str">
        <f t="shared" si="51"/>
        <v/>
      </c>
      <c r="AB172" s="403" t="str">
        <f t="shared" si="52"/>
        <v/>
      </c>
      <c r="AC172" s="130" t="str">
        <f t="shared" si="53"/>
        <v/>
      </c>
      <c r="AD172" s="461"/>
    </row>
    <row r="173" spans="1:30" x14ac:dyDescent="0.2">
      <c r="B173" s="500"/>
      <c r="C173" s="501"/>
      <c r="D173" s="501"/>
      <c r="E173" s="501"/>
      <c r="F173" s="501"/>
      <c r="G173" s="501"/>
      <c r="H173" s="501"/>
      <c r="I173" s="501"/>
      <c r="J173" s="501"/>
      <c r="K173" s="502"/>
      <c r="L173" s="429" t="s">
        <v>120</v>
      </c>
      <c r="M173" s="257" t="str">
        <f>IF(LEN($C$5)&lt;=1,
    "",
    IF(
        OR($C$5="Overige (zorg-)instellingen",$C$5="Onderneming"),
        IF(Basisgegevens!$C$5="Ja",
            IFERROR(
                INDEX(Hulpsheets!$AO$3:$AR$18,
                    MATCH($C$9,Hulpsheets!$AN$3:$AN$18,0),
                    MATCH($C$6,Hulpsheets!$AO$3:$AR$3,0)
                ),
                ""
            ),
            IFERROR(
                INDEX(Hulpsheets!$AH$3:$AK$18,
                    MATCH($C$9,Hulpsheets!$AG$3:$AG$18,0),
                    MATCH($C$6,Hulpsheets!$AH$3:$AK$3,0)
                ),
                ""
            )
        ),
        IF($L173="Niet-economische activiteit",
            100%,
            IF(Basisgegevens!$C$5="Ja",
                IFERROR(
                    INDEX(Hulpsheets!$AO$3:$AR$18,
                        MATCH($C$9,Hulpsheets!$AN$3:$AN$18,0),
                        MATCH($C$6,Hulpsheets!$AO$3:$AR$3,0)
                    ),
                    ""
                ),
                IFERROR(
                    INDEX(Hulpsheets!$AH$3:$AK$18,
                        MATCH($C$9,Hulpsheets!$AG$3:$AG$18,0),
                        MATCH($C$6,Hulpsheets!$AH$3:$AK$3,0)
                    ),
                    ""
                )
            )
        )
    )
)</f>
        <v/>
      </c>
      <c r="N173" s="399"/>
      <c r="O173" s="395" t="str">
        <f t="shared" si="48"/>
        <v/>
      </c>
      <c r="P173" s="86" t="str">
        <f t="shared" si="49"/>
        <v/>
      </c>
      <c r="R173" s="404"/>
      <c r="S173" s="403" t="str">
        <f t="shared" si="54"/>
        <v/>
      </c>
      <c r="T173" s="130" t="str">
        <f t="shared" si="50"/>
        <v/>
      </c>
      <c r="U173" s="70"/>
      <c r="V173" s="404"/>
      <c r="W173" s="70"/>
      <c r="X173" s="404"/>
      <c r="Z173" s="403" t="str">
        <f t="shared" si="55"/>
        <v/>
      </c>
      <c r="AA173" s="130" t="str">
        <f t="shared" si="51"/>
        <v/>
      </c>
      <c r="AB173" s="403" t="str">
        <f t="shared" si="52"/>
        <v/>
      </c>
      <c r="AC173" s="130" t="str">
        <f t="shared" si="53"/>
        <v/>
      </c>
      <c r="AD173" s="461"/>
    </row>
    <row r="174" spans="1:30" x14ac:dyDescent="0.2">
      <c r="B174" s="500"/>
      <c r="C174" s="501"/>
      <c r="D174" s="501"/>
      <c r="E174" s="501"/>
      <c r="F174" s="501"/>
      <c r="G174" s="501"/>
      <c r="H174" s="501"/>
      <c r="I174" s="501"/>
      <c r="J174" s="501"/>
      <c r="K174" s="502"/>
      <c r="L174" s="429" t="s">
        <v>120</v>
      </c>
      <c r="M174" s="257" t="str">
        <f>IF(LEN($C$5)&lt;=1,
    "",
    IF(
        OR($C$5="Overige (zorg-)instellingen",$C$5="Onderneming"),
        IF(Basisgegevens!$C$5="Ja",
            IFERROR(
                INDEX(Hulpsheets!$AO$3:$AR$18,
                    MATCH($C$9,Hulpsheets!$AN$3:$AN$18,0),
                    MATCH($C$6,Hulpsheets!$AO$3:$AR$3,0)
                ),
                ""
            ),
            IFERROR(
                INDEX(Hulpsheets!$AH$3:$AK$18,
                    MATCH($C$9,Hulpsheets!$AG$3:$AG$18,0),
                    MATCH($C$6,Hulpsheets!$AH$3:$AK$3,0)
                ),
                ""
            )
        ),
        IF($L174="Niet-economische activiteit",
            100%,
            IF(Basisgegevens!$C$5="Ja",
                IFERROR(
                    INDEX(Hulpsheets!$AO$3:$AR$18,
                        MATCH($C$9,Hulpsheets!$AN$3:$AN$18,0),
                        MATCH($C$6,Hulpsheets!$AO$3:$AR$3,0)
                    ),
                    ""
                ),
                IFERROR(
                    INDEX(Hulpsheets!$AH$3:$AK$18,
                        MATCH($C$9,Hulpsheets!$AG$3:$AG$18,0),
                        MATCH($C$6,Hulpsheets!$AH$3:$AK$3,0)
                    ),
                    ""
                )
            )
        )
    )
)</f>
        <v/>
      </c>
      <c r="N174" s="399"/>
      <c r="O174" s="395" t="str">
        <f t="shared" si="48"/>
        <v/>
      </c>
      <c r="P174" s="86" t="str">
        <f t="shared" si="49"/>
        <v/>
      </c>
      <c r="R174" s="404"/>
      <c r="S174" s="403" t="str">
        <f t="shared" si="54"/>
        <v/>
      </c>
      <c r="T174" s="130" t="str">
        <f t="shared" si="50"/>
        <v/>
      </c>
      <c r="U174" s="70"/>
      <c r="V174" s="404"/>
      <c r="W174" s="70"/>
      <c r="X174" s="404"/>
      <c r="Z174" s="403" t="str">
        <f t="shared" si="55"/>
        <v/>
      </c>
      <c r="AA174" s="130" t="str">
        <f t="shared" si="51"/>
        <v/>
      </c>
      <c r="AB174" s="403" t="str">
        <f t="shared" si="52"/>
        <v/>
      </c>
      <c r="AC174" s="130" t="str">
        <f t="shared" si="53"/>
        <v/>
      </c>
      <c r="AD174" s="461"/>
    </row>
    <row r="175" spans="1:30" x14ac:dyDescent="0.2">
      <c r="B175" s="500"/>
      <c r="C175" s="501"/>
      <c r="D175" s="501"/>
      <c r="E175" s="501"/>
      <c r="F175" s="501"/>
      <c r="G175" s="501"/>
      <c r="H175" s="501"/>
      <c r="I175" s="501"/>
      <c r="J175" s="501"/>
      <c r="K175" s="502"/>
      <c r="L175" s="429" t="s">
        <v>120</v>
      </c>
      <c r="M175" s="257" t="str">
        <f>IF(LEN($C$5)&lt;=1,
    "",
    IF(
        OR($C$5="Overige (zorg-)instellingen",$C$5="Onderneming"),
        IF(Basisgegevens!$C$5="Ja",
            IFERROR(
                INDEX(Hulpsheets!$AO$3:$AR$18,
                    MATCH($C$9,Hulpsheets!$AN$3:$AN$18,0),
                    MATCH($C$6,Hulpsheets!$AO$3:$AR$3,0)
                ),
                ""
            ),
            IFERROR(
                INDEX(Hulpsheets!$AH$3:$AK$18,
                    MATCH($C$9,Hulpsheets!$AG$3:$AG$18,0),
                    MATCH($C$6,Hulpsheets!$AH$3:$AK$3,0)
                ),
                ""
            )
        ),
        IF($L175="Niet-economische activiteit",
            100%,
            IF(Basisgegevens!$C$5="Ja",
                IFERROR(
                    INDEX(Hulpsheets!$AO$3:$AR$18,
                        MATCH($C$9,Hulpsheets!$AN$3:$AN$18,0),
                        MATCH($C$6,Hulpsheets!$AO$3:$AR$3,0)
                    ),
                    ""
                ),
                IFERROR(
                    INDEX(Hulpsheets!$AH$3:$AK$18,
                        MATCH($C$9,Hulpsheets!$AG$3:$AG$18,0),
                        MATCH($C$6,Hulpsheets!$AH$3:$AK$3,0)
                    ),
                    ""
                )
            )
        )
    )
)</f>
        <v/>
      </c>
      <c r="N175" s="399"/>
      <c r="O175" s="395" t="str">
        <f t="shared" si="48"/>
        <v/>
      </c>
      <c r="P175" s="86" t="str">
        <f t="shared" si="49"/>
        <v/>
      </c>
      <c r="R175" s="404"/>
      <c r="S175" s="403" t="str">
        <f t="shared" si="54"/>
        <v/>
      </c>
      <c r="T175" s="130" t="str">
        <f t="shared" si="50"/>
        <v/>
      </c>
      <c r="U175" s="70"/>
      <c r="V175" s="404"/>
      <c r="W175" s="70"/>
      <c r="X175" s="404"/>
      <c r="Z175" s="403" t="str">
        <f t="shared" si="55"/>
        <v/>
      </c>
      <c r="AA175" s="130" t="str">
        <f t="shared" si="51"/>
        <v/>
      </c>
      <c r="AB175" s="403" t="str">
        <f t="shared" si="52"/>
        <v/>
      </c>
      <c r="AC175" s="130" t="str">
        <f t="shared" si="53"/>
        <v/>
      </c>
      <c r="AD175" s="461"/>
    </row>
    <row r="176" spans="1:30" x14ac:dyDescent="0.2">
      <c r="B176" s="500"/>
      <c r="C176" s="501"/>
      <c r="D176" s="501"/>
      <c r="E176" s="501"/>
      <c r="F176" s="501"/>
      <c r="G176" s="501"/>
      <c r="H176" s="501"/>
      <c r="I176" s="501"/>
      <c r="J176" s="501"/>
      <c r="K176" s="502"/>
      <c r="L176" s="429" t="s">
        <v>120</v>
      </c>
      <c r="M176" s="257" t="str">
        <f>IF(LEN($C$5)&lt;=1,
    "",
    IF(
        OR($C$5="Overige (zorg-)instellingen",$C$5="Onderneming"),
        IF(Basisgegevens!$C$5="Ja",
            IFERROR(
                INDEX(Hulpsheets!$AO$3:$AR$18,
                    MATCH($C$9,Hulpsheets!$AN$3:$AN$18,0),
                    MATCH($C$6,Hulpsheets!$AO$3:$AR$3,0)
                ),
                ""
            ),
            IFERROR(
                INDEX(Hulpsheets!$AH$3:$AK$18,
                    MATCH($C$9,Hulpsheets!$AG$3:$AG$18,0),
                    MATCH($C$6,Hulpsheets!$AH$3:$AK$3,0)
                ),
                ""
            )
        ),
        IF($L176="Niet-economische activiteit",
            100%,
            IF(Basisgegevens!$C$5="Ja",
                IFERROR(
                    INDEX(Hulpsheets!$AO$3:$AR$18,
                        MATCH($C$9,Hulpsheets!$AN$3:$AN$18,0),
                        MATCH($C$6,Hulpsheets!$AO$3:$AR$3,0)
                    ),
                    ""
                ),
                IFERROR(
                    INDEX(Hulpsheets!$AH$3:$AK$18,
                        MATCH($C$9,Hulpsheets!$AG$3:$AG$18,0),
                        MATCH($C$6,Hulpsheets!$AH$3:$AK$3,0)
                    ),
                    ""
                )
            )
        )
    )
)</f>
        <v/>
      </c>
      <c r="N176" s="399"/>
      <c r="O176" s="395" t="str">
        <f t="shared" si="48"/>
        <v/>
      </c>
      <c r="P176" s="86" t="str">
        <f t="shared" si="49"/>
        <v/>
      </c>
      <c r="R176" s="404"/>
      <c r="S176" s="403" t="str">
        <f t="shared" si="54"/>
        <v/>
      </c>
      <c r="T176" s="130" t="str">
        <f t="shared" si="50"/>
        <v/>
      </c>
      <c r="U176" s="70"/>
      <c r="V176" s="404"/>
      <c r="W176" s="70"/>
      <c r="X176" s="404"/>
      <c r="Z176" s="403" t="str">
        <f t="shared" si="55"/>
        <v/>
      </c>
      <c r="AA176" s="130" t="str">
        <f t="shared" si="51"/>
        <v/>
      </c>
      <c r="AB176" s="403" t="str">
        <f t="shared" si="52"/>
        <v/>
      </c>
      <c r="AC176" s="130" t="str">
        <f t="shared" si="53"/>
        <v/>
      </c>
      <c r="AD176" s="461"/>
    </row>
    <row r="177" spans="1:30" ht="13.5" thickBot="1" x14ac:dyDescent="0.25">
      <c r="B177" s="500"/>
      <c r="C177" s="501"/>
      <c r="D177" s="501"/>
      <c r="E177" s="501"/>
      <c r="F177" s="501"/>
      <c r="G177" s="501"/>
      <c r="H177" s="501"/>
      <c r="I177" s="501"/>
      <c r="J177" s="501"/>
      <c r="K177" s="502"/>
      <c r="L177" s="429" t="s">
        <v>120</v>
      </c>
      <c r="M177" s="257" t="str">
        <f>IF(LEN($C$5)&lt;=1,
    "",
    IF(
        OR($C$5="Overige (zorg-)instellingen",$C$5="Onderneming"),
        IF(Basisgegevens!$C$5="Ja",
            IFERROR(
                INDEX(Hulpsheets!$AO$3:$AR$18,
                    MATCH($C$9,Hulpsheets!$AN$3:$AN$18,0),
                    MATCH($C$6,Hulpsheets!$AO$3:$AR$3,0)
                ),
                ""
            ),
            IFERROR(
                INDEX(Hulpsheets!$AH$3:$AK$18,
                    MATCH($C$9,Hulpsheets!$AG$3:$AG$18,0),
                    MATCH($C$6,Hulpsheets!$AH$3:$AK$3,0)
                ),
                ""
            )
        ),
        IF($L177="Niet-economische activiteit",
            100%,
            IF(Basisgegevens!$C$5="Ja",
                IFERROR(
                    INDEX(Hulpsheets!$AO$3:$AR$18,
                        MATCH($C$9,Hulpsheets!$AN$3:$AN$18,0),
                        MATCH($C$6,Hulpsheets!$AO$3:$AR$3,0)
                    ),
                    ""
                ),
                IFERROR(
                    INDEX(Hulpsheets!$AH$3:$AK$18,
                        MATCH($C$9,Hulpsheets!$AG$3:$AG$18,0),
                        MATCH($C$6,Hulpsheets!$AH$3:$AK$3,0)
                    ),
                    ""
                )
            )
        )
    )
)</f>
        <v/>
      </c>
      <c r="N177" s="399"/>
      <c r="O177" s="395" t="str">
        <f t="shared" si="48"/>
        <v/>
      </c>
      <c r="P177" s="86" t="str">
        <f t="shared" si="49"/>
        <v/>
      </c>
      <c r="R177" s="404"/>
      <c r="S177" s="403" t="str">
        <f t="shared" si="54"/>
        <v/>
      </c>
      <c r="T177" s="130" t="str">
        <f t="shared" si="50"/>
        <v/>
      </c>
      <c r="U177" s="70"/>
      <c r="V177" s="404"/>
      <c r="W177" s="70"/>
      <c r="X177" s="404"/>
      <c r="Z177" s="403" t="str">
        <f t="shared" si="55"/>
        <v/>
      </c>
      <c r="AA177" s="130" t="str">
        <f t="shared" si="51"/>
        <v/>
      </c>
      <c r="AB177" s="403" t="str">
        <f t="shared" si="52"/>
        <v/>
      </c>
      <c r="AC177" s="130" t="str">
        <f t="shared" si="53"/>
        <v/>
      </c>
      <c r="AD177" s="461"/>
    </row>
    <row r="178" spans="1:30" ht="13.5" hidden="1" outlineLevel="1" thickBot="1" x14ac:dyDescent="0.25">
      <c r="B178" s="500"/>
      <c r="C178" s="501"/>
      <c r="D178" s="501"/>
      <c r="E178" s="501"/>
      <c r="F178" s="501"/>
      <c r="G178" s="501"/>
      <c r="H178" s="501"/>
      <c r="I178" s="501"/>
      <c r="J178" s="501"/>
      <c r="K178" s="502"/>
      <c r="L178" s="429" t="s">
        <v>120</v>
      </c>
      <c r="M178" s="257" t="str">
        <f>IF(LEN($C$5)&lt;=1,
    "",
    IF(
        OR($C$5="Overige (zorg-)instellingen",$C$5="Onderneming"),
        IF(Basisgegevens!$C$5="Ja",
            IFERROR(
                INDEX(Hulpsheets!$AO$3:$AR$18,
                    MATCH($C$9,Hulpsheets!$AN$3:$AN$18,0),
                    MATCH($C$6,Hulpsheets!$AO$3:$AR$3,0)
                ),
                ""
            ),
            IFERROR(
                INDEX(Hulpsheets!$AH$3:$AK$18,
                    MATCH($C$9,Hulpsheets!$AG$3:$AG$18,0),
                    MATCH($C$6,Hulpsheets!$AH$3:$AK$3,0)
                ),
                ""
            )
        ),
        IF($L178="Niet-economische activiteit",
            100%,
            IF(Basisgegevens!$C$5="Ja",
                IFERROR(
                    INDEX(Hulpsheets!$AO$3:$AR$18,
                        MATCH($C$9,Hulpsheets!$AN$3:$AN$18,0),
                        MATCH($C$6,Hulpsheets!$AO$3:$AR$3,0)
                    ),
                    ""
                ),
                IFERROR(
                    INDEX(Hulpsheets!$AH$3:$AK$18,
                        MATCH($C$9,Hulpsheets!$AG$3:$AG$18,0),
                        MATCH($C$6,Hulpsheets!$AH$3:$AK$3,0)
                    ),
                    ""
                )
            )
        )
    )
)</f>
        <v/>
      </c>
      <c r="N178" s="399"/>
      <c r="O178" s="77" t="str">
        <f t="shared" si="48"/>
        <v/>
      </c>
      <c r="P178" s="86" t="str">
        <f t="shared" si="49"/>
        <v/>
      </c>
      <c r="R178" s="404"/>
      <c r="S178" s="403" t="str">
        <f t="shared" si="54"/>
        <v/>
      </c>
      <c r="T178" s="130" t="str">
        <f t="shared" si="50"/>
        <v/>
      </c>
      <c r="U178" s="70"/>
      <c r="V178" s="404"/>
      <c r="W178" s="70"/>
      <c r="X178" s="404"/>
      <c r="Z178" s="403" t="str">
        <f t="shared" si="55"/>
        <v/>
      </c>
      <c r="AA178" s="130" t="str">
        <f t="shared" si="51"/>
        <v/>
      </c>
      <c r="AB178" s="403" t="str">
        <f t="shared" si="52"/>
        <v/>
      </c>
      <c r="AC178" s="130" t="str">
        <f t="shared" si="53"/>
        <v/>
      </c>
      <c r="AD178" s="461"/>
    </row>
    <row r="179" spans="1:30" ht="13.5" hidden="1" outlineLevel="1" thickBot="1" x14ac:dyDescent="0.25">
      <c r="B179" s="500"/>
      <c r="C179" s="501"/>
      <c r="D179" s="501"/>
      <c r="E179" s="501"/>
      <c r="F179" s="501"/>
      <c r="G179" s="501"/>
      <c r="H179" s="501"/>
      <c r="I179" s="501"/>
      <c r="J179" s="501"/>
      <c r="K179" s="502"/>
      <c r="L179" s="429" t="s">
        <v>120</v>
      </c>
      <c r="M179" s="257" t="str">
        <f>IF(LEN($C$5)&lt;=1,
    "",
    IF(
        OR($C$5="Overige (zorg-)instellingen",$C$5="Onderneming"),
        IF(Basisgegevens!$C$5="Ja",
            IFERROR(
                INDEX(Hulpsheets!$AO$3:$AR$18,
                    MATCH($C$9,Hulpsheets!$AN$3:$AN$18,0),
                    MATCH($C$6,Hulpsheets!$AO$3:$AR$3,0)
                ),
                ""
            ),
            IFERROR(
                INDEX(Hulpsheets!$AH$3:$AK$18,
                    MATCH($C$9,Hulpsheets!$AG$3:$AG$18,0),
                    MATCH($C$6,Hulpsheets!$AH$3:$AK$3,0)
                ),
                ""
            )
        ),
        IF($L179="Niet-economische activiteit",
            100%,
            IF(Basisgegevens!$C$5="Ja",
                IFERROR(
                    INDEX(Hulpsheets!$AO$3:$AR$18,
                        MATCH($C$9,Hulpsheets!$AN$3:$AN$18,0),
                        MATCH($C$6,Hulpsheets!$AO$3:$AR$3,0)
                    ),
                    ""
                ),
                IFERROR(
                    INDEX(Hulpsheets!$AH$3:$AK$18,
                        MATCH($C$9,Hulpsheets!$AG$3:$AG$18,0),
                        MATCH($C$6,Hulpsheets!$AH$3:$AK$3,0)
                    ),
                    ""
                )
            )
        )
    )
)</f>
        <v/>
      </c>
      <c r="N179" s="399"/>
      <c r="O179" s="77" t="str">
        <f t="shared" si="48"/>
        <v/>
      </c>
      <c r="P179" s="86" t="str">
        <f t="shared" si="49"/>
        <v/>
      </c>
      <c r="R179" s="404"/>
      <c r="S179" s="403" t="str">
        <f t="shared" si="54"/>
        <v/>
      </c>
      <c r="T179" s="130" t="str">
        <f t="shared" si="50"/>
        <v/>
      </c>
      <c r="U179" s="70"/>
      <c r="V179" s="404"/>
      <c r="W179" s="70"/>
      <c r="X179" s="404"/>
      <c r="Z179" s="403" t="str">
        <f t="shared" si="55"/>
        <v/>
      </c>
      <c r="AA179" s="130" t="str">
        <f t="shared" si="51"/>
        <v/>
      </c>
      <c r="AB179" s="403" t="str">
        <f t="shared" si="52"/>
        <v/>
      </c>
      <c r="AC179" s="130" t="str">
        <f t="shared" si="53"/>
        <v/>
      </c>
      <c r="AD179" s="461"/>
    </row>
    <row r="180" spans="1:30" ht="13.5" hidden="1" outlineLevel="1" thickBot="1" x14ac:dyDescent="0.25">
      <c r="B180" s="500"/>
      <c r="C180" s="501"/>
      <c r="D180" s="501"/>
      <c r="E180" s="501"/>
      <c r="F180" s="501"/>
      <c r="G180" s="501"/>
      <c r="H180" s="501"/>
      <c r="I180" s="501"/>
      <c r="J180" s="501"/>
      <c r="K180" s="502"/>
      <c r="L180" s="429" t="s">
        <v>120</v>
      </c>
      <c r="M180" s="257" t="str">
        <f>IF(LEN($C$5)&lt;=1,
    "",
    IF(
        OR($C$5="Overige (zorg-)instellingen",$C$5="Onderneming"),
        IF(Basisgegevens!$C$5="Ja",
            IFERROR(
                INDEX(Hulpsheets!$AO$3:$AR$18,
                    MATCH($C$9,Hulpsheets!$AN$3:$AN$18,0),
                    MATCH($C$6,Hulpsheets!$AO$3:$AR$3,0)
                ),
                ""
            ),
            IFERROR(
                INDEX(Hulpsheets!$AH$3:$AK$18,
                    MATCH($C$9,Hulpsheets!$AG$3:$AG$18,0),
                    MATCH($C$6,Hulpsheets!$AH$3:$AK$3,0)
                ),
                ""
            )
        ),
        IF($L180="Niet-economische activiteit",
            100%,
            IF(Basisgegevens!$C$5="Ja",
                IFERROR(
                    INDEX(Hulpsheets!$AO$3:$AR$18,
                        MATCH($C$9,Hulpsheets!$AN$3:$AN$18,0),
                        MATCH($C$6,Hulpsheets!$AO$3:$AR$3,0)
                    ),
                    ""
                ),
                IFERROR(
                    INDEX(Hulpsheets!$AH$3:$AK$18,
                        MATCH($C$9,Hulpsheets!$AG$3:$AG$18,0),
                        MATCH($C$6,Hulpsheets!$AH$3:$AK$3,0)
                    ),
                    ""
                )
            )
        )
    )
)</f>
        <v/>
      </c>
      <c r="N180" s="399"/>
      <c r="O180" s="77" t="str">
        <f t="shared" si="48"/>
        <v/>
      </c>
      <c r="P180" s="86" t="str">
        <f t="shared" si="49"/>
        <v/>
      </c>
      <c r="R180" s="404"/>
      <c r="S180" s="403" t="str">
        <f t="shared" si="54"/>
        <v/>
      </c>
      <c r="T180" s="130" t="str">
        <f t="shared" si="50"/>
        <v/>
      </c>
      <c r="U180" s="70"/>
      <c r="V180" s="404"/>
      <c r="W180" s="70"/>
      <c r="X180" s="404"/>
      <c r="Z180" s="403" t="str">
        <f t="shared" si="55"/>
        <v/>
      </c>
      <c r="AA180" s="130" t="str">
        <f t="shared" si="51"/>
        <v/>
      </c>
      <c r="AB180" s="403" t="str">
        <f t="shared" si="52"/>
        <v/>
      </c>
      <c r="AC180" s="130" t="str">
        <f t="shared" si="53"/>
        <v/>
      </c>
      <c r="AD180" s="461"/>
    </row>
    <row r="181" spans="1:30" ht="13.5" hidden="1" outlineLevel="1" thickBot="1" x14ac:dyDescent="0.25">
      <c r="B181" s="500"/>
      <c r="C181" s="501"/>
      <c r="D181" s="501"/>
      <c r="E181" s="501"/>
      <c r="F181" s="501"/>
      <c r="G181" s="501"/>
      <c r="H181" s="501"/>
      <c r="I181" s="501"/>
      <c r="J181" s="501"/>
      <c r="K181" s="502"/>
      <c r="L181" s="429" t="s">
        <v>120</v>
      </c>
      <c r="M181" s="257" t="str">
        <f>IF(LEN($C$5)&lt;=1,
    "",
    IF(
        OR($C$5="Overige (zorg-)instellingen",$C$5="Onderneming"),
        IF(Basisgegevens!$C$5="Ja",
            IFERROR(
                INDEX(Hulpsheets!$AO$3:$AR$18,
                    MATCH($C$9,Hulpsheets!$AN$3:$AN$18,0),
                    MATCH($C$6,Hulpsheets!$AO$3:$AR$3,0)
                ),
                ""
            ),
            IFERROR(
                INDEX(Hulpsheets!$AH$3:$AK$18,
                    MATCH($C$9,Hulpsheets!$AG$3:$AG$18,0),
                    MATCH($C$6,Hulpsheets!$AH$3:$AK$3,0)
                ),
                ""
            )
        ),
        IF($L181="Niet-economische activiteit",
            100%,
            IF(Basisgegevens!$C$5="Ja",
                IFERROR(
                    INDEX(Hulpsheets!$AO$3:$AR$18,
                        MATCH($C$9,Hulpsheets!$AN$3:$AN$18,0),
                        MATCH($C$6,Hulpsheets!$AO$3:$AR$3,0)
                    ),
                    ""
                ),
                IFERROR(
                    INDEX(Hulpsheets!$AH$3:$AK$18,
                        MATCH($C$9,Hulpsheets!$AG$3:$AG$18,0),
                        MATCH($C$6,Hulpsheets!$AH$3:$AK$3,0)
                    ),
                    ""
                )
            )
        )
    )
)</f>
        <v/>
      </c>
      <c r="N181" s="399"/>
      <c r="O181" s="77" t="str">
        <f t="shared" si="48"/>
        <v/>
      </c>
      <c r="P181" s="86" t="str">
        <f t="shared" si="49"/>
        <v/>
      </c>
      <c r="R181" s="404"/>
      <c r="S181" s="403" t="str">
        <f t="shared" si="54"/>
        <v/>
      </c>
      <c r="T181" s="130" t="str">
        <f t="shared" si="50"/>
        <v/>
      </c>
      <c r="U181" s="70"/>
      <c r="V181" s="404"/>
      <c r="W181" s="70"/>
      <c r="X181" s="404"/>
      <c r="Z181" s="403" t="str">
        <f t="shared" si="55"/>
        <v/>
      </c>
      <c r="AA181" s="130" t="str">
        <f t="shared" si="51"/>
        <v/>
      </c>
      <c r="AB181" s="403" t="str">
        <f t="shared" si="52"/>
        <v/>
      </c>
      <c r="AC181" s="130" t="str">
        <f t="shared" si="53"/>
        <v/>
      </c>
      <c r="AD181" s="461"/>
    </row>
    <row r="182" spans="1:30" ht="13.5" hidden="1" outlineLevel="1" thickBot="1" x14ac:dyDescent="0.25">
      <c r="B182" s="500"/>
      <c r="C182" s="501"/>
      <c r="D182" s="501"/>
      <c r="E182" s="501"/>
      <c r="F182" s="501"/>
      <c r="G182" s="501"/>
      <c r="H182" s="501"/>
      <c r="I182" s="501"/>
      <c r="J182" s="501"/>
      <c r="K182" s="502"/>
      <c r="L182" s="429" t="s">
        <v>120</v>
      </c>
      <c r="M182" s="257" t="str">
        <f>IF(LEN($C$5)&lt;=1,
    "",
    IF(
        OR($C$5="Overige (zorg-)instellingen",$C$5="Onderneming"),
        IF(Basisgegevens!$C$5="Ja",
            IFERROR(
                INDEX(Hulpsheets!$AO$3:$AR$18,
                    MATCH($C$9,Hulpsheets!$AN$3:$AN$18,0),
                    MATCH($C$6,Hulpsheets!$AO$3:$AR$3,0)
                ),
                ""
            ),
            IFERROR(
                INDEX(Hulpsheets!$AH$3:$AK$18,
                    MATCH($C$9,Hulpsheets!$AG$3:$AG$18,0),
                    MATCH($C$6,Hulpsheets!$AH$3:$AK$3,0)
                ),
                ""
            )
        ),
        IF($L182="Niet-economische activiteit",
            100%,
            IF(Basisgegevens!$C$5="Ja",
                IFERROR(
                    INDEX(Hulpsheets!$AO$3:$AR$18,
                        MATCH($C$9,Hulpsheets!$AN$3:$AN$18,0),
                        MATCH($C$6,Hulpsheets!$AO$3:$AR$3,0)
                    ),
                    ""
                ),
                IFERROR(
                    INDEX(Hulpsheets!$AH$3:$AK$18,
                        MATCH($C$9,Hulpsheets!$AG$3:$AG$18,0),
                        MATCH($C$6,Hulpsheets!$AH$3:$AK$3,0)
                    ),
                    ""
                )
            )
        )
    )
)</f>
        <v/>
      </c>
      <c r="N182" s="399"/>
      <c r="O182" s="77" t="str">
        <f t="shared" si="48"/>
        <v/>
      </c>
      <c r="P182" s="86" t="str">
        <f t="shared" si="49"/>
        <v/>
      </c>
      <c r="R182" s="404"/>
      <c r="S182" s="403" t="str">
        <f t="shared" si="54"/>
        <v/>
      </c>
      <c r="T182" s="130" t="str">
        <f t="shared" si="50"/>
        <v/>
      </c>
      <c r="U182" s="70"/>
      <c r="V182" s="404"/>
      <c r="W182" s="70"/>
      <c r="X182" s="404"/>
      <c r="Z182" s="403" t="str">
        <f t="shared" si="55"/>
        <v/>
      </c>
      <c r="AA182" s="130" t="str">
        <f t="shared" si="51"/>
        <v/>
      </c>
      <c r="AB182" s="403" t="str">
        <f t="shared" si="52"/>
        <v/>
      </c>
      <c r="AC182" s="130" t="str">
        <f t="shared" si="53"/>
        <v/>
      </c>
      <c r="AD182" s="461"/>
    </row>
    <row r="183" spans="1:30" ht="13.5" hidden="1" outlineLevel="1" thickBot="1" x14ac:dyDescent="0.25">
      <c r="B183" s="500"/>
      <c r="C183" s="501"/>
      <c r="D183" s="501"/>
      <c r="E183" s="501"/>
      <c r="F183" s="501"/>
      <c r="G183" s="501"/>
      <c r="H183" s="501"/>
      <c r="I183" s="501"/>
      <c r="J183" s="501"/>
      <c r="K183" s="502"/>
      <c r="L183" s="429" t="s">
        <v>120</v>
      </c>
      <c r="M183" s="257" t="str">
        <f>IF(LEN($C$5)&lt;=1,
    "",
    IF(
        OR($C$5="Overige (zorg-)instellingen",$C$5="Onderneming"),
        IF(Basisgegevens!$C$5="Ja",
            IFERROR(
                INDEX(Hulpsheets!$AO$3:$AR$18,
                    MATCH($C$9,Hulpsheets!$AN$3:$AN$18,0),
                    MATCH($C$6,Hulpsheets!$AO$3:$AR$3,0)
                ),
                ""
            ),
            IFERROR(
                INDEX(Hulpsheets!$AH$3:$AK$18,
                    MATCH($C$9,Hulpsheets!$AG$3:$AG$18,0),
                    MATCH($C$6,Hulpsheets!$AH$3:$AK$3,0)
                ),
                ""
            )
        ),
        IF($L183="Niet-economische activiteit",
            100%,
            IF(Basisgegevens!$C$5="Ja",
                IFERROR(
                    INDEX(Hulpsheets!$AO$3:$AR$18,
                        MATCH($C$9,Hulpsheets!$AN$3:$AN$18,0),
                        MATCH($C$6,Hulpsheets!$AO$3:$AR$3,0)
                    ),
                    ""
                ),
                IFERROR(
                    INDEX(Hulpsheets!$AH$3:$AK$18,
                        MATCH($C$9,Hulpsheets!$AG$3:$AG$18,0),
                        MATCH($C$6,Hulpsheets!$AH$3:$AK$3,0)
                    ),
                    ""
                )
            )
        )
    )
)</f>
        <v/>
      </c>
      <c r="N183" s="399"/>
      <c r="O183" s="77" t="str">
        <f t="shared" si="48"/>
        <v/>
      </c>
      <c r="P183" s="86" t="str">
        <f t="shared" si="49"/>
        <v/>
      </c>
      <c r="R183" s="404"/>
      <c r="S183" s="403" t="str">
        <f t="shared" si="54"/>
        <v/>
      </c>
      <c r="T183" s="130" t="str">
        <f t="shared" si="50"/>
        <v/>
      </c>
      <c r="U183" s="70"/>
      <c r="V183" s="404"/>
      <c r="W183" s="70"/>
      <c r="X183" s="404"/>
      <c r="Z183" s="403" t="str">
        <f t="shared" si="55"/>
        <v/>
      </c>
      <c r="AA183" s="130" t="str">
        <f t="shared" si="51"/>
        <v/>
      </c>
      <c r="AB183" s="403" t="str">
        <f t="shared" si="52"/>
        <v/>
      </c>
      <c r="AC183" s="130" t="str">
        <f t="shared" si="53"/>
        <v/>
      </c>
      <c r="AD183" s="461"/>
    </row>
    <row r="184" spans="1:30" ht="13.5" hidden="1" outlineLevel="1" thickBot="1" x14ac:dyDescent="0.25">
      <c r="B184" s="500"/>
      <c r="C184" s="501"/>
      <c r="D184" s="501"/>
      <c r="E184" s="501"/>
      <c r="F184" s="501"/>
      <c r="G184" s="501"/>
      <c r="H184" s="501"/>
      <c r="I184" s="501"/>
      <c r="J184" s="501"/>
      <c r="K184" s="502"/>
      <c r="L184" s="429" t="s">
        <v>120</v>
      </c>
      <c r="M184" s="257" t="str">
        <f>IF(LEN($C$5)&lt;=1,
    "",
    IF(
        OR($C$5="Overige (zorg-)instellingen",$C$5="Onderneming"),
        IF(Basisgegevens!$C$5="Ja",
            IFERROR(
                INDEX(Hulpsheets!$AO$3:$AR$18,
                    MATCH($C$9,Hulpsheets!$AN$3:$AN$18,0),
                    MATCH($C$6,Hulpsheets!$AO$3:$AR$3,0)
                ),
                ""
            ),
            IFERROR(
                INDEX(Hulpsheets!$AH$3:$AK$18,
                    MATCH($C$9,Hulpsheets!$AG$3:$AG$18,0),
                    MATCH($C$6,Hulpsheets!$AH$3:$AK$3,0)
                ),
                ""
            )
        ),
        IF($L184="Niet-economische activiteit",
            100%,
            IF(Basisgegevens!$C$5="Ja",
                IFERROR(
                    INDEX(Hulpsheets!$AO$3:$AR$18,
                        MATCH($C$9,Hulpsheets!$AN$3:$AN$18,0),
                        MATCH($C$6,Hulpsheets!$AO$3:$AR$3,0)
                    ),
                    ""
                ),
                IFERROR(
                    INDEX(Hulpsheets!$AH$3:$AK$18,
                        MATCH($C$9,Hulpsheets!$AG$3:$AG$18,0),
                        MATCH($C$6,Hulpsheets!$AH$3:$AK$3,0)
                    ),
                    ""
                )
            )
        )
    )
)</f>
        <v/>
      </c>
      <c r="N184" s="399"/>
      <c r="O184" s="77" t="str">
        <f t="shared" si="48"/>
        <v/>
      </c>
      <c r="P184" s="86" t="str">
        <f t="shared" si="49"/>
        <v/>
      </c>
      <c r="R184" s="404"/>
      <c r="S184" s="403" t="str">
        <f t="shared" si="54"/>
        <v/>
      </c>
      <c r="T184" s="130" t="str">
        <f t="shared" si="50"/>
        <v/>
      </c>
      <c r="U184" s="70"/>
      <c r="V184" s="404"/>
      <c r="W184" s="70"/>
      <c r="X184" s="404"/>
      <c r="Z184" s="403" t="str">
        <f t="shared" si="55"/>
        <v/>
      </c>
      <c r="AA184" s="130" t="str">
        <f t="shared" si="51"/>
        <v/>
      </c>
      <c r="AB184" s="403" t="str">
        <f t="shared" si="52"/>
        <v/>
      </c>
      <c r="AC184" s="130" t="str">
        <f t="shared" si="53"/>
        <v/>
      </c>
      <c r="AD184" s="461"/>
    </row>
    <row r="185" spans="1:30" ht="13.5" hidden="1" outlineLevel="1" thickBot="1" x14ac:dyDescent="0.25">
      <c r="B185" s="500"/>
      <c r="C185" s="501"/>
      <c r="D185" s="501"/>
      <c r="E185" s="501"/>
      <c r="F185" s="501"/>
      <c r="G185" s="501"/>
      <c r="H185" s="501"/>
      <c r="I185" s="501"/>
      <c r="J185" s="501"/>
      <c r="K185" s="502"/>
      <c r="L185" s="429" t="s">
        <v>120</v>
      </c>
      <c r="M185" s="257" t="str">
        <f>IF(LEN($C$5)&lt;=1,
    "",
    IF(
        OR($C$5="Overige (zorg-)instellingen",$C$5="Onderneming"),
        IF(Basisgegevens!$C$5="Ja",
            IFERROR(
                INDEX(Hulpsheets!$AO$3:$AR$18,
                    MATCH($C$9,Hulpsheets!$AN$3:$AN$18,0),
                    MATCH($C$6,Hulpsheets!$AO$3:$AR$3,0)
                ),
                ""
            ),
            IFERROR(
                INDEX(Hulpsheets!$AH$3:$AK$18,
                    MATCH($C$9,Hulpsheets!$AG$3:$AG$18,0),
                    MATCH($C$6,Hulpsheets!$AH$3:$AK$3,0)
                ),
                ""
            )
        ),
        IF($L185="Niet-economische activiteit",
            100%,
            IF(Basisgegevens!$C$5="Ja",
                IFERROR(
                    INDEX(Hulpsheets!$AO$3:$AR$18,
                        MATCH($C$9,Hulpsheets!$AN$3:$AN$18,0),
                        MATCH($C$6,Hulpsheets!$AO$3:$AR$3,0)
                    ),
                    ""
                ),
                IFERROR(
                    INDEX(Hulpsheets!$AH$3:$AK$18,
                        MATCH($C$9,Hulpsheets!$AG$3:$AG$18,0),
                        MATCH($C$6,Hulpsheets!$AH$3:$AK$3,0)
                    ),
                    ""
                )
            )
        )
    )
)</f>
        <v/>
      </c>
      <c r="N185" s="399"/>
      <c r="O185" s="77" t="str">
        <f t="shared" si="48"/>
        <v/>
      </c>
      <c r="P185" s="86" t="str">
        <f t="shared" si="49"/>
        <v/>
      </c>
      <c r="R185" s="404"/>
      <c r="S185" s="403" t="str">
        <f t="shared" si="54"/>
        <v/>
      </c>
      <c r="T185" s="130" t="str">
        <f t="shared" si="50"/>
        <v/>
      </c>
      <c r="U185" s="70"/>
      <c r="V185" s="404"/>
      <c r="W185" s="70"/>
      <c r="X185" s="404"/>
      <c r="Z185" s="403" t="str">
        <f t="shared" si="55"/>
        <v/>
      </c>
      <c r="AA185" s="130" t="str">
        <f t="shared" si="51"/>
        <v/>
      </c>
      <c r="AB185" s="403" t="str">
        <f t="shared" si="52"/>
        <v/>
      </c>
      <c r="AC185" s="130" t="str">
        <f t="shared" si="53"/>
        <v/>
      </c>
      <c r="AD185" s="461"/>
    </row>
    <row r="186" spans="1:30" ht="13.5" hidden="1" outlineLevel="1" thickBot="1" x14ac:dyDescent="0.25">
      <c r="B186" s="500"/>
      <c r="C186" s="501"/>
      <c r="D186" s="501"/>
      <c r="E186" s="501"/>
      <c r="F186" s="501"/>
      <c r="G186" s="501"/>
      <c r="H186" s="501"/>
      <c r="I186" s="501"/>
      <c r="J186" s="501"/>
      <c r="K186" s="502"/>
      <c r="L186" s="429" t="s">
        <v>120</v>
      </c>
      <c r="M186" s="257" t="str">
        <f>IF(LEN($C$5)&lt;=1,
    "",
    IF(
        OR($C$5="Overige (zorg-)instellingen",$C$5="Onderneming"),
        IF(Basisgegevens!$C$5="Ja",
            IFERROR(
                INDEX(Hulpsheets!$AO$3:$AR$18,
                    MATCH($C$9,Hulpsheets!$AN$3:$AN$18,0),
                    MATCH($C$6,Hulpsheets!$AO$3:$AR$3,0)
                ),
                ""
            ),
            IFERROR(
                INDEX(Hulpsheets!$AH$3:$AK$18,
                    MATCH($C$9,Hulpsheets!$AG$3:$AG$18,0),
                    MATCH($C$6,Hulpsheets!$AH$3:$AK$3,0)
                ),
                ""
            )
        ),
        IF($L186="Niet-economische activiteit",
            100%,
            IF(Basisgegevens!$C$5="Ja",
                IFERROR(
                    INDEX(Hulpsheets!$AO$3:$AR$18,
                        MATCH($C$9,Hulpsheets!$AN$3:$AN$18,0),
                        MATCH($C$6,Hulpsheets!$AO$3:$AR$3,0)
                    ),
                    ""
                ),
                IFERROR(
                    INDEX(Hulpsheets!$AH$3:$AK$18,
                        MATCH($C$9,Hulpsheets!$AG$3:$AG$18,0),
                        MATCH($C$6,Hulpsheets!$AH$3:$AK$3,0)
                    ),
                    ""
                )
            )
        )
    )
)</f>
        <v/>
      </c>
      <c r="N186" s="399"/>
      <c r="O186" s="77" t="str">
        <f t="shared" si="48"/>
        <v/>
      </c>
      <c r="P186" s="86" t="str">
        <f t="shared" si="49"/>
        <v/>
      </c>
      <c r="R186" s="404"/>
      <c r="S186" s="403" t="str">
        <f t="shared" si="54"/>
        <v/>
      </c>
      <c r="T186" s="130" t="str">
        <f t="shared" si="50"/>
        <v/>
      </c>
      <c r="U186" s="70"/>
      <c r="V186" s="404"/>
      <c r="W186" s="70"/>
      <c r="X186" s="404"/>
      <c r="Z186" s="403" t="str">
        <f t="shared" si="55"/>
        <v/>
      </c>
      <c r="AA186" s="130" t="str">
        <f t="shared" si="51"/>
        <v/>
      </c>
      <c r="AB186" s="403" t="str">
        <f t="shared" si="52"/>
        <v/>
      </c>
      <c r="AC186" s="130" t="str">
        <f t="shared" si="53"/>
        <v/>
      </c>
      <c r="AD186" s="461"/>
    </row>
    <row r="187" spans="1:30" ht="13.5" hidden="1" outlineLevel="1" thickBot="1" x14ac:dyDescent="0.25">
      <c r="B187" s="532"/>
      <c r="C187" s="533"/>
      <c r="D187" s="533"/>
      <c r="E187" s="533"/>
      <c r="F187" s="533"/>
      <c r="G187" s="533"/>
      <c r="H187" s="533"/>
      <c r="I187" s="533"/>
      <c r="J187" s="533"/>
      <c r="K187" s="534"/>
      <c r="L187" s="428" t="s">
        <v>120</v>
      </c>
      <c r="M187" s="427" t="str">
        <f>IF(LEN($C$5)&lt;=1,
    "",
    IF(
        OR($C$5="Overige (zorg-)instellingen",$C$5="Onderneming"),
        IF(Basisgegevens!$C$5="Ja",
            IFERROR(
                INDEX(Hulpsheets!$AO$3:$AR$18,
                    MATCH($C$9,Hulpsheets!$AN$3:$AN$18,0),
                    MATCH($C$6,Hulpsheets!$AO$3:$AR$3,0)
                ),
                ""
            ),
            IFERROR(
                INDEX(Hulpsheets!$AH$3:$AK$18,
                    MATCH($C$9,Hulpsheets!$AG$3:$AG$18,0),
                    MATCH($C$6,Hulpsheets!$AH$3:$AK$3,0)
                ),
                ""
            )
        ),
        IF($L187="Niet-economische activiteit",
            100%,
            IF(Basisgegevens!$C$5="Ja",
                IFERROR(
                    INDEX(Hulpsheets!$AO$3:$AR$18,
                        MATCH($C$9,Hulpsheets!$AN$3:$AN$18,0),
                        MATCH($C$6,Hulpsheets!$AO$3:$AR$3,0)
                    ),
                    ""
                ),
                IFERROR(
                    INDEX(Hulpsheets!$AH$3:$AK$18,
                        MATCH($C$9,Hulpsheets!$AG$3:$AG$18,0),
                        MATCH($C$6,Hulpsheets!$AH$3:$AK$3,0)
                    ),
                    ""
                )
            )
        )
    )
)</f>
        <v/>
      </c>
      <c r="N187" s="399"/>
      <c r="O187" s="87" t="str">
        <f t="shared" si="48"/>
        <v/>
      </c>
      <c r="P187" s="88" t="str">
        <f t="shared" si="49"/>
        <v/>
      </c>
      <c r="R187" s="405"/>
      <c r="S187" s="403" t="str">
        <f t="shared" si="54"/>
        <v/>
      </c>
      <c r="T187" s="365" t="str">
        <f t="shared" si="50"/>
        <v/>
      </c>
      <c r="U187" s="70"/>
      <c r="V187" s="405"/>
      <c r="W187" s="70"/>
      <c r="X187" s="405"/>
      <c r="Z187" s="403" t="str">
        <f t="shared" si="55"/>
        <v/>
      </c>
      <c r="AA187" s="365" t="str">
        <f t="shared" si="51"/>
        <v/>
      </c>
      <c r="AB187" s="403" t="str">
        <f t="shared" si="52"/>
        <v/>
      </c>
      <c r="AC187" s="365" t="str">
        <f t="shared" si="53"/>
        <v/>
      </c>
      <c r="AD187" s="461"/>
    </row>
    <row r="188" spans="1:30" ht="13.5" collapsed="1" thickBot="1" x14ac:dyDescent="0.25">
      <c r="B188" s="32"/>
      <c r="C188" s="32"/>
      <c r="D188" s="103"/>
      <c r="E188" s="110"/>
      <c r="F188" s="110"/>
      <c r="G188" s="111"/>
      <c r="H188" s="112"/>
      <c r="I188" s="29"/>
      <c r="J188" s="111"/>
      <c r="L188" s="418" t="s">
        <v>102</v>
      </c>
      <c r="M188" s="78"/>
      <c r="N188" s="101">
        <f>SUM(N163:N187)</f>
        <v>0</v>
      </c>
      <c r="O188" s="101">
        <f>SUM(O163:O187)</f>
        <v>0</v>
      </c>
      <c r="P188" s="101">
        <f>SUM(P163:P187)</f>
        <v>0</v>
      </c>
      <c r="Q188" s="29"/>
      <c r="R188" s="367">
        <f>SUM(R163:R187)</f>
        <v>0</v>
      </c>
      <c r="S188" s="367">
        <f>SUM(S163:S187)</f>
        <v>0</v>
      </c>
      <c r="T188" s="367">
        <f>SUM(T163:T187)</f>
        <v>0</v>
      </c>
      <c r="V188" s="439">
        <f>SUM(V163:V187)</f>
        <v>0</v>
      </c>
      <c r="W188" s="70"/>
      <c r="X188" s="439">
        <f>SUM(X163:X187)</f>
        <v>0</v>
      </c>
      <c r="Z188" s="102">
        <f>SUM(Z163:Z187)</f>
        <v>0</v>
      </c>
      <c r="AA188" s="102">
        <f>SUM(AA163:AA187)</f>
        <v>0</v>
      </c>
      <c r="AB188" s="102">
        <f>SUM(AB163:AB187)</f>
        <v>0</v>
      </c>
      <c r="AC188" s="102">
        <f>SUM(AC163:AC187)</f>
        <v>0</v>
      </c>
      <c r="AD188" s="100"/>
    </row>
    <row r="189" spans="1:30" x14ac:dyDescent="0.2">
      <c r="B189" s="32"/>
      <c r="C189" s="32"/>
      <c r="D189" s="103"/>
      <c r="E189" s="110"/>
      <c r="F189" s="110"/>
      <c r="G189" s="111"/>
      <c r="H189" s="112"/>
      <c r="I189" s="29"/>
      <c r="J189" s="111"/>
      <c r="W189" s="100"/>
      <c r="X189" s="100"/>
      <c r="AB189" s="100"/>
    </row>
    <row r="190" spans="1:30" x14ac:dyDescent="0.2">
      <c r="B190" s="503" t="s">
        <v>126</v>
      </c>
      <c r="C190" s="503"/>
      <c r="D190" s="503"/>
      <c r="E190" s="503"/>
      <c r="F190" s="29"/>
      <c r="I190" s="29"/>
      <c r="P190" s="29"/>
      <c r="Q190" s="29"/>
      <c r="R190" s="6"/>
      <c r="S190" s="121"/>
      <c r="T190" s="6"/>
      <c r="U190" s="29"/>
      <c r="V190" s="29"/>
      <c r="W190" s="29"/>
      <c r="X190" s="29"/>
      <c r="Z190" s="121"/>
      <c r="AA190" s="29"/>
      <c r="AB190" s="121"/>
    </row>
    <row r="191" spans="1:30" ht="13.5" thickBot="1" x14ac:dyDescent="0.25">
      <c r="B191" s="106"/>
      <c r="C191" s="106"/>
      <c r="D191" s="107"/>
      <c r="E191" s="107"/>
      <c r="G191" s="107"/>
      <c r="H191" s="108"/>
      <c r="I191" s="95"/>
      <c r="J191" s="107"/>
      <c r="P191" s="29"/>
      <c r="Q191" s="29"/>
      <c r="S191" s="6"/>
      <c r="T191" s="6"/>
      <c r="U191" s="29"/>
      <c r="W191" s="29"/>
      <c r="Z191" s="6"/>
      <c r="AA191" s="29"/>
      <c r="AB191" s="6"/>
    </row>
    <row r="192" spans="1:30" ht="38.25" customHeight="1" thickBot="1" x14ac:dyDescent="0.25">
      <c r="A192" s="117"/>
      <c r="B192" s="391" t="s">
        <v>109</v>
      </c>
      <c r="C192" s="392"/>
      <c r="D192" s="392"/>
      <c r="E192" s="392"/>
      <c r="F192" s="392"/>
      <c r="G192" s="392"/>
      <c r="H192" s="392"/>
      <c r="I192" s="392"/>
      <c r="J192" s="392"/>
      <c r="K192" s="392"/>
      <c r="L192" s="392"/>
      <c r="M192" s="392"/>
      <c r="N192" s="237" t="s">
        <v>127</v>
      </c>
      <c r="Q192" s="117"/>
      <c r="R192" s="239" t="s">
        <v>187</v>
      </c>
      <c r="S192" s="118"/>
      <c r="T192" s="118"/>
      <c r="U192" s="242"/>
      <c r="V192" s="239" t="s">
        <v>187</v>
      </c>
      <c r="W192" s="242"/>
      <c r="X192" s="239" t="s">
        <v>187</v>
      </c>
      <c r="Y192" s="117"/>
      <c r="Z192" s="118"/>
      <c r="AA192" s="242"/>
      <c r="AB192" s="118"/>
      <c r="AC192" s="117"/>
      <c r="AD192" s="117"/>
    </row>
    <row r="193" spans="2:28" x14ac:dyDescent="0.2">
      <c r="B193" s="496"/>
      <c r="C193" s="497"/>
      <c r="D193" s="497"/>
      <c r="E193" s="497"/>
      <c r="F193" s="497"/>
      <c r="G193" s="497"/>
      <c r="H193" s="497"/>
      <c r="I193" s="497"/>
      <c r="J193" s="497"/>
      <c r="K193" s="497"/>
      <c r="L193" s="497"/>
      <c r="M193" s="393"/>
      <c r="N193" s="325"/>
      <c r="R193" s="416"/>
      <c r="S193" s="80"/>
      <c r="T193" s="80"/>
      <c r="V193" s="416"/>
      <c r="X193" s="416"/>
      <c r="Z193" s="80"/>
      <c r="AB193" s="80"/>
    </row>
    <row r="194" spans="2:28" x14ac:dyDescent="0.2">
      <c r="B194" s="492"/>
      <c r="C194" s="493"/>
      <c r="D194" s="493"/>
      <c r="E194" s="493"/>
      <c r="F194" s="493"/>
      <c r="G194" s="493"/>
      <c r="H194" s="493"/>
      <c r="I194" s="493"/>
      <c r="J194" s="493"/>
      <c r="K194" s="493"/>
      <c r="L194" s="493"/>
      <c r="M194" s="390"/>
      <c r="N194" s="326"/>
      <c r="R194" s="416"/>
      <c r="S194" s="70"/>
      <c r="T194" s="70"/>
      <c r="V194" s="416"/>
      <c r="X194" s="416"/>
      <c r="Z194" s="70"/>
      <c r="AB194" s="70"/>
    </row>
    <row r="195" spans="2:28" x14ac:dyDescent="0.2">
      <c r="B195" s="492"/>
      <c r="C195" s="493"/>
      <c r="D195" s="493"/>
      <c r="E195" s="493"/>
      <c r="F195" s="493"/>
      <c r="G195" s="493"/>
      <c r="H195" s="493"/>
      <c r="I195" s="493"/>
      <c r="J195" s="493"/>
      <c r="K195" s="493"/>
      <c r="L195" s="493"/>
      <c r="M195" s="389"/>
      <c r="N195" s="326"/>
      <c r="R195" s="416"/>
      <c r="S195" s="70"/>
      <c r="T195" s="70"/>
      <c r="V195" s="416"/>
      <c r="X195" s="416"/>
      <c r="Z195" s="70"/>
      <c r="AB195" s="70"/>
    </row>
    <row r="196" spans="2:28" x14ac:dyDescent="0.2">
      <c r="B196" s="492"/>
      <c r="C196" s="493"/>
      <c r="D196" s="493"/>
      <c r="E196" s="493"/>
      <c r="F196" s="493"/>
      <c r="G196" s="493"/>
      <c r="H196" s="493"/>
      <c r="I196" s="493"/>
      <c r="J196" s="493"/>
      <c r="K196" s="493"/>
      <c r="L196" s="493"/>
      <c r="M196" s="390"/>
      <c r="N196" s="326"/>
      <c r="R196" s="416"/>
      <c r="S196" s="70"/>
      <c r="T196" s="70"/>
      <c r="V196" s="416"/>
      <c r="X196" s="416"/>
      <c r="Z196" s="70"/>
      <c r="AB196" s="70"/>
    </row>
    <row r="197" spans="2:28" x14ac:dyDescent="0.2">
      <c r="B197" s="492"/>
      <c r="C197" s="493"/>
      <c r="D197" s="493"/>
      <c r="E197" s="493"/>
      <c r="F197" s="493"/>
      <c r="G197" s="493"/>
      <c r="H197" s="493"/>
      <c r="I197" s="493"/>
      <c r="J197" s="493"/>
      <c r="K197" s="493"/>
      <c r="L197" s="493"/>
      <c r="M197" s="389"/>
      <c r="N197" s="326"/>
      <c r="R197" s="416"/>
      <c r="S197" s="70"/>
      <c r="T197" s="70"/>
      <c r="V197" s="416"/>
      <c r="X197" s="416"/>
      <c r="Z197" s="70"/>
      <c r="AB197" s="70"/>
    </row>
    <row r="198" spans="2:28" x14ac:dyDescent="0.2">
      <c r="B198" s="492"/>
      <c r="C198" s="493"/>
      <c r="D198" s="493"/>
      <c r="E198" s="493"/>
      <c r="F198" s="493"/>
      <c r="G198" s="493"/>
      <c r="H198" s="493"/>
      <c r="I198" s="493"/>
      <c r="J198" s="493"/>
      <c r="K198" s="493"/>
      <c r="L198" s="493"/>
      <c r="M198" s="389"/>
      <c r="N198" s="326"/>
      <c r="R198" s="416"/>
      <c r="S198" s="70"/>
      <c r="T198" s="70"/>
      <c r="V198" s="416"/>
      <c r="X198" s="416"/>
      <c r="Z198" s="70"/>
      <c r="AB198" s="70"/>
    </row>
    <row r="199" spans="2:28" x14ac:dyDescent="0.2">
      <c r="B199" s="492"/>
      <c r="C199" s="493"/>
      <c r="D199" s="493"/>
      <c r="E199" s="493"/>
      <c r="F199" s="493"/>
      <c r="G199" s="493"/>
      <c r="H199" s="493"/>
      <c r="I199" s="493"/>
      <c r="J199" s="493"/>
      <c r="K199" s="493"/>
      <c r="L199" s="493"/>
      <c r="M199" s="389"/>
      <c r="N199" s="326"/>
      <c r="R199" s="416"/>
      <c r="S199" s="70"/>
      <c r="T199" s="70"/>
      <c r="V199" s="416"/>
      <c r="X199" s="416"/>
      <c r="Z199" s="70"/>
      <c r="AB199" s="70"/>
    </row>
    <row r="200" spans="2:28" x14ac:dyDescent="0.2">
      <c r="B200" s="492"/>
      <c r="C200" s="493"/>
      <c r="D200" s="493"/>
      <c r="E200" s="493"/>
      <c r="F200" s="493"/>
      <c r="G200" s="493"/>
      <c r="H200" s="493"/>
      <c r="I200" s="493"/>
      <c r="J200" s="493"/>
      <c r="K200" s="493"/>
      <c r="L200" s="493"/>
      <c r="M200" s="389"/>
      <c r="N200" s="326"/>
      <c r="R200" s="416"/>
      <c r="S200" s="70"/>
      <c r="T200" s="70"/>
      <c r="V200" s="416"/>
      <c r="X200" s="416"/>
      <c r="Z200" s="70"/>
      <c r="AB200" s="70"/>
    </row>
    <row r="201" spans="2:28" x14ac:dyDescent="0.2">
      <c r="B201" s="492"/>
      <c r="C201" s="493"/>
      <c r="D201" s="493"/>
      <c r="E201" s="493"/>
      <c r="F201" s="493"/>
      <c r="G201" s="493"/>
      <c r="H201" s="493"/>
      <c r="I201" s="493"/>
      <c r="J201" s="493"/>
      <c r="K201" s="493"/>
      <c r="L201" s="493"/>
      <c r="M201" s="389"/>
      <c r="N201" s="326"/>
      <c r="R201" s="416"/>
      <c r="S201" s="70"/>
      <c r="T201" s="70"/>
      <c r="V201" s="416"/>
      <c r="X201" s="416"/>
      <c r="Z201" s="70"/>
      <c r="AB201" s="70"/>
    </row>
    <row r="202" spans="2:28" x14ac:dyDescent="0.2">
      <c r="B202" s="492"/>
      <c r="C202" s="493"/>
      <c r="D202" s="493"/>
      <c r="E202" s="493"/>
      <c r="F202" s="493"/>
      <c r="G202" s="493"/>
      <c r="H202" s="493"/>
      <c r="I202" s="493"/>
      <c r="J202" s="493"/>
      <c r="K202" s="493"/>
      <c r="L202" s="493"/>
      <c r="M202" s="389"/>
      <c r="N202" s="326"/>
      <c r="R202" s="416"/>
      <c r="S202" s="70"/>
      <c r="T202" s="70"/>
      <c r="V202" s="416"/>
      <c r="X202" s="416"/>
      <c r="Z202" s="70"/>
      <c r="AB202" s="70"/>
    </row>
    <row r="203" spans="2:28" x14ac:dyDescent="0.2">
      <c r="B203" s="492"/>
      <c r="C203" s="493"/>
      <c r="D203" s="493"/>
      <c r="E203" s="493"/>
      <c r="F203" s="493"/>
      <c r="G203" s="493"/>
      <c r="H203" s="493"/>
      <c r="I203" s="493"/>
      <c r="J203" s="493"/>
      <c r="K203" s="493"/>
      <c r="L203" s="493"/>
      <c r="M203" s="389"/>
      <c r="N203" s="326"/>
      <c r="R203" s="416"/>
      <c r="S203" s="70"/>
      <c r="T203" s="70"/>
      <c r="V203" s="416"/>
      <c r="X203" s="416"/>
      <c r="Z203" s="70"/>
      <c r="AB203" s="70"/>
    </row>
    <row r="204" spans="2:28" x14ac:dyDescent="0.2">
      <c r="B204" s="492"/>
      <c r="C204" s="493"/>
      <c r="D204" s="493"/>
      <c r="E204" s="493"/>
      <c r="F204" s="493"/>
      <c r="G204" s="493"/>
      <c r="H204" s="493"/>
      <c r="I204" s="493"/>
      <c r="J204" s="493"/>
      <c r="K204" s="493"/>
      <c r="L204" s="493"/>
      <c r="M204" s="389"/>
      <c r="N204" s="326"/>
      <c r="R204" s="416"/>
      <c r="S204" s="70"/>
      <c r="T204" s="70"/>
      <c r="V204" s="416"/>
      <c r="X204" s="416"/>
      <c r="Z204" s="70"/>
      <c r="AB204" s="70"/>
    </row>
    <row r="205" spans="2:28" x14ac:dyDescent="0.2">
      <c r="B205" s="492"/>
      <c r="C205" s="493"/>
      <c r="D205" s="493"/>
      <c r="E205" s="493"/>
      <c r="F205" s="493"/>
      <c r="G205" s="493"/>
      <c r="H205" s="493"/>
      <c r="I205" s="493"/>
      <c r="J205" s="493"/>
      <c r="K205" s="493"/>
      <c r="L205" s="493"/>
      <c r="M205" s="389"/>
      <c r="N205" s="326"/>
      <c r="R205" s="416"/>
      <c r="S205" s="70"/>
      <c r="T205" s="70"/>
      <c r="V205" s="416"/>
      <c r="X205" s="416"/>
      <c r="Z205" s="70"/>
      <c r="AB205" s="70"/>
    </row>
    <row r="206" spans="2:28" x14ac:dyDescent="0.2">
      <c r="B206" s="492"/>
      <c r="C206" s="493"/>
      <c r="D206" s="493"/>
      <c r="E206" s="493"/>
      <c r="F206" s="493"/>
      <c r="G206" s="493"/>
      <c r="H206" s="493"/>
      <c r="I206" s="493"/>
      <c r="J206" s="493"/>
      <c r="K206" s="493"/>
      <c r="L206" s="493"/>
      <c r="M206" s="389"/>
      <c r="N206" s="326"/>
      <c r="R206" s="416"/>
      <c r="S206" s="70"/>
      <c r="T206" s="70"/>
      <c r="V206" s="416"/>
      <c r="X206" s="416"/>
      <c r="Z206" s="70"/>
      <c r="AB206" s="70"/>
    </row>
    <row r="207" spans="2:28" x14ac:dyDescent="0.2">
      <c r="B207" s="492"/>
      <c r="C207" s="493"/>
      <c r="D207" s="493"/>
      <c r="E207" s="493"/>
      <c r="F207" s="493"/>
      <c r="G207" s="493"/>
      <c r="H207" s="493"/>
      <c r="I207" s="493"/>
      <c r="J207" s="493"/>
      <c r="K207" s="493"/>
      <c r="L207" s="493"/>
      <c r="M207" s="389"/>
      <c r="N207" s="326"/>
      <c r="R207" s="416"/>
      <c r="S207" s="70"/>
      <c r="T207" s="70"/>
      <c r="V207" s="416"/>
      <c r="X207" s="416"/>
      <c r="Z207" s="70"/>
      <c r="AB207" s="70"/>
    </row>
    <row r="208" spans="2:28" ht="12.75" hidden="1" customHeight="1" outlineLevel="1" x14ac:dyDescent="0.2">
      <c r="B208" s="492"/>
      <c r="C208" s="493"/>
      <c r="D208" s="493"/>
      <c r="E208" s="493"/>
      <c r="F208" s="493"/>
      <c r="G208" s="493"/>
      <c r="H208" s="493"/>
      <c r="I208" s="493"/>
      <c r="J208" s="493"/>
      <c r="K208" s="493"/>
      <c r="L208" s="493"/>
      <c r="M208" s="386"/>
      <c r="N208" s="326"/>
      <c r="R208" s="416"/>
      <c r="S208" s="70"/>
      <c r="T208" s="70"/>
      <c r="V208" s="416"/>
      <c r="X208" s="416"/>
      <c r="Z208" s="70"/>
      <c r="AB208" s="70"/>
    </row>
    <row r="209" spans="2:28" ht="12.75" hidden="1" customHeight="1" outlineLevel="1" x14ac:dyDescent="0.2">
      <c r="B209" s="492"/>
      <c r="C209" s="493"/>
      <c r="D209" s="493"/>
      <c r="E209" s="493"/>
      <c r="F209" s="493"/>
      <c r="G209" s="493"/>
      <c r="H209" s="493"/>
      <c r="I209" s="493"/>
      <c r="J209" s="493"/>
      <c r="K209" s="493"/>
      <c r="L209" s="493"/>
      <c r="M209" s="386"/>
      <c r="N209" s="326"/>
      <c r="R209" s="416"/>
      <c r="S209" s="70"/>
      <c r="T209" s="70"/>
      <c r="V209" s="416"/>
      <c r="X209" s="416"/>
      <c r="Z209" s="70"/>
      <c r="AB209" s="70"/>
    </row>
    <row r="210" spans="2:28" ht="12.75" hidden="1" customHeight="1" outlineLevel="1" x14ac:dyDescent="0.2">
      <c r="B210" s="492"/>
      <c r="C210" s="493"/>
      <c r="D210" s="493"/>
      <c r="E210" s="493"/>
      <c r="F210" s="493"/>
      <c r="G210" s="493"/>
      <c r="H210" s="493"/>
      <c r="I210" s="493"/>
      <c r="J210" s="493"/>
      <c r="K210" s="493"/>
      <c r="L210" s="493"/>
      <c r="M210" s="387"/>
      <c r="N210" s="326"/>
      <c r="R210" s="416"/>
      <c r="S210" s="70"/>
      <c r="T210" s="70"/>
      <c r="V210" s="416"/>
      <c r="X210" s="416"/>
      <c r="Z210" s="70"/>
      <c r="AB210" s="70"/>
    </row>
    <row r="211" spans="2:28" ht="12.75" hidden="1" customHeight="1" outlineLevel="1" x14ac:dyDescent="0.2">
      <c r="B211" s="492"/>
      <c r="C211" s="493"/>
      <c r="D211" s="493"/>
      <c r="E211" s="493"/>
      <c r="F211" s="493"/>
      <c r="G211" s="493"/>
      <c r="H211" s="493"/>
      <c r="I211" s="493"/>
      <c r="J211" s="493"/>
      <c r="K211" s="493"/>
      <c r="L211" s="493"/>
      <c r="M211" s="386"/>
      <c r="N211" s="326"/>
      <c r="R211" s="416"/>
      <c r="S211" s="70"/>
      <c r="T211" s="70"/>
      <c r="V211" s="416"/>
      <c r="X211" s="416"/>
      <c r="Z211" s="70"/>
      <c r="AB211" s="70"/>
    </row>
    <row r="212" spans="2:28" ht="12.75" hidden="1" customHeight="1" outlineLevel="1" x14ac:dyDescent="0.2">
      <c r="B212" s="492"/>
      <c r="C212" s="493"/>
      <c r="D212" s="493"/>
      <c r="E212" s="493"/>
      <c r="F212" s="493"/>
      <c r="G212" s="493"/>
      <c r="H212" s="493"/>
      <c r="I212" s="493"/>
      <c r="J212" s="493"/>
      <c r="K212" s="493"/>
      <c r="L212" s="493"/>
      <c r="M212" s="386"/>
      <c r="N212" s="326"/>
      <c r="R212" s="416"/>
      <c r="S212" s="70"/>
      <c r="T212" s="70"/>
      <c r="V212" s="416"/>
      <c r="X212" s="416"/>
      <c r="Z212" s="70"/>
      <c r="AB212" s="70"/>
    </row>
    <row r="213" spans="2:28" ht="12.75" hidden="1" customHeight="1" outlineLevel="1" x14ac:dyDescent="0.2">
      <c r="B213" s="492"/>
      <c r="C213" s="493"/>
      <c r="D213" s="493"/>
      <c r="E213" s="493"/>
      <c r="F213" s="493"/>
      <c r="G213" s="493"/>
      <c r="H213" s="493"/>
      <c r="I213" s="493"/>
      <c r="J213" s="493"/>
      <c r="K213" s="493"/>
      <c r="L213" s="493"/>
      <c r="M213" s="386"/>
      <c r="N213" s="326"/>
      <c r="R213" s="416"/>
      <c r="S213" s="70"/>
      <c r="T213" s="70"/>
      <c r="V213" s="416"/>
      <c r="X213" s="416"/>
      <c r="Z213" s="70"/>
      <c r="AB213" s="70"/>
    </row>
    <row r="214" spans="2:28" ht="12.75" hidden="1" customHeight="1" outlineLevel="1" x14ac:dyDescent="0.2">
      <c r="B214" s="492"/>
      <c r="C214" s="493"/>
      <c r="D214" s="493"/>
      <c r="E214" s="493"/>
      <c r="F214" s="493"/>
      <c r="G214" s="493"/>
      <c r="H214" s="493"/>
      <c r="I214" s="493"/>
      <c r="J214" s="493"/>
      <c r="K214" s="493"/>
      <c r="L214" s="493"/>
      <c r="M214" s="387"/>
      <c r="N214" s="326"/>
      <c r="R214" s="416"/>
      <c r="S214" s="70"/>
      <c r="T214" s="70"/>
      <c r="V214" s="416"/>
      <c r="X214" s="416"/>
      <c r="Z214" s="70"/>
      <c r="AB214" s="70"/>
    </row>
    <row r="215" spans="2:28" ht="12.75" hidden="1" customHeight="1" outlineLevel="1" x14ac:dyDescent="0.2">
      <c r="B215" s="492"/>
      <c r="C215" s="493"/>
      <c r="D215" s="493"/>
      <c r="E215" s="493"/>
      <c r="F215" s="493"/>
      <c r="G215" s="493"/>
      <c r="H215" s="493"/>
      <c r="I215" s="493"/>
      <c r="J215" s="493"/>
      <c r="K215" s="493"/>
      <c r="L215" s="493"/>
      <c r="M215" s="386"/>
      <c r="N215" s="326"/>
      <c r="R215" s="416"/>
      <c r="S215" s="70"/>
      <c r="T215" s="70"/>
      <c r="V215" s="416"/>
      <c r="X215" s="416"/>
      <c r="Z215" s="70"/>
      <c r="AB215" s="70"/>
    </row>
    <row r="216" spans="2:28" ht="12.75" hidden="1" customHeight="1" outlineLevel="1" x14ac:dyDescent="0.2">
      <c r="B216" s="492"/>
      <c r="C216" s="493"/>
      <c r="D216" s="493"/>
      <c r="E216" s="493"/>
      <c r="F216" s="493"/>
      <c r="G216" s="493"/>
      <c r="H216" s="493"/>
      <c r="I216" s="493"/>
      <c r="J216" s="493"/>
      <c r="K216" s="493"/>
      <c r="L216" s="493"/>
      <c r="M216" s="387"/>
      <c r="N216" s="326"/>
      <c r="R216" s="416"/>
      <c r="S216" s="70"/>
      <c r="T216" s="70"/>
      <c r="V216" s="416"/>
      <c r="X216" s="416"/>
      <c r="Z216" s="70"/>
      <c r="AB216" s="70"/>
    </row>
    <row r="217" spans="2:28" ht="13.5" hidden="1" customHeight="1" outlineLevel="1" thickBot="1" x14ac:dyDescent="0.25">
      <c r="B217" s="494"/>
      <c r="C217" s="495"/>
      <c r="D217" s="495"/>
      <c r="E217" s="495"/>
      <c r="F217" s="495"/>
      <c r="G217" s="495"/>
      <c r="H217" s="495"/>
      <c r="I217" s="495"/>
      <c r="J217" s="495"/>
      <c r="K217" s="495"/>
      <c r="L217" s="495"/>
      <c r="M217" s="388"/>
      <c r="N217" s="327"/>
      <c r="R217" s="417"/>
      <c r="S217" s="70"/>
      <c r="T217" s="70"/>
      <c r="V217" s="417"/>
      <c r="X217" s="417"/>
      <c r="Z217" s="70"/>
      <c r="AB217" s="70"/>
    </row>
    <row r="218" spans="2:28" ht="13.5" collapsed="1" thickBot="1" x14ac:dyDescent="0.25">
      <c r="B218" s="32"/>
      <c r="C218" s="32"/>
      <c r="D218" s="103"/>
      <c r="E218" s="110"/>
      <c r="F218" s="110"/>
      <c r="G218" s="111"/>
      <c r="H218" s="112"/>
      <c r="I218" s="29"/>
      <c r="J218" s="111"/>
      <c r="K218" s="111"/>
      <c r="L218" s="418" t="s">
        <v>102</v>
      </c>
      <c r="N218" s="113">
        <f>SUM(N193:N217)</f>
        <v>0</v>
      </c>
      <c r="Q218" s="29"/>
      <c r="R218" s="335">
        <f>SUM(R193:R217)</f>
        <v>0</v>
      </c>
      <c r="S218" s="100"/>
      <c r="T218" s="100"/>
      <c r="U218" s="29"/>
      <c r="V218" s="335">
        <f>SUM(V193:V217)</f>
        <v>0</v>
      </c>
      <c r="W218" s="29"/>
      <c r="X218" s="335">
        <f>SUM(X193:X217)</f>
        <v>0</v>
      </c>
      <c r="Z218" s="100"/>
      <c r="AA218" s="29"/>
      <c r="AB218" s="100"/>
    </row>
    <row r="219" spans="2:28" ht="13.5" thickBot="1" x14ac:dyDescent="0.25">
      <c r="B219" s="32"/>
      <c r="C219" s="32"/>
      <c r="D219" s="103"/>
      <c r="E219" s="110"/>
      <c r="F219" s="110"/>
      <c r="G219" s="111"/>
      <c r="H219" s="112"/>
      <c r="I219" s="29"/>
      <c r="O219" s="100"/>
      <c r="P219" s="100"/>
      <c r="S219" s="100"/>
      <c r="T219" s="100"/>
      <c r="U219" s="100"/>
      <c r="W219" s="100"/>
      <c r="Z219" s="100"/>
      <c r="AA219" s="100"/>
      <c r="AB219" s="100"/>
    </row>
    <row r="220" spans="2:28" ht="15.75" thickBot="1" x14ac:dyDescent="0.3">
      <c r="B220" s="32"/>
      <c r="C220" s="32"/>
      <c r="D220" s="103"/>
      <c r="E220" s="110"/>
      <c r="F220" s="110"/>
      <c r="G220" s="111"/>
      <c r="H220" s="112"/>
      <c r="I220" s="112"/>
      <c r="J220" s="548" t="s">
        <v>224</v>
      </c>
      <c r="K220" s="549"/>
      <c r="L220" s="550"/>
      <c r="M220" s="137"/>
      <c r="N220" s="94">
        <f>K231</f>
        <v>0</v>
      </c>
      <c r="O220" s="111"/>
      <c r="P220" s="29"/>
      <c r="Q220" s="29"/>
      <c r="R220" s="400">
        <f>K237</f>
        <v>0</v>
      </c>
      <c r="S220" s="29"/>
      <c r="T220" s="29"/>
      <c r="U220" s="29"/>
      <c r="V220" s="400">
        <f>V237</f>
        <v>0</v>
      </c>
      <c r="W220" s="29"/>
      <c r="X220" s="400">
        <f>X237</f>
        <v>0</v>
      </c>
      <c r="Z220" s="29"/>
      <c r="AA220" s="29"/>
      <c r="AB220" s="29"/>
    </row>
    <row r="221" spans="2:28" ht="15" customHeight="1" thickBot="1" x14ac:dyDescent="0.25">
      <c r="B221" s="538" t="s">
        <v>128</v>
      </c>
      <c r="C221" s="539"/>
      <c r="D221" s="539"/>
      <c r="E221" s="539"/>
      <c r="F221" s="539"/>
      <c r="G221" s="539"/>
      <c r="H221" s="539"/>
      <c r="I221" s="539"/>
      <c r="J221" s="539"/>
      <c r="K221" s="50" t="s">
        <v>127</v>
      </c>
      <c r="L221" s="111"/>
      <c r="O221" s="41"/>
      <c r="P221" s="29"/>
      <c r="Q221" s="29"/>
      <c r="R221" s="29"/>
      <c r="S221" s="29"/>
      <c r="T221" s="29"/>
      <c r="U221" s="29"/>
      <c r="V221" s="29"/>
      <c r="W221" s="29"/>
      <c r="X221" s="29"/>
      <c r="Z221" s="29"/>
      <c r="AA221" s="29"/>
      <c r="AB221" s="29"/>
    </row>
    <row r="222" spans="2:28" ht="15" customHeight="1" x14ac:dyDescent="0.2">
      <c r="B222" s="540" t="s">
        <v>129</v>
      </c>
      <c r="C222" s="541"/>
      <c r="D222" s="541"/>
      <c r="E222" s="541"/>
      <c r="F222" s="541"/>
      <c r="G222" s="541"/>
      <c r="H222" s="541"/>
      <c r="I222" s="541"/>
      <c r="J222" s="541"/>
      <c r="K222" s="49">
        <f>N38</f>
        <v>0</v>
      </c>
      <c r="L222" s="330" t="str">
        <f>IFERROR($K$222/$K$229, "")</f>
        <v/>
      </c>
      <c r="O222" s="42"/>
      <c r="P222" s="29"/>
      <c r="Q222" s="29"/>
      <c r="R222" s="29"/>
      <c r="S222" s="29"/>
      <c r="T222" s="29"/>
      <c r="U222" s="29"/>
      <c r="V222" s="29"/>
      <c r="W222" s="29"/>
      <c r="X222" s="29"/>
      <c r="Z222" s="29"/>
      <c r="AA222" s="29"/>
      <c r="AB222" s="29"/>
    </row>
    <row r="223" spans="2:28" ht="15" customHeight="1" x14ac:dyDescent="0.2">
      <c r="B223" s="542" t="s">
        <v>130</v>
      </c>
      <c r="C223" s="543"/>
      <c r="D223" s="543"/>
      <c r="E223" s="543"/>
      <c r="F223" s="543"/>
      <c r="G223" s="543"/>
      <c r="H223" s="543"/>
      <c r="I223" s="543"/>
      <c r="J223" s="543"/>
      <c r="K223" s="45">
        <f>N68</f>
        <v>0</v>
      </c>
      <c r="L223" s="330" t="str">
        <f>IFERROR($K$223/$K$229,"")</f>
        <v/>
      </c>
      <c r="O223" s="42"/>
      <c r="P223" s="29"/>
      <c r="Q223" s="29"/>
      <c r="R223" s="29"/>
      <c r="S223" s="29"/>
      <c r="T223" s="29"/>
      <c r="U223" s="29"/>
      <c r="V223" s="29"/>
      <c r="W223" s="29"/>
      <c r="X223" s="29"/>
      <c r="Z223" s="29"/>
      <c r="AA223" s="29"/>
      <c r="AB223" s="29"/>
    </row>
    <row r="224" spans="2:28" ht="15" customHeight="1" x14ac:dyDescent="0.2">
      <c r="B224" s="542" t="s">
        <v>108</v>
      </c>
      <c r="C224" s="543"/>
      <c r="D224" s="543"/>
      <c r="E224" s="543"/>
      <c r="F224" s="543"/>
      <c r="G224" s="543"/>
      <c r="H224" s="543"/>
      <c r="I224" s="543"/>
      <c r="J224" s="543"/>
      <c r="K224" s="45">
        <f>N98</f>
        <v>0</v>
      </c>
      <c r="L224" s="330" t="str">
        <f>IFERROR($K$224/$K$229,"")</f>
        <v/>
      </c>
      <c r="O224" s="42"/>
      <c r="P224" s="29"/>
      <c r="Q224" s="29"/>
      <c r="R224" s="29"/>
      <c r="S224" s="29"/>
      <c r="T224" s="29"/>
      <c r="U224" s="29"/>
      <c r="V224" s="29"/>
      <c r="W224" s="29"/>
      <c r="X224" s="29"/>
      <c r="Z224" s="29"/>
      <c r="AA224" s="29"/>
      <c r="AB224" s="29"/>
    </row>
    <row r="225" spans="2:28" ht="15" customHeight="1" x14ac:dyDescent="0.2">
      <c r="B225" s="542" t="s">
        <v>203</v>
      </c>
      <c r="C225" s="543"/>
      <c r="D225" s="543"/>
      <c r="E225" s="543"/>
      <c r="F225" s="543"/>
      <c r="G225" s="543"/>
      <c r="H225" s="543"/>
      <c r="I225" s="543"/>
      <c r="J225" s="543"/>
      <c r="K225" s="45">
        <f>N128</f>
        <v>0</v>
      </c>
      <c r="L225" s="330" t="str">
        <f>IFERROR($K$225/$K$229,"")</f>
        <v/>
      </c>
      <c r="O225" s="42"/>
      <c r="P225" s="29"/>
      <c r="Q225" s="29"/>
      <c r="R225" s="29"/>
      <c r="S225" s="29"/>
      <c r="T225" s="29"/>
      <c r="U225" s="29"/>
      <c r="V225" s="29"/>
      <c r="W225" s="29"/>
      <c r="X225" s="29"/>
      <c r="Z225" s="29"/>
      <c r="AA225" s="29"/>
      <c r="AB225" s="29"/>
    </row>
    <row r="226" spans="2:28" ht="15" customHeight="1" x14ac:dyDescent="0.2">
      <c r="B226" s="542" t="s">
        <v>122</v>
      </c>
      <c r="C226" s="543"/>
      <c r="D226" s="543"/>
      <c r="E226" s="543"/>
      <c r="F226" s="543"/>
      <c r="G226" s="543"/>
      <c r="H226" s="543"/>
      <c r="I226" s="543"/>
      <c r="J226" s="543"/>
      <c r="K226" s="153">
        <f>N158</f>
        <v>0</v>
      </c>
      <c r="L226" s="330" t="str">
        <f>IFERROR($K$226/$K$229,"")</f>
        <v/>
      </c>
      <c r="O226" s="42"/>
      <c r="P226" s="29"/>
      <c r="Q226" s="29"/>
      <c r="R226" s="29"/>
      <c r="S226" s="29"/>
      <c r="T226" s="29"/>
      <c r="U226" s="29"/>
      <c r="V226" s="29"/>
      <c r="W226" s="29"/>
      <c r="X226" s="29"/>
      <c r="Z226" s="29"/>
      <c r="AA226" s="29"/>
      <c r="AB226" s="29"/>
    </row>
    <row r="227" spans="2:28" ht="15" customHeight="1" thickBot="1" x14ac:dyDescent="0.25">
      <c r="B227" s="544" t="s">
        <v>124</v>
      </c>
      <c r="C227" s="545"/>
      <c r="D227" s="545"/>
      <c r="E227" s="545"/>
      <c r="F227" s="545"/>
      <c r="G227" s="545"/>
      <c r="H227" s="545"/>
      <c r="I227" s="545"/>
      <c r="J227" s="545"/>
      <c r="K227" s="90">
        <f>N188</f>
        <v>0</v>
      </c>
      <c r="L227" s="330" t="str">
        <f>IFERROR($K$227/$K$229,"")</f>
        <v/>
      </c>
      <c r="O227" s="42"/>
      <c r="P227" s="29"/>
      <c r="Q227" s="29"/>
      <c r="R227" s="29"/>
      <c r="S227" s="29"/>
      <c r="T227" s="29"/>
      <c r="U227" s="29"/>
      <c r="V227" s="29"/>
      <c r="W227" s="29"/>
      <c r="X227" s="29"/>
      <c r="Z227" s="29"/>
      <c r="AA227" s="29"/>
      <c r="AB227" s="29"/>
    </row>
    <row r="228" spans="2:28" ht="15" customHeight="1" thickBot="1" x14ac:dyDescent="0.25">
      <c r="B228" s="89"/>
      <c r="C228" s="89"/>
      <c r="D228" s="89"/>
      <c r="E228" s="89"/>
      <c r="F228" s="89"/>
      <c r="G228" s="89"/>
      <c r="H228" s="89"/>
      <c r="I228" s="89"/>
      <c r="J228" s="89"/>
      <c r="K228" s="42"/>
      <c r="L228" s="331"/>
      <c r="O228" s="42"/>
      <c r="P228" s="29"/>
      <c r="Q228" s="29"/>
      <c r="R228" s="29"/>
      <c r="S228" s="29"/>
      <c r="T228" s="29"/>
      <c r="U228" s="29"/>
      <c r="V228" s="29"/>
      <c r="W228" s="29"/>
      <c r="X228" s="29"/>
      <c r="Z228" s="29"/>
      <c r="AA228" s="29"/>
      <c r="AB228" s="29"/>
    </row>
    <row r="229" spans="2:28" ht="15.75" customHeight="1" thickBot="1" x14ac:dyDescent="0.25">
      <c r="B229" s="546" t="s">
        <v>66</v>
      </c>
      <c r="C229" s="547"/>
      <c r="D229" s="547"/>
      <c r="E229" s="547"/>
      <c r="F229" s="547"/>
      <c r="G229" s="547"/>
      <c r="H229" s="547"/>
      <c r="I229" s="547"/>
      <c r="J229" s="547"/>
      <c r="K229" s="94">
        <f>SUM(K222:K227)</f>
        <v>0</v>
      </c>
      <c r="L229" s="330" t="str">
        <f>IFERROR($K$229/$K$229,"")</f>
        <v/>
      </c>
      <c r="O229" s="43"/>
      <c r="P229" s="29"/>
      <c r="Q229" s="29"/>
      <c r="R229" s="29"/>
      <c r="S229" s="29"/>
      <c r="T229" s="29"/>
      <c r="U229" s="29"/>
      <c r="V229" s="29"/>
      <c r="W229" s="29"/>
      <c r="X229" s="29"/>
      <c r="Z229" s="29"/>
      <c r="AA229" s="29"/>
      <c r="AB229" s="29"/>
    </row>
    <row r="230" spans="2:28" ht="15" customHeight="1" thickBot="1" x14ac:dyDescent="0.25">
      <c r="B230" s="546" t="s">
        <v>226</v>
      </c>
      <c r="C230" s="547"/>
      <c r="D230" s="547"/>
      <c r="E230" s="547"/>
      <c r="F230" s="547"/>
      <c r="G230" s="547"/>
      <c r="H230" s="547"/>
      <c r="I230" s="547"/>
      <c r="J230" s="547"/>
      <c r="K230" s="94">
        <f>K229-K232</f>
        <v>0</v>
      </c>
      <c r="L230" s="330" t="str">
        <f>IFERROR($K$230/$K$229,"")</f>
        <v/>
      </c>
      <c r="O230" s="111"/>
      <c r="P230" s="29"/>
      <c r="Q230" s="29"/>
      <c r="R230" s="95"/>
      <c r="S230" s="29"/>
      <c r="T230" s="29"/>
      <c r="U230" s="29"/>
      <c r="V230" s="29"/>
      <c r="W230" s="29"/>
      <c r="X230" s="29"/>
      <c r="Z230" s="29"/>
      <c r="AA230" s="29"/>
      <c r="AB230" s="29"/>
    </row>
    <row r="231" spans="2:28" ht="15" customHeight="1" thickBot="1" x14ac:dyDescent="0.25">
      <c r="B231" s="551" t="s">
        <v>224</v>
      </c>
      <c r="C231" s="552"/>
      <c r="D231" s="552"/>
      <c r="E231" s="552"/>
      <c r="F231" s="552"/>
      <c r="G231" s="552"/>
      <c r="H231" s="552"/>
      <c r="I231" s="552"/>
      <c r="J231" s="552"/>
      <c r="K231" s="94">
        <f>SUM(P38,P68,P98,P128,P158,P188)</f>
        <v>0</v>
      </c>
      <c r="L231" s="330"/>
      <c r="O231" s="111"/>
      <c r="P231" s="29"/>
      <c r="Q231" s="29"/>
      <c r="R231" s="95"/>
      <c r="S231" s="29"/>
      <c r="T231" s="29"/>
      <c r="U231" s="29"/>
      <c r="V231" s="29"/>
      <c r="W231" s="29"/>
      <c r="X231" s="29"/>
      <c r="Z231" s="29"/>
      <c r="AA231" s="29"/>
      <c r="AB231" s="29"/>
    </row>
    <row r="232" spans="2:28" ht="15" customHeight="1" thickBot="1" x14ac:dyDescent="0.25">
      <c r="B232" s="546" t="s">
        <v>131</v>
      </c>
      <c r="C232" s="547"/>
      <c r="D232" s="547"/>
      <c r="E232" s="547"/>
      <c r="F232" s="547"/>
      <c r="G232" s="547"/>
      <c r="H232" s="547"/>
      <c r="I232" s="547"/>
      <c r="J232" s="547"/>
      <c r="K232" s="94">
        <f>N218</f>
        <v>0</v>
      </c>
      <c r="L232" s="330" t="str">
        <f>IFERROR($K$232/$K$229,"")</f>
        <v/>
      </c>
      <c r="N232" s="230" t="s">
        <v>230</v>
      </c>
      <c r="O232" s="111"/>
      <c r="Q232" s="29"/>
      <c r="S232" s="29"/>
      <c r="T232" s="29"/>
      <c r="U232" s="29"/>
      <c r="V232" s="29"/>
      <c r="W232" s="29"/>
      <c r="X232" s="29"/>
      <c r="Z232" s="29"/>
      <c r="AA232" s="29"/>
      <c r="AB232" s="29"/>
    </row>
    <row r="233" spans="2:28" ht="15" customHeight="1" thickBot="1" x14ac:dyDescent="0.25">
      <c r="B233" s="546" t="s">
        <v>132</v>
      </c>
      <c r="C233" s="547"/>
      <c r="D233" s="547"/>
      <c r="E233" s="547"/>
      <c r="F233" s="547"/>
      <c r="G233" s="547"/>
      <c r="H233" s="547"/>
      <c r="I233" s="547"/>
      <c r="J233" s="547"/>
      <c r="K233" s="94">
        <f>MAX(K231-K232,0)</f>
        <v>0</v>
      </c>
      <c r="L233" s="230" t="s">
        <v>73</v>
      </c>
      <c r="O233" s="111"/>
      <c r="Q233" s="29"/>
      <c r="S233" s="29"/>
      <c r="T233" s="29"/>
      <c r="U233" s="29"/>
      <c r="V233" s="29"/>
      <c r="W233" s="29"/>
      <c r="X233" s="29"/>
      <c r="Z233" s="29"/>
      <c r="AA233" s="29"/>
      <c r="AB233" s="29"/>
    </row>
    <row r="234" spans="2:28" ht="15" customHeight="1" thickBot="1" x14ac:dyDescent="0.25">
      <c r="B234" s="144"/>
      <c r="C234" s="144"/>
      <c r="D234" s="144"/>
      <c r="E234" s="144"/>
      <c r="F234" s="144"/>
      <c r="G234" s="144"/>
      <c r="H234" s="144"/>
      <c r="I234" s="144"/>
      <c r="J234" s="144"/>
      <c r="K234" s="43"/>
      <c r="L234" s="111"/>
      <c r="O234" s="111"/>
      <c r="Q234" s="29"/>
      <c r="R234" s="29"/>
      <c r="S234" s="29"/>
      <c r="T234" s="29"/>
      <c r="U234" s="29"/>
      <c r="V234" s="29"/>
      <c r="W234" s="29"/>
      <c r="X234" s="29"/>
      <c r="Z234" s="29"/>
      <c r="AA234" s="29"/>
      <c r="AB234" s="29"/>
    </row>
    <row r="235" spans="2:28" ht="26.25" thickBot="1" x14ac:dyDescent="0.25">
      <c r="B235" s="553" t="s">
        <v>133</v>
      </c>
      <c r="C235" s="554"/>
      <c r="D235" s="554"/>
      <c r="E235" s="554"/>
      <c r="F235" s="554"/>
      <c r="G235" s="554"/>
      <c r="H235" s="554"/>
      <c r="I235" s="554"/>
      <c r="J235" s="554"/>
      <c r="K235" s="154" t="s">
        <v>248</v>
      </c>
      <c r="O235" s="111"/>
      <c r="Q235" s="29"/>
      <c r="S235" s="29"/>
      <c r="T235" s="29"/>
      <c r="U235" s="29"/>
      <c r="V235" s="419" t="s">
        <v>134</v>
      </c>
      <c r="W235" s="29"/>
      <c r="X235" s="419" t="s">
        <v>135</v>
      </c>
      <c r="Z235" s="29"/>
      <c r="AA235" s="29"/>
      <c r="AB235" s="29"/>
    </row>
    <row r="236" spans="2:28" ht="13.5" thickBot="1" x14ac:dyDescent="0.25">
      <c r="B236" s="555" t="s">
        <v>68</v>
      </c>
      <c r="C236" s="556"/>
      <c r="D236" s="556"/>
      <c r="E236" s="556"/>
      <c r="F236" s="556"/>
      <c r="G236" s="556"/>
      <c r="H236" s="556"/>
      <c r="I236" s="556"/>
      <c r="J236" s="556"/>
      <c r="K236" s="94">
        <f>SUM(R38,R68,R98,R128,R158,R188)</f>
        <v>0</v>
      </c>
      <c r="O236" s="111"/>
      <c r="Q236" s="29"/>
      <c r="S236" s="29"/>
      <c r="T236" s="29"/>
      <c r="U236" s="29"/>
      <c r="V236" s="400">
        <f>SUM(V38,V68,V98,V128,V158,V188)</f>
        <v>0</v>
      </c>
      <c r="W236" s="29"/>
      <c r="X236" s="400">
        <f>SUM(X38,X68,X98,X128,X158,X188)</f>
        <v>0</v>
      </c>
      <c r="Z236" s="29"/>
      <c r="AA236" s="29"/>
      <c r="AB236" s="29"/>
    </row>
    <row r="237" spans="2:28" ht="13.5" customHeight="1" thickBot="1" x14ac:dyDescent="0.25">
      <c r="B237" s="557" t="s">
        <v>224</v>
      </c>
      <c r="C237" s="558"/>
      <c r="D237" s="558"/>
      <c r="E237" s="558"/>
      <c r="F237" s="558"/>
      <c r="G237" s="558"/>
      <c r="H237" s="558"/>
      <c r="I237" s="558"/>
      <c r="J237" s="558"/>
      <c r="K237" s="94">
        <f>SUM(S38,S68,S98,S128,S158,S188)</f>
        <v>0</v>
      </c>
      <c r="O237" s="111"/>
      <c r="Q237" s="29"/>
      <c r="S237" s="29"/>
      <c r="T237" s="29"/>
      <c r="U237" s="29"/>
      <c r="V237" s="400">
        <f>SUM(Z38,Z68,Z98,Z128,Z158,Z188)</f>
        <v>0</v>
      </c>
      <c r="W237" s="29"/>
      <c r="X237" s="400">
        <f>SUM(AB38,AB68,AB98,AB128,AB158,AB188)</f>
        <v>0</v>
      </c>
      <c r="Z237" s="29"/>
      <c r="AA237" s="29"/>
      <c r="AB237" s="29"/>
    </row>
    <row r="238" spans="2:28" ht="13.5" customHeight="1" thickBot="1" x14ac:dyDescent="0.25">
      <c r="B238" s="559" t="s">
        <v>204</v>
      </c>
      <c r="C238" s="560"/>
      <c r="D238" s="560"/>
      <c r="E238" s="560"/>
      <c r="F238" s="560"/>
      <c r="G238" s="560"/>
      <c r="H238" s="560"/>
      <c r="I238" s="560"/>
      <c r="J238" s="560"/>
      <c r="K238" s="94">
        <f>R218</f>
        <v>0</v>
      </c>
      <c r="O238" s="111"/>
      <c r="P238" s="123"/>
      <c r="Q238" s="118"/>
      <c r="S238" s="29"/>
      <c r="T238" s="29"/>
      <c r="U238" s="29"/>
      <c r="V238" s="400">
        <f>V218</f>
        <v>0</v>
      </c>
      <c r="W238" s="29"/>
      <c r="X238" s="400">
        <f>X218</f>
        <v>0</v>
      </c>
      <c r="Z238" s="29"/>
      <c r="AA238" s="29"/>
      <c r="AB238" s="29"/>
    </row>
    <row r="239" spans="2:28" ht="13.5" customHeight="1" thickBot="1" x14ac:dyDescent="0.25">
      <c r="B239" s="557" t="s">
        <v>205</v>
      </c>
      <c r="C239" s="558"/>
      <c r="D239" s="558"/>
      <c r="E239" s="558"/>
      <c r="F239" s="558"/>
      <c r="G239" s="558"/>
      <c r="H239" s="558"/>
      <c r="I239" s="558"/>
      <c r="J239" s="558"/>
      <c r="K239" s="94">
        <f>K236-K238</f>
        <v>0</v>
      </c>
      <c r="O239" s="111"/>
      <c r="P239" s="123"/>
      <c r="Q239" s="118"/>
      <c r="S239" s="29"/>
      <c r="T239" s="29"/>
      <c r="U239" s="29"/>
      <c r="V239" s="400">
        <f t="shared" ref="V239" si="56">V236-V238</f>
        <v>0</v>
      </c>
      <c r="W239" s="29"/>
      <c r="X239" s="400">
        <f>X236-X238</f>
        <v>0</v>
      </c>
      <c r="Z239" s="29"/>
      <c r="AA239" s="29"/>
      <c r="AB239" s="29"/>
    </row>
    <row r="240" spans="2:28" x14ac:dyDescent="0.2">
      <c r="B240" s="32"/>
      <c r="C240" s="32"/>
      <c r="D240" s="103"/>
      <c r="E240" s="110"/>
      <c r="F240" s="110"/>
      <c r="G240" s="111"/>
      <c r="H240" s="112"/>
      <c r="I240" s="29"/>
      <c r="J240" s="111"/>
      <c r="K240" s="230" t="s">
        <v>188</v>
      </c>
      <c r="O240" s="111"/>
      <c r="P240" s="29"/>
      <c r="Q240" s="29"/>
      <c r="S240" s="29"/>
      <c r="T240" s="29"/>
      <c r="U240" s="29"/>
      <c r="V240" s="230"/>
      <c r="W240" s="29"/>
      <c r="X240" s="230"/>
      <c r="Z240" s="29"/>
      <c r="AA240" s="29"/>
      <c r="AB240" s="29"/>
    </row>
    <row r="241" spans="1:30" x14ac:dyDescent="0.2">
      <c r="B241" s="44" t="s">
        <v>136</v>
      </c>
      <c r="C241" s="28"/>
      <c r="D241" s="28"/>
      <c r="E241" s="28"/>
      <c r="F241" s="28"/>
      <c r="G241" s="28"/>
      <c r="H241" s="28"/>
      <c r="I241" s="28"/>
      <c r="J241" s="28"/>
      <c r="K241" s="28"/>
      <c r="L241" s="260"/>
      <c r="O241" s="28"/>
      <c r="P241" s="28"/>
      <c r="Q241" s="28"/>
      <c r="S241" s="28"/>
      <c r="T241" s="28"/>
      <c r="U241" s="28"/>
      <c r="W241" s="28"/>
      <c r="X241" s="29"/>
      <c r="Z241" s="28"/>
      <c r="AA241" s="28"/>
      <c r="AB241" s="28"/>
      <c r="AC241" s="28"/>
      <c r="AD241" s="28"/>
    </row>
    <row r="242" spans="1:30" x14ac:dyDescent="0.2">
      <c r="B242" s="44"/>
      <c r="C242" s="28"/>
      <c r="D242" s="28"/>
      <c r="E242" s="28"/>
      <c r="F242" s="28"/>
      <c r="G242" s="28"/>
      <c r="H242" s="28"/>
      <c r="I242" s="28"/>
      <c r="J242" s="28"/>
      <c r="K242" s="28"/>
      <c r="L242" s="260"/>
      <c r="O242" s="329"/>
      <c r="P242" s="329"/>
      <c r="Q242" s="28"/>
      <c r="S242" s="28"/>
      <c r="T242" s="28"/>
      <c r="U242" s="28"/>
      <c r="W242" s="28"/>
      <c r="X242" s="29"/>
      <c r="Z242" s="28"/>
      <c r="AA242" s="28"/>
      <c r="AB242" s="28"/>
      <c r="AC242" s="28"/>
      <c r="AD242" s="28"/>
    </row>
    <row r="243" spans="1:30" ht="143.25" customHeight="1" x14ac:dyDescent="0.2">
      <c r="B243" s="535"/>
      <c r="C243" s="536"/>
      <c r="D243" s="536"/>
      <c r="E243" s="536"/>
      <c r="F243" s="536"/>
      <c r="G243" s="536"/>
      <c r="H243" s="536"/>
      <c r="I243" s="536"/>
      <c r="J243" s="536"/>
      <c r="K243" s="537"/>
      <c r="L243" s="328"/>
      <c r="M243" s="328"/>
      <c r="O243" s="318"/>
      <c r="Q243" s="329"/>
      <c r="S243" s="329"/>
      <c r="T243" s="329"/>
      <c r="U243" s="329"/>
      <c r="W243" s="329"/>
      <c r="X243" s="29"/>
      <c r="Z243" s="329"/>
      <c r="AA243" s="329"/>
      <c r="AB243" s="329"/>
    </row>
    <row r="244" spans="1:30" x14ac:dyDescent="0.2">
      <c r="B244" s="114"/>
      <c r="C244" s="114"/>
      <c r="D244" s="114"/>
      <c r="E244" s="114"/>
      <c r="F244" s="114"/>
      <c r="G244" s="114"/>
      <c r="H244" s="114"/>
      <c r="I244" s="114"/>
      <c r="J244" s="114"/>
      <c r="K244" s="114"/>
      <c r="L244" s="114"/>
      <c r="M244" s="261"/>
      <c r="O244" s="318"/>
      <c r="P244" s="115"/>
      <c r="Q244" s="115"/>
      <c r="S244" s="115"/>
      <c r="T244" s="115"/>
      <c r="U244" s="115"/>
      <c r="W244" s="115"/>
      <c r="X244" s="29"/>
      <c r="Z244" s="115"/>
      <c r="AA244" s="115"/>
      <c r="AB244" s="115"/>
    </row>
    <row r="245" spans="1:30" x14ac:dyDescent="0.2">
      <c r="B245" s="29"/>
      <c r="C245" s="29"/>
      <c r="D245" s="29"/>
      <c r="E245" s="29"/>
      <c r="F245" s="29"/>
      <c r="N245" s="111"/>
      <c r="P245" s="29"/>
      <c r="Q245" s="29"/>
      <c r="S245" s="29"/>
      <c r="T245" s="29"/>
      <c r="U245" s="29"/>
      <c r="V245" s="29"/>
      <c r="W245" s="29"/>
      <c r="X245" s="29"/>
      <c r="Z245" s="29"/>
      <c r="AA245" s="29"/>
      <c r="AB245" s="29"/>
    </row>
    <row r="246" spans="1:30" hidden="1" x14ac:dyDescent="0.2">
      <c r="A246"/>
      <c r="B246" s="28"/>
      <c r="C246" s="28"/>
      <c r="D246" s="28"/>
      <c r="E246" s="28"/>
      <c r="F246" s="28"/>
      <c r="G246" s="28"/>
      <c r="H246" s="28"/>
      <c r="I246" s="28"/>
      <c r="J246" s="28"/>
      <c r="K246" s="28"/>
      <c r="L246" s="28"/>
      <c r="M246" s="260"/>
      <c r="N246" s="260"/>
      <c r="O246" s="28"/>
      <c r="P246" s="28"/>
      <c r="Q246"/>
      <c r="R246" s="29"/>
      <c r="S246"/>
      <c r="T246"/>
      <c r="U246"/>
      <c r="V246" s="29"/>
      <c r="W246"/>
      <c r="X246" s="28"/>
      <c r="Y246"/>
      <c r="Z246"/>
      <c r="AA246"/>
      <c r="AB246"/>
      <c r="AC246"/>
      <c r="AD246"/>
    </row>
    <row r="247" spans="1:30" hidden="1" x14ac:dyDescent="0.2">
      <c r="A247"/>
      <c r="B247" s="28"/>
      <c r="C247" s="28"/>
      <c r="D247" s="28"/>
      <c r="E247" s="28"/>
      <c r="F247" s="28"/>
      <c r="G247" s="28"/>
      <c r="H247" s="28"/>
      <c r="I247" s="28"/>
      <c r="J247" s="28"/>
      <c r="K247" s="28"/>
      <c r="L247" s="28"/>
      <c r="M247" s="260"/>
      <c r="N247" s="260"/>
      <c r="O247" s="28"/>
      <c r="P247" s="28"/>
      <c r="Q247"/>
      <c r="R247" s="29"/>
      <c r="S247"/>
      <c r="T247"/>
      <c r="U247"/>
      <c r="V247" s="29"/>
      <c r="W247"/>
      <c r="X247" s="28"/>
      <c r="Y247"/>
      <c r="Z247"/>
      <c r="AA247"/>
      <c r="AB247"/>
      <c r="AC247"/>
      <c r="AD247"/>
    </row>
    <row r="248" spans="1:30" hidden="1" x14ac:dyDescent="0.2">
      <c r="A248"/>
      <c r="B248" s="28"/>
      <c r="C248" s="28"/>
      <c r="D248" s="28"/>
      <c r="E248" s="28"/>
      <c r="F248" s="28"/>
      <c r="G248" s="28"/>
      <c r="H248" s="28"/>
      <c r="I248" s="28"/>
      <c r="J248" s="28"/>
      <c r="K248" s="28"/>
      <c r="L248" s="28"/>
      <c r="M248" s="260"/>
      <c r="N248" s="318"/>
      <c r="O248" s="28"/>
      <c r="P248" s="28"/>
      <c r="Q248"/>
      <c r="R248" s="118"/>
      <c r="S248"/>
      <c r="T248"/>
      <c r="U248"/>
      <c r="V248" s="29"/>
      <c r="W248"/>
      <c r="X248" s="329"/>
      <c r="Y248"/>
      <c r="Z248"/>
      <c r="AA248"/>
      <c r="AB248"/>
      <c r="AC248"/>
      <c r="AD248"/>
    </row>
    <row r="249" spans="1:30" hidden="1" x14ac:dyDescent="0.2">
      <c r="A249"/>
      <c r="B249" s="28"/>
      <c r="C249" s="28"/>
      <c r="D249" s="28"/>
      <c r="E249" s="28"/>
      <c r="F249" s="28"/>
      <c r="G249" s="28"/>
      <c r="H249" s="28"/>
      <c r="I249" s="28"/>
      <c r="J249" s="28"/>
      <c r="K249" s="28"/>
      <c r="L249" s="28"/>
      <c r="M249" s="260"/>
      <c r="N249" s="114"/>
      <c r="O249" s="28"/>
      <c r="P249" s="28"/>
      <c r="Q249"/>
      <c r="R249" s="118"/>
      <c r="S249"/>
      <c r="T249"/>
      <c r="U249"/>
      <c r="V249" s="29"/>
      <c r="W249"/>
      <c r="X249" s="115"/>
      <c r="Y249"/>
      <c r="Z249"/>
      <c r="AA249"/>
      <c r="AB249"/>
      <c r="AC249"/>
      <c r="AD249"/>
    </row>
    <row r="250" spans="1:30" hidden="1" x14ac:dyDescent="0.2">
      <c r="A250"/>
      <c r="B250" s="28"/>
      <c r="C250" s="28"/>
      <c r="D250" s="28"/>
      <c r="E250" s="28"/>
      <c r="F250" s="28"/>
      <c r="G250" s="28"/>
      <c r="H250" s="28"/>
      <c r="I250" s="28"/>
      <c r="J250" s="28"/>
      <c r="K250" s="28"/>
      <c r="L250" s="28"/>
      <c r="M250" s="260"/>
      <c r="O250" s="28"/>
      <c r="P250" s="28"/>
      <c r="Q250"/>
      <c r="R250" s="29"/>
      <c r="S250"/>
      <c r="T250"/>
      <c r="U250"/>
      <c r="V250" s="29"/>
      <c r="W250"/>
      <c r="X250" s="29"/>
      <c r="Y250"/>
      <c r="Z250"/>
      <c r="AA250"/>
      <c r="AB250"/>
      <c r="AC250"/>
      <c r="AD250"/>
    </row>
    <row r="251" spans="1:30" hidden="1" x14ac:dyDescent="0.2">
      <c r="A251"/>
      <c r="B251" s="28"/>
      <c r="C251" s="28"/>
      <c r="D251" s="28"/>
      <c r="E251" s="28"/>
      <c r="F251" s="28"/>
      <c r="G251" s="28"/>
      <c r="H251" s="28"/>
      <c r="I251" s="28"/>
      <c r="J251" s="28"/>
      <c r="K251" s="28"/>
      <c r="L251" s="28"/>
      <c r="M251" s="260"/>
      <c r="N251" s="28"/>
      <c r="O251" s="28"/>
      <c r="P251" s="28"/>
      <c r="Q251"/>
      <c r="R251" s="28"/>
      <c r="S251"/>
      <c r="T251"/>
      <c r="U251"/>
      <c r="V251" s="28"/>
      <c r="W251"/>
      <c r="X251"/>
      <c r="Y251"/>
      <c r="Z251"/>
      <c r="AA251"/>
      <c r="AB251"/>
      <c r="AC251"/>
      <c r="AD251"/>
    </row>
    <row r="252" spans="1:30" hidden="1" x14ac:dyDescent="0.2">
      <c r="A252"/>
      <c r="B252" s="28"/>
      <c r="C252" s="28"/>
      <c r="D252" s="28"/>
      <c r="E252" s="28"/>
      <c r="F252" s="28"/>
      <c r="G252" s="28"/>
      <c r="H252" s="28"/>
      <c r="I252" s="28"/>
      <c r="J252" s="28"/>
      <c r="K252" s="28"/>
      <c r="L252" s="28"/>
      <c r="M252" s="260"/>
      <c r="N252" s="28"/>
      <c r="O252" s="28"/>
      <c r="P252" s="28"/>
      <c r="Q252"/>
      <c r="R252" s="28"/>
      <c r="S252"/>
      <c r="T252"/>
      <c r="U252"/>
      <c r="V252" s="28"/>
      <c r="W252"/>
      <c r="X252"/>
      <c r="Y252"/>
      <c r="Z252"/>
      <c r="AA252"/>
      <c r="AB252"/>
      <c r="AC252"/>
      <c r="AD252"/>
    </row>
    <row r="253" spans="1:30" hidden="1" x14ac:dyDescent="0.2">
      <c r="A253"/>
      <c r="B253" s="28"/>
      <c r="C253" s="28"/>
      <c r="D253" s="28"/>
      <c r="E253" s="28"/>
      <c r="F253" s="28"/>
      <c r="G253" s="28"/>
      <c r="H253" s="28"/>
      <c r="I253" s="28"/>
      <c r="J253" s="28"/>
      <c r="K253" s="28"/>
      <c r="L253" s="28"/>
      <c r="M253" s="260"/>
      <c r="N253" s="28"/>
      <c r="O253" s="28"/>
      <c r="P253" s="28"/>
      <c r="Q253"/>
      <c r="R253" s="329"/>
      <c r="S253"/>
      <c r="T253"/>
      <c r="U253"/>
      <c r="V253" s="329"/>
      <c r="W253"/>
      <c r="X253"/>
      <c r="Y253"/>
      <c r="Z253"/>
      <c r="AA253"/>
      <c r="AB253"/>
      <c r="AC253"/>
      <c r="AD253"/>
    </row>
    <row r="254" spans="1:30" hidden="1" x14ac:dyDescent="0.2">
      <c r="A254"/>
      <c r="B254" s="28"/>
      <c r="C254" s="28"/>
      <c r="D254" s="28"/>
      <c r="E254" s="28"/>
      <c r="F254" s="28"/>
      <c r="G254" s="28"/>
      <c r="H254" s="28"/>
      <c r="I254" s="28"/>
      <c r="J254" s="28"/>
      <c r="K254" s="28"/>
      <c r="L254" s="28"/>
      <c r="M254" s="260"/>
      <c r="N254" s="28"/>
      <c r="O254" s="28"/>
      <c r="P254" s="28"/>
      <c r="Q254"/>
      <c r="R254" s="115"/>
      <c r="S254"/>
      <c r="T254"/>
      <c r="U254"/>
      <c r="V254" s="115"/>
      <c r="W254"/>
      <c r="X254"/>
      <c r="Y254"/>
      <c r="Z254"/>
      <c r="AA254"/>
      <c r="AB254"/>
      <c r="AC254"/>
      <c r="AD254"/>
    </row>
    <row r="255" spans="1:30" hidden="1" x14ac:dyDescent="0.2">
      <c r="A255"/>
      <c r="B255" s="28"/>
      <c r="C255" s="28"/>
      <c r="D255" s="28"/>
      <c r="E255" s="28"/>
      <c r="F255" s="28"/>
      <c r="G255" s="28"/>
      <c r="H255" s="28"/>
      <c r="I255" s="28"/>
      <c r="J255" s="28"/>
      <c r="K255" s="28"/>
      <c r="L255" s="28"/>
      <c r="M255" s="260"/>
      <c r="N255" s="28"/>
      <c r="O255" s="28"/>
      <c r="P255" s="28"/>
      <c r="Q255"/>
      <c r="R255" s="29"/>
      <c r="S255"/>
      <c r="T255"/>
      <c r="U255"/>
      <c r="V255" s="29"/>
      <c r="W255"/>
      <c r="X255"/>
      <c r="Y255"/>
      <c r="Z255"/>
      <c r="AA255"/>
      <c r="AB255"/>
      <c r="AC255"/>
      <c r="AD255"/>
    </row>
    <row r="256" spans="1:30" hidden="1" x14ac:dyDescent="0.2">
      <c r="A256"/>
      <c r="B256" s="28"/>
      <c r="C256" s="28"/>
      <c r="D256" s="28"/>
      <c r="E256" s="28"/>
      <c r="F256" s="28"/>
      <c r="G256" s="28"/>
      <c r="H256" s="28"/>
      <c r="I256" s="28"/>
      <c r="J256" s="28"/>
      <c r="K256" s="28"/>
      <c r="L256" s="28"/>
      <c r="M256" s="260"/>
      <c r="N256" s="28"/>
      <c r="O256" s="28"/>
      <c r="P256" s="28"/>
      <c r="Q256"/>
      <c r="R256"/>
      <c r="S256"/>
      <c r="T256"/>
      <c r="U256"/>
      <c r="V256"/>
      <c r="W256"/>
      <c r="X256"/>
      <c r="Y256"/>
      <c r="Z256"/>
      <c r="AA256"/>
      <c r="AB256"/>
      <c r="AC256"/>
      <c r="AD256"/>
    </row>
    <row r="257" spans="1:30" hidden="1" x14ac:dyDescent="0.2">
      <c r="A257"/>
      <c r="B257" s="28"/>
      <c r="C257" s="28"/>
      <c r="D257" s="28"/>
      <c r="E257" s="28"/>
      <c r="F257" s="28"/>
      <c r="G257" s="28"/>
      <c r="H257" s="28"/>
      <c r="I257" s="28"/>
      <c r="J257" s="28"/>
      <c r="K257" s="28"/>
      <c r="L257" s="28"/>
      <c r="M257" s="260"/>
      <c r="N257" s="28"/>
      <c r="O257" s="28"/>
      <c r="P257" s="28"/>
      <c r="Q257"/>
      <c r="R257"/>
      <c r="S257"/>
      <c r="T257"/>
      <c r="U257"/>
      <c r="V257"/>
      <c r="W257"/>
      <c r="X257"/>
      <c r="Y257"/>
      <c r="Z257"/>
      <c r="AA257"/>
      <c r="AB257"/>
      <c r="AC257"/>
      <c r="AD257"/>
    </row>
    <row r="258" spans="1:30" hidden="1" x14ac:dyDescent="0.2">
      <c r="A258"/>
      <c r="B258" s="28"/>
      <c r="C258" s="28"/>
      <c r="D258" s="28"/>
      <c r="E258" s="28"/>
      <c r="F258" s="28"/>
      <c r="G258" s="28"/>
      <c r="H258" s="28"/>
      <c r="I258" s="28"/>
      <c r="J258" s="28"/>
      <c r="K258" s="28"/>
      <c r="L258" s="28"/>
      <c r="M258" s="260"/>
      <c r="N258" s="28"/>
      <c r="O258" s="28"/>
      <c r="P258" s="28"/>
      <c r="Q258"/>
      <c r="R258"/>
      <c r="S258"/>
      <c r="T258"/>
      <c r="U258"/>
      <c r="V258"/>
      <c r="W258"/>
      <c r="X258"/>
      <c r="Y258"/>
      <c r="Z258"/>
      <c r="AA258"/>
      <c r="AB258"/>
      <c r="AC258"/>
      <c r="AD258"/>
    </row>
    <row r="259" spans="1:30" hidden="1" x14ac:dyDescent="0.2">
      <c r="A259"/>
      <c r="B259" s="28"/>
      <c r="C259" s="28"/>
      <c r="D259" s="28"/>
      <c r="E259" s="28"/>
      <c r="F259" s="28"/>
      <c r="G259" s="28"/>
      <c r="H259" s="28"/>
      <c r="I259" s="28"/>
      <c r="J259" s="28"/>
      <c r="K259" s="28"/>
      <c r="L259" s="28"/>
      <c r="M259" s="260"/>
      <c r="N259" s="28"/>
      <c r="O259" s="28"/>
      <c r="P259" s="28"/>
      <c r="Q259"/>
      <c r="R259"/>
      <c r="S259"/>
      <c r="T259"/>
      <c r="U259"/>
      <c r="V259"/>
      <c r="W259"/>
      <c r="X259"/>
      <c r="Y259"/>
      <c r="Z259"/>
      <c r="AA259"/>
      <c r="AB259"/>
      <c r="AC259"/>
      <c r="AD259"/>
    </row>
    <row r="260" spans="1:30" hidden="1" x14ac:dyDescent="0.2">
      <c r="A260"/>
      <c r="B260" s="28"/>
      <c r="C260" s="28"/>
      <c r="D260" s="28"/>
      <c r="E260" s="28"/>
      <c r="F260" s="28"/>
      <c r="G260" s="28"/>
      <c r="H260" s="28"/>
      <c r="I260" s="28"/>
      <c r="J260" s="28"/>
      <c r="K260" s="28"/>
      <c r="L260" s="28"/>
      <c r="M260" s="260"/>
      <c r="N260" s="28"/>
      <c r="O260" s="28"/>
      <c r="P260" s="28"/>
      <c r="Q260"/>
      <c r="R260"/>
      <c r="S260"/>
      <c r="T260"/>
      <c r="U260"/>
      <c r="V260"/>
      <c r="W260"/>
      <c r="X260"/>
      <c r="Y260"/>
      <c r="Z260"/>
      <c r="AA260"/>
      <c r="AB260"/>
      <c r="AC260"/>
      <c r="AD260"/>
    </row>
    <row r="261" spans="1:30" hidden="1" x14ac:dyDescent="0.2">
      <c r="A261"/>
      <c r="B261" s="28"/>
      <c r="C261" s="28"/>
      <c r="D261" s="28"/>
      <c r="E261" s="28"/>
      <c r="F261" s="28"/>
      <c r="G261" s="28"/>
      <c r="H261" s="28"/>
      <c r="I261" s="28"/>
      <c r="J261" s="28"/>
      <c r="K261" s="28"/>
      <c r="L261" s="28"/>
      <c r="M261" s="260"/>
      <c r="N261" s="28"/>
      <c r="O261" s="28"/>
      <c r="P261" s="28"/>
      <c r="Q261"/>
      <c r="R261"/>
      <c r="S261"/>
      <c r="T261"/>
      <c r="U261"/>
      <c r="V261"/>
      <c r="W261"/>
      <c r="X261"/>
      <c r="Y261"/>
      <c r="Z261"/>
      <c r="AA261"/>
      <c r="AB261"/>
      <c r="AC261"/>
      <c r="AD261"/>
    </row>
    <row r="262" spans="1:30" hidden="1" x14ac:dyDescent="0.2">
      <c r="A262"/>
      <c r="B262" s="28"/>
      <c r="C262" s="28"/>
      <c r="D262" s="28"/>
      <c r="E262" s="28"/>
      <c r="F262" s="28"/>
      <c r="G262" s="28"/>
      <c r="H262" s="28"/>
      <c r="I262" s="28"/>
      <c r="J262" s="28"/>
      <c r="K262" s="28"/>
      <c r="L262" s="28"/>
      <c r="M262" s="260"/>
      <c r="N262" s="28"/>
      <c r="O262" s="28"/>
      <c r="P262" s="28"/>
      <c r="Q262"/>
      <c r="R262"/>
      <c r="S262"/>
      <c r="T262"/>
      <c r="U262"/>
      <c r="V262"/>
      <c r="W262"/>
      <c r="X262"/>
      <c r="Y262"/>
      <c r="Z262"/>
      <c r="AA262"/>
      <c r="AB262"/>
      <c r="AC262"/>
      <c r="AD262"/>
    </row>
    <row r="263" spans="1:30" hidden="1" x14ac:dyDescent="0.2">
      <c r="A263"/>
      <c r="B263" s="28"/>
      <c r="C263" s="28"/>
      <c r="D263" s="28"/>
      <c r="E263" s="28"/>
      <c r="F263" s="28"/>
      <c r="G263" s="28"/>
      <c r="H263" s="28"/>
      <c r="I263" s="28"/>
      <c r="J263" s="28"/>
      <c r="K263" s="28"/>
      <c r="L263" s="28"/>
      <c r="M263" s="260"/>
      <c r="N263" s="28"/>
      <c r="O263" s="28"/>
      <c r="P263" s="28"/>
      <c r="Q263"/>
      <c r="R263"/>
      <c r="S263"/>
      <c r="T263"/>
      <c r="U263"/>
      <c r="V263"/>
      <c r="W263"/>
      <c r="X263"/>
      <c r="Y263"/>
      <c r="Z263"/>
      <c r="AA263"/>
      <c r="AB263"/>
      <c r="AC263"/>
      <c r="AD263"/>
    </row>
    <row r="264" spans="1:30" hidden="1" x14ac:dyDescent="0.2">
      <c r="A264"/>
      <c r="B264" s="28"/>
      <c r="C264" s="28"/>
      <c r="D264" s="28"/>
      <c r="E264" s="28"/>
      <c r="F264" s="28"/>
      <c r="G264" s="28"/>
      <c r="H264" s="28"/>
      <c r="I264" s="28"/>
      <c r="J264" s="28"/>
      <c r="K264" s="28"/>
      <c r="L264" s="28"/>
      <c r="M264" s="260"/>
      <c r="N264" s="28"/>
      <c r="O264" s="28"/>
      <c r="P264" s="28"/>
      <c r="Q264"/>
      <c r="R264"/>
      <c r="S264"/>
      <c r="T264"/>
      <c r="U264"/>
      <c r="V264"/>
      <c r="W264"/>
      <c r="X264"/>
      <c r="Y264"/>
      <c r="Z264"/>
      <c r="AA264"/>
      <c r="AB264"/>
      <c r="AC264"/>
      <c r="AD264"/>
    </row>
    <row r="265" spans="1:30" hidden="1" x14ac:dyDescent="0.2">
      <c r="A265"/>
      <c r="B265" s="28"/>
      <c r="C265" s="28"/>
      <c r="D265" s="28"/>
      <c r="E265" s="28"/>
      <c r="F265" s="28"/>
      <c r="G265" s="28"/>
      <c r="H265" s="28"/>
      <c r="I265" s="28"/>
      <c r="J265" s="28"/>
      <c r="K265" s="28"/>
      <c r="L265" s="28"/>
      <c r="M265" s="260"/>
      <c r="N265" s="28"/>
      <c r="O265" s="28"/>
      <c r="P265" s="28"/>
      <c r="Q265"/>
      <c r="R265"/>
      <c r="S265"/>
      <c r="T265"/>
      <c r="U265"/>
      <c r="V265"/>
      <c r="W265"/>
      <c r="X265"/>
      <c r="Y265"/>
      <c r="Z265"/>
      <c r="AA265"/>
      <c r="AB265"/>
      <c r="AC265"/>
      <c r="AD265"/>
    </row>
    <row r="266" spans="1:30" hidden="1" x14ac:dyDescent="0.2">
      <c r="A266"/>
      <c r="B266" s="28"/>
      <c r="C266" s="28"/>
      <c r="D266" s="28"/>
      <c r="E266" s="28"/>
      <c r="F266" s="28"/>
      <c r="G266" s="28"/>
      <c r="H266" s="28"/>
      <c r="I266" s="28"/>
      <c r="J266" s="28"/>
      <c r="K266" s="28"/>
      <c r="L266" s="28"/>
      <c r="M266" s="260"/>
      <c r="N266" s="28"/>
      <c r="O266" s="28"/>
      <c r="P266" s="28"/>
      <c r="Q266"/>
      <c r="R266"/>
      <c r="S266"/>
      <c r="T266"/>
      <c r="U266"/>
      <c r="V266"/>
      <c r="W266"/>
      <c r="X266"/>
      <c r="Y266"/>
      <c r="Z266"/>
      <c r="AA266"/>
      <c r="AB266"/>
      <c r="AC266"/>
      <c r="AD266"/>
    </row>
    <row r="267" spans="1:30" hidden="1" x14ac:dyDescent="0.2">
      <c r="A267"/>
      <c r="B267" s="28"/>
      <c r="C267" s="28"/>
      <c r="D267" s="28"/>
      <c r="E267" s="28"/>
      <c r="F267" s="28"/>
      <c r="G267" s="28"/>
      <c r="H267" s="28"/>
      <c r="I267" s="28"/>
      <c r="J267" s="28"/>
      <c r="K267" s="28"/>
      <c r="L267" s="28"/>
      <c r="M267" s="260"/>
      <c r="N267" s="28"/>
      <c r="O267" s="28"/>
      <c r="P267" s="28"/>
      <c r="Q267"/>
      <c r="R267"/>
      <c r="S267"/>
      <c r="T267"/>
      <c r="U267"/>
      <c r="V267"/>
      <c r="W267"/>
      <c r="X267"/>
      <c r="Y267"/>
      <c r="Z267"/>
      <c r="AA267"/>
      <c r="AB267"/>
      <c r="AC267"/>
      <c r="AD267"/>
    </row>
    <row r="268" spans="1:30" hidden="1" x14ac:dyDescent="0.2">
      <c r="A268"/>
      <c r="B268" s="28"/>
      <c r="C268" s="28"/>
      <c r="D268" s="28"/>
      <c r="E268" s="28"/>
      <c r="F268" s="28"/>
      <c r="G268" s="28"/>
      <c r="H268" s="28"/>
      <c r="I268" s="28"/>
      <c r="J268" s="28"/>
      <c r="K268" s="28"/>
      <c r="L268" s="28"/>
      <c r="M268" s="260"/>
      <c r="N268" s="28"/>
      <c r="O268" s="28"/>
      <c r="P268" s="28"/>
      <c r="Q268"/>
      <c r="R268"/>
      <c r="S268"/>
      <c r="T268"/>
      <c r="U268"/>
      <c r="V268"/>
      <c r="W268"/>
      <c r="X268"/>
      <c r="Y268"/>
      <c r="Z268"/>
      <c r="AA268"/>
      <c r="AB268"/>
      <c r="AC268"/>
      <c r="AD268"/>
    </row>
    <row r="269" spans="1:30" hidden="1" x14ac:dyDescent="0.2">
      <c r="A269"/>
      <c r="B269" s="28"/>
      <c r="C269" s="28"/>
      <c r="D269" s="28"/>
      <c r="E269" s="28"/>
      <c r="F269" s="28"/>
      <c r="G269" s="28"/>
      <c r="H269" s="28"/>
      <c r="I269" s="28"/>
      <c r="J269" s="28"/>
      <c r="K269" s="28"/>
      <c r="L269" s="28"/>
      <c r="M269" s="260"/>
      <c r="N269" s="28"/>
      <c r="O269" s="28"/>
      <c r="P269" s="28"/>
      <c r="Q269"/>
      <c r="R269"/>
      <c r="S269"/>
      <c r="T269"/>
      <c r="U269"/>
      <c r="V269"/>
      <c r="W269"/>
      <c r="X269"/>
      <c r="Y269"/>
      <c r="Z269"/>
      <c r="AA269"/>
      <c r="AB269"/>
      <c r="AC269"/>
      <c r="AD269"/>
    </row>
    <row r="270" spans="1:30" hidden="1" x14ac:dyDescent="0.2">
      <c r="A270"/>
      <c r="B270" s="28"/>
      <c r="C270" s="28"/>
      <c r="D270" s="28"/>
      <c r="E270" s="28"/>
      <c r="F270" s="28"/>
      <c r="G270" s="28"/>
      <c r="H270" s="28"/>
      <c r="I270" s="28"/>
      <c r="J270" s="28"/>
      <c r="K270" s="28"/>
      <c r="L270" s="28"/>
      <c r="M270" s="260"/>
      <c r="N270" s="28"/>
      <c r="O270" s="28"/>
      <c r="P270" s="28"/>
      <c r="Q270"/>
      <c r="R270"/>
      <c r="S270"/>
      <c r="T270"/>
      <c r="U270"/>
      <c r="V270"/>
      <c r="W270"/>
      <c r="X270"/>
      <c r="Y270"/>
      <c r="Z270"/>
      <c r="AA270"/>
      <c r="AB270"/>
      <c r="AC270"/>
      <c r="AD270"/>
    </row>
    <row r="271" spans="1:30" hidden="1" x14ac:dyDescent="0.2">
      <c r="A271"/>
      <c r="B271" s="28"/>
      <c r="C271" s="28"/>
      <c r="D271" s="28"/>
      <c r="E271" s="28"/>
      <c r="F271" s="28"/>
      <c r="G271" s="28"/>
      <c r="H271" s="28"/>
      <c r="I271" s="28"/>
      <c r="J271" s="28"/>
      <c r="K271" s="28"/>
      <c r="L271" s="28"/>
      <c r="M271" s="260"/>
      <c r="N271" s="28"/>
      <c r="O271" s="28"/>
      <c r="P271" s="28"/>
      <c r="Q271"/>
      <c r="R271"/>
      <c r="S271"/>
      <c r="T271"/>
      <c r="U271"/>
      <c r="V271"/>
      <c r="W271"/>
      <c r="X271"/>
      <c r="Y271"/>
      <c r="Z271"/>
      <c r="AA271"/>
      <c r="AB271"/>
      <c r="AC271"/>
      <c r="AD271"/>
    </row>
    <row r="272" spans="1:30" hidden="1" x14ac:dyDescent="0.2">
      <c r="A272"/>
      <c r="B272" s="28"/>
      <c r="C272" s="28"/>
      <c r="D272" s="28"/>
      <c r="E272" s="28"/>
      <c r="F272" s="28"/>
      <c r="G272" s="28"/>
      <c r="H272" s="28"/>
      <c r="I272" s="28"/>
      <c r="J272" s="28"/>
      <c r="K272" s="28"/>
      <c r="L272" s="28"/>
      <c r="M272" s="260"/>
      <c r="N272" s="28"/>
      <c r="O272" s="28"/>
      <c r="P272" s="28"/>
      <c r="Q272"/>
      <c r="R272"/>
      <c r="S272"/>
      <c r="T272"/>
      <c r="U272"/>
      <c r="V272"/>
      <c r="W272"/>
      <c r="X272"/>
      <c r="Y272"/>
      <c r="Z272"/>
      <c r="AA272"/>
      <c r="AB272"/>
      <c r="AC272"/>
      <c r="AD272"/>
    </row>
    <row r="273" spans="1:30" hidden="1" x14ac:dyDescent="0.2">
      <c r="A273"/>
      <c r="B273" s="28"/>
      <c r="C273" s="28"/>
      <c r="D273" s="28"/>
      <c r="E273" s="28"/>
      <c r="F273" s="28"/>
      <c r="G273" s="28"/>
      <c r="H273" s="28"/>
      <c r="I273" s="28"/>
      <c r="J273" s="28"/>
      <c r="K273" s="28"/>
      <c r="L273" s="28"/>
      <c r="M273" s="260"/>
      <c r="N273" s="28"/>
      <c r="O273" s="28"/>
      <c r="P273" s="28"/>
      <c r="Q273"/>
      <c r="R273"/>
      <c r="S273"/>
      <c r="T273"/>
      <c r="U273"/>
      <c r="V273"/>
      <c r="W273"/>
      <c r="X273"/>
      <c r="Y273"/>
      <c r="Z273"/>
      <c r="AA273"/>
      <c r="AB273"/>
      <c r="AC273"/>
      <c r="AD273"/>
    </row>
    <row r="274" spans="1:30" hidden="1" x14ac:dyDescent="0.2">
      <c r="A274"/>
      <c r="B274" s="28"/>
      <c r="C274" s="28"/>
      <c r="D274" s="28"/>
      <c r="E274" s="28"/>
      <c r="F274" s="28"/>
      <c r="G274" s="28"/>
      <c r="H274" s="28"/>
      <c r="I274" s="28"/>
      <c r="J274" s="28"/>
      <c r="K274" s="28"/>
      <c r="L274" s="28"/>
      <c r="M274" s="260"/>
      <c r="N274" s="28"/>
      <c r="O274" s="28"/>
      <c r="P274" s="28"/>
      <c r="Q274"/>
      <c r="R274"/>
      <c r="S274"/>
      <c r="T274"/>
      <c r="U274"/>
      <c r="V274"/>
      <c r="W274"/>
      <c r="X274"/>
      <c r="Y274"/>
      <c r="Z274"/>
      <c r="AA274"/>
      <c r="AB274"/>
      <c r="AC274"/>
      <c r="AD274"/>
    </row>
    <row r="275" spans="1:30" hidden="1" x14ac:dyDescent="0.2">
      <c r="A275"/>
      <c r="B275" s="28"/>
      <c r="C275" s="28"/>
      <c r="D275" s="28"/>
      <c r="E275" s="28"/>
      <c r="F275" s="28"/>
      <c r="G275" s="28"/>
      <c r="H275" s="28"/>
      <c r="I275" s="28"/>
      <c r="J275" s="28"/>
      <c r="K275" s="28"/>
      <c r="L275" s="28"/>
      <c r="M275" s="260"/>
      <c r="N275" s="28"/>
      <c r="O275" s="28"/>
      <c r="P275" s="28"/>
      <c r="Q275"/>
      <c r="R275"/>
      <c r="S275"/>
      <c r="T275"/>
      <c r="U275"/>
      <c r="V275"/>
      <c r="W275"/>
      <c r="X275"/>
      <c r="Y275"/>
      <c r="Z275"/>
      <c r="AA275"/>
      <c r="AB275"/>
      <c r="AC275"/>
      <c r="AD275"/>
    </row>
    <row r="276" spans="1:30" hidden="1" x14ac:dyDescent="0.2">
      <c r="A276"/>
      <c r="B276" s="28"/>
      <c r="C276" s="28"/>
      <c r="D276" s="28"/>
      <c r="E276" s="28"/>
      <c r="F276" s="28"/>
      <c r="G276" s="28"/>
      <c r="H276" s="28"/>
      <c r="I276" s="28"/>
      <c r="J276" s="28"/>
      <c r="K276" s="28"/>
      <c r="L276" s="28"/>
      <c r="M276" s="260"/>
      <c r="N276" s="28"/>
      <c r="O276" s="28"/>
      <c r="P276" s="28"/>
      <c r="Q276"/>
      <c r="R276"/>
      <c r="S276"/>
      <c r="T276"/>
      <c r="U276"/>
      <c r="V276"/>
      <c r="W276"/>
      <c r="X276"/>
      <c r="Y276"/>
      <c r="Z276"/>
      <c r="AA276"/>
      <c r="AB276"/>
      <c r="AC276"/>
      <c r="AD276"/>
    </row>
    <row r="277" spans="1:30" hidden="1" x14ac:dyDescent="0.2">
      <c r="A277"/>
      <c r="B277" s="28"/>
      <c r="C277" s="28"/>
      <c r="D277" s="28"/>
      <c r="E277" s="28"/>
      <c r="F277" s="28"/>
      <c r="G277" s="28"/>
      <c r="H277" s="28"/>
      <c r="I277" s="28"/>
      <c r="J277" s="28"/>
      <c r="K277" s="28"/>
      <c r="L277" s="28"/>
      <c r="M277" s="260"/>
      <c r="N277" s="28"/>
      <c r="O277" s="28"/>
      <c r="P277" s="28"/>
      <c r="Q277"/>
      <c r="R277"/>
      <c r="S277"/>
      <c r="T277"/>
      <c r="U277"/>
      <c r="V277"/>
      <c r="W277"/>
      <c r="X277"/>
      <c r="Y277"/>
      <c r="Z277"/>
      <c r="AA277"/>
      <c r="AB277"/>
      <c r="AC277"/>
      <c r="AD277"/>
    </row>
    <row r="278" spans="1:30" hidden="1" x14ac:dyDescent="0.2">
      <c r="A278"/>
      <c r="B278" s="28"/>
      <c r="C278" s="28"/>
      <c r="D278" s="28"/>
      <c r="E278" s="28"/>
      <c r="F278" s="28"/>
      <c r="G278" s="28"/>
      <c r="H278" s="28"/>
      <c r="I278" s="28"/>
      <c r="J278" s="28"/>
      <c r="K278" s="28"/>
      <c r="L278" s="28"/>
      <c r="M278" s="260"/>
      <c r="N278" s="28"/>
      <c r="O278" s="28"/>
      <c r="P278" s="28"/>
      <c r="Q278"/>
      <c r="R278"/>
      <c r="S278"/>
      <c r="T278"/>
      <c r="U278"/>
      <c r="V278"/>
      <c r="W278"/>
      <c r="X278"/>
      <c r="Y278"/>
      <c r="Z278"/>
      <c r="AA278"/>
      <c r="AB278"/>
      <c r="AC278"/>
      <c r="AD278"/>
    </row>
    <row r="279" spans="1:30" hidden="1" x14ac:dyDescent="0.2">
      <c r="A279"/>
      <c r="B279" s="28"/>
      <c r="C279" s="28"/>
      <c r="D279" s="28"/>
      <c r="E279" s="28"/>
      <c r="F279" s="28"/>
      <c r="G279" s="28"/>
      <c r="H279" s="28"/>
      <c r="I279" s="28"/>
      <c r="J279" s="28"/>
      <c r="K279" s="28"/>
      <c r="L279" s="28"/>
      <c r="M279" s="260"/>
      <c r="N279" s="28"/>
      <c r="O279" s="28"/>
      <c r="P279" s="28"/>
      <c r="Q279"/>
      <c r="R279"/>
      <c r="S279"/>
      <c r="T279"/>
      <c r="U279"/>
      <c r="V279"/>
      <c r="W279"/>
      <c r="X279"/>
      <c r="Y279"/>
      <c r="Z279"/>
      <c r="AA279"/>
      <c r="AB279"/>
      <c r="AC279"/>
      <c r="AD279"/>
    </row>
    <row r="280" spans="1:30" x14ac:dyDescent="0.2">
      <c r="N280" s="28"/>
    </row>
    <row r="281" spans="1:30" x14ac:dyDescent="0.2">
      <c r="N281" s="28"/>
    </row>
    <row r="282" spans="1:30" x14ac:dyDescent="0.2">
      <c r="N282" s="28"/>
    </row>
    <row r="283" spans="1:30" x14ac:dyDescent="0.2">
      <c r="N283" s="28"/>
    </row>
    <row r="284" spans="1:30" x14ac:dyDescent="0.2">
      <c r="N284" s="28"/>
    </row>
    <row r="285" spans="1:30" x14ac:dyDescent="0.2">
      <c r="R285" s="118"/>
    </row>
    <row r="286" spans="1:30" x14ac:dyDescent="0.2">
      <c r="R286" s="118"/>
    </row>
    <row r="287" spans="1:30" x14ac:dyDescent="0.2">
      <c r="R287" s="118"/>
    </row>
    <row r="288" spans="1:30" hidden="1" x14ac:dyDescent="0.2">
      <c r="R288" s="118"/>
      <c r="V288"/>
    </row>
    <row r="289" spans="18:22" hidden="1" x14ac:dyDescent="0.2">
      <c r="R289" s="118"/>
      <c r="V289"/>
    </row>
  </sheetData>
  <sheetProtection algorithmName="SHA-512" hashValue="sPtAFE636Qg/jsf0oIvMhNvO0j5TIp0wHt3b1Z5Oy7xAtt1Gd84+NrT/jpSqEDSO+OZrKMToK3wBEByWeVkbZQ==" saltValue="ZSgpIt0RXsJd5M4vbvqypw==" spinCount="100000" sheet="1" formatColumns="0" formatRows="0" selectLockedCells="1"/>
  <mergeCells count="195">
    <mergeCell ref="B233:J233"/>
    <mergeCell ref="B235:J235"/>
    <mergeCell ref="B236:J236"/>
    <mergeCell ref="B237:J237"/>
    <mergeCell ref="B238:J238"/>
    <mergeCell ref="B239:J239"/>
    <mergeCell ref="B243:K243"/>
    <mergeCell ref="J220:L220"/>
    <mergeCell ref="B222:J222"/>
    <mergeCell ref="B223:J223"/>
    <mergeCell ref="B224:J224"/>
    <mergeCell ref="B225:J225"/>
    <mergeCell ref="B226:J226"/>
    <mergeCell ref="B227:J227"/>
    <mergeCell ref="B229:J229"/>
    <mergeCell ref="B230:J230"/>
    <mergeCell ref="B231:J231"/>
    <mergeCell ref="B232:J232"/>
    <mergeCell ref="B221:J221"/>
    <mergeCell ref="B186:K186"/>
    <mergeCell ref="B187:K187"/>
    <mergeCell ref="B190:E190"/>
    <mergeCell ref="B180:K180"/>
    <mergeCell ref="B181:K181"/>
    <mergeCell ref="B182:K182"/>
    <mergeCell ref="B183:K183"/>
    <mergeCell ref="B184:K184"/>
    <mergeCell ref="B185:K185"/>
    <mergeCell ref="B175:K175"/>
    <mergeCell ref="B176:K176"/>
    <mergeCell ref="B177:K177"/>
    <mergeCell ref="B178:K178"/>
    <mergeCell ref="B179:K179"/>
    <mergeCell ref="B168:K168"/>
    <mergeCell ref="B169:K169"/>
    <mergeCell ref="B170:K170"/>
    <mergeCell ref="B171:K171"/>
    <mergeCell ref="B172:K172"/>
    <mergeCell ref="B173:K173"/>
    <mergeCell ref="B163:K163"/>
    <mergeCell ref="B164:K164"/>
    <mergeCell ref="B165:K165"/>
    <mergeCell ref="B166:K166"/>
    <mergeCell ref="B167:K167"/>
    <mergeCell ref="B156:K156"/>
    <mergeCell ref="B157:K157"/>
    <mergeCell ref="B160:E160"/>
    <mergeCell ref="B174:K174"/>
    <mergeCell ref="B150:K150"/>
    <mergeCell ref="B151:K151"/>
    <mergeCell ref="B152:K152"/>
    <mergeCell ref="B153:K153"/>
    <mergeCell ref="B154:K154"/>
    <mergeCell ref="B155:K155"/>
    <mergeCell ref="V160:V161"/>
    <mergeCell ref="X160:X161"/>
    <mergeCell ref="B162:K162"/>
    <mergeCell ref="B145:K145"/>
    <mergeCell ref="B146:K146"/>
    <mergeCell ref="B147:K147"/>
    <mergeCell ref="B148:K148"/>
    <mergeCell ref="B149:K149"/>
    <mergeCell ref="B138:K138"/>
    <mergeCell ref="B139:K139"/>
    <mergeCell ref="B140:K140"/>
    <mergeCell ref="B141:K141"/>
    <mergeCell ref="B142:K142"/>
    <mergeCell ref="B143:K143"/>
    <mergeCell ref="B133:K133"/>
    <mergeCell ref="B134:K134"/>
    <mergeCell ref="B135:K135"/>
    <mergeCell ref="B136:K136"/>
    <mergeCell ref="B137:K137"/>
    <mergeCell ref="B126:D126"/>
    <mergeCell ref="B127:D127"/>
    <mergeCell ref="B130:E130"/>
    <mergeCell ref="B144:K144"/>
    <mergeCell ref="B120:D120"/>
    <mergeCell ref="B121:D121"/>
    <mergeCell ref="B122:D122"/>
    <mergeCell ref="B123:D123"/>
    <mergeCell ref="B124:D124"/>
    <mergeCell ref="B125:D125"/>
    <mergeCell ref="X130:X131"/>
    <mergeCell ref="V130:V131"/>
    <mergeCell ref="B132:K132"/>
    <mergeCell ref="B115:D115"/>
    <mergeCell ref="B116:D116"/>
    <mergeCell ref="B117:D117"/>
    <mergeCell ref="B118:D118"/>
    <mergeCell ref="B119:D119"/>
    <mergeCell ref="B108:D108"/>
    <mergeCell ref="B109:D109"/>
    <mergeCell ref="B110:D110"/>
    <mergeCell ref="B111:D111"/>
    <mergeCell ref="B112:D112"/>
    <mergeCell ref="B113:D113"/>
    <mergeCell ref="B103:D103"/>
    <mergeCell ref="B104:D104"/>
    <mergeCell ref="B105:D105"/>
    <mergeCell ref="B106:D106"/>
    <mergeCell ref="B107:D107"/>
    <mergeCell ref="B96:I96"/>
    <mergeCell ref="B97:I97"/>
    <mergeCell ref="B100:E100"/>
    <mergeCell ref="B114:D114"/>
    <mergeCell ref="B90:I90"/>
    <mergeCell ref="B91:I91"/>
    <mergeCell ref="B92:I92"/>
    <mergeCell ref="B93:I93"/>
    <mergeCell ref="B94:I94"/>
    <mergeCell ref="B95:I95"/>
    <mergeCell ref="V100:V101"/>
    <mergeCell ref="X100:X101"/>
    <mergeCell ref="B102:D102"/>
    <mergeCell ref="B86:I86"/>
    <mergeCell ref="B87:I87"/>
    <mergeCell ref="B88:I88"/>
    <mergeCell ref="B89:I89"/>
    <mergeCell ref="B78:I78"/>
    <mergeCell ref="B79:I79"/>
    <mergeCell ref="B80:I80"/>
    <mergeCell ref="B81:I81"/>
    <mergeCell ref="B82:I82"/>
    <mergeCell ref="B83:I83"/>
    <mergeCell ref="B74:I74"/>
    <mergeCell ref="B75:I75"/>
    <mergeCell ref="B76:I76"/>
    <mergeCell ref="B77:I77"/>
    <mergeCell ref="B66:I66"/>
    <mergeCell ref="B67:I67"/>
    <mergeCell ref="B70:E70"/>
    <mergeCell ref="B84:I84"/>
    <mergeCell ref="B85:I85"/>
    <mergeCell ref="B61:I61"/>
    <mergeCell ref="B62:I62"/>
    <mergeCell ref="B63:I63"/>
    <mergeCell ref="B64:I64"/>
    <mergeCell ref="B65:I65"/>
    <mergeCell ref="V70:V71"/>
    <mergeCell ref="X70:X71"/>
    <mergeCell ref="B72:I72"/>
    <mergeCell ref="B73:I73"/>
    <mergeCell ref="B58:I58"/>
    <mergeCell ref="B59:I59"/>
    <mergeCell ref="B48:I48"/>
    <mergeCell ref="B49:I49"/>
    <mergeCell ref="B50:I50"/>
    <mergeCell ref="B51:I51"/>
    <mergeCell ref="B52:I52"/>
    <mergeCell ref="B53:I53"/>
    <mergeCell ref="B60:I60"/>
    <mergeCell ref="B45:I45"/>
    <mergeCell ref="B46:I46"/>
    <mergeCell ref="B47:I47"/>
    <mergeCell ref="V40:V41"/>
    <mergeCell ref="X40:X41"/>
    <mergeCell ref="B54:I54"/>
    <mergeCell ref="B55:I55"/>
    <mergeCell ref="B56:I56"/>
    <mergeCell ref="B57:I57"/>
    <mergeCell ref="C4:D4"/>
    <mergeCell ref="C5:D5"/>
    <mergeCell ref="C6:D6"/>
    <mergeCell ref="C7:D7"/>
    <mergeCell ref="C8:D8"/>
    <mergeCell ref="C9:D9"/>
    <mergeCell ref="B42:I42"/>
    <mergeCell ref="B43:I43"/>
    <mergeCell ref="B44:I44"/>
    <mergeCell ref="B193:L193"/>
    <mergeCell ref="B194:L194"/>
    <mergeCell ref="B195:L195"/>
    <mergeCell ref="B196:L196"/>
    <mergeCell ref="B197:L197"/>
    <mergeCell ref="B198:L198"/>
    <mergeCell ref="B199:L199"/>
    <mergeCell ref="B200:L200"/>
    <mergeCell ref="B201:L201"/>
    <mergeCell ref="B211:L211"/>
    <mergeCell ref="B212:L212"/>
    <mergeCell ref="B213:L213"/>
    <mergeCell ref="B214:L214"/>
    <mergeCell ref="B215:L215"/>
    <mergeCell ref="B216:L216"/>
    <mergeCell ref="B217:L217"/>
    <mergeCell ref="B202:L202"/>
    <mergeCell ref="B203:L203"/>
    <mergeCell ref="B204:L204"/>
    <mergeCell ref="B205:L205"/>
    <mergeCell ref="B206:L206"/>
    <mergeCell ref="B207:L207"/>
    <mergeCell ref="B208:L208"/>
    <mergeCell ref="B209:L209"/>
    <mergeCell ref="B210:L210"/>
  </mergeCells>
  <conditionalFormatting sqref="E11">
    <cfRule type="expression" dxfId="220" priority="13">
      <formula>MAX($E$13:$E$37)&gt;$C$7</formula>
    </cfRule>
  </conditionalFormatting>
  <conditionalFormatting sqref="E13:E37">
    <cfRule type="expression" dxfId="219" priority="58">
      <formula>$E13&gt;$C$7</formula>
    </cfRule>
  </conditionalFormatting>
  <conditionalFormatting sqref="E38">
    <cfRule type="expression" dxfId="218" priority="54">
      <formula>MAX($E$13:$E$37)&gt;$C$7</formula>
    </cfRule>
  </conditionalFormatting>
  <conditionalFormatting sqref="G13:G37 K13:K37">
    <cfRule type="expression" dxfId="217" priority="52">
      <formula>OR($D13="Medische Specialist",$C13="Overig")</formula>
    </cfRule>
  </conditionalFormatting>
  <conditionalFormatting sqref="K232:L232">
    <cfRule type="expression" dxfId="216" priority="14">
      <formula>$K$230&lt;0</formula>
    </cfRule>
  </conditionalFormatting>
  <conditionalFormatting sqref="K233:L233">
    <cfRule type="expression" dxfId="215" priority="90">
      <formula>$K233&gt;0</formula>
    </cfRule>
  </conditionalFormatting>
  <conditionalFormatting sqref="K240:L240">
    <cfRule type="expression" dxfId="214" priority="53">
      <formula>$K$238&lt;$K$237</formula>
    </cfRule>
  </conditionalFormatting>
  <conditionalFormatting sqref="L13:L37">
    <cfRule type="expression" dxfId="213" priority="6">
      <formula>AND(LEN($C$5)&gt;1,$C$5&lt;&gt;"Overige (zorg-)instellingen",$C$5&lt;&gt;"Onderneming",$C$8&lt;&gt;"Geen staatssteun")</formula>
    </cfRule>
  </conditionalFormatting>
  <conditionalFormatting sqref="L43:L67">
    <cfRule type="expression" dxfId="212" priority="5">
      <formula>AND(LEN($C$5)&gt;1,$C$5&lt;&gt;"Overige (zorg-)instellingen",$C$5&lt;&gt;"Onderneming",$C$8&lt;&gt;"Geen staatssteun")</formula>
    </cfRule>
  </conditionalFormatting>
  <conditionalFormatting sqref="L73:L97">
    <cfRule type="expression" dxfId="211" priority="4">
      <formula>AND(LEN($C$5)&gt;1,$C$5&lt;&gt;"Overige (zorg-)instellingen",$C$5&lt;&gt;"Onderneming",$C$8&lt;&gt;"Geen staatssteun")</formula>
    </cfRule>
  </conditionalFormatting>
  <conditionalFormatting sqref="L103:L127">
    <cfRule type="expression" dxfId="210" priority="3">
      <formula>AND(LEN($C$5)&gt;1,$C$5&lt;&gt;"Overige (zorg-)instellingen",$C$5&lt;&gt;"Onderneming",$C$8&lt;&gt;"Geen staatssteun")</formula>
    </cfRule>
  </conditionalFormatting>
  <conditionalFormatting sqref="L133:L157">
    <cfRule type="expression" dxfId="209" priority="2">
      <formula>AND(LEN($C$5)&gt;1,$C$5&lt;&gt;"Overige (zorg-)instellingen",$C$5&lt;&gt;"Onderneming",$C$8&lt;&gt;"Geen staatssteun")</formula>
    </cfRule>
  </conditionalFormatting>
  <conditionalFormatting sqref="L163:L187">
    <cfRule type="expression" dxfId="208" priority="1">
      <formula>AND(LEN($C$5)&gt;1,$C$5&lt;&gt;"Overige (zorg-)instellingen",$C$5&lt;&gt;"Onderneming",$C$8&lt;&gt;"Geen staatssteun")</formula>
    </cfRule>
  </conditionalFormatting>
  <conditionalFormatting sqref="L233">
    <cfRule type="expression" dxfId="207" priority="16">
      <formula>$K$232&lt;$K$231</formula>
    </cfRule>
  </conditionalFormatting>
  <conditionalFormatting sqref="N232">
    <cfRule type="expression" dxfId="206" priority="15">
      <formula>$K$230&lt;0</formula>
    </cfRule>
  </conditionalFormatting>
  <conditionalFormatting sqref="V240">
    <cfRule type="expression" dxfId="205" priority="12">
      <formula>$K$238&lt;$K$237</formula>
    </cfRule>
  </conditionalFormatting>
  <conditionalFormatting sqref="X240">
    <cfRule type="expression" dxfId="204" priority="11">
      <formula>$K$238&lt;$K$237</formula>
    </cfRule>
  </conditionalFormatting>
  <dataValidations count="3">
    <dataValidation type="custom" showInputMessage="1" showErrorMessage="1" sqref="G13:G37 K13:K37" xr:uid="{7CC335EC-4E2E-4F57-9B5D-AAECD2098FB4}">
      <formula1>OR($C13="Overig",$D13="Medische Specialist")</formula1>
    </dataValidation>
    <dataValidation type="list" showInputMessage="1" showErrorMessage="1" sqref="D13:D37" xr:uid="{83EF7257-CB1F-4C02-AF9D-FDDD182910A8}">
      <formula1>INDIRECT(C13)</formula1>
    </dataValidation>
    <dataValidation type="list" allowBlank="1" showInputMessage="1" showErrorMessage="1" sqref="L103:L127 L13:L37 L133:L157 L73:L97 L43:L67 L163:L187" xr:uid="{0100FA63-4602-4E26-B868-684518BE5C22}">
      <formula1>INDIRECT(IF(OR($C$5="Overige (zorg-)instellingen",$C$5="Onderneming"),"activiteit2","activiteit1"))</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7" max="1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2A7FCF51-3E1F-498E-A702-10C03B82AA5C}">
          <x14:formula1>
            <xm:f>Hulpsheets!$AW$4:$AW$5</xm:f>
          </x14:formula1>
          <xm:sqref>E103:E127</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9B372-07C1-4363-B4A2-20500E322712}">
  <sheetPr codeName="Blad13">
    <pageSetUpPr fitToPage="1"/>
  </sheetPr>
  <dimension ref="A1:XFC289"/>
  <sheetViews>
    <sheetView zoomScale="85" zoomScaleNormal="85" workbookViewId="0">
      <pane ySplit="9" topLeftCell="A10" activePane="bottomLeft" state="frozen"/>
      <selection activeCell="Z1" sqref="Z1:AD1048576"/>
      <selection pane="bottomLeft" activeCell="B13" sqref="B13"/>
    </sheetView>
  </sheetViews>
  <sheetFormatPr defaultColWidth="0" defaultRowHeight="12.75" zeroHeight="1" outlineLevelRow="1" outlineLevelCol="1" x14ac:dyDescent="0.2"/>
  <cols>
    <col min="1" max="1" width="4.7109375" style="30" customWidth="1"/>
    <col min="2" max="2" width="35.28515625" style="30" customWidth="1"/>
    <col min="3" max="3" width="20.85546875" style="30" customWidth="1"/>
    <col min="4" max="4" width="20.28515625" style="30" customWidth="1" outlineLevel="1"/>
    <col min="5" max="5" width="22.5703125" style="30" customWidth="1" outlineLevel="1"/>
    <col min="6" max="6" width="17.5703125" style="30" customWidth="1" outlineLevel="1"/>
    <col min="7" max="7" width="19.85546875" style="30" customWidth="1" outlineLevel="1"/>
    <col min="8" max="8" width="14.140625" style="30" customWidth="1" outlineLevel="1"/>
    <col min="9" max="9" width="17.7109375" style="30" customWidth="1" outlineLevel="1"/>
    <col min="10" max="10" width="24.7109375" style="30" customWidth="1"/>
    <col min="11" max="11" width="19.5703125" style="30" customWidth="1"/>
    <col min="12" max="12" width="23.140625" style="30" customWidth="1"/>
    <col min="13" max="13" width="9.7109375" style="255" hidden="1" customWidth="1"/>
    <col min="14" max="14" width="15.5703125" style="30" customWidth="1"/>
    <col min="15" max="15" width="15.5703125" style="30" hidden="1" customWidth="1"/>
    <col min="16" max="16" width="17.140625" style="30" hidden="1" customWidth="1"/>
    <col min="17" max="17" width="2.85546875" style="30" customWidth="1"/>
    <col min="18" max="18" width="24.5703125" style="30" customWidth="1"/>
    <col min="19" max="19" width="23.85546875" style="30" hidden="1" customWidth="1"/>
    <col min="20" max="20" width="20.85546875" style="30" hidden="1" customWidth="1"/>
    <col min="21" max="21" width="3.140625" style="30" customWidth="1"/>
    <col min="22" max="22" width="24.5703125" style="30" hidden="1" customWidth="1" outlineLevel="1"/>
    <col min="23" max="23" width="4.85546875" style="30" hidden="1" customWidth="1" outlineLevel="1"/>
    <col min="24" max="24" width="24.5703125" style="30" hidden="1" customWidth="1" outlineLevel="1"/>
    <col min="25" max="25" width="11.140625" style="30" customWidth="1" collapsed="1"/>
    <col min="26" max="30" width="24.5703125" style="30" hidden="1" customWidth="1"/>
    <col min="31" max="16379" width="27" hidden="1"/>
    <col min="16380" max="16380" width="8" hidden="1"/>
    <col min="16381" max="16381" width="9.140625" hidden="1"/>
    <col min="16382" max="16382" width="10.28515625" hidden="1"/>
    <col min="16383" max="16383" width="9.140625" hidden="1"/>
    <col min="16384" max="16384" width="10.28515625" hidden="1"/>
  </cols>
  <sheetData>
    <row r="1" spans="1:30" x14ac:dyDescent="0.2">
      <c r="B1" s="10"/>
      <c r="C1" s="10"/>
      <c r="D1" s="10"/>
      <c r="E1" s="10"/>
      <c r="F1" s="10"/>
      <c r="G1" s="11"/>
      <c r="H1" s="11"/>
      <c r="I1" s="10"/>
      <c r="J1" s="11"/>
      <c r="K1" s="11"/>
      <c r="P1" s="29"/>
      <c r="Q1" s="29"/>
      <c r="R1" s="29"/>
      <c r="S1" s="29"/>
      <c r="T1" s="29"/>
      <c r="U1" s="29"/>
      <c r="V1" s="29"/>
      <c r="W1" s="29"/>
      <c r="X1" s="29"/>
      <c r="Z1" s="29"/>
      <c r="AA1" s="29"/>
      <c r="AB1" s="29"/>
    </row>
    <row r="2" spans="1:30" ht="18" x14ac:dyDescent="0.2">
      <c r="B2" s="31" t="s">
        <v>80</v>
      </c>
      <c r="C2" s="29"/>
      <c r="D2" s="29"/>
      <c r="E2" s="29"/>
      <c r="F2" s="29"/>
      <c r="I2" s="29"/>
      <c r="P2" s="29"/>
      <c r="Q2" s="29"/>
      <c r="R2" s="29"/>
      <c r="S2" s="29"/>
      <c r="T2" s="29"/>
      <c r="U2" s="29"/>
      <c r="V2" s="29"/>
      <c r="W2" s="29"/>
      <c r="X2" s="29"/>
      <c r="Z2" s="29"/>
      <c r="AA2" s="29"/>
      <c r="AB2" s="29"/>
    </row>
    <row r="3" spans="1:30" ht="13.5" thickBot="1" x14ac:dyDescent="0.25">
      <c r="B3" s="96"/>
      <c r="C3" s="29"/>
      <c r="D3" s="29"/>
      <c r="E3" s="29"/>
      <c r="F3" s="29"/>
      <c r="I3" s="29"/>
      <c r="Q3" s="29"/>
      <c r="R3" s="29"/>
      <c r="S3" s="29"/>
      <c r="T3" s="29"/>
      <c r="U3" s="29"/>
      <c r="V3" s="29"/>
      <c r="W3" s="29"/>
      <c r="X3" s="29"/>
      <c r="Z3" s="29"/>
      <c r="AA3" s="29"/>
      <c r="AB3" s="29"/>
    </row>
    <row r="4" spans="1:30" ht="13.5" thickBot="1" x14ac:dyDescent="0.25">
      <c r="B4" s="159" t="s">
        <v>81</v>
      </c>
      <c r="C4" s="510">
        <f>Basisgegevens!C20</f>
        <v>0</v>
      </c>
      <c r="D4" s="511"/>
      <c r="E4" s="29"/>
      <c r="F4" s="29"/>
      <c r="I4" s="29"/>
      <c r="Q4" s="29"/>
      <c r="R4" s="29"/>
      <c r="S4" s="29"/>
      <c r="T4" s="29"/>
      <c r="U4" s="29"/>
      <c r="V4" s="29"/>
      <c r="W4" s="29"/>
      <c r="X4" s="29"/>
      <c r="Z4" s="29"/>
      <c r="AA4" s="29"/>
      <c r="AB4" s="29"/>
    </row>
    <row r="5" spans="1:30" ht="13.5" thickBot="1" x14ac:dyDescent="0.25">
      <c r="B5" s="159" t="s">
        <v>82</v>
      </c>
      <c r="C5" s="510">
        <f>Basisgegevens!D20</f>
        <v>0</v>
      </c>
      <c r="D5" s="511"/>
      <c r="E5" s="29"/>
      <c r="F5" s="29"/>
      <c r="I5" s="29"/>
      <c r="Q5" s="29"/>
      <c r="R5" s="29"/>
      <c r="S5" s="29"/>
      <c r="T5" s="29"/>
      <c r="U5" s="29"/>
      <c r="V5" s="29"/>
      <c r="W5" s="29"/>
      <c r="X5" s="29"/>
      <c r="Z5" s="29"/>
      <c r="AA5" s="29"/>
      <c r="AB5" s="29"/>
    </row>
    <row r="6" spans="1:30" ht="13.5" thickBot="1" x14ac:dyDescent="0.25">
      <c r="B6" s="159" t="s">
        <v>83</v>
      </c>
      <c r="C6" s="510">
        <f>Basisgegevens!E20</f>
        <v>0</v>
      </c>
      <c r="D6" s="511"/>
      <c r="E6" s="29"/>
      <c r="F6" s="29"/>
      <c r="I6" s="29"/>
      <c r="P6" s="29"/>
      <c r="Q6" s="29"/>
      <c r="R6" s="29"/>
      <c r="S6" s="29"/>
      <c r="T6" s="29"/>
      <c r="U6" s="29"/>
      <c r="V6" s="29"/>
      <c r="W6" s="29"/>
      <c r="X6" s="29"/>
      <c r="Z6" s="29"/>
      <c r="AA6" s="29"/>
      <c r="AB6" s="29"/>
    </row>
    <row r="7" spans="1:30" ht="13.5" thickBot="1" x14ac:dyDescent="0.25">
      <c r="B7" s="159" t="s">
        <v>84</v>
      </c>
      <c r="C7" s="512" t="str">
        <f>IF(Basisgegevens!C6="","",Basisgegevens!C6)</f>
        <v/>
      </c>
      <c r="D7" s="513"/>
      <c r="E7" s="29"/>
      <c r="F7" s="29"/>
      <c r="I7" s="29"/>
      <c r="P7" s="29"/>
      <c r="Q7" s="29"/>
      <c r="R7" s="29"/>
      <c r="S7" s="29"/>
      <c r="T7" s="29"/>
      <c r="U7" s="29"/>
      <c r="V7" s="29"/>
      <c r="W7" s="29"/>
      <c r="X7" s="29"/>
      <c r="Z7" s="29"/>
      <c r="AA7" s="29"/>
      <c r="AB7" s="29"/>
    </row>
    <row r="8" spans="1:30" ht="13.5" thickBot="1" x14ac:dyDescent="0.25">
      <c r="B8" s="159" t="s">
        <v>225</v>
      </c>
      <c r="C8" s="510">
        <f>Basisgegevens!F20</f>
        <v>0</v>
      </c>
      <c r="D8" s="511"/>
      <c r="E8" s="29"/>
      <c r="F8" s="29"/>
      <c r="I8" s="29"/>
      <c r="P8" s="29"/>
      <c r="Q8" s="29"/>
      <c r="R8" s="29"/>
      <c r="S8" s="29"/>
      <c r="T8" s="29"/>
      <c r="U8" s="29"/>
      <c r="V8" s="29"/>
      <c r="W8" s="29"/>
      <c r="X8" s="29"/>
      <c r="Z8" s="29"/>
      <c r="AA8" s="29"/>
      <c r="AB8" s="29"/>
    </row>
    <row r="9" spans="1:30" ht="13.5" thickBot="1" x14ac:dyDescent="0.25">
      <c r="B9" s="159" t="s">
        <v>229</v>
      </c>
      <c r="C9" s="510">
        <f>IF($C$8="AGVV",Basisgegevens!G20,$C$8)</f>
        <v>0</v>
      </c>
      <c r="D9" s="511"/>
      <c r="E9" s="430"/>
      <c r="F9" s="29"/>
      <c r="I9" s="29"/>
      <c r="P9" s="29"/>
      <c r="Q9" s="29"/>
      <c r="R9" s="29"/>
      <c r="S9" s="29"/>
      <c r="T9" s="29"/>
      <c r="U9" s="29"/>
      <c r="V9" s="29"/>
      <c r="W9" s="29"/>
      <c r="X9" s="29"/>
      <c r="Z9" s="29"/>
      <c r="AA9" s="29"/>
      <c r="AB9" s="29"/>
    </row>
    <row r="10" spans="1:30" ht="26.25" thickBot="1" x14ac:dyDescent="0.25">
      <c r="B10" s="5" t="s">
        <v>85</v>
      </c>
      <c r="C10" s="6"/>
      <c r="D10" s="6"/>
      <c r="E10" s="219"/>
      <c r="F10" s="6"/>
      <c r="G10" s="6"/>
      <c r="H10" s="6"/>
      <c r="I10" s="6"/>
      <c r="J10" s="6"/>
      <c r="K10" s="6"/>
      <c r="L10" s="6"/>
      <c r="M10" s="256"/>
      <c r="N10" s="51"/>
      <c r="O10" s="51"/>
      <c r="P10" s="51"/>
      <c r="Q10" s="6"/>
      <c r="R10" s="406" t="s">
        <v>87</v>
      </c>
      <c r="S10" s="401"/>
      <c r="T10" s="402"/>
      <c r="U10" s="6"/>
      <c r="V10" s="408" t="s">
        <v>61</v>
      </c>
      <c r="W10" s="6"/>
      <c r="X10" s="408" t="s">
        <v>62</v>
      </c>
      <c r="Z10" s="401"/>
      <c r="AA10" s="402"/>
      <c r="AB10" s="401"/>
      <c r="AC10" s="402"/>
      <c r="AD10" s="460"/>
    </row>
    <row r="11" spans="1:30" ht="13.5" thickBot="1" x14ac:dyDescent="0.25">
      <c r="A11" s="5"/>
      <c r="B11" s="6"/>
      <c r="C11" s="6"/>
      <c r="D11" s="6"/>
      <c r="E11" s="219" t="s">
        <v>86</v>
      </c>
      <c r="F11" s="6"/>
      <c r="G11" s="6"/>
      <c r="H11" s="6"/>
      <c r="I11" s="6"/>
      <c r="J11" s="6"/>
      <c r="K11" s="6"/>
      <c r="L11" s="6"/>
      <c r="M11" s="256"/>
      <c r="P11" s="6"/>
      <c r="Q11" s="6"/>
      <c r="R11" s="6"/>
      <c r="S11" s="6"/>
      <c r="T11" s="6"/>
      <c r="U11" s="6"/>
      <c r="V11" s="6"/>
      <c r="W11" s="6"/>
      <c r="X11" s="6"/>
      <c r="Z11" s="6"/>
      <c r="AA11" s="6"/>
      <c r="AB11" s="6"/>
      <c r="AC11" s="97"/>
      <c r="AD11" s="97"/>
    </row>
    <row r="12" spans="1:30" ht="68.25" customHeight="1" thickBot="1" x14ac:dyDescent="0.25">
      <c r="A12" s="116"/>
      <c r="B12" s="368" t="s">
        <v>88</v>
      </c>
      <c r="C12" s="236" t="s">
        <v>208</v>
      </c>
      <c r="D12" s="236" t="s">
        <v>89</v>
      </c>
      <c r="E12" s="236" t="s">
        <v>90</v>
      </c>
      <c r="F12" s="236" t="s">
        <v>91</v>
      </c>
      <c r="G12" s="236" t="s">
        <v>193</v>
      </c>
      <c r="H12" s="236" t="s">
        <v>92</v>
      </c>
      <c r="I12" s="236" t="s">
        <v>93</v>
      </c>
      <c r="J12" s="236" t="s">
        <v>194</v>
      </c>
      <c r="K12" s="236" t="s">
        <v>195</v>
      </c>
      <c r="L12" s="236" t="s">
        <v>235</v>
      </c>
      <c r="M12" s="143" t="s">
        <v>94</v>
      </c>
      <c r="N12" s="143" t="s">
        <v>66</v>
      </c>
      <c r="O12" s="237" t="s">
        <v>95</v>
      </c>
      <c r="P12" s="237" t="s">
        <v>96</v>
      </c>
      <c r="Q12" s="117"/>
      <c r="R12" s="239" t="s">
        <v>68</v>
      </c>
      <c r="S12" s="93" t="s">
        <v>97</v>
      </c>
      <c r="T12" s="93" t="s">
        <v>70</v>
      </c>
      <c r="U12" s="118"/>
      <c r="V12" s="239" t="s">
        <v>68</v>
      </c>
      <c r="W12" s="409"/>
      <c r="X12" s="239" t="s">
        <v>68</v>
      </c>
      <c r="Y12" s="117"/>
      <c r="Z12" s="238" t="s">
        <v>97</v>
      </c>
      <c r="AA12" s="93" t="s">
        <v>70</v>
      </c>
      <c r="AB12" s="238" t="s">
        <v>97</v>
      </c>
      <c r="AC12" s="238" t="s">
        <v>70</v>
      </c>
      <c r="AD12" s="118"/>
    </row>
    <row r="13" spans="1:30" x14ac:dyDescent="0.2">
      <c r="A13" s="6"/>
      <c r="B13" s="52"/>
      <c r="C13" s="323" t="str">
        <f t="shared" ref="C13:C37" si="0">IF(B13="","",IF($C$5="Universiteit","UNL",IF($C$5="Universitair Medisch Centrum","NFU","Overig")))</f>
        <v/>
      </c>
      <c r="D13" s="20"/>
      <c r="E13" s="124"/>
      <c r="F13" s="34">
        <f>IFERROR(IF(C13="UNL",INDEX(Tabel_UNL,MATCH($E13,Hulpsheets!$P$3:$P$123,0),MATCH($D13,Hulpsheets!$P$3:$U$3,0)),IF(C13="NFU",INDEX(Tabel_NFU,MATCH($E13,Hulpsheets!$W$3:$W$99,0),MATCH($D13,Hulpsheets!$W$3:$AC$3,0)),IF(C13="Overig",0,0))),0)</f>
        <v>0</v>
      </c>
      <c r="G13" s="355"/>
      <c r="H13" s="127"/>
      <c r="I13" s="33">
        <f>IF(F13&gt;0,F13*H13,G13*E13*H13)</f>
        <v>0</v>
      </c>
      <c r="J13" s="1">
        <f t="shared" ref="J13:J14" si="1">IF(OR(C13="Overig",D13="Medische Specialist"),I13*0.4,0)</f>
        <v>0</v>
      </c>
      <c r="K13" s="358"/>
      <c r="L13" s="429" t="s">
        <v>120</v>
      </c>
      <c r="M13" s="257" t="str">
        <f>IF(LEN($C$5)&lt;=1,
    "",
    IF(
        OR($C$5="Overige (zorg-)instellingen",$C$5="Onderneming"),
        IF(Basisgegevens!$C$5="Ja",
            IFERROR(
                INDEX(Hulpsheets!$AO$3:$AR$18,
                    MATCH($C$9,Hulpsheets!$AN$3:$AN$18,0),
                    MATCH($C$6,Hulpsheets!$AO$3:$AR$3,0)
                ),
                ""
            ),
            IFERROR(
                INDEX(Hulpsheets!$AH$3:$AK$18,
                    MATCH($C$9,Hulpsheets!$AG$3:$AG$18,0),
                    MATCH($C$6,Hulpsheets!$AH$3:$AK$3,0)
                ),
                ""
            )
        ),
        IF($L13="Niet-economische activiteit",
            100%,
            IF(Basisgegevens!$C$5="Ja",
                IFERROR(
                    INDEX(Hulpsheets!$AO$3:$AR$18,
                        MATCH($C$9,Hulpsheets!$AN$3:$AN$18,0),
                        MATCH($C$6,Hulpsheets!$AO$3:$AR$3,0)
                    ),
                    ""
                ),
                IFERROR(
                    INDEX(Hulpsheets!$AH$3:$AK$18,
                        MATCH($C$9,Hulpsheets!$AG$3:$AG$18,0),
                        MATCH($C$6,Hulpsheets!$AH$3:$AK$3,0)
                    ),
                    ""
                )
            )
        )
    )
)</f>
        <v/>
      </c>
      <c r="N13" s="396">
        <f t="shared" ref="N13:N37" si="2">IF(OR(C13="Overig",$D13="Medische Specialist"),((I13+J13)*(1+K13)),I13)</f>
        <v>0</v>
      </c>
      <c r="O13" s="394" t="str">
        <f>IFERROR(N13*M13,"")</f>
        <v/>
      </c>
      <c r="P13" s="81" t="str">
        <f>IFERROR(N13-O13,"")</f>
        <v/>
      </c>
      <c r="R13" s="404"/>
      <c r="S13" s="403" t="str">
        <f>IFERROR($R13*(1-$M13),"")</f>
        <v/>
      </c>
      <c r="T13" s="130" t="str">
        <f>IFERROR(R13-S13,"")</f>
        <v/>
      </c>
      <c r="U13" s="70"/>
      <c r="V13" s="404"/>
      <c r="W13" s="70"/>
      <c r="X13" s="404"/>
      <c r="Z13" s="407" t="str">
        <f>IFERROR($V13*(1-$M13),"")</f>
        <v/>
      </c>
      <c r="AA13" s="130" t="str">
        <f t="shared" ref="AA13:AA37" si="3">IFERROR(V13-Z13,"")</f>
        <v/>
      </c>
      <c r="AB13" s="407" t="str">
        <f t="shared" ref="AB13:AB37" si="4">IFERROR($X13*(1-$M13),"")</f>
        <v/>
      </c>
      <c r="AC13" s="130" t="str">
        <f t="shared" ref="AC13:AC37" si="5">IFERROR(X13-AB13,"")</f>
        <v/>
      </c>
      <c r="AD13" s="461"/>
    </row>
    <row r="14" spans="1:30" x14ac:dyDescent="0.2">
      <c r="A14" s="6"/>
      <c r="B14" s="53"/>
      <c r="C14" s="323" t="str">
        <f t="shared" si="0"/>
        <v/>
      </c>
      <c r="D14" s="20"/>
      <c r="E14" s="125"/>
      <c r="F14" s="34">
        <f>IFERROR(IF(C14="UNL",INDEX(Tabel_UNL,MATCH($E14,Hulpsheets!$P$3:$P$123,0),MATCH($D14,Hulpsheets!$P$3:$U$3,0)),IF(C14="NFU",INDEX(Tabel_NFU,MATCH($E14,Hulpsheets!$W$3:$W$99,0),MATCH($D14,Hulpsheets!$W$3:$AC$3,0)),IF(C14="Overig",0,0))),0)</f>
        <v>0</v>
      </c>
      <c r="G14" s="356"/>
      <c r="H14" s="128"/>
      <c r="I14" s="1">
        <f t="shared" ref="I14:I37" si="6">IF(F14&gt;0,F14*H14,G14*E14*H14)</f>
        <v>0</v>
      </c>
      <c r="J14" s="1">
        <f t="shared" si="1"/>
        <v>0</v>
      </c>
      <c r="K14" s="359"/>
      <c r="L14" s="429" t="s">
        <v>120</v>
      </c>
      <c r="M14" s="257" t="str">
        <f>IF(LEN($C$5)&lt;=1,
    "",
    IF(
        OR($C$5="Overige (zorg-)instellingen",$C$5="Onderneming"),
        IF(Basisgegevens!$C$5="Ja",
            IFERROR(
                INDEX(Hulpsheets!$AO$3:$AR$18,
                    MATCH($C$9,Hulpsheets!$AN$3:$AN$18,0),
                    MATCH($C$6,Hulpsheets!$AO$3:$AR$3,0)
                ),
                ""
            ),
            IFERROR(
                INDEX(Hulpsheets!$AH$3:$AK$18,
                    MATCH($C$9,Hulpsheets!$AG$3:$AG$18,0),
                    MATCH($C$6,Hulpsheets!$AH$3:$AK$3,0)
                ),
                ""
            )
        ),
        IF($L14="Niet-economische activiteit",
            100%,
            IF(Basisgegevens!$C$5="Ja",
                IFERROR(
                    INDEX(Hulpsheets!$AO$3:$AR$18,
                        MATCH($C$9,Hulpsheets!$AN$3:$AN$18,0),
                        MATCH($C$6,Hulpsheets!$AO$3:$AR$3,0)
                    ),
                    ""
                ),
                IFERROR(
                    INDEX(Hulpsheets!$AH$3:$AK$18,
                        MATCH($C$9,Hulpsheets!$AG$3:$AG$18,0),
                        MATCH($C$6,Hulpsheets!$AH$3:$AK$3,0)
                    ),
                    ""
                )
            )
        )
    )
)</f>
        <v/>
      </c>
      <c r="N14" s="397">
        <f t="shared" si="2"/>
        <v>0</v>
      </c>
      <c r="O14" s="394" t="str">
        <f t="shared" ref="O14:O37" si="7">IFERROR(N14*M14,"")</f>
        <v/>
      </c>
      <c r="P14" s="81" t="str">
        <f t="shared" ref="P14:P37" si="8">IFERROR(N14-O14,"")</f>
        <v/>
      </c>
      <c r="R14" s="404"/>
      <c r="S14" s="403" t="str">
        <f t="shared" ref="S14:S37" si="9">IFERROR($R14*(1-$M14),"")</f>
        <v/>
      </c>
      <c r="T14" s="130" t="str">
        <f t="shared" ref="T14:T36" si="10">IFERROR(R14-S14,"")</f>
        <v/>
      </c>
      <c r="U14" s="70"/>
      <c r="V14" s="404"/>
      <c r="W14" s="70"/>
      <c r="X14" s="404"/>
      <c r="Z14" s="407" t="str">
        <f t="shared" ref="Z14:Z37" si="11">IFERROR($V14*(1-$M14),"")</f>
        <v/>
      </c>
      <c r="AA14" s="130" t="str">
        <f t="shared" si="3"/>
        <v/>
      </c>
      <c r="AB14" s="407" t="str">
        <f t="shared" si="4"/>
        <v/>
      </c>
      <c r="AC14" s="130" t="str">
        <f t="shared" si="5"/>
        <v/>
      </c>
      <c r="AD14" s="461"/>
    </row>
    <row r="15" spans="1:30" x14ac:dyDescent="0.2">
      <c r="A15" s="6"/>
      <c r="B15" s="53"/>
      <c r="C15" s="323" t="str">
        <f t="shared" si="0"/>
        <v/>
      </c>
      <c r="D15" s="20"/>
      <c r="E15" s="125"/>
      <c r="F15" s="34">
        <f>IFERROR(IF(C15="UNL",INDEX(Tabel_UNL,MATCH($E15,Hulpsheets!$P$3:$P$123,0),MATCH($D15,Hulpsheets!$P$3:$U$3,0)),IF(C15="NFU",INDEX(Tabel_NFU,MATCH($E15,Hulpsheets!$W$3:$W$99,0),MATCH($D15,Hulpsheets!$W$3:$AC$3,0)),IF(C15="Overig",0,0))),0)</f>
        <v>0</v>
      </c>
      <c r="G15" s="356"/>
      <c r="H15" s="128"/>
      <c r="I15" s="1">
        <f>IF(F15&gt;0,F15*H15,G15*E15*H15)</f>
        <v>0</v>
      </c>
      <c r="J15" s="1">
        <f>IF(OR(C15="Overig",D15="Medische Specialist"),I15*0.4,0)</f>
        <v>0</v>
      </c>
      <c r="K15" s="359"/>
      <c r="L15" s="429" t="s">
        <v>120</v>
      </c>
      <c r="M15" s="257" t="str">
        <f>IF(LEN($C$5)&lt;=1,
    "",
    IF(
        OR($C$5="Overige (zorg-)instellingen",$C$5="Onderneming"),
        IF(Basisgegevens!$C$5="Ja",
            IFERROR(
                INDEX(Hulpsheets!$AO$3:$AR$18,
                    MATCH($C$9,Hulpsheets!$AN$3:$AN$18,0),
                    MATCH($C$6,Hulpsheets!$AO$3:$AR$3,0)
                ),
                ""
            ),
            IFERROR(
                INDEX(Hulpsheets!$AH$3:$AK$18,
                    MATCH($C$9,Hulpsheets!$AG$3:$AG$18,0),
                    MATCH($C$6,Hulpsheets!$AH$3:$AK$3,0)
                ),
                ""
            )
        ),
        IF($L15="Niet-economische activiteit",
            100%,
            IF(Basisgegevens!$C$5="Ja",
                IFERROR(
                    INDEX(Hulpsheets!$AO$3:$AR$18,
                        MATCH($C$9,Hulpsheets!$AN$3:$AN$18,0),
                        MATCH($C$6,Hulpsheets!$AO$3:$AR$3,0)
                    ),
                    ""
                ),
                IFERROR(
                    INDEX(Hulpsheets!$AH$3:$AK$18,
                        MATCH($C$9,Hulpsheets!$AG$3:$AG$18,0),
                        MATCH($C$6,Hulpsheets!$AH$3:$AK$3,0)
                    ),
                    ""
                )
            )
        )
    )
)</f>
        <v/>
      </c>
      <c r="N15" s="397">
        <f t="shared" si="2"/>
        <v>0</v>
      </c>
      <c r="O15" s="394" t="str">
        <f t="shared" si="7"/>
        <v/>
      </c>
      <c r="P15" s="81" t="str">
        <f t="shared" si="8"/>
        <v/>
      </c>
      <c r="R15" s="404"/>
      <c r="S15" s="403" t="str">
        <f t="shared" si="9"/>
        <v/>
      </c>
      <c r="T15" s="130" t="str">
        <f t="shared" si="10"/>
        <v/>
      </c>
      <c r="U15" s="70"/>
      <c r="V15" s="404"/>
      <c r="W15" s="70"/>
      <c r="X15" s="404"/>
      <c r="Z15" s="407" t="str">
        <f t="shared" si="11"/>
        <v/>
      </c>
      <c r="AA15" s="130" t="str">
        <f t="shared" si="3"/>
        <v/>
      </c>
      <c r="AB15" s="407" t="str">
        <f t="shared" si="4"/>
        <v/>
      </c>
      <c r="AC15" s="130" t="str">
        <f t="shared" si="5"/>
        <v/>
      </c>
      <c r="AD15" s="461"/>
    </row>
    <row r="16" spans="1:30" x14ac:dyDescent="0.2">
      <c r="A16" s="6"/>
      <c r="B16" s="53"/>
      <c r="C16" s="323" t="str">
        <f t="shared" si="0"/>
        <v/>
      </c>
      <c r="D16" s="20"/>
      <c r="E16" s="125"/>
      <c r="F16" s="34">
        <f>IFERROR(IF(C16="UNL",INDEX(Tabel_UNL,MATCH($E16,Hulpsheets!$P$3:$P$123,0),MATCH($D16,Hulpsheets!$P$3:$U$3,0)),IF(C16="NFU",INDEX(Tabel_NFU,MATCH($E16,Hulpsheets!$W$3:$W$99,0),MATCH($D16,Hulpsheets!$W$3:$AC$3,0)),IF(C16="Overig",0,0))),0)</f>
        <v>0</v>
      </c>
      <c r="G16" s="356"/>
      <c r="H16" s="128"/>
      <c r="I16" s="1">
        <f t="shared" si="6"/>
        <v>0</v>
      </c>
      <c r="J16" s="1">
        <f t="shared" ref="J16:J37" si="12">IF(OR(C16="Overig",D16="Medische Specialist"),I16*0.4,0)</f>
        <v>0</v>
      </c>
      <c r="K16" s="359"/>
      <c r="L16" s="429" t="s">
        <v>120</v>
      </c>
      <c r="M16" s="257" t="str">
        <f>IF(LEN($C$5)&lt;=1,
    "",
    IF(
        OR($C$5="Overige (zorg-)instellingen",$C$5="Onderneming"),
        IF(Basisgegevens!$C$5="Ja",
            IFERROR(
                INDEX(Hulpsheets!$AO$3:$AR$18,
                    MATCH($C$9,Hulpsheets!$AN$3:$AN$18,0),
                    MATCH($C$6,Hulpsheets!$AO$3:$AR$3,0)
                ),
                ""
            ),
            IFERROR(
                INDEX(Hulpsheets!$AH$3:$AK$18,
                    MATCH($C$9,Hulpsheets!$AG$3:$AG$18,0),
                    MATCH($C$6,Hulpsheets!$AH$3:$AK$3,0)
                ),
                ""
            )
        ),
        IF($L16="Niet-economische activiteit",
            100%,
            IF(Basisgegevens!$C$5="Ja",
                IFERROR(
                    INDEX(Hulpsheets!$AO$3:$AR$18,
                        MATCH($C$9,Hulpsheets!$AN$3:$AN$18,0),
                        MATCH($C$6,Hulpsheets!$AO$3:$AR$3,0)
                    ),
                    ""
                ),
                IFERROR(
                    INDEX(Hulpsheets!$AH$3:$AK$18,
                        MATCH($C$9,Hulpsheets!$AG$3:$AG$18,0),
                        MATCH($C$6,Hulpsheets!$AH$3:$AK$3,0)
                    ),
                    ""
                )
            )
        )
    )
)</f>
        <v/>
      </c>
      <c r="N16" s="397">
        <f t="shared" si="2"/>
        <v>0</v>
      </c>
      <c r="O16" s="394" t="str">
        <f t="shared" si="7"/>
        <v/>
      </c>
      <c r="P16" s="81" t="str">
        <f t="shared" si="8"/>
        <v/>
      </c>
      <c r="R16" s="404"/>
      <c r="S16" s="403" t="str">
        <f t="shared" si="9"/>
        <v/>
      </c>
      <c r="T16" s="130" t="str">
        <f t="shared" si="10"/>
        <v/>
      </c>
      <c r="U16" s="70"/>
      <c r="V16" s="404"/>
      <c r="W16" s="70"/>
      <c r="X16" s="404"/>
      <c r="Z16" s="407" t="str">
        <f t="shared" si="11"/>
        <v/>
      </c>
      <c r="AA16" s="130" t="str">
        <f t="shared" si="3"/>
        <v/>
      </c>
      <c r="AB16" s="407" t="str">
        <f t="shared" si="4"/>
        <v/>
      </c>
      <c r="AC16" s="130" t="str">
        <f t="shared" si="5"/>
        <v/>
      </c>
      <c r="AD16" s="461"/>
    </row>
    <row r="17" spans="1:30" x14ac:dyDescent="0.2">
      <c r="A17" s="6"/>
      <c r="B17" s="53"/>
      <c r="C17" s="323" t="str">
        <f t="shared" si="0"/>
        <v/>
      </c>
      <c r="D17" s="20"/>
      <c r="E17" s="125"/>
      <c r="F17" s="34">
        <f>IFERROR(IF(C17="UNL",INDEX(Tabel_UNL,MATCH($E17,Hulpsheets!$P$3:$P$123,0),MATCH($D17,Hulpsheets!$P$3:$U$3,0)),IF(C17="NFU",INDEX(Tabel_NFU,MATCH($E17,Hulpsheets!$W$3:$W$99,0),MATCH($D17,Hulpsheets!$W$3:$AC$3,0)),IF(C17="Overig",0,0))),0)</f>
        <v>0</v>
      </c>
      <c r="G17" s="356"/>
      <c r="H17" s="128"/>
      <c r="I17" s="1">
        <f t="shared" si="6"/>
        <v>0</v>
      </c>
      <c r="J17" s="1">
        <f t="shared" si="12"/>
        <v>0</v>
      </c>
      <c r="K17" s="359"/>
      <c r="L17" s="429" t="s">
        <v>120</v>
      </c>
      <c r="M17" s="257" t="str">
        <f>IF(LEN($C$5)&lt;=1,
    "",
    IF(
        OR($C$5="Overige (zorg-)instellingen",$C$5="Onderneming"),
        IF(Basisgegevens!$C$5="Ja",
            IFERROR(
                INDEX(Hulpsheets!$AO$3:$AR$18,
                    MATCH($C$9,Hulpsheets!$AN$3:$AN$18,0),
                    MATCH($C$6,Hulpsheets!$AO$3:$AR$3,0)
                ),
                ""
            ),
            IFERROR(
                INDEX(Hulpsheets!$AH$3:$AK$18,
                    MATCH($C$9,Hulpsheets!$AG$3:$AG$18,0),
                    MATCH($C$6,Hulpsheets!$AH$3:$AK$3,0)
                ),
                ""
            )
        ),
        IF($L17="Niet-economische activiteit",
            100%,
            IF(Basisgegevens!$C$5="Ja",
                IFERROR(
                    INDEX(Hulpsheets!$AO$3:$AR$18,
                        MATCH($C$9,Hulpsheets!$AN$3:$AN$18,0),
                        MATCH($C$6,Hulpsheets!$AO$3:$AR$3,0)
                    ),
                    ""
                ),
                IFERROR(
                    INDEX(Hulpsheets!$AH$3:$AK$18,
                        MATCH($C$9,Hulpsheets!$AG$3:$AG$18,0),
                        MATCH($C$6,Hulpsheets!$AH$3:$AK$3,0)
                    ),
                    ""
                )
            )
        )
    )
)</f>
        <v/>
      </c>
      <c r="N17" s="397">
        <f t="shared" si="2"/>
        <v>0</v>
      </c>
      <c r="O17" s="394" t="str">
        <f t="shared" si="7"/>
        <v/>
      </c>
      <c r="P17" s="81" t="str">
        <f t="shared" si="8"/>
        <v/>
      </c>
      <c r="R17" s="404"/>
      <c r="S17" s="403" t="str">
        <f t="shared" si="9"/>
        <v/>
      </c>
      <c r="T17" s="130" t="str">
        <f t="shared" si="10"/>
        <v/>
      </c>
      <c r="U17" s="70"/>
      <c r="V17" s="404"/>
      <c r="W17" s="70"/>
      <c r="X17" s="404"/>
      <c r="Z17" s="407" t="str">
        <f t="shared" si="11"/>
        <v/>
      </c>
      <c r="AA17" s="130" t="str">
        <f t="shared" si="3"/>
        <v/>
      </c>
      <c r="AB17" s="407" t="str">
        <f t="shared" si="4"/>
        <v/>
      </c>
      <c r="AC17" s="130" t="str">
        <f t="shared" si="5"/>
        <v/>
      </c>
      <c r="AD17" s="461"/>
    </row>
    <row r="18" spans="1:30" x14ac:dyDescent="0.2">
      <c r="A18" s="6"/>
      <c r="B18" s="53"/>
      <c r="C18" s="323" t="str">
        <f t="shared" si="0"/>
        <v/>
      </c>
      <c r="D18" s="20"/>
      <c r="E18" s="125"/>
      <c r="F18" s="34">
        <f>IFERROR(IF(C18="UNL",INDEX(Tabel_UNL,MATCH($E18,Hulpsheets!$P$3:$P$123,0),MATCH($D18,Hulpsheets!$P$3:$U$3,0)),IF(C18="NFU",INDEX(Tabel_NFU,MATCH($E18,Hulpsheets!$W$3:$W$99,0),MATCH($D18,Hulpsheets!$W$3:$AC$3,0)),IF(C18="Overig",0,0))),0)</f>
        <v>0</v>
      </c>
      <c r="G18" s="356"/>
      <c r="H18" s="128"/>
      <c r="I18" s="1">
        <f t="shared" si="6"/>
        <v>0</v>
      </c>
      <c r="J18" s="1">
        <f t="shared" si="12"/>
        <v>0</v>
      </c>
      <c r="K18" s="359"/>
      <c r="L18" s="429" t="s">
        <v>120</v>
      </c>
      <c r="M18" s="257" t="str">
        <f>IF(LEN($C$5)&lt;=1,
    "",
    IF(
        OR($C$5="Overige (zorg-)instellingen",$C$5="Onderneming"),
        IF(Basisgegevens!$C$5="Ja",
            IFERROR(
                INDEX(Hulpsheets!$AO$3:$AR$18,
                    MATCH($C$9,Hulpsheets!$AN$3:$AN$18,0),
                    MATCH($C$6,Hulpsheets!$AO$3:$AR$3,0)
                ),
                ""
            ),
            IFERROR(
                INDEX(Hulpsheets!$AH$3:$AK$18,
                    MATCH($C$9,Hulpsheets!$AG$3:$AG$18,0),
                    MATCH($C$6,Hulpsheets!$AH$3:$AK$3,0)
                ),
                ""
            )
        ),
        IF($L18="Niet-economische activiteit",
            100%,
            IF(Basisgegevens!$C$5="Ja",
                IFERROR(
                    INDEX(Hulpsheets!$AO$3:$AR$18,
                        MATCH($C$9,Hulpsheets!$AN$3:$AN$18,0),
                        MATCH($C$6,Hulpsheets!$AO$3:$AR$3,0)
                    ),
                    ""
                ),
                IFERROR(
                    INDEX(Hulpsheets!$AH$3:$AK$18,
                        MATCH($C$9,Hulpsheets!$AG$3:$AG$18,0),
                        MATCH($C$6,Hulpsheets!$AH$3:$AK$3,0)
                    ),
                    ""
                )
            )
        )
    )
)</f>
        <v/>
      </c>
      <c r="N18" s="397">
        <f t="shared" si="2"/>
        <v>0</v>
      </c>
      <c r="O18" s="394" t="str">
        <f t="shared" si="7"/>
        <v/>
      </c>
      <c r="P18" s="81" t="str">
        <f t="shared" si="8"/>
        <v/>
      </c>
      <c r="R18" s="404"/>
      <c r="S18" s="403" t="str">
        <f t="shared" si="9"/>
        <v/>
      </c>
      <c r="T18" s="130" t="str">
        <f>IFERROR(R18-S18,"")</f>
        <v/>
      </c>
      <c r="U18" s="70"/>
      <c r="V18" s="404"/>
      <c r="W18" s="70"/>
      <c r="X18" s="404"/>
      <c r="Z18" s="407" t="str">
        <f t="shared" si="11"/>
        <v/>
      </c>
      <c r="AA18" s="130" t="str">
        <f t="shared" si="3"/>
        <v/>
      </c>
      <c r="AB18" s="407" t="str">
        <f t="shared" si="4"/>
        <v/>
      </c>
      <c r="AC18" s="130" t="str">
        <f t="shared" si="5"/>
        <v/>
      </c>
      <c r="AD18" s="461"/>
    </row>
    <row r="19" spans="1:30" x14ac:dyDescent="0.2">
      <c r="A19" s="6"/>
      <c r="B19" s="98"/>
      <c r="C19" s="323" t="str">
        <f t="shared" si="0"/>
        <v/>
      </c>
      <c r="D19" s="20"/>
      <c r="E19" s="125"/>
      <c r="F19" s="34">
        <f>IFERROR(IF(C19="UNL",INDEX(Tabel_UNL,MATCH($E19,Hulpsheets!$P$3:$P$123,0),MATCH($D19,Hulpsheets!$P$3:$U$3,0)),IF(C19="NFU",INDEX(Tabel_NFU,MATCH($E19,Hulpsheets!$W$3:$W$99,0),MATCH($D19,Hulpsheets!$W$3:$AC$3,0)),IF(C19="Overig",0,0))),0)</f>
        <v>0</v>
      </c>
      <c r="G19" s="356"/>
      <c r="H19" s="128"/>
      <c r="I19" s="1">
        <f t="shared" si="6"/>
        <v>0</v>
      </c>
      <c r="J19" s="1">
        <f t="shared" si="12"/>
        <v>0</v>
      </c>
      <c r="K19" s="359"/>
      <c r="L19" s="429" t="s">
        <v>120</v>
      </c>
      <c r="M19" s="257" t="str">
        <f>IF(LEN($C$5)&lt;=1,
    "",
    IF(
        OR($C$5="Overige (zorg-)instellingen",$C$5="Onderneming"),
        IF(Basisgegevens!$C$5="Ja",
            IFERROR(
                INDEX(Hulpsheets!$AO$3:$AR$18,
                    MATCH($C$9,Hulpsheets!$AN$3:$AN$18,0),
                    MATCH($C$6,Hulpsheets!$AO$3:$AR$3,0)
                ),
                ""
            ),
            IFERROR(
                INDEX(Hulpsheets!$AH$3:$AK$18,
                    MATCH($C$9,Hulpsheets!$AG$3:$AG$18,0),
                    MATCH($C$6,Hulpsheets!$AH$3:$AK$3,0)
                ),
                ""
            )
        ),
        IF($L19="Niet-economische activiteit",
            100%,
            IF(Basisgegevens!$C$5="Ja",
                IFERROR(
                    INDEX(Hulpsheets!$AO$3:$AR$18,
                        MATCH($C$9,Hulpsheets!$AN$3:$AN$18,0),
                        MATCH($C$6,Hulpsheets!$AO$3:$AR$3,0)
                    ),
                    ""
                ),
                IFERROR(
                    INDEX(Hulpsheets!$AH$3:$AK$18,
                        MATCH($C$9,Hulpsheets!$AG$3:$AG$18,0),
                        MATCH($C$6,Hulpsheets!$AH$3:$AK$3,0)
                    ),
                    ""
                )
            )
        )
    )
)</f>
        <v/>
      </c>
      <c r="N19" s="397">
        <f t="shared" si="2"/>
        <v>0</v>
      </c>
      <c r="O19" s="395" t="str">
        <f t="shared" si="7"/>
        <v/>
      </c>
      <c r="P19" s="86" t="str">
        <f t="shared" si="8"/>
        <v/>
      </c>
      <c r="R19" s="404"/>
      <c r="S19" s="403" t="str">
        <f t="shared" si="9"/>
        <v/>
      </c>
      <c r="T19" s="130" t="str">
        <f t="shared" si="10"/>
        <v/>
      </c>
      <c r="U19" s="70"/>
      <c r="V19" s="404"/>
      <c r="W19" s="70"/>
      <c r="X19" s="404"/>
      <c r="Z19" s="407" t="str">
        <f t="shared" si="11"/>
        <v/>
      </c>
      <c r="AA19" s="130" t="str">
        <f t="shared" si="3"/>
        <v/>
      </c>
      <c r="AB19" s="407" t="str">
        <f t="shared" si="4"/>
        <v/>
      </c>
      <c r="AC19" s="130" t="str">
        <f t="shared" si="5"/>
        <v/>
      </c>
      <c r="AD19" s="461"/>
    </row>
    <row r="20" spans="1:30" x14ac:dyDescent="0.2">
      <c r="A20" s="6"/>
      <c r="B20" s="98"/>
      <c r="C20" s="323" t="str">
        <f t="shared" si="0"/>
        <v/>
      </c>
      <c r="D20" s="20"/>
      <c r="E20" s="125"/>
      <c r="F20" s="34">
        <f>IFERROR(IF(C20="UNL",INDEX(Tabel_UNL,MATCH($E20,Hulpsheets!$P$3:$P$123,0),MATCH($D20,Hulpsheets!$P$3:$U$3,0)),IF(C20="NFU",INDEX(Tabel_NFU,MATCH($E20,Hulpsheets!$W$3:$W$99,0),MATCH($D20,Hulpsheets!$W$3:$AC$3,0)),IF(C20="Overig",0,0))),0)</f>
        <v>0</v>
      </c>
      <c r="G20" s="356"/>
      <c r="H20" s="128"/>
      <c r="I20" s="1">
        <f t="shared" si="6"/>
        <v>0</v>
      </c>
      <c r="J20" s="1">
        <f t="shared" si="12"/>
        <v>0</v>
      </c>
      <c r="K20" s="359"/>
      <c r="L20" s="429" t="s">
        <v>120</v>
      </c>
      <c r="M20" s="257" t="str">
        <f>IF(LEN($C$5)&lt;=1,
    "",
    IF(
        OR($C$5="Overige (zorg-)instellingen",$C$5="Onderneming"),
        IF(Basisgegevens!$C$5="Ja",
            IFERROR(
                INDEX(Hulpsheets!$AO$3:$AR$18,
                    MATCH($C$9,Hulpsheets!$AN$3:$AN$18,0),
                    MATCH($C$6,Hulpsheets!$AO$3:$AR$3,0)
                ),
                ""
            ),
            IFERROR(
                INDEX(Hulpsheets!$AH$3:$AK$18,
                    MATCH($C$9,Hulpsheets!$AG$3:$AG$18,0),
                    MATCH($C$6,Hulpsheets!$AH$3:$AK$3,0)
                ),
                ""
            )
        ),
        IF($L20="Niet-economische activiteit",
            100%,
            IF(Basisgegevens!$C$5="Ja",
                IFERROR(
                    INDEX(Hulpsheets!$AO$3:$AR$18,
                        MATCH($C$9,Hulpsheets!$AN$3:$AN$18,0),
                        MATCH($C$6,Hulpsheets!$AO$3:$AR$3,0)
                    ),
                    ""
                ),
                IFERROR(
                    INDEX(Hulpsheets!$AH$3:$AK$18,
                        MATCH($C$9,Hulpsheets!$AG$3:$AG$18,0),
                        MATCH($C$6,Hulpsheets!$AH$3:$AK$3,0)
                    ),
                    ""
                )
            )
        )
    )
)</f>
        <v/>
      </c>
      <c r="N20" s="397">
        <f t="shared" si="2"/>
        <v>0</v>
      </c>
      <c r="O20" s="395" t="str">
        <f t="shared" si="7"/>
        <v/>
      </c>
      <c r="P20" s="86" t="str">
        <f t="shared" si="8"/>
        <v/>
      </c>
      <c r="R20" s="404"/>
      <c r="S20" s="403" t="str">
        <f t="shared" si="9"/>
        <v/>
      </c>
      <c r="T20" s="130" t="str">
        <f t="shared" si="10"/>
        <v/>
      </c>
      <c r="U20" s="70"/>
      <c r="V20" s="404"/>
      <c r="W20" s="70"/>
      <c r="X20" s="404"/>
      <c r="Z20" s="407" t="str">
        <f t="shared" si="11"/>
        <v/>
      </c>
      <c r="AA20" s="130" t="str">
        <f t="shared" si="3"/>
        <v/>
      </c>
      <c r="AB20" s="407" t="str">
        <f t="shared" si="4"/>
        <v/>
      </c>
      <c r="AC20" s="130" t="str">
        <f t="shared" si="5"/>
        <v/>
      </c>
      <c r="AD20" s="461"/>
    </row>
    <row r="21" spans="1:30" x14ac:dyDescent="0.2">
      <c r="A21" s="6"/>
      <c r="B21" s="98"/>
      <c r="C21" s="323" t="str">
        <f t="shared" si="0"/>
        <v/>
      </c>
      <c r="D21" s="20"/>
      <c r="E21" s="125"/>
      <c r="F21" s="34">
        <f>IFERROR(IF(C21="UNL",INDEX(Tabel_UNL,MATCH($E21,Hulpsheets!$P$3:$P$123,0),MATCH($D21,Hulpsheets!$P$3:$U$3,0)),IF(C21="NFU",INDEX(Tabel_NFU,MATCH($E21,Hulpsheets!$W$3:$W$99,0),MATCH($D21,Hulpsheets!$W$3:$AC$3,0)),IF(C21="Overig",0,0))),0)</f>
        <v>0</v>
      </c>
      <c r="G21" s="356"/>
      <c r="H21" s="128"/>
      <c r="I21" s="1">
        <f t="shared" si="6"/>
        <v>0</v>
      </c>
      <c r="J21" s="1">
        <f t="shared" si="12"/>
        <v>0</v>
      </c>
      <c r="K21" s="359"/>
      <c r="L21" s="429" t="s">
        <v>120</v>
      </c>
      <c r="M21" s="257" t="str">
        <f>IF(LEN($C$5)&lt;=1,
    "",
    IF(
        OR($C$5="Overige (zorg-)instellingen",$C$5="Onderneming"),
        IF(Basisgegevens!$C$5="Ja",
            IFERROR(
                INDEX(Hulpsheets!$AO$3:$AR$18,
                    MATCH($C$9,Hulpsheets!$AN$3:$AN$18,0),
                    MATCH($C$6,Hulpsheets!$AO$3:$AR$3,0)
                ),
                ""
            ),
            IFERROR(
                INDEX(Hulpsheets!$AH$3:$AK$18,
                    MATCH($C$9,Hulpsheets!$AG$3:$AG$18,0),
                    MATCH($C$6,Hulpsheets!$AH$3:$AK$3,0)
                ),
                ""
            )
        ),
        IF($L21="Niet-economische activiteit",
            100%,
            IF(Basisgegevens!$C$5="Ja",
                IFERROR(
                    INDEX(Hulpsheets!$AO$3:$AR$18,
                        MATCH($C$9,Hulpsheets!$AN$3:$AN$18,0),
                        MATCH($C$6,Hulpsheets!$AO$3:$AR$3,0)
                    ),
                    ""
                ),
                IFERROR(
                    INDEX(Hulpsheets!$AH$3:$AK$18,
                        MATCH($C$9,Hulpsheets!$AG$3:$AG$18,0),
                        MATCH($C$6,Hulpsheets!$AH$3:$AK$3,0)
                    ),
                    ""
                )
            )
        )
    )
)</f>
        <v/>
      </c>
      <c r="N21" s="397">
        <f t="shared" si="2"/>
        <v>0</v>
      </c>
      <c r="O21" s="395" t="str">
        <f t="shared" si="7"/>
        <v/>
      </c>
      <c r="P21" s="86" t="str">
        <f t="shared" si="8"/>
        <v/>
      </c>
      <c r="R21" s="404"/>
      <c r="S21" s="403" t="str">
        <f t="shared" si="9"/>
        <v/>
      </c>
      <c r="T21" s="130" t="str">
        <f t="shared" si="10"/>
        <v/>
      </c>
      <c r="U21" s="70"/>
      <c r="V21" s="404"/>
      <c r="W21" s="70"/>
      <c r="X21" s="404"/>
      <c r="Z21" s="407" t="str">
        <f t="shared" si="11"/>
        <v/>
      </c>
      <c r="AA21" s="130" t="str">
        <f t="shared" si="3"/>
        <v/>
      </c>
      <c r="AB21" s="407" t="str">
        <f t="shared" si="4"/>
        <v/>
      </c>
      <c r="AC21" s="130" t="str">
        <f t="shared" si="5"/>
        <v/>
      </c>
      <c r="AD21" s="461"/>
    </row>
    <row r="22" spans="1:30" x14ac:dyDescent="0.2">
      <c r="A22" s="6"/>
      <c r="B22" s="98"/>
      <c r="C22" s="323" t="str">
        <f t="shared" si="0"/>
        <v/>
      </c>
      <c r="D22" s="20"/>
      <c r="E22" s="125"/>
      <c r="F22" s="34">
        <f>IFERROR(IF(C22="UNL",INDEX(Tabel_UNL,MATCH($E22,Hulpsheets!$P$3:$P$123,0),MATCH($D22,Hulpsheets!$P$3:$U$3,0)),IF(C22="NFU",INDEX(Tabel_NFU,MATCH($E22,Hulpsheets!$W$3:$W$99,0),MATCH($D22,Hulpsheets!$W$3:$AC$3,0)),IF(C22="Overig",0,0))),0)</f>
        <v>0</v>
      </c>
      <c r="G22" s="356"/>
      <c r="H22" s="128"/>
      <c r="I22" s="1">
        <f t="shared" si="6"/>
        <v>0</v>
      </c>
      <c r="J22" s="1">
        <f t="shared" si="12"/>
        <v>0</v>
      </c>
      <c r="K22" s="359"/>
      <c r="L22" s="429" t="s">
        <v>120</v>
      </c>
      <c r="M22" s="257" t="str">
        <f>IF(LEN($C$5)&lt;=1,
    "",
    IF(
        OR($C$5="Overige (zorg-)instellingen",$C$5="Onderneming"),
        IF(Basisgegevens!$C$5="Ja",
            IFERROR(
                INDEX(Hulpsheets!$AO$3:$AR$18,
                    MATCH($C$9,Hulpsheets!$AN$3:$AN$18,0),
                    MATCH($C$6,Hulpsheets!$AO$3:$AR$3,0)
                ),
                ""
            ),
            IFERROR(
                INDEX(Hulpsheets!$AH$3:$AK$18,
                    MATCH($C$9,Hulpsheets!$AG$3:$AG$18,0),
                    MATCH($C$6,Hulpsheets!$AH$3:$AK$3,0)
                ),
                ""
            )
        ),
        IF($L22="Niet-economische activiteit",
            100%,
            IF(Basisgegevens!$C$5="Ja",
                IFERROR(
                    INDEX(Hulpsheets!$AO$3:$AR$18,
                        MATCH($C$9,Hulpsheets!$AN$3:$AN$18,0),
                        MATCH($C$6,Hulpsheets!$AO$3:$AR$3,0)
                    ),
                    ""
                ),
                IFERROR(
                    INDEX(Hulpsheets!$AH$3:$AK$18,
                        MATCH($C$9,Hulpsheets!$AG$3:$AG$18,0),
                        MATCH($C$6,Hulpsheets!$AH$3:$AK$3,0)
                    ),
                    ""
                )
            )
        )
    )
)</f>
        <v/>
      </c>
      <c r="N22" s="397">
        <f t="shared" si="2"/>
        <v>0</v>
      </c>
      <c r="O22" s="395" t="str">
        <f t="shared" si="7"/>
        <v/>
      </c>
      <c r="P22" s="86" t="str">
        <f t="shared" si="8"/>
        <v/>
      </c>
      <c r="R22" s="404"/>
      <c r="S22" s="403" t="str">
        <f t="shared" si="9"/>
        <v/>
      </c>
      <c r="T22" s="130" t="str">
        <f>IFERROR(R22-S22,"")</f>
        <v/>
      </c>
      <c r="U22" s="70"/>
      <c r="V22" s="404"/>
      <c r="W22" s="70"/>
      <c r="X22" s="404"/>
      <c r="Z22" s="407" t="str">
        <f t="shared" si="11"/>
        <v/>
      </c>
      <c r="AA22" s="130" t="str">
        <f t="shared" si="3"/>
        <v/>
      </c>
      <c r="AB22" s="407" t="str">
        <f t="shared" si="4"/>
        <v/>
      </c>
      <c r="AC22" s="130" t="str">
        <f t="shared" si="5"/>
        <v/>
      </c>
      <c r="AD22" s="461"/>
    </row>
    <row r="23" spans="1:30" x14ac:dyDescent="0.2">
      <c r="A23" s="6"/>
      <c r="B23" s="98"/>
      <c r="C23" s="323" t="str">
        <f t="shared" si="0"/>
        <v/>
      </c>
      <c r="D23" s="20"/>
      <c r="E23" s="125"/>
      <c r="F23" s="34">
        <f>IFERROR(IF(C23="UNL",INDEX(Tabel_UNL,MATCH($E23,Hulpsheets!$P$3:$P$123,0),MATCH($D23,Hulpsheets!$P$3:$U$3,0)),IF(C23="NFU",INDEX(Tabel_NFU,MATCH($E23,Hulpsheets!$W$3:$W$99,0),MATCH($D23,Hulpsheets!$W$3:$AC$3,0)),IF(C23="Overig",0,0))),0)</f>
        <v>0</v>
      </c>
      <c r="G23" s="356"/>
      <c r="H23" s="128"/>
      <c r="I23" s="1">
        <f t="shared" si="6"/>
        <v>0</v>
      </c>
      <c r="J23" s="1">
        <f t="shared" si="12"/>
        <v>0</v>
      </c>
      <c r="K23" s="359"/>
      <c r="L23" s="429" t="s">
        <v>120</v>
      </c>
      <c r="M23" s="257" t="str">
        <f>IF(LEN($C$5)&lt;=1,
    "",
    IF(
        OR($C$5="Overige (zorg-)instellingen",$C$5="Onderneming"),
        IF(Basisgegevens!$C$5="Ja",
            IFERROR(
                INDEX(Hulpsheets!$AO$3:$AR$18,
                    MATCH($C$9,Hulpsheets!$AN$3:$AN$18,0),
                    MATCH($C$6,Hulpsheets!$AO$3:$AR$3,0)
                ),
                ""
            ),
            IFERROR(
                INDEX(Hulpsheets!$AH$3:$AK$18,
                    MATCH($C$9,Hulpsheets!$AG$3:$AG$18,0),
                    MATCH($C$6,Hulpsheets!$AH$3:$AK$3,0)
                ),
                ""
            )
        ),
        IF($L23="Niet-economische activiteit",
            100%,
            IF(Basisgegevens!$C$5="Ja",
                IFERROR(
                    INDEX(Hulpsheets!$AO$3:$AR$18,
                        MATCH($C$9,Hulpsheets!$AN$3:$AN$18,0),
                        MATCH($C$6,Hulpsheets!$AO$3:$AR$3,0)
                    ),
                    ""
                ),
                IFERROR(
                    INDEX(Hulpsheets!$AH$3:$AK$18,
                        MATCH($C$9,Hulpsheets!$AG$3:$AG$18,0),
                        MATCH($C$6,Hulpsheets!$AH$3:$AK$3,0)
                    ),
                    ""
                )
            )
        )
    )
)</f>
        <v/>
      </c>
      <c r="N23" s="397">
        <f t="shared" si="2"/>
        <v>0</v>
      </c>
      <c r="O23" s="395" t="str">
        <f t="shared" si="7"/>
        <v/>
      </c>
      <c r="P23" s="86" t="str">
        <f t="shared" si="8"/>
        <v/>
      </c>
      <c r="R23" s="404"/>
      <c r="S23" s="403" t="str">
        <f t="shared" si="9"/>
        <v/>
      </c>
      <c r="T23" s="130" t="str">
        <f t="shared" si="10"/>
        <v/>
      </c>
      <c r="U23" s="70"/>
      <c r="V23" s="404"/>
      <c r="W23" s="70"/>
      <c r="X23" s="404"/>
      <c r="Z23" s="407" t="str">
        <f t="shared" si="11"/>
        <v/>
      </c>
      <c r="AA23" s="130" t="str">
        <f t="shared" si="3"/>
        <v/>
      </c>
      <c r="AB23" s="407" t="str">
        <f t="shared" si="4"/>
        <v/>
      </c>
      <c r="AC23" s="130" t="str">
        <f t="shared" si="5"/>
        <v/>
      </c>
      <c r="AD23" s="461"/>
    </row>
    <row r="24" spans="1:30" x14ac:dyDescent="0.2">
      <c r="A24" s="6"/>
      <c r="B24" s="98"/>
      <c r="C24" s="323" t="str">
        <f t="shared" si="0"/>
        <v/>
      </c>
      <c r="D24" s="20"/>
      <c r="E24" s="125"/>
      <c r="F24" s="34">
        <f>IFERROR(IF(C24="UNL",INDEX(Tabel_UNL,MATCH($E24,Hulpsheets!$P$3:$P$123,0),MATCH($D24,Hulpsheets!$P$3:$U$3,0)),IF(C24="NFU",INDEX(Tabel_NFU,MATCH($E24,Hulpsheets!$W$3:$W$99,0),MATCH($D24,Hulpsheets!$W$3:$AC$3,0)),IF(C24="Overig",0,0))),0)</f>
        <v>0</v>
      </c>
      <c r="G24" s="356"/>
      <c r="H24" s="128"/>
      <c r="I24" s="1">
        <f t="shared" si="6"/>
        <v>0</v>
      </c>
      <c r="J24" s="1">
        <f t="shared" si="12"/>
        <v>0</v>
      </c>
      <c r="K24" s="359"/>
      <c r="L24" s="429" t="s">
        <v>120</v>
      </c>
      <c r="M24" s="257" t="str">
        <f>IF(LEN($C$5)&lt;=1,
    "",
    IF(
        OR($C$5="Overige (zorg-)instellingen",$C$5="Onderneming"),
        IF(Basisgegevens!$C$5="Ja",
            IFERROR(
                INDEX(Hulpsheets!$AO$3:$AR$18,
                    MATCH($C$9,Hulpsheets!$AN$3:$AN$18,0),
                    MATCH($C$6,Hulpsheets!$AO$3:$AR$3,0)
                ),
                ""
            ),
            IFERROR(
                INDEX(Hulpsheets!$AH$3:$AK$18,
                    MATCH($C$9,Hulpsheets!$AG$3:$AG$18,0),
                    MATCH($C$6,Hulpsheets!$AH$3:$AK$3,0)
                ),
                ""
            )
        ),
        IF($L24="Niet-economische activiteit",
            100%,
            IF(Basisgegevens!$C$5="Ja",
                IFERROR(
                    INDEX(Hulpsheets!$AO$3:$AR$18,
                        MATCH($C$9,Hulpsheets!$AN$3:$AN$18,0),
                        MATCH($C$6,Hulpsheets!$AO$3:$AR$3,0)
                    ),
                    ""
                ),
                IFERROR(
                    INDEX(Hulpsheets!$AH$3:$AK$18,
                        MATCH($C$9,Hulpsheets!$AG$3:$AG$18,0),
                        MATCH($C$6,Hulpsheets!$AH$3:$AK$3,0)
                    ),
                    ""
                )
            )
        )
    )
)</f>
        <v/>
      </c>
      <c r="N24" s="397">
        <f t="shared" si="2"/>
        <v>0</v>
      </c>
      <c r="O24" s="395" t="str">
        <f t="shared" si="7"/>
        <v/>
      </c>
      <c r="P24" s="86" t="str">
        <f t="shared" si="8"/>
        <v/>
      </c>
      <c r="R24" s="404"/>
      <c r="S24" s="403" t="str">
        <f t="shared" si="9"/>
        <v/>
      </c>
      <c r="T24" s="130" t="str">
        <f t="shared" si="10"/>
        <v/>
      </c>
      <c r="U24" s="70"/>
      <c r="V24" s="404"/>
      <c r="W24" s="70"/>
      <c r="X24" s="404"/>
      <c r="Z24" s="407" t="str">
        <f t="shared" si="11"/>
        <v/>
      </c>
      <c r="AA24" s="130" t="str">
        <f t="shared" si="3"/>
        <v/>
      </c>
      <c r="AB24" s="407" t="str">
        <f t="shared" si="4"/>
        <v/>
      </c>
      <c r="AC24" s="130" t="str">
        <f t="shared" si="5"/>
        <v/>
      </c>
      <c r="AD24" s="461"/>
    </row>
    <row r="25" spans="1:30" x14ac:dyDescent="0.2">
      <c r="A25" s="6"/>
      <c r="B25" s="98"/>
      <c r="C25" s="323" t="str">
        <f t="shared" si="0"/>
        <v/>
      </c>
      <c r="D25" s="20"/>
      <c r="E25" s="125"/>
      <c r="F25" s="34">
        <f>IFERROR(IF(C25="UNL",INDEX(Tabel_UNL,MATCH($E25,Hulpsheets!$P$3:$P$123,0),MATCH($D25,Hulpsheets!$P$3:$U$3,0)),IF(C25="NFU",INDEX(Tabel_NFU,MATCH($E25,Hulpsheets!$W$3:$W$99,0),MATCH($D25,Hulpsheets!$W$3:$AC$3,0)),IF(C25="Overig",0,0))),0)</f>
        <v>0</v>
      </c>
      <c r="G25" s="356"/>
      <c r="H25" s="128"/>
      <c r="I25" s="1">
        <f t="shared" si="6"/>
        <v>0</v>
      </c>
      <c r="J25" s="1">
        <f t="shared" si="12"/>
        <v>0</v>
      </c>
      <c r="K25" s="359"/>
      <c r="L25" s="429" t="s">
        <v>120</v>
      </c>
      <c r="M25" s="257" t="str">
        <f>IF(LEN($C$5)&lt;=1,
    "",
    IF(
        OR($C$5="Overige (zorg-)instellingen",$C$5="Onderneming"),
        IF(Basisgegevens!$C$5="Ja",
            IFERROR(
                INDEX(Hulpsheets!$AO$3:$AR$18,
                    MATCH($C$9,Hulpsheets!$AN$3:$AN$18,0),
                    MATCH($C$6,Hulpsheets!$AO$3:$AR$3,0)
                ),
                ""
            ),
            IFERROR(
                INDEX(Hulpsheets!$AH$3:$AK$18,
                    MATCH($C$9,Hulpsheets!$AG$3:$AG$18,0),
                    MATCH($C$6,Hulpsheets!$AH$3:$AK$3,0)
                ),
                ""
            )
        ),
        IF($L25="Niet-economische activiteit",
            100%,
            IF(Basisgegevens!$C$5="Ja",
                IFERROR(
                    INDEX(Hulpsheets!$AO$3:$AR$18,
                        MATCH($C$9,Hulpsheets!$AN$3:$AN$18,0),
                        MATCH($C$6,Hulpsheets!$AO$3:$AR$3,0)
                    ),
                    ""
                ),
                IFERROR(
                    INDEX(Hulpsheets!$AH$3:$AK$18,
                        MATCH($C$9,Hulpsheets!$AG$3:$AG$18,0),
                        MATCH($C$6,Hulpsheets!$AH$3:$AK$3,0)
                    ),
                    ""
                )
            )
        )
    )
)</f>
        <v/>
      </c>
      <c r="N25" s="397">
        <f t="shared" si="2"/>
        <v>0</v>
      </c>
      <c r="O25" s="395" t="str">
        <f t="shared" si="7"/>
        <v/>
      </c>
      <c r="P25" s="86" t="str">
        <f t="shared" si="8"/>
        <v/>
      </c>
      <c r="R25" s="404"/>
      <c r="S25" s="403" t="str">
        <f t="shared" si="9"/>
        <v/>
      </c>
      <c r="T25" s="130" t="str">
        <f t="shared" si="10"/>
        <v/>
      </c>
      <c r="U25" s="70"/>
      <c r="V25" s="404"/>
      <c r="W25" s="70"/>
      <c r="X25" s="404"/>
      <c r="Z25" s="407" t="str">
        <f t="shared" si="11"/>
        <v/>
      </c>
      <c r="AA25" s="130" t="str">
        <f t="shared" si="3"/>
        <v/>
      </c>
      <c r="AB25" s="407" t="str">
        <f t="shared" si="4"/>
        <v/>
      </c>
      <c r="AC25" s="130" t="str">
        <f t="shared" si="5"/>
        <v/>
      </c>
      <c r="AD25" s="461"/>
    </row>
    <row r="26" spans="1:30" x14ac:dyDescent="0.2">
      <c r="A26" s="6"/>
      <c r="B26" s="98"/>
      <c r="C26" s="323" t="str">
        <f t="shared" si="0"/>
        <v/>
      </c>
      <c r="D26" s="20"/>
      <c r="E26" s="125"/>
      <c r="F26" s="34">
        <f>IFERROR(IF(C26="UNL",INDEX(Tabel_UNL,MATCH($E26,Hulpsheets!$P$3:$P$123,0),MATCH($D26,Hulpsheets!$P$3:$U$3,0)),IF(C26="NFU",INDEX(Tabel_NFU,MATCH($E26,Hulpsheets!$W$3:$W$99,0),MATCH($D26,Hulpsheets!$W$3:$AC$3,0)),IF(C26="Overig",0,0))),0)</f>
        <v>0</v>
      </c>
      <c r="G26" s="356"/>
      <c r="H26" s="128"/>
      <c r="I26" s="1">
        <f t="shared" si="6"/>
        <v>0</v>
      </c>
      <c r="J26" s="1">
        <f t="shared" si="12"/>
        <v>0</v>
      </c>
      <c r="K26" s="359"/>
      <c r="L26" s="429" t="s">
        <v>120</v>
      </c>
      <c r="M26" s="257" t="str">
        <f>IF(LEN($C$5)&lt;=1,
    "",
    IF(
        OR($C$5="Overige (zorg-)instellingen",$C$5="Onderneming"),
        IF(Basisgegevens!$C$5="Ja",
            IFERROR(
                INDEX(Hulpsheets!$AO$3:$AR$18,
                    MATCH($C$9,Hulpsheets!$AN$3:$AN$18,0),
                    MATCH($C$6,Hulpsheets!$AO$3:$AR$3,0)
                ),
                ""
            ),
            IFERROR(
                INDEX(Hulpsheets!$AH$3:$AK$18,
                    MATCH($C$9,Hulpsheets!$AG$3:$AG$18,0),
                    MATCH($C$6,Hulpsheets!$AH$3:$AK$3,0)
                ),
                ""
            )
        ),
        IF($L26="Niet-economische activiteit",
            100%,
            IF(Basisgegevens!$C$5="Ja",
                IFERROR(
                    INDEX(Hulpsheets!$AO$3:$AR$18,
                        MATCH($C$9,Hulpsheets!$AN$3:$AN$18,0),
                        MATCH($C$6,Hulpsheets!$AO$3:$AR$3,0)
                    ),
                    ""
                ),
                IFERROR(
                    INDEX(Hulpsheets!$AH$3:$AK$18,
                        MATCH($C$9,Hulpsheets!$AG$3:$AG$18,0),
                        MATCH($C$6,Hulpsheets!$AH$3:$AK$3,0)
                    ),
                    ""
                )
            )
        )
    )
)</f>
        <v/>
      </c>
      <c r="N26" s="397">
        <f t="shared" si="2"/>
        <v>0</v>
      </c>
      <c r="O26" s="395" t="str">
        <f t="shared" si="7"/>
        <v/>
      </c>
      <c r="P26" s="86" t="str">
        <f t="shared" si="8"/>
        <v/>
      </c>
      <c r="R26" s="404"/>
      <c r="S26" s="403" t="str">
        <f t="shared" si="9"/>
        <v/>
      </c>
      <c r="T26" s="130" t="str">
        <f t="shared" si="10"/>
        <v/>
      </c>
      <c r="U26" s="70"/>
      <c r="V26" s="404"/>
      <c r="W26" s="70"/>
      <c r="X26" s="404"/>
      <c r="Z26" s="407" t="str">
        <f t="shared" si="11"/>
        <v/>
      </c>
      <c r="AA26" s="130" t="str">
        <f t="shared" si="3"/>
        <v/>
      </c>
      <c r="AB26" s="407" t="str">
        <f t="shared" si="4"/>
        <v/>
      </c>
      <c r="AC26" s="130" t="str">
        <f t="shared" si="5"/>
        <v/>
      </c>
      <c r="AD26" s="461"/>
    </row>
    <row r="27" spans="1:30" ht="13.5" thickBot="1" x14ac:dyDescent="0.25">
      <c r="A27" s="6"/>
      <c r="B27" s="98"/>
      <c r="C27" s="323" t="str">
        <f t="shared" si="0"/>
        <v/>
      </c>
      <c r="D27" s="20"/>
      <c r="E27" s="125"/>
      <c r="F27" s="34">
        <f>IFERROR(IF(C27="UNL",INDEX(Tabel_UNL,MATCH($E27,Hulpsheets!$P$3:$P$123,0),MATCH($D27,Hulpsheets!$P$3:$U$3,0)),IF(C27="NFU",INDEX(Tabel_NFU,MATCH($E27,Hulpsheets!$W$3:$W$99,0),MATCH($D27,Hulpsheets!$W$3:$AC$3,0)),IF(C27="Overig",0,0))),0)</f>
        <v>0</v>
      </c>
      <c r="G27" s="356"/>
      <c r="H27" s="128"/>
      <c r="I27" s="1">
        <f t="shared" si="6"/>
        <v>0</v>
      </c>
      <c r="J27" s="1">
        <f t="shared" si="12"/>
        <v>0</v>
      </c>
      <c r="K27" s="359"/>
      <c r="L27" s="429" t="s">
        <v>120</v>
      </c>
      <c r="M27" s="257" t="str">
        <f>IF(LEN($C$5)&lt;=1,
    "",
    IF(
        OR($C$5="Overige (zorg-)instellingen",$C$5="Onderneming"),
        IF(Basisgegevens!$C$5="Ja",
            IFERROR(
                INDEX(Hulpsheets!$AO$3:$AR$18,
                    MATCH($C$9,Hulpsheets!$AN$3:$AN$18,0),
                    MATCH($C$6,Hulpsheets!$AO$3:$AR$3,0)
                ),
                ""
            ),
            IFERROR(
                INDEX(Hulpsheets!$AH$3:$AK$18,
                    MATCH($C$9,Hulpsheets!$AG$3:$AG$18,0),
                    MATCH($C$6,Hulpsheets!$AH$3:$AK$3,0)
                ),
                ""
            )
        ),
        IF($L27="Niet-economische activiteit",
            100%,
            IF(Basisgegevens!$C$5="Ja",
                IFERROR(
                    INDEX(Hulpsheets!$AO$3:$AR$18,
                        MATCH($C$9,Hulpsheets!$AN$3:$AN$18,0),
                        MATCH($C$6,Hulpsheets!$AO$3:$AR$3,0)
                    ),
                    ""
                ),
                IFERROR(
                    INDEX(Hulpsheets!$AH$3:$AK$18,
                        MATCH($C$9,Hulpsheets!$AG$3:$AG$18,0),
                        MATCH($C$6,Hulpsheets!$AH$3:$AK$3,0)
                    ),
                    ""
                )
            )
        )
    )
)</f>
        <v/>
      </c>
      <c r="N27" s="397">
        <f t="shared" si="2"/>
        <v>0</v>
      </c>
      <c r="O27" s="395" t="str">
        <f t="shared" si="7"/>
        <v/>
      </c>
      <c r="P27" s="86" t="str">
        <f t="shared" si="8"/>
        <v/>
      </c>
      <c r="R27" s="404"/>
      <c r="S27" s="403" t="str">
        <f t="shared" si="9"/>
        <v/>
      </c>
      <c r="T27" s="130" t="str">
        <f t="shared" si="10"/>
        <v/>
      </c>
      <c r="U27" s="70"/>
      <c r="V27" s="404"/>
      <c r="W27" s="70"/>
      <c r="X27" s="404"/>
      <c r="Z27" s="407" t="str">
        <f t="shared" si="11"/>
        <v/>
      </c>
      <c r="AA27" s="130" t="str">
        <f t="shared" si="3"/>
        <v/>
      </c>
      <c r="AB27" s="407" t="str">
        <f t="shared" si="4"/>
        <v/>
      </c>
      <c r="AC27" s="130" t="str">
        <f t="shared" si="5"/>
        <v/>
      </c>
      <c r="AD27" s="461"/>
    </row>
    <row r="28" spans="1:30" ht="13.5" hidden="1" outlineLevel="1" thickBot="1" x14ac:dyDescent="0.25">
      <c r="A28" s="6"/>
      <c r="B28" s="98"/>
      <c r="C28" s="323" t="str">
        <f t="shared" si="0"/>
        <v/>
      </c>
      <c r="D28" s="20"/>
      <c r="E28" s="125"/>
      <c r="F28" s="34">
        <f>IFERROR(IF(C28="UNL",INDEX(Tabel_UNL,MATCH($E28,Hulpsheets!$P$3:$P$123,0),MATCH($D28,Hulpsheets!$P$3:$U$3,0)),IF(C28="NFU",INDEX(Tabel_NFU,MATCH($E28,Hulpsheets!$W$3:$W$99,0),MATCH($D28,Hulpsheets!$W$3:$AC$3,0)),IF(C28="Overig",0,0))),0)</f>
        <v>0</v>
      </c>
      <c r="G28" s="356"/>
      <c r="H28" s="128"/>
      <c r="I28" s="1">
        <f t="shared" si="6"/>
        <v>0</v>
      </c>
      <c r="J28" s="1">
        <f t="shared" si="12"/>
        <v>0</v>
      </c>
      <c r="K28" s="359"/>
      <c r="L28" s="429" t="s">
        <v>120</v>
      </c>
      <c r="M28" s="257" t="str">
        <f>IF(LEN($C$5)&lt;=1,
    "",
    IF(
        OR($C$5="Overige (zorg-)instellingen",$C$5="Onderneming"),
        IF(Basisgegevens!$C$5="Ja",
            IFERROR(
                INDEX(Hulpsheets!$AO$3:$AR$18,
                    MATCH($C$9,Hulpsheets!$AN$3:$AN$18,0),
                    MATCH($C$6,Hulpsheets!$AO$3:$AR$3,0)
                ),
                ""
            ),
            IFERROR(
                INDEX(Hulpsheets!$AH$3:$AK$18,
                    MATCH($C$9,Hulpsheets!$AG$3:$AG$18,0),
                    MATCH($C$6,Hulpsheets!$AH$3:$AK$3,0)
                ),
                ""
            )
        ),
        IF($L28="Niet-economische activiteit",
            100%,
            IF(Basisgegevens!$C$5="Ja",
                IFERROR(
                    INDEX(Hulpsheets!$AO$3:$AR$18,
                        MATCH($C$9,Hulpsheets!$AN$3:$AN$18,0),
                        MATCH($C$6,Hulpsheets!$AO$3:$AR$3,0)
                    ),
                    ""
                ),
                IFERROR(
                    INDEX(Hulpsheets!$AH$3:$AK$18,
                        MATCH($C$9,Hulpsheets!$AG$3:$AG$18,0),
                        MATCH($C$6,Hulpsheets!$AH$3:$AK$3,0)
                    ),
                    ""
                )
            )
        )
    )
)</f>
        <v/>
      </c>
      <c r="N28" s="397">
        <f t="shared" si="2"/>
        <v>0</v>
      </c>
      <c r="O28" s="77" t="str">
        <f t="shared" si="7"/>
        <v/>
      </c>
      <c r="P28" s="86" t="str">
        <f t="shared" si="8"/>
        <v/>
      </c>
      <c r="R28" s="404"/>
      <c r="S28" s="403" t="str">
        <f t="shared" si="9"/>
        <v/>
      </c>
      <c r="T28" s="130" t="str">
        <f t="shared" si="10"/>
        <v/>
      </c>
      <c r="U28" s="70"/>
      <c r="V28" s="404"/>
      <c r="W28" s="70"/>
      <c r="X28" s="404"/>
      <c r="Z28" s="407" t="str">
        <f t="shared" si="11"/>
        <v/>
      </c>
      <c r="AA28" s="130" t="str">
        <f t="shared" si="3"/>
        <v/>
      </c>
      <c r="AB28" s="407" t="str">
        <f t="shared" si="4"/>
        <v/>
      </c>
      <c r="AC28" s="130" t="str">
        <f t="shared" si="5"/>
        <v/>
      </c>
      <c r="AD28" s="461"/>
    </row>
    <row r="29" spans="1:30" ht="13.5" hidden="1" outlineLevel="1" thickBot="1" x14ac:dyDescent="0.25">
      <c r="A29" s="6"/>
      <c r="B29" s="98"/>
      <c r="C29" s="323" t="str">
        <f t="shared" si="0"/>
        <v/>
      </c>
      <c r="D29" s="20"/>
      <c r="E29" s="125"/>
      <c r="F29" s="34">
        <f>IFERROR(IF(C29="UNL",INDEX(Tabel_UNL,MATCH($E29,Hulpsheets!$P$3:$P$123,0),MATCH($D29,Hulpsheets!$P$3:$U$3,0)),IF(C29="NFU",INDEX(Tabel_NFU,MATCH($E29,Hulpsheets!$W$3:$W$99,0),MATCH($D29,Hulpsheets!$W$3:$AC$3,0)),IF(C29="Overig",0,0))),0)</f>
        <v>0</v>
      </c>
      <c r="G29" s="356"/>
      <c r="H29" s="128"/>
      <c r="I29" s="1">
        <f t="shared" si="6"/>
        <v>0</v>
      </c>
      <c r="J29" s="1">
        <f t="shared" si="12"/>
        <v>0</v>
      </c>
      <c r="K29" s="359"/>
      <c r="L29" s="429" t="s">
        <v>120</v>
      </c>
      <c r="M29" s="257" t="str">
        <f>IF(LEN($C$5)&lt;=1,
    "",
    IF(
        OR($C$5="Overige (zorg-)instellingen",$C$5="Onderneming"),
        IF(Basisgegevens!$C$5="Ja",
            IFERROR(
                INDEX(Hulpsheets!$AO$3:$AR$18,
                    MATCH($C$9,Hulpsheets!$AN$3:$AN$18,0),
                    MATCH($C$6,Hulpsheets!$AO$3:$AR$3,0)
                ),
                ""
            ),
            IFERROR(
                INDEX(Hulpsheets!$AH$3:$AK$18,
                    MATCH($C$9,Hulpsheets!$AG$3:$AG$18,0),
                    MATCH($C$6,Hulpsheets!$AH$3:$AK$3,0)
                ),
                ""
            )
        ),
        IF($L29="Niet-economische activiteit",
            100%,
            IF(Basisgegevens!$C$5="Ja",
                IFERROR(
                    INDEX(Hulpsheets!$AO$3:$AR$18,
                        MATCH($C$9,Hulpsheets!$AN$3:$AN$18,0),
                        MATCH($C$6,Hulpsheets!$AO$3:$AR$3,0)
                    ),
                    ""
                ),
                IFERROR(
                    INDEX(Hulpsheets!$AH$3:$AK$18,
                        MATCH($C$9,Hulpsheets!$AG$3:$AG$18,0),
                        MATCH($C$6,Hulpsheets!$AH$3:$AK$3,0)
                    ),
                    ""
                )
            )
        )
    )
)</f>
        <v/>
      </c>
      <c r="N29" s="397">
        <f t="shared" si="2"/>
        <v>0</v>
      </c>
      <c r="O29" s="77" t="str">
        <f t="shared" si="7"/>
        <v/>
      </c>
      <c r="P29" s="86" t="str">
        <f t="shared" si="8"/>
        <v/>
      </c>
      <c r="R29" s="404"/>
      <c r="S29" s="403" t="str">
        <f t="shared" si="9"/>
        <v/>
      </c>
      <c r="T29" s="130" t="str">
        <f t="shared" si="10"/>
        <v/>
      </c>
      <c r="U29" s="70"/>
      <c r="V29" s="404"/>
      <c r="W29" s="70"/>
      <c r="X29" s="404"/>
      <c r="Z29" s="407" t="str">
        <f t="shared" si="11"/>
        <v/>
      </c>
      <c r="AA29" s="130" t="str">
        <f t="shared" si="3"/>
        <v/>
      </c>
      <c r="AB29" s="407" t="str">
        <f t="shared" si="4"/>
        <v/>
      </c>
      <c r="AC29" s="130" t="str">
        <f t="shared" si="5"/>
        <v/>
      </c>
      <c r="AD29" s="461"/>
    </row>
    <row r="30" spans="1:30" ht="13.5" hidden="1" outlineLevel="1" thickBot="1" x14ac:dyDescent="0.25">
      <c r="A30" s="6"/>
      <c r="B30" s="98"/>
      <c r="C30" s="323" t="str">
        <f t="shared" si="0"/>
        <v/>
      </c>
      <c r="D30" s="20"/>
      <c r="E30" s="125"/>
      <c r="F30" s="34">
        <f>IFERROR(IF(C30="UNL",INDEX(Tabel_UNL,MATCH($E30,Hulpsheets!$P$3:$P$123,0),MATCH($D30,Hulpsheets!$P$3:$U$3,0)),IF(C30="NFU",INDEX(Tabel_NFU,MATCH($E30,Hulpsheets!$W$3:$W$99,0),MATCH($D30,Hulpsheets!$W$3:$AC$3,0)),IF(C30="Overig",0,0))),0)</f>
        <v>0</v>
      </c>
      <c r="G30" s="356"/>
      <c r="H30" s="128"/>
      <c r="I30" s="1">
        <f t="shared" si="6"/>
        <v>0</v>
      </c>
      <c r="J30" s="1">
        <f t="shared" si="12"/>
        <v>0</v>
      </c>
      <c r="K30" s="359"/>
      <c r="L30" s="429" t="s">
        <v>120</v>
      </c>
      <c r="M30" s="257" t="str">
        <f>IF(LEN($C$5)&lt;=1,
    "",
    IF(
        OR($C$5="Overige (zorg-)instellingen",$C$5="Onderneming"),
        IF(Basisgegevens!$C$5="Ja",
            IFERROR(
                INDEX(Hulpsheets!$AO$3:$AR$18,
                    MATCH($C$9,Hulpsheets!$AN$3:$AN$18,0),
                    MATCH($C$6,Hulpsheets!$AO$3:$AR$3,0)
                ),
                ""
            ),
            IFERROR(
                INDEX(Hulpsheets!$AH$3:$AK$18,
                    MATCH($C$9,Hulpsheets!$AG$3:$AG$18,0),
                    MATCH($C$6,Hulpsheets!$AH$3:$AK$3,0)
                ),
                ""
            )
        ),
        IF($L30="Niet-economische activiteit",
            100%,
            IF(Basisgegevens!$C$5="Ja",
                IFERROR(
                    INDEX(Hulpsheets!$AO$3:$AR$18,
                        MATCH($C$9,Hulpsheets!$AN$3:$AN$18,0),
                        MATCH($C$6,Hulpsheets!$AO$3:$AR$3,0)
                    ),
                    ""
                ),
                IFERROR(
                    INDEX(Hulpsheets!$AH$3:$AK$18,
                        MATCH($C$9,Hulpsheets!$AG$3:$AG$18,0),
                        MATCH($C$6,Hulpsheets!$AH$3:$AK$3,0)
                    ),
                    ""
                )
            )
        )
    )
)</f>
        <v/>
      </c>
      <c r="N30" s="397">
        <f t="shared" si="2"/>
        <v>0</v>
      </c>
      <c r="O30" s="77" t="str">
        <f t="shared" si="7"/>
        <v/>
      </c>
      <c r="P30" s="86" t="str">
        <f t="shared" si="8"/>
        <v/>
      </c>
      <c r="R30" s="404"/>
      <c r="S30" s="403" t="str">
        <f t="shared" si="9"/>
        <v/>
      </c>
      <c r="T30" s="130" t="str">
        <f t="shared" si="10"/>
        <v/>
      </c>
      <c r="U30" s="70"/>
      <c r="V30" s="404"/>
      <c r="W30" s="70"/>
      <c r="X30" s="404"/>
      <c r="Z30" s="407" t="str">
        <f t="shared" si="11"/>
        <v/>
      </c>
      <c r="AA30" s="130" t="str">
        <f t="shared" si="3"/>
        <v/>
      </c>
      <c r="AB30" s="407" t="str">
        <f t="shared" si="4"/>
        <v/>
      </c>
      <c r="AC30" s="130" t="str">
        <f t="shared" si="5"/>
        <v/>
      </c>
      <c r="AD30" s="461"/>
    </row>
    <row r="31" spans="1:30" ht="13.5" hidden="1" outlineLevel="1" thickBot="1" x14ac:dyDescent="0.25">
      <c r="A31" s="6"/>
      <c r="B31" s="98"/>
      <c r="C31" s="323" t="str">
        <f t="shared" si="0"/>
        <v/>
      </c>
      <c r="D31" s="20"/>
      <c r="E31" s="125"/>
      <c r="F31" s="34">
        <f>IFERROR(IF(C31="UNL",INDEX(Tabel_UNL,MATCH($E31,Hulpsheets!$P$3:$P$123,0),MATCH($D31,Hulpsheets!$P$3:$U$3,0)),IF(C31="NFU",INDEX(Tabel_NFU,MATCH($E31,Hulpsheets!$W$3:$W$99,0),MATCH($D31,Hulpsheets!$W$3:$AC$3,0)),IF(C31="Overig",0,0))),0)</f>
        <v>0</v>
      </c>
      <c r="G31" s="356"/>
      <c r="H31" s="128"/>
      <c r="I31" s="1">
        <f t="shared" si="6"/>
        <v>0</v>
      </c>
      <c r="J31" s="1">
        <f t="shared" si="12"/>
        <v>0</v>
      </c>
      <c r="K31" s="359"/>
      <c r="L31" s="429" t="s">
        <v>120</v>
      </c>
      <c r="M31" s="257" t="str">
        <f>IF(LEN($C$5)&lt;=1,
    "",
    IF(
        OR($C$5="Overige (zorg-)instellingen",$C$5="Onderneming"),
        IF(Basisgegevens!$C$5="Ja",
            IFERROR(
                INDEX(Hulpsheets!$AO$3:$AR$18,
                    MATCH($C$9,Hulpsheets!$AN$3:$AN$18,0),
                    MATCH($C$6,Hulpsheets!$AO$3:$AR$3,0)
                ),
                ""
            ),
            IFERROR(
                INDEX(Hulpsheets!$AH$3:$AK$18,
                    MATCH($C$9,Hulpsheets!$AG$3:$AG$18,0),
                    MATCH($C$6,Hulpsheets!$AH$3:$AK$3,0)
                ),
                ""
            )
        ),
        IF($L31="Niet-economische activiteit",
            100%,
            IF(Basisgegevens!$C$5="Ja",
                IFERROR(
                    INDEX(Hulpsheets!$AO$3:$AR$18,
                        MATCH($C$9,Hulpsheets!$AN$3:$AN$18,0),
                        MATCH($C$6,Hulpsheets!$AO$3:$AR$3,0)
                    ),
                    ""
                ),
                IFERROR(
                    INDEX(Hulpsheets!$AH$3:$AK$18,
                        MATCH($C$9,Hulpsheets!$AG$3:$AG$18,0),
                        MATCH($C$6,Hulpsheets!$AH$3:$AK$3,0)
                    ),
                    ""
                )
            )
        )
    )
)</f>
        <v/>
      </c>
      <c r="N31" s="397">
        <f t="shared" si="2"/>
        <v>0</v>
      </c>
      <c r="O31" s="77" t="str">
        <f t="shared" si="7"/>
        <v/>
      </c>
      <c r="P31" s="86" t="str">
        <f t="shared" si="8"/>
        <v/>
      </c>
      <c r="R31" s="404"/>
      <c r="S31" s="403" t="str">
        <f t="shared" si="9"/>
        <v/>
      </c>
      <c r="T31" s="130" t="str">
        <f t="shared" si="10"/>
        <v/>
      </c>
      <c r="U31" s="70"/>
      <c r="V31" s="404"/>
      <c r="W31" s="70"/>
      <c r="X31" s="404"/>
      <c r="Z31" s="407" t="str">
        <f t="shared" si="11"/>
        <v/>
      </c>
      <c r="AA31" s="130" t="str">
        <f t="shared" si="3"/>
        <v/>
      </c>
      <c r="AB31" s="407" t="str">
        <f t="shared" si="4"/>
        <v/>
      </c>
      <c r="AC31" s="130" t="str">
        <f t="shared" si="5"/>
        <v/>
      </c>
      <c r="AD31" s="461"/>
    </row>
    <row r="32" spans="1:30" ht="13.5" hidden="1" outlineLevel="1" thickBot="1" x14ac:dyDescent="0.25">
      <c r="A32" s="6"/>
      <c r="B32" s="98"/>
      <c r="C32" s="323" t="str">
        <f t="shared" si="0"/>
        <v/>
      </c>
      <c r="D32" s="20"/>
      <c r="E32" s="125"/>
      <c r="F32" s="34">
        <f>IFERROR(IF(C32="UNL",INDEX(Tabel_UNL,MATCH($E32,Hulpsheets!$P$3:$P$123,0),MATCH($D32,Hulpsheets!$P$3:$U$3,0)),IF(C32="NFU",INDEX(Tabel_NFU,MATCH($E32,Hulpsheets!$W$3:$W$99,0),MATCH($D32,Hulpsheets!$W$3:$AC$3,0)),IF(C32="Overig",0,0))),0)</f>
        <v>0</v>
      </c>
      <c r="G32" s="356"/>
      <c r="H32" s="128"/>
      <c r="I32" s="1">
        <f t="shared" si="6"/>
        <v>0</v>
      </c>
      <c r="J32" s="1">
        <f t="shared" si="12"/>
        <v>0</v>
      </c>
      <c r="K32" s="359"/>
      <c r="L32" s="429" t="s">
        <v>120</v>
      </c>
      <c r="M32" s="257" t="str">
        <f>IF(LEN($C$5)&lt;=1,
    "",
    IF(
        OR($C$5="Overige (zorg-)instellingen",$C$5="Onderneming"),
        IF(Basisgegevens!$C$5="Ja",
            IFERROR(
                INDEX(Hulpsheets!$AO$3:$AR$18,
                    MATCH($C$9,Hulpsheets!$AN$3:$AN$18,0),
                    MATCH($C$6,Hulpsheets!$AO$3:$AR$3,0)
                ),
                ""
            ),
            IFERROR(
                INDEX(Hulpsheets!$AH$3:$AK$18,
                    MATCH($C$9,Hulpsheets!$AG$3:$AG$18,0),
                    MATCH($C$6,Hulpsheets!$AH$3:$AK$3,0)
                ),
                ""
            )
        ),
        IF($L32="Niet-economische activiteit",
            100%,
            IF(Basisgegevens!$C$5="Ja",
                IFERROR(
                    INDEX(Hulpsheets!$AO$3:$AR$18,
                        MATCH($C$9,Hulpsheets!$AN$3:$AN$18,0),
                        MATCH($C$6,Hulpsheets!$AO$3:$AR$3,0)
                    ),
                    ""
                ),
                IFERROR(
                    INDEX(Hulpsheets!$AH$3:$AK$18,
                        MATCH($C$9,Hulpsheets!$AG$3:$AG$18,0),
                        MATCH($C$6,Hulpsheets!$AH$3:$AK$3,0)
                    ),
                    ""
                )
            )
        )
    )
)</f>
        <v/>
      </c>
      <c r="N32" s="397">
        <f t="shared" si="2"/>
        <v>0</v>
      </c>
      <c r="O32" s="77" t="str">
        <f t="shared" si="7"/>
        <v/>
      </c>
      <c r="P32" s="86" t="str">
        <f t="shared" si="8"/>
        <v/>
      </c>
      <c r="R32" s="404"/>
      <c r="S32" s="403" t="str">
        <f t="shared" si="9"/>
        <v/>
      </c>
      <c r="T32" s="130" t="str">
        <f t="shared" si="10"/>
        <v/>
      </c>
      <c r="U32" s="70"/>
      <c r="V32" s="404"/>
      <c r="W32" s="70"/>
      <c r="X32" s="404"/>
      <c r="Z32" s="407" t="str">
        <f t="shared" si="11"/>
        <v/>
      </c>
      <c r="AA32" s="130" t="str">
        <f t="shared" si="3"/>
        <v/>
      </c>
      <c r="AB32" s="407" t="str">
        <f t="shared" si="4"/>
        <v/>
      </c>
      <c r="AC32" s="130" t="str">
        <f t="shared" si="5"/>
        <v/>
      </c>
      <c r="AD32" s="461"/>
    </row>
    <row r="33" spans="1:30" ht="13.5" hidden="1" outlineLevel="1" thickBot="1" x14ac:dyDescent="0.25">
      <c r="A33" s="6"/>
      <c r="B33" s="98"/>
      <c r="C33" s="323" t="str">
        <f t="shared" si="0"/>
        <v/>
      </c>
      <c r="D33" s="20"/>
      <c r="E33" s="125"/>
      <c r="F33" s="34">
        <f>IFERROR(IF(C33="UNL",INDEX(Tabel_UNL,MATCH($E33,Hulpsheets!$P$3:$P$123,0),MATCH($D33,Hulpsheets!$P$3:$U$3,0)),IF(C33="NFU",INDEX(Tabel_NFU,MATCH($E33,Hulpsheets!$W$3:$W$99,0),MATCH($D33,Hulpsheets!$W$3:$AC$3,0)),IF(C33="Overig",0,0))),0)</f>
        <v>0</v>
      </c>
      <c r="G33" s="356"/>
      <c r="H33" s="128"/>
      <c r="I33" s="1">
        <f t="shared" si="6"/>
        <v>0</v>
      </c>
      <c r="J33" s="1">
        <f t="shared" si="12"/>
        <v>0</v>
      </c>
      <c r="K33" s="359"/>
      <c r="L33" s="429" t="s">
        <v>120</v>
      </c>
      <c r="M33" s="257" t="str">
        <f>IF(LEN($C$5)&lt;=1,
    "",
    IF(
        OR($C$5="Overige (zorg-)instellingen",$C$5="Onderneming"),
        IF(Basisgegevens!$C$5="Ja",
            IFERROR(
                INDEX(Hulpsheets!$AO$3:$AR$18,
                    MATCH($C$9,Hulpsheets!$AN$3:$AN$18,0),
                    MATCH($C$6,Hulpsheets!$AO$3:$AR$3,0)
                ),
                ""
            ),
            IFERROR(
                INDEX(Hulpsheets!$AH$3:$AK$18,
                    MATCH($C$9,Hulpsheets!$AG$3:$AG$18,0),
                    MATCH($C$6,Hulpsheets!$AH$3:$AK$3,0)
                ),
                ""
            )
        ),
        IF($L33="Niet-economische activiteit",
            100%,
            IF(Basisgegevens!$C$5="Ja",
                IFERROR(
                    INDEX(Hulpsheets!$AO$3:$AR$18,
                        MATCH($C$9,Hulpsheets!$AN$3:$AN$18,0),
                        MATCH($C$6,Hulpsheets!$AO$3:$AR$3,0)
                    ),
                    ""
                ),
                IFERROR(
                    INDEX(Hulpsheets!$AH$3:$AK$18,
                        MATCH($C$9,Hulpsheets!$AG$3:$AG$18,0),
                        MATCH($C$6,Hulpsheets!$AH$3:$AK$3,0)
                    ),
                    ""
                )
            )
        )
    )
)</f>
        <v/>
      </c>
      <c r="N33" s="397">
        <f t="shared" si="2"/>
        <v>0</v>
      </c>
      <c r="O33" s="77" t="str">
        <f t="shared" si="7"/>
        <v/>
      </c>
      <c r="P33" s="86" t="str">
        <f t="shared" si="8"/>
        <v/>
      </c>
      <c r="R33" s="404"/>
      <c r="S33" s="403" t="str">
        <f t="shared" si="9"/>
        <v/>
      </c>
      <c r="T33" s="130" t="str">
        <f t="shared" si="10"/>
        <v/>
      </c>
      <c r="U33" s="70"/>
      <c r="V33" s="404"/>
      <c r="W33" s="70"/>
      <c r="X33" s="404"/>
      <c r="Z33" s="407" t="str">
        <f t="shared" si="11"/>
        <v/>
      </c>
      <c r="AA33" s="130" t="str">
        <f t="shared" si="3"/>
        <v/>
      </c>
      <c r="AB33" s="407" t="str">
        <f t="shared" si="4"/>
        <v/>
      </c>
      <c r="AC33" s="130" t="str">
        <f t="shared" si="5"/>
        <v/>
      </c>
      <c r="AD33" s="461"/>
    </row>
    <row r="34" spans="1:30" ht="13.5" hidden="1" outlineLevel="1" thickBot="1" x14ac:dyDescent="0.25">
      <c r="A34" s="6"/>
      <c r="B34" s="98"/>
      <c r="C34" s="323" t="str">
        <f t="shared" si="0"/>
        <v/>
      </c>
      <c r="D34" s="20"/>
      <c r="E34" s="125"/>
      <c r="F34" s="34">
        <f>IFERROR(IF(C34="UNL",INDEX(Tabel_UNL,MATCH($E34,Hulpsheets!$P$3:$P$123,0),MATCH($D34,Hulpsheets!$P$3:$U$3,0)),IF(C34="NFU",INDEX(Tabel_NFU,MATCH($E34,Hulpsheets!$W$3:$W$99,0),MATCH($D34,Hulpsheets!$W$3:$AC$3,0)),IF(C34="Overig",0,0))),0)</f>
        <v>0</v>
      </c>
      <c r="G34" s="356"/>
      <c r="H34" s="128"/>
      <c r="I34" s="1">
        <f t="shared" si="6"/>
        <v>0</v>
      </c>
      <c r="J34" s="1">
        <f t="shared" si="12"/>
        <v>0</v>
      </c>
      <c r="K34" s="359"/>
      <c r="L34" s="429" t="s">
        <v>120</v>
      </c>
      <c r="M34" s="257" t="str">
        <f>IF(LEN($C$5)&lt;=1,
    "",
    IF(
        OR($C$5="Overige (zorg-)instellingen",$C$5="Onderneming"),
        IF(Basisgegevens!$C$5="Ja",
            IFERROR(
                INDEX(Hulpsheets!$AO$3:$AR$18,
                    MATCH($C$9,Hulpsheets!$AN$3:$AN$18,0),
                    MATCH($C$6,Hulpsheets!$AO$3:$AR$3,0)
                ),
                ""
            ),
            IFERROR(
                INDEX(Hulpsheets!$AH$3:$AK$18,
                    MATCH($C$9,Hulpsheets!$AG$3:$AG$18,0),
                    MATCH($C$6,Hulpsheets!$AH$3:$AK$3,0)
                ),
                ""
            )
        ),
        IF($L34="Niet-economische activiteit",
            100%,
            IF(Basisgegevens!$C$5="Ja",
                IFERROR(
                    INDEX(Hulpsheets!$AO$3:$AR$18,
                        MATCH($C$9,Hulpsheets!$AN$3:$AN$18,0),
                        MATCH($C$6,Hulpsheets!$AO$3:$AR$3,0)
                    ),
                    ""
                ),
                IFERROR(
                    INDEX(Hulpsheets!$AH$3:$AK$18,
                        MATCH($C$9,Hulpsheets!$AG$3:$AG$18,0),
                        MATCH($C$6,Hulpsheets!$AH$3:$AK$3,0)
                    ),
                    ""
                )
            )
        )
    )
)</f>
        <v/>
      </c>
      <c r="N34" s="397">
        <f t="shared" si="2"/>
        <v>0</v>
      </c>
      <c r="O34" s="77" t="str">
        <f t="shared" si="7"/>
        <v/>
      </c>
      <c r="P34" s="86" t="str">
        <f t="shared" si="8"/>
        <v/>
      </c>
      <c r="R34" s="404"/>
      <c r="S34" s="403" t="str">
        <f t="shared" si="9"/>
        <v/>
      </c>
      <c r="T34" s="130" t="str">
        <f t="shared" si="10"/>
        <v/>
      </c>
      <c r="U34" s="70"/>
      <c r="V34" s="404"/>
      <c r="W34" s="70"/>
      <c r="X34" s="404"/>
      <c r="Z34" s="407" t="str">
        <f t="shared" si="11"/>
        <v/>
      </c>
      <c r="AA34" s="130" t="str">
        <f t="shared" si="3"/>
        <v/>
      </c>
      <c r="AB34" s="407" t="str">
        <f t="shared" si="4"/>
        <v/>
      </c>
      <c r="AC34" s="130" t="str">
        <f t="shared" si="5"/>
        <v/>
      </c>
      <c r="AD34" s="461"/>
    </row>
    <row r="35" spans="1:30" ht="13.5" hidden="1" outlineLevel="1" thickBot="1" x14ac:dyDescent="0.25">
      <c r="A35" s="6"/>
      <c r="B35" s="98"/>
      <c r="C35" s="323" t="str">
        <f t="shared" si="0"/>
        <v/>
      </c>
      <c r="D35" s="20"/>
      <c r="E35" s="125"/>
      <c r="F35" s="34">
        <f>IFERROR(IF(C35="UNL",INDEX(Tabel_UNL,MATCH($E35,Hulpsheets!$P$3:$P$123,0),MATCH($D35,Hulpsheets!$P$3:$U$3,0)),IF(C35="NFU",INDEX(Tabel_NFU,MATCH($E35,Hulpsheets!$W$3:$W$99,0),MATCH($D35,Hulpsheets!$W$3:$AC$3,0)),IF(C35="Overig",0,0))),0)</f>
        <v>0</v>
      </c>
      <c r="G35" s="356"/>
      <c r="H35" s="128"/>
      <c r="I35" s="1">
        <f t="shared" si="6"/>
        <v>0</v>
      </c>
      <c r="J35" s="1">
        <f t="shared" si="12"/>
        <v>0</v>
      </c>
      <c r="K35" s="359"/>
      <c r="L35" s="429" t="s">
        <v>120</v>
      </c>
      <c r="M35" s="257" t="str">
        <f>IF(LEN($C$5)&lt;=1,
    "",
    IF(
        OR($C$5="Overige (zorg-)instellingen",$C$5="Onderneming"),
        IF(Basisgegevens!$C$5="Ja",
            IFERROR(
                INDEX(Hulpsheets!$AO$3:$AR$18,
                    MATCH($C$9,Hulpsheets!$AN$3:$AN$18,0),
                    MATCH($C$6,Hulpsheets!$AO$3:$AR$3,0)
                ),
                ""
            ),
            IFERROR(
                INDEX(Hulpsheets!$AH$3:$AK$18,
                    MATCH($C$9,Hulpsheets!$AG$3:$AG$18,0),
                    MATCH($C$6,Hulpsheets!$AH$3:$AK$3,0)
                ),
                ""
            )
        ),
        IF($L35="Niet-economische activiteit",
            100%,
            IF(Basisgegevens!$C$5="Ja",
                IFERROR(
                    INDEX(Hulpsheets!$AO$3:$AR$18,
                        MATCH($C$9,Hulpsheets!$AN$3:$AN$18,0),
                        MATCH($C$6,Hulpsheets!$AO$3:$AR$3,0)
                    ),
                    ""
                ),
                IFERROR(
                    INDEX(Hulpsheets!$AH$3:$AK$18,
                        MATCH($C$9,Hulpsheets!$AG$3:$AG$18,0),
                        MATCH($C$6,Hulpsheets!$AH$3:$AK$3,0)
                    ),
                    ""
                )
            )
        )
    )
)</f>
        <v/>
      </c>
      <c r="N35" s="397">
        <f t="shared" si="2"/>
        <v>0</v>
      </c>
      <c r="O35" s="77" t="str">
        <f t="shared" si="7"/>
        <v/>
      </c>
      <c r="P35" s="86" t="str">
        <f t="shared" si="8"/>
        <v/>
      </c>
      <c r="R35" s="404"/>
      <c r="S35" s="403" t="str">
        <f t="shared" si="9"/>
        <v/>
      </c>
      <c r="T35" s="130" t="str">
        <f t="shared" si="10"/>
        <v/>
      </c>
      <c r="U35" s="70"/>
      <c r="V35" s="404"/>
      <c r="W35" s="70"/>
      <c r="X35" s="404"/>
      <c r="Z35" s="407" t="str">
        <f t="shared" si="11"/>
        <v/>
      </c>
      <c r="AA35" s="130" t="str">
        <f t="shared" si="3"/>
        <v/>
      </c>
      <c r="AB35" s="407" t="str">
        <f t="shared" si="4"/>
        <v/>
      </c>
      <c r="AC35" s="130" t="str">
        <f t="shared" si="5"/>
        <v/>
      </c>
      <c r="AD35" s="461"/>
    </row>
    <row r="36" spans="1:30" ht="13.5" hidden="1" outlineLevel="1" thickBot="1" x14ac:dyDescent="0.25">
      <c r="A36" s="6"/>
      <c r="B36" s="98"/>
      <c r="C36" s="323" t="str">
        <f t="shared" si="0"/>
        <v/>
      </c>
      <c r="D36" s="20"/>
      <c r="E36" s="125"/>
      <c r="F36" s="34">
        <f>IFERROR(IF(C36="UNL",INDEX(Tabel_UNL,MATCH($E36,Hulpsheets!$P$3:$P$123,0),MATCH($D36,Hulpsheets!$P$3:$U$3,0)),IF(C36="NFU",INDEX(Tabel_NFU,MATCH($E36,Hulpsheets!$W$3:$W$99,0),MATCH($D36,Hulpsheets!$W$3:$AC$3,0)),IF(C36="Overig",0,0))),0)</f>
        <v>0</v>
      </c>
      <c r="G36" s="356"/>
      <c r="H36" s="128"/>
      <c r="I36" s="1">
        <f t="shared" si="6"/>
        <v>0</v>
      </c>
      <c r="J36" s="1">
        <f t="shared" si="12"/>
        <v>0</v>
      </c>
      <c r="K36" s="359"/>
      <c r="L36" s="429" t="s">
        <v>120</v>
      </c>
      <c r="M36" s="257" t="str">
        <f>IF(LEN($C$5)&lt;=1,
    "",
    IF(
        OR($C$5="Overige (zorg-)instellingen",$C$5="Onderneming"),
        IF(Basisgegevens!$C$5="Ja",
            IFERROR(
                INDEX(Hulpsheets!$AO$3:$AR$18,
                    MATCH($C$9,Hulpsheets!$AN$3:$AN$18,0),
                    MATCH($C$6,Hulpsheets!$AO$3:$AR$3,0)
                ),
                ""
            ),
            IFERROR(
                INDEX(Hulpsheets!$AH$3:$AK$18,
                    MATCH($C$9,Hulpsheets!$AG$3:$AG$18,0),
                    MATCH($C$6,Hulpsheets!$AH$3:$AK$3,0)
                ),
                ""
            )
        ),
        IF($L36="Niet-economische activiteit",
            100%,
            IF(Basisgegevens!$C$5="Ja",
                IFERROR(
                    INDEX(Hulpsheets!$AO$3:$AR$18,
                        MATCH($C$9,Hulpsheets!$AN$3:$AN$18,0),
                        MATCH($C$6,Hulpsheets!$AO$3:$AR$3,0)
                    ),
                    ""
                ),
                IFERROR(
                    INDEX(Hulpsheets!$AH$3:$AK$18,
                        MATCH($C$9,Hulpsheets!$AG$3:$AG$18,0),
                        MATCH($C$6,Hulpsheets!$AH$3:$AK$3,0)
                    ),
                    ""
                )
            )
        )
    )
)</f>
        <v/>
      </c>
      <c r="N36" s="397">
        <f t="shared" si="2"/>
        <v>0</v>
      </c>
      <c r="O36" s="77" t="str">
        <f t="shared" si="7"/>
        <v/>
      </c>
      <c r="P36" s="86" t="str">
        <f t="shared" si="8"/>
        <v/>
      </c>
      <c r="R36" s="404"/>
      <c r="S36" s="403" t="str">
        <f t="shared" si="9"/>
        <v/>
      </c>
      <c r="T36" s="130" t="str">
        <f t="shared" si="10"/>
        <v/>
      </c>
      <c r="U36" s="70"/>
      <c r="V36" s="404"/>
      <c r="W36" s="70"/>
      <c r="X36" s="404"/>
      <c r="Z36" s="407" t="str">
        <f t="shared" si="11"/>
        <v/>
      </c>
      <c r="AA36" s="130" t="str">
        <f t="shared" si="3"/>
        <v/>
      </c>
      <c r="AB36" s="407" t="str">
        <f t="shared" si="4"/>
        <v/>
      </c>
      <c r="AC36" s="130" t="str">
        <f t="shared" si="5"/>
        <v/>
      </c>
      <c r="AD36" s="461"/>
    </row>
    <row r="37" spans="1:30" ht="13.5" hidden="1" outlineLevel="1" thickBot="1" x14ac:dyDescent="0.25">
      <c r="A37" s="6"/>
      <c r="B37" s="99"/>
      <c r="C37" s="376" t="str">
        <f t="shared" si="0"/>
        <v/>
      </c>
      <c r="D37" s="35"/>
      <c r="E37" s="126"/>
      <c r="F37" s="385">
        <f>IFERROR(IF(C37="UNL",INDEX(Tabel_UNL,MATCH($E37,Hulpsheets!$P$3:$P$123,0),MATCH($D37,Hulpsheets!$P$3:$U$3,0)),IF(C37="NFU",INDEX(Tabel_NFU,MATCH($E37,Hulpsheets!$W$3:$W$99,0),MATCH($D37,Hulpsheets!$W$3:$AC$3,0)),IF(C37="Overig",0,0))),0)</f>
        <v>0</v>
      </c>
      <c r="G37" s="357"/>
      <c r="H37" s="129"/>
      <c r="I37" s="79">
        <f t="shared" si="6"/>
        <v>0</v>
      </c>
      <c r="J37" s="79">
        <f t="shared" si="12"/>
        <v>0</v>
      </c>
      <c r="K37" s="360"/>
      <c r="L37" s="428" t="s">
        <v>120</v>
      </c>
      <c r="M37" s="427" t="str">
        <f>IF(LEN($C$5)&lt;=1,
    "",
    IF(
        OR($C$5="Overige (zorg-)instellingen",$C$5="Onderneming"),
        IF(Basisgegevens!$C$5="Ja",
            IFERROR(
                INDEX(Hulpsheets!$AO$3:$AR$18,
                    MATCH($C$9,Hulpsheets!$AN$3:$AN$18,0),
                    MATCH($C$6,Hulpsheets!$AO$3:$AR$3,0)
                ),
                ""
            ),
            IFERROR(
                INDEX(Hulpsheets!$AH$3:$AK$18,
                    MATCH($C$9,Hulpsheets!$AG$3:$AG$18,0),
                    MATCH($C$6,Hulpsheets!$AH$3:$AK$3,0)
                ),
                ""
            )
        ),
        IF($L37="Niet-economische activiteit",
            100%,
            IF(Basisgegevens!$C$5="Ja",
                IFERROR(
                    INDEX(Hulpsheets!$AO$3:$AR$18,
                        MATCH($C$9,Hulpsheets!$AN$3:$AN$18,0),
                        MATCH($C$6,Hulpsheets!$AO$3:$AR$3,0)
                    ),
                    ""
                ),
                IFERROR(
                    INDEX(Hulpsheets!$AH$3:$AK$18,
                        MATCH($C$9,Hulpsheets!$AG$3:$AG$18,0),
                        MATCH($C$6,Hulpsheets!$AH$3:$AK$3,0)
                    ),
                    ""
                )
            )
        )
    )
)</f>
        <v/>
      </c>
      <c r="N37" s="397">
        <f t="shared" si="2"/>
        <v>0</v>
      </c>
      <c r="O37" s="87" t="str">
        <f t="shared" si="7"/>
        <v/>
      </c>
      <c r="P37" s="88" t="str">
        <f t="shared" si="8"/>
        <v/>
      </c>
      <c r="R37" s="405"/>
      <c r="S37" s="403" t="str">
        <f t="shared" si="9"/>
        <v/>
      </c>
      <c r="T37" s="365" t="str">
        <f>IFERROR(R37-S37,"")</f>
        <v/>
      </c>
      <c r="U37" s="70"/>
      <c r="V37" s="411"/>
      <c r="W37" s="70"/>
      <c r="X37" s="411"/>
      <c r="Z37" s="407" t="str">
        <f t="shared" si="11"/>
        <v/>
      </c>
      <c r="AA37" s="365" t="str">
        <f t="shared" si="3"/>
        <v/>
      </c>
      <c r="AB37" s="407" t="str">
        <f t="shared" si="4"/>
        <v/>
      </c>
      <c r="AC37" s="365" t="str">
        <f t="shared" si="5"/>
        <v/>
      </c>
      <c r="AD37" s="461"/>
    </row>
    <row r="38" spans="1:30" ht="13.5" collapsed="1" thickBot="1" x14ac:dyDescent="0.25">
      <c r="A38" s="97"/>
      <c r="B38" s="9"/>
      <c r="C38" s="97"/>
      <c r="D38" s="97"/>
      <c r="E38" s="230" t="str">
        <f>"* Let op: aantal maanden is maximaal "&amp;C7</f>
        <v xml:space="preserve">* Let op: aantal maanden is maximaal </v>
      </c>
      <c r="F38" s="97"/>
      <c r="G38" s="97"/>
      <c r="H38" s="97"/>
      <c r="L38" s="418" t="s">
        <v>102</v>
      </c>
      <c r="M38" s="78"/>
      <c r="N38" s="101">
        <f>SUM(N13:N37)</f>
        <v>0</v>
      </c>
      <c r="O38" s="101">
        <f>SUM(O13:O37)</f>
        <v>0</v>
      </c>
      <c r="P38" s="101">
        <f>SUM(P13:P37)</f>
        <v>0</v>
      </c>
      <c r="R38" s="366">
        <f>SUM(R13:R37)</f>
        <v>0</v>
      </c>
      <c r="S38" s="366">
        <f>SUM(S13:S37)</f>
        <v>0</v>
      </c>
      <c r="T38" s="366">
        <f>SUM(T13:T37)</f>
        <v>0</v>
      </c>
      <c r="U38" s="70"/>
      <c r="V38" s="364">
        <f>SUM(V13:V37)</f>
        <v>0</v>
      </c>
      <c r="W38" s="70"/>
      <c r="X38" s="364">
        <f>SUM(X13:X37)</f>
        <v>0</v>
      </c>
      <c r="Z38" s="410">
        <f>SUM(Z13:Z37)</f>
        <v>0</v>
      </c>
      <c r="AA38" s="364">
        <f>SUM(AA13:AA37)</f>
        <v>0</v>
      </c>
      <c r="AB38" s="410">
        <f>SUM(AB13:AB37)</f>
        <v>0</v>
      </c>
      <c r="AC38" s="364">
        <f>SUM(AC13:AC37)</f>
        <v>0</v>
      </c>
      <c r="AD38" s="462"/>
    </row>
    <row r="39" spans="1:30" ht="16.5" customHeight="1" thickBot="1" x14ac:dyDescent="0.25">
      <c r="B39" s="5" t="s">
        <v>103</v>
      </c>
      <c r="C39" s="7"/>
      <c r="D39" s="7"/>
      <c r="E39" s="6"/>
      <c r="F39" s="6"/>
      <c r="G39" s="6"/>
      <c r="H39" s="6"/>
      <c r="Q39" s="97"/>
      <c r="R39" s="97"/>
      <c r="S39" s="97"/>
      <c r="T39" s="97"/>
      <c r="U39" s="97"/>
      <c r="V39" s="97"/>
      <c r="W39" s="97"/>
      <c r="X39" s="97"/>
      <c r="Z39" s="97"/>
      <c r="AA39" s="97"/>
      <c r="AB39" s="97"/>
      <c r="AC39" s="97"/>
      <c r="AD39" s="97"/>
    </row>
    <row r="40" spans="1:30" ht="16.5" customHeight="1" thickBot="1" x14ac:dyDescent="0.25">
      <c r="B40" s="8" t="s">
        <v>104</v>
      </c>
      <c r="C40" s="7"/>
      <c r="D40" s="7"/>
      <c r="F40" s="6"/>
      <c r="G40" s="6"/>
      <c r="H40" s="6"/>
      <c r="Q40" s="97"/>
      <c r="R40" s="406" t="s">
        <v>87</v>
      </c>
      <c r="S40" s="401"/>
      <c r="T40" s="402"/>
      <c r="U40" s="6"/>
      <c r="V40" s="498" t="s">
        <v>61</v>
      </c>
      <c r="W40" s="6"/>
      <c r="X40" s="498" t="s">
        <v>62</v>
      </c>
      <c r="Z40" s="412"/>
      <c r="AA40" s="413"/>
      <c r="AB40" s="412"/>
      <c r="AC40" s="413"/>
      <c r="AD40" s="463"/>
    </row>
    <row r="41" spans="1:30" ht="13.5" thickBot="1" x14ac:dyDescent="0.25">
      <c r="A41" s="39"/>
      <c r="B41" s="39"/>
      <c r="C41" s="39"/>
      <c r="D41" s="39"/>
      <c r="F41" s="39"/>
      <c r="G41" s="39"/>
      <c r="H41" s="39"/>
      <c r="I41" s="39"/>
      <c r="J41" s="39"/>
      <c r="K41" s="39"/>
      <c r="L41" s="39"/>
      <c r="M41" s="258"/>
      <c r="N41" s="39"/>
      <c r="O41" s="39"/>
      <c r="P41" s="97"/>
      <c r="Q41" s="97"/>
      <c r="R41" s="6"/>
      <c r="S41" s="6"/>
      <c r="T41" s="6"/>
      <c r="U41" s="6"/>
      <c r="V41" s="499"/>
      <c r="W41" s="6"/>
      <c r="X41" s="499"/>
      <c r="Z41" s="6"/>
      <c r="AA41" s="6"/>
      <c r="AB41" s="6"/>
      <c r="AC41" s="97"/>
      <c r="AD41" s="97"/>
    </row>
    <row r="42" spans="1:30" ht="21" customHeight="1" thickBot="1" x14ac:dyDescent="0.25">
      <c r="A42" s="121"/>
      <c r="B42" s="521" t="s">
        <v>88</v>
      </c>
      <c r="C42" s="522"/>
      <c r="D42" s="522"/>
      <c r="E42" s="522"/>
      <c r="F42" s="522"/>
      <c r="G42" s="522"/>
      <c r="H42" s="522"/>
      <c r="I42" s="523"/>
      <c r="J42" s="236" t="s">
        <v>105</v>
      </c>
      <c r="K42" s="236" t="s">
        <v>106</v>
      </c>
      <c r="L42" s="236" t="s">
        <v>235</v>
      </c>
      <c r="M42" s="235" t="s">
        <v>94</v>
      </c>
      <c r="N42" s="143" t="s">
        <v>66</v>
      </c>
      <c r="O42" s="142" t="s">
        <v>95</v>
      </c>
      <c r="P42" s="122" t="s">
        <v>96</v>
      </c>
      <c r="Q42" s="120"/>
      <c r="R42" s="239" t="s">
        <v>68</v>
      </c>
      <c r="S42" s="93" t="s">
        <v>97</v>
      </c>
      <c r="T42" s="238" t="s">
        <v>70</v>
      </c>
      <c r="U42" s="119"/>
      <c r="V42" s="239" t="s">
        <v>68</v>
      </c>
      <c r="W42" s="414"/>
      <c r="X42" s="239" t="s">
        <v>68</v>
      </c>
      <c r="Y42" s="120"/>
      <c r="Z42" s="238" t="s">
        <v>97</v>
      </c>
      <c r="AA42" s="238" t="s">
        <v>70</v>
      </c>
      <c r="AB42" s="238" t="s">
        <v>97</v>
      </c>
      <c r="AC42" s="238" t="s">
        <v>70</v>
      </c>
      <c r="AD42" s="118"/>
    </row>
    <row r="43" spans="1:30" ht="14.25" customHeight="1" x14ac:dyDescent="0.2">
      <c r="A43" s="6"/>
      <c r="B43" s="524"/>
      <c r="C43" s="525"/>
      <c r="D43" s="525"/>
      <c r="E43" s="525"/>
      <c r="F43" s="525"/>
      <c r="G43" s="525"/>
      <c r="H43" s="525"/>
      <c r="I43" s="526"/>
      <c r="J43" s="138"/>
      <c r="K43" s="292"/>
      <c r="L43" s="429" t="s">
        <v>120</v>
      </c>
      <c r="M43" s="257" t="str">
        <f>IF(LEN($C$5)&lt;=1,
    "",
    IF(
        OR($C$5="Overige (zorg-)instellingen",$C$5="Onderneming"),
        IF(Basisgegevens!$C$5="Ja",
            IFERROR(
                INDEX(Hulpsheets!$AO$3:$AR$18,
                    MATCH($C$9,Hulpsheets!$AN$3:$AN$18,0),
                    MATCH($C$6,Hulpsheets!$AO$3:$AR$3,0)
                ),
                ""
            ),
            IFERROR(
                INDEX(Hulpsheets!$AH$3:$AK$18,
                    MATCH($C$9,Hulpsheets!$AG$3:$AG$18,0),
                    MATCH($C$6,Hulpsheets!$AH$3:$AK$3,0)
                ),
                ""
            )
        ),
        IF($L43="Niet-economische activiteit",
            100%,
            IF(Basisgegevens!$C$5="Ja",
                IFERROR(
                    INDEX(Hulpsheets!$AO$3:$AR$18,
                        MATCH($C$9,Hulpsheets!$AN$3:$AN$18,0),
                        MATCH($C$6,Hulpsheets!$AO$3:$AR$3,0)
                    ),
                    ""
                ),
                IFERROR(
                    INDEX(Hulpsheets!$AH$3:$AK$18,
                        MATCH($C$9,Hulpsheets!$AG$3:$AG$18,0),
                        MATCH($C$6,Hulpsheets!$AH$3:$AK$3,0)
                    ),
                    ""
                )
            )
        )
    )
)</f>
        <v/>
      </c>
      <c r="N43" s="397">
        <f t="shared" ref="N43:N67" si="13">IFERROR(J43*K43,"")</f>
        <v>0</v>
      </c>
      <c r="O43" s="82" t="str">
        <f>IFERROR(N43*M43,"")</f>
        <v/>
      </c>
      <c r="P43" s="81" t="str">
        <f>IFERROR(N43-O43,"")</f>
        <v/>
      </c>
      <c r="R43" s="404"/>
      <c r="S43" s="403" t="str">
        <f>IFERROR($R43*(1-$M43),"")</f>
        <v/>
      </c>
      <c r="T43" s="130" t="str">
        <f>IFERROR(R43-S43,"")</f>
        <v/>
      </c>
      <c r="U43" s="80"/>
      <c r="V43" s="404"/>
      <c r="W43" s="70"/>
      <c r="X43" s="404"/>
      <c r="Z43" s="407" t="str">
        <f>IFERROR($V43*(1-$M43),"")</f>
        <v/>
      </c>
      <c r="AA43" s="130" t="str">
        <f t="shared" ref="AA43:AA67" si="14">IFERROR(V43-Z43,"")</f>
        <v/>
      </c>
      <c r="AB43" s="407" t="str">
        <f t="shared" ref="AB43:AB67" si="15">IFERROR($X43*(1-$M43),"")</f>
        <v/>
      </c>
      <c r="AC43" s="130" t="str">
        <f t="shared" ref="AC43:AC67" si="16">IFERROR(X43-AB43,"")</f>
        <v/>
      </c>
      <c r="AD43" s="461"/>
    </row>
    <row r="44" spans="1:30" x14ac:dyDescent="0.2">
      <c r="A44" s="6"/>
      <c r="B44" s="500"/>
      <c r="C44" s="501"/>
      <c r="D44" s="501"/>
      <c r="E44" s="501"/>
      <c r="F44" s="501"/>
      <c r="G44" s="501"/>
      <c r="H44" s="501"/>
      <c r="I44" s="502"/>
      <c r="J44" s="139"/>
      <c r="K44" s="254"/>
      <c r="L44" s="429" t="s">
        <v>120</v>
      </c>
      <c r="M44" s="257" t="str">
        <f>IF(LEN($C$5)&lt;=1,
    "",
    IF(
        OR($C$5="Overige (zorg-)instellingen",$C$5="Onderneming"),
        IF(Basisgegevens!$C$5="Ja",
            IFERROR(
                INDEX(Hulpsheets!$AO$3:$AR$18,
                    MATCH($C$9,Hulpsheets!$AN$3:$AN$18,0),
                    MATCH($C$6,Hulpsheets!$AO$3:$AR$3,0)
                ),
                ""
            ),
            IFERROR(
                INDEX(Hulpsheets!$AH$3:$AK$18,
                    MATCH($C$9,Hulpsheets!$AG$3:$AG$18,0),
                    MATCH($C$6,Hulpsheets!$AH$3:$AK$3,0)
                ),
                ""
            )
        ),
        IF($L44="Niet-economische activiteit",
            100%,
            IF(Basisgegevens!$C$5="Ja",
                IFERROR(
                    INDEX(Hulpsheets!$AO$3:$AR$18,
                        MATCH($C$9,Hulpsheets!$AN$3:$AN$18,0),
                        MATCH($C$6,Hulpsheets!$AO$3:$AR$3,0)
                    ),
                    ""
                ),
                IFERROR(
                    INDEX(Hulpsheets!$AH$3:$AK$18,
                        MATCH($C$9,Hulpsheets!$AG$3:$AG$18,0),
                        MATCH($C$6,Hulpsheets!$AH$3:$AK$3,0)
                    ),
                    ""
                )
            )
        )
    )
)</f>
        <v/>
      </c>
      <c r="N44" s="397">
        <f t="shared" si="13"/>
        <v>0</v>
      </c>
      <c r="O44" s="77" t="str">
        <f t="shared" ref="O44:O67" si="17">IFERROR(N44*M44,"")</f>
        <v/>
      </c>
      <c r="P44" s="81" t="str">
        <f t="shared" ref="P44:P67" si="18">IFERROR(N44-O44,"")</f>
        <v/>
      </c>
      <c r="R44" s="404"/>
      <c r="S44" s="403" t="str">
        <f t="shared" ref="S44:S67" si="19">IFERROR($R44*(1-$M44),"")</f>
        <v/>
      </c>
      <c r="T44" s="130" t="str">
        <f t="shared" ref="T44:T67" si="20">IFERROR(R44-S44,"")</f>
        <v/>
      </c>
      <c r="U44" s="70"/>
      <c r="V44" s="404"/>
      <c r="W44" s="70"/>
      <c r="X44" s="404"/>
      <c r="Z44" s="407" t="str">
        <f t="shared" ref="Z44:Z66" si="21">IFERROR($V44*(1-$M44),"")</f>
        <v/>
      </c>
      <c r="AA44" s="130" t="str">
        <f t="shared" si="14"/>
        <v/>
      </c>
      <c r="AB44" s="407" t="str">
        <f t="shared" si="15"/>
        <v/>
      </c>
      <c r="AC44" s="130" t="str">
        <f t="shared" si="16"/>
        <v/>
      </c>
      <c r="AD44" s="461"/>
    </row>
    <row r="45" spans="1:30" x14ac:dyDescent="0.2">
      <c r="A45" s="6"/>
      <c r="B45" s="500"/>
      <c r="C45" s="501"/>
      <c r="D45" s="501"/>
      <c r="E45" s="501"/>
      <c r="F45" s="501"/>
      <c r="G45" s="501"/>
      <c r="H45" s="501"/>
      <c r="I45" s="502"/>
      <c r="J45" s="139"/>
      <c r="K45" s="254"/>
      <c r="L45" s="429" t="s">
        <v>120</v>
      </c>
      <c r="M45" s="257" t="str">
        <f>IF(LEN($C$5)&lt;=1,
    "",
    IF(
        OR($C$5="Overige (zorg-)instellingen",$C$5="Onderneming"),
        IF(Basisgegevens!$C$5="Ja",
            IFERROR(
                INDEX(Hulpsheets!$AO$3:$AR$18,
                    MATCH($C$9,Hulpsheets!$AN$3:$AN$18,0),
                    MATCH($C$6,Hulpsheets!$AO$3:$AR$3,0)
                ),
                ""
            ),
            IFERROR(
                INDEX(Hulpsheets!$AH$3:$AK$18,
                    MATCH($C$9,Hulpsheets!$AG$3:$AG$18,0),
                    MATCH($C$6,Hulpsheets!$AH$3:$AK$3,0)
                ),
                ""
            )
        ),
        IF($L45="Niet-economische activiteit",
            100%,
            IF(Basisgegevens!$C$5="Ja",
                IFERROR(
                    INDEX(Hulpsheets!$AO$3:$AR$18,
                        MATCH($C$9,Hulpsheets!$AN$3:$AN$18,0),
                        MATCH($C$6,Hulpsheets!$AO$3:$AR$3,0)
                    ),
                    ""
                ),
                IFERROR(
                    INDEX(Hulpsheets!$AH$3:$AK$18,
                        MATCH($C$9,Hulpsheets!$AG$3:$AG$18,0),
                        MATCH($C$6,Hulpsheets!$AH$3:$AK$3,0)
                    ),
                    ""
                )
            )
        )
    )
)</f>
        <v/>
      </c>
      <c r="N45" s="397">
        <f t="shared" si="13"/>
        <v>0</v>
      </c>
      <c r="O45" s="77" t="str">
        <f t="shared" si="17"/>
        <v/>
      </c>
      <c r="P45" s="81" t="str">
        <f t="shared" si="18"/>
        <v/>
      </c>
      <c r="R45" s="404"/>
      <c r="S45" s="403" t="str">
        <f t="shared" si="19"/>
        <v/>
      </c>
      <c r="T45" s="130" t="str">
        <f t="shared" si="20"/>
        <v/>
      </c>
      <c r="U45" s="70"/>
      <c r="V45" s="404"/>
      <c r="W45" s="70"/>
      <c r="X45" s="404"/>
      <c r="Z45" s="407" t="str">
        <f t="shared" si="21"/>
        <v/>
      </c>
      <c r="AA45" s="130" t="str">
        <f t="shared" si="14"/>
        <v/>
      </c>
      <c r="AB45" s="407" t="str">
        <f t="shared" si="15"/>
        <v/>
      </c>
      <c r="AC45" s="130" t="str">
        <f t="shared" si="16"/>
        <v/>
      </c>
      <c r="AD45" s="461"/>
    </row>
    <row r="46" spans="1:30" x14ac:dyDescent="0.2">
      <c r="A46" s="6"/>
      <c r="B46" s="500"/>
      <c r="C46" s="501"/>
      <c r="D46" s="501"/>
      <c r="E46" s="501"/>
      <c r="F46" s="501"/>
      <c r="G46" s="501"/>
      <c r="H46" s="501"/>
      <c r="I46" s="502"/>
      <c r="J46" s="139"/>
      <c r="K46" s="254"/>
      <c r="L46" s="429" t="s">
        <v>120</v>
      </c>
      <c r="M46" s="257" t="str">
        <f>IF(LEN($C$5)&lt;=1,
    "",
    IF(
        OR($C$5="Overige (zorg-)instellingen",$C$5="Onderneming"),
        IF(Basisgegevens!$C$5="Ja",
            IFERROR(
                INDEX(Hulpsheets!$AO$3:$AR$18,
                    MATCH($C$9,Hulpsheets!$AN$3:$AN$18,0),
                    MATCH($C$6,Hulpsheets!$AO$3:$AR$3,0)
                ),
                ""
            ),
            IFERROR(
                INDEX(Hulpsheets!$AH$3:$AK$18,
                    MATCH($C$9,Hulpsheets!$AG$3:$AG$18,0),
                    MATCH($C$6,Hulpsheets!$AH$3:$AK$3,0)
                ),
                ""
            )
        ),
        IF($L46="Niet-economische activiteit",
            100%,
            IF(Basisgegevens!$C$5="Ja",
                IFERROR(
                    INDEX(Hulpsheets!$AO$3:$AR$18,
                        MATCH($C$9,Hulpsheets!$AN$3:$AN$18,0),
                        MATCH($C$6,Hulpsheets!$AO$3:$AR$3,0)
                    ),
                    ""
                ),
                IFERROR(
                    INDEX(Hulpsheets!$AH$3:$AK$18,
                        MATCH($C$9,Hulpsheets!$AG$3:$AG$18,0),
                        MATCH($C$6,Hulpsheets!$AH$3:$AK$3,0)
                    ),
                    ""
                )
            )
        )
    )
)</f>
        <v/>
      </c>
      <c r="N46" s="397">
        <f t="shared" si="13"/>
        <v>0</v>
      </c>
      <c r="O46" s="77" t="str">
        <f t="shared" si="17"/>
        <v/>
      </c>
      <c r="P46" s="81" t="str">
        <f t="shared" si="18"/>
        <v/>
      </c>
      <c r="R46" s="404"/>
      <c r="S46" s="403" t="str">
        <f t="shared" si="19"/>
        <v/>
      </c>
      <c r="T46" s="130" t="str">
        <f t="shared" si="20"/>
        <v/>
      </c>
      <c r="U46" s="70"/>
      <c r="V46" s="404"/>
      <c r="W46" s="70"/>
      <c r="X46" s="404"/>
      <c r="Z46" s="407" t="str">
        <f t="shared" si="21"/>
        <v/>
      </c>
      <c r="AA46" s="130" t="str">
        <f t="shared" si="14"/>
        <v/>
      </c>
      <c r="AB46" s="407" t="str">
        <f t="shared" si="15"/>
        <v/>
      </c>
      <c r="AC46" s="130" t="str">
        <f t="shared" si="16"/>
        <v/>
      </c>
      <c r="AD46" s="461"/>
    </row>
    <row r="47" spans="1:30" x14ac:dyDescent="0.2">
      <c r="A47" s="6"/>
      <c r="B47" s="500"/>
      <c r="C47" s="501"/>
      <c r="D47" s="501"/>
      <c r="E47" s="501"/>
      <c r="F47" s="501"/>
      <c r="G47" s="501"/>
      <c r="H47" s="501"/>
      <c r="I47" s="502"/>
      <c r="J47" s="139"/>
      <c r="K47" s="254"/>
      <c r="L47" s="429" t="s">
        <v>120</v>
      </c>
      <c r="M47" s="257" t="str">
        <f>IF(LEN($C$5)&lt;=1,
    "",
    IF(
        OR($C$5="Overige (zorg-)instellingen",$C$5="Onderneming"),
        IF(Basisgegevens!$C$5="Ja",
            IFERROR(
                INDEX(Hulpsheets!$AO$3:$AR$18,
                    MATCH($C$9,Hulpsheets!$AN$3:$AN$18,0),
                    MATCH($C$6,Hulpsheets!$AO$3:$AR$3,0)
                ),
                ""
            ),
            IFERROR(
                INDEX(Hulpsheets!$AH$3:$AK$18,
                    MATCH($C$9,Hulpsheets!$AG$3:$AG$18,0),
                    MATCH($C$6,Hulpsheets!$AH$3:$AK$3,0)
                ),
                ""
            )
        ),
        IF($L47="Niet-economische activiteit",
            100%,
            IF(Basisgegevens!$C$5="Ja",
                IFERROR(
                    INDEX(Hulpsheets!$AO$3:$AR$18,
                        MATCH($C$9,Hulpsheets!$AN$3:$AN$18,0),
                        MATCH($C$6,Hulpsheets!$AO$3:$AR$3,0)
                    ),
                    ""
                ),
                IFERROR(
                    INDEX(Hulpsheets!$AH$3:$AK$18,
                        MATCH($C$9,Hulpsheets!$AG$3:$AG$18,0),
                        MATCH($C$6,Hulpsheets!$AH$3:$AK$3,0)
                    ),
                    ""
                )
            )
        )
    )
)</f>
        <v/>
      </c>
      <c r="N47" s="397">
        <f t="shared" si="13"/>
        <v>0</v>
      </c>
      <c r="O47" s="77" t="str">
        <f t="shared" si="17"/>
        <v/>
      </c>
      <c r="P47" s="81" t="str">
        <f t="shared" si="18"/>
        <v/>
      </c>
      <c r="R47" s="404"/>
      <c r="S47" s="403" t="str">
        <f t="shared" si="19"/>
        <v/>
      </c>
      <c r="T47" s="130" t="str">
        <f t="shared" si="20"/>
        <v/>
      </c>
      <c r="U47" s="70"/>
      <c r="V47" s="404"/>
      <c r="W47" s="70"/>
      <c r="X47" s="404"/>
      <c r="Z47" s="407" t="str">
        <f t="shared" si="21"/>
        <v/>
      </c>
      <c r="AA47" s="130" t="str">
        <f t="shared" si="14"/>
        <v/>
      </c>
      <c r="AB47" s="407" t="str">
        <f t="shared" si="15"/>
        <v/>
      </c>
      <c r="AC47" s="130" t="str">
        <f t="shared" si="16"/>
        <v/>
      </c>
      <c r="AD47" s="461"/>
    </row>
    <row r="48" spans="1:30" x14ac:dyDescent="0.2">
      <c r="A48" s="6"/>
      <c r="B48" s="500"/>
      <c r="C48" s="501"/>
      <c r="D48" s="501"/>
      <c r="E48" s="501"/>
      <c r="F48" s="501"/>
      <c r="G48" s="501"/>
      <c r="H48" s="501"/>
      <c r="I48" s="502"/>
      <c r="J48" s="139"/>
      <c r="K48" s="254"/>
      <c r="L48" s="429" t="s">
        <v>120</v>
      </c>
      <c r="M48" s="257" t="str">
        <f>IF(LEN($C$5)&lt;=1,
    "",
    IF(
        OR($C$5="Overige (zorg-)instellingen",$C$5="Onderneming"),
        IF(Basisgegevens!$C$5="Ja",
            IFERROR(
                INDEX(Hulpsheets!$AO$3:$AR$18,
                    MATCH($C$9,Hulpsheets!$AN$3:$AN$18,0),
                    MATCH($C$6,Hulpsheets!$AO$3:$AR$3,0)
                ),
                ""
            ),
            IFERROR(
                INDEX(Hulpsheets!$AH$3:$AK$18,
                    MATCH($C$9,Hulpsheets!$AG$3:$AG$18,0),
                    MATCH($C$6,Hulpsheets!$AH$3:$AK$3,0)
                ),
                ""
            )
        ),
        IF($L48="Niet-economische activiteit",
            100%,
            IF(Basisgegevens!$C$5="Ja",
                IFERROR(
                    INDEX(Hulpsheets!$AO$3:$AR$18,
                        MATCH($C$9,Hulpsheets!$AN$3:$AN$18,0),
                        MATCH($C$6,Hulpsheets!$AO$3:$AR$3,0)
                    ),
                    ""
                ),
                IFERROR(
                    INDEX(Hulpsheets!$AH$3:$AK$18,
                        MATCH($C$9,Hulpsheets!$AG$3:$AG$18,0),
                        MATCH($C$6,Hulpsheets!$AH$3:$AK$3,0)
                    ),
                    ""
                )
            )
        )
    )
)</f>
        <v/>
      </c>
      <c r="N48" s="397">
        <f t="shared" si="13"/>
        <v>0</v>
      </c>
      <c r="O48" s="77" t="str">
        <f t="shared" si="17"/>
        <v/>
      </c>
      <c r="P48" s="81" t="str">
        <f t="shared" si="18"/>
        <v/>
      </c>
      <c r="R48" s="404"/>
      <c r="S48" s="403" t="str">
        <f t="shared" si="19"/>
        <v/>
      </c>
      <c r="T48" s="130" t="str">
        <f t="shared" si="20"/>
        <v/>
      </c>
      <c r="U48" s="70"/>
      <c r="V48" s="404"/>
      <c r="W48" s="70"/>
      <c r="X48" s="404"/>
      <c r="Z48" s="407" t="str">
        <f t="shared" si="21"/>
        <v/>
      </c>
      <c r="AA48" s="130" t="str">
        <f t="shared" si="14"/>
        <v/>
      </c>
      <c r="AB48" s="407" t="str">
        <f t="shared" si="15"/>
        <v/>
      </c>
      <c r="AC48" s="130" t="str">
        <f t="shared" si="16"/>
        <v/>
      </c>
      <c r="AD48" s="461"/>
    </row>
    <row r="49" spans="1:30" x14ac:dyDescent="0.2">
      <c r="A49" s="6"/>
      <c r="B49" s="500"/>
      <c r="C49" s="501"/>
      <c r="D49" s="501"/>
      <c r="E49" s="501"/>
      <c r="F49" s="501"/>
      <c r="G49" s="501"/>
      <c r="H49" s="501"/>
      <c r="I49" s="502"/>
      <c r="J49" s="139"/>
      <c r="K49" s="254"/>
      <c r="L49" s="429" t="s">
        <v>120</v>
      </c>
      <c r="M49" s="257" t="str">
        <f>IF(LEN($C$5)&lt;=1,
    "",
    IF(
        OR($C$5="Overige (zorg-)instellingen",$C$5="Onderneming"),
        IF(Basisgegevens!$C$5="Ja",
            IFERROR(
                INDEX(Hulpsheets!$AO$3:$AR$18,
                    MATCH($C$9,Hulpsheets!$AN$3:$AN$18,0),
                    MATCH($C$6,Hulpsheets!$AO$3:$AR$3,0)
                ),
                ""
            ),
            IFERROR(
                INDEX(Hulpsheets!$AH$3:$AK$18,
                    MATCH($C$9,Hulpsheets!$AG$3:$AG$18,0),
                    MATCH($C$6,Hulpsheets!$AH$3:$AK$3,0)
                ),
                ""
            )
        ),
        IF($L49="Niet-economische activiteit",
            100%,
            IF(Basisgegevens!$C$5="Ja",
                IFERROR(
                    INDEX(Hulpsheets!$AO$3:$AR$18,
                        MATCH($C$9,Hulpsheets!$AN$3:$AN$18,0),
                        MATCH($C$6,Hulpsheets!$AO$3:$AR$3,0)
                    ),
                    ""
                ),
                IFERROR(
                    INDEX(Hulpsheets!$AH$3:$AK$18,
                        MATCH($C$9,Hulpsheets!$AG$3:$AG$18,0),
                        MATCH($C$6,Hulpsheets!$AH$3:$AK$3,0)
                    ),
                    ""
                )
            )
        )
    )
)</f>
        <v/>
      </c>
      <c r="N49" s="397">
        <f t="shared" si="13"/>
        <v>0</v>
      </c>
      <c r="O49" s="77" t="str">
        <f t="shared" si="17"/>
        <v/>
      </c>
      <c r="P49" s="81" t="str">
        <f t="shared" si="18"/>
        <v/>
      </c>
      <c r="R49" s="404"/>
      <c r="S49" s="403" t="str">
        <f t="shared" si="19"/>
        <v/>
      </c>
      <c r="T49" s="130" t="str">
        <f t="shared" si="20"/>
        <v/>
      </c>
      <c r="U49" s="70"/>
      <c r="V49" s="404"/>
      <c r="W49" s="70"/>
      <c r="X49" s="404"/>
      <c r="Z49" s="407" t="str">
        <f t="shared" si="21"/>
        <v/>
      </c>
      <c r="AA49" s="130" t="str">
        <f t="shared" si="14"/>
        <v/>
      </c>
      <c r="AB49" s="407" t="str">
        <f t="shared" si="15"/>
        <v/>
      </c>
      <c r="AC49" s="130" t="str">
        <f t="shared" si="16"/>
        <v/>
      </c>
      <c r="AD49" s="461"/>
    </row>
    <row r="50" spans="1:30" x14ac:dyDescent="0.2">
      <c r="A50" s="6"/>
      <c r="B50" s="500"/>
      <c r="C50" s="501"/>
      <c r="D50" s="501"/>
      <c r="E50" s="501"/>
      <c r="F50" s="501"/>
      <c r="G50" s="501"/>
      <c r="H50" s="501"/>
      <c r="I50" s="502"/>
      <c r="J50" s="139"/>
      <c r="K50" s="254"/>
      <c r="L50" s="429" t="s">
        <v>120</v>
      </c>
      <c r="M50" s="257" t="str">
        <f>IF(LEN($C$5)&lt;=1,
    "",
    IF(
        OR($C$5="Overige (zorg-)instellingen",$C$5="Onderneming"),
        IF(Basisgegevens!$C$5="Ja",
            IFERROR(
                INDEX(Hulpsheets!$AO$3:$AR$18,
                    MATCH($C$9,Hulpsheets!$AN$3:$AN$18,0),
                    MATCH($C$6,Hulpsheets!$AO$3:$AR$3,0)
                ),
                ""
            ),
            IFERROR(
                INDEX(Hulpsheets!$AH$3:$AK$18,
                    MATCH($C$9,Hulpsheets!$AG$3:$AG$18,0),
                    MATCH($C$6,Hulpsheets!$AH$3:$AK$3,0)
                ),
                ""
            )
        ),
        IF($L50="Niet-economische activiteit",
            100%,
            IF(Basisgegevens!$C$5="Ja",
                IFERROR(
                    INDEX(Hulpsheets!$AO$3:$AR$18,
                        MATCH($C$9,Hulpsheets!$AN$3:$AN$18,0),
                        MATCH($C$6,Hulpsheets!$AO$3:$AR$3,0)
                    ),
                    ""
                ),
                IFERROR(
                    INDEX(Hulpsheets!$AH$3:$AK$18,
                        MATCH($C$9,Hulpsheets!$AG$3:$AG$18,0),
                        MATCH($C$6,Hulpsheets!$AH$3:$AK$3,0)
                    ),
                    ""
                )
            )
        )
    )
)</f>
        <v/>
      </c>
      <c r="N50" s="397">
        <f t="shared" si="13"/>
        <v>0</v>
      </c>
      <c r="O50" s="77" t="str">
        <f t="shared" si="17"/>
        <v/>
      </c>
      <c r="P50" s="81" t="str">
        <f t="shared" si="18"/>
        <v/>
      </c>
      <c r="R50" s="404"/>
      <c r="S50" s="403" t="str">
        <f t="shared" si="19"/>
        <v/>
      </c>
      <c r="T50" s="130" t="str">
        <f t="shared" si="20"/>
        <v/>
      </c>
      <c r="U50" s="70"/>
      <c r="V50" s="404"/>
      <c r="W50" s="70"/>
      <c r="X50" s="404"/>
      <c r="Z50" s="407" t="str">
        <f t="shared" si="21"/>
        <v/>
      </c>
      <c r="AA50" s="130" t="str">
        <f t="shared" si="14"/>
        <v/>
      </c>
      <c r="AB50" s="407" t="str">
        <f t="shared" si="15"/>
        <v/>
      </c>
      <c r="AC50" s="130" t="str">
        <f t="shared" si="16"/>
        <v/>
      </c>
      <c r="AD50" s="461"/>
    </row>
    <row r="51" spans="1:30" x14ac:dyDescent="0.2">
      <c r="A51" s="6"/>
      <c r="B51" s="500"/>
      <c r="C51" s="501"/>
      <c r="D51" s="501"/>
      <c r="E51" s="501"/>
      <c r="F51" s="501"/>
      <c r="G51" s="501"/>
      <c r="H51" s="501"/>
      <c r="I51" s="502"/>
      <c r="J51" s="139"/>
      <c r="K51" s="254"/>
      <c r="L51" s="429" t="s">
        <v>120</v>
      </c>
      <c r="M51" s="257" t="str">
        <f>IF(LEN($C$5)&lt;=1,
    "",
    IF(
        OR($C$5="Overige (zorg-)instellingen",$C$5="Onderneming"),
        IF(Basisgegevens!$C$5="Ja",
            IFERROR(
                INDEX(Hulpsheets!$AO$3:$AR$18,
                    MATCH($C$9,Hulpsheets!$AN$3:$AN$18,0),
                    MATCH($C$6,Hulpsheets!$AO$3:$AR$3,0)
                ),
                ""
            ),
            IFERROR(
                INDEX(Hulpsheets!$AH$3:$AK$18,
                    MATCH($C$9,Hulpsheets!$AG$3:$AG$18,0),
                    MATCH($C$6,Hulpsheets!$AH$3:$AK$3,0)
                ),
                ""
            )
        ),
        IF($L51="Niet-economische activiteit",
            100%,
            IF(Basisgegevens!$C$5="Ja",
                IFERROR(
                    INDEX(Hulpsheets!$AO$3:$AR$18,
                        MATCH($C$9,Hulpsheets!$AN$3:$AN$18,0),
                        MATCH($C$6,Hulpsheets!$AO$3:$AR$3,0)
                    ),
                    ""
                ),
                IFERROR(
                    INDEX(Hulpsheets!$AH$3:$AK$18,
                        MATCH($C$9,Hulpsheets!$AG$3:$AG$18,0),
                        MATCH($C$6,Hulpsheets!$AH$3:$AK$3,0)
                    ),
                    ""
                )
            )
        )
    )
)</f>
        <v/>
      </c>
      <c r="N51" s="397">
        <f t="shared" si="13"/>
        <v>0</v>
      </c>
      <c r="O51" s="77" t="str">
        <f t="shared" si="17"/>
        <v/>
      </c>
      <c r="P51" s="81" t="str">
        <f t="shared" si="18"/>
        <v/>
      </c>
      <c r="R51" s="404"/>
      <c r="S51" s="403" t="str">
        <f t="shared" si="19"/>
        <v/>
      </c>
      <c r="T51" s="130" t="str">
        <f t="shared" si="20"/>
        <v/>
      </c>
      <c r="U51" s="70"/>
      <c r="V51" s="404"/>
      <c r="W51" s="70"/>
      <c r="X51" s="404"/>
      <c r="Z51" s="407" t="str">
        <f t="shared" si="21"/>
        <v/>
      </c>
      <c r="AA51" s="130" t="str">
        <f t="shared" si="14"/>
        <v/>
      </c>
      <c r="AB51" s="407" t="str">
        <f t="shared" si="15"/>
        <v/>
      </c>
      <c r="AC51" s="130" t="str">
        <f t="shared" si="16"/>
        <v/>
      </c>
      <c r="AD51" s="461"/>
    </row>
    <row r="52" spans="1:30" x14ac:dyDescent="0.2">
      <c r="A52" s="6"/>
      <c r="B52" s="500"/>
      <c r="C52" s="501"/>
      <c r="D52" s="501"/>
      <c r="E52" s="501"/>
      <c r="F52" s="501"/>
      <c r="G52" s="501"/>
      <c r="H52" s="501"/>
      <c r="I52" s="502"/>
      <c r="J52" s="139"/>
      <c r="K52" s="254"/>
      <c r="L52" s="429" t="s">
        <v>120</v>
      </c>
      <c r="M52" s="257" t="str">
        <f>IF(LEN($C$5)&lt;=1,
    "",
    IF(
        OR($C$5="Overige (zorg-)instellingen",$C$5="Onderneming"),
        IF(Basisgegevens!$C$5="Ja",
            IFERROR(
                INDEX(Hulpsheets!$AO$3:$AR$18,
                    MATCH($C$9,Hulpsheets!$AN$3:$AN$18,0),
                    MATCH($C$6,Hulpsheets!$AO$3:$AR$3,0)
                ),
                ""
            ),
            IFERROR(
                INDEX(Hulpsheets!$AH$3:$AK$18,
                    MATCH($C$9,Hulpsheets!$AG$3:$AG$18,0),
                    MATCH($C$6,Hulpsheets!$AH$3:$AK$3,0)
                ),
                ""
            )
        ),
        IF($L52="Niet-economische activiteit",
            100%,
            IF(Basisgegevens!$C$5="Ja",
                IFERROR(
                    INDEX(Hulpsheets!$AO$3:$AR$18,
                        MATCH($C$9,Hulpsheets!$AN$3:$AN$18,0),
                        MATCH($C$6,Hulpsheets!$AO$3:$AR$3,0)
                    ),
                    ""
                ),
                IFERROR(
                    INDEX(Hulpsheets!$AH$3:$AK$18,
                        MATCH($C$9,Hulpsheets!$AG$3:$AG$18,0),
                        MATCH($C$6,Hulpsheets!$AH$3:$AK$3,0)
                    ),
                    ""
                )
            )
        )
    )
)</f>
        <v/>
      </c>
      <c r="N52" s="397">
        <f t="shared" si="13"/>
        <v>0</v>
      </c>
      <c r="O52" s="77" t="str">
        <f t="shared" si="17"/>
        <v/>
      </c>
      <c r="P52" s="81" t="str">
        <f t="shared" si="18"/>
        <v/>
      </c>
      <c r="R52" s="404"/>
      <c r="S52" s="403" t="str">
        <f t="shared" si="19"/>
        <v/>
      </c>
      <c r="T52" s="130" t="str">
        <f t="shared" si="20"/>
        <v/>
      </c>
      <c r="U52" s="70"/>
      <c r="V52" s="404"/>
      <c r="W52" s="70"/>
      <c r="X52" s="404"/>
      <c r="Z52" s="407" t="str">
        <f t="shared" si="21"/>
        <v/>
      </c>
      <c r="AA52" s="130" t="str">
        <f t="shared" si="14"/>
        <v/>
      </c>
      <c r="AB52" s="407" t="str">
        <f t="shared" si="15"/>
        <v/>
      </c>
      <c r="AC52" s="130" t="str">
        <f t="shared" si="16"/>
        <v/>
      </c>
      <c r="AD52" s="461"/>
    </row>
    <row r="53" spans="1:30" x14ac:dyDescent="0.2">
      <c r="A53" s="6"/>
      <c r="B53" s="500"/>
      <c r="C53" s="501"/>
      <c r="D53" s="501"/>
      <c r="E53" s="501"/>
      <c r="F53" s="501"/>
      <c r="G53" s="501"/>
      <c r="H53" s="501"/>
      <c r="I53" s="502"/>
      <c r="J53" s="139"/>
      <c r="K53" s="254"/>
      <c r="L53" s="429" t="s">
        <v>120</v>
      </c>
      <c r="M53" s="257" t="str">
        <f>IF(LEN($C$5)&lt;=1,
    "",
    IF(
        OR($C$5="Overige (zorg-)instellingen",$C$5="Onderneming"),
        IF(Basisgegevens!$C$5="Ja",
            IFERROR(
                INDEX(Hulpsheets!$AO$3:$AR$18,
                    MATCH($C$9,Hulpsheets!$AN$3:$AN$18,0),
                    MATCH($C$6,Hulpsheets!$AO$3:$AR$3,0)
                ),
                ""
            ),
            IFERROR(
                INDEX(Hulpsheets!$AH$3:$AK$18,
                    MATCH($C$9,Hulpsheets!$AG$3:$AG$18,0),
                    MATCH($C$6,Hulpsheets!$AH$3:$AK$3,0)
                ),
                ""
            )
        ),
        IF($L53="Niet-economische activiteit",
            100%,
            IF(Basisgegevens!$C$5="Ja",
                IFERROR(
                    INDEX(Hulpsheets!$AO$3:$AR$18,
                        MATCH($C$9,Hulpsheets!$AN$3:$AN$18,0),
                        MATCH($C$6,Hulpsheets!$AO$3:$AR$3,0)
                    ),
                    ""
                ),
                IFERROR(
                    INDEX(Hulpsheets!$AH$3:$AK$18,
                        MATCH($C$9,Hulpsheets!$AG$3:$AG$18,0),
                        MATCH($C$6,Hulpsheets!$AH$3:$AK$3,0)
                    ),
                    ""
                )
            )
        )
    )
)</f>
        <v/>
      </c>
      <c r="N53" s="397">
        <f t="shared" si="13"/>
        <v>0</v>
      </c>
      <c r="O53" s="77" t="str">
        <f t="shared" si="17"/>
        <v/>
      </c>
      <c r="P53" s="81" t="str">
        <f t="shared" si="18"/>
        <v/>
      </c>
      <c r="R53" s="404"/>
      <c r="S53" s="403" t="str">
        <f t="shared" si="19"/>
        <v/>
      </c>
      <c r="T53" s="130" t="str">
        <f t="shared" si="20"/>
        <v/>
      </c>
      <c r="U53" s="70"/>
      <c r="V53" s="404"/>
      <c r="W53" s="70"/>
      <c r="X53" s="404"/>
      <c r="Z53" s="407" t="str">
        <f t="shared" si="21"/>
        <v/>
      </c>
      <c r="AA53" s="130" t="str">
        <f t="shared" si="14"/>
        <v/>
      </c>
      <c r="AB53" s="407" t="str">
        <f t="shared" si="15"/>
        <v/>
      </c>
      <c r="AC53" s="130" t="str">
        <f t="shared" si="16"/>
        <v/>
      </c>
      <c r="AD53" s="461"/>
    </row>
    <row r="54" spans="1:30" x14ac:dyDescent="0.2">
      <c r="A54" s="6"/>
      <c r="B54" s="500"/>
      <c r="C54" s="501"/>
      <c r="D54" s="501"/>
      <c r="E54" s="501"/>
      <c r="F54" s="501"/>
      <c r="G54" s="501"/>
      <c r="H54" s="501"/>
      <c r="I54" s="502"/>
      <c r="J54" s="139"/>
      <c r="K54" s="254"/>
      <c r="L54" s="429" t="s">
        <v>120</v>
      </c>
      <c r="M54" s="257" t="str">
        <f>IF(LEN($C$5)&lt;=1,
    "",
    IF(
        OR($C$5="Overige (zorg-)instellingen",$C$5="Onderneming"),
        IF(Basisgegevens!$C$5="Ja",
            IFERROR(
                INDEX(Hulpsheets!$AO$3:$AR$18,
                    MATCH($C$9,Hulpsheets!$AN$3:$AN$18,0),
                    MATCH($C$6,Hulpsheets!$AO$3:$AR$3,0)
                ),
                ""
            ),
            IFERROR(
                INDEX(Hulpsheets!$AH$3:$AK$18,
                    MATCH($C$9,Hulpsheets!$AG$3:$AG$18,0),
                    MATCH($C$6,Hulpsheets!$AH$3:$AK$3,0)
                ),
                ""
            )
        ),
        IF($L54="Niet-economische activiteit",
            100%,
            IF(Basisgegevens!$C$5="Ja",
                IFERROR(
                    INDEX(Hulpsheets!$AO$3:$AR$18,
                        MATCH($C$9,Hulpsheets!$AN$3:$AN$18,0),
                        MATCH($C$6,Hulpsheets!$AO$3:$AR$3,0)
                    ),
                    ""
                ),
                IFERROR(
                    INDEX(Hulpsheets!$AH$3:$AK$18,
                        MATCH($C$9,Hulpsheets!$AG$3:$AG$18,0),
                        MATCH($C$6,Hulpsheets!$AH$3:$AK$3,0)
                    ),
                    ""
                )
            )
        )
    )
)</f>
        <v/>
      </c>
      <c r="N54" s="397">
        <f t="shared" si="13"/>
        <v>0</v>
      </c>
      <c r="O54" s="77" t="str">
        <f t="shared" si="17"/>
        <v/>
      </c>
      <c r="P54" s="81" t="str">
        <f t="shared" si="18"/>
        <v/>
      </c>
      <c r="R54" s="404"/>
      <c r="S54" s="403" t="str">
        <f t="shared" si="19"/>
        <v/>
      </c>
      <c r="T54" s="130" t="str">
        <f t="shared" si="20"/>
        <v/>
      </c>
      <c r="U54" s="70"/>
      <c r="V54" s="404"/>
      <c r="W54" s="70"/>
      <c r="X54" s="404"/>
      <c r="Z54" s="407" t="str">
        <f t="shared" si="21"/>
        <v/>
      </c>
      <c r="AA54" s="130" t="str">
        <f t="shared" si="14"/>
        <v/>
      </c>
      <c r="AB54" s="407" t="str">
        <f t="shared" si="15"/>
        <v/>
      </c>
      <c r="AC54" s="130" t="str">
        <f t="shared" si="16"/>
        <v/>
      </c>
      <c r="AD54" s="461"/>
    </row>
    <row r="55" spans="1:30" x14ac:dyDescent="0.2">
      <c r="A55" s="6"/>
      <c r="B55" s="500"/>
      <c r="C55" s="501"/>
      <c r="D55" s="501"/>
      <c r="E55" s="501"/>
      <c r="F55" s="501"/>
      <c r="G55" s="501"/>
      <c r="H55" s="501"/>
      <c r="I55" s="502"/>
      <c r="J55" s="139"/>
      <c r="K55" s="254"/>
      <c r="L55" s="429" t="s">
        <v>120</v>
      </c>
      <c r="M55" s="257" t="str">
        <f>IF(LEN($C$5)&lt;=1,
    "",
    IF(
        OR($C$5="Overige (zorg-)instellingen",$C$5="Onderneming"),
        IF(Basisgegevens!$C$5="Ja",
            IFERROR(
                INDEX(Hulpsheets!$AO$3:$AR$18,
                    MATCH($C$9,Hulpsheets!$AN$3:$AN$18,0),
                    MATCH($C$6,Hulpsheets!$AO$3:$AR$3,0)
                ),
                ""
            ),
            IFERROR(
                INDEX(Hulpsheets!$AH$3:$AK$18,
                    MATCH($C$9,Hulpsheets!$AG$3:$AG$18,0),
                    MATCH($C$6,Hulpsheets!$AH$3:$AK$3,0)
                ),
                ""
            )
        ),
        IF($L55="Niet-economische activiteit",
            100%,
            IF(Basisgegevens!$C$5="Ja",
                IFERROR(
                    INDEX(Hulpsheets!$AO$3:$AR$18,
                        MATCH($C$9,Hulpsheets!$AN$3:$AN$18,0),
                        MATCH($C$6,Hulpsheets!$AO$3:$AR$3,0)
                    ),
                    ""
                ),
                IFERROR(
                    INDEX(Hulpsheets!$AH$3:$AK$18,
                        MATCH($C$9,Hulpsheets!$AG$3:$AG$18,0),
                        MATCH($C$6,Hulpsheets!$AH$3:$AK$3,0)
                    ),
                    ""
                )
            )
        )
    )
)</f>
        <v/>
      </c>
      <c r="N55" s="397">
        <f t="shared" si="13"/>
        <v>0</v>
      </c>
      <c r="O55" s="77" t="str">
        <f t="shared" si="17"/>
        <v/>
      </c>
      <c r="P55" s="81" t="str">
        <f t="shared" si="18"/>
        <v/>
      </c>
      <c r="R55" s="404"/>
      <c r="S55" s="403" t="str">
        <f t="shared" si="19"/>
        <v/>
      </c>
      <c r="T55" s="130" t="str">
        <f t="shared" si="20"/>
        <v/>
      </c>
      <c r="U55" s="70"/>
      <c r="V55" s="404"/>
      <c r="W55" s="70"/>
      <c r="X55" s="404"/>
      <c r="Z55" s="407" t="str">
        <f t="shared" si="21"/>
        <v/>
      </c>
      <c r="AA55" s="130" t="str">
        <f t="shared" si="14"/>
        <v/>
      </c>
      <c r="AB55" s="407" t="str">
        <f t="shared" si="15"/>
        <v/>
      </c>
      <c r="AC55" s="130" t="str">
        <f t="shared" si="16"/>
        <v/>
      </c>
      <c r="AD55" s="461"/>
    </row>
    <row r="56" spans="1:30" x14ac:dyDescent="0.2">
      <c r="A56" s="6"/>
      <c r="B56" s="500"/>
      <c r="C56" s="501"/>
      <c r="D56" s="501"/>
      <c r="E56" s="501"/>
      <c r="F56" s="501"/>
      <c r="G56" s="501"/>
      <c r="H56" s="501"/>
      <c r="I56" s="502"/>
      <c r="J56" s="139"/>
      <c r="K56" s="254"/>
      <c r="L56" s="429" t="s">
        <v>120</v>
      </c>
      <c r="M56" s="257" t="str">
        <f>IF(LEN($C$5)&lt;=1,
    "",
    IF(
        OR($C$5="Overige (zorg-)instellingen",$C$5="Onderneming"),
        IF(Basisgegevens!$C$5="Ja",
            IFERROR(
                INDEX(Hulpsheets!$AO$3:$AR$18,
                    MATCH($C$9,Hulpsheets!$AN$3:$AN$18,0),
                    MATCH($C$6,Hulpsheets!$AO$3:$AR$3,0)
                ),
                ""
            ),
            IFERROR(
                INDEX(Hulpsheets!$AH$3:$AK$18,
                    MATCH($C$9,Hulpsheets!$AG$3:$AG$18,0),
                    MATCH($C$6,Hulpsheets!$AH$3:$AK$3,0)
                ),
                ""
            )
        ),
        IF($L56="Niet-economische activiteit",
            100%,
            IF(Basisgegevens!$C$5="Ja",
                IFERROR(
                    INDEX(Hulpsheets!$AO$3:$AR$18,
                        MATCH($C$9,Hulpsheets!$AN$3:$AN$18,0),
                        MATCH($C$6,Hulpsheets!$AO$3:$AR$3,0)
                    ),
                    ""
                ),
                IFERROR(
                    INDEX(Hulpsheets!$AH$3:$AK$18,
                        MATCH($C$9,Hulpsheets!$AG$3:$AG$18,0),
                        MATCH($C$6,Hulpsheets!$AH$3:$AK$3,0)
                    ),
                    ""
                )
            )
        )
    )
)</f>
        <v/>
      </c>
      <c r="N56" s="397">
        <f t="shared" si="13"/>
        <v>0</v>
      </c>
      <c r="O56" s="77" t="str">
        <f t="shared" si="17"/>
        <v/>
      </c>
      <c r="P56" s="81" t="str">
        <f t="shared" si="18"/>
        <v/>
      </c>
      <c r="R56" s="404"/>
      <c r="S56" s="403" t="str">
        <f t="shared" si="19"/>
        <v/>
      </c>
      <c r="T56" s="130" t="str">
        <f t="shared" si="20"/>
        <v/>
      </c>
      <c r="U56" s="70"/>
      <c r="V56" s="404"/>
      <c r="W56" s="70"/>
      <c r="X56" s="404"/>
      <c r="Z56" s="407" t="str">
        <f t="shared" si="21"/>
        <v/>
      </c>
      <c r="AA56" s="130" t="str">
        <f t="shared" si="14"/>
        <v/>
      </c>
      <c r="AB56" s="407" t="str">
        <f t="shared" si="15"/>
        <v/>
      </c>
      <c r="AC56" s="130" t="str">
        <f t="shared" si="16"/>
        <v/>
      </c>
      <c r="AD56" s="461"/>
    </row>
    <row r="57" spans="1:30" ht="13.5" thickBot="1" x14ac:dyDescent="0.25">
      <c r="A57" s="6"/>
      <c r="B57" s="500"/>
      <c r="C57" s="501"/>
      <c r="D57" s="501"/>
      <c r="E57" s="501"/>
      <c r="F57" s="501"/>
      <c r="G57" s="501"/>
      <c r="H57" s="501"/>
      <c r="I57" s="502"/>
      <c r="J57" s="139"/>
      <c r="K57" s="254"/>
      <c r="L57" s="429" t="s">
        <v>120</v>
      </c>
      <c r="M57" s="257" t="str">
        <f>IF(LEN($C$5)&lt;=1,
    "",
    IF(
        OR($C$5="Overige (zorg-)instellingen",$C$5="Onderneming"),
        IF(Basisgegevens!$C$5="Ja",
            IFERROR(
                INDEX(Hulpsheets!$AO$3:$AR$18,
                    MATCH($C$9,Hulpsheets!$AN$3:$AN$18,0),
                    MATCH($C$6,Hulpsheets!$AO$3:$AR$3,0)
                ),
                ""
            ),
            IFERROR(
                INDEX(Hulpsheets!$AH$3:$AK$18,
                    MATCH($C$9,Hulpsheets!$AG$3:$AG$18,0),
                    MATCH($C$6,Hulpsheets!$AH$3:$AK$3,0)
                ),
                ""
            )
        ),
        IF($L57="Niet-economische activiteit",
            100%,
            IF(Basisgegevens!$C$5="Ja",
                IFERROR(
                    INDEX(Hulpsheets!$AO$3:$AR$18,
                        MATCH($C$9,Hulpsheets!$AN$3:$AN$18,0),
                        MATCH($C$6,Hulpsheets!$AO$3:$AR$3,0)
                    ),
                    ""
                ),
                IFERROR(
                    INDEX(Hulpsheets!$AH$3:$AK$18,
                        MATCH($C$9,Hulpsheets!$AG$3:$AG$18,0),
                        MATCH($C$6,Hulpsheets!$AH$3:$AK$3,0)
                    ),
                    ""
                )
            )
        )
    )
)</f>
        <v/>
      </c>
      <c r="N57" s="397">
        <f t="shared" si="13"/>
        <v>0</v>
      </c>
      <c r="O57" s="77" t="str">
        <f t="shared" si="17"/>
        <v/>
      </c>
      <c r="P57" s="81" t="str">
        <f t="shared" si="18"/>
        <v/>
      </c>
      <c r="R57" s="404"/>
      <c r="S57" s="403" t="str">
        <f t="shared" si="19"/>
        <v/>
      </c>
      <c r="T57" s="130" t="str">
        <f t="shared" si="20"/>
        <v/>
      </c>
      <c r="U57" s="70"/>
      <c r="V57" s="404"/>
      <c r="W57" s="70"/>
      <c r="X57" s="404"/>
      <c r="Z57" s="407" t="str">
        <f t="shared" si="21"/>
        <v/>
      </c>
      <c r="AA57" s="130" t="str">
        <f t="shared" si="14"/>
        <v/>
      </c>
      <c r="AB57" s="407" t="str">
        <f t="shared" si="15"/>
        <v/>
      </c>
      <c r="AC57" s="130" t="str">
        <f t="shared" si="16"/>
        <v/>
      </c>
      <c r="AD57" s="461"/>
    </row>
    <row r="58" spans="1:30" ht="13.5" hidden="1" outlineLevel="1" thickBot="1" x14ac:dyDescent="0.25">
      <c r="A58" s="6"/>
      <c r="B58" s="500"/>
      <c r="C58" s="501"/>
      <c r="D58" s="501"/>
      <c r="E58" s="501"/>
      <c r="F58" s="501"/>
      <c r="G58" s="501"/>
      <c r="H58" s="501"/>
      <c r="I58" s="502"/>
      <c r="J58" s="139"/>
      <c r="K58" s="254"/>
      <c r="L58" s="429" t="s">
        <v>120</v>
      </c>
      <c r="M58" s="257" t="str">
        <f>IF(LEN($C$5)&lt;=1,
    "",
    IF(
        OR($C$5="Overige (zorg-)instellingen",$C$5="Onderneming"),
        IF(Basisgegevens!$C$5="Ja",
            IFERROR(
                INDEX(Hulpsheets!$AO$3:$AR$18,
                    MATCH($C$9,Hulpsheets!$AN$3:$AN$18,0),
                    MATCH($C$6,Hulpsheets!$AO$3:$AR$3,0)
                ),
                ""
            ),
            IFERROR(
                INDEX(Hulpsheets!$AH$3:$AK$18,
                    MATCH($C$9,Hulpsheets!$AG$3:$AG$18,0),
                    MATCH($C$6,Hulpsheets!$AH$3:$AK$3,0)
                ),
                ""
            )
        ),
        IF($L58="Niet-economische activiteit",
            100%,
            IF(Basisgegevens!$C$5="Ja",
                IFERROR(
                    INDEX(Hulpsheets!$AO$3:$AR$18,
                        MATCH($C$9,Hulpsheets!$AN$3:$AN$18,0),
                        MATCH($C$6,Hulpsheets!$AO$3:$AR$3,0)
                    ),
                    ""
                ),
                IFERROR(
                    INDEX(Hulpsheets!$AH$3:$AK$18,
                        MATCH($C$9,Hulpsheets!$AG$3:$AG$18,0),
                        MATCH($C$6,Hulpsheets!$AH$3:$AK$3,0)
                    ),
                    ""
                )
            )
        )
    )
)</f>
        <v/>
      </c>
      <c r="N58" s="397">
        <f t="shared" si="13"/>
        <v>0</v>
      </c>
      <c r="O58" s="77" t="str">
        <f t="shared" si="17"/>
        <v/>
      </c>
      <c r="P58" s="81" t="str">
        <f t="shared" si="18"/>
        <v/>
      </c>
      <c r="R58" s="404"/>
      <c r="S58" s="403" t="str">
        <f t="shared" si="19"/>
        <v/>
      </c>
      <c r="T58" s="130" t="str">
        <f t="shared" si="20"/>
        <v/>
      </c>
      <c r="U58" s="70"/>
      <c r="V58" s="404"/>
      <c r="W58" s="70"/>
      <c r="X58" s="404"/>
      <c r="Z58" s="407" t="str">
        <f t="shared" si="21"/>
        <v/>
      </c>
      <c r="AA58" s="130" t="str">
        <f t="shared" si="14"/>
        <v/>
      </c>
      <c r="AB58" s="407" t="str">
        <f t="shared" si="15"/>
        <v/>
      </c>
      <c r="AC58" s="130" t="str">
        <f t="shared" si="16"/>
        <v/>
      </c>
      <c r="AD58" s="461"/>
    </row>
    <row r="59" spans="1:30" ht="13.5" hidden="1" outlineLevel="1" thickBot="1" x14ac:dyDescent="0.25">
      <c r="A59" s="6"/>
      <c r="B59" s="500"/>
      <c r="C59" s="501"/>
      <c r="D59" s="501"/>
      <c r="E59" s="501"/>
      <c r="F59" s="501"/>
      <c r="G59" s="501"/>
      <c r="H59" s="501"/>
      <c r="I59" s="502"/>
      <c r="J59" s="139"/>
      <c r="K59" s="254"/>
      <c r="L59" s="429" t="s">
        <v>120</v>
      </c>
      <c r="M59" s="257" t="str">
        <f>IF(LEN($C$5)&lt;=1,
    "",
    IF(
        OR($C$5="Overige (zorg-)instellingen",$C$5="Onderneming"),
        IF(Basisgegevens!$C$5="Ja",
            IFERROR(
                INDEX(Hulpsheets!$AO$3:$AR$18,
                    MATCH($C$9,Hulpsheets!$AN$3:$AN$18,0),
                    MATCH($C$6,Hulpsheets!$AO$3:$AR$3,0)
                ),
                ""
            ),
            IFERROR(
                INDEX(Hulpsheets!$AH$3:$AK$18,
                    MATCH($C$9,Hulpsheets!$AG$3:$AG$18,0),
                    MATCH($C$6,Hulpsheets!$AH$3:$AK$3,0)
                ),
                ""
            )
        ),
        IF($L59="Niet-economische activiteit",
            100%,
            IF(Basisgegevens!$C$5="Ja",
                IFERROR(
                    INDEX(Hulpsheets!$AO$3:$AR$18,
                        MATCH($C$9,Hulpsheets!$AN$3:$AN$18,0),
                        MATCH($C$6,Hulpsheets!$AO$3:$AR$3,0)
                    ),
                    ""
                ),
                IFERROR(
                    INDEX(Hulpsheets!$AH$3:$AK$18,
                        MATCH($C$9,Hulpsheets!$AG$3:$AG$18,0),
                        MATCH($C$6,Hulpsheets!$AH$3:$AK$3,0)
                    ),
                    ""
                )
            )
        )
    )
)</f>
        <v/>
      </c>
      <c r="N59" s="397">
        <f t="shared" si="13"/>
        <v>0</v>
      </c>
      <c r="O59" s="77" t="str">
        <f t="shared" si="17"/>
        <v/>
      </c>
      <c r="P59" s="81" t="str">
        <f t="shared" si="18"/>
        <v/>
      </c>
      <c r="R59" s="404"/>
      <c r="S59" s="403" t="str">
        <f t="shared" si="19"/>
        <v/>
      </c>
      <c r="T59" s="130" t="str">
        <f t="shared" si="20"/>
        <v/>
      </c>
      <c r="U59" s="70"/>
      <c r="V59" s="404"/>
      <c r="W59" s="70"/>
      <c r="X59" s="404"/>
      <c r="Z59" s="407" t="str">
        <f t="shared" si="21"/>
        <v/>
      </c>
      <c r="AA59" s="130" t="str">
        <f t="shared" si="14"/>
        <v/>
      </c>
      <c r="AB59" s="407" t="str">
        <f t="shared" si="15"/>
        <v/>
      </c>
      <c r="AC59" s="130" t="str">
        <f t="shared" si="16"/>
        <v/>
      </c>
      <c r="AD59" s="461"/>
    </row>
    <row r="60" spans="1:30" ht="13.5" hidden="1" outlineLevel="1" thickBot="1" x14ac:dyDescent="0.25">
      <c r="A60" s="6"/>
      <c r="B60" s="500"/>
      <c r="C60" s="501"/>
      <c r="D60" s="501"/>
      <c r="E60" s="501"/>
      <c r="F60" s="501"/>
      <c r="G60" s="501"/>
      <c r="H60" s="501"/>
      <c r="I60" s="502"/>
      <c r="J60" s="139"/>
      <c r="K60" s="254"/>
      <c r="L60" s="429" t="s">
        <v>120</v>
      </c>
      <c r="M60" s="257" t="str">
        <f>IF(LEN($C$5)&lt;=1,
    "",
    IF(
        OR($C$5="Overige (zorg-)instellingen",$C$5="Onderneming"),
        IF(Basisgegevens!$C$5="Ja",
            IFERROR(
                INDEX(Hulpsheets!$AO$3:$AR$18,
                    MATCH($C$9,Hulpsheets!$AN$3:$AN$18,0),
                    MATCH($C$6,Hulpsheets!$AO$3:$AR$3,0)
                ),
                ""
            ),
            IFERROR(
                INDEX(Hulpsheets!$AH$3:$AK$18,
                    MATCH($C$9,Hulpsheets!$AG$3:$AG$18,0),
                    MATCH($C$6,Hulpsheets!$AH$3:$AK$3,0)
                ),
                ""
            )
        ),
        IF($L60="Niet-economische activiteit",
            100%,
            IF(Basisgegevens!$C$5="Ja",
                IFERROR(
                    INDEX(Hulpsheets!$AO$3:$AR$18,
                        MATCH($C$9,Hulpsheets!$AN$3:$AN$18,0),
                        MATCH($C$6,Hulpsheets!$AO$3:$AR$3,0)
                    ),
                    ""
                ),
                IFERROR(
                    INDEX(Hulpsheets!$AH$3:$AK$18,
                        MATCH($C$9,Hulpsheets!$AG$3:$AG$18,0),
                        MATCH($C$6,Hulpsheets!$AH$3:$AK$3,0)
                    ),
                    ""
                )
            )
        )
    )
)</f>
        <v/>
      </c>
      <c r="N60" s="397">
        <f t="shared" si="13"/>
        <v>0</v>
      </c>
      <c r="O60" s="77" t="str">
        <f t="shared" si="17"/>
        <v/>
      </c>
      <c r="P60" s="81" t="str">
        <f t="shared" si="18"/>
        <v/>
      </c>
      <c r="R60" s="404"/>
      <c r="S60" s="403" t="str">
        <f t="shared" si="19"/>
        <v/>
      </c>
      <c r="T60" s="130" t="str">
        <f t="shared" si="20"/>
        <v/>
      </c>
      <c r="U60" s="70"/>
      <c r="V60" s="404"/>
      <c r="W60" s="70"/>
      <c r="X60" s="404"/>
      <c r="Z60" s="407" t="str">
        <f t="shared" si="21"/>
        <v/>
      </c>
      <c r="AA60" s="130" t="str">
        <f t="shared" si="14"/>
        <v/>
      </c>
      <c r="AB60" s="407" t="str">
        <f t="shared" si="15"/>
        <v/>
      </c>
      <c r="AC60" s="130" t="str">
        <f t="shared" si="16"/>
        <v/>
      </c>
      <c r="AD60" s="461"/>
    </row>
    <row r="61" spans="1:30" ht="13.5" hidden="1" outlineLevel="1" thickBot="1" x14ac:dyDescent="0.25">
      <c r="A61" s="6"/>
      <c r="B61" s="500"/>
      <c r="C61" s="501"/>
      <c r="D61" s="501"/>
      <c r="E61" s="501"/>
      <c r="F61" s="501"/>
      <c r="G61" s="501"/>
      <c r="H61" s="501"/>
      <c r="I61" s="502"/>
      <c r="J61" s="139"/>
      <c r="K61" s="254"/>
      <c r="L61" s="429" t="s">
        <v>120</v>
      </c>
      <c r="M61" s="257" t="str">
        <f>IF(LEN($C$5)&lt;=1,
    "",
    IF(
        OR($C$5="Overige (zorg-)instellingen",$C$5="Onderneming"),
        IF(Basisgegevens!$C$5="Ja",
            IFERROR(
                INDEX(Hulpsheets!$AO$3:$AR$18,
                    MATCH($C$9,Hulpsheets!$AN$3:$AN$18,0),
                    MATCH($C$6,Hulpsheets!$AO$3:$AR$3,0)
                ),
                ""
            ),
            IFERROR(
                INDEX(Hulpsheets!$AH$3:$AK$18,
                    MATCH($C$9,Hulpsheets!$AG$3:$AG$18,0),
                    MATCH($C$6,Hulpsheets!$AH$3:$AK$3,0)
                ),
                ""
            )
        ),
        IF($L61="Niet-economische activiteit",
            100%,
            IF(Basisgegevens!$C$5="Ja",
                IFERROR(
                    INDEX(Hulpsheets!$AO$3:$AR$18,
                        MATCH($C$9,Hulpsheets!$AN$3:$AN$18,0),
                        MATCH($C$6,Hulpsheets!$AO$3:$AR$3,0)
                    ),
                    ""
                ),
                IFERROR(
                    INDEX(Hulpsheets!$AH$3:$AK$18,
                        MATCH($C$9,Hulpsheets!$AG$3:$AG$18,0),
                        MATCH($C$6,Hulpsheets!$AH$3:$AK$3,0)
                    ),
                    ""
                )
            )
        )
    )
)</f>
        <v/>
      </c>
      <c r="N61" s="397">
        <f t="shared" si="13"/>
        <v>0</v>
      </c>
      <c r="O61" s="77" t="str">
        <f t="shared" si="17"/>
        <v/>
      </c>
      <c r="P61" s="81" t="str">
        <f t="shared" si="18"/>
        <v/>
      </c>
      <c r="R61" s="404"/>
      <c r="S61" s="403" t="str">
        <f t="shared" si="19"/>
        <v/>
      </c>
      <c r="T61" s="130" t="str">
        <f t="shared" si="20"/>
        <v/>
      </c>
      <c r="U61" s="70"/>
      <c r="V61" s="404"/>
      <c r="W61" s="70"/>
      <c r="X61" s="404"/>
      <c r="Z61" s="407" t="str">
        <f t="shared" si="21"/>
        <v/>
      </c>
      <c r="AA61" s="130" t="str">
        <f t="shared" si="14"/>
        <v/>
      </c>
      <c r="AB61" s="407" t="str">
        <f t="shared" si="15"/>
        <v/>
      </c>
      <c r="AC61" s="130" t="str">
        <f t="shared" si="16"/>
        <v/>
      </c>
      <c r="AD61" s="461"/>
    </row>
    <row r="62" spans="1:30" ht="13.5" hidden="1" outlineLevel="1" thickBot="1" x14ac:dyDescent="0.25">
      <c r="A62" s="6"/>
      <c r="B62" s="500"/>
      <c r="C62" s="501"/>
      <c r="D62" s="501"/>
      <c r="E62" s="501"/>
      <c r="F62" s="501"/>
      <c r="G62" s="501"/>
      <c r="H62" s="501"/>
      <c r="I62" s="502"/>
      <c r="J62" s="139"/>
      <c r="K62" s="254"/>
      <c r="L62" s="429" t="s">
        <v>120</v>
      </c>
      <c r="M62" s="257" t="str">
        <f>IF(LEN($C$5)&lt;=1,
    "",
    IF(
        OR($C$5="Overige (zorg-)instellingen",$C$5="Onderneming"),
        IF(Basisgegevens!$C$5="Ja",
            IFERROR(
                INDEX(Hulpsheets!$AO$3:$AR$18,
                    MATCH($C$9,Hulpsheets!$AN$3:$AN$18,0),
                    MATCH($C$6,Hulpsheets!$AO$3:$AR$3,0)
                ),
                ""
            ),
            IFERROR(
                INDEX(Hulpsheets!$AH$3:$AK$18,
                    MATCH($C$9,Hulpsheets!$AG$3:$AG$18,0),
                    MATCH($C$6,Hulpsheets!$AH$3:$AK$3,0)
                ),
                ""
            )
        ),
        IF($L62="Niet-economische activiteit",
            100%,
            IF(Basisgegevens!$C$5="Ja",
                IFERROR(
                    INDEX(Hulpsheets!$AO$3:$AR$18,
                        MATCH($C$9,Hulpsheets!$AN$3:$AN$18,0),
                        MATCH($C$6,Hulpsheets!$AO$3:$AR$3,0)
                    ),
                    ""
                ),
                IFERROR(
                    INDEX(Hulpsheets!$AH$3:$AK$18,
                        MATCH($C$9,Hulpsheets!$AG$3:$AG$18,0),
                        MATCH($C$6,Hulpsheets!$AH$3:$AK$3,0)
                    ),
                    ""
                )
            )
        )
    )
)</f>
        <v/>
      </c>
      <c r="N62" s="397">
        <f t="shared" si="13"/>
        <v>0</v>
      </c>
      <c r="O62" s="77" t="str">
        <f t="shared" si="17"/>
        <v/>
      </c>
      <c r="P62" s="81" t="str">
        <f t="shared" si="18"/>
        <v/>
      </c>
      <c r="R62" s="404"/>
      <c r="S62" s="403" t="str">
        <f t="shared" si="19"/>
        <v/>
      </c>
      <c r="T62" s="130" t="str">
        <f t="shared" si="20"/>
        <v/>
      </c>
      <c r="U62" s="70"/>
      <c r="V62" s="404"/>
      <c r="W62" s="70"/>
      <c r="X62" s="404"/>
      <c r="Z62" s="407" t="str">
        <f t="shared" si="21"/>
        <v/>
      </c>
      <c r="AA62" s="130" t="str">
        <f t="shared" si="14"/>
        <v/>
      </c>
      <c r="AB62" s="407" t="str">
        <f t="shared" si="15"/>
        <v/>
      </c>
      <c r="AC62" s="130" t="str">
        <f t="shared" si="16"/>
        <v/>
      </c>
      <c r="AD62" s="461"/>
    </row>
    <row r="63" spans="1:30" ht="13.5" hidden="1" outlineLevel="1" thickBot="1" x14ac:dyDescent="0.25">
      <c r="A63" s="6"/>
      <c r="B63" s="500"/>
      <c r="C63" s="501"/>
      <c r="D63" s="501"/>
      <c r="E63" s="501"/>
      <c r="F63" s="501"/>
      <c r="G63" s="501"/>
      <c r="H63" s="501"/>
      <c r="I63" s="502"/>
      <c r="J63" s="139"/>
      <c r="K63" s="254"/>
      <c r="L63" s="429" t="s">
        <v>120</v>
      </c>
      <c r="M63" s="257" t="str">
        <f>IF(LEN($C$5)&lt;=1,
    "",
    IF(
        OR($C$5="Overige (zorg-)instellingen",$C$5="Onderneming"),
        IF(Basisgegevens!$C$5="Ja",
            IFERROR(
                INDEX(Hulpsheets!$AO$3:$AR$18,
                    MATCH($C$9,Hulpsheets!$AN$3:$AN$18,0),
                    MATCH($C$6,Hulpsheets!$AO$3:$AR$3,0)
                ),
                ""
            ),
            IFERROR(
                INDEX(Hulpsheets!$AH$3:$AK$18,
                    MATCH($C$9,Hulpsheets!$AG$3:$AG$18,0),
                    MATCH($C$6,Hulpsheets!$AH$3:$AK$3,0)
                ),
                ""
            )
        ),
        IF($L63="Niet-economische activiteit",
            100%,
            IF(Basisgegevens!$C$5="Ja",
                IFERROR(
                    INDEX(Hulpsheets!$AO$3:$AR$18,
                        MATCH($C$9,Hulpsheets!$AN$3:$AN$18,0),
                        MATCH($C$6,Hulpsheets!$AO$3:$AR$3,0)
                    ),
                    ""
                ),
                IFERROR(
                    INDEX(Hulpsheets!$AH$3:$AK$18,
                        MATCH($C$9,Hulpsheets!$AG$3:$AG$18,0),
                        MATCH($C$6,Hulpsheets!$AH$3:$AK$3,0)
                    ),
                    ""
                )
            )
        )
    )
)</f>
        <v/>
      </c>
      <c r="N63" s="397">
        <f t="shared" si="13"/>
        <v>0</v>
      </c>
      <c r="O63" s="77" t="str">
        <f t="shared" si="17"/>
        <v/>
      </c>
      <c r="P63" s="81" t="str">
        <f t="shared" si="18"/>
        <v/>
      </c>
      <c r="R63" s="404"/>
      <c r="S63" s="403" t="str">
        <f t="shared" si="19"/>
        <v/>
      </c>
      <c r="T63" s="130" t="str">
        <f t="shared" si="20"/>
        <v/>
      </c>
      <c r="U63" s="70"/>
      <c r="V63" s="404"/>
      <c r="W63" s="70"/>
      <c r="X63" s="404"/>
      <c r="Z63" s="407" t="str">
        <f t="shared" si="21"/>
        <v/>
      </c>
      <c r="AA63" s="130" t="str">
        <f t="shared" si="14"/>
        <v/>
      </c>
      <c r="AB63" s="407" t="str">
        <f t="shared" si="15"/>
        <v/>
      </c>
      <c r="AC63" s="130" t="str">
        <f t="shared" si="16"/>
        <v/>
      </c>
      <c r="AD63" s="461"/>
    </row>
    <row r="64" spans="1:30" ht="13.5" hidden="1" outlineLevel="1" thickBot="1" x14ac:dyDescent="0.25">
      <c r="A64" s="6"/>
      <c r="B64" s="500"/>
      <c r="C64" s="501"/>
      <c r="D64" s="501"/>
      <c r="E64" s="501"/>
      <c r="F64" s="501"/>
      <c r="G64" s="501"/>
      <c r="H64" s="501"/>
      <c r="I64" s="502"/>
      <c r="J64" s="139"/>
      <c r="K64" s="254"/>
      <c r="L64" s="429" t="s">
        <v>120</v>
      </c>
      <c r="M64" s="257" t="str">
        <f>IF(LEN($C$5)&lt;=1,
    "",
    IF(
        OR($C$5="Overige (zorg-)instellingen",$C$5="Onderneming"),
        IF(Basisgegevens!$C$5="Ja",
            IFERROR(
                INDEX(Hulpsheets!$AO$3:$AR$18,
                    MATCH($C$9,Hulpsheets!$AN$3:$AN$18,0),
                    MATCH($C$6,Hulpsheets!$AO$3:$AR$3,0)
                ),
                ""
            ),
            IFERROR(
                INDEX(Hulpsheets!$AH$3:$AK$18,
                    MATCH($C$9,Hulpsheets!$AG$3:$AG$18,0),
                    MATCH($C$6,Hulpsheets!$AH$3:$AK$3,0)
                ),
                ""
            )
        ),
        IF($L64="Niet-economische activiteit",
            100%,
            IF(Basisgegevens!$C$5="Ja",
                IFERROR(
                    INDEX(Hulpsheets!$AO$3:$AR$18,
                        MATCH($C$9,Hulpsheets!$AN$3:$AN$18,0),
                        MATCH($C$6,Hulpsheets!$AO$3:$AR$3,0)
                    ),
                    ""
                ),
                IFERROR(
                    INDEX(Hulpsheets!$AH$3:$AK$18,
                        MATCH($C$9,Hulpsheets!$AG$3:$AG$18,0),
                        MATCH($C$6,Hulpsheets!$AH$3:$AK$3,0)
                    ),
                    ""
                )
            )
        )
    )
)</f>
        <v/>
      </c>
      <c r="N64" s="397">
        <f t="shared" si="13"/>
        <v>0</v>
      </c>
      <c r="O64" s="77" t="str">
        <f t="shared" si="17"/>
        <v/>
      </c>
      <c r="P64" s="81" t="str">
        <f t="shared" si="18"/>
        <v/>
      </c>
      <c r="R64" s="404"/>
      <c r="S64" s="403" t="str">
        <f t="shared" si="19"/>
        <v/>
      </c>
      <c r="T64" s="130" t="str">
        <f t="shared" si="20"/>
        <v/>
      </c>
      <c r="U64" s="70"/>
      <c r="V64" s="404"/>
      <c r="W64" s="70"/>
      <c r="X64" s="404"/>
      <c r="Z64" s="407" t="str">
        <f t="shared" si="21"/>
        <v/>
      </c>
      <c r="AA64" s="130" t="str">
        <f t="shared" si="14"/>
        <v/>
      </c>
      <c r="AB64" s="407" t="str">
        <f t="shared" si="15"/>
        <v/>
      </c>
      <c r="AC64" s="130" t="str">
        <f t="shared" si="16"/>
        <v/>
      </c>
      <c r="AD64" s="461"/>
    </row>
    <row r="65" spans="1:30" ht="13.5" hidden="1" outlineLevel="1" thickBot="1" x14ac:dyDescent="0.25">
      <c r="A65" s="6"/>
      <c r="B65" s="500"/>
      <c r="C65" s="501"/>
      <c r="D65" s="501"/>
      <c r="E65" s="501"/>
      <c r="F65" s="501"/>
      <c r="G65" s="501"/>
      <c r="H65" s="501"/>
      <c r="I65" s="502"/>
      <c r="J65" s="139"/>
      <c r="K65" s="254"/>
      <c r="L65" s="429" t="s">
        <v>120</v>
      </c>
      <c r="M65" s="257" t="str">
        <f>IF(LEN($C$5)&lt;=1,
    "",
    IF(
        OR($C$5="Overige (zorg-)instellingen",$C$5="Onderneming"),
        IF(Basisgegevens!$C$5="Ja",
            IFERROR(
                INDEX(Hulpsheets!$AO$3:$AR$18,
                    MATCH($C$9,Hulpsheets!$AN$3:$AN$18,0),
                    MATCH($C$6,Hulpsheets!$AO$3:$AR$3,0)
                ),
                ""
            ),
            IFERROR(
                INDEX(Hulpsheets!$AH$3:$AK$18,
                    MATCH($C$9,Hulpsheets!$AG$3:$AG$18,0),
                    MATCH($C$6,Hulpsheets!$AH$3:$AK$3,0)
                ),
                ""
            )
        ),
        IF($L65="Niet-economische activiteit",
            100%,
            IF(Basisgegevens!$C$5="Ja",
                IFERROR(
                    INDEX(Hulpsheets!$AO$3:$AR$18,
                        MATCH($C$9,Hulpsheets!$AN$3:$AN$18,0),
                        MATCH($C$6,Hulpsheets!$AO$3:$AR$3,0)
                    ),
                    ""
                ),
                IFERROR(
                    INDEX(Hulpsheets!$AH$3:$AK$18,
                        MATCH($C$9,Hulpsheets!$AG$3:$AG$18,0),
                        MATCH($C$6,Hulpsheets!$AH$3:$AK$3,0)
                    ),
                    ""
                )
            )
        )
    )
)</f>
        <v/>
      </c>
      <c r="N65" s="397">
        <f t="shared" si="13"/>
        <v>0</v>
      </c>
      <c r="O65" s="77" t="str">
        <f t="shared" si="17"/>
        <v/>
      </c>
      <c r="P65" s="81" t="str">
        <f t="shared" si="18"/>
        <v/>
      </c>
      <c r="R65" s="404"/>
      <c r="S65" s="403" t="str">
        <f t="shared" si="19"/>
        <v/>
      </c>
      <c r="T65" s="130" t="str">
        <f t="shared" si="20"/>
        <v/>
      </c>
      <c r="U65" s="70"/>
      <c r="V65" s="404"/>
      <c r="W65" s="70"/>
      <c r="X65" s="404"/>
      <c r="Z65" s="407" t="str">
        <f t="shared" si="21"/>
        <v/>
      </c>
      <c r="AA65" s="130" t="str">
        <f t="shared" si="14"/>
        <v/>
      </c>
      <c r="AB65" s="407" t="str">
        <f t="shared" si="15"/>
        <v/>
      </c>
      <c r="AC65" s="130" t="str">
        <f t="shared" si="16"/>
        <v/>
      </c>
      <c r="AD65" s="461"/>
    </row>
    <row r="66" spans="1:30" ht="13.5" hidden="1" outlineLevel="1" thickBot="1" x14ac:dyDescent="0.25">
      <c r="A66" s="6"/>
      <c r="B66" s="500"/>
      <c r="C66" s="501"/>
      <c r="D66" s="501"/>
      <c r="E66" s="501"/>
      <c r="F66" s="501"/>
      <c r="G66" s="501"/>
      <c r="H66" s="501"/>
      <c r="I66" s="502"/>
      <c r="J66" s="139"/>
      <c r="K66" s="254"/>
      <c r="L66" s="429" t="s">
        <v>120</v>
      </c>
      <c r="M66" s="257" t="str">
        <f>IF(LEN($C$5)&lt;=1,
    "",
    IF(
        OR($C$5="Overige (zorg-)instellingen",$C$5="Onderneming"),
        IF(Basisgegevens!$C$5="Ja",
            IFERROR(
                INDEX(Hulpsheets!$AO$3:$AR$18,
                    MATCH($C$9,Hulpsheets!$AN$3:$AN$18,0),
                    MATCH($C$6,Hulpsheets!$AO$3:$AR$3,0)
                ),
                ""
            ),
            IFERROR(
                INDEX(Hulpsheets!$AH$3:$AK$18,
                    MATCH($C$9,Hulpsheets!$AG$3:$AG$18,0),
                    MATCH($C$6,Hulpsheets!$AH$3:$AK$3,0)
                ),
                ""
            )
        ),
        IF($L66="Niet-economische activiteit",
            100%,
            IF(Basisgegevens!$C$5="Ja",
                IFERROR(
                    INDEX(Hulpsheets!$AO$3:$AR$18,
                        MATCH($C$9,Hulpsheets!$AN$3:$AN$18,0),
                        MATCH($C$6,Hulpsheets!$AO$3:$AR$3,0)
                    ),
                    ""
                ),
                IFERROR(
                    INDEX(Hulpsheets!$AH$3:$AK$18,
                        MATCH($C$9,Hulpsheets!$AG$3:$AG$18,0),
                        MATCH($C$6,Hulpsheets!$AH$3:$AK$3,0)
                    ),
                    ""
                )
            )
        )
    )
)</f>
        <v/>
      </c>
      <c r="N66" s="397">
        <f t="shared" si="13"/>
        <v>0</v>
      </c>
      <c r="O66" s="77" t="str">
        <f t="shared" si="17"/>
        <v/>
      </c>
      <c r="P66" s="81" t="str">
        <f t="shared" si="18"/>
        <v/>
      </c>
      <c r="R66" s="404"/>
      <c r="S66" s="403" t="str">
        <f t="shared" si="19"/>
        <v/>
      </c>
      <c r="T66" s="130" t="str">
        <f t="shared" si="20"/>
        <v/>
      </c>
      <c r="U66" s="70"/>
      <c r="V66" s="404"/>
      <c r="W66" s="70"/>
      <c r="X66" s="404"/>
      <c r="Z66" s="407" t="str">
        <f t="shared" si="21"/>
        <v/>
      </c>
      <c r="AA66" s="130" t="str">
        <f t="shared" si="14"/>
        <v/>
      </c>
      <c r="AB66" s="407" t="str">
        <f t="shared" si="15"/>
        <v/>
      </c>
      <c r="AC66" s="130" t="str">
        <f t="shared" si="16"/>
        <v/>
      </c>
      <c r="AD66" s="461"/>
    </row>
    <row r="67" spans="1:30" ht="13.5" hidden="1" outlineLevel="1" thickBot="1" x14ac:dyDescent="0.25">
      <c r="A67" s="6"/>
      <c r="B67" s="518"/>
      <c r="C67" s="519"/>
      <c r="D67" s="519"/>
      <c r="E67" s="519"/>
      <c r="F67" s="519"/>
      <c r="G67" s="519"/>
      <c r="H67" s="519"/>
      <c r="I67" s="520"/>
      <c r="J67" s="140"/>
      <c r="K67" s="293"/>
      <c r="L67" s="428" t="s">
        <v>120</v>
      </c>
      <c r="M67" s="427" t="str">
        <f>IF(LEN($C$5)&lt;=1,
    "",
    IF(
        OR($C$5="Overige (zorg-)instellingen",$C$5="Onderneming"),
        IF(Basisgegevens!$C$5="Ja",
            IFERROR(
                INDEX(Hulpsheets!$AO$3:$AR$18,
                    MATCH($C$9,Hulpsheets!$AN$3:$AN$18,0),
                    MATCH($C$6,Hulpsheets!$AO$3:$AR$3,0)
                ),
                ""
            ),
            IFERROR(
                INDEX(Hulpsheets!$AH$3:$AK$18,
                    MATCH($C$9,Hulpsheets!$AG$3:$AG$18,0),
                    MATCH($C$6,Hulpsheets!$AH$3:$AK$3,0)
                ),
                ""
            )
        ),
        IF($L67="Niet-economische activiteit",
            100%,
            IF(Basisgegevens!$C$5="Ja",
                IFERROR(
                    INDEX(Hulpsheets!$AO$3:$AR$18,
                        MATCH($C$9,Hulpsheets!$AN$3:$AN$18,0),
                        MATCH($C$6,Hulpsheets!$AO$3:$AR$3,0)
                    ),
                    ""
                ),
                IFERROR(
                    INDEX(Hulpsheets!$AH$3:$AK$18,
                        MATCH($C$9,Hulpsheets!$AG$3:$AG$18,0),
                        MATCH($C$6,Hulpsheets!$AH$3:$AK$3,0)
                    ),
                    ""
                )
            )
        )
    )
)</f>
        <v/>
      </c>
      <c r="N67" s="397">
        <f t="shared" si="13"/>
        <v>0</v>
      </c>
      <c r="O67" s="87" t="str">
        <f t="shared" si="17"/>
        <v/>
      </c>
      <c r="P67" s="83" t="str">
        <f t="shared" si="18"/>
        <v/>
      </c>
      <c r="R67" s="405"/>
      <c r="S67" s="403" t="str">
        <f t="shared" si="19"/>
        <v/>
      </c>
      <c r="T67" s="365" t="str">
        <f t="shared" si="20"/>
        <v/>
      </c>
      <c r="U67" s="70"/>
      <c r="V67" s="411"/>
      <c r="W67" s="70"/>
      <c r="X67" s="411"/>
      <c r="Z67" s="407" t="str">
        <f>IFERROR($V67*(1-$M67),"")</f>
        <v/>
      </c>
      <c r="AA67" s="365" t="str">
        <f t="shared" si="14"/>
        <v/>
      </c>
      <c r="AB67" s="407" t="str">
        <f t="shared" si="15"/>
        <v/>
      </c>
      <c r="AC67" s="365" t="str">
        <f t="shared" si="16"/>
        <v/>
      </c>
      <c r="AD67" s="461"/>
    </row>
    <row r="68" spans="1:30" ht="13.5" collapsed="1" thickBot="1" x14ac:dyDescent="0.25">
      <c r="A68" s="5"/>
      <c r="B68" s="40"/>
      <c r="C68" s="40"/>
      <c r="D68" s="7"/>
      <c r="E68" s="6"/>
      <c r="F68" s="6"/>
      <c r="G68" s="6"/>
      <c r="H68" s="6"/>
      <c r="I68" s="9"/>
      <c r="J68" s="97"/>
      <c r="L68" s="418" t="s">
        <v>102</v>
      </c>
      <c r="M68" s="78"/>
      <c r="N68" s="101">
        <f>SUM(N43:N67)</f>
        <v>0</v>
      </c>
      <c r="O68" s="101">
        <f>SUM(O43:O67)</f>
        <v>0</v>
      </c>
      <c r="P68" s="101">
        <f>SUM(P43:P67)</f>
        <v>0</v>
      </c>
      <c r="R68" s="439">
        <f>SUM(R43:R67)</f>
        <v>0</v>
      </c>
      <c r="S68" s="102">
        <f>SUM(S43:S67)</f>
        <v>0</v>
      </c>
      <c r="T68" s="102">
        <f>SUM(T43:T67)</f>
        <v>0</v>
      </c>
      <c r="U68" s="100"/>
      <c r="V68" s="364">
        <f>SUM(V43:V67)</f>
        <v>0</v>
      </c>
      <c r="W68" s="70"/>
      <c r="X68" s="364">
        <f>SUM(X43:X67)</f>
        <v>0</v>
      </c>
      <c r="Z68" s="410">
        <f>SUM(Z43:Z67)</f>
        <v>0</v>
      </c>
      <c r="AA68" s="364">
        <f>SUM(AA43:AA67)</f>
        <v>0</v>
      </c>
      <c r="AB68" s="410">
        <f>SUM(AB43:AB67)</f>
        <v>0</v>
      </c>
      <c r="AC68" s="364">
        <f>SUM(AC43:AC67)</f>
        <v>0</v>
      </c>
      <c r="AD68" s="462"/>
    </row>
    <row r="69" spans="1:30" ht="13.5" thickBot="1" x14ac:dyDescent="0.25">
      <c r="B69" s="32"/>
      <c r="C69" s="32"/>
      <c r="D69" s="103"/>
      <c r="E69" s="104"/>
      <c r="F69" s="104"/>
      <c r="G69" s="105"/>
      <c r="H69" s="105"/>
      <c r="I69" s="29"/>
      <c r="J69" s="105"/>
      <c r="K69" s="105"/>
      <c r="L69" s="105"/>
      <c r="M69" s="259"/>
      <c r="N69" s="105"/>
      <c r="O69" s="105"/>
      <c r="P69" s="29"/>
      <c r="Q69" s="29"/>
      <c r="R69" s="29"/>
      <c r="S69" s="29"/>
      <c r="T69" s="29"/>
      <c r="U69" s="29"/>
      <c r="V69" s="29"/>
      <c r="W69" s="29"/>
      <c r="X69" s="29"/>
      <c r="Z69" s="29"/>
      <c r="AA69" s="29"/>
      <c r="AB69" s="29"/>
    </row>
    <row r="70" spans="1:30" ht="15.75" customHeight="1" thickBot="1" x14ac:dyDescent="0.25">
      <c r="B70" s="503" t="s">
        <v>108</v>
      </c>
      <c r="C70" s="503"/>
      <c r="D70" s="503"/>
      <c r="E70" s="503"/>
      <c r="F70" s="29"/>
      <c r="I70" s="29"/>
      <c r="P70" s="29"/>
      <c r="Q70" s="29"/>
      <c r="R70" s="406" t="s">
        <v>87</v>
      </c>
      <c r="S70" s="401"/>
      <c r="T70" s="402"/>
      <c r="U70" s="6"/>
      <c r="V70" s="498" t="s">
        <v>61</v>
      </c>
      <c r="W70" s="6"/>
      <c r="X70" s="498" t="s">
        <v>62</v>
      </c>
      <c r="Z70" s="401"/>
      <c r="AA70" s="402"/>
      <c r="AB70" s="401"/>
      <c r="AC70" s="402"/>
      <c r="AD70" s="460"/>
    </row>
    <row r="71" spans="1:30" ht="13.5" thickBot="1" x14ac:dyDescent="0.25">
      <c r="B71" s="106"/>
      <c r="C71" s="106"/>
      <c r="D71" s="107"/>
      <c r="E71" s="107"/>
      <c r="G71" s="107"/>
      <c r="H71" s="108"/>
      <c r="I71" s="95"/>
      <c r="J71" s="107"/>
      <c r="K71" s="107"/>
      <c r="L71" s="107"/>
      <c r="P71" s="29"/>
      <c r="Q71" s="29"/>
      <c r="R71" s="6"/>
      <c r="S71" s="6"/>
      <c r="T71" s="6"/>
      <c r="U71" s="6"/>
      <c r="V71" s="499"/>
      <c r="W71" s="415"/>
      <c r="X71" s="499"/>
      <c r="Z71" s="6"/>
      <c r="AA71" s="6"/>
      <c r="AB71" s="6"/>
      <c r="AC71" s="97"/>
      <c r="AD71" s="97"/>
    </row>
    <row r="72" spans="1:30" ht="21" customHeight="1" thickBot="1" x14ac:dyDescent="0.25">
      <c r="A72" s="120"/>
      <c r="B72" s="529" t="s">
        <v>109</v>
      </c>
      <c r="C72" s="530"/>
      <c r="D72" s="530"/>
      <c r="E72" s="530"/>
      <c r="F72" s="530"/>
      <c r="G72" s="530"/>
      <c r="H72" s="530"/>
      <c r="I72" s="531"/>
      <c r="J72" s="236" t="s">
        <v>110</v>
      </c>
      <c r="K72" s="236" t="s">
        <v>111</v>
      </c>
      <c r="L72" s="236" t="s">
        <v>235</v>
      </c>
      <c r="M72" s="143" t="s">
        <v>94</v>
      </c>
      <c r="N72" s="237" t="s">
        <v>66</v>
      </c>
      <c r="O72" s="237" t="s">
        <v>95</v>
      </c>
      <c r="P72" s="237" t="s">
        <v>96</v>
      </c>
      <c r="Q72" s="120"/>
      <c r="R72" s="239" t="s">
        <v>68</v>
      </c>
      <c r="S72" s="238" t="s">
        <v>97</v>
      </c>
      <c r="T72" s="238" t="s">
        <v>70</v>
      </c>
      <c r="U72" s="119"/>
      <c r="V72" s="239" t="s">
        <v>68</v>
      </c>
      <c r="W72" s="414"/>
      <c r="X72" s="239" t="s">
        <v>68</v>
      </c>
      <c r="Y72" s="120"/>
      <c r="Z72" s="238" t="s">
        <v>97</v>
      </c>
      <c r="AA72" s="238" t="s">
        <v>70</v>
      </c>
      <c r="AB72" s="238" t="s">
        <v>97</v>
      </c>
      <c r="AC72" s="238" t="s">
        <v>70</v>
      </c>
      <c r="AD72" s="118"/>
    </row>
    <row r="73" spans="1:30" x14ac:dyDescent="0.2">
      <c r="B73" s="516"/>
      <c r="C73" s="517"/>
      <c r="D73" s="517"/>
      <c r="E73" s="517"/>
      <c r="F73" s="517"/>
      <c r="G73" s="517"/>
      <c r="H73" s="517"/>
      <c r="I73" s="517"/>
      <c r="J73" s="71"/>
      <c r="K73" s="253"/>
      <c r="L73" s="429" t="s">
        <v>120</v>
      </c>
      <c r="M73" s="257" t="str">
        <f>IF(LEN($C$5)&lt;=1,
    "",
    IF(
        OR($C$5="Overige (zorg-)instellingen",$C$5="Onderneming"),
        IF(Basisgegevens!$C$5="Ja",
            IFERROR(
                INDEX(Hulpsheets!$AO$3:$AR$18,
                    MATCH($C$9,Hulpsheets!$AN$3:$AN$18,0),
                    MATCH($C$6,Hulpsheets!$AO$3:$AR$3,0)
                ),
                ""
            ),
            IFERROR(
                INDEX(Hulpsheets!$AH$3:$AK$18,
                    MATCH($C$9,Hulpsheets!$AG$3:$AG$18,0),
                    MATCH($C$6,Hulpsheets!$AH$3:$AK$3,0)
                ),
                ""
            )
        ),
        IF($L73="Niet-economische activiteit",
            100%,
            IF(Basisgegevens!$C$5="Ja",
                IFERROR(
                    INDEX(Hulpsheets!$AO$3:$AR$18,
                        MATCH($C$9,Hulpsheets!$AN$3:$AN$18,0),
                        MATCH($C$6,Hulpsheets!$AO$3:$AR$3,0)
                    ),
                    ""
                ),
                IFERROR(
                    INDEX(Hulpsheets!$AH$3:$AK$18,
                        MATCH($C$9,Hulpsheets!$AG$3:$AG$18,0),
                        MATCH($C$6,Hulpsheets!$AH$3:$AK$3,0)
                    ),
                    ""
                )
            )
        )
    )
)</f>
        <v/>
      </c>
      <c r="N73" s="397">
        <f t="shared" ref="N73:N97" si="22">IFERROR(J73*K73,"")</f>
        <v>0</v>
      </c>
      <c r="O73" s="82" t="str">
        <f t="shared" ref="O73:O97" si="23">IFERROR(N73*M73,"")</f>
        <v/>
      </c>
      <c r="P73" s="85" t="str">
        <f t="shared" ref="P73:P97" si="24">IFERROR(N73-O73,"")</f>
        <v/>
      </c>
      <c r="R73" s="404"/>
      <c r="S73" s="403" t="str">
        <f>IFERROR($R73*(1-$M73),"")</f>
        <v/>
      </c>
      <c r="T73" s="130" t="str">
        <f t="shared" ref="T73:T97" si="25">IFERROR(R73-S73,"")</f>
        <v/>
      </c>
      <c r="U73" s="80"/>
      <c r="V73" s="404"/>
      <c r="W73" s="70"/>
      <c r="X73" s="404"/>
      <c r="Z73" s="407" t="str">
        <f>IFERROR($V73*(1-$M73),"")</f>
        <v/>
      </c>
      <c r="AA73" s="130" t="str">
        <f t="shared" ref="AA73:AA97" si="26">IFERROR(V73-Z73,"")</f>
        <v/>
      </c>
      <c r="AB73" s="407" t="str">
        <f t="shared" ref="AB73:AB97" si="27">IFERROR($X73*(1-$M73),"")</f>
        <v/>
      </c>
      <c r="AC73" s="130" t="str">
        <f t="shared" ref="AC73:AC97" si="28">IFERROR(X73-AB73,"")</f>
        <v/>
      </c>
      <c r="AD73" s="461"/>
    </row>
    <row r="74" spans="1:30" x14ac:dyDescent="0.2">
      <c r="B74" s="514"/>
      <c r="C74" s="515"/>
      <c r="D74" s="515"/>
      <c r="E74" s="515"/>
      <c r="F74" s="515"/>
      <c r="G74" s="515"/>
      <c r="H74" s="515"/>
      <c r="I74" s="515"/>
      <c r="J74" s="48"/>
      <c r="K74" s="254"/>
      <c r="L74" s="429" t="s">
        <v>120</v>
      </c>
      <c r="M74" s="257" t="str">
        <f>IF(LEN($C$5)&lt;=1,
    "",
    IF(
        OR($C$5="Overige (zorg-)instellingen",$C$5="Onderneming"),
        IF(Basisgegevens!$C$5="Ja",
            IFERROR(
                INDEX(Hulpsheets!$AO$3:$AR$18,
                    MATCH($C$9,Hulpsheets!$AN$3:$AN$18,0),
                    MATCH($C$6,Hulpsheets!$AO$3:$AR$3,0)
                ),
                ""
            ),
            IFERROR(
                INDEX(Hulpsheets!$AH$3:$AK$18,
                    MATCH($C$9,Hulpsheets!$AG$3:$AG$18,0),
                    MATCH($C$6,Hulpsheets!$AH$3:$AK$3,0)
                ),
                ""
            )
        ),
        IF($L74="Niet-economische activiteit",
            100%,
            IF(Basisgegevens!$C$5="Ja",
                IFERROR(
                    INDEX(Hulpsheets!$AO$3:$AR$18,
                        MATCH($C$9,Hulpsheets!$AN$3:$AN$18,0),
                        MATCH($C$6,Hulpsheets!$AO$3:$AR$3,0)
                    ),
                    ""
                ),
                IFERROR(
                    INDEX(Hulpsheets!$AH$3:$AK$18,
                        MATCH($C$9,Hulpsheets!$AG$3:$AG$18,0),
                        MATCH($C$6,Hulpsheets!$AH$3:$AK$3,0)
                    ),
                    ""
                )
            )
        )
    )
)</f>
        <v/>
      </c>
      <c r="N74" s="397">
        <f t="shared" si="22"/>
        <v>0</v>
      </c>
      <c r="O74" s="77" t="str">
        <f t="shared" si="23"/>
        <v/>
      </c>
      <c r="P74" s="86" t="str">
        <f t="shared" si="24"/>
        <v/>
      </c>
      <c r="R74" s="404"/>
      <c r="S74" s="403" t="str">
        <f t="shared" ref="S74:S97" si="29">IFERROR($R74*(1-$M74),"")</f>
        <v/>
      </c>
      <c r="T74" s="130" t="str">
        <f t="shared" si="25"/>
        <v/>
      </c>
      <c r="U74" s="70"/>
      <c r="V74" s="404"/>
      <c r="W74" s="70"/>
      <c r="X74" s="404"/>
      <c r="Z74" s="407" t="str">
        <f t="shared" ref="Z74:Z97" si="30">IFERROR($V74*(1-$M74),"")</f>
        <v/>
      </c>
      <c r="AA74" s="130" t="str">
        <f t="shared" si="26"/>
        <v/>
      </c>
      <c r="AB74" s="407" t="str">
        <f t="shared" si="27"/>
        <v/>
      </c>
      <c r="AC74" s="130" t="str">
        <f t="shared" si="28"/>
        <v/>
      </c>
      <c r="AD74" s="461"/>
    </row>
    <row r="75" spans="1:30" x14ac:dyDescent="0.2">
      <c r="B75" s="514"/>
      <c r="C75" s="515"/>
      <c r="D75" s="515"/>
      <c r="E75" s="515"/>
      <c r="F75" s="515"/>
      <c r="G75" s="515"/>
      <c r="H75" s="515"/>
      <c r="I75" s="515"/>
      <c r="J75" s="48"/>
      <c r="K75" s="254"/>
      <c r="L75" s="429" t="s">
        <v>120</v>
      </c>
      <c r="M75" s="257" t="str">
        <f>IF(LEN($C$5)&lt;=1,
    "",
    IF(
        OR($C$5="Overige (zorg-)instellingen",$C$5="Onderneming"),
        IF(Basisgegevens!$C$5="Ja",
            IFERROR(
                INDEX(Hulpsheets!$AO$3:$AR$18,
                    MATCH($C$9,Hulpsheets!$AN$3:$AN$18,0),
                    MATCH($C$6,Hulpsheets!$AO$3:$AR$3,0)
                ),
                ""
            ),
            IFERROR(
                INDEX(Hulpsheets!$AH$3:$AK$18,
                    MATCH($C$9,Hulpsheets!$AG$3:$AG$18,0),
                    MATCH($C$6,Hulpsheets!$AH$3:$AK$3,0)
                ),
                ""
            )
        ),
        IF($L75="Niet-economische activiteit",
            100%,
            IF(Basisgegevens!$C$5="Ja",
                IFERROR(
                    INDEX(Hulpsheets!$AO$3:$AR$18,
                        MATCH($C$9,Hulpsheets!$AN$3:$AN$18,0),
                        MATCH($C$6,Hulpsheets!$AO$3:$AR$3,0)
                    ),
                    ""
                ),
                IFERROR(
                    INDEX(Hulpsheets!$AH$3:$AK$18,
                        MATCH($C$9,Hulpsheets!$AG$3:$AG$18,0),
                        MATCH($C$6,Hulpsheets!$AH$3:$AK$3,0)
                    ),
                    ""
                )
            )
        )
    )
)</f>
        <v/>
      </c>
      <c r="N75" s="397">
        <f t="shared" si="22"/>
        <v>0</v>
      </c>
      <c r="O75" s="77" t="str">
        <f t="shared" si="23"/>
        <v/>
      </c>
      <c r="P75" s="86" t="str">
        <f t="shared" si="24"/>
        <v/>
      </c>
      <c r="R75" s="404"/>
      <c r="S75" s="403" t="str">
        <f t="shared" si="29"/>
        <v/>
      </c>
      <c r="T75" s="130" t="str">
        <f t="shared" si="25"/>
        <v/>
      </c>
      <c r="U75" s="70"/>
      <c r="V75" s="404"/>
      <c r="W75" s="70"/>
      <c r="X75" s="404"/>
      <c r="Z75" s="407" t="str">
        <f t="shared" si="30"/>
        <v/>
      </c>
      <c r="AA75" s="130" t="str">
        <f t="shared" si="26"/>
        <v/>
      </c>
      <c r="AB75" s="407" t="str">
        <f t="shared" si="27"/>
        <v/>
      </c>
      <c r="AC75" s="130" t="str">
        <f t="shared" si="28"/>
        <v/>
      </c>
      <c r="AD75" s="461"/>
    </row>
    <row r="76" spans="1:30" x14ac:dyDescent="0.2">
      <c r="B76" s="514"/>
      <c r="C76" s="515"/>
      <c r="D76" s="515"/>
      <c r="E76" s="515"/>
      <c r="F76" s="515"/>
      <c r="G76" s="515"/>
      <c r="H76" s="515"/>
      <c r="I76" s="515"/>
      <c r="J76" s="48"/>
      <c r="K76" s="254"/>
      <c r="L76" s="429" t="s">
        <v>120</v>
      </c>
      <c r="M76" s="257" t="str">
        <f>IF(LEN($C$5)&lt;=1,
    "",
    IF(
        OR($C$5="Overige (zorg-)instellingen",$C$5="Onderneming"),
        IF(Basisgegevens!$C$5="Ja",
            IFERROR(
                INDEX(Hulpsheets!$AO$3:$AR$18,
                    MATCH($C$9,Hulpsheets!$AN$3:$AN$18,0),
                    MATCH($C$6,Hulpsheets!$AO$3:$AR$3,0)
                ),
                ""
            ),
            IFERROR(
                INDEX(Hulpsheets!$AH$3:$AK$18,
                    MATCH($C$9,Hulpsheets!$AG$3:$AG$18,0),
                    MATCH($C$6,Hulpsheets!$AH$3:$AK$3,0)
                ),
                ""
            )
        ),
        IF($L76="Niet-economische activiteit",
            100%,
            IF(Basisgegevens!$C$5="Ja",
                IFERROR(
                    INDEX(Hulpsheets!$AO$3:$AR$18,
                        MATCH($C$9,Hulpsheets!$AN$3:$AN$18,0),
                        MATCH($C$6,Hulpsheets!$AO$3:$AR$3,0)
                    ),
                    ""
                ),
                IFERROR(
                    INDEX(Hulpsheets!$AH$3:$AK$18,
                        MATCH($C$9,Hulpsheets!$AG$3:$AG$18,0),
                        MATCH($C$6,Hulpsheets!$AH$3:$AK$3,0)
                    ),
                    ""
                )
            )
        )
    )
)</f>
        <v/>
      </c>
      <c r="N76" s="397">
        <f t="shared" si="22"/>
        <v>0</v>
      </c>
      <c r="O76" s="77" t="str">
        <f t="shared" si="23"/>
        <v/>
      </c>
      <c r="P76" s="86" t="str">
        <f t="shared" si="24"/>
        <v/>
      </c>
      <c r="R76" s="404"/>
      <c r="S76" s="403" t="str">
        <f t="shared" si="29"/>
        <v/>
      </c>
      <c r="T76" s="130" t="str">
        <f t="shared" si="25"/>
        <v/>
      </c>
      <c r="U76" s="70"/>
      <c r="V76" s="404"/>
      <c r="W76" s="70"/>
      <c r="X76" s="404"/>
      <c r="Z76" s="407" t="str">
        <f t="shared" si="30"/>
        <v/>
      </c>
      <c r="AA76" s="130" t="str">
        <f t="shared" si="26"/>
        <v/>
      </c>
      <c r="AB76" s="407" t="str">
        <f t="shared" si="27"/>
        <v/>
      </c>
      <c r="AC76" s="130" t="str">
        <f t="shared" si="28"/>
        <v/>
      </c>
      <c r="AD76" s="461"/>
    </row>
    <row r="77" spans="1:30" x14ac:dyDescent="0.2">
      <c r="B77" s="500"/>
      <c r="C77" s="501"/>
      <c r="D77" s="501"/>
      <c r="E77" s="501"/>
      <c r="F77" s="501"/>
      <c r="G77" s="501"/>
      <c r="H77" s="501"/>
      <c r="I77" s="502"/>
      <c r="J77" s="48"/>
      <c r="K77" s="254"/>
      <c r="L77" s="429" t="s">
        <v>120</v>
      </c>
      <c r="M77" s="257" t="str">
        <f>IF(LEN($C$5)&lt;=1,
    "",
    IF(
        OR($C$5="Overige (zorg-)instellingen",$C$5="Onderneming"),
        IF(Basisgegevens!$C$5="Ja",
            IFERROR(
                INDEX(Hulpsheets!$AO$3:$AR$18,
                    MATCH($C$9,Hulpsheets!$AN$3:$AN$18,0),
                    MATCH($C$6,Hulpsheets!$AO$3:$AR$3,0)
                ),
                ""
            ),
            IFERROR(
                INDEX(Hulpsheets!$AH$3:$AK$18,
                    MATCH($C$9,Hulpsheets!$AG$3:$AG$18,0),
                    MATCH($C$6,Hulpsheets!$AH$3:$AK$3,0)
                ),
                ""
            )
        ),
        IF($L77="Niet-economische activiteit",
            100%,
            IF(Basisgegevens!$C$5="Ja",
                IFERROR(
                    INDEX(Hulpsheets!$AO$3:$AR$18,
                        MATCH($C$9,Hulpsheets!$AN$3:$AN$18,0),
                        MATCH($C$6,Hulpsheets!$AO$3:$AR$3,0)
                    ),
                    ""
                ),
                IFERROR(
                    INDEX(Hulpsheets!$AH$3:$AK$18,
                        MATCH($C$9,Hulpsheets!$AG$3:$AG$18,0),
                        MATCH($C$6,Hulpsheets!$AH$3:$AK$3,0)
                    ),
                    ""
                )
            )
        )
    )
)</f>
        <v/>
      </c>
      <c r="N77" s="397">
        <f t="shared" si="22"/>
        <v>0</v>
      </c>
      <c r="O77" s="77" t="str">
        <f t="shared" si="23"/>
        <v/>
      </c>
      <c r="P77" s="86" t="str">
        <f t="shared" si="24"/>
        <v/>
      </c>
      <c r="R77" s="404"/>
      <c r="S77" s="403" t="str">
        <f t="shared" si="29"/>
        <v/>
      </c>
      <c r="T77" s="130" t="str">
        <f t="shared" si="25"/>
        <v/>
      </c>
      <c r="U77" s="70"/>
      <c r="V77" s="404"/>
      <c r="W77" s="70"/>
      <c r="X77" s="404"/>
      <c r="Z77" s="407" t="str">
        <f t="shared" si="30"/>
        <v/>
      </c>
      <c r="AA77" s="130" t="str">
        <f t="shared" si="26"/>
        <v/>
      </c>
      <c r="AB77" s="407" t="str">
        <f t="shared" si="27"/>
        <v/>
      </c>
      <c r="AC77" s="130" t="str">
        <f t="shared" si="28"/>
        <v/>
      </c>
      <c r="AD77" s="461"/>
    </row>
    <row r="78" spans="1:30" x14ac:dyDescent="0.2">
      <c r="B78" s="514"/>
      <c r="C78" s="515"/>
      <c r="D78" s="515"/>
      <c r="E78" s="515"/>
      <c r="F78" s="515"/>
      <c r="G78" s="515"/>
      <c r="H78" s="515"/>
      <c r="I78" s="515"/>
      <c r="J78" s="48"/>
      <c r="K78" s="254"/>
      <c r="L78" s="429" t="s">
        <v>120</v>
      </c>
      <c r="M78" s="257" t="str">
        <f>IF(LEN($C$5)&lt;=1,
    "",
    IF(
        OR($C$5="Overige (zorg-)instellingen",$C$5="Onderneming"),
        IF(Basisgegevens!$C$5="Ja",
            IFERROR(
                INDEX(Hulpsheets!$AO$3:$AR$18,
                    MATCH($C$9,Hulpsheets!$AN$3:$AN$18,0),
                    MATCH($C$6,Hulpsheets!$AO$3:$AR$3,0)
                ),
                ""
            ),
            IFERROR(
                INDEX(Hulpsheets!$AH$3:$AK$18,
                    MATCH($C$9,Hulpsheets!$AG$3:$AG$18,0),
                    MATCH($C$6,Hulpsheets!$AH$3:$AK$3,0)
                ),
                ""
            )
        ),
        IF($L78="Niet-economische activiteit",
            100%,
            IF(Basisgegevens!$C$5="Ja",
                IFERROR(
                    INDEX(Hulpsheets!$AO$3:$AR$18,
                        MATCH($C$9,Hulpsheets!$AN$3:$AN$18,0),
                        MATCH($C$6,Hulpsheets!$AO$3:$AR$3,0)
                    ),
                    ""
                ),
                IFERROR(
                    INDEX(Hulpsheets!$AH$3:$AK$18,
                        MATCH($C$9,Hulpsheets!$AG$3:$AG$18,0),
                        MATCH($C$6,Hulpsheets!$AH$3:$AK$3,0)
                    ),
                    ""
                )
            )
        )
    )
)</f>
        <v/>
      </c>
      <c r="N78" s="397">
        <f t="shared" si="22"/>
        <v>0</v>
      </c>
      <c r="O78" s="77" t="str">
        <f t="shared" si="23"/>
        <v/>
      </c>
      <c r="P78" s="86" t="str">
        <f t="shared" si="24"/>
        <v/>
      </c>
      <c r="R78" s="404"/>
      <c r="S78" s="403" t="str">
        <f t="shared" si="29"/>
        <v/>
      </c>
      <c r="T78" s="377" t="str">
        <f t="shared" si="25"/>
        <v/>
      </c>
      <c r="U78" s="70"/>
      <c r="V78" s="404"/>
      <c r="W78" s="70"/>
      <c r="X78" s="404"/>
      <c r="Z78" s="407" t="str">
        <f t="shared" si="30"/>
        <v/>
      </c>
      <c r="AA78" s="130" t="str">
        <f t="shared" si="26"/>
        <v/>
      </c>
      <c r="AB78" s="407" t="str">
        <f t="shared" si="27"/>
        <v/>
      </c>
      <c r="AC78" s="130" t="str">
        <f t="shared" si="28"/>
        <v/>
      </c>
      <c r="AD78" s="461"/>
    </row>
    <row r="79" spans="1:30" x14ac:dyDescent="0.2">
      <c r="B79" s="514"/>
      <c r="C79" s="515"/>
      <c r="D79" s="515"/>
      <c r="E79" s="515"/>
      <c r="F79" s="515"/>
      <c r="G79" s="515"/>
      <c r="H79" s="515"/>
      <c r="I79" s="515"/>
      <c r="J79" s="48"/>
      <c r="K79" s="254"/>
      <c r="L79" s="429" t="s">
        <v>120</v>
      </c>
      <c r="M79" s="257" t="str">
        <f>IF(LEN($C$5)&lt;=1,
    "",
    IF(
        OR($C$5="Overige (zorg-)instellingen",$C$5="Onderneming"),
        IF(Basisgegevens!$C$5="Ja",
            IFERROR(
                INDEX(Hulpsheets!$AO$3:$AR$18,
                    MATCH($C$9,Hulpsheets!$AN$3:$AN$18,0),
                    MATCH($C$6,Hulpsheets!$AO$3:$AR$3,0)
                ),
                ""
            ),
            IFERROR(
                INDEX(Hulpsheets!$AH$3:$AK$18,
                    MATCH($C$9,Hulpsheets!$AG$3:$AG$18,0),
                    MATCH($C$6,Hulpsheets!$AH$3:$AK$3,0)
                ),
                ""
            )
        ),
        IF($L79="Niet-economische activiteit",
            100%,
            IF(Basisgegevens!$C$5="Ja",
                IFERROR(
                    INDEX(Hulpsheets!$AO$3:$AR$18,
                        MATCH($C$9,Hulpsheets!$AN$3:$AN$18,0),
                        MATCH($C$6,Hulpsheets!$AO$3:$AR$3,0)
                    ),
                    ""
                ),
                IFERROR(
                    INDEX(Hulpsheets!$AH$3:$AK$18,
                        MATCH($C$9,Hulpsheets!$AG$3:$AG$18,0),
                        MATCH($C$6,Hulpsheets!$AH$3:$AK$3,0)
                    ),
                    ""
                )
            )
        )
    )
)</f>
        <v/>
      </c>
      <c r="N79" s="397">
        <f t="shared" si="22"/>
        <v>0</v>
      </c>
      <c r="O79" s="77" t="str">
        <f t="shared" si="23"/>
        <v/>
      </c>
      <c r="P79" s="86" t="str">
        <f t="shared" si="24"/>
        <v/>
      </c>
      <c r="R79" s="404"/>
      <c r="S79" s="403" t="str">
        <f t="shared" si="29"/>
        <v/>
      </c>
      <c r="T79" s="377" t="str">
        <f t="shared" si="25"/>
        <v/>
      </c>
      <c r="U79" s="70"/>
      <c r="V79" s="404"/>
      <c r="W79" s="70"/>
      <c r="X79" s="404"/>
      <c r="Z79" s="407" t="str">
        <f t="shared" si="30"/>
        <v/>
      </c>
      <c r="AA79" s="130" t="str">
        <f t="shared" si="26"/>
        <v/>
      </c>
      <c r="AB79" s="407" t="str">
        <f t="shared" si="27"/>
        <v/>
      </c>
      <c r="AC79" s="130" t="str">
        <f t="shared" si="28"/>
        <v/>
      </c>
      <c r="AD79" s="461"/>
    </row>
    <row r="80" spans="1:30" x14ac:dyDescent="0.2">
      <c r="B80" s="500"/>
      <c r="C80" s="501"/>
      <c r="D80" s="501"/>
      <c r="E80" s="501"/>
      <c r="F80" s="501"/>
      <c r="G80" s="501"/>
      <c r="H80" s="501"/>
      <c r="I80" s="502"/>
      <c r="J80" s="48"/>
      <c r="K80" s="254"/>
      <c r="L80" s="429" t="s">
        <v>120</v>
      </c>
      <c r="M80" s="257" t="str">
        <f>IF(LEN($C$5)&lt;=1,
    "",
    IF(
        OR($C$5="Overige (zorg-)instellingen",$C$5="Onderneming"),
        IF(Basisgegevens!$C$5="Ja",
            IFERROR(
                INDEX(Hulpsheets!$AO$3:$AR$18,
                    MATCH($C$9,Hulpsheets!$AN$3:$AN$18,0),
                    MATCH($C$6,Hulpsheets!$AO$3:$AR$3,0)
                ),
                ""
            ),
            IFERROR(
                INDEX(Hulpsheets!$AH$3:$AK$18,
                    MATCH($C$9,Hulpsheets!$AG$3:$AG$18,0),
                    MATCH($C$6,Hulpsheets!$AH$3:$AK$3,0)
                ),
                ""
            )
        ),
        IF($L80="Niet-economische activiteit",
            100%,
            IF(Basisgegevens!$C$5="Ja",
                IFERROR(
                    INDEX(Hulpsheets!$AO$3:$AR$18,
                        MATCH($C$9,Hulpsheets!$AN$3:$AN$18,0),
                        MATCH($C$6,Hulpsheets!$AO$3:$AR$3,0)
                    ),
                    ""
                ),
                IFERROR(
                    INDEX(Hulpsheets!$AH$3:$AK$18,
                        MATCH($C$9,Hulpsheets!$AG$3:$AG$18,0),
                        MATCH($C$6,Hulpsheets!$AH$3:$AK$3,0)
                    ),
                    ""
                )
            )
        )
    )
)</f>
        <v/>
      </c>
      <c r="N80" s="397">
        <f t="shared" si="22"/>
        <v>0</v>
      </c>
      <c r="O80" s="77" t="str">
        <f t="shared" si="23"/>
        <v/>
      </c>
      <c r="P80" s="86" t="str">
        <f t="shared" si="24"/>
        <v/>
      </c>
      <c r="R80" s="404"/>
      <c r="S80" s="403" t="str">
        <f t="shared" si="29"/>
        <v/>
      </c>
      <c r="T80" s="130" t="str">
        <f t="shared" si="25"/>
        <v/>
      </c>
      <c r="U80" s="70"/>
      <c r="V80" s="404"/>
      <c r="W80" s="70"/>
      <c r="X80" s="404"/>
      <c r="Z80" s="407" t="str">
        <f t="shared" si="30"/>
        <v/>
      </c>
      <c r="AA80" s="130" t="str">
        <f t="shared" si="26"/>
        <v/>
      </c>
      <c r="AB80" s="407" t="str">
        <f t="shared" si="27"/>
        <v/>
      </c>
      <c r="AC80" s="130" t="str">
        <f t="shared" si="28"/>
        <v/>
      </c>
      <c r="AD80" s="461"/>
    </row>
    <row r="81" spans="2:30" x14ac:dyDescent="0.2">
      <c r="B81" s="500"/>
      <c r="C81" s="501"/>
      <c r="D81" s="501"/>
      <c r="E81" s="501"/>
      <c r="F81" s="501"/>
      <c r="G81" s="501"/>
      <c r="H81" s="501"/>
      <c r="I81" s="502"/>
      <c r="J81" s="48"/>
      <c r="K81" s="254"/>
      <c r="L81" s="429" t="s">
        <v>120</v>
      </c>
      <c r="M81" s="257" t="str">
        <f>IF(LEN($C$5)&lt;=1,
    "",
    IF(
        OR($C$5="Overige (zorg-)instellingen",$C$5="Onderneming"),
        IF(Basisgegevens!$C$5="Ja",
            IFERROR(
                INDEX(Hulpsheets!$AO$3:$AR$18,
                    MATCH($C$9,Hulpsheets!$AN$3:$AN$18,0),
                    MATCH($C$6,Hulpsheets!$AO$3:$AR$3,0)
                ),
                ""
            ),
            IFERROR(
                INDEX(Hulpsheets!$AH$3:$AK$18,
                    MATCH($C$9,Hulpsheets!$AG$3:$AG$18,0),
                    MATCH($C$6,Hulpsheets!$AH$3:$AK$3,0)
                ),
                ""
            )
        ),
        IF($L81="Niet-economische activiteit",
            100%,
            IF(Basisgegevens!$C$5="Ja",
                IFERROR(
                    INDEX(Hulpsheets!$AO$3:$AR$18,
                        MATCH($C$9,Hulpsheets!$AN$3:$AN$18,0),
                        MATCH($C$6,Hulpsheets!$AO$3:$AR$3,0)
                    ),
                    ""
                ),
                IFERROR(
                    INDEX(Hulpsheets!$AH$3:$AK$18,
                        MATCH($C$9,Hulpsheets!$AG$3:$AG$18,0),
                        MATCH($C$6,Hulpsheets!$AH$3:$AK$3,0)
                    ),
                    ""
                )
            )
        )
    )
)</f>
        <v/>
      </c>
      <c r="N81" s="397">
        <f t="shared" si="22"/>
        <v>0</v>
      </c>
      <c r="O81" s="77" t="str">
        <f t="shared" si="23"/>
        <v/>
      </c>
      <c r="P81" s="86" t="str">
        <f t="shared" si="24"/>
        <v/>
      </c>
      <c r="R81" s="404"/>
      <c r="S81" s="403" t="str">
        <f t="shared" si="29"/>
        <v/>
      </c>
      <c r="T81" s="130" t="str">
        <f t="shared" si="25"/>
        <v/>
      </c>
      <c r="U81" s="70"/>
      <c r="V81" s="404"/>
      <c r="W81" s="70"/>
      <c r="X81" s="404"/>
      <c r="Z81" s="407" t="str">
        <f t="shared" si="30"/>
        <v/>
      </c>
      <c r="AA81" s="130" t="str">
        <f t="shared" si="26"/>
        <v/>
      </c>
      <c r="AB81" s="407" t="str">
        <f t="shared" si="27"/>
        <v/>
      </c>
      <c r="AC81" s="130" t="str">
        <f t="shared" si="28"/>
        <v/>
      </c>
      <c r="AD81" s="461"/>
    </row>
    <row r="82" spans="2:30" x14ac:dyDescent="0.2">
      <c r="B82" s="500"/>
      <c r="C82" s="501"/>
      <c r="D82" s="501"/>
      <c r="E82" s="501"/>
      <c r="F82" s="501"/>
      <c r="G82" s="501"/>
      <c r="H82" s="501"/>
      <c r="I82" s="502"/>
      <c r="J82" s="48"/>
      <c r="K82" s="254"/>
      <c r="L82" s="429" t="s">
        <v>120</v>
      </c>
      <c r="M82" s="257" t="str">
        <f>IF(LEN($C$5)&lt;=1,
    "",
    IF(
        OR($C$5="Overige (zorg-)instellingen",$C$5="Onderneming"),
        IF(Basisgegevens!$C$5="Ja",
            IFERROR(
                INDEX(Hulpsheets!$AO$3:$AR$18,
                    MATCH($C$9,Hulpsheets!$AN$3:$AN$18,0),
                    MATCH($C$6,Hulpsheets!$AO$3:$AR$3,0)
                ),
                ""
            ),
            IFERROR(
                INDEX(Hulpsheets!$AH$3:$AK$18,
                    MATCH($C$9,Hulpsheets!$AG$3:$AG$18,0),
                    MATCH($C$6,Hulpsheets!$AH$3:$AK$3,0)
                ),
                ""
            )
        ),
        IF($L82="Niet-economische activiteit",
            100%,
            IF(Basisgegevens!$C$5="Ja",
                IFERROR(
                    INDEX(Hulpsheets!$AO$3:$AR$18,
                        MATCH($C$9,Hulpsheets!$AN$3:$AN$18,0),
                        MATCH($C$6,Hulpsheets!$AO$3:$AR$3,0)
                    ),
                    ""
                ),
                IFERROR(
                    INDEX(Hulpsheets!$AH$3:$AK$18,
                        MATCH($C$9,Hulpsheets!$AG$3:$AG$18,0),
                        MATCH($C$6,Hulpsheets!$AH$3:$AK$3,0)
                    ),
                    ""
                )
            )
        )
    )
)</f>
        <v/>
      </c>
      <c r="N82" s="397">
        <f t="shared" si="22"/>
        <v>0</v>
      </c>
      <c r="O82" s="77" t="str">
        <f t="shared" si="23"/>
        <v/>
      </c>
      <c r="P82" s="86" t="str">
        <f t="shared" si="24"/>
        <v/>
      </c>
      <c r="R82" s="404"/>
      <c r="S82" s="403" t="str">
        <f t="shared" si="29"/>
        <v/>
      </c>
      <c r="T82" s="130" t="str">
        <f t="shared" si="25"/>
        <v/>
      </c>
      <c r="U82" s="70"/>
      <c r="V82" s="404"/>
      <c r="W82" s="70"/>
      <c r="X82" s="404"/>
      <c r="Z82" s="407" t="str">
        <f t="shared" si="30"/>
        <v/>
      </c>
      <c r="AA82" s="130" t="str">
        <f t="shared" si="26"/>
        <v/>
      </c>
      <c r="AB82" s="407" t="str">
        <f t="shared" si="27"/>
        <v/>
      </c>
      <c r="AC82" s="130" t="str">
        <f t="shared" si="28"/>
        <v/>
      </c>
      <c r="AD82" s="461"/>
    </row>
    <row r="83" spans="2:30" x14ac:dyDescent="0.2">
      <c r="B83" s="500"/>
      <c r="C83" s="501"/>
      <c r="D83" s="501"/>
      <c r="E83" s="501"/>
      <c r="F83" s="501"/>
      <c r="G83" s="501"/>
      <c r="H83" s="501"/>
      <c r="I83" s="502"/>
      <c r="J83" s="48"/>
      <c r="K83" s="254"/>
      <c r="L83" s="429" t="s">
        <v>120</v>
      </c>
      <c r="M83" s="257" t="str">
        <f>IF(LEN($C$5)&lt;=1,
    "",
    IF(
        OR($C$5="Overige (zorg-)instellingen",$C$5="Onderneming"),
        IF(Basisgegevens!$C$5="Ja",
            IFERROR(
                INDEX(Hulpsheets!$AO$3:$AR$18,
                    MATCH($C$9,Hulpsheets!$AN$3:$AN$18,0),
                    MATCH($C$6,Hulpsheets!$AO$3:$AR$3,0)
                ),
                ""
            ),
            IFERROR(
                INDEX(Hulpsheets!$AH$3:$AK$18,
                    MATCH($C$9,Hulpsheets!$AG$3:$AG$18,0),
                    MATCH($C$6,Hulpsheets!$AH$3:$AK$3,0)
                ),
                ""
            )
        ),
        IF($L83="Niet-economische activiteit",
            100%,
            IF(Basisgegevens!$C$5="Ja",
                IFERROR(
                    INDEX(Hulpsheets!$AO$3:$AR$18,
                        MATCH($C$9,Hulpsheets!$AN$3:$AN$18,0),
                        MATCH($C$6,Hulpsheets!$AO$3:$AR$3,0)
                    ),
                    ""
                ),
                IFERROR(
                    INDEX(Hulpsheets!$AH$3:$AK$18,
                        MATCH($C$9,Hulpsheets!$AG$3:$AG$18,0),
                        MATCH($C$6,Hulpsheets!$AH$3:$AK$3,0)
                    ),
                    ""
                )
            )
        )
    )
)</f>
        <v/>
      </c>
      <c r="N83" s="397">
        <f t="shared" si="22"/>
        <v>0</v>
      </c>
      <c r="O83" s="77" t="str">
        <f t="shared" si="23"/>
        <v/>
      </c>
      <c r="P83" s="86" t="str">
        <f t="shared" si="24"/>
        <v/>
      </c>
      <c r="R83" s="404"/>
      <c r="S83" s="403" t="str">
        <f t="shared" si="29"/>
        <v/>
      </c>
      <c r="T83" s="130" t="str">
        <f t="shared" si="25"/>
        <v/>
      </c>
      <c r="U83" s="70"/>
      <c r="V83" s="404"/>
      <c r="W83" s="70"/>
      <c r="X83" s="404"/>
      <c r="Z83" s="407" t="str">
        <f t="shared" si="30"/>
        <v/>
      </c>
      <c r="AA83" s="130" t="str">
        <f t="shared" si="26"/>
        <v/>
      </c>
      <c r="AB83" s="407" t="str">
        <f t="shared" si="27"/>
        <v/>
      </c>
      <c r="AC83" s="130" t="str">
        <f t="shared" si="28"/>
        <v/>
      </c>
      <c r="AD83" s="461"/>
    </row>
    <row r="84" spans="2:30" x14ac:dyDescent="0.2">
      <c r="B84" s="500"/>
      <c r="C84" s="501"/>
      <c r="D84" s="501"/>
      <c r="E84" s="501"/>
      <c r="F84" s="501"/>
      <c r="G84" s="501"/>
      <c r="H84" s="501"/>
      <c r="I84" s="502"/>
      <c r="J84" s="48"/>
      <c r="K84" s="254"/>
      <c r="L84" s="429" t="s">
        <v>120</v>
      </c>
      <c r="M84" s="257" t="str">
        <f>IF(LEN($C$5)&lt;=1,
    "",
    IF(
        OR($C$5="Overige (zorg-)instellingen",$C$5="Onderneming"),
        IF(Basisgegevens!$C$5="Ja",
            IFERROR(
                INDEX(Hulpsheets!$AO$3:$AR$18,
                    MATCH($C$9,Hulpsheets!$AN$3:$AN$18,0),
                    MATCH($C$6,Hulpsheets!$AO$3:$AR$3,0)
                ),
                ""
            ),
            IFERROR(
                INDEX(Hulpsheets!$AH$3:$AK$18,
                    MATCH($C$9,Hulpsheets!$AG$3:$AG$18,0),
                    MATCH($C$6,Hulpsheets!$AH$3:$AK$3,0)
                ),
                ""
            )
        ),
        IF($L84="Niet-economische activiteit",
            100%,
            IF(Basisgegevens!$C$5="Ja",
                IFERROR(
                    INDEX(Hulpsheets!$AO$3:$AR$18,
                        MATCH($C$9,Hulpsheets!$AN$3:$AN$18,0),
                        MATCH($C$6,Hulpsheets!$AO$3:$AR$3,0)
                    ),
                    ""
                ),
                IFERROR(
                    INDEX(Hulpsheets!$AH$3:$AK$18,
                        MATCH($C$9,Hulpsheets!$AG$3:$AG$18,0),
                        MATCH($C$6,Hulpsheets!$AH$3:$AK$3,0)
                    ),
                    ""
                )
            )
        )
    )
)</f>
        <v/>
      </c>
      <c r="N84" s="397">
        <f t="shared" si="22"/>
        <v>0</v>
      </c>
      <c r="O84" s="77" t="str">
        <f t="shared" si="23"/>
        <v/>
      </c>
      <c r="P84" s="86" t="str">
        <f t="shared" si="24"/>
        <v/>
      </c>
      <c r="R84" s="404"/>
      <c r="S84" s="403" t="str">
        <f t="shared" si="29"/>
        <v/>
      </c>
      <c r="T84" s="130" t="str">
        <f t="shared" si="25"/>
        <v/>
      </c>
      <c r="U84" s="70"/>
      <c r="V84" s="404"/>
      <c r="W84" s="70"/>
      <c r="X84" s="404"/>
      <c r="Z84" s="407" t="str">
        <f t="shared" si="30"/>
        <v/>
      </c>
      <c r="AA84" s="130" t="str">
        <f t="shared" si="26"/>
        <v/>
      </c>
      <c r="AB84" s="407" t="str">
        <f t="shared" si="27"/>
        <v/>
      </c>
      <c r="AC84" s="130" t="str">
        <f t="shared" si="28"/>
        <v/>
      </c>
      <c r="AD84" s="461"/>
    </row>
    <row r="85" spans="2:30" x14ac:dyDescent="0.2">
      <c r="B85" s="500"/>
      <c r="C85" s="501"/>
      <c r="D85" s="501"/>
      <c r="E85" s="501"/>
      <c r="F85" s="501"/>
      <c r="G85" s="501"/>
      <c r="H85" s="501"/>
      <c r="I85" s="502"/>
      <c r="J85" s="48"/>
      <c r="K85" s="254"/>
      <c r="L85" s="429" t="s">
        <v>120</v>
      </c>
      <c r="M85" s="257" t="str">
        <f>IF(LEN($C$5)&lt;=1,
    "",
    IF(
        OR($C$5="Overige (zorg-)instellingen",$C$5="Onderneming"),
        IF(Basisgegevens!$C$5="Ja",
            IFERROR(
                INDEX(Hulpsheets!$AO$3:$AR$18,
                    MATCH($C$9,Hulpsheets!$AN$3:$AN$18,0),
                    MATCH($C$6,Hulpsheets!$AO$3:$AR$3,0)
                ),
                ""
            ),
            IFERROR(
                INDEX(Hulpsheets!$AH$3:$AK$18,
                    MATCH($C$9,Hulpsheets!$AG$3:$AG$18,0),
                    MATCH($C$6,Hulpsheets!$AH$3:$AK$3,0)
                ),
                ""
            )
        ),
        IF($L85="Niet-economische activiteit",
            100%,
            IF(Basisgegevens!$C$5="Ja",
                IFERROR(
                    INDEX(Hulpsheets!$AO$3:$AR$18,
                        MATCH($C$9,Hulpsheets!$AN$3:$AN$18,0),
                        MATCH($C$6,Hulpsheets!$AO$3:$AR$3,0)
                    ),
                    ""
                ),
                IFERROR(
                    INDEX(Hulpsheets!$AH$3:$AK$18,
                        MATCH($C$9,Hulpsheets!$AG$3:$AG$18,0),
                        MATCH($C$6,Hulpsheets!$AH$3:$AK$3,0)
                    ),
                    ""
                )
            )
        )
    )
)</f>
        <v/>
      </c>
      <c r="N85" s="397">
        <f t="shared" si="22"/>
        <v>0</v>
      </c>
      <c r="O85" s="77" t="str">
        <f t="shared" si="23"/>
        <v/>
      </c>
      <c r="P85" s="86" t="str">
        <f t="shared" si="24"/>
        <v/>
      </c>
      <c r="R85" s="404"/>
      <c r="S85" s="403" t="str">
        <f t="shared" si="29"/>
        <v/>
      </c>
      <c r="T85" s="130" t="str">
        <f t="shared" si="25"/>
        <v/>
      </c>
      <c r="U85" s="70"/>
      <c r="V85" s="404"/>
      <c r="W85" s="70"/>
      <c r="X85" s="404"/>
      <c r="Z85" s="407" t="str">
        <f t="shared" si="30"/>
        <v/>
      </c>
      <c r="AA85" s="130" t="str">
        <f t="shared" si="26"/>
        <v/>
      </c>
      <c r="AB85" s="407" t="str">
        <f t="shared" si="27"/>
        <v/>
      </c>
      <c r="AC85" s="130" t="str">
        <f t="shared" si="28"/>
        <v/>
      </c>
      <c r="AD85" s="461"/>
    </row>
    <row r="86" spans="2:30" x14ac:dyDescent="0.2">
      <c r="B86" s="500"/>
      <c r="C86" s="501"/>
      <c r="D86" s="501"/>
      <c r="E86" s="501"/>
      <c r="F86" s="501"/>
      <c r="G86" s="501"/>
      <c r="H86" s="501"/>
      <c r="I86" s="502"/>
      <c r="J86" s="48"/>
      <c r="K86" s="254"/>
      <c r="L86" s="429" t="s">
        <v>120</v>
      </c>
      <c r="M86" s="257" t="str">
        <f>IF(LEN($C$5)&lt;=1,
    "",
    IF(
        OR($C$5="Overige (zorg-)instellingen",$C$5="Onderneming"),
        IF(Basisgegevens!$C$5="Ja",
            IFERROR(
                INDEX(Hulpsheets!$AO$3:$AR$18,
                    MATCH($C$9,Hulpsheets!$AN$3:$AN$18,0),
                    MATCH($C$6,Hulpsheets!$AO$3:$AR$3,0)
                ),
                ""
            ),
            IFERROR(
                INDEX(Hulpsheets!$AH$3:$AK$18,
                    MATCH($C$9,Hulpsheets!$AG$3:$AG$18,0),
                    MATCH($C$6,Hulpsheets!$AH$3:$AK$3,0)
                ),
                ""
            )
        ),
        IF($L86="Niet-economische activiteit",
            100%,
            IF(Basisgegevens!$C$5="Ja",
                IFERROR(
                    INDEX(Hulpsheets!$AO$3:$AR$18,
                        MATCH($C$9,Hulpsheets!$AN$3:$AN$18,0),
                        MATCH($C$6,Hulpsheets!$AO$3:$AR$3,0)
                    ),
                    ""
                ),
                IFERROR(
                    INDEX(Hulpsheets!$AH$3:$AK$18,
                        MATCH($C$9,Hulpsheets!$AG$3:$AG$18,0),
                        MATCH($C$6,Hulpsheets!$AH$3:$AK$3,0)
                    ),
                    ""
                )
            )
        )
    )
)</f>
        <v/>
      </c>
      <c r="N86" s="397">
        <f t="shared" si="22"/>
        <v>0</v>
      </c>
      <c r="O86" s="77" t="str">
        <f t="shared" si="23"/>
        <v/>
      </c>
      <c r="P86" s="86" t="str">
        <f t="shared" si="24"/>
        <v/>
      </c>
      <c r="R86" s="404"/>
      <c r="S86" s="403" t="str">
        <f t="shared" si="29"/>
        <v/>
      </c>
      <c r="T86" s="130" t="str">
        <f t="shared" si="25"/>
        <v/>
      </c>
      <c r="U86" s="70"/>
      <c r="V86" s="404"/>
      <c r="W86" s="70"/>
      <c r="X86" s="404"/>
      <c r="Z86" s="407" t="str">
        <f t="shared" si="30"/>
        <v/>
      </c>
      <c r="AA86" s="130" t="str">
        <f t="shared" si="26"/>
        <v/>
      </c>
      <c r="AB86" s="407" t="str">
        <f t="shared" si="27"/>
        <v/>
      </c>
      <c r="AC86" s="130" t="str">
        <f t="shared" si="28"/>
        <v/>
      </c>
      <c r="AD86" s="461"/>
    </row>
    <row r="87" spans="2:30" ht="13.5" thickBot="1" x14ac:dyDescent="0.25">
      <c r="B87" s="500"/>
      <c r="C87" s="501"/>
      <c r="D87" s="501"/>
      <c r="E87" s="501"/>
      <c r="F87" s="501"/>
      <c r="G87" s="501"/>
      <c r="H87" s="501"/>
      <c r="I87" s="502"/>
      <c r="J87" s="48"/>
      <c r="K87" s="254"/>
      <c r="L87" s="429" t="s">
        <v>120</v>
      </c>
      <c r="M87" s="257" t="str">
        <f>IF(LEN($C$5)&lt;=1,
    "",
    IF(
        OR($C$5="Overige (zorg-)instellingen",$C$5="Onderneming"),
        IF(Basisgegevens!$C$5="Ja",
            IFERROR(
                INDEX(Hulpsheets!$AO$3:$AR$18,
                    MATCH($C$9,Hulpsheets!$AN$3:$AN$18,0),
                    MATCH($C$6,Hulpsheets!$AO$3:$AR$3,0)
                ),
                ""
            ),
            IFERROR(
                INDEX(Hulpsheets!$AH$3:$AK$18,
                    MATCH($C$9,Hulpsheets!$AG$3:$AG$18,0),
                    MATCH($C$6,Hulpsheets!$AH$3:$AK$3,0)
                ),
                ""
            )
        ),
        IF($L87="Niet-economische activiteit",
            100%,
            IF(Basisgegevens!$C$5="Ja",
                IFERROR(
                    INDEX(Hulpsheets!$AO$3:$AR$18,
                        MATCH($C$9,Hulpsheets!$AN$3:$AN$18,0),
                        MATCH($C$6,Hulpsheets!$AO$3:$AR$3,0)
                    ),
                    ""
                ),
                IFERROR(
                    INDEX(Hulpsheets!$AH$3:$AK$18,
                        MATCH($C$9,Hulpsheets!$AG$3:$AG$18,0),
                        MATCH($C$6,Hulpsheets!$AH$3:$AK$3,0)
                    ),
                    ""
                )
            )
        )
    )
)</f>
        <v/>
      </c>
      <c r="N87" s="397">
        <f t="shared" si="22"/>
        <v>0</v>
      </c>
      <c r="O87" s="77" t="str">
        <f t="shared" si="23"/>
        <v/>
      </c>
      <c r="P87" s="86" t="str">
        <f t="shared" si="24"/>
        <v/>
      </c>
      <c r="R87" s="404"/>
      <c r="S87" s="403" t="str">
        <f t="shared" si="29"/>
        <v/>
      </c>
      <c r="T87" s="130" t="str">
        <f t="shared" si="25"/>
        <v/>
      </c>
      <c r="U87" s="70"/>
      <c r="V87" s="404"/>
      <c r="W87" s="70"/>
      <c r="X87" s="404"/>
      <c r="Z87" s="407" t="str">
        <f t="shared" si="30"/>
        <v/>
      </c>
      <c r="AA87" s="130" t="str">
        <f t="shared" si="26"/>
        <v/>
      </c>
      <c r="AB87" s="407" t="str">
        <f t="shared" si="27"/>
        <v/>
      </c>
      <c r="AC87" s="130" t="str">
        <f t="shared" si="28"/>
        <v/>
      </c>
      <c r="AD87" s="461"/>
    </row>
    <row r="88" spans="2:30" ht="13.5" hidden="1" outlineLevel="1" thickBot="1" x14ac:dyDescent="0.25">
      <c r="B88" s="514"/>
      <c r="C88" s="515"/>
      <c r="D88" s="515"/>
      <c r="E88" s="515"/>
      <c r="F88" s="515"/>
      <c r="G88" s="515"/>
      <c r="H88" s="515"/>
      <c r="I88" s="515"/>
      <c r="J88" s="48"/>
      <c r="K88" s="254"/>
      <c r="L88" s="429" t="s">
        <v>120</v>
      </c>
      <c r="M88" s="257" t="str">
        <f>IF(LEN($C$5)&lt;=1,
    "",
    IF(
        OR($C$5="Overige (zorg-)instellingen",$C$5="Onderneming"),
        IF(Basisgegevens!$C$5="Ja",
            IFERROR(
                INDEX(Hulpsheets!$AO$3:$AR$18,
                    MATCH($C$9,Hulpsheets!$AN$3:$AN$18,0),
                    MATCH($C$6,Hulpsheets!$AO$3:$AR$3,0)
                ),
                ""
            ),
            IFERROR(
                INDEX(Hulpsheets!$AH$3:$AK$18,
                    MATCH($C$9,Hulpsheets!$AG$3:$AG$18,0),
                    MATCH($C$6,Hulpsheets!$AH$3:$AK$3,0)
                ),
                ""
            )
        ),
        IF($L88="Niet-economische activiteit",
            100%,
            IF(Basisgegevens!$C$5="Ja",
                IFERROR(
                    INDEX(Hulpsheets!$AO$3:$AR$18,
                        MATCH($C$9,Hulpsheets!$AN$3:$AN$18,0),
                        MATCH($C$6,Hulpsheets!$AO$3:$AR$3,0)
                    ),
                    ""
                ),
                IFERROR(
                    INDEX(Hulpsheets!$AH$3:$AK$18,
                        MATCH($C$9,Hulpsheets!$AG$3:$AG$18,0),
                        MATCH($C$6,Hulpsheets!$AH$3:$AK$3,0)
                    ),
                    ""
                )
            )
        )
    )
)</f>
        <v/>
      </c>
      <c r="N88" s="397">
        <f t="shared" si="22"/>
        <v>0</v>
      </c>
      <c r="O88" s="77" t="str">
        <f t="shared" si="23"/>
        <v/>
      </c>
      <c r="P88" s="86" t="str">
        <f t="shared" si="24"/>
        <v/>
      </c>
      <c r="R88" s="404"/>
      <c r="S88" s="403" t="str">
        <f t="shared" si="29"/>
        <v/>
      </c>
      <c r="T88" s="130" t="str">
        <f t="shared" si="25"/>
        <v/>
      </c>
      <c r="U88" s="70"/>
      <c r="V88" s="404"/>
      <c r="W88" s="70"/>
      <c r="X88" s="404"/>
      <c r="Z88" s="407" t="str">
        <f t="shared" si="30"/>
        <v/>
      </c>
      <c r="AA88" s="130" t="str">
        <f t="shared" si="26"/>
        <v/>
      </c>
      <c r="AB88" s="407" t="str">
        <f t="shared" si="27"/>
        <v/>
      </c>
      <c r="AC88" s="130" t="str">
        <f t="shared" si="28"/>
        <v/>
      </c>
      <c r="AD88" s="461"/>
    </row>
    <row r="89" spans="2:30" ht="13.5" hidden="1" outlineLevel="1" thickBot="1" x14ac:dyDescent="0.25">
      <c r="B89" s="514"/>
      <c r="C89" s="515"/>
      <c r="D89" s="515"/>
      <c r="E89" s="515"/>
      <c r="F89" s="515"/>
      <c r="G89" s="515"/>
      <c r="H89" s="515"/>
      <c r="I89" s="515"/>
      <c r="J89" s="48"/>
      <c r="K89" s="254"/>
      <c r="L89" s="429" t="s">
        <v>120</v>
      </c>
      <c r="M89" s="257" t="str">
        <f>IF(LEN($C$5)&lt;=1,
    "",
    IF(
        OR($C$5="Overige (zorg-)instellingen",$C$5="Onderneming"),
        IF(Basisgegevens!$C$5="Ja",
            IFERROR(
                INDEX(Hulpsheets!$AO$3:$AR$18,
                    MATCH($C$9,Hulpsheets!$AN$3:$AN$18,0),
                    MATCH($C$6,Hulpsheets!$AO$3:$AR$3,0)
                ),
                ""
            ),
            IFERROR(
                INDEX(Hulpsheets!$AH$3:$AK$18,
                    MATCH($C$9,Hulpsheets!$AG$3:$AG$18,0),
                    MATCH($C$6,Hulpsheets!$AH$3:$AK$3,0)
                ),
                ""
            )
        ),
        IF($L89="Niet-economische activiteit",
            100%,
            IF(Basisgegevens!$C$5="Ja",
                IFERROR(
                    INDEX(Hulpsheets!$AO$3:$AR$18,
                        MATCH($C$9,Hulpsheets!$AN$3:$AN$18,0),
                        MATCH($C$6,Hulpsheets!$AO$3:$AR$3,0)
                    ),
                    ""
                ),
                IFERROR(
                    INDEX(Hulpsheets!$AH$3:$AK$18,
                        MATCH($C$9,Hulpsheets!$AG$3:$AG$18,0),
                        MATCH($C$6,Hulpsheets!$AH$3:$AK$3,0)
                    ),
                    ""
                )
            )
        )
    )
)</f>
        <v/>
      </c>
      <c r="N89" s="397">
        <f t="shared" si="22"/>
        <v>0</v>
      </c>
      <c r="O89" s="77" t="str">
        <f t="shared" si="23"/>
        <v/>
      </c>
      <c r="P89" s="86" t="str">
        <f t="shared" si="24"/>
        <v/>
      </c>
      <c r="R89" s="404"/>
      <c r="S89" s="403" t="str">
        <f t="shared" si="29"/>
        <v/>
      </c>
      <c r="T89" s="130" t="str">
        <f t="shared" si="25"/>
        <v/>
      </c>
      <c r="U89" s="70"/>
      <c r="V89" s="404"/>
      <c r="W89" s="70"/>
      <c r="X89" s="404"/>
      <c r="Z89" s="407" t="str">
        <f t="shared" si="30"/>
        <v/>
      </c>
      <c r="AA89" s="130" t="str">
        <f t="shared" si="26"/>
        <v/>
      </c>
      <c r="AB89" s="407" t="str">
        <f t="shared" si="27"/>
        <v/>
      </c>
      <c r="AC89" s="130" t="str">
        <f t="shared" si="28"/>
        <v/>
      </c>
      <c r="AD89" s="461"/>
    </row>
    <row r="90" spans="2:30" ht="13.5" hidden="1" outlineLevel="1" thickBot="1" x14ac:dyDescent="0.25">
      <c r="B90" s="514"/>
      <c r="C90" s="515"/>
      <c r="D90" s="515"/>
      <c r="E90" s="515"/>
      <c r="F90" s="515"/>
      <c r="G90" s="515"/>
      <c r="H90" s="515"/>
      <c r="I90" s="515"/>
      <c r="J90" s="48"/>
      <c r="K90" s="254"/>
      <c r="L90" s="429" t="s">
        <v>120</v>
      </c>
      <c r="M90" s="257" t="str">
        <f>IF(LEN($C$5)&lt;=1,
    "",
    IF(
        OR($C$5="Overige (zorg-)instellingen",$C$5="Onderneming"),
        IF(Basisgegevens!$C$5="Ja",
            IFERROR(
                INDEX(Hulpsheets!$AO$3:$AR$18,
                    MATCH($C$9,Hulpsheets!$AN$3:$AN$18,0),
                    MATCH($C$6,Hulpsheets!$AO$3:$AR$3,0)
                ),
                ""
            ),
            IFERROR(
                INDEX(Hulpsheets!$AH$3:$AK$18,
                    MATCH($C$9,Hulpsheets!$AG$3:$AG$18,0),
                    MATCH($C$6,Hulpsheets!$AH$3:$AK$3,0)
                ),
                ""
            )
        ),
        IF($L90="Niet-economische activiteit",
            100%,
            IF(Basisgegevens!$C$5="Ja",
                IFERROR(
                    INDEX(Hulpsheets!$AO$3:$AR$18,
                        MATCH($C$9,Hulpsheets!$AN$3:$AN$18,0),
                        MATCH($C$6,Hulpsheets!$AO$3:$AR$3,0)
                    ),
                    ""
                ),
                IFERROR(
                    INDEX(Hulpsheets!$AH$3:$AK$18,
                        MATCH($C$9,Hulpsheets!$AG$3:$AG$18,0),
                        MATCH($C$6,Hulpsheets!$AH$3:$AK$3,0)
                    ),
                    ""
                )
            )
        )
    )
)</f>
        <v/>
      </c>
      <c r="N90" s="397">
        <f t="shared" si="22"/>
        <v>0</v>
      </c>
      <c r="O90" s="77" t="str">
        <f t="shared" si="23"/>
        <v/>
      </c>
      <c r="P90" s="86" t="str">
        <f t="shared" si="24"/>
        <v/>
      </c>
      <c r="R90" s="404"/>
      <c r="S90" s="403" t="str">
        <f t="shared" si="29"/>
        <v/>
      </c>
      <c r="T90" s="130" t="str">
        <f t="shared" si="25"/>
        <v/>
      </c>
      <c r="U90" s="70"/>
      <c r="V90" s="404"/>
      <c r="W90" s="70"/>
      <c r="X90" s="404"/>
      <c r="Z90" s="407" t="str">
        <f t="shared" si="30"/>
        <v/>
      </c>
      <c r="AA90" s="130" t="str">
        <f t="shared" si="26"/>
        <v/>
      </c>
      <c r="AB90" s="407" t="str">
        <f t="shared" si="27"/>
        <v/>
      </c>
      <c r="AC90" s="130" t="str">
        <f t="shared" si="28"/>
        <v/>
      </c>
      <c r="AD90" s="461"/>
    </row>
    <row r="91" spans="2:30" ht="13.5" hidden="1" outlineLevel="1" thickBot="1" x14ac:dyDescent="0.25">
      <c r="B91" s="514"/>
      <c r="C91" s="515"/>
      <c r="D91" s="515"/>
      <c r="E91" s="515"/>
      <c r="F91" s="515"/>
      <c r="G91" s="515"/>
      <c r="H91" s="515"/>
      <c r="I91" s="515"/>
      <c r="J91" s="48"/>
      <c r="K91" s="254"/>
      <c r="L91" s="429" t="s">
        <v>120</v>
      </c>
      <c r="M91" s="257" t="str">
        <f>IF(LEN($C$5)&lt;=1,
    "",
    IF(
        OR($C$5="Overige (zorg-)instellingen",$C$5="Onderneming"),
        IF(Basisgegevens!$C$5="Ja",
            IFERROR(
                INDEX(Hulpsheets!$AO$3:$AR$18,
                    MATCH($C$9,Hulpsheets!$AN$3:$AN$18,0),
                    MATCH($C$6,Hulpsheets!$AO$3:$AR$3,0)
                ),
                ""
            ),
            IFERROR(
                INDEX(Hulpsheets!$AH$3:$AK$18,
                    MATCH($C$9,Hulpsheets!$AG$3:$AG$18,0),
                    MATCH($C$6,Hulpsheets!$AH$3:$AK$3,0)
                ),
                ""
            )
        ),
        IF($L91="Niet-economische activiteit",
            100%,
            IF(Basisgegevens!$C$5="Ja",
                IFERROR(
                    INDEX(Hulpsheets!$AO$3:$AR$18,
                        MATCH($C$9,Hulpsheets!$AN$3:$AN$18,0),
                        MATCH($C$6,Hulpsheets!$AO$3:$AR$3,0)
                    ),
                    ""
                ),
                IFERROR(
                    INDEX(Hulpsheets!$AH$3:$AK$18,
                        MATCH($C$9,Hulpsheets!$AG$3:$AG$18,0),
                        MATCH($C$6,Hulpsheets!$AH$3:$AK$3,0)
                    ),
                    ""
                )
            )
        )
    )
)</f>
        <v/>
      </c>
      <c r="N91" s="397">
        <f t="shared" si="22"/>
        <v>0</v>
      </c>
      <c r="O91" s="77" t="str">
        <f t="shared" si="23"/>
        <v/>
      </c>
      <c r="P91" s="86" t="str">
        <f t="shared" si="24"/>
        <v/>
      </c>
      <c r="R91" s="404"/>
      <c r="S91" s="403" t="str">
        <f t="shared" si="29"/>
        <v/>
      </c>
      <c r="T91" s="130" t="str">
        <f t="shared" si="25"/>
        <v/>
      </c>
      <c r="U91" s="70"/>
      <c r="V91" s="404"/>
      <c r="W91" s="70"/>
      <c r="X91" s="404"/>
      <c r="Z91" s="407" t="str">
        <f t="shared" si="30"/>
        <v/>
      </c>
      <c r="AA91" s="130" t="str">
        <f t="shared" si="26"/>
        <v/>
      </c>
      <c r="AB91" s="407" t="str">
        <f t="shared" si="27"/>
        <v/>
      </c>
      <c r="AC91" s="130" t="str">
        <f t="shared" si="28"/>
        <v/>
      </c>
      <c r="AD91" s="461"/>
    </row>
    <row r="92" spans="2:30" ht="13.5" hidden="1" outlineLevel="1" thickBot="1" x14ac:dyDescent="0.25">
      <c r="B92" s="514"/>
      <c r="C92" s="515"/>
      <c r="D92" s="515"/>
      <c r="E92" s="515"/>
      <c r="F92" s="515"/>
      <c r="G92" s="515"/>
      <c r="H92" s="515"/>
      <c r="I92" s="515"/>
      <c r="J92" s="48"/>
      <c r="K92" s="254"/>
      <c r="L92" s="429" t="s">
        <v>120</v>
      </c>
      <c r="M92" s="257" t="str">
        <f>IF(LEN($C$5)&lt;=1,
    "",
    IF(
        OR($C$5="Overige (zorg-)instellingen",$C$5="Onderneming"),
        IF(Basisgegevens!$C$5="Ja",
            IFERROR(
                INDEX(Hulpsheets!$AO$3:$AR$18,
                    MATCH($C$9,Hulpsheets!$AN$3:$AN$18,0),
                    MATCH($C$6,Hulpsheets!$AO$3:$AR$3,0)
                ),
                ""
            ),
            IFERROR(
                INDEX(Hulpsheets!$AH$3:$AK$18,
                    MATCH($C$9,Hulpsheets!$AG$3:$AG$18,0),
                    MATCH($C$6,Hulpsheets!$AH$3:$AK$3,0)
                ),
                ""
            )
        ),
        IF($L92="Niet-economische activiteit",
            100%,
            IF(Basisgegevens!$C$5="Ja",
                IFERROR(
                    INDEX(Hulpsheets!$AO$3:$AR$18,
                        MATCH($C$9,Hulpsheets!$AN$3:$AN$18,0),
                        MATCH($C$6,Hulpsheets!$AO$3:$AR$3,0)
                    ),
                    ""
                ),
                IFERROR(
                    INDEX(Hulpsheets!$AH$3:$AK$18,
                        MATCH($C$9,Hulpsheets!$AG$3:$AG$18,0),
                        MATCH($C$6,Hulpsheets!$AH$3:$AK$3,0)
                    ),
                    ""
                )
            )
        )
    )
)</f>
        <v/>
      </c>
      <c r="N92" s="397">
        <f t="shared" si="22"/>
        <v>0</v>
      </c>
      <c r="O92" s="77" t="str">
        <f t="shared" si="23"/>
        <v/>
      </c>
      <c r="P92" s="86" t="str">
        <f t="shared" si="24"/>
        <v/>
      </c>
      <c r="R92" s="404"/>
      <c r="S92" s="403" t="str">
        <f t="shared" si="29"/>
        <v/>
      </c>
      <c r="T92" s="130" t="str">
        <f t="shared" si="25"/>
        <v/>
      </c>
      <c r="U92" s="70"/>
      <c r="V92" s="404"/>
      <c r="W92" s="70"/>
      <c r="X92" s="404"/>
      <c r="Z92" s="407" t="str">
        <f t="shared" si="30"/>
        <v/>
      </c>
      <c r="AA92" s="130" t="str">
        <f t="shared" si="26"/>
        <v/>
      </c>
      <c r="AB92" s="407" t="str">
        <f t="shared" si="27"/>
        <v/>
      </c>
      <c r="AC92" s="130" t="str">
        <f t="shared" si="28"/>
        <v/>
      </c>
      <c r="AD92" s="461"/>
    </row>
    <row r="93" spans="2:30" ht="13.5" hidden="1" outlineLevel="1" thickBot="1" x14ac:dyDescent="0.25">
      <c r="B93" s="514"/>
      <c r="C93" s="515"/>
      <c r="D93" s="515"/>
      <c r="E93" s="515"/>
      <c r="F93" s="515"/>
      <c r="G93" s="515"/>
      <c r="H93" s="515"/>
      <c r="I93" s="515"/>
      <c r="J93" s="48"/>
      <c r="K93" s="254"/>
      <c r="L93" s="429" t="s">
        <v>120</v>
      </c>
      <c r="M93" s="257" t="str">
        <f>IF(LEN($C$5)&lt;=1,
    "",
    IF(
        OR($C$5="Overige (zorg-)instellingen",$C$5="Onderneming"),
        IF(Basisgegevens!$C$5="Ja",
            IFERROR(
                INDEX(Hulpsheets!$AO$3:$AR$18,
                    MATCH($C$9,Hulpsheets!$AN$3:$AN$18,0),
                    MATCH($C$6,Hulpsheets!$AO$3:$AR$3,0)
                ),
                ""
            ),
            IFERROR(
                INDEX(Hulpsheets!$AH$3:$AK$18,
                    MATCH($C$9,Hulpsheets!$AG$3:$AG$18,0),
                    MATCH($C$6,Hulpsheets!$AH$3:$AK$3,0)
                ),
                ""
            )
        ),
        IF($L93="Niet-economische activiteit",
            100%,
            IF(Basisgegevens!$C$5="Ja",
                IFERROR(
                    INDEX(Hulpsheets!$AO$3:$AR$18,
                        MATCH($C$9,Hulpsheets!$AN$3:$AN$18,0),
                        MATCH($C$6,Hulpsheets!$AO$3:$AR$3,0)
                    ),
                    ""
                ),
                IFERROR(
                    INDEX(Hulpsheets!$AH$3:$AK$18,
                        MATCH($C$9,Hulpsheets!$AG$3:$AG$18,0),
                        MATCH($C$6,Hulpsheets!$AH$3:$AK$3,0)
                    ),
                    ""
                )
            )
        )
    )
)</f>
        <v/>
      </c>
      <c r="N93" s="397">
        <f t="shared" si="22"/>
        <v>0</v>
      </c>
      <c r="O93" s="77" t="str">
        <f t="shared" si="23"/>
        <v/>
      </c>
      <c r="P93" s="86" t="str">
        <f t="shared" si="24"/>
        <v/>
      </c>
      <c r="R93" s="404"/>
      <c r="S93" s="403" t="str">
        <f t="shared" si="29"/>
        <v/>
      </c>
      <c r="T93" s="130" t="str">
        <f t="shared" si="25"/>
        <v/>
      </c>
      <c r="U93" s="70"/>
      <c r="V93" s="404"/>
      <c r="W93" s="70"/>
      <c r="X93" s="404"/>
      <c r="Z93" s="407" t="str">
        <f t="shared" si="30"/>
        <v/>
      </c>
      <c r="AA93" s="130" t="str">
        <f t="shared" si="26"/>
        <v/>
      </c>
      <c r="AB93" s="407" t="str">
        <f t="shared" si="27"/>
        <v/>
      </c>
      <c r="AC93" s="130" t="str">
        <f t="shared" si="28"/>
        <v/>
      </c>
      <c r="AD93" s="461"/>
    </row>
    <row r="94" spans="2:30" ht="13.5" hidden="1" outlineLevel="1" thickBot="1" x14ac:dyDescent="0.25">
      <c r="B94" s="514"/>
      <c r="C94" s="515"/>
      <c r="D94" s="515"/>
      <c r="E94" s="515"/>
      <c r="F94" s="515"/>
      <c r="G94" s="515"/>
      <c r="H94" s="515"/>
      <c r="I94" s="515"/>
      <c r="J94" s="48"/>
      <c r="K94" s="254"/>
      <c r="L94" s="429" t="s">
        <v>120</v>
      </c>
      <c r="M94" s="257" t="str">
        <f>IF(LEN($C$5)&lt;=1,
    "",
    IF(
        OR($C$5="Overige (zorg-)instellingen",$C$5="Onderneming"),
        IF(Basisgegevens!$C$5="Ja",
            IFERROR(
                INDEX(Hulpsheets!$AO$3:$AR$18,
                    MATCH($C$9,Hulpsheets!$AN$3:$AN$18,0),
                    MATCH($C$6,Hulpsheets!$AO$3:$AR$3,0)
                ),
                ""
            ),
            IFERROR(
                INDEX(Hulpsheets!$AH$3:$AK$18,
                    MATCH($C$9,Hulpsheets!$AG$3:$AG$18,0),
                    MATCH($C$6,Hulpsheets!$AH$3:$AK$3,0)
                ),
                ""
            )
        ),
        IF($L94="Niet-economische activiteit",
            100%,
            IF(Basisgegevens!$C$5="Ja",
                IFERROR(
                    INDEX(Hulpsheets!$AO$3:$AR$18,
                        MATCH($C$9,Hulpsheets!$AN$3:$AN$18,0),
                        MATCH($C$6,Hulpsheets!$AO$3:$AR$3,0)
                    ),
                    ""
                ),
                IFERROR(
                    INDEX(Hulpsheets!$AH$3:$AK$18,
                        MATCH($C$9,Hulpsheets!$AG$3:$AG$18,0),
                        MATCH($C$6,Hulpsheets!$AH$3:$AK$3,0)
                    ),
                    ""
                )
            )
        )
    )
)</f>
        <v/>
      </c>
      <c r="N94" s="397">
        <f t="shared" si="22"/>
        <v>0</v>
      </c>
      <c r="O94" s="77" t="str">
        <f t="shared" si="23"/>
        <v/>
      </c>
      <c r="P94" s="86" t="str">
        <f t="shared" si="24"/>
        <v/>
      </c>
      <c r="R94" s="404"/>
      <c r="S94" s="403" t="str">
        <f t="shared" si="29"/>
        <v/>
      </c>
      <c r="T94" s="130" t="str">
        <f t="shared" si="25"/>
        <v/>
      </c>
      <c r="U94" s="70"/>
      <c r="V94" s="404"/>
      <c r="W94" s="70"/>
      <c r="X94" s="404"/>
      <c r="Z94" s="407" t="str">
        <f t="shared" si="30"/>
        <v/>
      </c>
      <c r="AA94" s="130" t="str">
        <f t="shared" si="26"/>
        <v/>
      </c>
      <c r="AB94" s="407" t="str">
        <f t="shared" si="27"/>
        <v/>
      </c>
      <c r="AC94" s="130" t="str">
        <f t="shared" si="28"/>
        <v/>
      </c>
      <c r="AD94" s="461"/>
    </row>
    <row r="95" spans="2:30" ht="13.5" hidden="1" outlineLevel="1" thickBot="1" x14ac:dyDescent="0.25">
      <c r="B95" s="514"/>
      <c r="C95" s="515"/>
      <c r="D95" s="515"/>
      <c r="E95" s="515"/>
      <c r="F95" s="515"/>
      <c r="G95" s="515"/>
      <c r="H95" s="515"/>
      <c r="I95" s="515"/>
      <c r="J95" s="48"/>
      <c r="K95" s="254"/>
      <c r="L95" s="429" t="s">
        <v>120</v>
      </c>
      <c r="M95" s="257" t="str">
        <f>IF(LEN($C$5)&lt;=1,
    "",
    IF(
        OR($C$5="Overige (zorg-)instellingen",$C$5="Onderneming"),
        IF(Basisgegevens!$C$5="Ja",
            IFERROR(
                INDEX(Hulpsheets!$AO$3:$AR$18,
                    MATCH($C$9,Hulpsheets!$AN$3:$AN$18,0),
                    MATCH($C$6,Hulpsheets!$AO$3:$AR$3,0)
                ),
                ""
            ),
            IFERROR(
                INDEX(Hulpsheets!$AH$3:$AK$18,
                    MATCH($C$9,Hulpsheets!$AG$3:$AG$18,0),
                    MATCH($C$6,Hulpsheets!$AH$3:$AK$3,0)
                ),
                ""
            )
        ),
        IF($L95="Niet-economische activiteit",
            100%,
            IF(Basisgegevens!$C$5="Ja",
                IFERROR(
                    INDEX(Hulpsheets!$AO$3:$AR$18,
                        MATCH($C$9,Hulpsheets!$AN$3:$AN$18,0),
                        MATCH($C$6,Hulpsheets!$AO$3:$AR$3,0)
                    ),
                    ""
                ),
                IFERROR(
                    INDEX(Hulpsheets!$AH$3:$AK$18,
                        MATCH($C$9,Hulpsheets!$AG$3:$AG$18,0),
                        MATCH($C$6,Hulpsheets!$AH$3:$AK$3,0)
                    ),
                    ""
                )
            )
        )
    )
)</f>
        <v/>
      </c>
      <c r="N95" s="397">
        <f t="shared" si="22"/>
        <v>0</v>
      </c>
      <c r="O95" s="77" t="str">
        <f t="shared" si="23"/>
        <v/>
      </c>
      <c r="P95" s="86" t="str">
        <f t="shared" si="24"/>
        <v/>
      </c>
      <c r="R95" s="404"/>
      <c r="S95" s="403" t="str">
        <f t="shared" si="29"/>
        <v/>
      </c>
      <c r="T95" s="130" t="str">
        <f t="shared" si="25"/>
        <v/>
      </c>
      <c r="U95" s="70"/>
      <c r="V95" s="404"/>
      <c r="W95" s="70"/>
      <c r="X95" s="404"/>
      <c r="Z95" s="407" t="str">
        <f t="shared" si="30"/>
        <v/>
      </c>
      <c r="AA95" s="130" t="str">
        <f t="shared" si="26"/>
        <v/>
      </c>
      <c r="AB95" s="407" t="str">
        <f t="shared" si="27"/>
        <v/>
      </c>
      <c r="AC95" s="130" t="str">
        <f t="shared" si="28"/>
        <v/>
      </c>
      <c r="AD95" s="461"/>
    </row>
    <row r="96" spans="2:30" ht="13.5" hidden="1" outlineLevel="1" thickBot="1" x14ac:dyDescent="0.25">
      <c r="B96" s="514"/>
      <c r="C96" s="515"/>
      <c r="D96" s="515"/>
      <c r="E96" s="515"/>
      <c r="F96" s="515"/>
      <c r="G96" s="515"/>
      <c r="H96" s="515"/>
      <c r="I96" s="515"/>
      <c r="J96" s="48"/>
      <c r="K96" s="254"/>
      <c r="L96" s="429" t="s">
        <v>120</v>
      </c>
      <c r="M96" s="257" t="str">
        <f>IF(LEN($C$5)&lt;=1,
    "",
    IF(
        OR($C$5="Overige (zorg-)instellingen",$C$5="Onderneming"),
        IF(Basisgegevens!$C$5="Ja",
            IFERROR(
                INDEX(Hulpsheets!$AO$3:$AR$18,
                    MATCH($C$9,Hulpsheets!$AN$3:$AN$18,0),
                    MATCH($C$6,Hulpsheets!$AO$3:$AR$3,0)
                ),
                ""
            ),
            IFERROR(
                INDEX(Hulpsheets!$AH$3:$AK$18,
                    MATCH($C$9,Hulpsheets!$AG$3:$AG$18,0),
                    MATCH($C$6,Hulpsheets!$AH$3:$AK$3,0)
                ),
                ""
            )
        ),
        IF($L96="Niet-economische activiteit",
            100%,
            IF(Basisgegevens!$C$5="Ja",
                IFERROR(
                    INDEX(Hulpsheets!$AO$3:$AR$18,
                        MATCH($C$9,Hulpsheets!$AN$3:$AN$18,0),
                        MATCH($C$6,Hulpsheets!$AO$3:$AR$3,0)
                    ),
                    ""
                ),
                IFERROR(
                    INDEX(Hulpsheets!$AH$3:$AK$18,
                        MATCH($C$9,Hulpsheets!$AG$3:$AG$18,0),
                        MATCH($C$6,Hulpsheets!$AH$3:$AK$3,0)
                    ),
                    ""
                )
            )
        )
    )
)</f>
        <v/>
      </c>
      <c r="N96" s="397">
        <f t="shared" si="22"/>
        <v>0</v>
      </c>
      <c r="O96" s="77" t="str">
        <f t="shared" si="23"/>
        <v/>
      </c>
      <c r="P96" s="86" t="str">
        <f t="shared" si="24"/>
        <v/>
      </c>
      <c r="R96" s="404"/>
      <c r="S96" s="403" t="str">
        <f t="shared" si="29"/>
        <v/>
      </c>
      <c r="T96" s="130" t="str">
        <f t="shared" si="25"/>
        <v/>
      </c>
      <c r="U96" s="70"/>
      <c r="V96" s="404"/>
      <c r="W96" s="70"/>
      <c r="X96" s="404"/>
      <c r="Z96" s="407" t="str">
        <f t="shared" si="30"/>
        <v/>
      </c>
      <c r="AA96" s="130" t="str">
        <f t="shared" si="26"/>
        <v/>
      </c>
      <c r="AB96" s="407" t="str">
        <f t="shared" si="27"/>
        <v/>
      </c>
      <c r="AC96" s="130" t="str">
        <f t="shared" si="28"/>
        <v/>
      </c>
      <c r="AD96" s="461"/>
    </row>
    <row r="97" spans="1:30" ht="13.5" hidden="1" outlineLevel="1" collapsed="1" thickBot="1" x14ac:dyDescent="0.25">
      <c r="B97" s="527"/>
      <c r="C97" s="528"/>
      <c r="D97" s="528"/>
      <c r="E97" s="528"/>
      <c r="F97" s="528"/>
      <c r="G97" s="528"/>
      <c r="H97" s="528"/>
      <c r="I97" s="528"/>
      <c r="J97" s="109"/>
      <c r="K97" s="438"/>
      <c r="L97" s="428" t="s">
        <v>120</v>
      </c>
      <c r="M97" s="427" t="str">
        <f>IF(LEN($C$5)&lt;=1,
    "",
    IF(
        OR($C$5="Overige (zorg-)instellingen",$C$5="Onderneming"),
        IF(Basisgegevens!$C$5="Ja",
            IFERROR(
                INDEX(Hulpsheets!$AO$3:$AR$18,
                    MATCH($C$9,Hulpsheets!$AN$3:$AN$18,0),
                    MATCH($C$6,Hulpsheets!$AO$3:$AR$3,0)
                ),
                ""
            ),
            IFERROR(
                INDEX(Hulpsheets!$AH$3:$AK$18,
                    MATCH($C$9,Hulpsheets!$AG$3:$AG$18,0),
                    MATCH($C$6,Hulpsheets!$AH$3:$AK$3,0)
                ),
                ""
            )
        ),
        IF($L97="Niet-economische activiteit",
            100%,
            IF(Basisgegevens!$C$5="Ja",
                IFERROR(
                    INDEX(Hulpsheets!$AO$3:$AR$18,
                        MATCH($C$9,Hulpsheets!$AN$3:$AN$18,0),
                        MATCH($C$6,Hulpsheets!$AO$3:$AR$3,0)
                    ),
                    ""
                ),
                IFERROR(
                    INDEX(Hulpsheets!$AH$3:$AK$18,
                        MATCH($C$9,Hulpsheets!$AG$3:$AG$18,0),
                        MATCH($C$6,Hulpsheets!$AH$3:$AK$3,0)
                    ),
                    ""
                )
            )
        )
    )
)</f>
        <v/>
      </c>
      <c r="N97" s="397">
        <f t="shared" si="22"/>
        <v>0</v>
      </c>
      <c r="O97" s="87" t="str">
        <f t="shared" si="23"/>
        <v/>
      </c>
      <c r="P97" s="88" t="str">
        <f t="shared" si="24"/>
        <v/>
      </c>
      <c r="R97" s="405"/>
      <c r="S97" s="403" t="str">
        <f t="shared" si="29"/>
        <v/>
      </c>
      <c r="T97" s="365" t="str">
        <f t="shared" si="25"/>
        <v/>
      </c>
      <c r="U97" s="70"/>
      <c r="V97" s="405"/>
      <c r="W97" s="70"/>
      <c r="X97" s="405"/>
      <c r="Z97" s="407" t="str">
        <f t="shared" si="30"/>
        <v/>
      </c>
      <c r="AA97" s="130" t="str">
        <f t="shared" si="26"/>
        <v/>
      </c>
      <c r="AB97" s="407" t="str">
        <f t="shared" si="27"/>
        <v/>
      </c>
      <c r="AC97" s="365" t="str">
        <f t="shared" si="28"/>
        <v/>
      </c>
      <c r="AD97" s="461"/>
    </row>
    <row r="98" spans="1:30" ht="13.5" collapsed="1" thickBot="1" x14ac:dyDescent="0.25">
      <c r="B98" s="32"/>
      <c r="C98" s="32"/>
      <c r="D98" s="103"/>
      <c r="E98" s="110"/>
      <c r="F98" s="110"/>
      <c r="G98" s="111"/>
      <c r="H98" s="112"/>
      <c r="I98" s="29"/>
      <c r="J98" s="111"/>
      <c r="L98" s="418" t="s">
        <v>102</v>
      </c>
      <c r="M98" s="78"/>
      <c r="N98" s="101">
        <f>SUM(N73:N97)</f>
        <v>0</v>
      </c>
      <c r="O98" s="101">
        <f>SUM(O73:O97)</f>
        <v>0</v>
      </c>
      <c r="P98" s="101">
        <f>SUM(P73:P97)</f>
        <v>0</v>
      </c>
      <c r="Q98" s="29"/>
      <c r="R98" s="439">
        <f>SUM(R73:R97)</f>
        <v>0</v>
      </c>
      <c r="S98" s="102">
        <f>SUM(S73:S97)</f>
        <v>0</v>
      </c>
      <c r="T98" s="102">
        <f>SUM(T73:T97)</f>
        <v>0</v>
      </c>
      <c r="V98" s="364">
        <f>SUM(V73:V97)</f>
        <v>0</v>
      </c>
      <c r="W98" s="70"/>
      <c r="X98" s="364">
        <f>SUM(X73:X97)</f>
        <v>0</v>
      </c>
      <c r="Z98" s="364">
        <f>SUM(Z73:Z97)</f>
        <v>0</v>
      </c>
      <c r="AA98" s="364">
        <f>SUM(AA73:AA97)</f>
        <v>0</v>
      </c>
      <c r="AB98" s="364">
        <f>SUM(AB73:AB97)</f>
        <v>0</v>
      </c>
      <c r="AC98" s="364">
        <f>SUM(AC73:AC97)</f>
        <v>0</v>
      </c>
      <c r="AD98" s="462"/>
    </row>
    <row r="99" spans="1:30" ht="13.5" thickBot="1" x14ac:dyDescent="0.25">
      <c r="B99" s="32"/>
      <c r="C99" s="32"/>
      <c r="D99" s="103"/>
      <c r="E99" s="110"/>
      <c r="F99" s="110"/>
      <c r="G99" s="111"/>
      <c r="H99" s="112"/>
      <c r="I99" s="29"/>
      <c r="J99" s="111"/>
      <c r="U99" s="100"/>
      <c r="V99" s="100"/>
      <c r="W99" s="100"/>
      <c r="X99" s="100"/>
      <c r="Z99" s="100"/>
      <c r="AA99" s="100"/>
      <c r="AB99" s="100"/>
    </row>
    <row r="100" spans="1:30" ht="15" customHeight="1" thickBot="1" x14ac:dyDescent="0.25">
      <c r="B100" s="503" t="s">
        <v>244</v>
      </c>
      <c r="C100" s="503"/>
      <c r="D100" s="503"/>
      <c r="E100" s="503"/>
      <c r="F100" s="29"/>
      <c r="I100" s="29"/>
      <c r="P100" s="29"/>
      <c r="Q100" s="29"/>
      <c r="R100" s="406" t="s">
        <v>87</v>
      </c>
      <c r="S100" s="401"/>
      <c r="T100" s="402"/>
      <c r="U100" s="6"/>
      <c r="V100" s="498" t="s">
        <v>61</v>
      </c>
      <c r="W100" s="6"/>
      <c r="X100" s="498" t="s">
        <v>62</v>
      </c>
      <c r="Z100" s="401"/>
      <c r="AA100" s="402"/>
      <c r="AB100" s="412"/>
      <c r="AC100" s="413"/>
      <c r="AD100" s="463"/>
    </row>
    <row r="101" spans="1:30" ht="13.5" thickBot="1" x14ac:dyDescent="0.25">
      <c r="B101" s="106"/>
      <c r="C101" s="106"/>
      <c r="D101" s="107"/>
      <c r="E101" s="107"/>
      <c r="G101" s="107"/>
      <c r="H101" s="108"/>
      <c r="I101" s="95"/>
      <c r="J101" s="107"/>
      <c r="K101" s="107"/>
      <c r="L101" s="107"/>
      <c r="P101" s="29"/>
      <c r="Q101" s="29"/>
      <c r="R101" s="6"/>
      <c r="S101" s="6"/>
      <c r="T101" s="6"/>
      <c r="U101" s="6"/>
      <c r="V101" s="499"/>
      <c r="W101" s="6"/>
      <c r="X101" s="499"/>
      <c r="Z101" s="6"/>
      <c r="AA101" s="6"/>
      <c r="AB101" s="6"/>
      <c r="AC101" s="97"/>
      <c r="AD101" s="97"/>
    </row>
    <row r="102" spans="1:30" ht="39" customHeight="1" thickBot="1" x14ac:dyDescent="0.25">
      <c r="A102" s="117"/>
      <c r="B102" s="504" t="s">
        <v>109</v>
      </c>
      <c r="C102" s="505"/>
      <c r="D102" s="505"/>
      <c r="E102" s="240" t="s">
        <v>112</v>
      </c>
      <c r="F102" s="237" t="s">
        <v>113</v>
      </c>
      <c r="G102" s="240" t="s">
        <v>114</v>
      </c>
      <c r="H102" s="240" t="s">
        <v>115</v>
      </c>
      <c r="I102" s="240" t="s">
        <v>116</v>
      </c>
      <c r="J102" s="240" t="s">
        <v>117</v>
      </c>
      <c r="K102" s="240" t="s">
        <v>118</v>
      </c>
      <c r="L102" s="236" t="s">
        <v>235</v>
      </c>
      <c r="M102" s="143" t="s">
        <v>94</v>
      </c>
      <c r="N102" s="237" t="s">
        <v>119</v>
      </c>
      <c r="O102" s="237" t="s">
        <v>95</v>
      </c>
      <c r="P102" s="237" t="s">
        <v>96</v>
      </c>
      <c r="Q102" s="117"/>
      <c r="R102" s="239" t="s">
        <v>68</v>
      </c>
      <c r="S102" s="238" t="s">
        <v>97</v>
      </c>
      <c r="T102" s="238" t="s">
        <v>70</v>
      </c>
      <c r="U102" s="119"/>
      <c r="V102" s="239" t="s">
        <v>68</v>
      </c>
      <c r="W102" s="6"/>
      <c r="X102" s="239" t="s">
        <v>68</v>
      </c>
      <c r="Y102" s="117"/>
      <c r="Z102" s="238" t="s">
        <v>97</v>
      </c>
      <c r="AA102" s="238" t="s">
        <v>70</v>
      </c>
      <c r="AB102" s="238" t="s">
        <v>97</v>
      </c>
      <c r="AC102" s="238" t="s">
        <v>70</v>
      </c>
      <c r="AD102" s="118"/>
    </row>
    <row r="103" spans="1:30" x14ac:dyDescent="0.2">
      <c r="B103" s="516"/>
      <c r="C103" s="517"/>
      <c r="D103" s="517"/>
      <c r="E103" s="20"/>
      <c r="F103" s="141"/>
      <c r="G103" s="151" t="str">
        <f>IF(E103="","",IF($C$7&gt;12,IF(E103="computer",F103*Hulpsheets!$AX$4,F103*Hulpsheets!$AX$5),(IF(E103="computer",F103*Hulpsheets!$AX$4,F103*Hulpsheets!$AX$5)*$C$7/12)))</f>
        <v/>
      </c>
      <c r="H103" s="151" t="str">
        <f>IF(E103="","",IF($C$7&lt;13,0,IF($C$7&gt;24,IF(E103="computer",F103*Hulpsheets!$AY$4,F103*Hulpsheets!$AY$5),IF(E103="computer",F103*Hulpsheets!$AY$4,F103*Hulpsheets!$AY$5)*($C$7-12)/12)))</f>
        <v/>
      </c>
      <c r="I103" s="151" t="str">
        <f>IF(E103="","",IF($C$7&lt;24,0,IF($C$7&gt;36,IF(E103="computer",F103*Hulpsheets!$AZ$4,F103*Hulpsheets!$AZ$5),IF(E103="computer",F103*Hulpsheets!$AZ$4,F103*Hulpsheets!$AZ$5)*($C$7-24)/12)))</f>
        <v/>
      </c>
      <c r="J103" s="151" t="str">
        <f>IF(E103="","",IF($C$7&lt;36,0,IF($C$7&gt;48,IF(E103="computer",F103*Hulpsheets!$BA$4,F103*Hulpsheets!$BA$5),IF(E103="computer",F103*Hulpsheets!$BA$4,F103*Hulpsheets!$BA$5)*($C$7-36)/12)))</f>
        <v/>
      </c>
      <c r="K103" s="151" t="str">
        <f>IF(E103="","",IF($C$7&lt;48,0,IF($C$7&gt;48,IF(E103="computer",F103*Hulpsheets!$BB$4,F103*Hulpsheets!$BB$5),IF(E103="computer",F103*Hulpsheets!$BB$4,F103*Hulpsheets!$BB$5)*($C$7-48)/12)))</f>
        <v/>
      </c>
      <c r="L103" s="429" t="s">
        <v>120</v>
      </c>
      <c r="M103" s="257" t="str">
        <f>IF(LEN($C$5)&lt;=1,
    "",
    IF(
        OR($C$5="Overige (zorg-)instellingen",$C$5="Onderneming"),
        IF(Basisgegevens!$C$5="Ja",
            IFERROR(
                INDEX(Hulpsheets!$AO$3:$AR$18,
                    MATCH($C$9,Hulpsheets!$AN$3:$AN$18,0),
                    MATCH($C$6,Hulpsheets!$AO$3:$AR$3,0)
                ),
                ""
            ),
            IFERROR(
                INDEX(Hulpsheets!$AH$3:$AK$18,
                    MATCH($C$9,Hulpsheets!$AG$3:$AG$18,0),
                    MATCH($C$6,Hulpsheets!$AH$3:$AK$3,0)
                ),
                ""
            )
        ),
        IF($L103="Niet-economische activiteit",
            100%,
            IF(Basisgegevens!$C$5="Ja",
                IFERROR(
                    INDEX(Hulpsheets!$AO$3:$AR$18,
                        MATCH($C$9,Hulpsheets!$AN$3:$AN$18,0),
                        MATCH($C$6,Hulpsheets!$AO$3:$AR$3,0)
                    ),
                    ""
                ),
                IFERROR(
                    INDEX(Hulpsheets!$AH$3:$AK$18,
                        MATCH($C$9,Hulpsheets!$AG$3:$AG$18,0),
                        MATCH($C$6,Hulpsheets!$AH$3:$AK$3,0)
                    ),
                    ""
                )
            )
        )
    )
)</f>
        <v/>
      </c>
      <c r="N103" s="397">
        <f t="shared" ref="N103:N127" si="31">SUM(G103:K103)</f>
        <v>0</v>
      </c>
      <c r="O103" s="82" t="str">
        <f t="shared" ref="O103:O127" si="32">IFERROR(N103*M103,"")</f>
        <v/>
      </c>
      <c r="P103" s="85" t="str">
        <f t="shared" ref="P103:P127" si="33">IFERROR(N103-O103,"")</f>
        <v/>
      </c>
      <c r="R103" s="404"/>
      <c r="S103" s="407" t="str">
        <f>IFERROR($R103*(1-$M103),"")</f>
        <v/>
      </c>
      <c r="T103" s="130" t="str">
        <f t="shared" ref="T103:T127" si="34">IFERROR(R103-S103,"")</f>
        <v/>
      </c>
      <c r="U103" s="80"/>
      <c r="V103" s="404"/>
      <c r="W103" s="70"/>
      <c r="X103" s="404"/>
      <c r="Z103" s="407" t="str">
        <f>IFERROR($V103*(1-$M103),"")</f>
        <v/>
      </c>
      <c r="AA103" s="130" t="str">
        <f t="shared" ref="AA103:AA127" si="35">IFERROR(V103-Z103,"")</f>
        <v/>
      </c>
      <c r="AB103" s="407" t="str">
        <f t="shared" ref="AB103:AB127" si="36">IFERROR($X103*(1-$M103),"")</f>
        <v/>
      </c>
      <c r="AC103" s="130" t="str">
        <f t="shared" ref="AC103:AC127" si="37">IFERROR(X103-AB103,"")</f>
        <v/>
      </c>
      <c r="AD103" s="461"/>
    </row>
    <row r="104" spans="1:30" x14ac:dyDescent="0.2">
      <c r="B104" s="514"/>
      <c r="C104" s="515"/>
      <c r="D104" s="515"/>
      <c r="E104" s="19"/>
      <c r="F104" s="141"/>
      <c r="G104" s="151" t="str">
        <f>IF(E104="","",IF($C$7&gt;12,IF(E104="computer",F104*Hulpsheets!$AX$4,F104*Hulpsheets!$AX$5),(IF(E104="computer",F104*Hulpsheets!$AX$4,F104*Hulpsheets!$AX$5)*$C$7/12)))</f>
        <v/>
      </c>
      <c r="H104" s="151" t="str">
        <f>IF(E104="","",IF($C$7&lt;13,0,IF($C$7&gt;24,IF(E104="computer",F104*Hulpsheets!$AY$4,F104*Hulpsheets!$AY$5),IF(E104="computer",F104*Hulpsheets!$AY$4,F104*Hulpsheets!$AY$5)*($C$7-12)/12)))</f>
        <v/>
      </c>
      <c r="I104" s="151" t="str">
        <f>IF(E104="","",IF($C$7&lt;24,0,IF($C$7&gt;36,IF(E104="computer",F104*Hulpsheets!$AZ$4,F104*Hulpsheets!$AZ$5),IF(E104="computer",F104*Hulpsheets!$AZ$4,F104*Hulpsheets!$AZ$5)*($C$7-24)/12)))</f>
        <v/>
      </c>
      <c r="J104" s="151" t="str">
        <f>IF(E104="","",IF($C$7&lt;36,0,IF($C$7&gt;48,IF(E104="computer",F104*Hulpsheets!$BA$4,F104*Hulpsheets!$BA$5),IF(E104="computer",F104*Hulpsheets!$BA$4,F104*Hulpsheets!$BA$5)*($C$7-36)/12)))</f>
        <v/>
      </c>
      <c r="K104" s="151" t="str">
        <f>IF(E104="","",IF($C$7&lt;48,0,IF($C$7&gt;48,IF(E104="computer",F104*Hulpsheets!$BB$4,F104*Hulpsheets!$BB$5),IF(E104="computer",F104*Hulpsheets!$BB$4,F104*Hulpsheets!$BB$5)*($C$7-48)/12)))</f>
        <v/>
      </c>
      <c r="L104" s="429" t="s">
        <v>120</v>
      </c>
      <c r="M104" s="257" t="str">
        <f>IF(LEN($C$5)&lt;=1,
    "",
    IF(
        OR($C$5="Overige (zorg-)instellingen",$C$5="Onderneming"),
        IF(Basisgegevens!$C$5="Ja",
            IFERROR(
                INDEX(Hulpsheets!$AO$3:$AR$18,
                    MATCH($C$9,Hulpsheets!$AN$3:$AN$18,0),
                    MATCH($C$6,Hulpsheets!$AO$3:$AR$3,0)
                ),
                ""
            ),
            IFERROR(
                INDEX(Hulpsheets!$AH$3:$AK$18,
                    MATCH($C$9,Hulpsheets!$AG$3:$AG$18,0),
                    MATCH($C$6,Hulpsheets!$AH$3:$AK$3,0)
                ),
                ""
            )
        ),
        IF($L104="Niet-economische activiteit",
            100%,
            IF(Basisgegevens!$C$5="Ja",
                IFERROR(
                    INDEX(Hulpsheets!$AO$3:$AR$18,
                        MATCH($C$9,Hulpsheets!$AN$3:$AN$18,0),
                        MATCH($C$6,Hulpsheets!$AO$3:$AR$3,0)
                    ),
                    ""
                ),
                IFERROR(
                    INDEX(Hulpsheets!$AH$3:$AK$18,
                        MATCH($C$9,Hulpsheets!$AG$3:$AG$18,0),
                        MATCH($C$6,Hulpsheets!$AH$3:$AK$3,0)
                    ),
                    ""
                )
            )
        )
    )
)</f>
        <v/>
      </c>
      <c r="N104" s="397">
        <f t="shared" si="31"/>
        <v>0</v>
      </c>
      <c r="O104" s="77" t="str">
        <f t="shared" si="32"/>
        <v/>
      </c>
      <c r="P104" s="86" t="str">
        <f t="shared" si="33"/>
        <v/>
      </c>
      <c r="R104" s="404"/>
      <c r="S104" s="407" t="str">
        <f t="shared" ref="S104:S127" si="38">IFERROR($R104*(1-$M104),"")</f>
        <v/>
      </c>
      <c r="T104" s="130" t="str">
        <f t="shared" si="34"/>
        <v/>
      </c>
      <c r="U104" s="70"/>
      <c r="V104" s="404"/>
      <c r="W104" s="70"/>
      <c r="X104" s="404"/>
      <c r="Z104" s="407" t="str">
        <f t="shared" ref="Z104:Z127" si="39">IFERROR($V104*(1-$M104),"")</f>
        <v/>
      </c>
      <c r="AA104" s="130" t="str">
        <f t="shared" si="35"/>
        <v/>
      </c>
      <c r="AB104" s="407" t="str">
        <f t="shared" si="36"/>
        <v/>
      </c>
      <c r="AC104" s="130" t="str">
        <f t="shared" si="37"/>
        <v/>
      </c>
      <c r="AD104" s="461"/>
    </row>
    <row r="105" spans="1:30" x14ac:dyDescent="0.2">
      <c r="B105" s="514"/>
      <c r="C105" s="515"/>
      <c r="D105" s="515"/>
      <c r="E105" s="19"/>
      <c r="F105" s="141"/>
      <c r="G105" s="151" t="str">
        <f>IF(E105="","",IF($C$7&gt;12,IF(E105="computer",F105*Hulpsheets!$AX$4,F105*Hulpsheets!$AX$5),(IF(E105="computer",F105*Hulpsheets!$AX$4,F105*Hulpsheets!$AX$5)*$C$7/12)))</f>
        <v/>
      </c>
      <c r="H105" s="151" t="str">
        <f>IF(E105="","",IF($C$7&lt;13,0,IF($C$7&gt;24,IF(E105="computer",F105*Hulpsheets!$AY$4,F105*Hulpsheets!$AY$5),IF(E105="computer",F105*Hulpsheets!$AY$4,F105*Hulpsheets!$AY$5)*($C$7-12)/12)))</f>
        <v/>
      </c>
      <c r="I105" s="151" t="str">
        <f>IF(E105="","",IF($C$7&lt;24,0,IF($C$7&gt;36,IF(E105="computer",F105*Hulpsheets!$AZ$4,F105*Hulpsheets!$AZ$5),IF(E105="computer",F105*Hulpsheets!$AZ$4,F105*Hulpsheets!$AZ$5)*($C$7-24)/12)))</f>
        <v/>
      </c>
      <c r="J105" s="151" t="str">
        <f>IF(E105="","",IF($C$7&lt;36,0,IF($C$7&gt;48,IF(E105="computer",F105*Hulpsheets!$BA$4,F105*Hulpsheets!$BA$5),IF(E105="computer",F105*Hulpsheets!$BA$4,F105*Hulpsheets!$BA$5)*($C$7-36)/12)))</f>
        <v/>
      </c>
      <c r="K105" s="151" t="str">
        <f>IF(E105="","",IF($C$7&lt;48,0,IF($C$7&gt;48,IF(E105="computer",F105*Hulpsheets!$BB$4,F105*Hulpsheets!$BB$5),IF(E105="computer",F105*Hulpsheets!$BB$4,F105*Hulpsheets!$BB$5)*($C$7-48)/12)))</f>
        <v/>
      </c>
      <c r="L105" s="429" t="s">
        <v>120</v>
      </c>
      <c r="M105" s="257" t="str">
        <f>IF(LEN($C$5)&lt;=1,
    "",
    IF(
        OR($C$5="Overige (zorg-)instellingen",$C$5="Onderneming"),
        IF(Basisgegevens!$C$5="Ja",
            IFERROR(
                INDEX(Hulpsheets!$AO$3:$AR$18,
                    MATCH($C$9,Hulpsheets!$AN$3:$AN$18,0),
                    MATCH($C$6,Hulpsheets!$AO$3:$AR$3,0)
                ),
                ""
            ),
            IFERROR(
                INDEX(Hulpsheets!$AH$3:$AK$18,
                    MATCH($C$9,Hulpsheets!$AG$3:$AG$18,0),
                    MATCH($C$6,Hulpsheets!$AH$3:$AK$3,0)
                ),
                ""
            )
        ),
        IF($L105="Niet-economische activiteit",
            100%,
            IF(Basisgegevens!$C$5="Ja",
                IFERROR(
                    INDEX(Hulpsheets!$AO$3:$AR$18,
                        MATCH($C$9,Hulpsheets!$AN$3:$AN$18,0),
                        MATCH($C$6,Hulpsheets!$AO$3:$AR$3,0)
                    ),
                    ""
                ),
                IFERROR(
                    INDEX(Hulpsheets!$AH$3:$AK$18,
                        MATCH($C$9,Hulpsheets!$AG$3:$AG$18,0),
                        MATCH($C$6,Hulpsheets!$AH$3:$AK$3,0)
                    ),
                    ""
                )
            )
        )
    )
)</f>
        <v/>
      </c>
      <c r="N105" s="397">
        <f t="shared" si="31"/>
        <v>0</v>
      </c>
      <c r="O105" s="77" t="str">
        <f t="shared" si="32"/>
        <v/>
      </c>
      <c r="P105" s="86" t="str">
        <f t="shared" si="33"/>
        <v/>
      </c>
      <c r="R105" s="404"/>
      <c r="S105" s="407" t="str">
        <f t="shared" si="38"/>
        <v/>
      </c>
      <c r="T105" s="130" t="str">
        <f t="shared" si="34"/>
        <v/>
      </c>
      <c r="U105" s="70"/>
      <c r="V105" s="404"/>
      <c r="W105" s="70"/>
      <c r="X105" s="404"/>
      <c r="Z105" s="407" t="str">
        <f t="shared" si="39"/>
        <v/>
      </c>
      <c r="AA105" s="130" t="str">
        <f t="shared" si="35"/>
        <v/>
      </c>
      <c r="AB105" s="407" t="str">
        <f t="shared" si="36"/>
        <v/>
      </c>
      <c r="AC105" s="130" t="str">
        <f t="shared" si="37"/>
        <v/>
      </c>
      <c r="AD105" s="461"/>
    </row>
    <row r="106" spans="1:30" x14ac:dyDescent="0.2">
      <c r="B106" s="514"/>
      <c r="C106" s="515"/>
      <c r="D106" s="515"/>
      <c r="E106" s="19"/>
      <c r="F106" s="141"/>
      <c r="G106" s="151" t="str">
        <f>IF(E106="","",IF($C$7&gt;12,IF(E106="computer",F106*Hulpsheets!$AX$4,F106*Hulpsheets!$AX$5),(IF(E106="computer",F106*Hulpsheets!$AX$4,F106*Hulpsheets!$AX$5)*$C$7/12)))</f>
        <v/>
      </c>
      <c r="H106" s="151" t="str">
        <f>IF(E106="","",IF($C$7&lt;13,0,IF($C$7&gt;24,IF(E106="computer",F106*Hulpsheets!$AY$4,F106*Hulpsheets!$AY$5),IF(E106="computer",F106*Hulpsheets!$AY$4,F106*Hulpsheets!$AY$5)*($C$7-12)/12)))</f>
        <v/>
      </c>
      <c r="I106" s="151" t="str">
        <f>IF(E106="","",IF($C$7&lt;24,0,IF($C$7&gt;36,IF(E106="computer",F106*Hulpsheets!$AZ$4,F106*Hulpsheets!$AZ$5),IF(E106="computer",F106*Hulpsheets!$AZ$4,F106*Hulpsheets!$AZ$5)*($C$7-24)/12)))</f>
        <v/>
      </c>
      <c r="J106" s="151" t="str">
        <f>IF(E106="","",IF($C$7&lt;36,0,IF($C$7&gt;48,IF(E106="computer",F106*Hulpsheets!$BA$4,F106*Hulpsheets!$BA$5),IF(E106="computer",F106*Hulpsheets!$BA$4,F106*Hulpsheets!$BA$5)*($C$7-36)/12)))</f>
        <v/>
      </c>
      <c r="K106" s="151" t="str">
        <f>IF(E106="","",IF($C$7&lt;48,0,IF($C$7&gt;48,IF(E106="computer",F106*Hulpsheets!$BB$4,F106*Hulpsheets!$BB$5),IF(E106="computer",F106*Hulpsheets!$BB$4,F106*Hulpsheets!$BB$5)*($C$7-48)/12)))</f>
        <v/>
      </c>
      <c r="L106" s="429" t="s">
        <v>120</v>
      </c>
      <c r="M106" s="257" t="str">
        <f>IF(LEN($C$5)&lt;=1,
    "",
    IF(
        OR($C$5="Overige (zorg-)instellingen",$C$5="Onderneming"),
        IF(Basisgegevens!$C$5="Ja",
            IFERROR(
                INDEX(Hulpsheets!$AO$3:$AR$18,
                    MATCH($C$9,Hulpsheets!$AN$3:$AN$18,0),
                    MATCH($C$6,Hulpsheets!$AO$3:$AR$3,0)
                ),
                ""
            ),
            IFERROR(
                INDEX(Hulpsheets!$AH$3:$AK$18,
                    MATCH($C$9,Hulpsheets!$AG$3:$AG$18,0),
                    MATCH($C$6,Hulpsheets!$AH$3:$AK$3,0)
                ),
                ""
            )
        ),
        IF($L106="Niet-economische activiteit",
            100%,
            IF(Basisgegevens!$C$5="Ja",
                IFERROR(
                    INDEX(Hulpsheets!$AO$3:$AR$18,
                        MATCH($C$9,Hulpsheets!$AN$3:$AN$18,0),
                        MATCH($C$6,Hulpsheets!$AO$3:$AR$3,0)
                    ),
                    ""
                ),
                IFERROR(
                    INDEX(Hulpsheets!$AH$3:$AK$18,
                        MATCH($C$9,Hulpsheets!$AG$3:$AG$18,0),
                        MATCH($C$6,Hulpsheets!$AH$3:$AK$3,0)
                    ),
                    ""
                )
            )
        )
    )
)</f>
        <v/>
      </c>
      <c r="N106" s="397">
        <f t="shared" si="31"/>
        <v>0</v>
      </c>
      <c r="O106" s="77" t="str">
        <f t="shared" si="32"/>
        <v/>
      </c>
      <c r="P106" s="86" t="str">
        <f t="shared" si="33"/>
        <v/>
      </c>
      <c r="R106" s="404"/>
      <c r="S106" s="407" t="str">
        <f t="shared" si="38"/>
        <v/>
      </c>
      <c r="T106" s="130" t="str">
        <f t="shared" si="34"/>
        <v/>
      </c>
      <c r="U106" s="70"/>
      <c r="V106" s="404"/>
      <c r="W106" s="70"/>
      <c r="X106" s="404"/>
      <c r="Z106" s="407" t="str">
        <f t="shared" si="39"/>
        <v/>
      </c>
      <c r="AA106" s="130" t="str">
        <f t="shared" si="35"/>
        <v/>
      </c>
      <c r="AB106" s="407" t="str">
        <f t="shared" si="36"/>
        <v/>
      </c>
      <c r="AC106" s="130" t="str">
        <f t="shared" si="37"/>
        <v/>
      </c>
      <c r="AD106" s="461"/>
    </row>
    <row r="107" spans="1:30" x14ac:dyDescent="0.2">
      <c r="B107" s="514"/>
      <c r="C107" s="515"/>
      <c r="D107" s="515"/>
      <c r="E107" s="19"/>
      <c r="F107" s="141"/>
      <c r="G107" s="151" t="str">
        <f>IF(E107="","",IF($C$7&gt;12,IF(E107="computer",F107*Hulpsheets!$AX$4,F107*Hulpsheets!$AX$5),(IF(E107="computer",F107*Hulpsheets!$AX$4,F107*Hulpsheets!$AX$5)*$C$7/12)))</f>
        <v/>
      </c>
      <c r="H107" s="151" t="str">
        <f>IF(E107="","",IF($C$7&lt;13,0,IF($C$7&gt;24,IF(E107="computer",F107*Hulpsheets!$AY$4,F107*Hulpsheets!$AY$5),IF(E107="computer",F107*Hulpsheets!$AY$4,F107*Hulpsheets!$AY$5)*($C$7-12)/12)))</f>
        <v/>
      </c>
      <c r="I107" s="151" t="str">
        <f>IF(E107="","",IF($C$7&lt;24,0,IF($C$7&gt;36,IF(E107="computer",F107*Hulpsheets!$AZ$4,F107*Hulpsheets!$AZ$5),IF(E107="computer",F107*Hulpsheets!$AZ$4,F107*Hulpsheets!$AZ$5)*($C$7-24)/12)))</f>
        <v/>
      </c>
      <c r="J107" s="151" t="str">
        <f>IF(E107="","",IF($C$7&lt;36,0,IF($C$7&gt;48,IF(E107="computer",F107*Hulpsheets!$BA$4,F107*Hulpsheets!$BA$5),IF(E107="computer",F107*Hulpsheets!$BA$4,F107*Hulpsheets!$BA$5)*($C$7-36)/12)))</f>
        <v/>
      </c>
      <c r="K107" s="151" t="str">
        <f>IF(E107="","",IF($C$7&lt;48,0,IF($C$7&gt;48,IF(E107="computer",F107*Hulpsheets!$BB$4,F107*Hulpsheets!$BB$5),IF(E107="computer",F107*Hulpsheets!$BB$4,F107*Hulpsheets!$BB$5)*($C$7-48)/12)))</f>
        <v/>
      </c>
      <c r="L107" s="429" t="s">
        <v>120</v>
      </c>
      <c r="M107" s="257" t="str">
        <f>IF(LEN($C$5)&lt;=1,
    "",
    IF(
        OR($C$5="Overige (zorg-)instellingen",$C$5="Onderneming"),
        IF(Basisgegevens!$C$5="Ja",
            IFERROR(
                INDEX(Hulpsheets!$AO$3:$AR$18,
                    MATCH($C$9,Hulpsheets!$AN$3:$AN$18,0),
                    MATCH($C$6,Hulpsheets!$AO$3:$AR$3,0)
                ),
                ""
            ),
            IFERROR(
                INDEX(Hulpsheets!$AH$3:$AK$18,
                    MATCH($C$9,Hulpsheets!$AG$3:$AG$18,0),
                    MATCH($C$6,Hulpsheets!$AH$3:$AK$3,0)
                ),
                ""
            )
        ),
        IF($L107="Niet-economische activiteit",
            100%,
            IF(Basisgegevens!$C$5="Ja",
                IFERROR(
                    INDEX(Hulpsheets!$AO$3:$AR$18,
                        MATCH($C$9,Hulpsheets!$AN$3:$AN$18,0),
                        MATCH($C$6,Hulpsheets!$AO$3:$AR$3,0)
                    ),
                    ""
                ),
                IFERROR(
                    INDEX(Hulpsheets!$AH$3:$AK$18,
                        MATCH($C$9,Hulpsheets!$AG$3:$AG$18,0),
                        MATCH($C$6,Hulpsheets!$AH$3:$AK$3,0)
                    ),
                    ""
                )
            )
        )
    )
)</f>
        <v/>
      </c>
      <c r="N107" s="397">
        <f t="shared" si="31"/>
        <v>0</v>
      </c>
      <c r="O107" s="77" t="str">
        <f t="shared" si="32"/>
        <v/>
      </c>
      <c r="P107" s="86" t="str">
        <f t="shared" si="33"/>
        <v/>
      </c>
      <c r="R107" s="404"/>
      <c r="S107" s="407" t="str">
        <f t="shared" si="38"/>
        <v/>
      </c>
      <c r="T107" s="130" t="str">
        <f t="shared" si="34"/>
        <v/>
      </c>
      <c r="U107" s="70"/>
      <c r="V107" s="404"/>
      <c r="W107" s="70"/>
      <c r="X107" s="404"/>
      <c r="Z107" s="407" t="str">
        <f t="shared" si="39"/>
        <v/>
      </c>
      <c r="AA107" s="130" t="str">
        <f t="shared" si="35"/>
        <v/>
      </c>
      <c r="AB107" s="407" t="str">
        <f t="shared" si="36"/>
        <v/>
      </c>
      <c r="AC107" s="130" t="str">
        <f t="shared" si="37"/>
        <v/>
      </c>
      <c r="AD107" s="461"/>
    </row>
    <row r="108" spans="1:30" x14ac:dyDescent="0.2">
      <c r="B108" s="514"/>
      <c r="C108" s="515"/>
      <c r="D108" s="515"/>
      <c r="E108" s="19"/>
      <c r="F108" s="141"/>
      <c r="G108" s="151" t="str">
        <f>IF(E108="","",IF($C$7&gt;12,IF(E108="computer",F108*Hulpsheets!$AX$4,F108*Hulpsheets!$AX$5),(IF(E108="computer",F108*Hulpsheets!$AX$4,F108*Hulpsheets!$AX$5)*$C$7/12)))</f>
        <v/>
      </c>
      <c r="H108" s="151" t="str">
        <f>IF(E108="","",IF($C$7&lt;13,0,IF($C$7&gt;24,IF(E108="computer",F108*Hulpsheets!$AY$4,F108*Hulpsheets!$AY$5),IF(E108="computer",F108*Hulpsheets!$AY$4,F108*Hulpsheets!$AY$5)*($C$7-12)/12)))</f>
        <v/>
      </c>
      <c r="I108" s="151" t="str">
        <f>IF(E108="","",IF($C$7&lt;24,0,IF($C$7&gt;36,IF(E108="computer",F108*Hulpsheets!$AZ$4,F108*Hulpsheets!$AZ$5),IF(E108="computer",F108*Hulpsheets!$AZ$4,F108*Hulpsheets!$AZ$5)*($C$7-24)/12)))</f>
        <v/>
      </c>
      <c r="J108" s="151" t="str">
        <f>IF(E108="","",IF($C$7&lt;36,0,IF($C$7&gt;48,IF(E108="computer",F108*Hulpsheets!$BA$4,F108*Hulpsheets!$BA$5),IF(E108="computer",F108*Hulpsheets!$BA$4,F108*Hulpsheets!$BA$5)*($C$7-36)/12)))</f>
        <v/>
      </c>
      <c r="K108" s="151" t="str">
        <f>IF(E108="","",IF($C$7&lt;48,0,IF($C$7&gt;48,IF(E108="computer",F108*Hulpsheets!$BB$4,F108*Hulpsheets!$BB$5),IF(E108="computer",F108*Hulpsheets!$BB$4,F108*Hulpsheets!$BB$5)*($C$7-48)/12)))</f>
        <v/>
      </c>
      <c r="L108" s="429" t="s">
        <v>120</v>
      </c>
      <c r="M108" s="257" t="str">
        <f>IF(LEN($C$5)&lt;=1,
    "",
    IF(
        OR($C$5="Overige (zorg-)instellingen",$C$5="Onderneming"),
        IF(Basisgegevens!$C$5="Ja",
            IFERROR(
                INDEX(Hulpsheets!$AO$3:$AR$18,
                    MATCH($C$9,Hulpsheets!$AN$3:$AN$18,0),
                    MATCH($C$6,Hulpsheets!$AO$3:$AR$3,0)
                ),
                ""
            ),
            IFERROR(
                INDEX(Hulpsheets!$AH$3:$AK$18,
                    MATCH($C$9,Hulpsheets!$AG$3:$AG$18,0),
                    MATCH($C$6,Hulpsheets!$AH$3:$AK$3,0)
                ),
                ""
            )
        ),
        IF($L108="Niet-economische activiteit",
            100%,
            IF(Basisgegevens!$C$5="Ja",
                IFERROR(
                    INDEX(Hulpsheets!$AO$3:$AR$18,
                        MATCH($C$9,Hulpsheets!$AN$3:$AN$18,0),
                        MATCH($C$6,Hulpsheets!$AO$3:$AR$3,0)
                    ),
                    ""
                ),
                IFERROR(
                    INDEX(Hulpsheets!$AH$3:$AK$18,
                        MATCH($C$9,Hulpsheets!$AG$3:$AG$18,0),
                        MATCH($C$6,Hulpsheets!$AH$3:$AK$3,0)
                    ),
                    ""
                )
            )
        )
    )
)</f>
        <v/>
      </c>
      <c r="N108" s="397">
        <f t="shared" si="31"/>
        <v>0</v>
      </c>
      <c r="O108" s="77" t="str">
        <f t="shared" si="32"/>
        <v/>
      </c>
      <c r="P108" s="86" t="str">
        <f t="shared" si="33"/>
        <v/>
      </c>
      <c r="R108" s="404"/>
      <c r="S108" s="407" t="str">
        <f t="shared" si="38"/>
        <v/>
      </c>
      <c r="T108" s="130" t="str">
        <f t="shared" si="34"/>
        <v/>
      </c>
      <c r="U108" s="70"/>
      <c r="V108" s="404"/>
      <c r="W108" s="70"/>
      <c r="X108" s="404"/>
      <c r="Z108" s="407" t="str">
        <f t="shared" si="39"/>
        <v/>
      </c>
      <c r="AA108" s="130" t="str">
        <f t="shared" si="35"/>
        <v/>
      </c>
      <c r="AB108" s="407" t="str">
        <f t="shared" si="36"/>
        <v/>
      </c>
      <c r="AC108" s="130" t="str">
        <f t="shared" si="37"/>
        <v/>
      </c>
      <c r="AD108" s="461"/>
    </row>
    <row r="109" spans="1:30" x14ac:dyDescent="0.2">
      <c r="B109" s="514"/>
      <c r="C109" s="515"/>
      <c r="D109" s="515"/>
      <c r="E109" s="19"/>
      <c r="F109" s="141"/>
      <c r="G109" s="151" t="str">
        <f>IF(E109="","",IF($C$7&gt;12,IF(E109="computer",F109*Hulpsheets!$AX$4,F109*Hulpsheets!$AX$5),(IF(E109="computer",F109*Hulpsheets!$AX$4,F109*Hulpsheets!$AX$5)*$C$7/12)))</f>
        <v/>
      </c>
      <c r="H109" s="151" t="str">
        <f>IF(E109="","",IF($C$7&lt;13,0,IF($C$7&gt;24,IF(E109="computer",F109*Hulpsheets!$AY$4,F109*Hulpsheets!$AY$5),IF(E109="computer",F109*Hulpsheets!$AY$4,F109*Hulpsheets!$AY$5)*($C$7-12)/12)))</f>
        <v/>
      </c>
      <c r="I109" s="151" t="str">
        <f>IF(E109="","",IF($C$7&lt;24,0,IF($C$7&gt;36,IF(E109="computer",F109*Hulpsheets!$AZ$4,F109*Hulpsheets!$AZ$5),IF(E109="computer",F109*Hulpsheets!$AZ$4,F109*Hulpsheets!$AZ$5)*($C$7-24)/12)))</f>
        <v/>
      </c>
      <c r="J109" s="151" t="str">
        <f>IF(E109="","",IF($C$7&lt;36,0,IF($C$7&gt;48,IF(E109="computer",F109*Hulpsheets!$BA$4,F109*Hulpsheets!$BA$5),IF(E109="computer",F109*Hulpsheets!$BA$4,F109*Hulpsheets!$BA$5)*($C$7-36)/12)))</f>
        <v/>
      </c>
      <c r="K109" s="151" t="str">
        <f>IF(E109="","",IF($C$7&lt;48,0,IF($C$7&gt;48,IF(E109="computer",F109*Hulpsheets!$BB$4,F109*Hulpsheets!$BB$5),IF(E109="computer",F109*Hulpsheets!$BB$4,F109*Hulpsheets!$BB$5)*($C$7-48)/12)))</f>
        <v/>
      </c>
      <c r="L109" s="429" t="s">
        <v>120</v>
      </c>
      <c r="M109" s="257" t="str">
        <f>IF(LEN($C$5)&lt;=1,
    "",
    IF(
        OR($C$5="Overige (zorg-)instellingen",$C$5="Onderneming"),
        IF(Basisgegevens!$C$5="Ja",
            IFERROR(
                INDEX(Hulpsheets!$AO$3:$AR$18,
                    MATCH($C$9,Hulpsheets!$AN$3:$AN$18,0),
                    MATCH($C$6,Hulpsheets!$AO$3:$AR$3,0)
                ),
                ""
            ),
            IFERROR(
                INDEX(Hulpsheets!$AH$3:$AK$18,
                    MATCH($C$9,Hulpsheets!$AG$3:$AG$18,0),
                    MATCH($C$6,Hulpsheets!$AH$3:$AK$3,0)
                ),
                ""
            )
        ),
        IF($L109="Niet-economische activiteit",
            100%,
            IF(Basisgegevens!$C$5="Ja",
                IFERROR(
                    INDEX(Hulpsheets!$AO$3:$AR$18,
                        MATCH($C$9,Hulpsheets!$AN$3:$AN$18,0),
                        MATCH($C$6,Hulpsheets!$AO$3:$AR$3,0)
                    ),
                    ""
                ),
                IFERROR(
                    INDEX(Hulpsheets!$AH$3:$AK$18,
                        MATCH($C$9,Hulpsheets!$AG$3:$AG$18,0),
                        MATCH($C$6,Hulpsheets!$AH$3:$AK$3,0)
                    ),
                    ""
                )
            )
        )
    )
)</f>
        <v/>
      </c>
      <c r="N109" s="397">
        <f t="shared" si="31"/>
        <v>0</v>
      </c>
      <c r="O109" s="77" t="str">
        <f t="shared" si="32"/>
        <v/>
      </c>
      <c r="P109" s="86" t="str">
        <f t="shared" si="33"/>
        <v/>
      </c>
      <c r="R109" s="404"/>
      <c r="S109" s="407" t="str">
        <f t="shared" si="38"/>
        <v/>
      </c>
      <c r="T109" s="130" t="str">
        <f t="shared" si="34"/>
        <v/>
      </c>
      <c r="U109" s="70"/>
      <c r="V109" s="404"/>
      <c r="W109" s="70"/>
      <c r="X109" s="404"/>
      <c r="Z109" s="407" t="str">
        <f t="shared" si="39"/>
        <v/>
      </c>
      <c r="AA109" s="130" t="str">
        <f t="shared" si="35"/>
        <v/>
      </c>
      <c r="AB109" s="407" t="str">
        <f t="shared" si="36"/>
        <v/>
      </c>
      <c r="AC109" s="130" t="str">
        <f t="shared" si="37"/>
        <v/>
      </c>
      <c r="AD109" s="461"/>
    </row>
    <row r="110" spans="1:30" x14ac:dyDescent="0.2">
      <c r="B110" s="514"/>
      <c r="C110" s="515"/>
      <c r="D110" s="515"/>
      <c r="E110" s="19"/>
      <c r="F110" s="141"/>
      <c r="G110" s="151" t="str">
        <f>IF(E110="","",IF($C$7&gt;12,IF(E110="computer",F110*Hulpsheets!$AX$4,F110*Hulpsheets!$AX$5),(IF(E110="computer",F110*Hulpsheets!$AX$4,F110*Hulpsheets!$AX$5)*$C$7/12)))</f>
        <v/>
      </c>
      <c r="H110" s="151" t="str">
        <f>IF(E110="","",IF($C$7&lt;13,0,IF($C$7&gt;24,IF(E110="computer",F110*Hulpsheets!$AY$4,F110*Hulpsheets!$AY$5),IF(E110="computer",F110*Hulpsheets!$AY$4,F110*Hulpsheets!$AY$5)*($C$7-12)/12)))</f>
        <v/>
      </c>
      <c r="I110" s="151" t="str">
        <f>IF(E110="","",IF($C$7&lt;24,0,IF($C$7&gt;36,IF(E110="computer",F110*Hulpsheets!$AZ$4,F110*Hulpsheets!$AZ$5),IF(E110="computer",F110*Hulpsheets!$AZ$4,F110*Hulpsheets!$AZ$5)*($C$7-24)/12)))</f>
        <v/>
      </c>
      <c r="J110" s="151" t="str">
        <f>IF(E110="","",IF($C$7&lt;36,0,IF($C$7&gt;48,IF(E110="computer",F110*Hulpsheets!$BA$4,F110*Hulpsheets!$BA$5),IF(E110="computer",F110*Hulpsheets!$BA$4,F110*Hulpsheets!$BA$5)*($C$7-36)/12)))</f>
        <v/>
      </c>
      <c r="K110" s="151" t="str">
        <f>IF(E110="","",IF($C$7&lt;48,0,IF($C$7&gt;48,IF(E110="computer",F110*Hulpsheets!$BB$4,F110*Hulpsheets!$BB$5),IF(E110="computer",F110*Hulpsheets!$BB$4,F110*Hulpsheets!$BB$5)*($C$7-48)/12)))</f>
        <v/>
      </c>
      <c r="L110" s="429" t="s">
        <v>120</v>
      </c>
      <c r="M110" s="257" t="str">
        <f>IF(LEN($C$5)&lt;=1,
    "",
    IF(
        OR($C$5="Overige (zorg-)instellingen",$C$5="Onderneming"),
        IF(Basisgegevens!$C$5="Ja",
            IFERROR(
                INDEX(Hulpsheets!$AO$3:$AR$18,
                    MATCH($C$9,Hulpsheets!$AN$3:$AN$18,0),
                    MATCH($C$6,Hulpsheets!$AO$3:$AR$3,0)
                ),
                ""
            ),
            IFERROR(
                INDEX(Hulpsheets!$AH$3:$AK$18,
                    MATCH($C$9,Hulpsheets!$AG$3:$AG$18,0),
                    MATCH($C$6,Hulpsheets!$AH$3:$AK$3,0)
                ),
                ""
            )
        ),
        IF($L110="Niet-economische activiteit",
            100%,
            IF(Basisgegevens!$C$5="Ja",
                IFERROR(
                    INDEX(Hulpsheets!$AO$3:$AR$18,
                        MATCH($C$9,Hulpsheets!$AN$3:$AN$18,0),
                        MATCH($C$6,Hulpsheets!$AO$3:$AR$3,0)
                    ),
                    ""
                ),
                IFERROR(
                    INDEX(Hulpsheets!$AH$3:$AK$18,
                        MATCH($C$9,Hulpsheets!$AG$3:$AG$18,0),
                        MATCH($C$6,Hulpsheets!$AH$3:$AK$3,0)
                    ),
                    ""
                )
            )
        )
    )
)</f>
        <v/>
      </c>
      <c r="N110" s="397">
        <f t="shared" si="31"/>
        <v>0</v>
      </c>
      <c r="O110" s="77" t="str">
        <f t="shared" si="32"/>
        <v/>
      </c>
      <c r="P110" s="86" t="str">
        <f t="shared" si="33"/>
        <v/>
      </c>
      <c r="R110" s="404"/>
      <c r="S110" s="407" t="str">
        <f t="shared" si="38"/>
        <v/>
      </c>
      <c r="T110" s="130" t="str">
        <f t="shared" si="34"/>
        <v/>
      </c>
      <c r="U110" s="70"/>
      <c r="V110" s="404"/>
      <c r="W110" s="70"/>
      <c r="X110" s="404"/>
      <c r="Z110" s="407" t="str">
        <f t="shared" si="39"/>
        <v/>
      </c>
      <c r="AA110" s="130" t="str">
        <f t="shared" si="35"/>
        <v/>
      </c>
      <c r="AB110" s="407" t="str">
        <f t="shared" si="36"/>
        <v/>
      </c>
      <c r="AC110" s="130" t="str">
        <f t="shared" si="37"/>
        <v/>
      </c>
      <c r="AD110" s="461"/>
    </row>
    <row r="111" spans="1:30" x14ac:dyDescent="0.2">
      <c r="B111" s="514"/>
      <c r="C111" s="515"/>
      <c r="D111" s="515"/>
      <c r="E111" s="19"/>
      <c r="F111" s="141"/>
      <c r="G111" s="151" t="str">
        <f>IF(E111="","",IF($C$7&gt;12,IF(E111="computer",F111*Hulpsheets!$AX$4,F111*Hulpsheets!$AX$5),(IF(E111="computer",F111*Hulpsheets!$AX$4,F111*Hulpsheets!$AX$5)*$C$7/12)))</f>
        <v/>
      </c>
      <c r="H111" s="151" t="str">
        <f>IF(E111="","",IF($C$7&lt;13,0,IF($C$7&gt;24,IF(E111="computer",F111*Hulpsheets!$AY$4,F111*Hulpsheets!$AY$5),IF(E111="computer",F111*Hulpsheets!$AY$4,F111*Hulpsheets!$AY$5)*($C$7-12)/12)))</f>
        <v/>
      </c>
      <c r="I111" s="151" t="str">
        <f>IF(E111="","",IF($C$7&lt;24,0,IF($C$7&gt;36,IF(E111="computer",F111*Hulpsheets!$AZ$4,F111*Hulpsheets!$AZ$5),IF(E111="computer",F111*Hulpsheets!$AZ$4,F111*Hulpsheets!$AZ$5)*($C$7-24)/12)))</f>
        <v/>
      </c>
      <c r="J111" s="151" t="str">
        <f>IF(E111="","",IF($C$7&lt;36,0,IF($C$7&gt;48,IF(E111="computer",F111*Hulpsheets!$BA$4,F111*Hulpsheets!$BA$5),IF(E111="computer",F111*Hulpsheets!$BA$4,F111*Hulpsheets!$BA$5)*($C$7-36)/12)))</f>
        <v/>
      </c>
      <c r="K111" s="151" t="str">
        <f>IF(E111="","",IF($C$7&lt;48,0,IF($C$7&gt;48,IF(E111="computer",F111*Hulpsheets!$BB$4,F111*Hulpsheets!$BB$5),IF(E111="computer",F111*Hulpsheets!$BB$4,F111*Hulpsheets!$BB$5)*($C$7-48)/12)))</f>
        <v/>
      </c>
      <c r="L111" s="429" t="s">
        <v>120</v>
      </c>
      <c r="M111" s="257" t="str">
        <f>IF(LEN($C$5)&lt;=1,
    "",
    IF(
        OR($C$5="Overige (zorg-)instellingen",$C$5="Onderneming"),
        IF(Basisgegevens!$C$5="Ja",
            IFERROR(
                INDEX(Hulpsheets!$AO$3:$AR$18,
                    MATCH($C$9,Hulpsheets!$AN$3:$AN$18,0),
                    MATCH($C$6,Hulpsheets!$AO$3:$AR$3,0)
                ),
                ""
            ),
            IFERROR(
                INDEX(Hulpsheets!$AH$3:$AK$18,
                    MATCH($C$9,Hulpsheets!$AG$3:$AG$18,0),
                    MATCH($C$6,Hulpsheets!$AH$3:$AK$3,0)
                ),
                ""
            )
        ),
        IF($L111="Niet-economische activiteit",
            100%,
            IF(Basisgegevens!$C$5="Ja",
                IFERROR(
                    INDEX(Hulpsheets!$AO$3:$AR$18,
                        MATCH($C$9,Hulpsheets!$AN$3:$AN$18,0),
                        MATCH($C$6,Hulpsheets!$AO$3:$AR$3,0)
                    ),
                    ""
                ),
                IFERROR(
                    INDEX(Hulpsheets!$AH$3:$AK$18,
                        MATCH($C$9,Hulpsheets!$AG$3:$AG$18,0),
                        MATCH($C$6,Hulpsheets!$AH$3:$AK$3,0)
                    ),
                    ""
                )
            )
        )
    )
)</f>
        <v/>
      </c>
      <c r="N111" s="397">
        <f t="shared" si="31"/>
        <v>0</v>
      </c>
      <c r="O111" s="77" t="str">
        <f t="shared" si="32"/>
        <v/>
      </c>
      <c r="P111" s="86" t="str">
        <f t="shared" si="33"/>
        <v/>
      </c>
      <c r="R111" s="404"/>
      <c r="S111" s="407" t="str">
        <f t="shared" si="38"/>
        <v/>
      </c>
      <c r="T111" s="130" t="str">
        <f t="shared" si="34"/>
        <v/>
      </c>
      <c r="U111" s="70"/>
      <c r="V111" s="404"/>
      <c r="W111" s="70"/>
      <c r="X111" s="404"/>
      <c r="Z111" s="407" t="str">
        <f t="shared" si="39"/>
        <v/>
      </c>
      <c r="AA111" s="130" t="str">
        <f t="shared" si="35"/>
        <v/>
      </c>
      <c r="AB111" s="407" t="str">
        <f t="shared" si="36"/>
        <v/>
      </c>
      <c r="AC111" s="130" t="str">
        <f t="shared" si="37"/>
        <v/>
      </c>
      <c r="AD111" s="461"/>
    </row>
    <row r="112" spans="1:30" x14ac:dyDescent="0.2">
      <c r="B112" s="514"/>
      <c r="C112" s="515"/>
      <c r="D112" s="515"/>
      <c r="E112" s="19"/>
      <c r="F112" s="141"/>
      <c r="G112" s="151" t="str">
        <f>IF(E112="","",IF($C$7&gt;12,IF(E112="computer",F112*Hulpsheets!$AX$4,F112*Hulpsheets!$AX$5),(IF(E112="computer",F112*Hulpsheets!$AX$4,F112*Hulpsheets!$AX$5)*$C$7/12)))</f>
        <v/>
      </c>
      <c r="H112" s="151" t="str">
        <f>IF(E112="","",IF($C$7&lt;13,0,IF($C$7&gt;24,IF(E112="computer",F112*Hulpsheets!$AY$4,F112*Hulpsheets!$AY$5),IF(E112="computer",F112*Hulpsheets!$AY$4,F112*Hulpsheets!$AY$5)*($C$7-12)/12)))</f>
        <v/>
      </c>
      <c r="I112" s="151" t="str">
        <f>IF(E112="","",IF($C$7&lt;24,0,IF($C$7&gt;36,IF(E112="computer",F112*Hulpsheets!$AZ$4,F112*Hulpsheets!$AZ$5),IF(E112="computer",F112*Hulpsheets!$AZ$4,F112*Hulpsheets!$AZ$5)*($C$7-24)/12)))</f>
        <v/>
      </c>
      <c r="J112" s="151" t="str">
        <f>IF(E112="","",IF($C$7&lt;36,0,IF($C$7&gt;48,IF(E112="computer",F112*Hulpsheets!$BA$4,F112*Hulpsheets!$BA$5),IF(E112="computer",F112*Hulpsheets!$BA$4,F112*Hulpsheets!$BA$5)*($C$7-36)/12)))</f>
        <v/>
      </c>
      <c r="K112" s="151" t="str">
        <f>IF(E112="","",IF($C$7&lt;48,0,IF($C$7&gt;48,IF(E112="computer",F112*Hulpsheets!$BB$4,F112*Hulpsheets!$BB$5),IF(E112="computer",F112*Hulpsheets!$BB$4,F112*Hulpsheets!$BB$5)*($C$7-48)/12)))</f>
        <v/>
      </c>
      <c r="L112" s="429" t="s">
        <v>120</v>
      </c>
      <c r="M112" s="257" t="str">
        <f>IF(LEN($C$5)&lt;=1,
    "",
    IF(
        OR($C$5="Overige (zorg-)instellingen",$C$5="Onderneming"),
        IF(Basisgegevens!$C$5="Ja",
            IFERROR(
                INDEX(Hulpsheets!$AO$3:$AR$18,
                    MATCH($C$9,Hulpsheets!$AN$3:$AN$18,0),
                    MATCH($C$6,Hulpsheets!$AO$3:$AR$3,0)
                ),
                ""
            ),
            IFERROR(
                INDEX(Hulpsheets!$AH$3:$AK$18,
                    MATCH($C$9,Hulpsheets!$AG$3:$AG$18,0),
                    MATCH($C$6,Hulpsheets!$AH$3:$AK$3,0)
                ),
                ""
            )
        ),
        IF($L112="Niet-economische activiteit",
            100%,
            IF(Basisgegevens!$C$5="Ja",
                IFERROR(
                    INDEX(Hulpsheets!$AO$3:$AR$18,
                        MATCH($C$9,Hulpsheets!$AN$3:$AN$18,0),
                        MATCH($C$6,Hulpsheets!$AO$3:$AR$3,0)
                    ),
                    ""
                ),
                IFERROR(
                    INDEX(Hulpsheets!$AH$3:$AK$18,
                        MATCH($C$9,Hulpsheets!$AG$3:$AG$18,0),
                        MATCH($C$6,Hulpsheets!$AH$3:$AK$3,0)
                    ),
                    ""
                )
            )
        )
    )
)</f>
        <v/>
      </c>
      <c r="N112" s="397">
        <f t="shared" si="31"/>
        <v>0</v>
      </c>
      <c r="O112" s="77" t="str">
        <f t="shared" si="32"/>
        <v/>
      </c>
      <c r="P112" s="86" t="str">
        <f t="shared" si="33"/>
        <v/>
      </c>
      <c r="R112" s="404"/>
      <c r="S112" s="407" t="str">
        <f t="shared" si="38"/>
        <v/>
      </c>
      <c r="T112" s="130" t="str">
        <f t="shared" si="34"/>
        <v/>
      </c>
      <c r="U112" s="70"/>
      <c r="V112" s="404"/>
      <c r="W112" s="70"/>
      <c r="X112" s="404"/>
      <c r="Z112" s="407" t="str">
        <f t="shared" si="39"/>
        <v/>
      </c>
      <c r="AA112" s="130" t="str">
        <f t="shared" si="35"/>
        <v/>
      </c>
      <c r="AB112" s="407" t="str">
        <f t="shared" si="36"/>
        <v/>
      </c>
      <c r="AC112" s="130" t="str">
        <f t="shared" si="37"/>
        <v/>
      </c>
      <c r="AD112" s="461"/>
    </row>
    <row r="113" spans="2:30" x14ac:dyDescent="0.2">
      <c r="B113" s="514"/>
      <c r="C113" s="515"/>
      <c r="D113" s="515"/>
      <c r="E113" s="19"/>
      <c r="F113" s="141"/>
      <c r="G113" s="151" t="str">
        <f>IF(E113="","",IF($C$7&gt;12,IF(E113="computer",F113*Hulpsheets!$AX$4,F113*Hulpsheets!$AX$5),(IF(E113="computer",F113*Hulpsheets!$AX$4,F113*Hulpsheets!$AX$5)*$C$7/12)))</f>
        <v/>
      </c>
      <c r="H113" s="151" t="str">
        <f>IF(E113="","",IF($C$7&lt;13,0,IF($C$7&gt;24,IF(E113="computer",F113*Hulpsheets!$AY$4,F113*Hulpsheets!$AY$5),IF(E113="computer",F113*Hulpsheets!$AY$4,F113*Hulpsheets!$AY$5)*($C$7-12)/12)))</f>
        <v/>
      </c>
      <c r="I113" s="151" t="str">
        <f>IF(E113="","",IF($C$7&lt;24,0,IF($C$7&gt;36,IF(E113="computer",F113*Hulpsheets!$AZ$4,F113*Hulpsheets!$AZ$5),IF(E113="computer",F113*Hulpsheets!$AZ$4,F113*Hulpsheets!$AZ$5)*($C$7-24)/12)))</f>
        <v/>
      </c>
      <c r="J113" s="151" t="str">
        <f>IF(E113="","",IF($C$7&lt;36,0,IF($C$7&gt;48,IF(E113="computer",F113*Hulpsheets!$BA$4,F113*Hulpsheets!$BA$5),IF(E113="computer",F113*Hulpsheets!$BA$4,F113*Hulpsheets!$BA$5)*($C$7-36)/12)))</f>
        <v/>
      </c>
      <c r="K113" s="151" t="str">
        <f>IF(E113="","",IF($C$7&lt;48,0,IF($C$7&gt;48,IF(E113="computer",F113*Hulpsheets!$BB$4,F113*Hulpsheets!$BB$5),IF(E113="computer",F113*Hulpsheets!$BB$4,F113*Hulpsheets!$BB$5)*($C$7-48)/12)))</f>
        <v/>
      </c>
      <c r="L113" s="429" t="s">
        <v>120</v>
      </c>
      <c r="M113" s="257" t="str">
        <f>IF(LEN($C$5)&lt;=1,
    "",
    IF(
        OR($C$5="Overige (zorg-)instellingen",$C$5="Onderneming"),
        IF(Basisgegevens!$C$5="Ja",
            IFERROR(
                INDEX(Hulpsheets!$AO$3:$AR$18,
                    MATCH($C$9,Hulpsheets!$AN$3:$AN$18,0),
                    MATCH($C$6,Hulpsheets!$AO$3:$AR$3,0)
                ),
                ""
            ),
            IFERROR(
                INDEX(Hulpsheets!$AH$3:$AK$18,
                    MATCH($C$9,Hulpsheets!$AG$3:$AG$18,0),
                    MATCH($C$6,Hulpsheets!$AH$3:$AK$3,0)
                ),
                ""
            )
        ),
        IF($L113="Niet-economische activiteit",
            100%,
            IF(Basisgegevens!$C$5="Ja",
                IFERROR(
                    INDEX(Hulpsheets!$AO$3:$AR$18,
                        MATCH($C$9,Hulpsheets!$AN$3:$AN$18,0),
                        MATCH($C$6,Hulpsheets!$AO$3:$AR$3,0)
                    ),
                    ""
                ),
                IFERROR(
                    INDEX(Hulpsheets!$AH$3:$AK$18,
                        MATCH($C$9,Hulpsheets!$AG$3:$AG$18,0),
                        MATCH($C$6,Hulpsheets!$AH$3:$AK$3,0)
                    ),
                    ""
                )
            )
        )
    )
)</f>
        <v/>
      </c>
      <c r="N113" s="397">
        <f t="shared" si="31"/>
        <v>0</v>
      </c>
      <c r="O113" s="77" t="str">
        <f t="shared" si="32"/>
        <v/>
      </c>
      <c r="P113" s="86" t="str">
        <f t="shared" si="33"/>
        <v/>
      </c>
      <c r="R113" s="404"/>
      <c r="S113" s="407" t="str">
        <f t="shared" si="38"/>
        <v/>
      </c>
      <c r="T113" s="130" t="str">
        <f t="shared" si="34"/>
        <v/>
      </c>
      <c r="U113" s="70"/>
      <c r="V113" s="404"/>
      <c r="W113" s="70"/>
      <c r="X113" s="404"/>
      <c r="Z113" s="407" t="str">
        <f t="shared" si="39"/>
        <v/>
      </c>
      <c r="AA113" s="130" t="str">
        <f t="shared" si="35"/>
        <v/>
      </c>
      <c r="AB113" s="407" t="str">
        <f t="shared" si="36"/>
        <v/>
      </c>
      <c r="AC113" s="130" t="str">
        <f t="shared" si="37"/>
        <v/>
      </c>
      <c r="AD113" s="461"/>
    </row>
    <row r="114" spans="2:30" x14ac:dyDescent="0.2">
      <c r="B114" s="514"/>
      <c r="C114" s="515"/>
      <c r="D114" s="515"/>
      <c r="E114" s="19"/>
      <c r="F114" s="141"/>
      <c r="G114" s="151" t="str">
        <f>IF(E114="","",IF($C$7&gt;12,IF(E114="computer",F114*Hulpsheets!$AX$4,F114*Hulpsheets!$AX$5),(IF(E114="computer",F114*Hulpsheets!$AX$4,F114*Hulpsheets!$AX$5)*$C$7/12)))</f>
        <v/>
      </c>
      <c r="H114" s="151" t="str">
        <f>IF(E114="","",IF($C$7&lt;13,0,IF($C$7&gt;24,IF(E114="computer",F114*Hulpsheets!$AY$4,F114*Hulpsheets!$AY$5),IF(E114="computer",F114*Hulpsheets!$AY$4,F114*Hulpsheets!$AY$5)*($C$7-12)/12)))</f>
        <v/>
      </c>
      <c r="I114" s="151" t="str">
        <f>IF(E114="","",IF($C$7&lt;24,0,IF($C$7&gt;36,IF(E114="computer",F114*Hulpsheets!$AZ$4,F114*Hulpsheets!$AZ$5),IF(E114="computer",F114*Hulpsheets!$AZ$4,F114*Hulpsheets!$AZ$5)*($C$7-24)/12)))</f>
        <v/>
      </c>
      <c r="J114" s="151" t="str">
        <f>IF(E114="","",IF($C$7&lt;36,0,IF($C$7&gt;48,IF(E114="computer",F114*Hulpsheets!$BA$4,F114*Hulpsheets!$BA$5),IF(E114="computer",F114*Hulpsheets!$BA$4,F114*Hulpsheets!$BA$5)*($C$7-36)/12)))</f>
        <v/>
      </c>
      <c r="K114" s="151" t="str">
        <f>IF(E114="","",IF($C$7&lt;48,0,IF($C$7&gt;48,IF(E114="computer",F114*Hulpsheets!$BB$4,F114*Hulpsheets!$BB$5),IF(E114="computer",F114*Hulpsheets!$BB$4,F114*Hulpsheets!$BB$5)*($C$7-48)/12)))</f>
        <v/>
      </c>
      <c r="L114" s="429" t="s">
        <v>120</v>
      </c>
      <c r="M114" s="257" t="str">
        <f>IF(LEN($C$5)&lt;=1,
    "",
    IF(
        OR($C$5="Overige (zorg-)instellingen",$C$5="Onderneming"),
        IF(Basisgegevens!$C$5="Ja",
            IFERROR(
                INDEX(Hulpsheets!$AO$3:$AR$18,
                    MATCH($C$9,Hulpsheets!$AN$3:$AN$18,0),
                    MATCH($C$6,Hulpsheets!$AO$3:$AR$3,0)
                ),
                ""
            ),
            IFERROR(
                INDEX(Hulpsheets!$AH$3:$AK$18,
                    MATCH($C$9,Hulpsheets!$AG$3:$AG$18,0),
                    MATCH($C$6,Hulpsheets!$AH$3:$AK$3,0)
                ),
                ""
            )
        ),
        IF($L114="Niet-economische activiteit",
            100%,
            IF(Basisgegevens!$C$5="Ja",
                IFERROR(
                    INDEX(Hulpsheets!$AO$3:$AR$18,
                        MATCH($C$9,Hulpsheets!$AN$3:$AN$18,0),
                        MATCH($C$6,Hulpsheets!$AO$3:$AR$3,0)
                    ),
                    ""
                ),
                IFERROR(
                    INDEX(Hulpsheets!$AH$3:$AK$18,
                        MATCH($C$9,Hulpsheets!$AG$3:$AG$18,0),
                        MATCH($C$6,Hulpsheets!$AH$3:$AK$3,0)
                    ),
                    ""
                )
            )
        )
    )
)</f>
        <v/>
      </c>
      <c r="N114" s="397">
        <f t="shared" si="31"/>
        <v>0</v>
      </c>
      <c r="O114" s="77" t="str">
        <f t="shared" si="32"/>
        <v/>
      </c>
      <c r="P114" s="86" t="str">
        <f t="shared" si="33"/>
        <v/>
      </c>
      <c r="R114" s="404"/>
      <c r="S114" s="407" t="str">
        <f t="shared" si="38"/>
        <v/>
      </c>
      <c r="T114" s="130" t="str">
        <f t="shared" si="34"/>
        <v/>
      </c>
      <c r="U114" s="70"/>
      <c r="V114" s="404"/>
      <c r="W114" s="70"/>
      <c r="X114" s="404"/>
      <c r="Z114" s="407" t="str">
        <f t="shared" si="39"/>
        <v/>
      </c>
      <c r="AA114" s="130" t="str">
        <f t="shared" si="35"/>
        <v/>
      </c>
      <c r="AB114" s="407" t="str">
        <f t="shared" si="36"/>
        <v/>
      </c>
      <c r="AC114" s="130" t="str">
        <f t="shared" si="37"/>
        <v/>
      </c>
      <c r="AD114" s="461"/>
    </row>
    <row r="115" spans="2:30" x14ac:dyDescent="0.2">
      <c r="B115" s="514"/>
      <c r="C115" s="515"/>
      <c r="D115" s="515"/>
      <c r="E115" s="19"/>
      <c r="F115" s="141"/>
      <c r="G115" s="151" t="str">
        <f>IF(E115="","",IF($C$7&gt;12,IF(E115="computer",F115*Hulpsheets!$AX$4,F115*Hulpsheets!$AX$5),(IF(E115="computer",F115*Hulpsheets!$AX$4,F115*Hulpsheets!$AX$5)*$C$7/12)))</f>
        <v/>
      </c>
      <c r="H115" s="151" t="str">
        <f>IF(E115="","",IF($C$7&lt;13,0,IF($C$7&gt;24,IF(E115="computer",F115*Hulpsheets!$AY$4,F115*Hulpsheets!$AY$5),IF(E115="computer",F115*Hulpsheets!$AY$4,F115*Hulpsheets!$AY$5)*($C$7-12)/12)))</f>
        <v/>
      </c>
      <c r="I115" s="151" t="str">
        <f>IF(E115="","",IF($C$7&lt;24,0,IF($C$7&gt;36,IF(E115="computer",F115*Hulpsheets!$AZ$4,F115*Hulpsheets!$AZ$5),IF(E115="computer",F115*Hulpsheets!$AZ$4,F115*Hulpsheets!$AZ$5)*($C$7-24)/12)))</f>
        <v/>
      </c>
      <c r="J115" s="151" t="str">
        <f>IF(E115="","",IF($C$7&lt;36,0,IF($C$7&gt;48,IF(E115="computer",F115*Hulpsheets!$BA$4,F115*Hulpsheets!$BA$5),IF(E115="computer",F115*Hulpsheets!$BA$4,F115*Hulpsheets!$BA$5)*($C$7-36)/12)))</f>
        <v/>
      </c>
      <c r="K115" s="151" t="str">
        <f>IF(E115="","",IF($C$7&lt;48,0,IF($C$7&gt;48,IF(E115="computer",F115*Hulpsheets!$BB$4,F115*Hulpsheets!$BB$5),IF(E115="computer",F115*Hulpsheets!$BB$4,F115*Hulpsheets!$BB$5)*($C$7-48)/12)))</f>
        <v/>
      </c>
      <c r="L115" s="429" t="s">
        <v>120</v>
      </c>
      <c r="M115" s="257" t="str">
        <f>IF(LEN($C$5)&lt;=1,
    "",
    IF(
        OR($C$5="Overige (zorg-)instellingen",$C$5="Onderneming"),
        IF(Basisgegevens!$C$5="Ja",
            IFERROR(
                INDEX(Hulpsheets!$AO$3:$AR$18,
                    MATCH($C$9,Hulpsheets!$AN$3:$AN$18,0),
                    MATCH($C$6,Hulpsheets!$AO$3:$AR$3,0)
                ),
                ""
            ),
            IFERROR(
                INDEX(Hulpsheets!$AH$3:$AK$18,
                    MATCH($C$9,Hulpsheets!$AG$3:$AG$18,0),
                    MATCH($C$6,Hulpsheets!$AH$3:$AK$3,0)
                ),
                ""
            )
        ),
        IF($L115="Niet-economische activiteit",
            100%,
            IF(Basisgegevens!$C$5="Ja",
                IFERROR(
                    INDEX(Hulpsheets!$AO$3:$AR$18,
                        MATCH($C$9,Hulpsheets!$AN$3:$AN$18,0),
                        MATCH($C$6,Hulpsheets!$AO$3:$AR$3,0)
                    ),
                    ""
                ),
                IFERROR(
                    INDEX(Hulpsheets!$AH$3:$AK$18,
                        MATCH($C$9,Hulpsheets!$AG$3:$AG$18,0),
                        MATCH($C$6,Hulpsheets!$AH$3:$AK$3,0)
                    ),
                    ""
                )
            )
        )
    )
)</f>
        <v/>
      </c>
      <c r="N115" s="397">
        <f t="shared" si="31"/>
        <v>0</v>
      </c>
      <c r="O115" s="77" t="str">
        <f t="shared" si="32"/>
        <v/>
      </c>
      <c r="P115" s="86" t="str">
        <f t="shared" si="33"/>
        <v/>
      </c>
      <c r="R115" s="404"/>
      <c r="S115" s="407" t="str">
        <f t="shared" si="38"/>
        <v/>
      </c>
      <c r="T115" s="130" t="str">
        <f t="shared" si="34"/>
        <v/>
      </c>
      <c r="U115" s="70"/>
      <c r="V115" s="404"/>
      <c r="W115" s="70"/>
      <c r="X115" s="404"/>
      <c r="Z115" s="407" t="str">
        <f t="shared" si="39"/>
        <v/>
      </c>
      <c r="AA115" s="130" t="str">
        <f t="shared" si="35"/>
        <v/>
      </c>
      <c r="AB115" s="407" t="str">
        <f t="shared" si="36"/>
        <v/>
      </c>
      <c r="AC115" s="130" t="str">
        <f t="shared" si="37"/>
        <v/>
      </c>
      <c r="AD115" s="461"/>
    </row>
    <row r="116" spans="2:30" x14ac:dyDescent="0.2">
      <c r="B116" s="514"/>
      <c r="C116" s="515"/>
      <c r="D116" s="515"/>
      <c r="E116" s="19"/>
      <c r="F116" s="141"/>
      <c r="G116" s="151" t="str">
        <f>IF(E116="","",IF($C$7&gt;12,IF(E116="computer",F116*Hulpsheets!$AX$4,F116*Hulpsheets!$AX$5),(IF(E116="computer",F116*Hulpsheets!$AX$4,F116*Hulpsheets!$AX$5)*$C$7/12)))</f>
        <v/>
      </c>
      <c r="H116" s="151" t="str">
        <f>IF(E116="","",IF($C$7&lt;13,0,IF($C$7&gt;24,IF(E116="computer",F116*Hulpsheets!$AY$4,F116*Hulpsheets!$AY$5),IF(E116="computer",F116*Hulpsheets!$AY$4,F116*Hulpsheets!$AY$5)*($C$7-12)/12)))</f>
        <v/>
      </c>
      <c r="I116" s="151" t="str">
        <f>IF(E116="","",IF($C$7&lt;24,0,IF($C$7&gt;36,IF(E116="computer",F116*Hulpsheets!$AZ$4,F116*Hulpsheets!$AZ$5),IF(E116="computer",F116*Hulpsheets!$AZ$4,F116*Hulpsheets!$AZ$5)*($C$7-24)/12)))</f>
        <v/>
      </c>
      <c r="J116" s="151" t="str">
        <f>IF(E116="","",IF($C$7&lt;36,0,IF($C$7&gt;48,IF(E116="computer",F116*Hulpsheets!$BA$4,F116*Hulpsheets!$BA$5),IF(E116="computer",F116*Hulpsheets!$BA$4,F116*Hulpsheets!$BA$5)*($C$7-36)/12)))</f>
        <v/>
      </c>
      <c r="K116" s="151" t="str">
        <f>IF(E116="","",IF($C$7&lt;48,0,IF($C$7&gt;48,IF(E116="computer",F116*Hulpsheets!$BB$4,F116*Hulpsheets!$BB$5),IF(E116="computer",F116*Hulpsheets!$BB$4,F116*Hulpsheets!$BB$5)*($C$7-48)/12)))</f>
        <v/>
      </c>
      <c r="L116" s="429" t="s">
        <v>120</v>
      </c>
      <c r="M116" s="257" t="str">
        <f>IF(LEN($C$5)&lt;=1,
    "",
    IF(
        OR($C$5="Overige (zorg-)instellingen",$C$5="Onderneming"),
        IF(Basisgegevens!$C$5="Ja",
            IFERROR(
                INDEX(Hulpsheets!$AO$3:$AR$18,
                    MATCH($C$9,Hulpsheets!$AN$3:$AN$18,0),
                    MATCH($C$6,Hulpsheets!$AO$3:$AR$3,0)
                ),
                ""
            ),
            IFERROR(
                INDEX(Hulpsheets!$AH$3:$AK$18,
                    MATCH($C$9,Hulpsheets!$AG$3:$AG$18,0),
                    MATCH($C$6,Hulpsheets!$AH$3:$AK$3,0)
                ),
                ""
            )
        ),
        IF($L116="Niet-economische activiteit",
            100%,
            IF(Basisgegevens!$C$5="Ja",
                IFERROR(
                    INDEX(Hulpsheets!$AO$3:$AR$18,
                        MATCH($C$9,Hulpsheets!$AN$3:$AN$18,0),
                        MATCH($C$6,Hulpsheets!$AO$3:$AR$3,0)
                    ),
                    ""
                ),
                IFERROR(
                    INDEX(Hulpsheets!$AH$3:$AK$18,
                        MATCH($C$9,Hulpsheets!$AG$3:$AG$18,0),
                        MATCH($C$6,Hulpsheets!$AH$3:$AK$3,0)
                    ),
                    ""
                )
            )
        )
    )
)</f>
        <v/>
      </c>
      <c r="N116" s="397">
        <f t="shared" si="31"/>
        <v>0</v>
      </c>
      <c r="O116" s="77" t="str">
        <f t="shared" si="32"/>
        <v/>
      </c>
      <c r="P116" s="86" t="str">
        <f t="shared" si="33"/>
        <v/>
      </c>
      <c r="R116" s="404"/>
      <c r="S116" s="407" t="str">
        <f t="shared" si="38"/>
        <v/>
      </c>
      <c r="T116" s="130" t="str">
        <f t="shared" si="34"/>
        <v/>
      </c>
      <c r="U116" s="70"/>
      <c r="V116" s="404"/>
      <c r="W116" s="70"/>
      <c r="X116" s="404"/>
      <c r="Z116" s="407" t="str">
        <f t="shared" si="39"/>
        <v/>
      </c>
      <c r="AA116" s="130" t="str">
        <f t="shared" si="35"/>
        <v/>
      </c>
      <c r="AB116" s="407" t="str">
        <f t="shared" si="36"/>
        <v/>
      </c>
      <c r="AC116" s="130" t="str">
        <f t="shared" si="37"/>
        <v/>
      </c>
      <c r="AD116" s="461"/>
    </row>
    <row r="117" spans="2:30" ht="13.5" thickBot="1" x14ac:dyDescent="0.25">
      <c r="B117" s="514"/>
      <c r="C117" s="515"/>
      <c r="D117" s="515"/>
      <c r="E117" s="19"/>
      <c r="F117" s="141"/>
      <c r="G117" s="151" t="str">
        <f>IF(E117="","",IF($C$7&gt;12,IF(E117="computer",F117*Hulpsheets!$AX$4,F117*Hulpsheets!$AX$5),(IF(E117="computer",F117*Hulpsheets!$AX$4,F117*Hulpsheets!$AX$5)*$C$7/12)))</f>
        <v/>
      </c>
      <c r="H117" s="151" t="str">
        <f>IF(E117="","",IF($C$7&lt;13,0,IF($C$7&gt;24,IF(E117="computer",F117*Hulpsheets!$AY$4,F117*Hulpsheets!$AY$5),IF(E117="computer",F117*Hulpsheets!$AY$4,F117*Hulpsheets!$AY$5)*($C$7-12)/12)))</f>
        <v/>
      </c>
      <c r="I117" s="151" t="str">
        <f>IF(E117="","",IF($C$7&lt;24,0,IF($C$7&gt;36,IF(E117="computer",F117*Hulpsheets!$AZ$4,F117*Hulpsheets!$AZ$5),IF(E117="computer",F117*Hulpsheets!$AZ$4,F117*Hulpsheets!$AZ$5)*($C$7-24)/12)))</f>
        <v/>
      </c>
      <c r="J117" s="151" t="str">
        <f>IF(E117="","",IF($C$7&lt;36,0,IF($C$7&gt;48,IF(E117="computer",F117*Hulpsheets!$BA$4,F117*Hulpsheets!$BA$5),IF(E117="computer",F117*Hulpsheets!$BA$4,F117*Hulpsheets!$BA$5)*($C$7-36)/12)))</f>
        <v/>
      </c>
      <c r="K117" s="151" t="str">
        <f>IF(E117="","",IF($C$7&lt;48,0,IF($C$7&gt;48,IF(E117="computer",F117*Hulpsheets!$BB$4,F117*Hulpsheets!$BB$5),IF(E117="computer",F117*Hulpsheets!$BB$4,F117*Hulpsheets!$BB$5)*($C$7-48)/12)))</f>
        <v/>
      </c>
      <c r="L117" s="429" t="s">
        <v>120</v>
      </c>
      <c r="M117" s="257" t="str">
        <f>IF(LEN($C$5)&lt;=1,
    "",
    IF(
        OR($C$5="Overige (zorg-)instellingen",$C$5="Onderneming"),
        IF(Basisgegevens!$C$5="Ja",
            IFERROR(
                INDEX(Hulpsheets!$AO$3:$AR$18,
                    MATCH($C$9,Hulpsheets!$AN$3:$AN$18,0),
                    MATCH($C$6,Hulpsheets!$AO$3:$AR$3,0)
                ),
                ""
            ),
            IFERROR(
                INDEX(Hulpsheets!$AH$3:$AK$18,
                    MATCH($C$9,Hulpsheets!$AG$3:$AG$18,0),
                    MATCH($C$6,Hulpsheets!$AH$3:$AK$3,0)
                ),
                ""
            )
        ),
        IF($L117="Niet-economische activiteit",
            100%,
            IF(Basisgegevens!$C$5="Ja",
                IFERROR(
                    INDEX(Hulpsheets!$AO$3:$AR$18,
                        MATCH($C$9,Hulpsheets!$AN$3:$AN$18,0),
                        MATCH($C$6,Hulpsheets!$AO$3:$AR$3,0)
                    ),
                    ""
                ),
                IFERROR(
                    INDEX(Hulpsheets!$AH$3:$AK$18,
                        MATCH($C$9,Hulpsheets!$AG$3:$AG$18,0),
                        MATCH($C$6,Hulpsheets!$AH$3:$AK$3,0)
                    ),
                    ""
                )
            )
        )
    )
)</f>
        <v/>
      </c>
      <c r="N117" s="397">
        <f t="shared" si="31"/>
        <v>0</v>
      </c>
      <c r="O117" s="77" t="str">
        <f t="shared" si="32"/>
        <v/>
      </c>
      <c r="P117" s="86" t="str">
        <f t="shared" si="33"/>
        <v/>
      </c>
      <c r="R117" s="404"/>
      <c r="S117" s="407" t="str">
        <f t="shared" si="38"/>
        <v/>
      </c>
      <c r="T117" s="130" t="str">
        <f t="shared" si="34"/>
        <v/>
      </c>
      <c r="U117" s="70"/>
      <c r="V117" s="404"/>
      <c r="W117" s="70"/>
      <c r="X117" s="404"/>
      <c r="Z117" s="407" t="str">
        <f t="shared" si="39"/>
        <v/>
      </c>
      <c r="AA117" s="130" t="str">
        <f t="shared" si="35"/>
        <v/>
      </c>
      <c r="AB117" s="407" t="str">
        <f t="shared" si="36"/>
        <v/>
      </c>
      <c r="AC117" s="130" t="str">
        <f t="shared" si="37"/>
        <v/>
      </c>
      <c r="AD117" s="461"/>
    </row>
    <row r="118" spans="2:30" ht="13.5" hidden="1" outlineLevel="1" thickBot="1" x14ac:dyDescent="0.25">
      <c r="B118" s="514"/>
      <c r="C118" s="515"/>
      <c r="D118" s="515"/>
      <c r="E118" s="19"/>
      <c r="F118" s="141"/>
      <c r="G118" s="151" t="str">
        <f>IF(E118="","",IF($C$7&gt;12,IF(E118="computer",F118*Hulpsheets!$AX$4,F118*Hulpsheets!$AX$5),(IF(E118="computer",F118*Hulpsheets!$AX$4,F118*Hulpsheets!$AX$5)*$C$7/12)))</f>
        <v/>
      </c>
      <c r="H118" s="151" t="str">
        <f>IF(E118="","",IF($C$7&lt;13,0,IF($C$7&gt;24,IF(E118="computer",F118*Hulpsheets!$AY$4,F118*Hulpsheets!$AY$5),IF(E118="computer",F118*Hulpsheets!$AY$4,F118*Hulpsheets!$AY$5)*($C$7-12)/12)))</f>
        <v/>
      </c>
      <c r="I118" s="151" t="str">
        <f>IF(E118="","",IF($C$7&lt;24,0,IF($C$7&gt;36,IF(E118="computer",F118*Hulpsheets!$AZ$4,F118*Hulpsheets!$AZ$5),IF(E118="computer",F118*Hulpsheets!$AZ$4,F118*Hulpsheets!$AZ$5)*($C$7-24)/12)))</f>
        <v/>
      </c>
      <c r="J118" s="151" t="str">
        <f>IF(E118="","",IF($C$7&lt;36,0,IF($C$7&gt;48,IF(E118="computer",F118*Hulpsheets!$BA$4,F118*Hulpsheets!$BA$5),IF(E118="computer",F118*Hulpsheets!$BA$4,F118*Hulpsheets!$BA$5)*($C$7-36)/12)))</f>
        <v/>
      </c>
      <c r="K118" s="151" t="str">
        <f>IF(E118="","",IF($C$7&lt;48,0,IF($C$7&gt;48,IF(E118="computer",F118*Hulpsheets!$BB$4,F118*Hulpsheets!$BB$5),IF(E118="computer",F118*Hulpsheets!$BB$4,F118*Hulpsheets!$BB$5)*($C$7-48)/12)))</f>
        <v/>
      </c>
      <c r="L118" s="429" t="s">
        <v>120</v>
      </c>
      <c r="M118" s="257" t="str">
        <f>IF(LEN($C$5)&lt;=1,
    "",
    IF(
        OR($C$5="Overige (zorg-)instellingen",$C$5="Onderneming"),
        IF(Basisgegevens!$C$5="Ja",
            IFERROR(
                INDEX(Hulpsheets!$AO$3:$AR$18,
                    MATCH($C$9,Hulpsheets!$AN$3:$AN$18,0),
                    MATCH($C$6,Hulpsheets!$AO$3:$AR$3,0)
                ),
                ""
            ),
            IFERROR(
                INDEX(Hulpsheets!$AH$3:$AK$18,
                    MATCH($C$9,Hulpsheets!$AG$3:$AG$18,0),
                    MATCH($C$6,Hulpsheets!$AH$3:$AK$3,0)
                ),
                ""
            )
        ),
        IF($L118="Niet-economische activiteit",
            100%,
            IF(Basisgegevens!$C$5="Ja",
                IFERROR(
                    INDEX(Hulpsheets!$AO$3:$AR$18,
                        MATCH($C$9,Hulpsheets!$AN$3:$AN$18,0),
                        MATCH($C$6,Hulpsheets!$AO$3:$AR$3,0)
                    ),
                    ""
                ),
                IFERROR(
                    INDEX(Hulpsheets!$AH$3:$AK$18,
                        MATCH($C$9,Hulpsheets!$AG$3:$AG$18,0),
                        MATCH($C$6,Hulpsheets!$AH$3:$AK$3,0)
                    ),
                    ""
                )
            )
        )
    )
)</f>
        <v/>
      </c>
      <c r="N118" s="397">
        <f t="shared" si="31"/>
        <v>0</v>
      </c>
      <c r="O118" s="77" t="str">
        <f t="shared" si="32"/>
        <v/>
      </c>
      <c r="P118" s="86" t="str">
        <f t="shared" si="33"/>
        <v/>
      </c>
      <c r="R118" s="404"/>
      <c r="S118" s="407" t="str">
        <f t="shared" si="38"/>
        <v/>
      </c>
      <c r="T118" s="130" t="str">
        <f t="shared" si="34"/>
        <v/>
      </c>
      <c r="U118" s="70"/>
      <c r="V118" s="404"/>
      <c r="W118" s="70"/>
      <c r="X118" s="404"/>
      <c r="Z118" s="407" t="str">
        <f t="shared" si="39"/>
        <v/>
      </c>
      <c r="AA118" s="130" t="str">
        <f t="shared" si="35"/>
        <v/>
      </c>
      <c r="AB118" s="407" t="str">
        <f t="shared" si="36"/>
        <v/>
      </c>
      <c r="AC118" s="130" t="str">
        <f t="shared" si="37"/>
        <v/>
      </c>
      <c r="AD118" s="461"/>
    </row>
    <row r="119" spans="2:30" ht="13.5" hidden="1" outlineLevel="1" thickBot="1" x14ac:dyDescent="0.25">
      <c r="B119" s="514"/>
      <c r="C119" s="515"/>
      <c r="D119" s="515"/>
      <c r="E119" s="19"/>
      <c r="F119" s="141"/>
      <c r="G119" s="151" t="str">
        <f>IF(E119="","",IF($C$7&gt;12,IF(E119="computer",F119*Hulpsheets!$AX$4,F119*Hulpsheets!$AX$5),(IF(E119="computer",F119*Hulpsheets!$AX$4,F119*Hulpsheets!$AX$5)*$C$7/12)))</f>
        <v/>
      </c>
      <c r="H119" s="151" t="str">
        <f>IF(E119="","",IF($C$7&lt;13,0,IF($C$7&gt;24,IF(E119="computer",F119*Hulpsheets!$AY$4,F119*Hulpsheets!$AY$5),IF(E119="computer",F119*Hulpsheets!$AY$4,F119*Hulpsheets!$AY$5)*($C$7-12)/12)))</f>
        <v/>
      </c>
      <c r="I119" s="151" t="str">
        <f>IF(E119="","",IF($C$7&lt;24,0,IF($C$7&gt;36,IF(E119="computer",F119*Hulpsheets!$AZ$4,F119*Hulpsheets!$AZ$5),IF(E119="computer",F119*Hulpsheets!$AZ$4,F119*Hulpsheets!$AZ$5)*($C$7-24)/12)))</f>
        <v/>
      </c>
      <c r="J119" s="151" t="str">
        <f>IF(E119="","",IF($C$7&lt;36,0,IF($C$7&gt;48,IF(E119="computer",F119*Hulpsheets!$BA$4,F119*Hulpsheets!$BA$5),IF(E119="computer",F119*Hulpsheets!$BA$4,F119*Hulpsheets!$BA$5)*($C$7-36)/12)))</f>
        <v/>
      </c>
      <c r="K119" s="151" t="str">
        <f>IF(E119="","",IF($C$7&lt;48,0,IF($C$7&gt;48,IF(E119="computer",F119*Hulpsheets!$BB$4,F119*Hulpsheets!$BB$5),IF(E119="computer",F119*Hulpsheets!$BB$4,F119*Hulpsheets!$BB$5)*($C$7-48)/12)))</f>
        <v/>
      </c>
      <c r="L119" s="429" t="s">
        <v>120</v>
      </c>
      <c r="M119" s="257" t="str">
        <f>IF(LEN($C$5)&lt;=1,
    "",
    IF(
        OR($C$5="Overige (zorg-)instellingen",$C$5="Onderneming"),
        IF(Basisgegevens!$C$5="Ja",
            IFERROR(
                INDEX(Hulpsheets!$AO$3:$AR$18,
                    MATCH($C$9,Hulpsheets!$AN$3:$AN$18,0),
                    MATCH($C$6,Hulpsheets!$AO$3:$AR$3,0)
                ),
                ""
            ),
            IFERROR(
                INDEX(Hulpsheets!$AH$3:$AK$18,
                    MATCH($C$9,Hulpsheets!$AG$3:$AG$18,0),
                    MATCH($C$6,Hulpsheets!$AH$3:$AK$3,0)
                ),
                ""
            )
        ),
        IF($L119="Niet-economische activiteit",
            100%,
            IF(Basisgegevens!$C$5="Ja",
                IFERROR(
                    INDEX(Hulpsheets!$AO$3:$AR$18,
                        MATCH($C$9,Hulpsheets!$AN$3:$AN$18,0),
                        MATCH($C$6,Hulpsheets!$AO$3:$AR$3,0)
                    ),
                    ""
                ),
                IFERROR(
                    INDEX(Hulpsheets!$AH$3:$AK$18,
                        MATCH($C$9,Hulpsheets!$AG$3:$AG$18,0),
                        MATCH($C$6,Hulpsheets!$AH$3:$AK$3,0)
                    ),
                    ""
                )
            )
        )
    )
)</f>
        <v/>
      </c>
      <c r="N119" s="397">
        <f t="shared" si="31"/>
        <v>0</v>
      </c>
      <c r="O119" s="77" t="str">
        <f t="shared" si="32"/>
        <v/>
      </c>
      <c r="P119" s="86" t="str">
        <f t="shared" si="33"/>
        <v/>
      </c>
      <c r="R119" s="404"/>
      <c r="S119" s="407" t="str">
        <f t="shared" si="38"/>
        <v/>
      </c>
      <c r="T119" s="130" t="str">
        <f t="shared" si="34"/>
        <v/>
      </c>
      <c r="U119" s="70"/>
      <c r="V119" s="404"/>
      <c r="W119" s="70"/>
      <c r="X119" s="404"/>
      <c r="Z119" s="407" t="str">
        <f t="shared" si="39"/>
        <v/>
      </c>
      <c r="AA119" s="130" t="str">
        <f t="shared" si="35"/>
        <v/>
      </c>
      <c r="AB119" s="407" t="str">
        <f t="shared" si="36"/>
        <v/>
      </c>
      <c r="AC119" s="130" t="str">
        <f t="shared" si="37"/>
        <v/>
      </c>
      <c r="AD119" s="461"/>
    </row>
    <row r="120" spans="2:30" ht="13.5" hidden="1" outlineLevel="1" thickBot="1" x14ac:dyDescent="0.25">
      <c r="B120" s="514"/>
      <c r="C120" s="515"/>
      <c r="D120" s="515"/>
      <c r="E120" s="19"/>
      <c r="F120" s="141"/>
      <c r="G120" s="151" t="str">
        <f>IF(E120="","",IF($C$7&gt;12,IF(E120="computer",F120*Hulpsheets!$AX$4,F120*Hulpsheets!$AX$5),(IF(E120="computer",F120*Hulpsheets!$AX$4,F120*Hulpsheets!$AX$5)*$C$7/12)))</f>
        <v/>
      </c>
      <c r="H120" s="151" t="str">
        <f>IF(E120="","",IF($C$7&lt;13,0,IF($C$7&gt;24,IF(E120="computer",F120*Hulpsheets!$AY$4,F120*Hulpsheets!$AY$5),IF(E120="computer",F120*Hulpsheets!$AY$4,F120*Hulpsheets!$AY$5)*($C$7-12)/12)))</f>
        <v/>
      </c>
      <c r="I120" s="151" t="str">
        <f>IF(E120="","",IF($C$7&lt;24,0,IF($C$7&gt;36,IF(E120="computer",F120*Hulpsheets!$AZ$4,F120*Hulpsheets!$AZ$5),IF(E120="computer",F120*Hulpsheets!$AZ$4,F120*Hulpsheets!$AZ$5)*($C$7-24)/12)))</f>
        <v/>
      </c>
      <c r="J120" s="151" t="str">
        <f>IF(E120="","",IF($C$7&lt;36,0,IF($C$7&gt;48,IF(E120="computer",F120*Hulpsheets!$BA$4,F120*Hulpsheets!$BA$5),IF(E120="computer",F120*Hulpsheets!$BA$4,F120*Hulpsheets!$BA$5)*($C$7-36)/12)))</f>
        <v/>
      </c>
      <c r="K120" s="151" t="str">
        <f>IF(E120="","",IF($C$7&lt;48,0,IF($C$7&gt;48,IF(E120="computer",F120*Hulpsheets!$BB$4,F120*Hulpsheets!$BB$5),IF(E120="computer",F120*Hulpsheets!$BB$4,F120*Hulpsheets!$BB$5)*($C$7-48)/12)))</f>
        <v/>
      </c>
      <c r="L120" s="429" t="s">
        <v>120</v>
      </c>
      <c r="M120" s="257" t="str">
        <f>IF(LEN($C$5)&lt;=1,
    "",
    IF(
        OR($C$5="Overige (zorg-)instellingen",$C$5="Onderneming"),
        IF(Basisgegevens!$C$5="Ja",
            IFERROR(
                INDEX(Hulpsheets!$AO$3:$AR$18,
                    MATCH($C$9,Hulpsheets!$AN$3:$AN$18,0),
                    MATCH($C$6,Hulpsheets!$AO$3:$AR$3,0)
                ),
                ""
            ),
            IFERROR(
                INDEX(Hulpsheets!$AH$3:$AK$18,
                    MATCH($C$9,Hulpsheets!$AG$3:$AG$18,0),
                    MATCH($C$6,Hulpsheets!$AH$3:$AK$3,0)
                ),
                ""
            )
        ),
        IF($L120="Niet-economische activiteit",
            100%,
            IF(Basisgegevens!$C$5="Ja",
                IFERROR(
                    INDEX(Hulpsheets!$AO$3:$AR$18,
                        MATCH($C$9,Hulpsheets!$AN$3:$AN$18,0),
                        MATCH($C$6,Hulpsheets!$AO$3:$AR$3,0)
                    ),
                    ""
                ),
                IFERROR(
                    INDEX(Hulpsheets!$AH$3:$AK$18,
                        MATCH($C$9,Hulpsheets!$AG$3:$AG$18,0),
                        MATCH($C$6,Hulpsheets!$AH$3:$AK$3,0)
                    ),
                    ""
                )
            )
        )
    )
)</f>
        <v/>
      </c>
      <c r="N120" s="397">
        <f t="shared" si="31"/>
        <v>0</v>
      </c>
      <c r="O120" s="77" t="str">
        <f t="shared" si="32"/>
        <v/>
      </c>
      <c r="P120" s="86" t="str">
        <f t="shared" si="33"/>
        <v/>
      </c>
      <c r="R120" s="404"/>
      <c r="S120" s="407" t="str">
        <f t="shared" si="38"/>
        <v/>
      </c>
      <c r="T120" s="130" t="str">
        <f t="shared" si="34"/>
        <v/>
      </c>
      <c r="U120" s="70"/>
      <c r="V120" s="404"/>
      <c r="W120" s="70"/>
      <c r="X120" s="404"/>
      <c r="Z120" s="407" t="str">
        <f t="shared" si="39"/>
        <v/>
      </c>
      <c r="AA120" s="130" t="str">
        <f t="shared" si="35"/>
        <v/>
      </c>
      <c r="AB120" s="407" t="str">
        <f t="shared" si="36"/>
        <v/>
      </c>
      <c r="AC120" s="130" t="str">
        <f t="shared" si="37"/>
        <v/>
      </c>
      <c r="AD120" s="461"/>
    </row>
    <row r="121" spans="2:30" ht="13.5" hidden="1" outlineLevel="1" thickBot="1" x14ac:dyDescent="0.25">
      <c r="B121" s="514"/>
      <c r="C121" s="515"/>
      <c r="D121" s="515"/>
      <c r="E121" s="19"/>
      <c r="F121" s="141"/>
      <c r="G121" s="151" t="str">
        <f>IF(E121="","",IF($C$7&gt;12,IF(E121="computer",F121*Hulpsheets!$AX$4,F121*Hulpsheets!$AX$5),(IF(E121="computer",F121*Hulpsheets!$AX$4,F121*Hulpsheets!$AX$5)*$C$7/12)))</f>
        <v/>
      </c>
      <c r="H121" s="151" t="str">
        <f>IF(E121="","",IF($C$7&lt;13,0,IF($C$7&gt;24,IF(E121="computer",F121*Hulpsheets!$AY$4,F121*Hulpsheets!$AY$5),IF(E121="computer",F121*Hulpsheets!$AY$4,F121*Hulpsheets!$AY$5)*($C$7-12)/12)))</f>
        <v/>
      </c>
      <c r="I121" s="151" t="str">
        <f>IF(E121="","",IF($C$7&lt;24,0,IF($C$7&gt;36,IF(E121="computer",F121*Hulpsheets!$AZ$4,F121*Hulpsheets!$AZ$5),IF(E121="computer",F121*Hulpsheets!$AZ$4,F121*Hulpsheets!$AZ$5)*($C$7-24)/12)))</f>
        <v/>
      </c>
      <c r="J121" s="151" t="str">
        <f>IF(E121="","",IF($C$7&lt;36,0,IF($C$7&gt;48,IF(E121="computer",F121*Hulpsheets!$BA$4,F121*Hulpsheets!$BA$5),IF(E121="computer",F121*Hulpsheets!$BA$4,F121*Hulpsheets!$BA$5)*($C$7-36)/12)))</f>
        <v/>
      </c>
      <c r="K121" s="151" t="str">
        <f>IF(E121="","",IF($C$7&lt;48,0,IF($C$7&gt;48,IF(E121="computer",F121*Hulpsheets!$BB$4,F121*Hulpsheets!$BB$5),IF(E121="computer",F121*Hulpsheets!$BB$4,F121*Hulpsheets!$BB$5)*($C$7-48)/12)))</f>
        <v/>
      </c>
      <c r="L121" s="429" t="s">
        <v>120</v>
      </c>
      <c r="M121" s="257" t="str">
        <f>IF(LEN($C$5)&lt;=1,
    "",
    IF(
        OR($C$5="Overige (zorg-)instellingen",$C$5="Onderneming"),
        IF(Basisgegevens!$C$5="Ja",
            IFERROR(
                INDEX(Hulpsheets!$AO$3:$AR$18,
                    MATCH($C$9,Hulpsheets!$AN$3:$AN$18,0),
                    MATCH($C$6,Hulpsheets!$AO$3:$AR$3,0)
                ),
                ""
            ),
            IFERROR(
                INDEX(Hulpsheets!$AH$3:$AK$18,
                    MATCH($C$9,Hulpsheets!$AG$3:$AG$18,0),
                    MATCH($C$6,Hulpsheets!$AH$3:$AK$3,0)
                ),
                ""
            )
        ),
        IF($L121="Niet-economische activiteit",
            100%,
            IF(Basisgegevens!$C$5="Ja",
                IFERROR(
                    INDEX(Hulpsheets!$AO$3:$AR$18,
                        MATCH($C$9,Hulpsheets!$AN$3:$AN$18,0),
                        MATCH($C$6,Hulpsheets!$AO$3:$AR$3,0)
                    ),
                    ""
                ),
                IFERROR(
                    INDEX(Hulpsheets!$AH$3:$AK$18,
                        MATCH($C$9,Hulpsheets!$AG$3:$AG$18,0),
                        MATCH($C$6,Hulpsheets!$AH$3:$AK$3,0)
                    ),
                    ""
                )
            )
        )
    )
)</f>
        <v/>
      </c>
      <c r="N121" s="397">
        <f t="shared" si="31"/>
        <v>0</v>
      </c>
      <c r="O121" s="77" t="str">
        <f t="shared" si="32"/>
        <v/>
      </c>
      <c r="P121" s="86" t="str">
        <f t="shared" si="33"/>
        <v/>
      </c>
      <c r="R121" s="404"/>
      <c r="S121" s="407" t="str">
        <f t="shared" si="38"/>
        <v/>
      </c>
      <c r="T121" s="130" t="str">
        <f t="shared" si="34"/>
        <v/>
      </c>
      <c r="U121" s="70"/>
      <c r="V121" s="404"/>
      <c r="W121" s="70"/>
      <c r="X121" s="404"/>
      <c r="Z121" s="407" t="str">
        <f t="shared" si="39"/>
        <v/>
      </c>
      <c r="AA121" s="130" t="str">
        <f t="shared" si="35"/>
        <v/>
      </c>
      <c r="AB121" s="407" t="str">
        <f t="shared" si="36"/>
        <v/>
      </c>
      <c r="AC121" s="130" t="str">
        <f t="shared" si="37"/>
        <v/>
      </c>
      <c r="AD121" s="461"/>
    </row>
    <row r="122" spans="2:30" ht="13.5" hidden="1" outlineLevel="1" thickBot="1" x14ac:dyDescent="0.25">
      <c r="B122" s="514"/>
      <c r="C122" s="515"/>
      <c r="D122" s="515"/>
      <c r="E122" s="19"/>
      <c r="F122" s="141"/>
      <c r="G122" s="151" t="str">
        <f>IF(E122="","",IF($C$7&gt;12,IF(E122="computer",F122*Hulpsheets!$AX$4,F122*Hulpsheets!$AX$5),(IF(E122="computer",F122*Hulpsheets!$AX$4,F122*Hulpsheets!$AX$5)*$C$7/12)))</f>
        <v/>
      </c>
      <c r="H122" s="151" t="str">
        <f>IF(E122="","",IF($C$7&lt;13,0,IF($C$7&gt;24,IF(E122="computer",F122*Hulpsheets!$AY$4,F122*Hulpsheets!$AY$5),IF(E122="computer",F122*Hulpsheets!$AY$4,F122*Hulpsheets!$AY$5)*($C$7-12)/12)))</f>
        <v/>
      </c>
      <c r="I122" s="151" t="str">
        <f>IF(E122="","",IF($C$7&lt;24,0,IF($C$7&gt;36,IF(E122="computer",F122*Hulpsheets!$AZ$4,F122*Hulpsheets!$AZ$5),IF(E122="computer",F122*Hulpsheets!$AZ$4,F122*Hulpsheets!$AZ$5)*($C$7-24)/12)))</f>
        <v/>
      </c>
      <c r="J122" s="151" t="str">
        <f>IF(E122="","",IF($C$7&lt;36,0,IF($C$7&gt;48,IF(E122="computer",F122*Hulpsheets!$BA$4,F122*Hulpsheets!$BA$5),IF(E122="computer",F122*Hulpsheets!$BA$4,F122*Hulpsheets!$BA$5)*($C$7-36)/12)))</f>
        <v/>
      </c>
      <c r="K122" s="151" t="str">
        <f>IF(E122="","",IF($C$7&lt;48,0,IF($C$7&gt;48,IF(E122="computer",F122*Hulpsheets!$BB$4,F122*Hulpsheets!$BB$5),IF(E122="computer",F122*Hulpsheets!$BB$4,F122*Hulpsheets!$BB$5)*($C$7-48)/12)))</f>
        <v/>
      </c>
      <c r="L122" s="429" t="s">
        <v>120</v>
      </c>
      <c r="M122" s="257" t="str">
        <f>IF(LEN($C$5)&lt;=1,
    "",
    IF(
        OR($C$5="Overige (zorg-)instellingen",$C$5="Onderneming"),
        IF(Basisgegevens!$C$5="Ja",
            IFERROR(
                INDEX(Hulpsheets!$AO$3:$AR$18,
                    MATCH($C$9,Hulpsheets!$AN$3:$AN$18,0),
                    MATCH($C$6,Hulpsheets!$AO$3:$AR$3,0)
                ),
                ""
            ),
            IFERROR(
                INDEX(Hulpsheets!$AH$3:$AK$18,
                    MATCH($C$9,Hulpsheets!$AG$3:$AG$18,0),
                    MATCH($C$6,Hulpsheets!$AH$3:$AK$3,0)
                ),
                ""
            )
        ),
        IF($L122="Niet-economische activiteit",
            100%,
            IF(Basisgegevens!$C$5="Ja",
                IFERROR(
                    INDEX(Hulpsheets!$AO$3:$AR$18,
                        MATCH($C$9,Hulpsheets!$AN$3:$AN$18,0),
                        MATCH($C$6,Hulpsheets!$AO$3:$AR$3,0)
                    ),
                    ""
                ),
                IFERROR(
                    INDEX(Hulpsheets!$AH$3:$AK$18,
                        MATCH($C$9,Hulpsheets!$AG$3:$AG$18,0),
                        MATCH($C$6,Hulpsheets!$AH$3:$AK$3,0)
                    ),
                    ""
                )
            )
        )
    )
)</f>
        <v/>
      </c>
      <c r="N122" s="397">
        <f t="shared" si="31"/>
        <v>0</v>
      </c>
      <c r="O122" s="77" t="str">
        <f t="shared" si="32"/>
        <v/>
      </c>
      <c r="P122" s="86" t="str">
        <f t="shared" si="33"/>
        <v/>
      </c>
      <c r="R122" s="404"/>
      <c r="S122" s="407" t="str">
        <f t="shared" si="38"/>
        <v/>
      </c>
      <c r="T122" s="130" t="str">
        <f t="shared" si="34"/>
        <v/>
      </c>
      <c r="U122" s="70"/>
      <c r="V122" s="404"/>
      <c r="W122" s="70"/>
      <c r="X122" s="404"/>
      <c r="Z122" s="407" t="str">
        <f t="shared" si="39"/>
        <v/>
      </c>
      <c r="AA122" s="130" t="str">
        <f t="shared" si="35"/>
        <v/>
      </c>
      <c r="AB122" s="407" t="str">
        <f t="shared" si="36"/>
        <v/>
      </c>
      <c r="AC122" s="130" t="str">
        <f t="shared" si="37"/>
        <v/>
      </c>
      <c r="AD122" s="461"/>
    </row>
    <row r="123" spans="2:30" ht="13.5" hidden="1" outlineLevel="1" thickBot="1" x14ac:dyDescent="0.25">
      <c r="B123" s="514"/>
      <c r="C123" s="515"/>
      <c r="D123" s="515"/>
      <c r="E123" s="19"/>
      <c r="F123" s="141"/>
      <c r="G123" s="151" t="str">
        <f>IF(E123="","",IF($C$7&gt;12,IF(E123="computer",F123*Hulpsheets!$AX$4,F123*Hulpsheets!$AX$5),(IF(E123="computer",F123*Hulpsheets!$AX$4,F123*Hulpsheets!$AX$5)*$C$7/12)))</f>
        <v/>
      </c>
      <c r="H123" s="151" t="str">
        <f>IF(E123="","",IF($C$7&lt;13,0,IF($C$7&gt;24,IF(E123="computer",F123*Hulpsheets!$AY$4,F123*Hulpsheets!$AY$5),IF(E123="computer",F123*Hulpsheets!$AY$4,F123*Hulpsheets!$AY$5)*($C$7-12)/12)))</f>
        <v/>
      </c>
      <c r="I123" s="151" t="str">
        <f>IF(E123="","",IF($C$7&lt;24,0,IF($C$7&gt;36,IF(E123="computer",F123*Hulpsheets!$AZ$4,F123*Hulpsheets!$AZ$5),IF(E123="computer",F123*Hulpsheets!$AZ$4,F123*Hulpsheets!$AZ$5)*($C$7-24)/12)))</f>
        <v/>
      </c>
      <c r="J123" s="151" t="str">
        <f>IF(E123="","",IF($C$7&lt;36,0,IF($C$7&gt;48,IF(E123="computer",F123*Hulpsheets!$BA$4,F123*Hulpsheets!$BA$5),IF(E123="computer",F123*Hulpsheets!$BA$4,F123*Hulpsheets!$BA$5)*($C$7-36)/12)))</f>
        <v/>
      </c>
      <c r="K123" s="151" t="str">
        <f>IF(E123="","",IF($C$7&lt;48,0,IF($C$7&gt;48,IF(E123="computer",F123*Hulpsheets!$BB$4,F123*Hulpsheets!$BB$5),IF(E123="computer",F123*Hulpsheets!$BB$4,F123*Hulpsheets!$BB$5)*($C$7-48)/12)))</f>
        <v/>
      </c>
      <c r="L123" s="429" t="s">
        <v>120</v>
      </c>
      <c r="M123" s="257" t="str">
        <f>IF(LEN($C$5)&lt;=1,
    "",
    IF(
        OR($C$5="Overige (zorg-)instellingen",$C$5="Onderneming"),
        IF(Basisgegevens!$C$5="Ja",
            IFERROR(
                INDEX(Hulpsheets!$AO$3:$AR$18,
                    MATCH($C$9,Hulpsheets!$AN$3:$AN$18,0),
                    MATCH($C$6,Hulpsheets!$AO$3:$AR$3,0)
                ),
                ""
            ),
            IFERROR(
                INDEX(Hulpsheets!$AH$3:$AK$18,
                    MATCH($C$9,Hulpsheets!$AG$3:$AG$18,0),
                    MATCH($C$6,Hulpsheets!$AH$3:$AK$3,0)
                ),
                ""
            )
        ),
        IF($L123="Niet-economische activiteit",
            100%,
            IF(Basisgegevens!$C$5="Ja",
                IFERROR(
                    INDEX(Hulpsheets!$AO$3:$AR$18,
                        MATCH($C$9,Hulpsheets!$AN$3:$AN$18,0),
                        MATCH($C$6,Hulpsheets!$AO$3:$AR$3,0)
                    ),
                    ""
                ),
                IFERROR(
                    INDEX(Hulpsheets!$AH$3:$AK$18,
                        MATCH($C$9,Hulpsheets!$AG$3:$AG$18,0),
                        MATCH($C$6,Hulpsheets!$AH$3:$AK$3,0)
                    ),
                    ""
                )
            )
        )
    )
)</f>
        <v/>
      </c>
      <c r="N123" s="397">
        <f t="shared" si="31"/>
        <v>0</v>
      </c>
      <c r="O123" s="77" t="str">
        <f t="shared" si="32"/>
        <v/>
      </c>
      <c r="P123" s="86" t="str">
        <f t="shared" si="33"/>
        <v/>
      </c>
      <c r="R123" s="404"/>
      <c r="S123" s="407" t="str">
        <f t="shared" si="38"/>
        <v/>
      </c>
      <c r="T123" s="130" t="str">
        <f t="shared" si="34"/>
        <v/>
      </c>
      <c r="U123" s="70"/>
      <c r="V123" s="404"/>
      <c r="W123" s="70"/>
      <c r="X123" s="404"/>
      <c r="Z123" s="407" t="str">
        <f t="shared" si="39"/>
        <v/>
      </c>
      <c r="AA123" s="130" t="str">
        <f t="shared" si="35"/>
        <v/>
      </c>
      <c r="AB123" s="407" t="str">
        <f t="shared" si="36"/>
        <v/>
      </c>
      <c r="AC123" s="130" t="str">
        <f t="shared" si="37"/>
        <v/>
      </c>
      <c r="AD123" s="461"/>
    </row>
    <row r="124" spans="2:30" ht="13.5" hidden="1" outlineLevel="1" thickBot="1" x14ac:dyDescent="0.25">
      <c r="B124" s="514"/>
      <c r="C124" s="515"/>
      <c r="D124" s="515"/>
      <c r="E124" s="19"/>
      <c r="F124" s="141"/>
      <c r="G124" s="151" t="str">
        <f>IF(E124="","",IF($C$7&gt;12,IF(E124="computer",F124*Hulpsheets!$AX$4,F124*Hulpsheets!$AX$5),(IF(E124="computer",F124*Hulpsheets!$AX$4,F124*Hulpsheets!$AX$5)*$C$7/12)))</f>
        <v/>
      </c>
      <c r="H124" s="151" t="str">
        <f>IF(E124="","",IF($C$7&lt;13,0,IF($C$7&gt;24,IF(E124="computer",F124*Hulpsheets!$AY$4,F124*Hulpsheets!$AY$5),IF(E124="computer",F124*Hulpsheets!$AY$4,F124*Hulpsheets!$AY$5)*($C$7-12)/12)))</f>
        <v/>
      </c>
      <c r="I124" s="151" t="str">
        <f>IF(E124="","",IF($C$7&lt;24,0,IF($C$7&gt;36,IF(E124="computer",F124*Hulpsheets!$AZ$4,F124*Hulpsheets!$AZ$5),IF(E124="computer",F124*Hulpsheets!$AZ$4,F124*Hulpsheets!$AZ$5)*($C$7-24)/12)))</f>
        <v/>
      </c>
      <c r="J124" s="151" t="str">
        <f>IF(E124="","",IF($C$7&lt;36,0,IF($C$7&gt;48,IF(E124="computer",F124*Hulpsheets!$BA$4,F124*Hulpsheets!$BA$5),IF(E124="computer",F124*Hulpsheets!$BA$4,F124*Hulpsheets!$BA$5)*($C$7-36)/12)))</f>
        <v/>
      </c>
      <c r="K124" s="151" t="str">
        <f>IF(E124="","",IF($C$7&lt;48,0,IF($C$7&gt;48,IF(E124="computer",F124*Hulpsheets!$BB$4,F124*Hulpsheets!$BB$5),IF(E124="computer",F124*Hulpsheets!$BB$4,F124*Hulpsheets!$BB$5)*($C$7-48)/12)))</f>
        <v/>
      </c>
      <c r="L124" s="429" t="s">
        <v>120</v>
      </c>
      <c r="M124" s="257" t="str">
        <f>IF(LEN($C$5)&lt;=1,
    "",
    IF(
        OR($C$5="Overige (zorg-)instellingen",$C$5="Onderneming"),
        IF(Basisgegevens!$C$5="Ja",
            IFERROR(
                INDEX(Hulpsheets!$AO$3:$AR$18,
                    MATCH($C$9,Hulpsheets!$AN$3:$AN$18,0),
                    MATCH($C$6,Hulpsheets!$AO$3:$AR$3,0)
                ),
                ""
            ),
            IFERROR(
                INDEX(Hulpsheets!$AH$3:$AK$18,
                    MATCH($C$9,Hulpsheets!$AG$3:$AG$18,0),
                    MATCH($C$6,Hulpsheets!$AH$3:$AK$3,0)
                ),
                ""
            )
        ),
        IF($L124="Niet-economische activiteit",
            100%,
            IF(Basisgegevens!$C$5="Ja",
                IFERROR(
                    INDEX(Hulpsheets!$AO$3:$AR$18,
                        MATCH($C$9,Hulpsheets!$AN$3:$AN$18,0),
                        MATCH($C$6,Hulpsheets!$AO$3:$AR$3,0)
                    ),
                    ""
                ),
                IFERROR(
                    INDEX(Hulpsheets!$AH$3:$AK$18,
                        MATCH($C$9,Hulpsheets!$AG$3:$AG$18,0),
                        MATCH($C$6,Hulpsheets!$AH$3:$AK$3,0)
                    ),
                    ""
                )
            )
        )
    )
)</f>
        <v/>
      </c>
      <c r="N124" s="397">
        <f t="shared" si="31"/>
        <v>0</v>
      </c>
      <c r="O124" s="77" t="str">
        <f t="shared" si="32"/>
        <v/>
      </c>
      <c r="P124" s="86" t="str">
        <f t="shared" si="33"/>
        <v/>
      </c>
      <c r="R124" s="404"/>
      <c r="S124" s="407" t="str">
        <f t="shared" si="38"/>
        <v/>
      </c>
      <c r="T124" s="130" t="str">
        <f t="shared" si="34"/>
        <v/>
      </c>
      <c r="U124" s="70"/>
      <c r="V124" s="404"/>
      <c r="W124" s="70"/>
      <c r="X124" s="404"/>
      <c r="Z124" s="407" t="str">
        <f t="shared" si="39"/>
        <v/>
      </c>
      <c r="AA124" s="130" t="str">
        <f t="shared" si="35"/>
        <v/>
      </c>
      <c r="AB124" s="407" t="str">
        <f t="shared" si="36"/>
        <v/>
      </c>
      <c r="AC124" s="130" t="str">
        <f t="shared" si="37"/>
        <v/>
      </c>
      <c r="AD124" s="461"/>
    </row>
    <row r="125" spans="2:30" ht="13.5" hidden="1" outlineLevel="1" thickBot="1" x14ac:dyDescent="0.25">
      <c r="B125" s="514"/>
      <c r="C125" s="515"/>
      <c r="D125" s="515"/>
      <c r="E125" s="19"/>
      <c r="F125" s="141"/>
      <c r="G125" s="151" t="str">
        <f>IF(E125="","",IF($C$7&gt;12,IF(E125="computer",F125*Hulpsheets!$AX$4,F125*Hulpsheets!$AX$5),(IF(E125="computer",F125*Hulpsheets!$AX$4,F125*Hulpsheets!$AX$5)*$C$7/12)))</f>
        <v/>
      </c>
      <c r="H125" s="151" t="str">
        <f>IF(E125="","",IF($C$7&lt;13,0,IF($C$7&gt;24,IF(E125="computer",F125*Hulpsheets!$AY$4,F125*Hulpsheets!$AY$5),IF(E125="computer",F125*Hulpsheets!$AY$4,F125*Hulpsheets!$AY$5)*($C$7-12)/12)))</f>
        <v/>
      </c>
      <c r="I125" s="151" t="str">
        <f>IF(E125="","",IF($C$7&lt;24,0,IF($C$7&gt;36,IF(E125="computer",F125*Hulpsheets!$AZ$4,F125*Hulpsheets!$AZ$5),IF(E125="computer",F125*Hulpsheets!$AZ$4,F125*Hulpsheets!$AZ$5)*($C$7-24)/12)))</f>
        <v/>
      </c>
      <c r="J125" s="151" t="str">
        <f>IF(E125="","",IF($C$7&lt;36,0,IF($C$7&gt;48,IF(E125="computer",F125*Hulpsheets!$BA$4,F125*Hulpsheets!$BA$5),IF(E125="computer",F125*Hulpsheets!$BA$4,F125*Hulpsheets!$BA$5)*($C$7-36)/12)))</f>
        <v/>
      </c>
      <c r="K125" s="151" t="str">
        <f>IF(E125="","",IF($C$7&lt;48,0,IF($C$7&gt;48,IF(E125="computer",F125*Hulpsheets!$BB$4,F125*Hulpsheets!$BB$5),IF(E125="computer",F125*Hulpsheets!$BB$4,F125*Hulpsheets!$BB$5)*($C$7-48)/12)))</f>
        <v/>
      </c>
      <c r="L125" s="429" t="s">
        <v>120</v>
      </c>
      <c r="M125" s="257" t="str">
        <f>IF(LEN($C$5)&lt;=1,
    "",
    IF(
        OR($C$5="Overige (zorg-)instellingen",$C$5="Onderneming"),
        IF(Basisgegevens!$C$5="Ja",
            IFERROR(
                INDEX(Hulpsheets!$AO$3:$AR$18,
                    MATCH($C$9,Hulpsheets!$AN$3:$AN$18,0),
                    MATCH($C$6,Hulpsheets!$AO$3:$AR$3,0)
                ),
                ""
            ),
            IFERROR(
                INDEX(Hulpsheets!$AH$3:$AK$18,
                    MATCH($C$9,Hulpsheets!$AG$3:$AG$18,0),
                    MATCH($C$6,Hulpsheets!$AH$3:$AK$3,0)
                ),
                ""
            )
        ),
        IF($L125="Niet-economische activiteit",
            100%,
            IF(Basisgegevens!$C$5="Ja",
                IFERROR(
                    INDEX(Hulpsheets!$AO$3:$AR$18,
                        MATCH($C$9,Hulpsheets!$AN$3:$AN$18,0),
                        MATCH($C$6,Hulpsheets!$AO$3:$AR$3,0)
                    ),
                    ""
                ),
                IFERROR(
                    INDEX(Hulpsheets!$AH$3:$AK$18,
                        MATCH($C$9,Hulpsheets!$AG$3:$AG$18,0),
                        MATCH($C$6,Hulpsheets!$AH$3:$AK$3,0)
                    ),
                    ""
                )
            )
        )
    )
)</f>
        <v/>
      </c>
      <c r="N125" s="397">
        <f t="shared" si="31"/>
        <v>0</v>
      </c>
      <c r="O125" s="77" t="str">
        <f t="shared" si="32"/>
        <v/>
      </c>
      <c r="P125" s="86" t="str">
        <f t="shared" si="33"/>
        <v/>
      </c>
      <c r="R125" s="404"/>
      <c r="S125" s="407" t="str">
        <f t="shared" si="38"/>
        <v/>
      </c>
      <c r="T125" s="130" t="str">
        <f t="shared" si="34"/>
        <v/>
      </c>
      <c r="U125" s="70"/>
      <c r="V125" s="404"/>
      <c r="W125" s="70"/>
      <c r="X125" s="404"/>
      <c r="Z125" s="407" t="str">
        <f t="shared" si="39"/>
        <v/>
      </c>
      <c r="AA125" s="130" t="str">
        <f t="shared" si="35"/>
        <v/>
      </c>
      <c r="AB125" s="407" t="str">
        <f t="shared" si="36"/>
        <v/>
      </c>
      <c r="AC125" s="130" t="str">
        <f t="shared" si="37"/>
        <v/>
      </c>
      <c r="AD125" s="461"/>
    </row>
    <row r="126" spans="2:30" ht="13.5" hidden="1" outlineLevel="1" thickBot="1" x14ac:dyDescent="0.25">
      <c r="B126" s="514"/>
      <c r="C126" s="515"/>
      <c r="D126" s="515"/>
      <c r="E126" s="19"/>
      <c r="F126" s="141"/>
      <c r="G126" s="151" t="str">
        <f>IF(E126="","",IF($C$7&gt;12,IF(E126="computer",F126*Hulpsheets!$AX$4,F126*Hulpsheets!$AX$5),(IF(E126="computer",F126*Hulpsheets!$AX$4,F126*Hulpsheets!$AX$5)*$C$7/12)))</f>
        <v/>
      </c>
      <c r="H126" s="151" t="str">
        <f>IF(E126="","",IF($C$7&lt;13,0,IF($C$7&gt;24,IF(E126="computer",F126*Hulpsheets!$AY$4,F126*Hulpsheets!$AY$5),IF(E126="computer",F126*Hulpsheets!$AY$4,F126*Hulpsheets!$AY$5)*($C$7-12)/12)))</f>
        <v/>
      </c>
      <c r="I126" s="151" t="str">
        <f>IF(E126="","",IF($C$7&lt;24,0,IF($C$7&gt;36,IF(E126="computer",F126*Hulpsheets!$AZ$4,F126*Hulpsheets!$AZ$5),IF(E126="computer",F126*Hulpsheets!$AZ$4,F126*Hulpsheets!$AZ$5)*($C$7-24)/12)))</f>
        <v/>
      </c>
      <c r="J126" s="151" t="str">
        <f>IF(E126="","",IF($C$7&lt;36,0,IF($C$7&gt;48,IF(E126="computer",F126*Hulpsheets!$BA$4,F126*Hulpsheets!$BA$5),IF(E126="computer",F126*Hulpsheets!$BA$4,F126*Hulpsheets!$BA$5)*($C$7-36)/12)))</f>
        <v/>
      </c>
      <c r="K126" s="151" t="str">
        <f>IF(E126="","",IF($C$7&lt;48,0,IF($C$7&gt;48,IF(E126="computer",F126*Hulpsheets!$BB$4,F126*Hulpsheets!$BB$5),IF(E126="computer",F126*Hulpsheets!$BB$4,F126*Hulpsheets!$BB$5)*($C$7-48)/12)))</f>
        <v/>
      </c>
      <c r="L126" s="429" t="s">
        <v>120</v>
      </c>
      <c r="M126" s="257" t="str">
        <f>IF(LEN($C$5)&lt;=1,
    "",
    IF(
        OR($C$5="Overige (zorg-)instellingen",$C$5="Onderneming"),
        IF(Basisgegevens!$C$5="Ja",
            IFERROR(
                INDEX(Hulpsheets!$AO$3:$AR$18,
                    MATCH($C$9,Hulpsheets!$AN$3:$AN$18,0),
                    MATCH($C$6,Hulpsheets!$AO$3:$AR$3,0)
                ),
                ""
            ),
            IFERROR(
                INDEX(Hulpsheets!$AH$3:$AK$18,
                    MATCH($C$9,Hulpsheets!$AG$3:$AG$18,0),
                    MATCH($C$6,Hulpsheets!$AH$3:$AK$3,0)
                ),
                ""
            )
        ),
        IF($L126="Niet-economische activiteit",
            100%,
            IF(Basisgegevens!$C$5="Ja",
                IFERROR(
                    INDEX(Hulpsheets!$AO$3:$AR$18,
                        MATCH($C$9,Hulpsheets!$AN$3:$AN$18,0),
                        MATCH($C$6,Hulpsheets!$AO$3:$AR$3,0)
                    ),
                    ""
                ),
                IFERROR(
                    INDEX(Hulpsheets!$AH$3:$AK$18,
                        MATCH($C$9,Hulpsheets!$AG$3:$AG$18,0),
                        MATCH($C$6,Hulpsheets!$AH$3:$AK$3,0)
                    ),
                    ""
                )
            )
        )
    )
)</f>
        <v/>
      </c>
      <c r="N126" s="397">
        <f t="shared" si="31"/>
        <v>0</v>
      </c>
      <c r="O126" s="77" t="str">
        <f t="shared" si="32"/>
        <v/>
      </c>
      <c r="P126" s="86" t="str">
        <f t="shared" si="33"/>
        <v/>
      </c>
      <c r="R126" s="404"/>
      <c r="S126" s="407" t="str">
        <f t="shared" si="38"/>
        <v/>
      </c>
      <c r="T126" s="130" t="str">
        <f t="shared" si="34"/>
        <v/>
      </c>
      <c r="U126" s="70"/>
      <c r="V126" s="404"/>
      <c r="W126" s="70"/>
      <c r="X126" s="404"/>
      <c r="Z126" s="407" t="str">
        <f t="shared" si="39"/>
        <v/>
      </c>
      <c r="AA126" s="130" t="str">
        <f t="shared" si="35"/>
        <v/>
      </c>
      <c r="AB126" s="407" t="str">
        <f t="shared" si="36"/>
        <v/>
      </c>
      <c r="AC126" s="130" t="str">
        <f t="shared" si="37"/>
        <v/>
      </c>
      <c r="AD126" s="461"/>
    </row>
    <row r="127" spans="2:30" ht="13.5" hidden="1" outlineLevel="1" thickBot="1" x14ac:dyDescent="0.25">
      <c r="B127" s="527"/>
      <c r="C127" s="528"/>
      <c r="D127" s="528"/>
      <c r="E127" s="228"/>
      <c r="F127" s="150"/>
      <c r="G127" s="243" t="str">
        <f>IF(E127="","",IF($C$7&gt;12,IF(E127="computer",F127*Hulpsheets!$AX$4,F127*Hulpsheets!$AX$5),(IF(E127="computer",F127*Hulpsheets!$AX$4,F127*Hulpsheets!$AX$5)*$C$7/12)))</f>
        <v/>
      </c>
      <c r="H127" s="243" t="str">
        <f>IF(E127="","",IF($C$7&lt;13,0,IF($C$7&gt;24,IF(E127="computer",F127*Hulpsheets!$AY$4,F127*Hulpsheets!$AY$5),IF(E127="computer",F127*Hulpsheets!$AY$4,F127*Hulpsheets!$AY$5)*($C$7-12)/12)))</f>
        <v/>
      </c>
      <c r="I127" s="243" t="str">
        <f>IF(E127="","",IF($C$7&lt;24,0,IF($C$7&gt;36,IF(E127="computer",F127*Hulpsheets!$AZ$4,F127*Hulpsheets!$AZ$5),IF(E127="computer",F127*Hulpsheets!$AZ$4,F127*Hulpsheets!$AZ$5)*($C$7-24)/12)))</f>
        <v/>
      </c>
      <c r="J127" s="243" t="str">
        <f>IF(E127="","",IF($C$7&lt;36,0,IF($C$7&gt;48,IF(E127="computer",F127*Hulpsheets!$BA$4,F127*Hulpsheets!$BA$5),IF(E127="computer",F127*Hulpsheets!$BA$4,F127*Hulpsheets!$BA$5)*($C$7-36)/12)))</f>
        <v/>
      </c>
      <c r="K127" s="243" t="str">
        <f>IF(E127="","",IF($C$7&lt;48,0,IF($C$7&gt;48,IF(E127="computer",F127*Hulpsheets!$BB$4,F127*Hulpsheets!$BB$5),IF(E127="computer",F127*Hulpsheets!$BB$4,F127*Hulpsheets!$BB$5)*($C$7-48)/12)))</f>
        <v/>
      </c>
      <c r="L127" s="428" t="s">
        <v>120</v>
      </c>
      <c r="M127" s="427" t="str">
        <f>IF(LEN($C$5)&lt;=1,
    "",
    IF(
        OR($C$5="Overige (zorg-)instellingen",$C$5="Onderneming"),
        IF(Basisgegevens!$C$5="Ja",
            IFERROR(
                INDEX(Hulpsheets!$AO$3:$AR$18,
                    MATCH($C$9,Hulpsheets!$AN$3:$AN$18,0),
                    MATCH($C$6,Hulpsheets!$AO$3:$AR$3,0)
                ),
                ""
            ),
            IFERROR(
                INDEX(Hulpsheets!$AH$3:$AK$18,
                    MATCH($C$9,Hulpsheets!$AG$3:$AG$18,0),
                    MATCH($C$6,Hulpsheets!$AH$3:$AK$3,0)
                ),
                ""
            )
        ),
        IF($L127="Niet-economische activiteit",
            100%,
            IF(Basisgegevens!$C$5="Ja",
                IFERROR(
                    INDEX(Hulpsheets!$AO$3:$AR$18,
                        MATCH($C$9,Hulpsheets!$AN$3:$AN$18,0),
                        MATCH($C$6,Hulpsheets!$AO$3:$AR$3,0)
                    ),
                    ""
                ),
                IFERROR(
                    INDEX(Hulpsheets!$AH$3:$AK$18,
                        MATCH($C$9,Hulpsheets!$AG$3:$AG$18,0),
                        MATCH($C$6,Hulpsheets!$AH$3:$AK$3,0)
                    ),
                    ""
                )
            )
        )
    )
)</f>
        <v/>
      </c>
      <c r="N127" s="397">
        <f t="shared" si="31"/>
        <v>0</v>
      </c>
      <c r="O127" s="87" t="str">
        <f t="shared" si="32"/>
        <v/>
      </c>
      <c r="P127" s="88" t="str">
        <f t="shared" si="33"/>
        <v/>
      </c>
      <c r="R127" s="405"/>
      <c r="S127" s="407" t="str">
        <f t="shared" si="38"/>
        <v/>
      </c>
      <c r="T127" s="365" t="str">
        <f t="shared" si="34"/>
        <v/>
      </c>
      <c r="U127" s="70"/>
      <c r="V127" s="405"/>
      <c r="W127" s="70"/>
      <c r="X127" s="405"/>
      <c r="Z127" s="407" t="str">
        <f t="shared" si="39"/>
        <v/>
      </c>
      <c r="AA127" s="365" t="str">
        <f t="shared" si="35"/>
        <v/>
      </c>
      <c r="AB127" s="407" t="str">
        <f t="shared" si="36"/>
        <v/>
      </c>
      <c r="AC127" s="365" t="str">
        <f t="shared" si="37"/>
        <v/>
      </c>
      <c r="AD127" s="461"/>
    </row>
    <row r="128" spans="2:30" ht="13.5" collapsed="1" thickBot="1" x14ac:dyDescent="0.25">
      <c r="B128" s="32"/>
      <c r="C128" s="32"/>
      <c r="D128" s="103"/>
      <c r="E128" s="110"/>
      <c r="F128" s="110"/>
      <c r="G128" s="111"/>
      <c r="H128" s="112"/>
      <c r="I128" s="29"/>
      <c r="J128" s="111"/>
      <c r="L128" s="418" t="s">
        <v>102</v>
      </c>
      <c r="M128" s="78"/>
      <c r="N128" s="101">
        <f>SUM(N103:N127)</f>
        <v>0</v>
      </c>
      <c r="O128" s="101">
        <f>SUM(O103:O127)</f>
        <v>0</v>
      </c>
      <c r="P128" s="101">
        <f>SUM(P103:P127)</f>
        <v>0</v>
      </c>
      <c r="Q128" s="29"/>
      <c r="R128" s="364">
        <f>SUM(R103:R127)</f>
        <v>0</v>
      </c>
      <c r="S128" s="364">
        <f>SUM(S103:S127)</f>
        <v>0</v>
      </c>
      <c r="T128" s="364">
        <f>SUM(T103:T127)</f>
        <v>0</v>
      </c>
      <c r="V128" s="364">
        <f>SUM(V103:V127)</f>
        <v>0</v>
      </c>
      <c r="W128" s="70"/>
      <c r="X128" s="364">
        <f>SUM(X103:X127)</f>
        <v>0</v>
      </c>
      <c r="Z128" s="364">
        <f>SUM(Z103:Z127)</f>
        <v>0</v>
      </c>
      <c r="AA128" s="364">
        <f>SUM(AA103:AA127)</f>
        <v>0</v>
      </c>
      <c r="AB128" s="364">
        <f>SUM(AB103:AB127)</f>
        <v>0</v>
      </c>
      <c r="AC128" s="364">
        <f>SUM(AC103:AC127)</f>
        <v>0</v>
      </c>
      <c r="AD128" s="462"/>
    </row>
    <row r="129" spans="1:30" ht="13.5" thickBot="1" x14ac:dyDescent="0.25">
      <c r="B129" s="32"/>
      <c r="C129" s="32"/>
      <c r="D129" s="103"/>
      <c r="E129" s="110"/>
      <c r="F129" s="110"/>
      <c r="G129" s="111"/>
      <c r="H129" s="112"/>
      <c r="I129" s="29"/>
      <c r="J129" s="111"/>
      <c r="U129" s="100"/>
      <c r="V129" s="100"/>
      <c r="W129" s="100"/>
      <c r="X129" s="100"/>
      <c r="Z129" s="100"/>
      <c r="AA129" s="100"/>
      <c r="AB129" s="100"/>
    </row>
    <row r="130" spans="1:30" ht="15" customHeight="1" thickBot="1" x14ac:dyDescent="0.25">
      <c r="B130" s="503" t="s">
        <v>122</v>
      </c>
      <c r="C130" s="503"/>
      <c r="D130" s="503"/>
      <c r="E130" s="503"/>
      <c r="F130" s="29"/>
      <c r="I130" s="29"/>
      <c r="P130" s="29"/>
      <c r="Q130" s="29"/>
      <c r="R130" s="406" t="s">
        <v>87</v>
      </c>
      <c r="S130" s="401"/>
      <c r="T130" s="402"/>
      <c r="U130" s="29"/>
      <c r="V130" s="498" t="s">
        <v>61</v>
      </c>
      <c r="W130" s="6"/>
      <c r="X130" s="498" t="s">
        <v>62</v>
      </c>
      <c r="Z130" s="401"/>
      <c r="AA130" s="402"/>
      <c r="AB130" s="412"/>
      <c r="AC130" s="413"/>
      <c r="AD130" s="463"/>
    </row>
    <row r="131" spans="1:30" ht="13.5" thickBot="1" x14ac:dyDescent="0.25">
      <c r="B131" s="106"/>
      <c r="C131" s="106"/>
      <c r="D131" s="107"/>
      <c r="E131" s="107"/>
      <c r="G131" s="107"/>
      <c r="H131" s="108"/>
      <c r="I131" s="95"/>
      <c r="J131" s="107"/>
      <c r="K131" s="107"/>
      <c r="L131" s="107"/>
      <c r="P131" s="29"/>
      <c r="Q131" s="29"/>
      <c r="R131" s="6"/>
      <c r="S131" s="6"/>
      <c r="T131" s="6"/>
      <c r="U131" s="29"/>
      <c r="V131" s="499"/>
      <c r="W131" s="6"/>
      <c r="X131" s="499"/>
      <c r="Z131" s="6"/>
      <c r="AA131" s="6"/>
      <c r="AB131" s="6"/>
      <c r="AC131" s="97"/>
      <c r="AD131" s="97"/>
    </row>
    <row r="132" spans="1:30" ht="21" customHeight="1" thickBot="1" x14ac:dyDescent="0.25">
      <c r="A132" s="120"/>
      <c r="B132" s="504" t="s">
        <v>109</v>
      </c>
      <c r="C132" s="505"/>
      <c r="D132" s="505"/>
      <c r="E132" s="505"/>
      <c r="F132" s="505"/>
      <c r="G132" s="505"/>
      <c r="H132" s="505"/>
      <c r="I132" s="505"/>
      <c r="J132" s="505"/>
      <c r="K132" s="506"/>
      <c r="L132" s="236" t="s">
        <v>235</v>
      </c>
      <c r="M132" s="143" t="s">
        <v>94</v>
      </c>
      <c r="N132" s="237" t="s">
        <v>66</v>
      </c>
      <c r="O132" s="237" t="s">
        <v>95</v>
      </c>
      <c r="P132" s="237" t="s">
        <v>96</v>
      </c>
      <c r="Q132" s="120"/>
      <c r="R132" s="239" t="s">
        <v>68</v>
      </c>
      <c r="S132" s="238" t="s">
        <v>97</v>
      </c>
      <c r="T132" s="238" t="s">
        <v>70</v>
      </c>
      <c r="U132" s="119"/>
      <c r="V132" s="239" t="s">
        <v>68</v>
      </c>
      <c r="W132" s="409"/>
      <c r="X132" s="239" t="s">
        <v>68</v>
      </c>
      <c r="Y132" s="120"/>
      <c r="Z132" s="238" t="s">
        <v>97</v>
      </c>
      <c r="AA132" s="238" t="s">
        <v>70</v>
      </c>
      <c r="AB132" s="238" t="s">
        <v>97</v>
      </c>
      <c r="AC132" s="238" t="s">
        <v>70</v>
      </c>
      <c r="AD132" s="118"/>
    </row>
    <row r="133" spans="1:30" x14ac:dyDescent="0.2">
      <c r="B133" s="507"/>
      <c r="C133" s="508"/>
      <c r="D133" s="508"/>
      <c r="E133" s="508"/>
      <c r="F133" s="508"/>
      <c r="G133" s="508"/>
      <c r="H133" s="508"/>
      <c r="I133" s="508"/>
      <c r="J133" s="508"/>
      <c r="K133" s="509"/>
      <c r="L133" s="429" t="s">
        <v>120</v>
      </c>
      <c r="M133" s="257" t="str">
        <f>IF(LEN($C$5)&lt;=1,
    "",
    IF(
        OR($C$5="Overige (zorg-)instellingen",$C$5="Onderneming"),
        IF(Basisgegevens!$C$5="Ja",
            IFERROR(
                INDEX(Hulpsheets!$AO$3:$AR$18,
                    MATCH($C$9,Hulpsheets!$AN$3:$AN$18,0),
                    MATCH($C$6,Hulpsheets!$AO$3:$AR$3,0)
                ),
                ""
            ),
            IFERROR(
                INDEX(Hulpsheets!$AH$3:$AK$18,
                    MATCH($C$9,Hulpsheets!$AG$3:$AG$18,0),
                    MATCH($C$6,Hulpsheets!$AH$3:$AK$3,0)
                ),
                ""
            )
        ),
        IF($L133="Niet-economische activiteit",
            100%,
            IF(Basisgegevens!$C$5="Ja",
                IFERROR(
                    INDEX(Hulpsheets!$AO$3:$AR$18,
                        MATCH($C$9,Hulpsheets!$AN$3:$AN$18,0),
                        MATCH($C$6,Hulpsheets!$AO$3:$AR$3,0)
                    ),
                    ""
                ),
                IFERROR(
                    INDEX(Hulpsheets!$AH$3:$AK$18,
                        MATCH($C$9,Hulpsheets!$AG$3:$AG$18,0),
                        MATCH($C$6,Hulpsheets!$AH$3:$AK$3,0)
                    ),
                    ""
                )
            )
        )
    )
)</f>
        <v/>
      </c>
      <c r="N133" s="398"/>
      <c r="O133" s="394" t="str">
        <f t="shared" ref="O133:O157" si="40">IFERROR(N133*M133,"")</f>
        <v/>
      </c>
      <c r="P133" s="85" t="str">
        <f t="shared" ref="P133:P157" si="41">IFERROR(N133-O133,"")</f>
        <v/>
      </c>
      <c r="R133" s="404"/>
      <c r="S133" s="403" t="str">
        <f>IFERROR($R133*(1-$M133),"")</f>
        <v/>
      </c>
      <c r="T133" s="130" t="str">
        <f t="shared" ref="T133:T157" si="42">IFERROR(R133-S133,"")</f>
        <v/>
      </c>
      <c r="U133" s="80"/>
      <c r="V133" s="404"/>
      <c r="W133" s="70"/>
      <c r="X133" s="404"/>
      <c r="Z133" s="403" t="str">
        <f>IFERROR($V133*(1-$M133),"")</f>
        <v/>
      </c>
      <c r="AA133" s="130" t="str">
        <f t="shared" ref="AA133:AA157" si="43">IFERROR(V133-Z133,"")</f>
        <v/>
      </c>
      <c r="AB133" s="403" t="str">
        <f t="shared" ref="AB133:AB157" si="44">IFERROR($X133*(1-$M133),"")</f>
        <v/>
      </c>
      <c r="AC133" s="130" t="str">
        <f t="shared" ref="AC133:AC157" si="45">IFERROR(X133-AB133,"")</f>
        <v/>
      </c>
      <c r="AD133" s="461"/>
    </row>
    <row r="134" spans="1:30" x14ac:dyDescent="0.2">
      <c r="B134" s="500"/>
      <c r="C134" s="501"/>
      <c r="D134" s="501"/>
      <c r="E134" s="501"/>
      <c r="F134" s="501"/>
      <c r="G134" s="501"/>
      <c r="H134" s="501"/>
      <c r="I134" s="501"/>
      <c r="J134" s="501"/>
      <c r="K134" s="502"/>
      <c r="L134" s="429" t="s">
        <v>120</v>
      </c>
      <c r="M134" s="257" t="str">
        <f>IF(LEN($C$5)&lt;=1,
    "",
    IF(
        OR($C$5="Overige (zorg-)instellingen",$C$5="Onderneming"),
        IF(Basisgegevens!$C$5="Ja",
            IFERROR(
                INDEX(Hulpsheets!$AO$3:$AR$18,
                    MATCH($C$9,Hulpsheets!$AN$3:$AN$18,0),
                    MATCH($C$6,Hulpsheets!$AO$3:$AR$3,0)
                ),
                ""
            ),
            IFERROR(
                INDEX(Hulpsheets!$AH$3:$AK$18,
                    MATCH($C$9,Hulpsheets!$AG$3:$AG$18,0),
                    MATCH($C$6,Hulpsheets!$AH$3:$AK$3,0)
                ),
                ""
            )
        ),
        IF($L134="Niet-economische activiteit",
            100%,
            IF(Basisgegevens!$C$5="Ja",
                IFERROR(
                    INDEX(Hulpsheets!$AO$3:$AR$18,
                        MATCH($C$9,Hulpsheets!$AN$3:$AN$18,0),
                        MATCH($C$6,Hulpsheets!$AO$3:$AR$3,0)
                    ),
                    ""
                ),
                IFERROR(
                    INDEX(Hulpsheets!$AH$3:$AK$18,
                        MATCH($C$9,Hulpsheets!$AG$3:$AG$18,0),
                        MATCH($C$6,Hulpsheets!$AH$3:$AK$3,0)
                    ),
                    ""
                )
            )
        )
    )
)</f>
        <v/>
      </c>
      <c r="N134" s="399"/>
      <c r="O134" s="395" t="str">
        <f t="shared" si="40"/>
        <v/>
      </c>
      <c r="P134" s="86" t="str">
        <f t="shared" si="41"/>
        <v/>
      </c>
      <c r="R134" s="404"/>
      <c r="S134" s="403" t="str">
        <f t="shared" ref="S134:S157" si="46">IFERROR($R134*(1-$M134),"")</f>
        <v/>
      </c>
      <c r="T134" s="130" t="str">
        <f t="shared" si="42"/>
        <v/>
      </c>
      <c r="U134" s="70"/>
      <c r="V134" s="404"/>
      <c r="W134" s="70"/>
      <c r="X134" s="404"/>
      <c r="Z134" s="403" t="str">
        <f t="shared" ref="Z134:Z157" si="47">IFERROR($V134*(1-$M134),"")</f>
        <v/>
      </c>
      <c r="AA134" s="130" t="str">
        <f t="shared" si="43"/>
        <v/>
      </c>
      <c r="AB134" s="403" t="str">
        <f t="shared" si="44"/>
        <v/>
      </c>
      <c r="AC134" s="130" t="str">
        <f t="shared" si="45"/>
        <v/>
      </c>
      <c r="AD134" s="461"/>
    </row>
    <row r="135" spans="1:30" x14ac:dyDescent="0.2">
      <c r="B135" s="500"/>
      <c r="C135" s="501"/>
      <c r="D135" s="501"/>
      <c r="E135" s="501"/>
      <c r="F135" s="501"/>
      <c r="G135" s="501"/>
      <c r="H135" s="501"/>
      <c r="I135" s="501"/>
      <c r="J135" s="501"/>
      <c r="K135" s="502"/>
      <c r="L135" s="429" t="s">
        <v>120</v>
      </c>
      <c r="M135" s="257" t="str">
        <f>IF(LEN($C$5)&lt;=1,
    "",
    IF(
        OR($C$5="Overige (zorg-)instellingen",$C$5="Onderneming"),
        IF(Basisgegevens!$C$5="Ja",
            IFERROR(
                INDEX(Hulpsheets!$AO$3:$AR$18,
                    MATCH($C$9,Hulpsheets!$AN$3:$AN$18,0),
                    MATCH($C$6,Hulpsheets!$AO$3:$AR$3,0)
                ),
                ""
            ),
            IFERROR(
                INDEX(Hulpsheets!$AH$3:$AK$18,
                    MATCH($C$9,Hulpsheets!$AG$3:$AG$18,0),
                    MATCH($C$6,Hulpsheets!$AH$3:$AK$3,0)
                ),
                ""
            )
        ),
        IF($L135="Niet-economische activiteit",
            100%,
            IF(Basisgegevens!$C$5="Ja",
                IFERROR(
                    INDEX(Hulpsheets!$AO$3:$AR$18,
                        MATCH($C$9,Hulpsheets!$AN$3:$AN$18,0),
                        MATCH($C$6,Hulpsheets!$AO$3:$AR$3,0)
                    ),
                    ""
                ),
                IFERROR(
                    INDEX(Hulpsheets!$AH$3:$AK$18,
                        MATCH($C$9,Hulpsheets!$AG$3:$AG$18,0),
                        MATCH($C$6,Hulpsheets!$AH$3:$AK$3,0)
                    ),
                    ""
                )
            )
        )
    )
)</f>
        <v/>
      </c>
      <c r="N135" s="399"/>
      <c r="O135" s="395" t="str">
        <f t="shared" si="40"/>
        <v/>
      </c>
      <c r="P135" s="86" t="str">
        <f t="shared" si="41"/>
        <v/>
      </c>
      <c r="R135" s="404"/>
      <c r="S135" s="403" t="str">
        <f t="shared" si="46"/>
        <v/>
      </c>
      <c r="T135" s="130" t="str">
        <f t="shared" si="42"/>
        <v/>
      </c>
      <c r="U135" s="70"/>
      <c r="V135" s="404"/>
      <c r="W135" s="70"/>
      <c r="X135" s="404"/>
      <c r="Z135" s="403" t="str">
        <f t="shared" si="47"/>
        <v/>
      </c>
      <c r="AA135" s="130" t="str">
        <f t="shared" si="43"/>
        <v/>
      </c>
      <c r="AB135" s="403" t="str">
        <f t="shared" si="44"/>
        <v/>
      </c>
      <c r="AC135" s="130" t="str">
        <f t="shared" si="45"/>
        <v/>
      </c>
      <c r="AD135" s="461"/>
    </row>
    <row r="136" spans="1:30" x14ac:dyDescent="0.2">
      <c r="B136" s="500"/>
      <c r="C136" s="501"/>
      <c r="D136" s="501"/>
      <c r="E136" s="501"/>
      <c r="F136" s="501"/>
      <c r="G136" s="501"/>
      <c r="H136" s="501"/>
      <c r="I136" s="501"/>
      <c r="J136" s="501"/>
      <c r="K136" s="502"/>
      <c r="L136" s="429" t="s">
        <v>120</v>
      </c>
      <c r="M136" s="257" t="str">
        <f>IF(LEN($C$5)&lt;=1,
    "",
    IF(
        OR($C$5="Overige (zorg-)instellingen",$C$5="Onderneming"),
        IF(Basisgegevens!$C$5="Ja",
            IFERROR(
                INDEX(Hulpsheets!$AO$3:$AR$18,
                    MATCH($C$9,Hulpsheets!$AN$3:$AN$18,0),
                    MATCH($C$6,Hulpsheets!$AO$3:$AR$3,0)
                ),
                ""
            ),
            IFERROR(
                INDEX(Hulpsheets!$AH$3:$AK$18,
                    MATCH($C$9,Hulpsheets!$AG$3:$AG$18,0),
                    MATCH($C$6,Hulpsheets!$AH$3:$AK$3,0)
                ),
                ""
            )
        ),
        IF($L136="Niet-economische activiteit",
            100%,
            IF(Basisgegevens!$C$5="Ja",
                IFERROR(
                    INDEX(Hulpsheets!$AO$3:$AR$18,
                        MATCH($C$9,Hulpsheets!$AN$3:$AN$18,0),
                        MATCH($C$6,Hulpsheets!$AO$3:$AR$3,0)
                    ),
                    ""
                ),
                IFERROR(
                    INDEX(Hulpsheets!$AH$3:$AK$18,
                        MATCH($C$9,Hulpsheets!$AG$3:$AG$18,0),
                        MATCH($C$6,Hulpsheets!$AH$3:$AK$3,0)
                    ),
                    ""
                )
            )
        )
    )
)</f>
        <v/>
      </c>
      <c r="N136" s="399"/>
      <c r="O136" s="395" t="str">
        <f t="shared" si="40"/>
        <v/>
      </c>
      <c r="P136" s="86" t="str">
        <f t="shared" si="41"/>
        <v/>
      </c>
      <c r="R136" s="404"/>
      <c r="S136" s="403" t="str">
        <f t="shared" si="46"/>
        <v/>
      </c>
      <c r="T136" s="130" t="str">
        <f t="shared" si="42"/>
        <v/>
      </c>
      <c r="U136" s="70"/>
      <c r="V136" s="404"/>
      <c r="W136" s="70"/>
      <c r="X136" s="404"/>
      <c r="Z136" s="403" t="str">
        <f t="shared" si="47"/>
        <v/>
      </c>
      <c r="AA136" s="130" t="str">
        <f t="shared" si="43"/>
        <v/>
      </c>
      <c r="AB136" s="403" t="str">
        <f t="shared" si="44"/>
        <v/>
      </c>
      <c r="AC136" s="130" t="str">
        <f t="shared" si="45"/>
        <v/>
      </c>
      <c r="AD136" s="461"/>
    </row>
    <row r="137" spans="1:30" x14ac:dyDescent="0.2">
      <c r="B137" s="500"/>
      <c r="C137" s="501"/>
      <c r="D137" s="501"/>
      <c r="E137" s="501"/>
      <c r="F137" s="501"/>
      <c r="G137" s="501"/>
      <c r="H137" s="501"/>
      <c r="I137" s="501"/>
      <c r="J137" s="501"/>
      <c r="K137" s="502"/>
      <c r="L137" s="429" t="s">
        <v>120</v>
      </c>
      <c r="M137" s="257" t="str">
        <f>IF(LEN($C$5)&lt;=1,
    "",
    IF(
        OR($C$5="Overige (zorg-)instellingen",$C$5="Onderneming"),
        IF(Basisgegevens!$C$5="Ja",
            IFERROR(
                INDEX(Hulpsheets!$AO$3:$AR$18,
                    MATCH($C$9,Hulpsheets!$AN$3:$AN$18,0),
                    MATCH($C$6,Hulpsheets!$AO$3:$AR$3,0)
                ),
                ""
            ),
            IFERROR(
                INDEX(Hulpsheets!$AH$3:$AK$18,
                    MATCH($C$9,Hulpsheets!$AG$3:$AG$18,0),
                    MATCH($C$6,Hulpsheets!$AH$3:$AK$3,0)
                ),
                ""
            )
        ),
        IF($L137="Niet-economische activiteit",
            100%,
            IF(Basisgegevens!$C$5="Ja",
                IFERROR(
                    INDEX(Hulpsheets!$AO$3:$AR$18,
                        MATCH($C$9,Hulpsheets!$AN$3:$AN$18,0),
                        MATCH($C$6,Hulpsheets!$AO$3:$AR$3,0)
                    ),
                    ""
                ),
                IFERROR(
                    INDEX(Hulpsheets!$AH$3:$AK$18,
                        MATCH($C$9,Hulpsheets!$AG$3:$AG$18,0),
                        MATCH($C$6,Hulpsheets!$AH$3:$AK$3,0)
                    ),
                    ""
                )
            )
        )
    )
)</f>
        <v/>
      </c>
      <c r="N137" s="399"/>
      <c r="O137" s="395" t="str">
        <f t="shared" si="40"/>
        <v/>
      </c>
      <c r="P137" s="86" t="str">
        <f t="shared" si="41"/>
        <v/>
      </c>
      <c r="R137" s="404"/>
      <c r="S137" s="403" t="str">
        <f t="shared" si="46"/>
        <v/>
      </c>
      <c r="T137" s="130" t="str">
        <f t="shared" si="42"/>
        <v/>
      </c>
      <c r="U137" s="70"/>
      <c r="V137" s="404"/>
      <c r="W137" s="70"/>
      <c r="X137" s="404"/>
      <c r="Z137" s="403" t="str">
        <f t="shared" si="47"/>
        <v/>
      </c>
      <c r="AA137" s="130" t="str">
        <f t="shared" si="43"/>
        <v/>
      </c>
      <c r="AB137" s="403" t="str">
        <f t="shared" si="44"/>
        <v/>
      </c>
      <c r="AC137" s="130" t="str">
        <f t="shared" si="45"/>
        <v/>
      </c>
      <c r="AD137" s="461"/>
    </row>
    <row r="138" spans="1:30" x14ac:dyDescent="0.2">
      <c r="B138" s="500"/>
      <c r="C138" s="501"/>
      <c r="D138" s="501"/>
      <c r="E138" s="501"/>
      <c r="F138" s="501"/>
      <c r="G138" s="501"/>
      <c r="H138" s="501"/>
      <c r="I138" s="501"/>
      <c r="J138" s="501"/>
      <c r="K138" s="502"/>
      <c r="L138" s="429" t="s">
        <v>120</v>
      </c>
      <c r="M138" s="257" t="str">
        <f>IF(LEN($C$5)&lt;=1,
    "",
    IF(
        OR($C$5="Overige (zorg-)instellingen",$C$5="Onderneming"),
        IF(Basisgegevens!$C$5="Ja",
            IFERROR(
                INDEX(Hulpsheets!$AO$3:$AR$18,
                    MATCH($C$9,Hulpsheets!$AN$3:$AN$18,0),
                    MATCH($C$6,Hulpsheets!$AO$3:$AR$3,0)
                ),
                ""
            ),
            IFERROR(
                INDEX(Hulpsheets!$AH$3:$AK$18,
                    MATCH($C$9,Hulpsheets!$AG$3:$AG$18,0),
                    MATCH($C$6,Hulpsheets!$AH$3:$AK$3,0)
                ),
                ""
            )
        ),
        IF($L138="Niet-economische activiteit",
            100%,
            IF(Basisgegevens!$C$5="Ja",
                IFERROR(
                    INDEX(Hulpsheets!$AO$3:$AR$18,
                        MATCH($C$9,Hulpsheets!$AN$3:$AN$18,0),
                        MATCH($C$6,Hulpsheets!$AO$3:$AR$3,0)
                    ),
                    ""
                ),
                IFERROR(
                    INDEX(Hulpsheets!$AH$3:$AK$18,
                        MATCH($C$9,Hulpsheets!$AG$3:$AG$18,0),
                        MATCH($C$6,Hulpsheets!$AH$3:$AK$3,0)
                    ),
                    ""
                )
            )
        )
    )
)</f>
        <v/>
      </c>
      <c r="N138" s="399"/>
      <c r="O138" s="395" t="str">
        <f t="shared" si="40"/>
        <v/>
      </c>
      <c r="P138" s="86" t="str">
        <f t="shared" si="41"/>
        <v/>
      </c>
      <c r="R138" s="404"/>
      <c r="S138" s="403" t="str">
        <f t="shared" si="46"/>
        <v/>
      </c>
      <c r="T138" s="130" t="str">
        <f t="shared" si="42"/>
        <v/>
      </c>
      <c r="U138" s="70"/>
      <c r="V138" s="404"/>
      <c r="W138" s="70"/>
      <c r="X138" s="404"/>
      <c r="Z138" s="403" t="str">
        <f t="shared" si="47"/>
        <v/>
      </c>
      <c r="AA138" s="130" t="str">
        <f t="shared" si="43"/>
        <v/>
      </c>
      <c r="AB138" s="403" t="str">
        <f t="shared" si="44"/>
        <v/>
      </c>
      <c r="AC138" s="130" t="str">
        <f t="shared" si="45"/>
        <v/>
      </c>
      <c r="AD138" s="461"/>
    </row>
    <row r="139" spans="1:30" x14ac:dyDescent="0.2">
      <c r="B139" s="500"/>
      <c r="C139" s="501"/>
      <c r="D139" s="501"/>
      <c r="E139" s="501"/>
      <c r="F139" s="501"/>
      <c r="G139" s="501"/>
      <c r="H139" s="501"/>
      <c r="I139" s="501"/>
      <c r="J139" s="501"/>
      <c r="K139" s="502"/>
      <c r="L139" s="429" t="s">
        <v>120</v>
      </c>
      <c r="M139" s="257" t="str">
        <f>IF(LEN($C$5)&lt;=1,
    "",
    IF(
        OR($C$5="Overige (zorg-)instellingen",$C$5="Onderneming"),
        IF(Basisgegevens!$C$5="Ja",
            IFERROR(
                INDEX(Hulpsheets!$AO$3:$AR$18,
                    MATCH($C$9,Hulpsheets!$AN$3:$AN$18,0),
                    MATCH($C$6,Hulpsheets!$AO$3:$AR$3,0)
                ),
                ""
            ),
            IFERROR(
                INDEX(Hulpsheets!$AH$3:$AK$18,
                    MATCH($C$9,Hulpsheets!$AG$3:$AG$18,0),
                    MATCH($C$6,Hulpsheets!$AH$3:$AK$3,0)
                ),
                ""
            )
        ),
        IF($L139="Niet-economische activiteit",
            100%,
            IF(Basisgegevens!$C$5="Ja",
                IFERROR(
                    INDEX(Hulpsheets!$AO$3:$AR$18,
                        MATCH($C$9,Hulpsheets!$AN$3:$AN$18,0),
                        MATCH($C$6,Hulpsheets!$AO$3:$AR$3,0)
                    ),
                    ""
                ),
                IFERROR(
                    INDEX(Hulpsheets!$AH$3:$AK$18,
                        MATCH($C$9,Hulpsheets!$AG$3:$AG$18,0),
                        MATCH($C$6,Hulpsheets!$AH$3:$AK$3,0)
                    ),
                    ""
                )
            )
        )
    )
)</f>
        <v/>
      </c>
      <c r="N139" s="399"/>
      <c r="O139" s="395" t="str">
        <f t="shared" si="40"/>
        <v/>
      </c>
      <c r="P139" s="86" t="str">
        <f t="shared" si="41"/>
        <v/>
      </c>
      <c r="R139" s="404"/>
      <c r="S139" s="403" t="str">
        <f t="shared" si="46"/>
        <v/>
      </c>
      <c r="T139" s="130" t="str">
        <f t="shared" si="42"/>
        <v/>
      </c>
      <c r="U139" s="70"/>
      <c r="V139" s="404"/>
      <c r="W139" s="70"/>
      <c r="X139" s="404"/>
      <c r="Z139" s="403" t="str">
        <f t="shared" si="47"/>
        <v/>
      </c>
      <c r="AA139" s="130" t="str">
        <f t="shared" si="43"/>
        <v/>
      </c>
      <c r="AB139" s="403" t="str">
        <f t="shared" si="44"/>
        <v/>
      </c>
      <c r="AC139" s="130" t="str">
        <f t="shared" si="45"/>
        <v/>
      </c>
      <c r="AD139" s="461"/>
    </row>
    <row r="140" spans="1:30" x14ac:dyDescent="0.2">
      <c r="B140" s="500"/>
      <c r="C140" s="501"/>
      <c r="D140" s="501"/>
      <c r="E140" s="501"/>
      <c r="F140" s="501"/>
      <c r="G140" s="501"/>
      <c r="H140" s="501"/>
      <c r="I140" s="501"/>
      <c r="J140" s="501"/>
      <c r="K140" s="502"/>
      <c r="L140" s="429" t="s">
        <v>120</v>
      </c>
      <c r="M140" s="257" t="str">
        <f>IF(LEN($C$5)&lt;=1,
    "",
    IF(
        OR($C$5="Overige (zorg-)instellingen",$C$5="Onderneming"),
        IF(Basisgegevens!$C$5="Ja",
            IFERROR(
                INDEX(Hulpsheets!$AO$3:$AR$18,
                    MATCH($C$9,Hulpsheets!$AN$3:$AN$18,0),
                    MATCH($C$6,Hulpsheets!$AO$3:$AR$3,0)
                ),
                ""
            ),
            IFERROR(
                INDEX(Hulpsheets!$AH$3:$AK$18,
                    MATCH($C$9,Hulpsheets!$AG$3:$AG$18,0),
                    MATCH($C$6,Hulpsheets!$AH$3:$AK$3,0)
                ),
                ""
            )
        ),
        IF($L140="Niet-economische activiteit",
            100%,
            IF(Basisgegevens!$C$5="Ja",
                IFERROR(
                    INDEX(Hulpsheets!$AO$3:$AR$18,
                        MATCH($C$9,Hulpsheets!$AN$3:$AN$18,0),
                        MATCH($C$6,Hulpsheets!$AO$3:$AR$3,0)
                    ),
                    ""
                ),
                IFERROR(
                    INDEX(Hulpsheets!$AH$3:$AK$18,
                        MATCH($C$9,Hulpsheets!$AG$3:$AG$18,0),
                        MATCH($C$6,Hulpsheets!$AH$3:$AK$3,0)
                    ),
                    ""
                )
            )
        )
    )
)</f>
        <v/>
      </c>
      <c r="N140" s="399"/>
      <c r="O140" s="395" t="str">
        <f t="shared" si="40"/>
        <v/>
      </c>
      <c r="P140" s="86" t="str">
        <f t="shared" si="41"/>
        <v/>
      </c>
      <c r="R140" s="404"/>
      <c r="S140" s="403" t="str">
        <f t="shared" si="46"/>
        <v/>
      </c>
      <c r="T140" s="130" t="str">
        <f t="shared" si="42"/>
        <v/>
      </c>
      <c r="U140" s="70"/>
      <c r="V140" s="404"/>
      <c r="W140" s="70"/>
      <c r="X140" s="404"/>
      <c r="Z140" s="403" t="str">
        <f t="shared" si="47"/>
        <v/>
      </c>
      <c r="AA140" s="130" t="str">
        <f t="shared" si="43"/>
        <v/>
      </c>
      <c r="AB140" s="403" t="str">
        <f t="shared" si="44"/>
        <v/>
      </c>
      <c r="AC140" s="130" t="str">
        <f t="shared" si="45"/>
        <v/>
      </c>
      <c r="AD140" s="461"/>
    </row>
    <row r="141" spans="1:30" x14ac:dyDescent="0.2">
      <c r="B141" s="500"/>
      <c r="C141" s="501"/>
      <c r="D141" s="501"/>
      <c r="E141" s="501"/>
      <c r="F141" s="501"/>
      <c r="G141" s="501"/>
      <c r="H141" s="501"/>
      <c r="I141" s="501"/>
      <c r="J141" s="501"/>
      <c r="K141" s="502"/>
      <c r="L141" s="429" t="s">
        <v>120</v>
      </c>
      <c r="M141" s="257" t="str">
        <f>IF(LEN($C$5)&lt;=1,
    "",
    IF(
        OR($C$5="Overige (zorg-)instellingen",$C$5="Onderneming"),
        IF(Basisgegevens!$C$5="Ja",
            IFERROR(
                INDEX(Hulpsheets!$AO$3:$AR$18,
                    MATCH($C$9,Hulpsheets!$AN$3:$AN$18,0),
                    MATCH($C$6,Hulpsheets!$AO$3:$AR$3,0)
                ),
                ""
            ),
            IFERROR(
                INDEX(Hulpsheets!$AH$3:$AK$18,
                    MATCH($C$9,Hulpsheets!$AG$3:$AG$18,0),
                    MATCH($C$6,Hulpsheets!$AH$3:$AK$3,0)
                ),
                ""
            )
        ),
        IF($L141="Niet-economische activiteit",
            100%,
            IF(Basisgegevens!$C$5="Ja",
                IFERROR(
                    INDEX(Hulpsheets!$AO$3:$AR$18,
                        MATCH($C$9,Hulpsheets!$AN$3:$AN$18,0),
                        MATCH($C$6,Hulpsheets!$AO$3:$AR$3,0)
                    ),
                    ""
                ),
                IFERROR(
                    INDEX(Hulpsheets!$AH$3:$AK$18,
                        MATCH($C$9,Hulpsheets!$AG$3:$AG$18,0),
                        MATCH($C$6,Hulpsheets!$AH$3:$AK$3,0)
                    ),
                    ""
                )
            )
        )
    )
)</f>
        <v/>
      </c>
      <c r="N141" s="399"/>
      <c r="O141" s="395" t="str">
        <f t="shared" si="40"/>
        <v/>
      </c>
      <c r="P141" s="86" t="str">
        <f t="shared" si="41"/>
        <v/>
      </c>
      <c r="R141" s="404"/>
      <c r="S141" s="403" t="str">
        <f t="shared" si="46"/>
        <v/>
      </c>
      <c r="T141" s="130" t="str">
        <f t="shared" si="42"/>
        <v/>
      </c>
      <c r="U141" s="70"/>
      <c r="V141" s="404"/>
      <c r="W141" s="70"/>
      <c r="X141" s="404"/>
      <c r="Z141" s="403" t="str">
        <f t="shared" si="47"/>
        <v/>
      </c>
      <c r="AA141" s="130" t="str">
        <f t="shared" si="43"/>
        <v/>
      </c>
      <c r="AB141" s="403" t="str">
        <f t="shared" si="44"/>
        <v/>
      </c>
      <c r="AC141" s="130" t="str">
        <f t="shared" si="45"/>
        <v/>
      </c>
      <c r="AD141" s="461"/>
    </row>
    <row r="142" spans="1:30" x14ac:dyDescent="0.2">
      <c r="B142" s="500"/>
      <c r="C142" s="501"/>
      <c r="D142" s="501"/>
      <c r="E142" s="501"/>
      <c r="F142" s="501"/>
      <c r="G142" s="501"/>
      <c r="H142" s="501"/>
      <c r="I142" s="501"/>
      <c r="J142" s="501"/>
      <c r="K142" s="502"/>
      <c r="L142" s="429" t="s">
        <v>120</v>
      </c>
      <c r="M142" s="257" t="str">
        <f>IF(LEN($C$5)&lt;=1,
    "",
    IF(
        OR($C$5="Overige (zorg-)instellingen",$C$5="Onderneming"),
        IF(Basisgegevens!$C$5="Ja",
            IFERROR(
                INDEX(Hulpsheets!$AO$3:$AR$18,
                    MATCH($C$9,Hulpsheets!$AN$3:$AN$18,0),
                    MATCH($C$6,Hulpsheets!$AO$3:$AR$3,0)
                ),
                ""
            ),
            IFERROR(
                INDEX(Hulpsheets!$AH$3:$AK$18,
                    MATCH($C$9,Hulpsheets!$AG$3:$AG$18,0),
                    MATCH($C$6,Hulpsheets!$AH$3:$AK$3,0)
                ),
                ""
            )
        ),
        IF($L142="Niet-economische activiteit",
            100%,
            IF(Basisgegevens!$C$5="Ja",
                IFERROR(
                    INDEX(Hulpsheets!$AO$3:$AR$18,
                        MATCH($C$9,Hulpsheets!$AN$3:$AN$18,0),
                        MATCH($C$6,Hulpsheets!$AO$3:$AR$3,0)
                    ),
                    ""
                ),
                IFERROR(
                    INDEX(Hulpsheets!$AH$3:$AK$18,
                        MATCH($C$9,Hulpsheets!$AG$3:$AG$18,0),
                        MATCH($C$6,Hulpsheets!$AH$3:$AK$3,0)
                    ),
                    ""
                )
            )
        )
    )
)</f>
        <v/>
      </c>
      <c r="N142" s="399"/>
      <c r="O142" s="395" t="str">
        <f t="shared" si="40"/>
        <v/>
      </c>
      <c r="P142" s="86" t="str">
        <f t="shared" si="41"/>
        <v/>
      </c>
      <c r="R142" s="404"/>
      <c r="S142" s="403" t="str">
        <f t="shared" si="46"/>
        <v/>
      </c>
      <c r="T142" s="130" t="str">
        <f t="shared" si="42"/>
        <v/>
      </c>
      <c r="U142" s="70"/>
      <c r="V142" s="404"/>
      <c r="W142" s="70"/>
      <c r="X142" s="404"/>
      <c r="Z142" s="403" t="str">
        <f t="shared" si="47"/>
        <v/>
      </c>
      <c r="AA142" s="130" t="str">
        <f t="shared" si="43"/>
        <v/>
      </c>
      <c r="AB142" s="403" t="str">
        <f t="shared" si="44"/>
        <v/>
      </c>
      <c r="AC142" s="130" t="str">
        <f t="shared" si="45"/>
        <v/>
      </c>
      <c r="AD142" s="461"/>
    </row>
    <row r="143" spans="1:30" x14ac:dyDescent="0.2">
      <c r="B143" s="500"/>
      <c r="C143" s="501"/>
      <c r="D143" s="501"/>
      <c r="E143" s="501"/>
      <c r="F143" s="501"/>
      <c r="G143" s="501"/>
      <c r="H143" s="501"/>
      <c r="I143" s="501"/>
      <c r="J143" s="501"/>
      <c r="K143" s="502"/>
      <c r="L143" s="429" t="s">
        <v>120</v>
      </c>
      <c r="M143" s="257" t="str">
        <f>IF(LEN($C$5)&lt;=1,
    "",
    IF(
        OR($C$5="Overige (zorg-)instellingen",$C$5="Onderneming"),
        IF(Basisgegevens!$C$5="Ja",
            IFERROR(
                INDEX(Hulpsheets!$AO$3:$AR$18,
                    MATCH($C$9,Hulpsheets!$AN$3:$AN$18,0),
                    MATCH($C$6,Hulpsheets!$AO$3:$AR$3,0)
                ),
                ""
            ),
            IFERROR(
                INDEX(Hulpsheets!$AH$3:$AK$18,
                    MATCH($C$9,Hulpsheets!$AG$3:$AG$18,0),
                    MATCH($C$6,Hulpsheets!$AH$3:$AK$3,0)
                ),
                ""
            )
        ),
        IF($L143="Niet-economische activiteit",
            100%,
            IF(Basisgegevens!$C$5="Ja",
                IFERROR(
                    INDEX(Hulpsheets!$AO$3:$AR$18,
                        MATCH($C$9,Hulpsheets!$AN$3:$AN$18,0),
                        MATCH($C$6,Hulpsheets!$AO$3:$AR$3,0)
                    ),
                    ""
                ),
                IFERROR(
                    INDEX(Hulpsheets!$AH$3:$AK$18,
                        MATCH($C$9,Hulpsheets!$AG$3:$AG$18,0),
                        MATCH($C$6,Hulpsheets!$AH$3:$AK$3,0)
                    ),
                    ""
                )
            )
        )
    )
)</f>
        <v/>
      </c>
      <c r="N143" s="399"/>
      <c r="O143" s="395" t="str">
        <f t="shared" si="40"/>
        <v/>
      </c>
      <c r="P143" s="86" t="str">
        <f t="shared" si="41"/>
        <v/>
      </c>
      <c r="R143" s="404"/>
      <c r="S143" s="403" t="str">
        <f t="shared" si="46"/>
        <v/>
      </c>
      <c r="T143" s="130" t="str">
        <f t="shared" si="42"/>
        <v/>
      </c>
      <c r="U143" s="70"/>
      <c r="V143" s="404"/>
      <c r="W143" s="70"/>
      <c r="X143" s="404"/>
      <c r="Z143" s="403" t="str">
        <f t="shared" si="47"/>
        <v/>
      </c>
      <c r="AA143" s="130" t="str">
        <f t="shared" si="43"/>
        <v/>
      </c>
      <c r="AB143" s="403" t="str">
        <f t="shared" si="44"/>
        <v/>
      </c>
      <c r="AC143" s="130" t="str">
        <f t="shared" si="45"/>
        <v/>
      </c>
      <c r="AD143" s="461"/>
    </row>
    <row r="144" spans="1:30" x14ac:dyDescent="0.2">
      <c r="B144" s="500"/>
      <c r="C144" s="501"/>
      <c r="D144" s="501"/>
      <c r="E144" s="501"/>
      <c r="F144" s="501"/>
      <c r="G144" s="501"/>
      <c r="H144" s="501"/>
      <c r="I144" s="501"/>
      <c r="J144" s="501"/>
      <c r="K144" s="502"/>
      <c r="L144" s="429" t="s">
        <v>120</v>
      </c>
      <c r="M144" s="257" t="str">
        <f>IF(LEN($C$5)&lt;=1,
    "",
    IF(
        OR($C$5="Overige (zorg-)instellingen",$C$5="Onderneming"),
        IF(Basisgegevens!$C$5="Ja",
            IFERROR(
                INDEX(Hulpsheets!$AO$3:$AR$18,
                    MATCH($C$9,Hulpsheets!$AN$3:$AN$18,0),
                    MATCH($C$6,Hulpsheets!$AO$3:$AR$3,0)
                ),
                ""
            ),
            IFERROR(
                INDEX(Hulpsheets!$AH$3:$AK$18,
                    MATCH($C$9,Hulpsheets!$AG$3:$AG$18,0),
                    MATCH($C$6,Hulpsheets!$AH$3:$AK$3,0)
                ),
                ""
            )
        ),
        IF($L144="Niet-economische activiteit",
            100%,
            IF(Basisgegevens!$C$5="Ja",
                IFERROR(
                    INDEX(Hulpsheets!$AO$3:$AR$18,
                        MATCH($C$9,Hulpsheets!$AN$3:$AN$18,0),
                        MATCH($C$6,Hulpsheets!$AO$3:$AR$3,0)
                    ),
                    ""
                ),
                IFERROR(
                    INDEX(Hulpsheets!$AH$3:$AK$18,
                        MATCH($C$9,Hulpsheets!$AG$3:$AG$18,0),
                        MATCH($C$6,Hulpsheets!$AH$3:$AK$3,0)
                    ),
                    ""
                )
            )
        )
    )
)</f>
        <v/>
      </c>
      <c r="N144" s="399"/>
      <c r="O144" s="395" t="str">
        <f t="shared" si="40"/>
        <v/>
      </c>
      <c r="P144" s="86" t="str">
        <f t="shared" si="41"/>
        <v/>
      </c>
      <c r="R144" s="404"/>
      <c r="S144" s="403" t="str">
        <f t="shared" si="46"/>
        <v/>
      </c>
      <c r="T144" s="130" t="str">
        <f t="shared" si="42"/>
        <v/>
      </c>
      <c r="U144" s="70"/>
      <c r="V144" s="404"/>
      <c r="W144" s="70"/>
      <c r="X144" s="404"/>
      <c r="Z144" s="403" t="str">
        <f t="shared" si="47"/>
        <v/>
      </c>
      <c r="AA144" s="130" t="str">
        <f t="shared" si="43"/>
        <v/>
      </c>
      <c r="AB144" s="403" t="str">
        <f t="shared" si="44"/>
        <v/>
      </c>
      <c r="AC144" s="130" t="str">
        <f t="shared" si="45"/>
        <v/>
      </c>
      <c r="AD144" s="461"/>
    </row>
    <row r="145" spans="2:30" x14ac:dyDescent="0.2">
      <c r="B145" s="500"/>
      <c r="C145" s="501"/>
      <c r="D145" s="501"/>
      <c r="E145" s="501"/>
      <c r="F145" s="501"/>
      <c r="G145" s="501"/>
      <c r="H145" s="501"/>
      <c r="I145" s="501"/>
      <c r="J145" s="501"/>
      <c r="K145" s="502"/>
      <c r="L145" s="429" t="s">
        <v>120</v>
      </c>
      <c r="M145" s="257" t="str">
        <f>IF(LEN($C$5)&lt;=1,
    "",
    IF(
        OR($C$5="Overige (zorg-)instellingen",$C$5="Onderneming"),
        IF(Basisgegevens!$C$5="Ja",
            IFERROR(
                INDEX(Hulpsheets!$AO$3:$AR$18,
                    MATCH($C$9,Hulpsheets!$AN$3:$AN$18,0),
                    MATCH($C$6,Hulpsheets!$AO$3:$AR$3,0)
                ),
                ""
            ),
            IFERROR(
                INDEX(Hulpsheets!$AH$3:$AK$18,
                    MATCH($C$9,Hulpsheets!$AG$3:$AG$18,0),
                    MATCH($C$6,Hulpsheets!$AH$3:$AK$3,0)
                ),
                ""
            )
        ),
        IF($L145="Niet-economische activiteit",
            100%,
            IF(Basisgegevens!$C$5="Ja",
                IFERROR(
                    INDEX(Hulpsheets!$AO$3:$AR$18,
                        MATCH($C$9,Hulpsheets!$AN$3:$AN$18,0),
                        MATCH($C$6,Hulpsheets!$AO$3:$AR$3,0)
                    ),
                    ""
                ),
                IFERROR(
                    INDEX(Hulpsheets!$AH$3:$AK$18,
                        MATCH($C$9,Hulpsheets!$AG$3:$AG$18,0),
                        MATCH($C$6,Hulpsheets!$AH$3:$AK$3,0)
                    ),
                    ""
                )
            )
        )
    )
)</f>
        <v/>
      </c>
      <c r="N145" s="399"/>
      <c r="O145" s="395" t="str">
        <f t="shared" si="40"/>
        <v/>
      </c>
      <c r="P145" s="86" t="str">
        <f t="shared" si="41"/>
        <v/>
      </c>
      <c r="R145" s="404"/>
      <c r="S145" s="403" t="str">
        <f t="shared" si="46"/>
        <v/>
      </c>
      <c r="T145" s="130" t="str">
        <f t="shared" si="42"/>
        <v/>
      </c>
      <c r="U145" s="70"/>
      <c r="V145" s="404"/>
      <c r="W145" s="70"/>
      <c r="X145" s="404"/>
      <c r="Z145" s="403" t="str">
        <f t="shared" si="47"/>
        <v/>
      </c>
      <c r="AA145" s="130" t="str">
        <f t="shared" si="43"/>
        <v/>
      </c>
      <c r="AB145" s="403" t="str">
        <f t="shared" si="44"/>
        <v/>
      </c>
      <c r="AC145" s="130" t="str">
        <f t="shared" si="45"/>
        <v/>
      </c>
      <c r="AD145" s="461"/>
    </row>
    <row r="146" spans="2:30" x14ac:dyDescent="0.2">
      <c r="B146" s="500"/>
      <c r="C146" s="501"/>
      <c r="D146" s="501"/>
      <c r="E146" s="501"/>
      <c r="F146" s="501"/>
      <c r="G146" s="501"/>
      <c r="H146" s="501"/>
      <c r="I146" s="501"/>
      <c r="J146" s="501"/>
      <c r="K146" s="502"/>
      <c r="L146" s="429" t="s">
        <v>120</v>
      </c>
      <c r="M146" s="257" t="str">
        <f>IF(LEN($C$5)&lt;=1,
    "",
    IF(
        OR($C$5="Overige (zorg-)instellingen",$C$5="Onderneming"),
        IF(Basisgegevens!$C$5="Ja",
            IFERROR(
                INDEX(Hulpsheets!$AO$3:$AR$18,
                    MATCH($C$9,Hulpsheets!$AN$3:$AN$18,0),
                    MATCH($C$6,Hulpsheets!$AO$3:$AR$3,0)
                ),
                ""
            ),
            IFERROR(
                INDEX(Hulpsheets!$AH$3:$AK$18,
                    MATCH($C$9,Hulpsheets!$AG$3:$AG$18,0),
                    MATCH($C$6,Hulpsheets!$AH$3:$AK$3,0)
                ),
                ""
            )
        ),
        IF($L146="Niet-economische activiteit",
            100%,
            IF(Basisgegevens!$C$5="Ja",
                IFERROR(
                    INDEX(Hulpsheets!$AO$3:$AR$18,
                        MATCH($C$9,Hulpsheets!$AN$3:$AN$18,0),
                        MATCH($C$6,Hulpsheets!$AO$3:$AR$3,0)
                    ),
                    ""
                ),
                IFERROR(
                    INDEX(Hulpsheets!$AH$3:$AK$18,
                        MATCH($C$9,Hulpsheets!$AG$3:$AG$18,0),
                        MATCH($C$6,Hulpsheets!$AH$3:$AK$3,0)
                    ),
                    ""
                )
            )
        )
    )
)</f>
        <v/>
      </c>
      <c r="N146" s="399"/>
      <c r="O146" s="395" t="str">
        <f t="shared" si="40"/>
        <v/>
      </c>
      <c r="P146" s="86" t="str">
        <f t="shared" si="41"/>
        <v/>
      </c>
      <c r="R146" s="404"/>
      <c r="S146" s="403" t="str">
        <f t="shared" si="46"/>
        <v/>
      </c>
      <c r="T146" s="130" t="str">
        <f t="shared" si="42"/>
        <v/>
      </c>
      <c r="U146" s="70"/>
      <c r="V146" s="404"/>
      <c r="W146" s="70"/>
      <c r="X146" s="404"/>
      <c r="Z146" s="403" t="str">
        <f t="shared" si="47"/>
        <v/>
      </c>
      <c r="AA146" s="130" t="str">
        <f t="shared" si="43"/>
        <v/>
      </c>
      <c r="AB146" s="403" t="str">
        <f t="shared" si="44"/>
        <v/>
      </c>
      <c r="AC146" s="130" t="str">
        <f t="shared" si="45"/>
        <v/>
      </c>
      <c r="AD146" s="461"/>
    </row>
    <row r="147" spans="2:30" ht="13.5" thickBot="1" x14ac:dyDescent="0.25">
      <c r="B147" s="500"/>
      <c r="C147" s="501"/>
      <c r="D147" s="501"/>
      <c r="E147" s="501"/>
      <c r="F147" s="501"/>
      <c r="G147" s="501"/>
      <c r="H147" s="501"/>
      <c r="I147" s="501"/>
      <c r="J147" s="501"/>
      <c r="K147" s="502"/>
      <c r="L147" s="429" t="s">
        <v>120</v>
      </c>
      <c r="M147" s="257" t="str">
        <f>IF(LEN($C$5)&lt;=1,
    "",
    IF(
        OR($C$5="Overige (zorg-)instellingen",$C$5="Onderneming"),
        IF(Basisgegevens!$C$5="Ja",
            IFERROR(
                INDEX(Hulpsheets!$AO$3:$AR$18,
                    MATCH($C$9,Hulpsheets!$AN$3:$AN$18,0),
                    MATCH($C$6,Hulpsheets!$AO$3:$AR$3,0)
                ),
                ""
            ),
            IFERROR(
                INDEX(Hulpsheets!$AH$3:$AK$18,
                    MATCH($C$9,Hulpsheets!$AG$3:$AG$18,0),
                    MATCH($C$6,Hulpsheets!$AH$3:$AK$3,0)
                ),
                ""
            )
        ),
        IF($L147="Niet-economische activiteit",
            100%,
            IF(Basisgegevens!$C$5="Ja",
                IFERROR(
                    INDEX(Hulpsheets!$AO$3:$AR$18,
                        MATCH($C$9,Hulpsheets!$AN$3:$AN$18,0),
                        MATCH($C$6,Hulpsheets!$AO$3:$AR$3,0)
                    ),
                    ""
                ),
                IFERROR(
                    INDEX(Hulpsheets!$AH$3:$AK$18,
                        MATCH($C$9,Hulpsheets!$AG$3:$AG$18,0),
                        MATCH($C$6,Hulpsheets!$AH$3:$AK$3,0)
                    ),
                    ""
                )
            )
        )
    )
)</f>
        <v/>
      </c>
      <c r="N147" s="399"/>
      <c r="O147" s="395" t="str">
        <f t="shared" si="40"/>
        <v/>
      </c>
      <c r="P147" s="86" t="str">
        <f t="shared" si="41"/>
        <v/>
      </c>
      <c r="R147" s="404"/>
      <c r="S147" s="403" t="str">
        <f t="shared" si="46"/>
        <v/>
      </c>
      <c r="T147" s="130" t="str">
        <f t="shared" si="42"/>
        <v/>
      </c>
      <c r="U147" s="70"/>
      <c r="V147" s="404"/>
      <c r="W147" s="70"/>
      <c r="X147" s="404"/>
      <c r="Z147" s="403" t="str">
        <f t="shared" si="47"/>
        <v/>
      </c>
      <c r="AA147" s="130" t="str">
        <f t="shared" si="43"/>
        <v/>
      </c>
      <c r="AB147" s="403" t="str">
        <f t="shared" si="44"/>
        <v/>
      </c>
      <c r="AC147" s="130" t="str">
        <f t="shared" si="45"/>
        <v/>
      </c>
      <c r="AD147" s="461"/>
    </row>
    <row r="148" spans="2:30" ht="13.5" hidden="1" outlineLevel="1" thickBot="1" x14ac:dyDescent="0.25">
      <c r="B148" s="500"/>
      <c r="C148" s="501"/>
      <c r="D148" s="501"/>
      <c r="E148" s="501"/>
      <c r="F148" s="501"/>
      <c r="G148" s="501"/>
      <c r="H148" s="501"/>
      <c r="I148" s="501"/>
      <c r="J148" s="501"/>
      <c r="K148" s="502"/>
      <c r="L148" s="429" t="s">
        <v>120</v>
      </c>
      <c r="M148" s="257" t="str">
        <f>IF(LEN($C$5)&lt;=1,
    "",
    IF(
        OR($C$5="Overige (zorg-)instellingen",$C$5="Onderneming"),
        IF(Basisgegevens!$C$5="Ja",
            IFERROR(
                INDEX(Hulpsheets!$AO$3:$AR$18,
                    MATCH($C$9,Hulpsheets!$AN$3:$AN$18,0),
                    MATCH($C$6,Hulpsheets!$AO$3:$AR$3,0)
                ),
                ""
            ),
            IFERROR(
                INDEX(Hulpsheets!$AH$3:$AK$18,
                    MATCH($C$9,Hulpsheets!$AG$3:$AG$18,0),
                    MATCH($C$6,Hulpsheets!$AH$3:$AK$3,0)
                ),
                ""
            )
        ),
        IF($L148="Niet-economische activiteit",
            100%,
            IF(Basisgegevens!$C$5="Ja",
                IFERROR(
                    INDEX(Hulpsheets!$AO$3:$AR$18,
                        MATCH($C$9,Hulpsheets!$AN$3:$AN$18,0),
                        MATCH($C$6,Hulpsheets!$AO$3:$AR$3,0)
                    ),
                    ""
                ),
                IFERROR(
                    INDEX(Hulpsheets!$AH$3:$AK$18,
                        MATCH($C$9,Hulpsheets!$AG$3:$AG$18,0),
                        MATCH($C$6,Hulpsheets!$AH$3:$AK$3,0)
                    ),
                    ""
                )
            )
        )
    )
)</f>
        <v/>
      </c>
      <c r="N148" s="399"/>
      <c r="O148" s="77" t="str">
        <f t="shared" si="40"/>
        <v/>
      </c>
      <c r="P148" s="86" t="str">
        <f t="shared" si="41"/>
        <v/>
      </c>
      <c r="R148" s="404"/>
      <c r="S148" s="403" t="str">
        <f t="shared" si="46"/>
        <v/>
      </c>
      <c r="T148" s="130" t="str">
        <f t="shared" si="42"/>
        <v/>
      </c>
      <c r="U148" s="70"/>
      <c r="V148" s="404"/>
      <c r="W148" s="70"/>
      <c r="X148" s="404"/>
      <c r="Z148" s="403" t="str">
        <f t="shared" si="47"/>
        <v/>
      </c>
      <c r="AA148" s="130" t="str">
        <f t="shared" si="43"/>
        <v/>
      </c>
      <c r="AB148" s="403" t="str">
        <f t="shared" si="44"/>
        <v/>
      </c>
      <c r="AC148" s="130" t="str">
        <f t="shared" si="45"/>
        <v/>
      </c>
      <c r="AD148" s="461"/>
    </row>
    <row r="149" spans="2:30" ht="13.5" hidden="1" outlineLevel="1" thickBot="1" x14ac:dyDescent="0.25">
      <c r="B149" s="500"/>
      <c r="C149" s="501"/>
      <c r="D149" s="501"/>
      <c r="E149" s="501"/>
      <c r="F149" s="501"/>
      <c r="G149" s="501"/>
      <c r="H149" s="501"/>
      <c r="I149" s="501"/>
      <c r="J149" s="501"/>
      <c r="K149" s="502"/>
      <c r="L149" s="429" t="s">
        <v>120</v>
      </c>
      <c r="M149" s="257" t="str">
        <f>IF(LEN($C$5)&lt;=1,
    "",
    IF(
        OR($C$5="Overige (zorg-)instellingen",$C$5="Onderneming"),
        IF(Basisgegevens!$C$5="Ja",
            IFERROR(
                INDEX(Hulpsheets!$AO$3:$AR$18,
                    MATCH($C$9,Hulpsheets!$AN$3:$AN$18,0),
                    MATCH($C$6,Hulpsheets!$AO$3:$AR$3,0)
                ),
                ""
            ),
            IFERROR(
                INDEX(Hulpsheets!$AH$3:$AK$18,
                    MATCH($C$9,Hulpsheets!$AG$3:$AG$18,0),
                    MATCH($C$6,Hulpsheets!$AH$3:$AK$3,0)
                ),
                ""
            )
        ),
        IF($L149="Niet-economische activiteit",
            100%,
            IF(Basisgegevens!$C$5="Ja",
                IFERROR(
                    INDEX(Hulpsheets!$AO$3:$AR$18,
                        MATCH($C$9,Hulpsheets!$AN$3:$AN$18,0),
                        MATCH($C$6,Hulpsheets!$AO$3:$AR$3,0)
                    ),
                    ""
                ),
                IFERROR(
                    INDEX(Hulpsheets!$AH$3:$AK$18,
                        MATCH($C$9,Hulpsheets!$AG$3:$AG$18,0),
                        MATCH($C$6,Hulpsheets!$AH$3:$AK$3,0)
                    ),
                    ""
                )
            )
        )
    )
)</f>
        <v/>
      </c>
      <c r="N149" s="399"/>
      <c r="O149" s="77" t="str">
        <f t="shared" si="40"/>
        <v/>
      </c>
      <c r="P149" s="86" t="str">
        <f t="shared" si="41"/>
        <v/>
      </c>
      <c r="R149" s="404"/>
      <c r="S149" s="403" t="str">
        <f t="shared" si="46"/>
        <v/>
      </c>
      <c r="T149" s="130" t="str">
        <f t="shared" si="42"/>
        <v/>
      </c>
      <c r="U149" s="70"/>
      <c r="V149" s="404"/>
      <c r="W149" s="70"/>
      <c r="X149" s="404"/>
      <c r="Z149" s="403" t="str">
        <f t="shared" si="47"/>
        <v/>
      </c>
      <c r="AA149" s="130" t="str">
        <f t="shared" si="43"/>
        <v/>
      </c>
      <c r="AB149" s="403" t="str">
        <f t="shared" si="44"/>
        <v/>
      </c>
      <c r="AC149" s="130" t="str">
        <f t="shared" si="45"/>
        <v/>
      </c>
      <c r="AD149" s="461"/>
    </row>
    <row r="150" spans="2:30" ht="13.5" hidden="1" outlineLevel="1" thickBot="1" x14ac:dyDescent="0.25">
      <c r="B150" s="500"/>
      <c r="C150" s="501"/>
      <c r="D150" s="501"/>
      <c r="E150" s="501"/>
      <c r="F150" s="501"/>
      <c r="G150" s="501"/>
      <c r="H150" s="501"/>
      <c r="I150" s="501"/>
      <c r="J150" s="501"/>
      <c r="K150" s="502"/>
      <c r="L150" s="429" t="s">
        <v>120</v>
      </c>
      <c r="M150" s="257" t="str">
        <f>IF(LEN($C$5)&lt;=1,
    "",
    IF(
        OR($C$5="Overige (zorg-)instellingen",$C$5="Onderneming"),
        IF(Basisgegevens!$C$5="Ja",
            IFERROR(
                INDEX(Hulpsheets!$AO$3:$AR$18,
                    MATCH($C$9,Hulpsheets!$AN$3:$AN$18,0),
                    MATCH($C$6,Hulpsheets!$AO$3:$AR$3,0)
                ),
                ""
            ),
            IFERROR(
                INDEX(Hulpsheets!$AH$3:$AK$18,
                    MATCH($C$9,Hulpsheets!$AG$3:$AG$18,0),
                    MATCH($C$6,Hulpsheets!$AH$3:$AK$3,0)
                ),
                ""
            )
        ),
        IF($L150="Niet-economische activiteit",
            100%,
            IF(Basisgegevens!$C$5="Ja",
                IFERROR(
                    INDEX(Hulpsheets!$AO$3:$AR$18,
                        MATCH($C$9,Hulpsheets!$AN$3:$AN$18,0),
                        MATCH($C$6,Hulpsheets!$AO$3:$AR$3,0)
                    ),
                    ""
                ),
                IFERROR(
                    INDEX(Hulpsheets!$AH$3:$AK$18,
                        MATCH($C$9,Hulpsheets!$AG$3:$AG$18,0),
                        MATCH($C$6,Hulpsheets!$AH$3:$AK$3,0)
                    ),
                    ""
                )
            )
        )
    )
)</f>
        <v/>
      </c>
      <c r="N150" s="399"/>
      <c r="O150" s="77" t="str">
        <f t="shared" si="40"/>
        <v/>
      </c>
      <c r="P150" s="86" t="str">
        <f t="shared" si="41"/>
        <v/>
      </c>
      <c r="R150" s="404"/>
      <c r="S150" s="403" t="str">
        <f t="shared" si="46"/>
        <v/>
      </c>
      <c r="T150" s="130" t="str">
        <f t="shared" si="42"/>
        <v/>
      </c>
      <c r="U150" s="70"/>
      <c r="V150" s="404"/>
      <c r="W150" s="70"/>
      <c r="X150" s="404"/>
      <c r="Z150" s="403" t="str">
        <f t="shared" si="47"/>
        <v/>
      </c>
      <c r="AA150" s="130" t="str">
        <f t="shared" si="43"/>
        <v/>
      </c>
      <c r="AB150" s="403" t="str">
        <f t="shared" si="44"/>
        <v/>
      </c>
      <c r="AC150" s="130" t="str">
        <f t="shared" si="45"/>
        <v/>
      </c>
      <c r="AD150" s="461"/>
    </row>
    <row r="151" spans="2:30" ht="13.5" hidden="1" outlineLevel="1" thickBot="1" x14ac:dyDescent="0.25">
      <c r="B151" s="500"/>
      <c r="C151" s="501"/>
      <c r="D151" s="501"/>
      <c r="E151" s="501"/>
      <c r="F151" s="501"/>
      <c r="G151" s="501"/>
      <c r="H151" s="501"/>
      <c r="I151" s="501"/>
      <c r="J151" s="501"/>
      <c r="K151" s="502"/>
      <c r="L151" s="429" t="s">
        <v>120</v>
      </c>
      <c r="M151" s="257" t="str">
        <f>IF(LEN($C$5)&lt;=1,
    "",
    IF(
        OR($C$5="Overige (zorg-)instellingen",$C$5="Onderneming"),
        IF(Basisgegevens!$C$5="Ja",
            IFERROR(
                INDEX(Hulpsheets!$AO$3:$AR$18,
                    MATCH($C$9,Hulpsheets!$AN$3:$AN$18,0),
                    MATCH($C$6,Hulpsheets!$AO$3:$AR$3,0)
                ),
                ""
            ),
            IFERROR(
                INDEX(Hulpsheets!$AH$3:$AK$18,
                    MATCH($C$9,Hulpsheets!$AG$3:$AG$18,0),
                    MATCH($C$6,Hulpsheets!$AH$3:$AK$3,0)
                ),
                ""
            )
        ),
        IF($L151="Niet-economische activiteit",
            100%,
            IF(Basisgegevens!$C$5="Ja",
                IFERROR(
                    INDEX(Hulpsheets!$AO$3:$AR$18,
                        MATCH($C$9,Hulpsheets!$AN$3:$AN$18,0),
                        MATCH($C$6,Hulpsheets!$AO$3:$AR$3,0)
                    ),
                    ""
                ),
                IFERROR(
                    INDEX(Hulpsheets!$AH$3:$AK$18,
                        MATCH($C$9,Hulpsheets!$AG$3:$AG$18,0),
                        MATCH($C$6,Hulpsheets!$AH$3:$AK$3,0)
                    ),
                    ""
                )
            )
        )
    )
)</f>
        <v/>
      </c>
      <c r="N151" s="399"/>
      <c r="O151" s="77" t="str">
        <f t="shared" si="40"/>
        <v/>
      </c>
      <c r="P151" s="86" t="str">
        <f t="shared" si="41"/>
        <v/>
      </c>
      <c r="R151" s="404"/>
      <c r="S151" s="403" t="str">
        <f t="shared" si="46"/>
        <v/>
      </c>
      <c r="T151" s="130" t="str">
        <f t="shared" si="42"/>
        <v/>
      </c>
      <c r="U151" s="70"/>
      <c r="V151" s="404"/>
      <c r="W151" s="70"/>
      <c r="X151" s="404"/>
      <c r="Z151" s="403" t="str">
        <f t="shared" si="47"/>
        <v/>
      </c>
      <c r="AA151" s="130" t="str">
        <f t="shared" si="43"/>
        <v/>
      </c>
      <c r="AB151" s="403" t="str">
        <f t="shared" si="44"/>
        <v/>
      </c>
      <c r="AC151" s="130" t="str">
        <f t="shared" si="45"/>
        <v/>
      </c>
      <c r="AD151" s="461"/>
    </row>
    <row r="152" spans="2:30" ht="13.5" hidden="1" outlineLevel="1" thickBot="1" x14ac:dyDescent="0.25">
      <c r="B152" s="500"/>
      <c r="C152" s="501"/>
      <c r="D152" s="501"/>
      <c r="E152" s="501"/>
      <c r="F152" s="501"/>
      <c r="G152" s="501"/>
      <c r="H152" s="501"/>
      <c r="I152" s="501"/>
      <c r="J152" s="501"/>
      <c r="K152" s="502"/>
      <c r="L152" s="429" t="s">
        <v>120</v>
      </c>
      <c r="M152" s="257" t="str">
        <f>IF(LEN($C$5)&lt;=1,
    "",
    IF(
        OR($C$5="Overige (zorg-)instellingen",$C$5="Onderneming"),
        IF(Basisgegevens!$C$5="Ja",
            IFERROR(
                INDEX(Hulpsheets!$AO$3:$AR$18,
                    MATCH($C$9,Hulpsheets!$AN$3:$AN$18,0),
                    MATCH($C$6,Hulpsheets!$AO$3:$AR$3,0)
                ),
                ""
            ),
            IFERROR(
                INDEX(Hulpsheets!$AH$3:$AK$18,
                    MATCH($C$9,Hulpsheets!$AG$3:$AG$18,0),
                    MATCH($C$6,Hulpsheets!$AH$3:$AK$3,0)
                ),
                ""
            )
        ),
        IF($L152="Niet-economische activiteit",
            100%,
            IF(Basisgegevens!$C$5="Ja",
                IFERROR(
                    INDEX(Hulpsheets!$AO$3:$AR$18,
                        MATCH($C$9,Hulpsheets!$AN$3:$AN$18,0),
                        MATCH($C$6,Hulpsheets!$AO$3:$AR$3,0)
                    ),
                    ""
                ),
                IFERROR(
                    INDEX(Hulpsheets!$AH$3:$AK$18,
                        MATCH($C$9,Hulpsheets!$AG$3:$AG$18,0),
                        MATCH($C$6,Hulpsheets!$AH$3:$AK$3,0)
                    ),
                    ""
                )
            )
        )
    )
)</f>
        <v/>
      </c>
      <c r="N152" s="399"/>
      <c r="O152" s="77" t="str">
        <f t="shared" si="40"/>
        <v/>
      </c>
      <c r="P152" s="86" t="str">
        <f t="shared" si="41"/>
        <v/>
      </c>
      <c r="R152" s="404"/>
      <c r="S152" s="403" t="str">
        <f t="shared" si="46"/>
        <v/>
      </c>
      <c r="T152" s="130" t="str">
        <f t="shared" si="42"/>
        <v/>
      </c>
      <c r="U152" s="70"/>
      <c r="V152" s="404"/>
      <c r="W152" s="70"/>
      <c r="X152" s="404"/>
      <c r="Z152" s="403" t="str">
        <f t="shared" si="47"/>
        <v/>
      </c>
      <c r="AA152" s="130" t="str">
        <f t="shared" si="43"/>
        <v/>
      </c>
      <c r="AB152" s="403" t="str">
        <f t="shared" si="44"/>
        <v/>
      </c>
      <c r="AC152" s="130" t="str">
        <f t="shared" si="45"/>
        <v/>
      </c>
      <c r="AD152" s="461"/>
    </row>
    <row r="153" spans="2:30" ht="13.5" hidden="1" outlineLevel="1" thickBot="1" x14ac:dyDescent="0.25">
      <c r="B153" s="500"/>
      <c r="C153" s="501"/>
      <c r="D153" s="501"/>
      <c r="E153" s="501"/>
      <c r="F153" s="501"/>
      <c r="G153" s="501"/>
      <c r="H153" s="501"/>
      <c r="I153" s="501"/>
      <c r="J153" s="501"/>
      <c r="K153" s="502"/>
      <c r="L153" s="429" t="s">
        <v>120</v>
      </c>
      <c r="M153" s="257" t="str">
        <f>IF(LEN($C$5)&lt;=1,
    "",
    IF(
        OR($C$5="Overige (zorg-)instellingen",$C$5="Onderneming"),
        IF(Basisgegevens!$C$5="Ja",
            IFERROR(
                INDEX(Hulpsheets!$AO$3:$AR$18,
                    MATCH($C$9,Hulpsheets!$AN$3:$AN$18,0),
                    MATCH($C$6,Hulpsheets!$AO$3:$AR$3,0)
                ),
                ""
            ),
            IFERROR(
                INDEX(Hulpsheets!$AH$3:$AK$18,
                    MATCH($C$9,Hulpsheets!$AG$3:$AG$18,0),
                    MATCH($C$6,Hulpsheets!$AH$3:$AK$3,0)
                ),
                ""
            )
        ),
        IF($L153="Niet-economische activiteit",
            100%,
            IF(Basisgegevens!$C$5="Ja",
                IFERROR(
                    INDEX(Hulpsheets!$AO$3:$AR$18,
                        MATCH($C$9,Hulpsheets!$AN$3:$AN$18,0),
                        MATCH($C$6,Hulpsheets!$AO$3:$AR$3,0)
                    ),
                    ""
                ),
                IFERROR(
                    INDEX(Hulpsheets!$AH$3:$AK$18,
                        MATCH($C$9,Hulpsheets!$AG$3:$AG$18,0),
                        MATCH($C$6,Hulpsheets!$AH$3:$AK$3,0)
                    ),
                    ""
                )
            )
        )
    )
)</f>
        <v/>
      </c>
      <c r="N153" s="399"/>
      <c r="O153" s="77" t="str">
        <f t="shared" si="40"/>
        <v/>
      </c>
      <c r="P153" s="86" t="str">
        <f t="shared" si="41"/>
        <v/>
      </c>
      <c r="R153" s="404"/>
      <c r="S153" s="403" t="str">
        <f t="shared" si="46"/>
        <v/>
      </c>
      <c r="T153" s="130" t="str">
        <f t="shared" si="42"/>
        <v/>
      </c>
      <c r="U153" s="70"/>
      <c r="V153" s="404"/>
      <c r="W153" s="70"/>
      <c r="X153" s="404"/>
      <c r="Z153" s="403" t="str">
        <f t="shared" si="47"/>
        <v/>
      </c>
      <c r="AA153" s="130" t="str">
        <f t="shared" si="43"/>
        <v/>
      </c>
      <c r="AB153" s="403" t="str">
        <f t="shared" si="44"/>
        <v/>
      </c>
      <c r="AC153" s="130" t="str">
        <f t="shared" si="45"/>
        <v/>
      </c>
      <c r="AD153" s="461"/>
    </row>
    <row r="154" spans="2:30" ht="13.5" hidden="1" outlineLevel="1" thickBot="1" x14ac:dyDescent="0.25">
      <c r="B154" s="500"/>
      <c r="C154" s="501"/>
      <c r="D154" s="501"/>
      <c r="E154" s="501"/>
      <c r="F154" s="501"/>
      <c r="G154" s="501"/>
      <c r="H154" s="501"/>
      <c r="I154" s="501"/>
      <c r="J154" s="501"/>
      <c r="K154" s="502"/>
      <c r="L154" s="429" t="s">
        <v>120</v>
      </c>
      <c r="M154" s="257" t="str">
        <f>IF(LEN($C$5)&lt;=1,
    "",
    IF(
        OR($C$5="Overige (zorg-)instellingen",$C$5="Onderneming"),
        IF(Basisgegevens!$C$5="Ja",
            IFERROR(
                INDEX(Hulpsheets!$AO$3:$AR$18,
                    MATCH($C$9,Hulpsheets!$AN$3:$AN$18,0),
                    MATCH($C$6,Hulpsheets!$AO$3:$AR$3,0)
                ),
                ""
            ),
            IFERROR(
                INDEX(Hulpsheets!$AH$3:$AK$18,
                    MATCH($C$9,Hulpsheets!$AG$3:$AG$18,0),
                    MATCH($C$6,Hulpsheets!$AH$3:$AK$3,0)
                ),
                ""
            )
        ),
        IF($L154="Niet-economische activiteit",
            100%,
            IF(Basisgegevens!$C$5="Ja",
                IFERROR(
                    INDEX(Hulpsheets!$AO$3:$AR$18,
                        MATCH($C$9,Hulpsheets!$AN$3:$AN$18,0),
                        MATCH($C$6,Hulpsheets!$AO$3:$AR$3,0)
                    ),
                    ""
                ),
                IFERROR(
                    INDEX(Hulpsheets!$AH$3:$AK$18,
                        MATCH($C$9,Hulpsheets!$AG$3:$AG$18,0),
                        MATCH($C$6,Hulpsheets!$AH$3:$AK$3,0)
                    ),
                    ""
                )
            )
        )
    )
)</f>
        <v/>
      </c>
      <c r="N154" s="399"/>
      <c r="O154" s="77" t="str">
        <f t="shared" si="40"/>
        <v/>
      </c>
      <c r="P154" s="86" t="str">
        <f t="shared" si="41"/>
        <v/>
      </c>
      <c r="R154" s="404"/>
      <c r="S154" s="403" t="str">
        <f t="shared" si="46"/>
        <v/>
      </c>
      <c r="T154" s="130" t="str">
        <f t="shared" si="42"/>
        <v/>
      </c>
      <c r="U154" s="70"/>
      <c r="V154" s="404"/>
      <c r="W154" s="70"/>
      <c r="X154" s="404"/>
      <c r="Z154" s="403" t="str">
        <f t="shared" si="47"/>
        <v/>
      </c>
      <c r="AA154" s="130" t="str">
        <f t="shared" si="43"/>
        <v/>
      </c>
      <c r="AB154" s="403" t="str">
        <f t="shared" si="44"/>
        <v/>
      </c>
      <c r="AC154" s="130" t="str">
        <f t="shared" si="45"/>
        <v/>
      </c>
      <c r="AD154" s="461"/>
    </row>
    <row r="155" spans="2:30" ht="13.5" hidden="1" outlineLevel="1" thickBot="1" x14ac:dyDescent="0.25">
      <c r="B155" s="500"/>
      <c r="C155" s="501"/>
      <c r="D155" s="501"/>
      <c r="E155" s="501"/>
      <c r="F155" s="501"/>
      <c r="G155" s="501"/>
      <c r="H155" s="501"/>
      <c r="I155" s="501"/>
      <c r="J155" s="501"/>
      <c r="K155" s="502"/>
      <c r="L155" s="429" t="s">
        <v>120</v>
      </c>
      <c r="M155" s="257" t="str">
        <f>IF(LEN($C$5)&lt;=1,
    "",
    IF(
        OR($C$5="Overige (zorg-)instellingen",$C$5="Onderneming"),
        IF(Basisgegevens!$C$5="Ja",
            IFERROR(
                INDEX(Hulpsheets!$AO$3:$AR$18,
                    MATCH($C$9,Hulpsheets!$AN$3:$AN$18,0),
                    MATCH($C$6,Hulpsheets!$AO$3:$AR$3,0)
                ),
                ""
            ),
            IFERROR(
                INDEX(Hulpsheets!$AH$3:$AK$18,
                    MATCH($C$9,Hulpsheets!$AG$3:$AG$18,0),
                    MATCH($C$6,Hulpsheets!$AH$3:$AK$3,0)
                ),
                ""
            )
        ),
        IF($L155="Niet-economische activiteit",
            100%,
            IF(Basisgegevens!$C$5="Ja",
                IFERROR(
                    INDEX(Hulpsheets!$AO$3:$AR$18,
                        MATCH($C$9,Hulpsheets!$AN$3:$AN$18,0),
                        MATCH($C$6,Hulpsheets!$AO$3:$AR$3,0)
                    ),
                    ""
                ),
                IFERROR(
                    INDEX(Hulpsheets!$AH$3:$AK$18,
                        MATCH($C$9,Hulpsheets!$AG$3:$AG$18,0),
                        MATCH($C$6,Hulpsheets!$AH$3:$AK$3,0)
                    ),
                    ""
                )
            )
        )
    )
)</f>
        <v/>
      </c>
      <c r="N155" s="399"/>
      <c r="O155" s="77" t="str">
        <f t="shared" si="40"/>
        <v/>
      </c>
      <c r="P155" s="86" t="str">
        <f t="shared" si="41"/>
        <v/>
      </c>
      <c r="R155" s="404"/>
      <c r="S155" s="403" t="str">
        <f t="shared" si="46"/>
        <v/>
      </c>
      <c r="T155" s="130" t="str">
        <f t="shared" si="42"/>
        <v/>
      </c>
      <c r="U155" s="70"/>
      <c r="V155" s="404"/>
      <c r="W155" s="70"/>
      <c r="X155" s="404"/>
      <c r="Z155" s="403" t="str">
        <f t="shared" si="47"/>
        <v/>
      </c>
      <c r="AA155" s="130" t="str">
        <f t="shared" si="43"/>
        <v/>
      </c>
      <c r="AB155" s="403" t="str">
        <f t="shared" si="44"/>
        <v/>
      </c>
      <c r="AC155" s="130" t="str">
        <f t="shared" si="45"/>
        <v/>
      </c>
      <c r="AD155" s="461"/>
    </row>
    <row r="156" spans="2:30" ht="13.5" hidden="1" outlineLevel="1" thickBot="1" x14ac:dyDescent="0.25">
      <c r="B156" s="500"/>
      <c r="C156" s="501"/>
      <c r="D156" s="501"/>
      <c r="E156" s="501"/>
      <c r="F156" s="501"/>
      <c r="G156" s="501"/>
      <c r="H156" s="501"/>
      <c r="I156" s="501"/>
      <c r="J156" s="501"/>
      <c r="K156" s="502"/>
      <c r="L156" s="429" t="s">
        <v>120</v>
      </c>
      <c r="M156" s="257" t="str">
        <f>IF(LEN($C$5)&lt;=1,
    "",
    IF(
        OR($C$5="Overige (zorg-)instellingen",$C$5="Onderneming"),
        IF(Basisgegevens!$C$5="Ja",
            IFERROR(
                INDEX(Hulpsheets!$AO$3:$AR$18,
                    MATCH($C$9,Hulpsheets!$AN$3:$AN$18,0),
                    MATCH($C$6,Hulpsheets!$AO$3:$AR$3,0)
                ),
                ""
            ),
            IFERROR(
                INDEX(Hulpsheets!$AH$3:$AK$18,
                    MATCH($C$9,Hulpsheets!$AG$3:$AG$18,0),
                    MATCH($C$6,Hulpsheets!$AH$3:$AK$3,0)
                ),
                ""
            )
        ),
        IF($L156="Niet-economische activiteit",
            100%,
            IF(Basisgegevens!$C$5="Ja",
                IFERROR(
                    INDEX(Hulpsheets!$AO$3:$AR$18,
                        MATCH($C$9,Hulpsheets!$AN$3:$AN$18,0),
                        MATCH($C$6,Hulpsheets!$AO$3:$AR$3,0)
                    ),
                    ""
                ),
                IFERROR(
                    INDEX(Hulpsheets!$AH$3:$AK$18,
                        MATCH($C$9,Hulpsheets!$AG$3:$AG$18,0),
                        MATCH($C$6,Hulpsheets!$AH$3:$AK$3,0)
                    ),
                    ""
                )
            )
        )
    )
)</f>
        <v/>
      </c>
      <c r="N156" s="399"/>
      <c r="O156" s="77" t="str">
        <f t="shared" si="40"/>
        <v/>
      </c>
      <c r="P156" s="86" t="str">
        <f t="shared" si="41"/>
        <v/>
      </c>
      <c r="R156" s="404"/>
      <c r="S156" s="403" t="str">
        <f t="shared" si="46"/>
        <v/>
      </c>
      <c r="T156" s="130" t="str">
        <f t="shared" si="42"/>
        <v/>
      </c>
      <c r="U156" s="70"/>
      <c r="V156" s="404"/>
      <c r="W156" s="70"/>
      <c r="X156" s="404"/>
      <c r="Z156" s="403" t="str">
        <f t="shared" si="47"/>
        <v/>
      </c>
      <c r="AA156" s="130" t="str">
        <f t="shared" si="43"/>
        <v/>
      </c>
      <c r="AB156" s="403" t="str">
        <f t="shared" si="44"/>
        <v/>
      </c>
      <c r="AC156" s="130" t="str">
        <f t="shared" si="45"/>
        <v/>
      </c>
      <c r="AD156" s="461"/>
    </row>
    <row r="157" spans="2:30" ht="13.5" hidden="1" outlineLevel="1" thickBot="1" x14ac:dyDescent="0.25">
      <c r="B157" s="532"/>
      <c r="C157" s="533"/>
      <c r="D157" s="533"/>
      <c r="E157" s="533"/>
      <c r="F157" s="533"/>
      <c r="G157" s="533"/>
      <c r="H157" s="533"/>
      <c r="I157" s="533"/>
      <c r="J157" s="533"/>
      <c r="K157" s="534"/>
      <c r="L157" s="428" t="s">
        <v>120</v>
      </c>
      <c r="M157" s="427" t="str">
        <f>IF(LEN($C$5)&lt;=1,
    "",
    IF(
        OR($C$5="Overige (zorg-)instellingen",$C$5="Onderneming"),
        IF(Basisgegevens!$C$5="Ja",
            IFERROR(
                INDEX(Hulpsheets!$AO$3:$AR$18,
                    MATCH($C$9,Hulpsheets!$AN$3:$AN$18,0),
                    MATCH($C$6,Hulpsheets!$AO$3:$AR$3,0)
                ),
                ""
            ),
            IFERROR(
                INDEX(Hulpsheets!$AH$3:$AK$18,
                    MATCH($C$9,Hulpsheets!$AG$3:$AG$18,0),
                    MATCH($C$6,Hulpsheets!$AH$3:$AK$3,0)
                ),
                ""
            )
        ),
        IF($L157="Niet-economische activiteit",
            100%,
            IF(Basisgegevens!$C$5="Ja",
                IFERROR(
                    INDEX(Hulpsheets!$AO$3:$AR$18,
                        MATCH($C$9,Hulpsheets!$AN$3:$AN$18,0),
                        MATCH($C$6,Hulpsheets!$AO$3:$AR$3,0)
                    ),
                    ""
                ),
                IFERROR(
                    INDEX(Hulpsheets!$AH$3:$AK$18,
                        MATCH($C$9,Hulpsheets!$AG$3:$AG$18,0),
                        MATCH($C$6,Hulpsheets!$AH$3:$AK$3,0)
                    ),
                    ""
                )
            )
        )
    )
)</f>
        <v/>
      </c>
      <c r="N157" s="399"/>
      <c r="O157" s="87" t="str">
        <f t="shared" si="40"/>
        <v/>
      </c>
      <c r="P157" s="88" t="str">
        <f t="shared" si="41"/>
        <v/>
      </c>
      <c r="R157" s="405"/>
      <c r="S157" s="403" t="str">
        <f t="shared" si="46"/>
        <v/>
      </c>
      <c r="T157" s="365" t="str">
        <f t="shared" si="42"/>
        <v/>
      </c>
      <c r="U157" s="70"/>
      <c r="V157" s="405"/>
      <c r="W157" s="70"/>
      <c r="X157" s="405"/>
      <c r="Z157" s="403" t="str">
        <f t="shared" si="47"/>
        <v/>
      </c>
      <c r="AA157" s="365" t="str">
        <f t="shared" si="43"/>
        <v/>
      </c>
      <c r="AB157" s="403" t="str">
        <f t="shared" si="44"/>
        <v/>
      </c>
      <c r="AC157" s="365" t="str">
        <f t="shared" si="45"/>
        <v/>
      </c>
      <c r="AD157" s="461"/>
    </row>
    <row r="158" spans="2:30" ht="13.5" collapsed="1" thickBot="1" x14ac:dyDescent="0.25">
      <c r="B158" s="32"/>
      <c r="C158" s="32"/>
      <c r="D158" s="103"/>
      <c r="E158" s="110"/>
      <c r="F158" s="110"/>
      <c r="G158" s="111"/>
      <c r="H158" s="112"/>
      <c r="I158" s="29"/>
      <c r="J158" s="111"/>
      <c r="L158" s="418" t="s">
        <v>102</v>
      </c>
      <c r="M158" s="78"/>
      <c r="N158" s="101">
        <f>SUM(N133:N157)</f>
        <v>0</v>
      </c>
      <c r="O158" s="101">
        <f>SUM(O133:O157)</f>
        <v>0</v>
      </c>
      <c r="P158" s="101">
        <f>SUM(P133:P157)</f>
        <v>0</v>
      </c>
      <c r="Q158" s="29"/>
      <c r="R158" s="439">
        <f>SUM(R133:R157)</f>
        <v>0</v>
      </c>
      <c r="S158" s="102">
        <f>SUM(S133:S157)</f>
        <v>0</v>
      </c>
      <c r="T158" s="102">
        <f>SUM(T133:T157)</f>
        <v>0</v>
      </c>
      <c r="V158" s="439">
        <f>SUM(V133:V157)</f>
        <v>0</v>
      </c>
      <c r="W158" s="70"/>
      <c r="X158" s="439">
        <f>SUM(X133:X157)</f>
        <v>0</v>
      </c>
      <c r="Z158" s="102">
        <f>SUM(Z133:Z157)</f>
        <v>0</v>
      </c>
      <c r="AA158" s="102">
        <f>SUM(AA133:AA157)</f>
        <v>0</v>
      </c>
      <c r="AB158" s="102">
        <f>SUM(AB133:AB157)</f>
        <v>0</v>
      </c>
      <c r="AC158" s="102">
        <f>SUM(AC133:AC157)</f>
        <v>0</v>
      </c>
      <c r="AD158" s="100"/>
    </row>
    <row r="159" spans="2:30" ht="13.5" thickBot="1" x14ac:dyDescent="0.25">
      <c r="B159" s="32"/>
      <c r="C159" s="32"/>
      <c r="D159" s="103"/>
      <c r="E159" s="110"/>
      <c r="F159" s="110"/>
      <c r="G159" s="111"/>
      <c r="H159" s="112"/>
      <c r="I159" s="29"/>
      <c r="J159" s="111"/>
      <c r="W159" s="100"/>
      <c r="X159" s="100"/>
      <c r="AB159" s="100"/>
    </row>
    <row r="160" spans="2:30" ht="15" customHeight="1" thickBot="1" x14ac:dyDescent="0.25">
      <c r="B160" s="503" t="s">
        <v>124</v>
      </c>
      <c r="C160" s="503"/>
      <c r="D160" s="503"/>
      <c r="E160" s="503"/>
      <c r="F160" s="29"/>
      <c r="I160" s="29"/>
      <c r="P160" s="29"/>
      <c r="Q160" s="29"/>
      <c r="R160" s="406" t="s">
        <v>87</v>
      </c>
      <c r="S160" s="401"/>
      <c r="T160" s="402"/>
      <c r="U160" s="29"/>
      <c r="V160" s="498" t="s">
        <v>61</v>
      </c>
      <c r="W160" s="6"/>
      <c r="X160" s="498" t="s">
        <v>62</v>
      </c>
      <c r="Z160" s="412"/>
      <c r="AA160" s="413"/>
      <c r="AB160" s="412"/>
      <c r="AC160" s="413"/>
      <c r="AD160" s="463"/>
    </row>
    <row r="161" spans="1:30" ht="13.5" thickBot="1" x14ac:dyDescent="0.25">
      <c r="B161" s="106"/>
      <c r="C161" s="106"/>
      <c r="D161" s="107"/>
      <c r="E161" s="107"/>
      <c r="G161" s="107"/>
      <c r="H161" s="108"/>
      <c r="I161" s="95"/>
      <c r="J161" s="107"/>
      <c r="K161" s="107"/>
      <c r="L161" s="107"/>
      <c r="P161" s="29"/>
      <c r="Q161" s="29"/>
      <c r="R161" s="6"/>
      <c r="S161" s="6"/>
      <c r="T161" s="6"/>
      <c r="U161" s="29"/>
      <c r="V161" s="499"/>
      <c r="W161" s="6"/>
      <c r="X161" s="499"/>
      <c r="Z161" s="6"/>
      <c r="AA161" s="6"/>
      <c r="AB161" s="6"/>
      <c r="AC161" s="97"/>
      <c r="AD161" s="97"/>
    </row>
    <row r="162" spans="1:30" ht="21" customHeight="1" thickBot="1" x14ac:dyDescent="0.25">
      <c r="A162" s="120"/>
      <c r="B162" s="504" t="s">
        <v>109</v>
      </c>
      <c r="C162" s="505"/>
      <c r="D162" s="505"/>
      <c r="E162" s="505"/>
      <c r="F162" s="505"/>
      <c r="G162" s="505"/>
      <c r="H162" s="505"/>
      <c r="I162" s="505"/>
      <c r="J162" s="505"/>
      <c r="K162" s="506"/>
      <c r="L162" s="236" t="s">
        <v>235</v>
      </c>
      <c r="M162" s="143" t="s">
        <v>94</v>
      </c>
      <c r="N162" s="237" t="s">
        <v>66</v>
      </c>
      <c r="O162" s="237" t="s">
        <v>95</v>
      </c>
      <c r="P162" s="237" t="s">
        <v>96</v>
      </c>
      <c r="Q162" s="120"/>
      <c r="R162" s="239" t="s">
        <v>68</v>
      </c>
      <c r="S162" s="238" t="s">
        <v>97</v>
      </c>
      <c r="T162" s="93" t="s">
        <v>70</v>
      </c>
      <c r="U162" s="119"/>
      <c r="V162" s="239" t="s">
        <v>68</v>
      </c>
      <c r="W162" s="409"/>
      <c r="X162" s="239" t="s">
        <v>68</v>
      </c>
      <c r="Y162" s="120"/>
      <c r="Z162" s="238" t="s">
        <v>97</v>
      </c>
      <c r="AA162" s="238" t="s">
        <v>70</v>
      </c>
      <c r="AB162" s="238" t="s">
        <v>97</v>
      </c>
      <c r="AC162" s="238" t="s">
        <v>70</v>
      </c>
      <c r="AD162" s="118"/>
    </row>
    <row r="163" spans="1:30" x14ac:dyDescent="0.2">
      <c r="B163" s="507"/>
      <c r="C163" s="508"/>
      <c r="D163" s="508"/>
      <c r="E163" s="508"/>
      <c r="F163" s="508"/>
      <c r="G163" s="508"/>
      <c r="H163" s="508"/>
      <c r="I163" s="508"/>
      <c r="J163" s="508"/>
      <c r="K163" s="509"/>
      <c r="L163" s="429" t="s">
        <v>120</v>
      </c>
      <c r="M163" s="257" t="str">
        <f>IF(LEN($C$5)&lt;=1,
    "",
    IF(
        OR($C$5="Overige (zorg-)instellingen",$C$5="Onderneming"),
        IF(Basisgegevens!$C$5="Ja",
            IFERROR(
                INDEX(Hulpsheets!$AO$3:$AR$18,
                    MATCH($C$9,Hulpsheets!$AN$3:$AN$18,0),
                    MATCH($C$6,Hulpsheets!$AO$3:$AR$3,0)
                ),
                ""
            ),
            IFERROR(
                INDEX(Hulpsheets!$AH$3:$AK$18,
                    MATCH($C$9,Hulpsheets!$AG$3:$AG$18,0),
                    MATCH($C$6,Hulpsheets!$AH$3:$AK$3,0)
                ),
                ""
            )
        ),
        IF($L163="Niet-economische activiteit",
            100%,
            IF(Basisgegevens!$C$5="Ja",
                IFERROR(
                    INDEX(Hulpsheets!$AO$3:$AR$18,
                        MATCH($C$9,Hulpsheets!$AN$3:$AN$18,0),
                        MATCH($C$6,Hulpsheets!$AO$3:$AR$3,0)
                    ),
                    ""
                ),
                IFERROR(
                    INDEX(Hulpsheets!$AH$3:$AK$18,
                        MATCH($C$9,Hulpsheets!$AG$3:$AG$18,0),
                        MATCH($C$6,Hulpsheets!$AH$3:$AK$3,0)
                    ),
                    ""
                )
            )
        )
    )
)</f>
        <v/>
      </c>
      <c r="N163" s="398"/>
      <c r="O163" s="394" t="str">
        <f t="shared" ref="O163:O187" si="48">IFERROR(N163*M163,"")</f>
        <v/>
      </c>
      <c r="P163" s="85" t="str">
        <f t="shared" ref="P163:P187" si="49">IFERROR(N163-O163,"")</f>
        <v/>
      </c>
      <c r="R163" s="404"/>
      <c r="S163" s="403" t="str">
        <f>IFERROR($R163*(1-$M163),"")</f>
        <v/>
      </c>
      <c r="T163" s="130" t="str">
        <f t="shared" ref="T163:T187" si="50">IFERROR(R163-S163,"")</f>
        <v/>
      </c>
      <c r="U163" s="80"/>
      <c r="V163" s="404"/>
      <c r="W163" s="70"/>
      <c r="X163" s="404"/>
      <c r="Z163" s="403" t="str">
        <f>IFERROR($V163*(1-$M163),"")</f>
        <v/>
      </c>
      <c r="AA163" s="130" t="str">
        <f t="shared" ref="AA163:AA187" si="51">IFERROR(V163-Z163,"")</f>
        <v/>
      </c>
      <c r="AB163" s="403" t="str">
        <f t="shared" ref="AB163:AB187" si="52">IFERROR($X163*(1-$M163),"")</f>
        <v/>
      </c>
      <c r="AC163" s="130" t="str">
        <f t="shared" ref="AC163:AC187" si="53">IFERROR(X163-AB163,"")</f>
        <v/>
      </c>
      <c r="AD163" s="461"/>
    </row>
    <row r="164" spans="1:30" x14ac:dyDescent="0.2">
      <c r="B164" s="500"/>
      <c r="C164" s="501"/>
      <c r="D164" s="501"/>
      <c r="E164" s="501"/>
      <c r="F164" s="501"/>
      <c r="G164" s="501"/>
      <c r="H164" s="501"/>
      <c r="I164" s="501"/>
      <c r="J164" s="501"/>
      <c r="K164" s="502"/>
      <c r="L164" s="429" t="s">
        <v>120</v>
      </c>
      <c r="M164" s="257" t="str">
        <f>IF(LEN($C$5)&lt;=1,
    "",
    IF(
        OR($C$5="Overige (zorg-)instellingen",$C$5="Onderneming"),
        IF(Basisgegevens!$C$5="Ja",
            IFERROR(
                INDEX(Hulpsheets!$AO$3:$AR$18,
                    MATCH($C$9,Hulpsheets!$AN$3:$AN$18,0),
                    MATCH($C$6,Hulpsheets!$AO$3:$AR$3,0)
                ),
                ""
            ),
            IFERROR(
                INDEX(Hulpsheets!$AH$3:$AK$18,
                    MATCH($C$9,Hulpsheets!$AG$3:$AG$18,0),
                    MATCH($C$6,Hulpsheets!$AH$3:$AK$3,0)
                ),
                ""
            )
        ),
        IF($L164="Niet-economische activiteit",
            100%,
            IF(Basisgegevens!$C$5="Ja",
                IFERROR(
                    INDEX(Hulpsheets!$AO$3:$AR$18,
                        MATCH($C$9,Hulpsheets!$AN$3:$AN$18,0),
                        MATCH($C$6,Hulpsheets!$AO$3:$AR$3,0)
                    ),
                    ""
                ),
                IFERROR(
                    INDEX(Hulpsheets!$AH$3:$AK$18,
                        MATCH($C$9,Hulpsheets!$AG$3:$AG$18,0),
                        MATCH($C$6,Hulpsheets!$AH$3:$AK$3,0)
                    ),
                    ""
                )
            )
        )
    )
)</f>
        <v/>
      </c>
      <c r="N164" s="399"/>
      <c r="O164" s="395" t="str">
        <f t="shared" si="48"/>
        <v/>
      </c>
      <c r="P164" s="86" t="str">
        <f t="shared" si="49"/>
        <v/>
      </c>
      <c r="R164" s="404"/>
      <c r="S164" s="403" t="str">
        <f t="shared" ref="S164:S187" si="54">IFERROR($R164*(1-$M164),"")</f>
        <v/>
      </c>
      <c r="T164" s="130" t="str">
        <f t="shared" si="50"/>
        <v/>
      </c>
      <c r="U164" s="70"/>
      <c r="V164" s="404"/>
      <c r="W164" s="70"/>
      <c r="X164" s="404"/>
      <c r="Z164" s="403" t="str">
        <f t="shared" ref="Z164:Z187" si="55">IFERROR($V164*(1-$M164),"")</f>
        <v/>
      </c>
      <c r="AA164" s="130" t="str">
        <f t="shared" si="51"/>
        <v/>
      </c>
      <c r="AB164" s="403" t="str">
        <f t="shared" si="52"/>
        <v/>
      </c>
      <c r="AC164" s="130" t="str">
        <f t="shared" si="53"/>
        <v/>
      </c>
      <c r="AD164" s="461"/>
    </row>
    <row r="165" spans="1:30" x14ac:dyDescent="0.2">
      <c r="B165" s="500"/>
      <c r="C165" s="501"/>
      <c r="D165" s="501"/>
      <c r="E165" s="501"/>
      <c r="F165" s="501"/>
      <c r="G165" s="501"/>
      <c r="H165" s="501"/>
      <c r="I165" s="501"/>
      <c r="J165" s="501"/>
      <c r="K165" s="502"/>
      <c r="L165" s="429" t="s">
        <v>120</v>
      </c>
      <c r="M165" s="257" t="str">
        <f>IF(LEN($C$5)&lt;=1,
    "",
    IF(
        OR($C$5="Overige (zorg-)instellingen",$C$5="Onderneming"),
        IF(Basisgegevens!$C$5="Ja",
            IFERROR(
                INDEX(Hulpsheets!$AO$3:$AR$18,
                    MATCH($C$9,Hulpsheets!$AN$3:$AN$18,0),
                    MATCH($C$6,Hulpsheets!$AO$3:$AR$3,0)
                ),
                ""
            ),
            IFERROR(
                INDEX(Hulpsheets!$AH$3:$AK$18,
                    MATCH($C$9,Hulpsheets!$AG$3:$AG$18,0),
                    MATCH($C$6,Hulpsheets!$AH$3:$AK$3,0)
                ),
                ""
            )
        ),
        IF($L165="Niet-economische activiteit",
            100%,
            IF(Basisgegevens!$C$5="Ja",
                IFERROR(
                    INDEX(Hulpsheets!$AO$3:$AR$18,
                        MATCH($C$9,Hulpsheets!$AN$3:$AN$18,0),
                        MATCH($C$6,Hulpsheets!$AO$3:$AR$3,0)
                    ),
                    ""
                ),
                IFERROR(
                    INDEX(Hulpsheets!$AH$3:$AK$18,
                        MATCH($C$9,Hulpsheets!$AG$3:$AG$18,0),
                        MATCH($C$6,Hulpsheets!$AH$3:$AK$3,0)
                    ),
                    ""
                )
            )
        )
    )
)</f>
        <v/>
      </c>
      <c r="N165" s="399"/>
      <c r="O165" s="395" t="str">
        <f t="shared" si="48"/>
        <v/>
      </c>
      <c r="P165" s="86" t="str">
        <f t="shared" si="49"/>
        <v/>
      </c>
      <c r="R165" s="404"/>
      <c r="S165" s="403" t="str">
        <f t="shared" si="54"/>
        <v/>
      </c>
      <c r="T165" s="130" t="str">
        <f t="shared" si="50"/>
        <v/>
      </c>
      <c r="U165" s="70"/>
      <c r="V165" s="404"/>
      <c r="W165" s="70"/>
      <c r="X165" s="404"/>
      <c r="Z165" s="403" t="str">
        <f t="shared" si="55"/>
        <v/>
      </c>
      <c r="AA165" s="130" t="str">
        <f t="shared" si="51"/>
        <v/>
      </c>
      <c r="AB165" s="403" t="str">
        <f t="shared" si="52"/>
        <v/>
      </c>
      <c r="AC165" s="130" t="str">
        <f t="shared" si="53"/>
        <v/>
      </c>
      <c r="AD165" s="461"/>
    </row>
    <row r="166" spans="1:30" x14ac:dyDescent="0.2">
      <c r="B166" s="500"/>
      <c r="C166" s="501"/>
      <c r="D166" s="501"/>
      <c r="E166" s="501"/>
      <c r="F166" s="501"/>
      <c r="G166" s="501"/>
      <c r="H166" s="501"/>
      <c r="I166" s="501"/>
      <c r="J166" s="501"/>
      <c r="K166" s="502"/>
      <c r="L166" s="429" t="s">
        <v>120</v>
      </c>
      <c r="M166" s="257" t="str">
        <f>IF(LEN($C$5)&lt;=1,
    "",
    IF(
        OR($C$5="Overige (zorg-)instellingen",$C$5="Onderneming"),
        IF(Basisgegevens!$C$5="Ja",
            IFERROR(
                INDEX(Hulpsheets!$AO$3:$AR$18,
                    MATCH($C$9,Hulpsheets!$AN$3:$AN$18,0),
                    MATCH($C$6,Hulpsheets!$AO$3:$AR$3,0)
                ),
                ""
            ),
            IFERROR(
                INDEX(Hulpsheets!$AH$3:$AK$18,
                    MATCH($C$9,Hulpsheets!$AG$3:$AG$18,0),
                    MATCH($C$6,Hulpsheets!$AH$3:$AK$3,0)
                ),
                ""
            )
        ),
        IF($L166="Niet-economische activiteit",
            100%,
            IF(Basisgegevens!$C$5="Ja",
                IFERROR(
                    INDEX(Hulpsheets!$AO$3:$AR$18,
                        MATCH($C$9,Hulpsheets!$AN$3:$AN$18,0),
                        MATCH($C$6,Hulpsheets!$AO$3:$AR$3,0)
                    ),
                    ""
                ),
                IFERROR(
                    INDEX(Hulpsheets!$AH$3:$AK$18,
                        MATCH($C$9,Hulpsheets!$AG$3:$AG$18,0),
                        MATCH($C$6,Hulpsheets!$AH$3:$AK$3,0)
                    ),
                    ""
                )
            )
        )
    )
)</f>
        <v/>
      </c>
      <c r="N166" s="399"/>
      <c r="O166" s="395" t="str">
        <f t="shared" si="48"/>
        <v/>
      </c>
      <c r="P166" s="86" t="str">
        <f t="shared" si="49"/>
        <v/>
      </c>
      <c r="R166" s="404"/>
      <c r="S166" s="403" t="str">
        <f t="shared" si="54"/>
        <v/>
      </c>
      <c r="T166" s="130" t="str">
        <f t="shared" si="50"/>
        <v/>
      </c>
      <c r="U166" s="70"/>
      <c r="V166" s="404"/>
      <c r="W166" s="70"/>
      <c r="X166" s="404"/>
      <c r="Z166" s="403" t="str">
        <f t="shared" si="55"/>
        <v/>
      </c>
      <c r="AA166" s="130" t="str">
        <f t="shared" si="51"/>
        <v/>
      </c>
      <c r="AB166" s="403" t="str">
        <f t="shared" si="52"/>
        <v/>
      </c>
      <c r="AC166" s="130" t="str">
        <f t="shared" si="53"/>
        <v/>
      </c>
      <c r="AD166" s="461"/>
    </row>
    <row r="167" spans="1:30" x14ac:dyDescent="0.2">
      <c r="B167" s="500"/>
      <c r="C167" s="501"/>
      <c r="D167" s="501"/>
      <c r="E167" s="501"/>
      <c r="F167" s="501"/>
      <c r="G167" s="501"/>
      <c r="H167" s="501"/>
      <c r="I167" s="501"/>
      <c r="J167" s="501"/>
      <c r="K167" s="502"/>
      <c r="L167" s="429" t="s">
        <v>120</v>
      </c>
      <c r="M167" s="257" t="str">
        <f>IF(LEN($C$5)&lt;=1,
    "",
    IF(
        OR($C$5="Overige (zorg-)instellingen",$C$5="Onderneming"),
        IF(Basisgegevens!$C$5="Ja",
            IFERROR(
                INDEX(Hulpsheets!$AO$3:$AR$18,
                    MATCH($C$9,Hulpsheets!$AN$3:$AN$18,0),
                    MATCH($C$6,Hulpsheets!$AO$3:$AR$3,0)
                ),
                ""
            ),
            IFERROR(
                INDEX(Hulpsheets!$AH$3:$AK$18,
                    MATCH($C$9,Hulpsheets!$AG$3:$AG$18,0),
                    MATCH($C$6,Hulpsheets!$AH$3:$AK$3,0)
                ),
                ""
            )
        ),
        IF($L167="Niet-economische activiteit",
            100%,
            IF(Basisgegevens!$C$5="Ja",
                IFERROR(
                    INDEX(Hulpsheets!$AO$3:$AR$18,
                        MATCH($C$9,Hulpsheets!$AN$3:$AN$18,0),
                        MATCH($C$6,Hulpsheets!$AO$3:$AR$3,0)
                    ),
                    ""
                ),
                IFERROR(
                    INDEX(Hulpsheets!$AH$3:$AK$18,
                        MATCH($C$9,Hulpsheets!$AG$3:$AG$18,0),
                        MATCH($C$6,Hulpsheets!$AH$3:$AK$3,0)
                    ),
                    ""
                )
            )
        )
    )
)</f>
        <v/>
      </c>
      <c r="N167" s="399"/>
      <c r="O167" s="395" t="str">
        <f t="shared" si="48"/>
        <v/>
      </c>
      <c r="P167" s="86" t="str">
        <f t="shared" si="49"/>
        <v/>
      </c>
      <c r="R167" s="404"/>
      <c r="S167" s="403" t="str">
        <f t="shared" si="54"/>
        <v/>
      </c>
      <c r="T167" s="130" t="str">
        <f t="shared" si="50"/>
        <v/>
      </c>
      <c r="U167" s="70"/>
      <c r="V167" s="404"/>
      <c r="W167" s="70"/>
      <c r="X167" s="404"/>
      <c r="Z167" s="403" t="str">
        <f t="shared" si="55"/>
        <v/>
      </c>
      <c r="AA167" s="130" t="str">
        <f t="shared" si="51"/>
        <v/>
      </c>
      <c r="AB167" s="403" t="str">
        <f t="shared" si="52"/>
        <v/>
      </c>
      <c r="AC167" s="130" t="str">
        <f t="shared" si="53"/>
        <v/>
      </c>
      <c r="AD167" s="461"/>
    </row>
    <row r="168" spans="1:30" x14ac:dyDescent="0.2">
      <c r="B168" s="500"/>
      <c r="C168" s="501"/>
      <c r="D168" s="501"/>
      <c r="E168" s="501"/>
      <c r="F168" s="501"/>
      <c r="G168" s="501"/>
      <c r="H168" s="501"/>
      <c r="I168" s="501"/>
      <c r="J168" s="501"/>
      <c r="K168" s="502"/>
      <c r="L168" s="429" t="s">
        <v>120</v>
      </c>
      <c r="M168" s="257" t="str">
        <f>IF(LEN($C$5)&lt;=1,
    "",
    IF(
        OR($C$5="Overige (zorg-)instellingen",$C$5="Onderneming"),
        IF(Basisgegevens!$C$5="Ja",
            IFERROR(
                INDEX(Hulpsheets!$AO$3:$AR$18,
                    MATCH($C$9,Hulpsheets!$AN$3:$AN$18,0),
                    MATCH($C$6,Hulpsheets!$AO$3:$AR$3,0)
                ),
                ""
            ),
            IFERROR(
                INDEX(Hulpsheets!$AH$3:$AK$18,
                    MATCH($C$9,Hulpsheets!$AG$3:$AG$18,0),
                    MATCH($C$6,Hulpsheets!$AH$3:$AK$3,0)
                ),
                ""
            )
        ),
        IF($L168="Niet-economische activiteit",
            100%,
            IF(Basisgegevens!$C$5="Ja",
                IFERROR(
                    INDEX(Hulpsheets!$AO$3:$AR$18,
                        MATCH($C$9,Hulpsheets!$AN$3:$AN$18,0),
                        MATCH($C$6,Hulpsheets!$AO$3:$AR$3,0)
                    ),
                    ""
                ),
                IFERROR(
                    INDEX(Hulpsheets!$AH$3:$AK$18,
                        MATCH($C$9,Hulpsheets!$AG$3:$AG$18,0),
                        MATCH($C$6,Hulpsheets!$AH$3:$AK$3,0)
                    ),
                    ""
                )
            )
        )
    )
)</f>
        <v/>
      </c>
      <c r="N168" s="399"/>
      <c r="O168" s="395" t="str">
        <f t="shared" si="48"/>
        <v/>
      </c>
      <c r="P168" s="86" t="str">
        <f t="shared" si="49"/>
        <v/>
      </c>
      <c r="R168" s="404"/>
      <c r="S168" s="403" t="str">
        <f t="shared" si="54"/>
        <v/>
      </c>
      <c r="T168" s="130" t="str">
        <f t="shared" si="50"/>
        <v/>
      </c>
      <c r="U168" s="70"/>
      <c r="V168" s="404"/>
      <c r="W168" s="70"/>
      <c r="X168" s="404"/>
      <c r="Z168" s="403" t="str">
        <f t="shared" si="55"/>
        <v/>
      </c>
      <c r="AA168" s="130" t="str">
        <f t="shared" si="51"/>
        <v/>
      </c>
      <c r="AB168" s="403" t="str">
        <f t="shared" si="52"/>
        <v/>
      </c>
      <c r="AC168" s="130" t="str">
        <f t="shared" si="53"/>
        <v/>
      </c>
      <c r="AD168" s="461"/>
    </row>
    <row r="169" spans="1:30" x14ac:dyDescent="0.2">
      <c r="B169" s="500"/>
      <c r="C169" s="501"/>
      <c r="D169" s="501"/>
      <c r="E169" s="501"/>
      <c r="F169" s="501"/>
      <c r="G169" s="501"/>
      <c r="H169" s="501"/>
      <c r="I169" s="501"/>
      <c r="J169" s="501"/>
      <c r="K169" s="502"/>
      <c r="L169" s="429" t="s">
        <v>120</v>
      </c>
      <c r="M169" s="257" t="str">
        <f>IF(LEN($C$5)&lt;=1,
    "",
    IF(
        OR($C$5="Overige (zorg-)instellingen",$C$5="Onderneming"),
        IF(Basisgegevens!$C$5="Ja",
            IFERROR(
                INDEX(Hulpsheets!$AO$3:$AR$18,
                    MATCH($C$9,Hulpsheets!$AN$3:$AN$18,0),
                    MATCH($C$6,Hulpsheets!$AO$3:$AR$3,0)
                ),
                ""
            ),
            IFERROR(
                INDEX(Hulpsheets!$AH$3:$AK$18,
                    MATCH($C$9,Hulpsheets!$AG$3:$AG$18,0),
                    MATCH($C$6,Hulpsheets!$AH$3:$AK$3,0)
                ),
                ""
            )
        ),
        IF($L169="Niet-economische activiteit",
            100%,
            IF(Basisgegevens!$C$5="Ja",
                IFERROR(
                    INDEX(Hulpsheets!$AO$3:$AR$18,
                        MATCH($C$9,Hulpsheets!$AN$3:$AN$18,0),
                        MATCH($C$6,Hulpsheets!$AO$3:$AR$3,0)
                    ),
                    ""
                ),
                IFERROR(
                    INDEX(Hulpsheets!$AH$3:$AK$18,
                        MATCH($C$9,Hulpsheets!$AG$3:$AG$18,0),
                        MATCH($C$6,Hulpsheets!$AH$3:$AK$3,0)
                    ),
                    ""
                )
            )
        )
    )
)</f>
        <v/>
      </c>
      <c r="N169" s="399"/>
      <c r="O169" s="395" t="str">
        <f t="shared" si="48"/>
        <v/>
      </c>
      <c r="P169" s="86" t="str">
        <f t="shared" si="49"/>
        <v/>
      </c>
      <c r="R169" s="404"/>
      <c r="S169" s="403" t="str">
        <f t="shared" si="54"/>
        <v/>
      </c>
      <c r="T169" s="130" t="str">
        <f t="shared" si="50"/>
        <v/>
      </c>
      <c r="U169" s="70"/>
      <c r="V169" s="404"/>
      <c r="W169" s="70"/>
      <c r="X169" s="404"/>
      <c r="Z169" s="403" t="str">
        <f t="shared" si="55"/>
        <v/>
      </c>
      <c r="AA169" s="130" t="str">
        <f t="shared" si="51"/>
        <v/>
      </c>
      <c r="AB169" s="403" t="str">
        <f t="shared" si="52"/>
        <v/>
      </c>
      <c r="AC169" s="130" t="str">
        <f t="shared" si="53"/>
        <v/>
      </c>
      <c r="AD169" s="461"/>
    </row>
    <row r="170" spans="1:30" x14ac:dyDescent="0.2">
      <c r="B170" s="500"/>
      <c r="C170" s="501"/>
      <c r="D170" s="501"/>
      <c r="E170" s="501"/>
      <c r="F170" s="501"/>
      <c r="G170" s="501"/>
      <c r="H170" s="501"/>
      <c r="I170" s="501"/>
      <c r="J170" s="501"/>
      <c r="K170" s="502"/>
      <c r="L170" s="429" t="s">
        <v>120</v>
      </c>
      <c r="M170" s="257" t="str">
        <f>IF(LEN($C$5)&lt;=1,
    "",
    IF(
        OR($C$5="Overige (zorg-)instellingen",$C$5="Onderneming"),
        IF(Basisgegevens!$C$5="Ja",
            IFERROR(
                INDEX(Hulpsheets!$AO$3:$AR$18,
                    MATCH($C$9,Hulpsheets!$AN$3:$AN$18,0),
                    MATCH($C$6,Hulpsheets!$AO$3:$AR$3,0)
                ),
                ""
            ),
            IFERROR(
                INDEX(Hulpsheets!$AH$3:$AK$18,
                    MATCH($C$9,Hulpsheets!$AG$3:$AG$18,0),
                    MATCH($C$6,Hulpsheets!$AH$3:$AK$3,0)
                ),
                ""
            )
        ),
        IF($L170="Niet-economische activiteit",
            100%,
            IF(Basisgegevens!$C$5="Ja",
                IFERROR(
                    INDEX(Hulpsheets!$AO$3:$AR$18,
                        MATCH($C$9,Hulpsheets!$AN$3:$AN$18,0),
                        MATCH($C$6,Hulpsheets!$AO$3:$AR$3,0)
                    ),
                    ""
                ),
                IFERROR(
                    INDEX(Hulpsheets!$AH$3:$AK$18,
                        MATCH($C$9,Hulpsheets!$AG$3:$AG$18,0),
                        MATCH($C$6,Hulpsheets!$AH$3:$AK$3,0)
                    ),
                    ""
                )
            )
        )
    )
)</f>
        <v/>
      </c>
      <c r="N170" s="399"/>
      <c r="O170" s="395" t="str">
        <f t="shared" si="48"/>
        <v/>
      </c>
      <c r="P170" s="86" t="str">
        <f t="shared" si="49"/>
        <v/>
      </c>
      <c r="R170" s="404"/>
      <c r="S170" s="403" t="str">
        <f t="shared" si="54"/>
        <v/>
      </c>
      <c r="T170" s="130" t="str">
        <f t="shared" si="50"/>
        <v/>
      </c>
      <c r="U170" s="70"/>
      <c r="V170" s="404"/>
      <c r="W170" s="70"/>
      <c r="X170" s="404"/>
      <c r="Z170" s="403" t="str">
        <f t="shared" si="55"/>
        <v/>
      </c>
      <c r="AA170" s="130" t="str">
        <f t="shared" si="51"/>
        <v/>
      </c>
      <c r="AB170" s="403" t="str">
        <f t="shared" si="52"/>
        <v/>
      </c>
      <c r="AC170" s="130" t="str">
        <f t="shared" si="53"/>
        <v/>
      </c>
      <c r="AD170" s="461"/>
    </row>
    <row r="171" spans="1:30" x14ac:dyDescent="0.2">
      <c r="B171" s="500"/>
      <c r="C171" s="501"/>
      <c r="D171" s="501"/>
      <c r="E171" s="501"/>
      <c r="F171" s="501"/>
      <c r="G171" s="501"/>
      <c r="H171" s="501"/>
      <c r="I171" s="501"/>
      <c r="J171" s="501"/>
      <c r="K171" s="502"/>
      <c r="L171" s="429" t="s">
        <v>120</v>
      </c>
      <c r="M171" s="257" t="str">
        <f>IF(LEN($C$5)&lt;=1,
    "",
    IF(
        OR($C$5="Overige (zorg-)instellingen",$C$5="Onderneming"),
        IF(Basisgegevens!$C$5="Ja",
            IFERROR(
                INDEX(Hulpsheets!$AO$3:$AR$18,
                    MATCH($C$9,Hulpsheets!$AN$3:$AN$18,0),
                    MATCH($C$6,Hulpsheets!$AO$3:$AR$3,0)
                ),
                ""
            ),
            IFERROR(
                INDEX(Hulpsheets!$AH$3:$AK$18,
                    MATCH($C$9,Hulpsheets!$AG$3:$AG$18,0),
                    MATCH($C$6,Hulpsheets!$AH$3:$AK$3,0)
                ),
                ""
            )
        ),
        IF($L171="Niet-economische activiteit",
            100%,
            IF(Basisgegevens!$C$5="Ja",
                IFERROR(
                    INDEX(Hulpsheets!$AO$3:$AR$18,
                        MATCH($C$9,Hulpsheets!$AN$3:$AN$18,0),
                        MATCH($C$6,Hulpsheets!$AO$3:$AR$3,0)
                    ),
                    ""
                ),
                IFERROR(
                    INDEX(Hulpsheets!$AH$3:$AK$18,
                        MATCH($C$9,Hulpsheets!$AG$3:$AG$18,0),
                        MATCH($C$6,Hulpsheets!$AH$3:$AK$3,0)
                    ),
                    ""
                )
            )
        )
    )
)</f>
        <v/>
      </c>
      <c r="N171" s="399"/>
      <c r="O171" s="395" t="str">
        <f t="shared" si="48"/>
        <v/>
      </c>
      <c r="P171" s="86" t="str">
        <f t="shared" si="49"/>
        <v/>
      </c>
      <c r="R171" s="404"/>
      <c r="S171" s="403" t="str">
        <f t="shared" si="54"/>
        <v/>
      </c>
      <c r="T171" s="130" t="str">
        <f t="shared" si="50"/>
        <v/>
      </c>
      <c r="U171" s="70"/>
      <c r="V171" s="404"/>
      <c r="W171" s="70"/>
      <c r="X171" s="404"/>
      <c r="Z171" s="403" t="str">
        <f t="shared" si="55"/>
        <v/>
      </c>
      <c r="AA171" s="130" t="str">
        <f t="shared" si="51"/>
        <v/>
      </c>
      <c r="AB171" s="403" t="str">
        <f t="shared" si="52"/>
        <v/>
      </c>
      <c r="AC171" s="130" t="str">
        <f t="shared" si="53"/>
        <v/>
      </c>
      <c r="AD171" s="461"/>
    </row>
    <row r="172" spans="1:30" x14ac:dyDescent="0.2">
      <c r="B172" s="500"/>
      <c r="C172" s="501"/>
      <c r="D172" s="501"/>
      <c r="E172" s="501"/>
      <c r="F172" s="501"/>
      <c r="G172" s="501"/>
      <c r="H172" s="501"/>
      <c r="I172" s="501"/>
      <c r="J172" s="501"/>
      <c r="K172" s="502"/>
      <c r="L172" s="429" t="s">
        <v>120</v>
      </c>
      <c r="M172" s="257" t="str">
        <f>IF(LEN($C$5)&lt;=1,
    "",
    IF(
        OR($C$5="Overige (zorg-)instellingen",$C$5="Onderneming"),
        IF(Basisgegevens!$C$5="Ja",
            IFERROR(
                INDEX(Hulpsheets!$AO$3:$AR$18,
                    MATCH($C$9,Hulpsheets!$AN$3:$AN$18,0),
                    MATCH($C$6,Hulpsheets!$AO$3:$AR$3,0)
                ),
                ""
            ),
            IFERROR(
                INDEX(Hulpsheets!$AH$3:$AK$18,
                    MATCH($C$9,Hulpsheets!$AG$3:$AG$18,0),
                    MATCH($C$6,Hulpsheets!$AH$3:$AK$3,0)
                ),
                ""
            )
        ),
        IF($L172="Niet-economische activiteit",
            100%,
            IF(Basisgegevens!$C$5="Ja",
                IFERROR(
                    INDEX(Hulpsheets!$AO$3:$AR$18,
                        MATCH($C$9,Hulpsheets!$AN$3:$AN$18,0),
                        MATCH($C$6,Hulpsheets!$AO$3:$AR$3,0)
                    ),
                    ""
                ),
                IFERROR(
                    INDEX(Hulpsheets!$AH$3:$AK$18,
                        MATCH($C$9,Hulpsheets!$AG$3:$AG$18,0),
                        MATCH($C$6,Hulpsheets!$AH$3:$AK$3,0)
                    ),
                    ""
                )
            )
        )
    )
)</f>
        <v/>
      </c>
      <c r="N172" s="399"/>
      <c r="O172" s="395" t="str">
        <f t="shared" si="48"/>
        <v/>
      </c>
      <c r="P172" s="86" t="str">
        <f t="shared" si="49"/>
        <v/>
      </c>
      <c r="R172" s="404"/>
      <c r="S172" s="403" t="str">
        <f t="shared" si="54"/>
        <v/>
      </c>
      <c r="T172" s="130" t="str">
        <f t="shared" si="50"/>
        <v/>
      </c>
      <c r="U172" s="70"/>
      <c r="V172" s="404"/>
      <c r="W172" s="70"/>
      <c r="X172" s="404"/>
      <c r="Z172" s="403" t="str">
        <f t="shared" si="55"/>
        <v/>
      </c>
      <c r="AA172" s="130" t="str">
        <f t="shared" si="51"/>
        <v/>
      </c>
      <c r="AB172" s="403" t="str">
        <f t="shared" si="52"/>
        <v/>
      </c>
      <c r="AC172" s="130" t="str">
        <f t="shared" si="53"/>
        <v/>
      </c>
      <c r="AD172" s="461"/>
    </row>
    <row r="173" spans="1:30" x14ac:dyDescent="0.2">
      <c r="B173" s="500"/>
      <c r="C173" s="501"/>
      <c r="D173" s="501"/>
      <c r="E173" s="501"/>
      <c r="F173" s="501"/>
      <c r="G173" s="501"/>
      <c r="H173" s="501"/>
      <c r="I173" s="501"/>
      <c r="J173" s="501"/>
      <c r="K173" s="502"/>
      <c r="L173" s="429" t="s">
        <v>120</v>
      </c>
      <c r="M173" s="257" t="str">
        <f>IF(LEN($C$5)&lt;=1,
    "",
    IF(
        OR($C$5="Overige (zorg-)instellingen",$C$5="Onderneming"),
        IF(Basisgegevens!$C$5="Ja",
            IFERROR(
                INDEX(Hulpsheets!$AO$3:$AR$18,
                    MATCH($C$9,Hulpsheets!$AN$3:$AN$18,0),
                    MATCH($C$6,Hulpsheets!$AO$3:$AR$3,0)
                ),
                ""
            ),
            IFERROR(
                INDEX(Hulpsheets!$AH$3:$AK$18,
                    MATCH($C$9,Hulpsheets!$AG$3:$AG$18,0),
                    MATCH($C$6,Hulpsheets!$AH$3:$AK$3,0)
                ),
                ""
            )
        ),
        IF($L173="Niet-economische activiteit",
            100%,
            IF(Basisgegevens!$C$5="Ja",
                IFERROR(
                    INDEX(Hulpsheets!$AO$3:$AR$18,
                        MATCH($C$9,Hulpsheets!$AN$3:$AN$18,0),
                        MATCH($C$6,Hulpsheets!$AO$3:$AR$3,0)
                    ),
                    ""
                ),
                IFERROR(
                    INDEX(Hulpsheets!$AH$3:$AK$18,
                        MATCH($C$9,Hulpsheets!$AG$3:$AG$18,0),
                        MATCH($C$6,Hulpsheets!$AH$3:$AK$3,0)
                    ),
                    ""
                )
            )
        )
    )
)</f>
        <v/>
      </c>
      <c r="N173" s="399"/>
      <c r="O173" s="395" t="str">
        <f t="shared" si="48"/>
        <v/>
      </c>
      <c r="P173" s="86" t="str">
        <f t="shared" si="49"/>
        <v/>
      </c>
      <c r="R173" s="404"/>
      <c r="S173" s="403" t="str">
        <f t="shared" si="54"/>
        <v/>
      </c>
      <c r="T173" s="130" t="str">
        <f t="shared" si="50"/>
        <v/>
      </c>
      <c r="U173" s="70"/>
      <c r="V173" s="404"/>
      <c r="W173" s="70"/>
      <c r="X173" s="404"/>
      <c r="Z173" s="403" t="str">
        <f t="shared" si="55"/>
        <v/>
      </c>
      <c r="AA173" s="130" t="str">
        <f t="shared" si="51"/>
        <v/>
      </c>
      <c r="AB173" s="403" t="str">
        <f t="shared" si="52"/>
        <v/>
      </c>
      <c r="AC173" s="130" t="str">
        <f t="shared" si="53"/>
        <v/>
      </c>
      <c r="AD173" s="461"/>
    </row>
    <row r="174" spans="1:30" x14ac:dyDescent="0.2">
      <c r="B174" s="500"/>
      <c r="C174" s="501"/>
      <c r="D174" s="501"/>
      <c r="E174" s="501"/>
      <c r="F174" s="501"/>
      <c r="G174" s="501"/>
      <c r="H174" s="501"/>
      <c r="I174" s="501"/>
      <c r="J174" s="501"/>
      <c r="K174" s="502"/>
      <c r="L174" s="429" t="s">
        <v>120</v>
      </c>
      <c r="M174" s="257" t="str">
        <f>IF(LEN($C$5)&lt;=1,
    "",
    IF(
        OR($C$5="Overige (zorg-)instellingen",$C$5="Onderneming"),
        IF(Basisgegevens!$C$5="Ja",
            IFERROR(
                INDEX(Hulpsheets!$AO$3:$AR$18,
                    MATCH($C$9,Hulpsheets!$AN$3:$AN$18,0),
                    MATCH($C$6,Hulpsheets!$AO$3:$AR$3,0)
                ),
                ""
            ),
            IFERROR(
                INDEX(Hulpsheets!$AH$3:$AK$18,
                    MATCH($C$9,Hulpsheets!$AG$3:$AG$18,0),
                    MATCH($C$6,Hulpsheets!$AH$3:$AK$3,0)
                ),
                ""
            )
        ),
        IF($L174="Niet-economische activiteit",
            100%,
            IF(Basisgegevens!$C$5="Ja",
                IFERROR(
                    INDEX(Hulpsheets!$AO$3:$AR$18,
                        MATCH($C$9,Hulpsheets!$AN$3:$AN$18,0),
                        MATCH($C$6,Hulpsheets!$AO$3:$AR$3,0)
                    ),
                    ""
                ),
                IFERROR(
                    INDEX(Hulpsheets!$AH$3:$AK$18,
                        MATCH($C$9,Hulpsheets!$AG$3:$AG$18,0),
                        MATCH($C$6,Hulpsheets!$AH$3:$AK$3,0)
                    ),
                    ""
                )
            )
        )
    )
)</f>
        <v/>
      </c>
      <c r="N174" s="399"/>
      <c r="O174" s="395" t="str">
        <f t="shared" si="48"/>
        <v/>
      </c>
      <c r="P174" s="86" t="str">
        <f t="shared" si="49"/>
        <v/>
      </c>
      <c r="R174" s="404"/>
      <c r="S174" s="403" t="str">
        <f t="shared" si="54"/>
        <v/>
      </c>
      <c r="T174" s="130" t="str">
        <f t="shared" si="50"/>
        <v/>
      </c>
      <c r="U174" s="70"/>
      <c r="V174" s="404"/>
      <c r="W174" s="70"/>
      <c r="X174" s="404"/>
      <c r="Z174" s="403" t="str">
        <f t="shared" si="55"/>
        <v/>
      </c>
      <c r="AA174" s="130" t="str">
        <f t="shared" si="51"/>
        <v/>
      </c>
      <c r="AB174" s="403" t="str">
        <f t="shared" si="52"/>
        <v/>
      </c>
      <c r="AC174" s="130" t="str">
        <f t="shared" si="53"/>
        <v/>
      </c>
      <c r="AD174" s="461"/>
    </row>
    <row r="175" spans="1:30" x14ac:dyDescent="0.2">
      <c r="B175" s="500"/>
      <c r="C175" s="501"/>
      <c r="D175" s="501"/>
      <c r="E175" s="501"/>
      <c r="F175" s="501"/>
      <c r="G175" s="501"/>
      <c r="H175" s="501"/>
      <c r="I175" s="501"/>
      <c r="J175" s="501"/>
      <c r="K175" s="502"/>
      <c r="L175" s="429" t="s">
        <v>120</v>
      </c>
      <c r="M175" s="257" t="str">
        <f>IF(LEN($C$5)&lt;=1,
    "",
    IF(
        OR($C$5="Overige (zorg-)instellingen",$C$5="Onderneming"),
        IF(Basisgegevens!$C$5="Ja",
            IFERROR(
                INDEX(Hulpsheets!$AO$3:$AR$18,
                    MATCH($C$9,Hulpsheets!$AN$3:$AN$18,0),
                    MATCH($C$6,Hulpsheets!$AO$3:$AR$3,0)
                ),
                ""
            ),
            IFERROR(
                INDEX(Hulpsheets!$AH$3:$AK$18,
                    MATCH($C$9,Hulpsheets!$AG$3:$AG$18,0),
                    MATCH($C$6,Hulpsheets!$AH$3:$AK$3,0)
                ),
                ""
            )
        ),
        IF($L175="Niet-economische activiteit",
            100%,
            IF(Basisgegevens!$C$5="Ja",
                IFERROR(
                    INDEX(Hulpsheets!$AO$3:$AR$18,
                        MATCH($C$9,Hulpsheets!$AN$3:$AN$18,0),
                        MATCH($C$6,Hulpsheets!$AO$3:$AR$3,0)
                    ),
                    ""
                ),
                IFERROR(
                    INDEX(Hulpsheets!$AH$3:$AK$18,
                        MATCH($C$9,Hulpsheets!$AG$3:$AG$18,0),
                        MATCH($C$6,Hulpsheets!$AH$3:$AK$3,0)
                    ),
                    ""
                )
            )
        )
    )
)</f>
        <v/>
      </c>
      <c r="N175" s="399"/>
      <c r="O175" s="395" t="str">
        <f t="shared" si="48"/>
        <v/>
      </c>
      <c r="P175" s="86" t="str">
        <f t="shared" si="49"/>
        <v/>
      </c>
      <c r="R175" s="404"/>
      <c r="S175" s="403" t="str">
        <f t="shared" si="54"/>
        <v/>
      </c>
      <c r="T175" s="130" t="str">
        <f t="shared" si="50"/>
        <v/>
      </c>
      <c r="U175" s="70"/>
      <c r="V175" s="404"/>
      <c r="W175" s="70"/>
      <c r="X175" s="404"/>
      <c r="Z175" s="403" t="str">
        <f t="shared" si="55"/>
        <v/>
      </c>
      <c r="AA175" s="130" t="str">
        <f t="shared" si="51"/>
        <v/>
      </c>
      <c r="AB175" s="403" t="str">
        <f t="shared" si="52"/>
        <v/>
      </c>
      <c r="AC175" s="130" t="str">
        <f t="shared" si="53"/>
        <v/>
      </c>
      <c r="AD175" s="461"/>
    </row>
    <row r="176" spans="1:30" x14ac:dyDescent="0.2">
      <c r="B176" s="500"/>
      <c r="C176" s="501"/>
      <c r="D176" s="501"/>
      <c r="E176" s="501"/>
      <c r="F176" s="501"/>
      <c r="G176" s="501"/>
      <c r="H176" s="501"/>
      <c r="I176" s="501"/>
      <c r="J176" s="501"/>
      <c r="K176" s="502"/>
      <c r="L176" s="429" t="s">
        <v>120</v>
      </c>
      <c r="M176" s="257" t="str">
        <f>IF(LEN($C$5)&lt;=1,
    "",
    IF(
        OR($C$5="Overige (zorg-)instellingen",$C$5="Onderneming"),
        IF(Basisgegevens!$C$5="Ja",
            IFERROR(
                INDEX(Hulpsheets!$AO$3:$AR$18,
                    MATCH($C$9,Hulpsheets!$AN$3:$AN$18,0),
                    MATCH($C$6,Hulpsheets!$AO$3:$AR$3,0)
                ),
                ""
            ),
            IFERROR(
                INDEX(Hulpsheets!$AH$3:$AK$18,
                    MATCH($C$9,Hulpsheets!$AG$3:$AG$18,0),
                    MATCH($C$6,Hulpsheets!$AH$3:$AK$3,0)
                ),
                ""
            )
        ),
        IF($L176="Niet-economische activiteit",
            100%,
            IF(Basisgegevens!$C$5="Ja",
                IFERROR(
                    INDEX(Hulpsheets!$AO$3:$AR$18,
                        MATCH($C$9,Hulpsheets!$AN$3:$AN$18,0),
                        MATCH($C$6,Hulpsheets!$AO$3:$AR$3,0)
                    ),
                    ""
                ),
                IFERROR(
                    INDEX(Hulpsheets!$AH$3:$AK$18,
                        MATCH($C$9,Hulpsheets!$AG$3:$AG$18,0),
                        MATCH($C$6,Hulpsheets!$AH$3:$AK$3,0)
                    ),
                    ""
                )
            )
        )
    )
)</f>
        <v/>
      </c>
      <c r="N176" s="399"/>
      <c r="O176" s="395" t="str">
        <f t="shared" si="48"/>
        <v/>
      </c>
      <c r="P176" s="86" t="str">
        <f t="shared" si="49"/>
        <v/>
      </c>
      <c r="R176" s="404"/>
      <c r="S176" s="403" t="str">
        <f t="shared" si="54"/>
        <v/>
      </c>
      <c r="T176" s="130" t="str">
        <f t="shared" si="50"/>
        <v/>
      </c>
      <c r="U176" s="70"/>
      <c r="V176" s="404"/>
      <c r="W176" s="70"/>
      <c r="X176" s="404"/>
      <c r="Z176" s="403" t="str">
        <f t="shared" si="55"/>
        <v/>
      </c>
      <c r="AA176" s="130" t="str">
        <f t="shared" si="51"/>
        <v/>
      </c>
      <c r="AB176" s="403" t="str">
        <f t="shared" si="52"/>
        <v/>
      </c>
      <c r="AC176" s="130" t="str">
        <f t="shared" si="53"/>
        <v/>
      </c>
      <c r="AD176" s="461"/>
    </row>
    <row r="177" spans="1:30" ht="13.5" thickBot="1" x14ac:dyDescent="0.25">
      <c r="B177" s="500"/>
      <c r="C177" s="501"/>
      <c r="D177" s="501"/>
      <c r="E177" s="501"/>
      <c r="F177" s="501"/>
      <c r="G177" s="501"/>
      <c r="H177" s="501"/>
      <c r="I177" s="501"/>
      <c r="J177" s="501"/>
      <c r="K177" s="502"/>
      <c r="L177" s="429" t="s">
        <v>120</v>
      </c>
      <c r="M177" s="257" t="str">
        <f>IF(LEN($C$5)&lt;=1,
    "",
    IF(
        OR($C$5="Overige (zorg-)instellingen",$C$5="Onderneming"),
        IF(Basisgegevens!$C$5="Ja",
            IFERROR(
                INDEX(Hulpsheets!$AO$3:$AR$18,
                    MATCH($C$9,Hulpsheets!$AN$3:$AN$18,0),
                    MATCH($C$6,Hulpsheets!$AO$3:$AR$3,0)
                ),
                ""
            ),
            IFERROR(
                INDEX(Hulpsheets!$AH$3:$AK$18,
                    MATCH($C$9,Hulpsheets!$AG$3:$AG$18,0),
                    MATCH($C$6,Hulpsheets!$AH$3:$AK$3,0)
                ),
                ""
            )
        ),
        IF($L177="Niet-economische activiteit",
            100%,
            IF(Basisgegevens!$C$5="Ja",
                IFERROR(
                    INDEX(Hulpsheets!$AO$3:$AR$18,
                        MATCH($C$9,Hulpsheets!$AN$3:$AN$18,0),
                        MATCH($C$6,Hulpsheets!$AO$3:$AR$3,0)
                    ),
                    ""
                ),
                IFERROR(
                    INDEX(Hulpsheets!$AH$3:$AK$18,
                        MATCH($C$9,Hulpsheets!$AG$3:$AG$18,0),
                        MATCH($C$6,Hulpsheets!$AH$3:$AK$3,0)
                    ),
                    ""
                )
            )
        )
    )
)</f>
        <v/>
      </c>
      <c r="N177" s="399"/>
      <c r="O177" s="395" t="str">
        <f t="shared" si="48"/>
        <v/>
      </c>
      <c r="P177" s="86" t="str">
        <f t="shared" si="49"/>
        <v/>
      </c>
      <c r="R177" s="404"/>
      <c r="S177" s="403" t="str">
        <f t="shared" si="54"/>
        <v/>
      </c>
      <c r="T177" s="130" t="str">
        <f t="shared" si="50"/>
        <v/>
      </c>
      <c r="U177" s="70"/>
      <c r="V177" s="404"/>
      <c r="W177" s="70"/>
      <c r="X177" s="404"/>
      <c r="Z177" s="403" t="str">
        <f t="shared" si="55"/>
        <v/>
      </c>
      <c r="AA177" s="130" t="str">
        <f t="shared" si="51"/>
        <v/>
      </c>
      <c r="AB177" s="403" t="str">
        <f t="shared" si="52"/>
        <v/>
      </c>
      <c r="AC177" s="130" t="str">
        <f t="shared" si="53"/>
        <v/>
      </c>
      <c r="AD177" s="461"/>
    </row>
    <row r="178" spans="1:30" ht="13.5" hidden="1" outlineLevel="1" thickBot="1" x14ac:dyDescent="0.25">
      <c r="B178" s="500"/>
      <c r="C178" s="501"/>
      <c r="D178" s="501"/>
      <c r="E178" s="501"/>
      <c r="F178" s="501"/>
      <c r="G178" s="501"/>
      <c r="H178" s="501"/>
      <c r="I178" s="501"/>
      <c r="J178" s="501"/>
      <c r="K178" s="502"/>
      <c r="L178" s="429" t="s">
        <v>120</v>
      </c>
      <c r="M178" s="257" t="str">
        <f>IF(LEN($C$5)&lt;=1,
    "",
    IF(
        OR($C$5="Overige (zorg-)instellingen",$C$5="Onderneming"),
        IF(Basisgegevens!$C$5="Ja",
            IFERROR(
                INDEX(Hulpsheets!$AO$3:$AR$18,
                    MATCH($C$9,Hulpsheets!$AN$3:$AN$18,0),
                    MATCH($C$6,Hulpsheets!$AO$3:$AR$3,0)
                ),
                ""
            ),
            IFERROR(
                INDEX(Hulpsheets!$AH$3:$AK$18,
                    MATCH($C$9,Hulpsheets!$AG$3:$AG$18,0),
                    MATCH($C$6,Hulpsheets!$AH$3:$AK$3,0)
                ),
                ""
            )
        ),
        IF($L178="Niet-economische activiteit",
            100%,
            IF(Basisgegevens!$C$5="Ja",
                IFERROR(
                    INDEX(Hulpsheets!$AO$3:$AR$18,
                        MATCH($C$9,Hulpsheets!$AN$3:$AN$18,0),
                        MATCH($C$6,Hulpsheets!$AO$3:$AR$3,0)
                    ),
                    ""
                ),
                IFERROR(
                    INDEX(Hulpsheets!$AH$3:$AK$18,
                        MATCH($C$9,Hulpsheets!$AG$3:$AG$18,0),
                        MATCH($C$6,Hulpsheets!$AH$3:$AK$3,0)
                    ),
                    ""
                )
            )
        )
    )
)</f>
        <v/>
      </c>
      <c r="N178" s="399"/>
      <c r="O178" s="77" t="str">
        <f t="shared" si="48"/>
        <v/>
      </c>
      <c r="P178" s="86" t="str">
        <f t="shared" si="49"/>
        <v/>
      </c>
      <c r="R178" s="404"/>
      <c r="S178" s="403" t="str">
        <f t="shared" si="54"/>
        <v/>
      </c>
      <c r="T178" s="130" t="str">
        <f t="shared" si="50"/>
        <v/>
      </c>
      <c r="U178" s="70"/>
      <c r="V178" s="404"/>
      <c r="W178" s="70"/>
      <c r="X178" s="404"/>
      <c r="Z178" s="403" t="str">
        <f t="shared" si="55"/>
        <v/>
      </c>
      <c r="AA178" s="130" t="str">
        <f t="shared" si="51"/>
        <v/>
      </c>
      <c r="AB178" s="403" t="str">
        <f t="shared" si="52"/>
        <v/>
      </c>
      <c r="AC178" s="130" t="str">
        <f t="shared" si="53"/>
        <v/>
      </c>
      <c r="AD178" s="461"/>
    </row>
    <row r="179" spans="1:30" ht="13.5" hidden="1" outlineLevel="1" thickBot="1" x14ac:dyDescent="0.25">
      <c r="B179" s="500"/>
      <c r="C179" s="501"/>
      <c r="D179" s="501"/>
      <c r="E179" s="501"/>
      <c r="F179" s="501"/>
      <c r="G179" s="501"/>
      <c r="H179" s="501"/>
      <c r="I179" s="501"/>
      <c r="J179" s="501"/>
      <c r="K179" s="502"/>
      <c r="L179" s="429" t="s">
        <v>120</v>
      </c>
      <c r="M179" s="257" t="str">
        <f>IF(LEN($C$5)&lt;=1,
    "",
    IF(
        OR($C$5="Overige (zorg-)instellingen",$C$5="Onderneming"),
        IF(Basisgegevens!$C$5="Ja",
            IFERROR(
                INDEX(Hulpsheets!$AO$3:$AR$18,
                    MATCH($C$9,Hulpsheets!$AN$3:$AN$18,0),
                    MATCH($C$6,Hulpsheets!$AO$3:$AR$3,0)
                ),
                ""
            ),
            IFERROR(
                INDEX(Hulpsheets!$AH$3:$AK$18,
                    MATCH($C$9,Hulpsheets!$AG$3:$AG$18,0),
                    MATCH($C$6,Hulpsheets!$AH$3:$AK$3,0)
                ),
                ""
            )
        ),
        IF($L179="Niet-economische activiteit",
            100%,
            IF(Basisgegevens!$C$5="Ja",
                IFERROR(
                    INDEX(Hulpsheets!$AO$3:$AR$18,
                        MATCH($C$9,Hulpsheets!$AN$3:$AN$18,0),
                        MATCH($C$6,Hulpsheets!$AO$3:$AR$3,0)
                    ),
                    ""
                ),
                IFERROR(
                    INDEX(Hulpsheets!$AH$3:$AK$18,
                        MATCH($C$9,Hulpsheets!$AG$3:$AG$18,0),
                        MATCH($C$6,Hulpsheets!$AH$3:$AK$3,0)
                    ),
                    ""
                )
            )
        )
    )
)</f>
        <v/>
      </c>
      <c r="N179" s="399"/>
      <c r="O179" s="77" t="str">
        <f t="shared" si="48"/>
        <v/>
      </c>
      <c r="P179" s="86" t="str">
        <f t="shared" si="49"/>
        <v/>
      </c>
      <c r="R179" s="404"/>
      <c r="S179" s="403" t="str">
        <f t="shared" si="54"/>
        <v/>
      </c>
      <c r="T179" s="130" t="str">
        <f t="shared" si="50"/>
        <v/>
      </c>
      <c r="U179" s="70"/>
      <c r="V179" s="404"/>
      <c r="W179" s="70"/>
      <c r="X179" s="404"/>
      <c r="Z179" s="403" t="str">
        <f t="shared" si="55"/>
        <v/>
      </c>
      <c r="AA179" s="130" t="str">
        <f t="shared" si="51"/>
        <v/>
      </c>
      <c r="AB179" s="403" t="str">
        <f t="shared" si="52"/>
        <v/>
      </c>
      <c r="AC179" s="130" t="str">
        <f t="shared" si="53"/>
        <v/>
      </c>
      <c r="AD179" s="461"/>
    </row>
    <row r="180" spans="1:30" ht="13.5" hidden="1" outlineLevel="1" thickBot="1" x14ac:dyDescent="0.25">
      <c r="B180" s="500"/>
      <c r="C180" s="501"/>
      <c r="D180" s="501"/>
      <c r="E180" s="501"/>
      <c r="F180" s="501"/>
      <c r="G180" s="501"/>
      <c r="H180" s="501"/>
      <c r="I180" s="501"/>
      <c r="J180" s="501"/>
      <c r="K180" s="502"/>
      <c r="L180" s="429" t="s">
        <v>120</v>
      </c>
      <c r="M180" s="257" t="str">
        <f>IF(LEN($C$5)&lt;=1,
    "",
    IF(
        OR($C$5="Overige (zorg-)instellingen",$C$5="Onderneming"),
        IF(Basisgegevens!$C$5="Ja",
            IFERROR(
                INDEX(Hulpsheets!$AO$3:$AR$18,
                    MATCH($C$9,Hulpsheets!$AN$3:$AN$18,0),
                    MATCH($C$6,Hulpsheets!$AO$3:$AR$3,0)
                ),
                ""
            ),
            IFERROR(
                INDEX(Hulpsheets!$AH$3:$AK$18,
                    MATCH($C$9,Hulpsheets!$AG$3:$AG$18,0),
                    MATCH($C$6,Hulpsheets!$AH$3:$AK$3,0)
                ),
                ""
            )
        ),
        IF($L180="Niet-economische activiteit",
            100%,
            IF(Basisgegevens!$C$5="Ja",
                IFERROR(
                    INDEX(Hulpsheets!$AO$3:$AR$18,
                        MATCH($C$9,Hulpsheets!$AN$3:$AN$18,0),
                        MATCH($C$6,Hulpsheets!$AO$3:$AR$3,0)
                    ),
                    ""
                ),
                IFERROR(
                    INDEX(Hulpsheets!$AH$3:$AK$18,
                        MATCH($C$9,Hulpsheets!$AG$3:$AG$18,0),
                        MATCH($C$6,Hulpsheets!$AH$3:$AK$3,0)
                    ),
                    ""
                )
            )
        )
    )
)</f>
        <v/>
      </c>
      <c r="N180" s="399"/>
      <c r="O180" s="77" t="str">
        <f t="shared" si="48"/>
        <v/>
      </c>
      <c r="P180" s="86" t="str">
        <f t="shared" si="49"/>
        <v/>
      </c>
      <c r="R180" s="404"/>
      <c r="S180" s="403" t="str">
        <f t="shared" si="54"/>
        <v/>
      </c>
      <c r="T180" s="130" t="str">
        <f t="shared" si="50"/>
        <v/>
      </c>
      <c r="U180" s="70"/>
      <c r="V180" s="404"/>
      <c r="W180" s="70"/>
      <c r="X180" s="404"/>
      <c r="Z180" s="403" t="str">
        <f t="shared" si="55"/>
        <v/>
      </c>
      <c r="AA180" s="130" t="str">
        <f t="shared" si="51"/>
        <v/>
      </c>
      <c r="AB180" s="403" t="str">
        <f t="shared" si="52"/>
        <v/>
      </c>
      <c r="AC180" s="130" t="str">
        <f t="shared" si="53"/>
        <v/>
      </c>
      <c r="AD180" s="461"/>
    </row>
    <row r="181" spans="1:30" ht="13.5" hidden="1" outlineLevel="1" thickBot="1" x14ac:dyDescent="0.25">
      <c r="B181" s="500"/>
      <c r="C181" s="501"/>
      <c r="D181" s="501"/>
      <c r="E181" s="501"/>
      <c r="F181" s="501"/>
      <c r="G181" s="501"/>
      <c r="H181" s="501"/>
      <c r="I181" s="501"/>
      <c r="J181" s="501"/>
      <c r="K181" s="502"/>
      <c r="L181" s="429" t="s">
        <v>120</v>
      </c>
      <c r="M181" s="257" t="str">
        <f>IF(LEN($C$5)&lt;=1,
    "",
    IF(
        OR($C$5="Overige (zorg-)instellingen",$C$5="Onderneming"),
        IF(Basisgegevens!$C$5="Ja",
            IFERROR(
                INDEX(Hulpsheets!$AO$3:$AR$18,
                    MATCH($C$9,Hulpsheets!$AN$3:$AN$18,0),
                    MATCH($C$6,Hulpsheets!$AO$3:$AR$3,0)
                ),
                ""
            ),
            IFERROR(
                INDEX(Hulpsheets!$AH$3:$AK$18,
                    MATCH($C$9,Hulpsheets!$AG$3:$AG$18,0),
                    MATCH($C$6,Hulpsheets!$AH$3:$AK$3,0)
                ),
                ""
            )
        ),
        IF($L181="Niet-economische activiteit",
            100%,
            IF(Basisgegevens!$C$5="Ja",
                IFERROR(
                    INDEX(Hulpsheets!$AO$3:$AR$18,
                        MATCH($C$9,Hulpsheets!$AN$3:$AN$18,0),
                        MATCH($C$6,Hulpsheets!$AO$3:$AR$3,0)
                    ),
                    ""
                ),
                IFERROR(
                    INDEX(Hulpsheets!$AH$3:$AK$18,
                        MATCH($C$9,Hulpsheets!$AG$3:$AG$18,0),
                        MATCH($C$6,Hulpsheets!$AH$3:$AK$3,0)
                    ),
                    ""
                )
            )
        )
    )
)</f>
        <v/>
      </c>
      <c r="N181" s="399"/>
      <c r="O181" s="77" t="str">
        <f t="shared" si="48"/>
        <v/>
      </c>
      <c r="P181" s="86" t="str">
        <f t="shared" si="49"/>
        <v/>
      </c>
      <c r="R181" s="404"/>
      <c r="S181" s="403" t="str">
        <f t="shared" si="54"/>
        <v/>
      </c>
      <c r="T181" s="130" t="str">
        <f t="shared" si="50"/>
        <v/>
      </c>
      <c r="U181" s="70"/>
      <c r="V181" s="404"/>
      <c r="W181" s="70"/>
      <c r="X181" s="404"/>
      <c r="Z181" s="403" t="str">
        <f t="shared" si="55"/>
        <v/>
      </c>
      <c r="AA181" s="130" t="str">
        <f t="shared" si="51"/>
        <v/>
      </c>
      <c r="AB181" s="403" t="str">
        <f t="shared" si="52"/>
        <v/>
      </c>
      <c r="AC181" s="130" t="str">
        <f t="shared" si="53"/>
        <v/>
      </c>
      <c r="AD181" s="461"/>
    </row>
    <row r="182" spans="1:30" ht="13.5" hidden="1" outlineLevel="1" thickBot="1" x14ac:dyDescent="0.25">
      <c r="B182" s="500"/>
      <c r="C182" s="501"/>
      <c r="D182" s="501"/>
      <c r="E182" s="501"/>
      <c r="F182" s="501"/>
      <c r="G182" s="501"/>
      <c r="H182" s="501"/>
      <c r="I182" s="501"/>
      <c r="J182" s="501"/>
      <c r="K182" s="502"/>
      <c r="L182" s="429" t="s">
        <v>120</v>
      </c>
      <c r="M182" s="257" t="str">
        <f>IF(LEN($C$5)&lt;=1,
    "",
    IF(
        OR($C$5="Overige (zorg-)instellingen",$C$5="Onderneming"),
        IF(Basisgegevens!$C$5="Ja",
            IFERROR(
                INDEX(Hulpsheets!$AO$3:$AR$18,
                    MATCH($C$9,Hulpsheets!$AN$3:$AN$18,0),
                    MATCH($C$6,Hulpsheets!$AO$3:$AR$3,0)
                ),
                ""
            ),
            IFERROR(
                INDEX(Hulpsheets!$AH$3:$AK$18,
                    MATCH($C$9,Hulpsheets!$AG$3:$AG$18,0),
                    MATCH($C$6,Hulpsheets!$AH$3:$AK$3,0)
                ),
                ""
            )
        ),
        IF($L182="Niet-economische activiteit",
            100%,
            IF(Basisgegevens!$C$5="Ja",
                IFERROR(
                    INDEX(Hulpsheets!$AO$3:$AR$18,
                        MATCH($C$9,Hulpsheets!$AN$3:$AN$18,0),
                        MATCH($C$6,Hulpsheets!$AO$3:$AR$3,0)
                    ),
                    ""
                ),
                IFERROR(
                    INDEX(Hulpsheets!$AH$3:$AK$18,
                        MATCH($C$9,Hulpsheets!$AG$3:$AG$18,0),
                        MATCH($C$6,Hulpsheets!$AH$3:$AK$3,0)
                    ),
                    ""
                )
            )
        )
    )
)</f>
        <v/>
      </c>
      <c r="N182" s="399"/>
      <c r="O182" s="77" t="str">
        <f t="shared" si="48"/>
        <v/>
      </c>
      <c r="P182" s="86" t="str">
        <f t="shared" si="49"/>
        <v/>
      </c>
      <c r="R182" s="404"/>
      <c r="S182" s="403" t="str">
        <f t="shared" si="54"/>
        <v/>
      </c>
      <c r="T182" s="130" t="str">
        <f t="shared" si="50"/>
        <v/>
      </c>
      <c r="U182" s="70"/>
      <c r="V182" s="404"/>
      <c r="W182" s="70"/>
      <c r="X182" s="404"/>
      <c r="Z182" s="403" t="str">
        <f t="shared" si="55"/>
        <v/>
      </c>
      <c r="AA182" s="130" t="str">
        <f t="shared" si="51"/>
        <v/>
      </c>
      <c r="AB182" s="403" t="str">
        <f t="shared" si="52"/>
        <v/>
      </c>
      <c r="AC182" s="130" t="str">
        <f t="shared" si="53"/>
        <v/>
      </c>
      <c r="AD182" s="461"/>
    </row>
    <row r="183" spans="1:30" ht="13.5" hidden="1" outlineLevel="1" thickBot="1" x14ac:dyDescent="0.25">
      <c r="B183" s="500"/>
      <c r="C183" s="501"/>
      <c r="D183" s="501"/>
      <c r="E183" s="501"/>
      <c r="F183" s="501"/>
      <c r="G183" s="501"/>
      <c r="H183" s="501"/>
      <c r="I183" s="501"/>
      <c r="J183" s="501"/>
      <c r="K183" s="502"/>
      <c r="L183" s="429" t="s">
        <v>120</v>
      </c>
      <c r="M183" s="257" t="str">
        <f>IF(LEN($C$5)&lt;=1,
    "",
    IF(
        OR($C$5="Overige (zorg-)instellingen",$C$5="Onderneming"),
        IF(Basisgegevens!$C$5="Ja",
            IFERROR(
                INDEX(Hulpsheets!$AO$3:$AR$18,
                    MATCH($C$9,Hulpsheets!$AN$3:$AN$18,0),
                    MATCH($C$6,Hulpsheets!$AO$3:$AR$3,0)
                ),
                ""
            ),
            IFERROR(
                INDEX(Hulpsheets!$AH$3:$AK$18,
                    MATCH($C$9,Hulpsheets!$AG$3:$AG$18,0),
                    MATCH($C$6,Hulpsheets!$AH$3:$AK$3,0)
                ),
                ""
            )
        ),
        IF($L183="Niet-economische activiteit",
            100%,
            IF(Basisgegevens!$C$5="Ja",
                IFERROR(
                    INDEX(Hulpsheets!$AO$3:$AR$18,
                        MATCH($C$9,Hulpsheets!$AN$3:$AN$18,0),
                        MATCH($C$6,Hulpsheets!$AO$3:$AR$3,0)
                    ),
                    ""
                ),
                IFERROR(
                    INDEX(Hulpsheets!$AH$3:$AK$18,
                        MATCH($C$9,Hulpsheets!$AG$3:$AG$18,0),
                        MATCH($C$6,Hulpsheets!$AH$3:$AK$3,0)
                    ),
                    ""
                )
            )
        )
    )
)</f>
        <v/>
      </c>
      <c r="N183" s="399"/>
      <c r="O183" s="77" t="str">
        <f t="shared" si="48"/>
        <v/>
      </c>
      <c r="P183" s="86" t="str">
        <f t="shared" si="49"/>
        <v/>
      </c>
      <c r="R183" s="404"/>
      <c r="S183" s="403" t="str">
        <f t="shared" si="54"/>
        <v/>
      </c>
      <c r="T183" s="130" t="str">
        <f t="shared" si="50"/>
        <v/>
      </c>
      <c r="U183" s="70"/>
      <c r="V183" s="404"/>
      <c r="W183" s="70"/>
      <c r="X183" s="404"/>
      <c r="Z183" s="403" t="str">
        <f t="shared" si="55"/>
        <v/>
      </c>
      <c r="AA183" s="130" t="str">
        <f t="shared" si="51"/>
        <v/>
      </c>
      <c r="AB183" s="403" t="str">
        <f t="shared" si="52"/>
        <v/>
      </c>
      <c r="AC183" s="130" t="str">
        <f t="shared" si="53"/>
        <v/>
      </c>
      <c r="AD183" s="461"/>
    </row>
    <row r="184" spans="1:30" ht="13.5" hidden="1" outlineLevel="1" thickBot="1" x14ac:dyDescent="0.25">
      <c r="B184" s="500"/>
      <c r="C184" s="501"/>
      <c r="D184" s="501"/>
      <c r="E184" s="501"/>
      <c r="F184" s="501"/>
      <c r="G184" s="501"/>
      <c r="H184" s="501"/>
      <c r="I184" s="501"/>
      <c r="J184" s="501"/>
      <c r="K184" s="502"/>
      <c r="L184" s="429" t="s">
        <v>120</v>
      </c>
      <c r="M184" s="257" t="str">
        <f>IF(LEN($C$5)&lt;=1,
    "",
    IF(
        OR($C$5="Overige (zorg-)instellingen",$C$5="Onderneming"),
        IF(Basisgegevens!$C$5="Ja",
            IFERROR(
                INDEX(Hulpsheets!$AO$3:$AR$18,
                    MATCH($C$9,Hulpsheets!$AN$3:$AN$18,0),
                    MATCH($C$6,Hulpsheets!$AO$3:$AR$3,0)
                ),
                ""
            ),
            IFERROR(
                INDEX(Hulpsheets!$AH$3:$AK$18,
                    MATCH($C$9,Hulpsheets!$AG$3:$AG$18,0),
                    MATCH($C$6,Hulpsheets!$AH$3:$AK$3,0)
                ),
                ""
            )
        ),
        IF($L184="Niet-economische activiteit",
            100%,
            IF(Basisgegevens!$C$5="Ja",
                IFERROR(
                    INDEX(Hulpsheets!$AO$3:$AR$18,
                        MATCH($C$9,Hulpsheets!$AN$3:$AN$18,0),
                        MATCH($C$6,Hulpsheets!$AO$3:$AR$3,0)
                    ),
                    ""
                ),
                IFERROR(
                    INDEX(Hulpsheets!$AH$3:$AK$18,
                        MATCH($C$9,Hulpsheets!$AG$3:$AG$18,0),
                        MATCH($C$6,Hulpsheets!$AH$3:$AK$3,0)
                    ),
                    ""
                )
            )
        )
    )
)</f>
        <v/>
      </c>
      <c r="N184" s="399"/>
      <c r="O184" s="77" t="str">
        <f t="shared" si="48"/>
        <v/>
      </c>
      <c r="P184" s="86" t="str">
        <f t="shared" si="49"/>
        <v/>
      </c>
      <c r="R184" s="404"/>
      <c r="S184" s="403" t="str">
        <f t="shared" si="54"/>
        <v/>
      </c>
      <c r="T184" s="130" t="str">
        <f t="shared" si="50"/>
        <v/>
      </c>
      <c r="U184" s="70"/>
      <c r="V184" s="404"/>
      <c r="W184" s="70"/>
      <c r="X184" s="404"/>
      <c r="Z184" s="403" t="str">
        <f t="shared" si="55"/>
        <v/>
      </c>
      <c r="AA184" s="130" t="str">
        <f t="shared" si="51"/>
        <v/>
      </c>
      <c r="AB184" s="403" t="str">
        <f t="shared" si="52"/>
        <v/>
      </c>
      <c r="AC184" s="130" t="str">
        <f t="shared" si="53"/>
        <v/>
      </c>
      <c r="AD184" s="461"/>
    </row>
    <row r="185" spans="1:30" ht="13.5" hidden="1" outlineLevel="1" thickBot="1" x14ac:dyDescent="0.25">
      <c r="B185" s="500"/>
      <c r="C185" s="501"/>
      <c r="D185" s="501"/>
      <c r="E185" s="501"/>
      <c r="F185" s="501"/>
      <c r="G185" s="501"/>
      <c r="H185" s="501"/>
      <c r="I185" s="501"/>
      <c r="J185" s="501"/>
      <c r="K185" s="502"/>
      <c r="L185" s="429" t="s">
        <v>120</v>
      </c>
      <c r="M185" s="257" t="str">
        <f>IF(LEN($C$5)&lt;=1,
    "",
    IF(
        OR($C$5="Overige (zorg-)instellingen",$C$5="Onderneming"),
        IF(Basisgegevens!$C$5="Ja",
            IFERROR(
                INDEX(Hulpsheets!$AO$3:$AR$18,
                    MATCH($C$9,Hulpsheets!$AN$3:$AN$18,0),
                    MATCH($C$6,Hulpsheets!$AO$3:$AR$3,0)
                ),
                ""
            ),
            IFERROR(
                INDEX(Hulpsheets!$AH$3:$AK$18,
                    MATCH($C$9,Hulpsheets!$AG$3:$AG$18,0),
                    MATCH($C$6,Hulpsheets!$AH$3:$AK$3,0)
                ),
                ""
            )
        ),
        IF($L185="Niet-economische activiteit",
            100%,
            IF(Basisgegevens!$C$5="Ja",
                IFERROR(
                    INDEX(Hulpsheets!$AO$3:$AR$18,
                        MATCH($C$9,Hulpsheets!$AN$3:$AN$18,0),
                        MATCH($C$6,Hulpsheets!$AO$3:$AR$3,0)
                    ),
                    ""
                ),
                IFERROR(
                    INDEX(Hulpsheets!$AH$3:$AK$18,
                        MATCH($C$9,Hulpsheets!$AG$3:$AG$18,0),
                        MATCH($C$6,Hulpsheets!$AH$3:$AK$3,0)
                    ),
                    ""
                )
            )
        )
    )
)</f>
        <v/>
      </c>
      <c r="N185" s="399"/>
      <c r="O185" s="77" t="str">
        <f t="shared" si="48"/>
        <v/>
      </c>
      <c r="P185" s="86" t="str">
        <f t="shared" si="49"/>
        <v/>
      </c>
      <c r="R185" s="404"/>
      <c r="S185" s="403" t="str">
        <f t="shared" si="54"/>
        <v/>
      </c>
      <c r="T185" s="130" t="str">
        <f t="shared" si="50"/>
        <v/>
      </c>
      <c r="U185" s="70"/>
      <c r="V185" s="404"/>
      <c r="W185" s="70"/>
      <c r="X185" s="404"/>
      <c r="Z185" s="403" t="str">
        <f t="shared" si="55"/>
        <v/>
      </c>
      <c r="AA185" s="130" t="str">
        <f t="shared" si="51"/>
        <v/>
      </c>
      <c r="AB185" s="403" t="str">
        <f t="shared" si="52"/>
        <v/>
      </c>
      <c r="AC185" s="130" t="str">
        <f t="shared" si="53"/>
        <v/>
      </c>
      <c r="AD185" s="461"/>
    </row>
    <row r="186" spans="1:30" ht="13.5" hidden="1" outlineLevel="1" thickBot="1" x14ac:dyDescent="0.25">
      <c r="B186" s="500"/>
      <c r="C186" s="501"/>
      <c r="D186" s="501"/>
      <c r="E186" s="501"/>
      <c r="F186" s="501"/>
      <c r="G186" s="501"/>
      <c r="H186" s="501"/>
      <c r="I186" s="501"/>
      <c r="J186" s="501"/>
      <c r="K186" s="502"/>
      <c r="L186" s="429" t="s">
        <v>120</v>
      </c>
      <c r="M186" s="257" t="str">
        <f>IF(LEN($C$5)&lt;=1,
    "",
    IF(
        OR($C$5="Overige (zorg-)instellingen",$C$5="Onderneming"),
        IF(Basisgegevens!$C$5="Ja",
            IFERROR(
                INDEX(Hulpsheets!$AO$3:$AR$18,
                    MATCH($C$9,Hulpsheets!$AN$3:$AN$18,0),
                    MATCH($C$6,Hulpsheets!$AO$3:$AR$3,0)
                ),
                ""
            ),
            IFERROR(
                INDEX(Hulpsheets!$AH$3:$AK$18,
                    MATCH($C$9,Hulpsheets!$AG$3:$AG$18,0),
                    MATCH($C$6,Hulpsheets!$AH$3:$AK$3,0)
                ),
                ""
            )
        ),
        IF($L186="Niet-economische activiteit",
            100%,
            IF(Basisgegevens!$C$5="Ja",
                IFERROR(
                    INDEX(Hulpsheets!$AO$3:$AR$18,
                        MATCH($C$9,Hulpsheets!$AN$3:$AN$18,0),
                        MATCH($C$6,Hulpsheets!$AO$3:$AR$3,0)
                    ),
                    ""
                ),
                IFERROR(
                    INDEX(Hulpsheets!$AH$3:$AK$18,
                        MATCH($C$9,Hulpsheets!$AG$3:$AG$18,0),
                        MATCH($C$6,Hulpsheets!$AH$3:$AK$3,0)
                    ),
                    ""
                )
            )
        )
    )
)</f>
        <v/>
      </c>
      <c r="N186" s="399"/>
      <c r="O186" s="77" t="str">
        <f t="shared" si="48"/>
        <v/>
      </c>
      <c r="P186" s="86" t="str">
        <f t="shared" si="49"/>
        <v/>
      </c>
      <c r="R186" s="404"/>
      <c r="S186" s="403" t="str">
        <f t="shared" si="54"/>
        <v/>
      </c>
      <c r="T186" s="130" t="str">
        <f t="shared" si="50"/>
        <v/>
      </c>
      <c r="U186" s="70"/>
      <c r="V186" s="404"/>
      <c r="W186" s="70"/>
      <c r="X186" s="404"/>
      <c r="Z186" s="403" t="str">
        <f t="shared" si="55"/>
        <v/>
      </c>
      <c r="AA186" s="130" t="str">
        <f t="shared" si="51"/>
        <v/>
      </c>
      <c r="AB186" s="403" t="str">
        <f t="shared" si="52"/>
        <v/>
      </c>
      <c r="AC186" s="130" t="str">
        <f t="shared" si="53"/>
        <v/>
      </c>
      <c r="AD186" s="461"/>
    </row>
    <row r="187" spans="1:30" ht="13.5" hidden="1" outlineLevel="1" thickBot="1" x14ac:dyDescent="0.25">
      <c r="B187" s="532"/>
      <c r="C187" s="533"/>
      <c r="D187" s="533"/>
      <c r="E187" s="533"/>
      <c r="F187" s="533"/>
      <c r="G187" s="533"/>
      <c r="H187" s="533"/>
      <c r="I187" s="533"/>
      <c r="J187" s="533"/>
      <c r="K187" s="534"/>
      <c r="L187" s="428" t="s">
        <v>120</v>
      </c>
      <c r="M187" s="427" t="str">
        <f>IF(LEN($C$5)&lt;=1,
    "",
    IF(
        OR($C$5="Overige (zorg-)instellingen",$C$5="Onderneming"),
        IF(Basisgegevens!$C$5="Ja",
            IFERROR(
                INDEX(Hulpsheets!$AO$3:$AR$18,
                    MATCH($C$9,Hulpsheets!$AN$3:$AN$18,0),
                    MATCH($C$6,Hulpsheets!$AO$3:$AR$3,0)
                ),
                ""
            ),
            IFERROR(
                INDEX(Hulpsheets!$AH$3:$AK$18,
                    MATCH($C$9,Hulpsheets!$AG$3:$AG$18,0),
                    MATCH($C$6,Hulpsheets!$AH$3:$AK$3,0)
                ),
                ""
            )
        ),
        IF($L187="Niet-economische activiteit",
            100%,
            IF(Basisgegevens!$C$5="Ja",
                IFERROR(
                    INDEX(Hulpsheets!$AO$3:$AR$18,
                        MATCH($C$9,Hulpsheets!$AN$3:$AN$18,0),
                        MATCH($C$6,Hulpsheets!$AO$3:$AR$3,0)
                    ),
                    ""
                ),
                IFERROR(
                    INDEX(Hulpsheets!$AH$3:$AK$18,
                        MATCH($C$9,Hulpsheets!$AG$3:$AG$18,0),
                        MATCH($C$6,Hulpsheets!$AH$3:$AK$3,0)
                    ),
                    ""
                )
            )
        )
    )
)</f>
        <v/>
      </c>
      <c r="N187" s="399"/>
      <c r="O187" s="87" t="str">
        <f t="shared" si="48"/>
        <v/>
      </c>
      <c r="P187" s="88" t="str">
        <f t="shared" si="49"/>
        <v/>
      </c>
      <c r="R187" s="405"/>
      <c r="S187" s="403" t="str">
        <f t="shared" si="54"/>
        <v/>
      </c>
      <c r="T187" s="365" t="str">
        <f t="shared" si="50"/>
        <v/>
      </c>
      <c r="U187" s="70"/>
      <c r="V187" s="405"/>
      <c r="W187" s="70"/>
      <c r="X187" s="405"/>
      <c r="Z187" s="403" t="str">
        <f t="shared" si="55"/>
        <v/>
      </c>
      <c r="AA187" s="365" t="str">
        <f t="shared" si="51"/>
        <v/>
      </c>
      <c r="AB187" s="403" t="str">
        <f t="shared" si="52"/>
        <v/>
      </c>
      <c r="AC187" s="365" t="str">
        <f t="shared" si="53"/>
        <v/>
      </c>
      <c r="AD187" s="461"/>
    </row>
    <row r="188" spans="1:30" ht="13.5" collapsed="1" thickBot="1" x14ac:dyDescent="0.25">
      <c r="B188" s="32"/>
      <c r="C188" s="32"/>
      <c r="D188" s="103"/>
      <c r="E188" s="110"/>
      <c r="F188" s="110"/>
      <c r="G188" s="111"/>
      <c r="H188" s="112"/>
      <c r="I188" s="29"/>
      <c r="J188" s="111"/>
      <c r="L188" s="418" t="s">
        <v>102</v>
      </c>
      <c r="M188" s="78"/>
      <c r="N188" s="101">
        <f>SUM(N163:N187)</f>
        <v>0</v>
      </c>
      <c r="O188" s="101">
        <f>SUM(O163:O187)</f>
        <v>0</v>
      </c>
      <c r="P188" s="101">
        <f>SUM(P163:P187)</f>
        <v>0</v>
      </c>
      <c r="Q188" s="29"/>
      <c r="R188" s="367">
        <f>SUM(R163:R187)</f>
        <v>0</v>
      </c>
      <c r="S188" s="367">
        <f>SUM(S163:S187)</f>
        <v>0</v>
      </c>
      <c r="T188" s="367">
        <f>SUM(T163:T187)</f>
        <v>0</v>
      </c>
      <c r="V188" s="439">
        <f>SUM(V163:V187)</f>
        <v>0</v>
      </c>
      <c r="W188" s="70"/>
      <c r="X188" s="439">
        <f>SUM(X163:X187)</f>
        <v>0</v>
      </c>
      <c r="Z188" s="102">
        <f>SUM(Z163:Z187)</f>
        <v>0</v>
      </c>
      <c r="AA188" s="102">
        <f>SUM(AA163:AA187)</f>
        <v>0</v>
      </c>
      <c r="AB188" s="102">
        <f>SUM(AB163:AB187)</f>
        <v>0</v>
      </c>
      <c r="AC188" s="102">
        <f>SUM(AC163:AC187)</f>
        <v>0</v>
      </c>
      <c r="AD188" s="100"/>
    </row>
    <row r="189" spans="1:30" x14ac:dyDescent="0.2">
      <c r="B189" s="32"/>
      <c r="C189" s="32"/>
      <c r="D189" s="103"/>
      <c r="E189" s="110"/>
      <c r="F189" s="110"/>
      <c r="G189" s="111"/>
      <c r="H189" s="112"/>
      <c r="I189" s="29"/>
      <c r="J189" s="111"/>
      <c r="W189" s="100"/>
      <c r="X189" s="100"/>
      <c r="AB189" s="100"/>
    </row>
    <row r="190" spans="1:30" x14ac:dyDescent="0.2">
      <c r="B190" s="503" t="s">
        <v>126</v>
      </c>
      <c r="C190" s="503"/>
      <c r="D190" s="503"/>
      <c r="E190" s="503"/>
      <c r="F190" s="29"/>
      <c r="I190" s="29"/>
      <c r="P190" s="29"/>
      <c r="Q190" s="29"/>
      <c r="R190" s="6"/>
      <c r="S190" s="121"/>
      <c r="T190" s="6"/>
      <c r="U190" s="29"/>
      <c r="V190" s="29"/>
      <c r="W190" s="29"/>
      <c r="X190" s="29"/>
      <c r="Z190" s="121"/>
      <c r="AA190" s="29"/>
      <c r="AB190" s="121"/>
    </row>
    <row r="191" spans="1:30" ht="13.5" thickBot="1" x14ac:dyDescent="0.25">
      <c r="B191" s="106"/>
      <c r="C191" s="106"/>
      <c r="D191" s="107"/>
      <c r="E191" s="107"/>
      <c r="G191" s="107"/>
      <c r="H191" s="108"/>
      <c r="I191" s="95"/>
      <c r="J191" s="107"/>
      <c r="P191" s="29"/>
      <c r="Q191" s="29"/>
      <c r="S191" s="6"/>
      <c r="T191" s="6"/>
      <c r="U191" s="29"/>
      <c r="W191" s="29"/>
      <c r="Z191" s="6"/>
      <c r="AA191" s="29"/>
      <c r="AB191" s="6"/>
    </row>
    <row r="192" spans="1:30" ht="38.25" customHeight="1" thickBot="1" x14ac:dyDescent="0.25">
      <c r="A192" s="117"/>
      <c r="B192" s="391" t="s">
        <v>109</v>
      </c>
      <c r="C192" s="392"/>
      <c r="D192" s="392"/>
      <c r="E192" s="392"/>
      <c r="F192" s="392"/>
      <c r="G192" s="392"/>
      <c r="H192" s="392"/>
      <c r="I192" s="392"/>
      <c r="J192" s="392"/>
      <c r="K192" s="392"/>
      <c r="L192" s="392"/>
      <c r="M192" s="392"/>
      <c r="N192" s="237" t="s">
        <v>127</v>
      </c>
      <c r="Q192" s="117"/>
      <c r="R192" s="239" t="s">
        <v>187</v>
      </c>
      <c r="S192" s="118"/>
      <c r="T192" s="118"/>
      <c r="U192" s="242"/>
      <c r="V192" s="239" t="s">
        <v>187</v>
      </c>
      <c r="W192" s="242"/>
      <c r="X192" s="239" t="s">
        <v>187</v>
      </c>
      <c r="Y192" s="117"/>
      <c r="Z192" s="118"/>
      <c r="AA192" s="242"/>
      <c r="AB192" s="118"/>
      <c r="AC192" s="117"/>
      <c r="AD192" s="117"/>
    </row>
    <row r="193" spans="2:28" x14ac:dyDescent="0.2">
      <c r="B193" s="496"/>
      <c r="C193" s="497"/>
      <c r="D193" s="497"/>
      <c r="E193" s="497"/>
      <c r="F193" s="497"/>
      <c r="G193" s="497"/>
      <c r="H193" s="497"/>
      <c r="I193" s="497"/>
      <c r="J193" s="497"/>
      <c r="K193" s="497"/>
      <c r="L193" s="497"/>
      <c r="M193" s="393"/>
      <c r="N193" s="325"/>
      <c r="R193" s="416"/>
      <c r="S193" s="80"/>
      <c r="T193" s="80"/>
      <c r="V193" s="416"/>
      <c r="X193" s="416"/>
      <c r="Z193" s="80"/>
      <c r="AB193" s="80"/>
    </row>
    <row r="194" spans="2:28" x14ac:dyDescent="0.2">
      <c r="B194" s="492"/>
      <c r="C194" s="493"/>
      <c r="D194" s="493"/>
      <c r="E194" s="493"/>
      <c r="F194" s="493"/>
      <c r="G194" s="493"/>
      <c r="H194" s="493"/>
      <c r="I194" s="493"/>
      <c r="J194" s="493"/>
      <c r="K194" s="493"/>
      <c r="L194" s="493"/>
      <c r="M194" s="390"/>
      <c r="N194" s="326"/>
      <c r="R194" s="416"/>
      <c r="S194" s="70"/>
      <c r="T194" s="70"/>
      <c r="V194" s="416"/>
      <c r="X194" s="416"/>
      <c r="Z194" s="70"/>
      <c r="AB194" s="70"/>
    </row>
    <row r="195" spans="2:28" x14ac:dyDescent="0.2">
      <c r="B195" s="492"/>
      <c r="C195" s="493"/>
      <c r="D195" s="493"/>
      <c r="E195" s="493"/>
      <c r="F195" s="493"/>
      <c r="G195" s="493"/>
      <c r="H195" s="493"/>
      <c r="I195" s="493"/>
      <c r="J195" s="493"/>
      <c r="K195" s="493"/>
      <c r="L195" s="493"/>
      <c r="M195" s="389"/>
      <c r="N195" s="326"/>
      <c r="R195" s="416"/>
      <c r="S195" s="70"/>
      <c r="T195" s="70"/>
      <c r="V195" s="416"/>
      <c r="X195" s="416"/>
      <c r="Z195" s="70"/>
      <c r="AB195" s="70"/>
    </row>
    <row r="196" spans="2:28" x14ac:dyDescent="0.2">
      <c r="B196" s="492"/>
      <c r="C196" s="493"/>
      <c r="D196" s="493"/>
      <c r="E196" s="493"/>
      <c r="F196" s="493"/>
      <c r="G196" s="493"/>
      <c r="H196" s="493"/>
      <c r="I196" s="493"/>
      <c r="J196" s="493"/>
      <c r="K196" s="493"/>
      <c r="L196" s="493"/>
      <c r="M196" s="390"/>
      <c r="N196" s="326"/>
      <c r="R196" s="416"/>
      <c r="S196" s="70"/>
      <c r="T196" s="70"/>
      <c r="V196" s="416"/>
      <c r="X196" s="416"/>
      <c r="Z196" s="70"/>
      <c r="AB196" s="70"/>
    </row>
    <row r="197" spans="2:28" x14ac:dyDescent="0.2">
      <c r="B197" s="492"/>
      <c r="C197" s="493"/>
      <c r="D197" s="493"/>
      <c r="E197" s="493"/>
      <c r="F197" s="493"/>
      <c r="G197" s="493"/>
      <c r="H197" s="493"/>
      <c r="I197" s="493"/>
      <c r="J197" s="493"/>
      <c r="K197" s="493"/>
      <c r="L197" s="493"/>
      <c r="M197" s="389"/>
      <c r="N197" s="326"/>
      <c r="R197" s="416"/>
      <c r="S197" s="70"/>
      <c r="T197" s="70"/>
      <c r="V197" s="416"/>
      <c r="X197" s="416"/>
      <c r="Z197" s="70"/>
      <c r="AB197" s="70"/>
    </row>
    <row r="198" spans="2:28" x14ac:dyDescent="0.2">
      <c r="B198" s="492"/>
      <c r="C198" s="493"/>
      <c r="D198" s="493"/>
      <c r="E198" s="493"/>
      <c r="F198" s="493"/>
      <c r="G198" s="493"/>
      <c r="H198" s="493"/>
      <c r="I198" s="493"/>
      <c r="J198" s="493"/>
      <c r="K198" s="493"/>
      <c r="L198" s="493"/>
      <c r="M198" s="389"/>
      <c r="N198" s="326"/>
      <c r="R198" s="416"/>
      <c r="S198" s="70"/>
      <c r="T198" s="70"/>
      <c r="V198" s="416"/>
      <c r="X198" s="416"/>
      <c r="Z198" s="70"/>
      <c r="AB198" s="70"/>
    </row>
    <row r="199" spans="2:28" x14ac:dyDescent="0.2">
      <c r="B199" s="492"/>
      <c r="C199" s="493"/>
      <c r="D199" s="493"/>
      <c r="E199" s="493"/>
      <c r="F199" s="493"/>
      <c r="G199" s="493"/>
      <c r="H199" s="493"/>
      <c r="I199" s="493"/>
      <c r="J199" s="493"/>
      <c r="K199" s="493"/>
      <c r="L199" s="493"/>
      <c r="M199" s="389"/>
      <c r="N199" s="326"/>
      <c r="R199" s="416"/>
      <c r="S199" s="70"/>
      <c r="T199" s="70"/>
      <c r="V199" s="416"/>
      <c r="X199" s="416"/>
      <c r="Z199" s="70"/>
      <c r="AB199" s="70"/>
    </row>
    <row r="200" spans="2:28" x14ac:dyDescent="0.2">
      <c r="B200" s="492"/>
      <c r="C200" s="493"/>
      <c r="D200" s="493"/>
      <c r="E200" s="493"/>
      <c r="F200" s="493"/>
      <c r="G200" s="493"/>
      <c r="H200" s="493"/>
      <c r="I200" s="493"/>
      <c r="J200" s="493"/>
      <c r="K200" s="493"/>
      <c r="L200" s="493"/>
      <c r="M200" s="389"/>
      <c r="N200" s="326"/>
      <c r="R200" s="416"/>
      <c r="S200" s="70"/>
      <c r="T200" s="70"/>
      <c r="V200" s="416"/>
      <c r="X200" s="416"/>
      <c r="Z200" s="70"/>
      <c r="AB200" s="70"/>
    </row>
    <row r="201" spans="2:28" x14ac:dyDescent="0.2">
      <c r="B201" s="492"/>
      <c r="C201" s="493"/>
      <c r="D201" s="493"/>
      <c r="E201" s="493"/>
      <c r="F201" s="493"/>
      <c r="G201" s="493"/>
      <c r="H201" s="493"/>
      <c r="I201" s="493"/>
      <c r="J201" s="493"/>
      <c r="K201" s="493"/>
      <c r="L201" s="493"/>
      <c r="M201" s="389"/>
      <c r="N201" s="326"/>
      <c r="R201" s="416"/>
      <c r="S201" s="70"/>
      <c r="T201" s="70"/>
      <c r="V201" s="416"/>
      <c r="X201" s="416"/>
      <c r="Z201" s="70"/>
      <c r="AB201" s="70"/>
    </row>
    <row r="202" spans="2:28" x14ac:dyDescent="0.2">
      <c r="B202" s="492"/>
      <c r="C202" s="493"/>
      <c r="D202" s="493"/>
      <c r="E202" s="493"/>
      <c r="F202" s="493"/>
      <c r="G202" s="493"/>
      <c r="H202" s="493"/>
      <c r="I202" s="493"/>
      <c r="J202" s="493"/>
      <c r="K202" s="493"/>
      <c r="L202" s="493"/>
      <c r="M202" s="389"/>
      <c r="N202" s="326"/>
      <c r="R202" s="416"/>
      <c r="S202" s="70"/>
      <c r="T202" s="70"/>
      <c r="V202" s="416"/>
      <c r="X202" s="416"/>
      <c r="Z202" s="70"/>
      <c r="AB202" s="70"/>
    </row>
    <row r="203" spans="2:28" x14ac:dyDescent="0.2">
      <c r="B203" s="492"/>
      <c r="C203" s="493"/>
      <c r="D203" s="493"/>
      <c r="E203" s="493"/>
      <c r="F203" s="493"/>
      <c r="G203" s="493"/>
      <c r="H203" s="493"/>
      <c r="I203" s="493"/>
      <c r="J203" s="493"/>
      <c r="K203" s="493"/>
      <c r="L203" s="493"/>
      <c r="M203" s="389"/>
      <c r="N203" s="326"/>
      <c r="R203" s="416"/>
      <c r="S203" s="70"/>
      <c r="T203" s="70"/>
      <c r="V203" s="416"/>
      <c r="X203" s="416"/>
      <c r="Z203" s="70"/>
      <c r="AB203" s="70"/>
    </row>
    <row r="204" spans="2:28" x14ac:dyDescent="0.2">
      <c r="B204" s="492"/>
      <c r="C204" s="493"/>
      <c r="D204" s="493"/>
      <c r="E204" s="493"/>
      <c r="F204" s="493"/>
      <c r="G204" s="493"/>
      <c r="H204" s="493"/>
      <c r="I204" s="493"/>
      <c r="J204" s="493"/>
      <c r="K204" s="493"/>
      <c r="L204" s="493"/>
      <c r="M204" s="389"/>
      <c r="N204" s="326"/>
      <c r="R204" s="416"/>
      <c r="S204" s="70"/>
      <c r="T204" s="70"/>
      <c r="V204" s="416"/>
      <c r="X204" s="416"/>
      <c r="Z204" s="70"/>
      <c r="AB204" s="70"/>
    </row>
    <row r="205" spans="2:28" x14ac:dyDescent="0.2">
      <c r="B205" s="492"/>
      <c r="C205" s="493"/>
      <c r="D205" s="493"/>
      <c r="E205" s="493"/>
      <c r="F205" s="493"/>
      <c r="G205" s="493"/>
      <c r="H205" s="493"/>
      <c r="I205" s="493"/>
      <c r="J205" s="493"/>
      <c r="K205" s="493"/>
      <c r="L205" s="493"/>
      <c r="M205" s="389"/>
      <c r="N205" s="326"/>
      <c r="R205" s="416"/>
      <c r="S205" s="70"/>
      <c r="T205" s="70"/>
      <c r="V205" s="416"/>
      <c r="X205" s="416"/>
      <c r="Z205" s="70"/>
      <c r="AB205" s="70"/>
    </row>
    <row r="206" spans="2:28" x14ac:dyDescent="0.2">
      <c r="B206" s="492"/>
      <c r="C206" s="493"/>
      <c r="D206" s="493"/>
      <c r="E206" s="493"/>
      <c r="F206" s="493"/>
      <c r="G206" s="493"/>
      <c r="H206" s="493"/>
      <c r="I206" s="493"/>
      <c r="J206" s="493"/>
      <c r="K206" s="493"/>
      <c r="L206" s="493"/>
      <c r="M206" s="389"/>
      <c r="N206" s="326"/>
      <c r="R206" s="416"/>
      <c r="S206" s="70"/>
      <c r="T206" s="70"/>
      <c r="V206" s="416"/>
      <c r="X206" s="416"/>
      <c r="Z206" s="70"/>
      <c r="AB206" s="70"/>
    </row>
    <row r="207" spans="2:28" x14ac:dyDescent="0.2">
      <c r="B207" s="492"/>
      <c r="C207" s="493"/>
      <c r="D207" s="493"/>
      <c r="E207" s="493"/>
      <c r="F207" s="493"/>
      <c r="G207" s="493"/>
      <c r="H207" s="493"/>
      <c r="I207" s="493"/>
      <c r="J207" s="493"/>
      <c r="K207" s="493"/>
      <c r="L207" s="493"/>
      <c r="M207" s="389"/>
      <c r="N207" s="326"/>
      <c r="R207" s="416"/>
      <c r="S207" s="70"/>
      <c r="T207" s="70"/>
      <c r="V207" s="416"/>
      <c r="X207" s="416"/>
      <c r="Z207" s="70"/>
      <c r="AB207" s="70"/>
    </row>
    <row r="208" spans="2:28" ht="12.75" hidden="1" customHeight="1" outlineLevel="1" x14ac:dyDescent="0.2">
      <c r="B208" s="492"/>
      <c r="C208" s="493"/>
      <c r="D208" s="493"/>
      <c r="E208" s="493"/>
      <c r="F208" s="493"/>
      <c r="G208" s="493"/>
      <c r="H208" s="493"/>
      <c r="I208" s="493"/>
      <c r="J208" s="493"/>
      <c r="K208" s="493"/>
      <c r="L208" s="493"/>
      <c r="M208" s="386"/>
      <c r="N208" s="326"/>
      <c r="R208" s="416"/>
      <c r="S208" s="70"/>
      <c r="T208" s="70"/>
      <c r="V208" s="416"/>
      <c r="X208" s="416"/>
      <c r="Z208" s="70"/>
      <c r="AB208" s="70"/>
    </row>
    <row r="209" spans="2:28" ht="12.75" hidden="1" customHeight="1" outlineLevel="1" x14ac:dyDescent="0.2">
      <c r="B209" s="492"/>
      <c r="C209" s="493"/>
      <c r="D209" s="493"/>
      <c r="E209" s="493"/>
      <c r="F209" s="493"/>
      <c r="G209" s="493"/>
      <c r="H209" s="493"/>
      <c r="I209" s="493"/>
      <c r="J209" s="493"/>
      <c r="K209" s="493"/>
      <c r="L209" s="493"/>
      <c r="M209" s="386"/>
      <c r="N209" s="326"/>
      <c r="R209" s="416"/>
      <c r="S209" s="70"/>
      <c r="T209" s="70"/>
      <c r="V209" s="416"/>
      <c r="X209" s="416"/>
      <c r="Z209" s="70"/>
      <c r="AB209" s="70"/>
    </row>
    <row r="210" spans="2:28" ht="12.75" hidden="1" customHeight="1" outlineLevel="1" x14ac:dyDescent="0.2">
      <c r="B210" s="492"/>
      <c r="C210" s="493"/>
      <c r="D210" s="493"/>
      <c r="E210" s="493"/>
      <c r="F210" s="493"/>
      <c r="G210" s="493"/>
      <c r="H210" s="493"/>
      <c r="I210" s="493"/>
      <c r="J210" s="493"/>
      <c r="K210" s="493"/>
      <c r="L210" s="493"/>
      <c r="M210" s="387"/>
      <c r="N210" s="326"/>
      <c r="R210" s="416"/>
      <c r="S210" s="70"/>
      <c r="T210" s="70"/>
      <c r="V210" s="416"/>
      <c r="X210" s="416"/>
      <c r="Z210" s="70"/>
      <c r="AB210" s="70"/>
    </row>
    <row r="211" spans="2:28" ht="12.75" hidden="1" customHeight="1" outlineLevel="1" x14ac:dyDescent="0.2">
      <c r="B211" s="492"/>
      <c r="C211" s="493"/>
      <c r="D211" s="493"/>
      <c r="E211" s="493"/>
      <c r="F211" s="493"/>
      <c r="G211" s="493"/>
      <c r="H211" s="493"/>
      <c r="I211" s="493"/>
      <c r="J211" s="493"/>
      <c r="K211" s="493"/>
      <c r="L211" s="493"/>
      <c r="M211" s="386"/>
      <c r="N211" s="326"/>
      <c r="R211" s="416"/>
      <c r="S211" s="70"/>
      <c r="T211" s="70"/>
      <c r="V211" s="416"/>
      <c r="X211" s="416"/>
      <c r="Z211" s="70"/>
      <c r="AB211" s="70"/>
    </row>
    <row r="212" spans="2:28" ht="12.75" hidden="1" customHeight="1" outlineLevel="1" x14ac:dyDescent="0.2">
      <c r="B212" s="492"/>
      <c r="C212" s="493"/>
      <c r="D212" s="493"/>
      <c r="E212" s="493"/>
      <c r="F212" s="493"/>
      <c r="G212" s="493"/>
      <c r="H212" s="493"/>
      <c r="I212" s="493"/>
      <c r="J212" s="493"/>
      <c r="K212" s="493"/>
      <c r="L212" s="493"/>
      <c r="M212" s="386"/>
      <c r="N212" s="326"/>
      <c r="R212" s="416"/>
      <c r="S212" s="70"/>
      <c r="T212" s="70"/>
      <c r="V212" s="416"/>
      <c r="X212" s="416"/>
      <c r="Z212" s="70"/>
      <c r="AB212" s="70"/>
    </row>
    <row r="213" spans="2:28" ht="12.75" hidden="1" customHeight="1" outlineLevel="1" x14ac:dyDescent="0.2">
      <c r="B213" s="492"/>
      <c r="C213" s="493"/>
      <c r="D213" s="493"/>
      <c r="E213" s="493"/>
      <c r="F213" s="493"/>
      <c r="G213" s="493"/>
      <c r="H213" s="493"/>
      <c r="I213" s="493"/>
      <c r="J213" s="493"/>
      <c r="K213" s="493"/>
      <c r="L213" s="493"/>
      <c r="M213" s="386"/>
      <c r="N213" s="326"/>
      <c r="R213" s="416"/>
      <c r="S213" s="70"/>
      <c r="T213" s="70"/>
      <c r="V213" s="416"/>
      <c r="X213" s="416"/>
      <c r="Z213" s="70"/>
      <c r="AB213" s="70"/>
    </row>
    <row r="214" spans="2:28" ht="12.75" hidden="1" customHeight="1" outlineLevel="1" x14ac:dyDescent="0.2">
      <c r="B214" s="492"/>
      <c r="C214" s="493"/>
      <c r="D214" s="493"/>
      <c r="E214" s="493"/>
      <c r="F214" s="493"/>
      <c r="G214" s="493"/>
      <c r="H214" s="493"/>
      <c r="I214" s="493"/>
      <c r="J214" s="493"/>
      <c r="K214" s="493"/>
      <c r="L214" s="493"/>
      <c r="M214" s="387"/>
      <c r="N214" s="326"/>
      <c r="R214" s="416"/>
      <c r="S214" s="70"/>
      <c r="T214" s="70"/>
      <c r="V214" s="416"/>
      <c r="X214" s="416"/>
      <c r="Z214" s="70"/>
      <c r="AB214" s="70"/>
    </row>
    <row r="215" spans="2:28" ht="12.75" hidden="1" customHeight="1" outlineLevel="1" x14ac:dyDescent="0.2">
      <c r="B215" s="492"/>
      <c r="C215" s="493"/>
      <c r="D215" s="493"/>
      <c r="E215" s="493"/>
      <c r="F215" s="493"/>
      <c r="G215" s="493"/>
      <c r="H215" s="493"/>
      <c r="I215" s="493"/>
      <c r="J215" s="493"/>
      <c r="K215" s="493"/>
      <c r="L215" s="493"/>
      <c r="M215" s="386"/>
      <c r="N215" s="326"/>
      <c r="R215" s="416"/>
      <c r="S215" s="70"/>
      <c r="T215" s="70"/>
      <c r="V215" s="416"/>
      <c r="X215" s="416"/>
      <c r="Z215" s="70"/>
      <c r="AB215" s="70"/>
    </row>
    <row r="216" spans="2:28" ht="12.75" hidden="1" customHeight="1" outlineLevel="1" x14ac:dyDescent="0.2">
      <c r="B216" s="492"/>
      <c r="C216" s="493"/>
      <c r="D216" s="493"/>
      <c r="E216" s="493"/>
      <c r="F216" s="493"/>
      <c r="G216" s="493"/>
      <c r="H216" s="493"/>
      <c r="I216" s="493"/>
      <c r="J216" s="493"/>
      <c r="K216" s="493"/>
      <c r="L216" s="493"/>
      <c r="M216" s="387"/>
      <c r="N216" s="326"/>
      <c r="R216" s="416"/>
      <c r="S216" s="70"/>
      <c r="T216" s="70"/>
      <c r="V216" s="416"/>
      <c r="X216" s="416"/>
      <c r="Z216" s="70"/>
      <c r="AB216" s="70"/>
    </row>
    <row r="217" spans="2:28" ht="13.5" hidden="1" customHeight="1" outlineLevel="1" thickBot="1" x14ac:dyDescent="0.25">
      <c r="B217" s="494"/>
      <c r="C217" s="495"/>
      <c r="D217" s="495"/>
      <c r="E217" s="495"/>
      <c r="F217" s="495"/>
      <c r="G217" s="495"/>
      <c r="H217" s="495"/>
      <c r="I217" s="495"/>
      <c r="J217" s="495"/>
      <c r="K217" s="495"/>
      <c r="L217" s="495"/>
      <c r="M217" s="388"/>
      <c r="N217" s="327"/>
      <c r="R217" s="417"/>
      <c r="S217" s="70"/>
      <c r="T217" s="70"/>
      <c r="V217" s="417"/>
      <c r="X217" s="417"/>
      <c r="Z217" s="70"/>
      <c r="AB217" s="70"/>
    </row>
    <row r="218" spans="2:28" ht="13.5" collapsed="1" thickBot="1" x14ac:dyDescent="0.25">
      <c r="B218" s="32"/>
      <c r="C218" s="32"/>
      <c r="D218" s="103"/>
      <c r="E218" s="110"/>
      <c r="F218" s="110"/>
      <c r="G218" s="111"/>
      <c r="H218" s="112"/>
      <c r="I218" s="29"/>
      <c r="J218" s="111"/>
      <c r="K218" s="111"/>
      <c r="L218" s="418" t="s">
        <v>102</v>
      </c>
      <c r="N218" s="113">
        <f>SUM(N193:N217)</f>
        <v>0</v>
      </c>
      <c r="Q218" s="29"/>
      <c r="R218" s="335">
        <f>SUM(R193:R217)</f>
        <v>0</v>
      </c>
      <c r="S218" s="100"/>
      <c r="T218" s="100"/>
      <c r="U218" s="29"/>
      <c r="V218" s="335">
        <f>SUM(V193:V217)</f>
        <v>0</v>
      </c>
      <c r="W218" s="29"/>
      <c r="X218" s="335">
        <f>SUM(X193:X217)</f>
        <v>0</v>
      </c>
      <c r="Z218" s="100"/>
      <c r="AA218" s="29"/>
      <c r="AB218" s="100"/>
    </row>
    <row r="219" spans="2:28" ht="13.5" thickBot="1" x14ac:dyDescent="0.25">
      <c r="B219" s="32"/>
      <c r="C219" s="32"/>
      <c r="D219" s="103"/>
      <c r="E219" s="110"/>
      <c r="F219" s="110"/>
      <c r="G219" s="111"/>
      <c r="H219" s="112"/>
      <c r="I219" s="29"/>
      <c r="O219" s="100"/>
      <c r="P219" s="100"/>
      <c r="S219" s="100"/>
      <c r="T219" s="100"/>
      <c r="U219" s="100"/>
      <c r="W219" s="100"/>
      <c r="Z219" s="100"/>
      <c r="AA219" s="100"/>
      <c r="AB219" s="100"/>
    </row>
    <row r="220" spans="2:28" ht="15.75" thickBot="1" x14ac:dyDescent="0.3">
      <c r="B220" s="32"/>
      <c r="C220" s="32"/>
      <c r="D220" s="103"/>
      <c r="E220" s="110"/>
      <c r="F220" s="110"/>
      <c r="G220" s="111"/>
      <c r="H220" s="112"/>
      <c r="I220" s="112"/>
      <c r="J220" s="548" t="s">
        <v>224</v>
      </c>
      <c r="K220" s="549"/>
      <c r="L220" s="550"/>
      <c r="M220" s="137"/>
      <c r="N220" s="94">
        <f>K231</f>
        <v>0</v>
      </c>
      <c r="O220" s="111"/>
      <c r="P220" s="29"/>
      <c r="Q220" s="29"/>
      <c r="R220" s="400">
        <f>K237</f>
        <v>0</v>
      </c>
      <c r="S220" s="29"/>
      <c r="T220" s="29"/>
      <c r="U220" s="29"/>
      <c r="V220" s="400">
        <f>V237</f>
        <v>0</v>
      </c>
      <c r="W220" s="29"/>
      <c r="X220" s="400">
        <f>X237</f>
        <v>0</v>
      </c>
      <c r="Z220" s="29"/>
      <c r="AA220" s="29"/>
      <c r="AB220" s="29"/>
    </row>
    <row r="221" spans="2:28" ht="15" customHeight="1" thickBot="1" x14ac:dyDescent="0.25">
      <c r="B221" s="538" t="s">
        <v>128</v>
      </c>
      <c r="C221" s="539"/>
      <c r="D221" s="539"/>
      <c r="E221" s="539"/>
      <c r="F221" s="539"/>
      <c r="G221" s="539"/>
      <c r="H221" s="539"/>
      <c r="I221" s="539"/>
      <c r="J221" s="539"/>
      <c r="K221" s="50" t="s">
        <v>127</v>
      </c>
      <c r="L221" s="111"/>
      <c r="O221" s="41"/>
      <c r="P221" s="29"/>
      <c r="Q221" s="29"/>
      <c r="R221" s="29"/>
      <c r="S221" s="29"/>
      <c r="T221" s="29"/>
      <c r="U221" s="29"/>
      <c r="V221" s="29"/>
      <c r="W221" s="29"/>
      <c r="X221" s="29"/>
      <c r="Z221" s="29"/>
      <c r="AA221" s="29"/>
      <c r="AB221" s="29"/>
    </row>
    <row r="222" spans="2:28" ht="15" customHeight="1" x14ac:dyDescent="0.2">
      <c r="B222" s="540" t="s">
        <v>129</v>
      </c>
      <c r="C222" s="541"/>
      <c r="D222" s="541"/>
      <c r="E222" s="541"/>
      <c r="F222" s="541"/>
      <c r="G222" s="541"/>
      <c r="H222" s="541"/>
      <c r="I222" s="541"/>
      <c r="J222" s="541"/>
      <c r="K222" s="49">
        <f>N38</f>
        <v>0</v>
      </c>
      <c r="L222" s="330" t="str">
        <f>IFERROR($K$222/$K$229, "")</f>
        <v/>
      </c>
      <c r="O222" s="42"/>
      <c r="P222" s="29"/>
      <c r="Q222" s="29"/>
      <c r="R222" s="29"/>
      <c r="S222" s="29"/>
      <c r="T222" s="29"/>
      <c r="U222" s="29"/>
      <c r="V222" s="29"/>
      <c r="W222" s="29"/>
      <c r="X222" s="29"/>
      <c r="Z222" s="29"/>
      <c r="AA222" s="29"/>
      <c r="AB222" s="29"/>
    </row>
    <row r="223" spans="2:28" ht="15" customHeight="1" x14ac:dyDescent="0.2">
      <c r="B223" s="542" t="s">
        <v>130</v>
      </c>
      <c r="C223" s="543"/>
      <c r="D223" s="543"/>
      <c r="E223" s="543"/>
      <c r="F223" s="543"/>
      <c r="G223" s="543"/>
      <c r="H223" s="543"/>
      <c r="I223" s="543"/>
      <c r="J223" s="543"/>
      <c r="K223" s="45">
        <f>N68</f>
        <v>0</v>
      </c>
      <c r="L223" s="330" t="str">
        <f>IFERROR($K$223/$K$229,"")</f>
        <v/>
      </c>
      <c r="O223" s="42"/>
      <c r="P223" s="29"/>
      <c r="Q223" s="29"/>
      <c r="R223" s="29"/>
      <c r="S223" s="29"/>
      <c r="T223" s="29"/>
      <c r="U223" s="29"/>
      <c r="V223" s="29"/>
      <c r="W223" s="29"/>
      <c r="X223" s="29"/>
      <c r="Z223" s="29"/>
      <c r="AA223" s="29"/>
      <c r="AB223" s="29"/>
    </row>
    <row r="224" spans="2:28" ht="15" customHeight="1" x14ac:dyDescent="0.2">
      <c r="B224" s="542" t="s">
        <v>108</v>
      </c>
      <c r="C224" s="543"/>
      <c r="D224" s="543"/>
      <c r="E224" s="543"/>
      <c r="F224" s="543"/>
      <c r="G224" s="543"/>
      <c r="H224" s="543"/>
      <c r="I224" s="543"/>
      <c r="J224" s="543"/>
      <c r="K224" s="45">
        <f>N98</f>
        <v>0</v>
      </c>
      <c r="L224" s="330" t="str">
        <f>IFERROR($K$224/$K$229,"")</f>
        <v/>
      </c>
      <c r="O224" s="42"/>
      <c r="P224" s="29"/>
      <c r="Q224" s="29"/>
      <c r="R224" s="29"/>
      <c r="S224" s="29"/>
      <c r="T224" s="29"/>
      <c r="U224" s="29"/>
      <c r="V224" s="29"/>
      <c r="W224" s="29"/>
      <c r="X224" s="29"/>
      <c r="Z224" s="29"/>
      <c r="AA224" s="29"/>
      <c r="AB224" s="29"/>
    </row>
    <row r="225" spans="2:28" ht="15" customHeight="1" x14ac:dyDescent="0.2">
      <c r="B225" s="542" t="s">
        <v>203</v>
      </c>
      <c r="C225" s="543"/>
      <c r="D225" s="543"/>
      <c r="E225" s="543"/>
      <c r="F225" s="543"/>
      <c r="G225" s="543"/>
      <c r="H225" s="543"/>
      <c r="I225" s="543"/>
      <c r="J225" s="543"/>
      <c r="K225" s="45">
        <f>N128</f>
        <v>0</v>
      </c>
      <c r="L225" s="330" t="str">
        <f>IFERROR($K$225/$K$229,"")</f>
        <v/>
      </c>
      <c r="O225" s="42"/>
      <c r="P225" s="29"/>
      <c r="Q225" s="29"/>
      <c r="R225" s="29"/>
      <c r="S225" s="29"/>
      <c r="T225" s="29"/>
      <c r="U225" s="29"/>
      <c r="V225" s="29"/>
      <c r="W225" s="29"/>
      <c r="X225" s="29"/>
      <c r="Z225" s="29"/>
      <c r="AA225" s="29"/>
      <c r="AB225" s="29"/>
    </row>
    <row r="226" spans="2:28" ht="15" customHeight="1" x14ac:dyDescent="0.2">
      <c r="B226" s="542" t="s">
        <v>122</v>
      </c>
      <c r="C226" s="543"/>
      <c r="D226" s="543"/>
      <c r="E226" s="543"/>
      <c r="F226" s="543"/>
      <c r="G226" s="543"/>
      <c r="H226" s="543"/>
      <c r="I226" s="543"/>
      <c r="J226" s="543"/>
      <c r="K226" s="153">
        <f>N158</f>
        <v>0</v>
      </c>
      <c r="L226" s="330" t="str">
        <f>IFERROR($K$226/$K$229,"")</f>
        <v/>
      </c>
      <c r="O226" s="42"/>
      <c r="P226" s="29"/>
      <c r="Q226" s="29"/>
      <c r="R226" s="29"/>
      <c r="S226" s="29"/>
      <c r="T226" s="29"/>
      <c r="U226" s="29"/>
      <c r="V226" s="29"/>
      <c r="W226" s="29"/>
      <c r="X226" s="29"/>
      <c r="Z226" s="29"/>
      <c r="AA226" s="29"/>
      <c r="AB226" s="29"/>
    </row>
    <row r="227" spans="2:28" ht="15" customHeight="1" thickBot="1" x14ac:dyDescent="0.25">
      <c r="B227" s="544" t="s">
        <v>124</v>
      </c>
      <c r="C227" s="545"/>
      <c r="D227" s="545"/>
      <c r="E227" s="545"/>
      <c r="F227" s="545"/>
      <c r="G227" s="545"/>
      <c r="H227" s="545"/>
      <c r="I227" s="545"/>
      <c r="J227" s="545"/>
      <c r="K227" s="90">
        <f>N188</f>
        <v>0</v>
      </c>
      <c r="L227" s="330" t="str">
        <f>IFERROR($K$227/$K$229,"")</f>
        <v/>
      </c>
      <c r="O227" s="42"/>
      <c r="P227" s="29"/>
      <c r="Q227" s="29"/>
      <c r="R227" s="29"/>
      <c r="S227" s="29"/>
      <c r="T227" s="29"/>
      <c r="U227" s="29"/>
      <c r="V227" s="29"/>
      <c r="W227" s="29"/>
      <c r="X227" s="29"/>
      <c r="Z227" s="29"/>
      <c r="AA227" s="29"/>
      <c r="AB227" s="29"/>
    </row>
    <row r="228" spans="2:28" ht="15" customHeight="1" thickBot="1" x14ac:dyDescent="0.25">
      <c r="B228" s="89"/>
      <c r="C228" s="89"/>
      <c r="D228" s="89"/>
      <c r="E228" s="89"/>
      <c r="F228" s="89"/>
      <c r="G228" s="89"/>
      <c r="H228" s="89"/>
      <c r="I228" s="89"/>
      <c r="J228" s="89"/>
      <c r="K228" s="42"/>
      <c r="L228" s="331"/>
      <c r="O228" s="42"/>
      <c r="P228" s="29"/>
      <c r="Q228" s="29"/>
      <c r="R228" s="29"/>
      <c r="S228" s="29"/>
      <c r="T228" s="29"/>
      <c r="U228" s="29"/>
      <c r="V228" s="29"/>
      <c r="W228" s="29"/>
      <c r="X228" s="29"/>
      <c r="Z228" s="29"/>
      <c r="AA228" s="29"/>
      <c r="AB228" s="29"/>
    </row>
    <row r="229" spans="2:28" ht="15.75" customHeight="1" thickBot="1" x14ac:dyDescent="0.25">
      <c r="B229" s="546" t="s">
        <v>66</v>
      </c>
      <c r="C229" s="547"/>
      <c r="D229" s="547"/>
      <c r="E229" s="547"/>
      <c r="F229" s="547"/>
      <c r="G229" s="547"/>
      <c r="H229" s="547"/>
      <c r="I229" s="547"/>
      <c r="J229" s="547"/>
      <c r="K229" s="94">
        <f>SUM(K222:K227)</f>
        <v>0</v>
      </c>
      <c r="L229" s="330" t="str">
        <f>IFERROR($K$229/$K$229,"")</f>
        <v/>
      </c>
      <c r="O229" s="43"/>
      <c r="P229" s="29"/>
      <c r="Q229" s="29"/>
      <c r="R229" s="29"/>
      <c r="S229" s="29"/>
      <c r="T229" s="29"/>
      <c r="U229" s="29"/>
      <c r="V229" s="29"/>
      <c r="W229" s="29"/>
      <c r="X229" s="29"/>
      <c r="Z229" s="29"/>
      <c r="AA229" s="29"/>
      <c r="AB229" s="29"/>
    </row>
    <row r="230" spans="2:28" ht="15" customHeight="1" thickBot="1" x14ac:dyDescent="0.25">
      <c r="B230" s="546" t="s">
        <v>226</v>
      </c>
      <c r="C230" s="547"/>
      <c r="D230" s="547"/>
      <c r="E230" s="547"/>
      <c r="F230" s="547"/>
      <c r="G230" s="547"/>
      <c r="H230" s="547"/>
      <c r="I230" s="547"/>
      <c r="J230" s="547"/>
      <c r="K230" s="94">
        <f>K229-K232</f>
        <v>0</v>
      </c>
      <c r="L230" s="330" t="str">
        <f>IFERROR($K$230/$K$229,"")</f>
        <v/>
      </c>
      <c r="O230" s="111"/>
      <c r="P230" s="29"/>
      <c r="Q230" s="29"/>
      <c r="R230" s="95"/>
      <c r="S230" s="29"/>
      <c r="T230" s="29"/>
      <c r="U230" s="29"/>
      <c r="V230" s="29"/>
      <c r="W230" s="29"/>
      <c r="X230" s="29"/>
      <c r="Z230" s="29"/>
      <c r="AA230" s="29"/>
      <c r="AB230" s="29"/>
    </row>
    <row r="231" spans="2:28" ht="15" customHeight="1" thickBot="1" x14ac:dyDescent="0.25">
      <c r="B231" s="551" t="s">
        <v>224</v>
      </c>
      <c r="C231" s="552"/>
      <c r="D231" s="552"/>
      <c r="E231" s="552"/>
      <c r="F231" s="552"/>
      <c r="G231" s="552"/>
      <c r="H231" s="552"/>
      <c r="I231" s="552"/>
      <c r="J231" s="552"/>
      <c r="K231" s="94">
        <f>SUM(P38,P68,P98,P128,P158,P188)</f>
        <v>0</v>
      </c>
      <c r="L231" s="330"/>
      <c r="O231" s="111"/>
      <c r="P231" s="29"/>
      <c r="Q231" s="29"/>
      <c r="R231" s="95"/>
      <c r="S231" s="29"/>
      <c r="T231" s="29"/>
      <c r="U231" s="29"/>
      <c r="V231" s="29"/>
      <c r="W231" s="29"/>
      <c r="X231" s="29"/>
      <c r="Z231" s="29"/>
      <c r="AA231" s="29"/>
      <c r="AB231" s="29"/>
    </row>
    <row r="232" spans="2:28" ht="15" customHeight="1" thickBot="1" x14ac:dyDescent="0.25">
      <c r="B232" s="546" t="s">
        <v>131</v>
      </c>
      <c r="C232" s="547"/>
      <c r="D232" s="547"/>
      <c r="E232" s="547"/>
      <c r="F232" s="547"/>
      <c r="G232" s="547"/>
      <c r="H232" s="547"/>
      <c r="I232" s="547"/>
      <c r="J232" s="547"/>
      <c r="K232" s="94">
        <f>N218</f>
        <v>0</v>
      </c>
      <c r="L232" s="330" t="str">
        <f>IFERROR($K$232/$K$229,"")</f>
        <v/>
      </c>
      <c r="N232" s="230" t="s">
        <v>230</v>
      </c>
      <c r="O232" s="111"/>
      <c r="Q232" s="29"/>
      <c r="S232" s="29"/>
      <c r="T232" s="29"/>
      <c r="U232" s="29"/>
      <c r="V232" s="29"/>
      <c r="W232" s="29"/>
      <c r="X232" s="29"/>
      <c r="Z232" s="29"/>
      <c r="AA232" s="29"/>
      <c r="AB232" s="29"/>
    </row>
    <row r="233" spans="2:28" ht="15" customHeight="1" thickBot="1" x14ac:dyDescent="0.25">
      <c r="B233" s="546" t="s">
        <v>132</v>
      </c>
      <c r="C233" s="547"/>
      <c r="D233" s="547"/>
      <c r="E233" s="547"/>
      <c r="F233" s="547"/>
      <c r="G233" s="547"/>
      <c r="H233" s="547"/>
      <c r="I233" s="547"/>
      <c r="J233" s="547"/>
      <c r="K233" s="94">
        <f>MAX(K231-K232,0)</f>
        <v>0</v>
      </c>
      <c r="L233" s="230" t="s">
        <v>73</v>
      </c>
      <c r="O233" s="111"/>
      <c r="Q233" s="29"/>
      <c r="S233" s="29"/>
      <c r="T233" s="29"/>
      <c r="U233" s="29"/>
      <c r="V233" s="29"/>
      <c r="W233" s="29"/>
      <c r="X233" s="29"/>
      <c r="Z233" s="29"/>
      <c r="AA233" s="29"/>
      <c r="AB233" s="29"/>
    </row>
    <row r="234" spans="2:28" ht="15" customHeight="1" thickBot="1" x14ac:dyDescent="0.25">
      <c r="B234" s="144"/>
      <c r="C234" s="144"/>
      <c r="D234" s="144"/>
      <c r="E234" s="144"/>
      <c r="F234" s="144"/>
      <c r="G234" s="144"/>
      <c r="H234" s="144"/>
      <c r="I234" s="144"/>
      <c r="J234" s="144"/>
      <c r="K234" s="43"/>
      <c r="L234" s="111"/>
      <c r="O234" s="111"/>
      <c r="Q234" s="29"/>
      <c r="R234" s="29"/>
      <c r="S234" s="29"/>
      <c r="T234" s="29"/>
      <c r="U234" s="29"/>
      <c r="V234" s="29"/>
      <c r="W234" s="29"/>
      <c r="X234" s="29"/>
      <c r="Z234" s="29"/>
      <c r="AA234" s="29"/>
      <c r="AB234" s="29"/>
    </row>
    <row r="235" spans="2:28" ht="26.25" thickBot="1" x14ac:dyDescent="0.25">
      <c r="B235" s="553" t="s">
        <v>133</v>
      </c>
      <c r="C235" s="554"/>
      <c r="D235" s="554"/>
      <c r="E235" s="554"/>
      <c r="F235" s="554"/>
      <c r="G235" s="554"/>
      <c r="H235" s="554"/>
      <c r="I235" s="554"/>
      <c r="J235" s="554"/>
      <c r="K235" s="154" t="s">
        <v>248</v>
      </c>
      <c r="O235" s="111"/>
      <c r="Q235" s="29"/>
      <c r="S235" s="29"/>
      <c r="T235" s="29"/>
      <c r="U235" s="29"/>
      <c r="V235" s="419" t="s">
        <v>134</v>
      </c>
      <c r="W235" s="29"/>
      <c r="X235" s="419" t="s">
        <v>135</v>
      </c>
      <c r="Z235" s="29"/>
      <c r="AA235" s="29"/>
      <c r="AB235" s="29"/>
    </row>
    <row r="236" spans="2:28" ht="13.5" thickBot="1" x14ac:dyDescent="0.25">
      <c r="B236" s="555" t="s">
        <v>68</v>
      </c>
      <c r="C236" s="556"/>
      <c r="D236" s="556"/>
      <c r="E236" s="556"/>
      <c r="F236" s="556"/>
      <c r="G236" s="556"/>
      <c r="H236" s="556"/>
      <c r="I236" s="556"/>
      <c r="J236" s="556"/>
      <c r="K236" s="94">
        <f>SUM(R38,R68,R98,R128,R158,R188)</f>
        <v>0</v>
      </c>
      <c r="O236" s="111"/>
      <c r="Q236" s="29"/>
      <c r="S236" s="29"/>
      <c r="T236" s="29"/>
      <c r="U236" s="29"/>
      <c r="V236" s="400">
        <f>SUM(V38,V68,V98,V128,V158,V188)</f>
        <v>0</v>
      </c>
      <c r="W236" s="29"/>
      <c r="X236" s="400">
        <f>SUM(X38,X68,X98,X128,X158,X188)</f>
        <v>0</v>
      </c>
      <c r="Z236" s="29"/>
      <c r="AA236" s="29"/>
      <c r="AB236" s="29"/>
    </row>
    <row r="237" spans="2:28" ht="13.5" customHeight="1" thickBot="1" x14ac:dyDescent="0.25">
      <c r="B237" s="557" t="s">
        <v>224</v>
      </c>
      <c r="C237" s="558"/>
      <c r="D237" s="558"/>
      <c r="E237" s="558"/>
      <c r="F237" s="558"/>
      <c r="G237" s="558"/>
      <c r="H237" s="558"/>
      <c r="I237" s="558"/>
      <c r="J237" s="558"/>
      <c r="K237" s="94">
        <f>SUM(S38,S68,S98,S128,S158,S188)</f>
        <v>0</v>
      </c>
      <c r="O237" s="111"/>
      <c r="Q237" s="29"/>
      <c r="S237" s="29"/>
      <c r="T237" s="29"/>
      <c r="U237" s="29"/>
      <c r="V237" s="400">
        <f>SUM(Z38,Z68,Z98,Z128,Z158,Z188)</f>
        <v>0</v>
      </c>
      <c r="W237" s="29"/>
      <c r="X237" s="400">
        <f>SUM(AB38,AB68,AB98,AB128,AB158,AB188)</f>
        <v>0</v>
      </c>
      <c r="Z237" s="29"/>
      <c r="AA237" s="29"/>
      <c r="AB237" s="29"/>
    </row>
    <row r="238" spans="2:28" ht="13.5" customHeight="1" thickBot="1" x14ac:dyDescent="0.25">
      <c r="B238" s="559" t="s">
        <v>204</v>
      </c>
      <c r="C238" s="560"/>
      <c r="D238" s="560"/>
      <c r="E238" s="560"/>
      <c r="F238" s="560"/>
      <c r="G238" s="560"/>
      <c r="H238" s="560"/>
      <c r="I238" s="560"/>
      <c r="J238" s="560"/>
      <c r="K238" s="94">
        <f>R218</f>
        <v>0</v>
      </c>
      <c r="O238" s="111"/>
      <c r="P238" s="123"/>
      <c r="Q238" s="118"/>
      <c r="S238" s="29"/>
      <c r="T238" s="29"/>
      <c r="U238" s="29"/>
      <c r="V238" s="400">
        <f>V218</f>
        <v>0</v>
      </c>
      <c r="W238" s="29"/>
      <c r="X238" s="400">
        <f>X218</f>
        <v>0</v>
      </c>
      <c r="Z238" s="29"/>
      <c r="AA238" s="29"/>
      <c r="AB238" s="29"/>
    </row>
    <row r="239" spans="2:28" ht="13.5" customHeight="1" thickBot="1" x14ac:dyDescent="0.25">
      <c r="B239" s="557" t="s">
        <v>205</v>
      </c>
      <c r="C239" s="558"/>
      <c r="D239" s="558"/>
      <c r="E239" s="558"/>
      <c r="F239" s="558"/>
      <c r="G239" s="558"/>
      <c r="H239" s="558"/>
      <c r="I239" s="558"/>
      <c r="J239" s="558"/>
      <c r="K239" s="94">
        <f>K236-K238</f>
        <v>0</v>
      </c>
      <c r="O239" s="111"/>
      <c r="P239" s="123"/>
      <c r="Q239" s="118"/>
      <c r="S239" s="29"/>
      <c r="T239" s="29"/>
      <c r="U239" s="29"/>
      <c r="V239" s="400">
        <f t="shared" ref="V239" si="56">V236-V238</f>
        <v>0</v>
      </c>
      <c r="W239" s="29"/>
      <c r="X239" s="400">
        <f>X236-X238</f>
        <v>0</v>
      </c>
      <c r="Z239" s="29"/>
      <c r="AA239" s="29"/>
      <c r="AB239" s="29"/>
    </row>
    <row r="240" spans="2:28" x14ac:dyDescent="0.2">
      <c r="B240" s="32"/>
      <c r="C240" s="32"/>
      <c r="D240" s="103"/>
      <c r="E240" s="110"/>
      <c r="F240" s="110"/>
      <c r="G240" s="111"/>
      <c r="H240" s="112"/>
      <c r="I240" s="29"/>
      <c r="J240" s="111"/>
      <c r="K240" s="230" t="s">
        <v>188</v>
      </c>
      <c r="O240" s="111"/>
      <c r="P240" s="29"/>
      <c r="Q240" s="29"/>
      <c r="S240" s="29"/>
      <c r="T240" s="29"/>
      <c r="U240" s="29"/>
      <c r="V240" s="230"/>
      <c r="W240" s="29"/>
      <c r="X240" s="230"/>
      <c r="Z240" s="29"/>
      <c r="AA240" s="29"/>
      <c r="AB240" s="29"/>
    </row>
    <row r="241" spans="1:30" x14ac:dyDescent="0.2">
      <c r="B241" s="44" t="s">
        <v>136</v>
      </c>
      <c r="C241" s="28"/>
      <c r="D241" s="28"/>
      <c r="E241" s="28"/>
      <c r="F241" s="28"/>
      <c r="G241" s="28"/>
      <c r="H241" s="28"/>
      <c r="I241" s="28"/>
      <c r="J241" s="28"/>
      <c r="K241" s="28"/>
      <c r="L241" s="260"/>
      <c r="O241" s="28"/>
      <c r="P241" s="28"/>
      <c r="Q241" s="28"/>
      <c r="S241" s="28"/>
      <c r="T241" s="28"/>
      <c r="U241" s="28"/>
      <c r="W241" s="28"/>
      <c r="X241" s="29"/>
      <c r="Z241" s="28"/>
      <c r="AA241" s="28"/>
      <c r="AB241" s="28"/>
      <c r="AC241" s="28"/>
      <c r="AD241" s="28"/>
    </row>
    <row r="242" spans="1:30" x14ac:dyDescent="0.2">
      <c r="B242" s="44"/>
      <c r="C242" s="28"/>
      <c r="D242" s="28"/>
      <c r="E242" s="28"/>
      <c r="F242" s="28"/>
      <c r="G242" s="28"/>
      <c r="H242" s="28"/>
      <c r="I242" s="28"/>
      <c r="J242" s="28"/>
      <c r="K242" s="28"/>
      <c r="L242" s="260"/>
      <c r="O242" s="329"/>
      <c r="P242" s="329"/>
      <c r="Q242" s="28"/>
      <c r="S242" s="28"/>
      <c r="T242" s="28"/>
      <c r="U242" s="28"/>
      <c r="W242" s="28"/>
      <c r="X242" s="29"/>
      <c r="Z242" s="28"/>
      <c r="AA242" s="28"/>
      <c r="AB242" s="28"/>
      <c r="AC242" s="28"/>
      <c r="AD242" s="28"/>
    </row>
    <row r="243" spans="1:30" ht="143.25" customHeight="1" x14ac:dyDescent="0.2">
      <c r="B243" s="535"/>
      <c r="C243" s="536"/>
      <c r="D243" s="536"/>
      <c r="E243" s="536"/>
      <c r="F243" s="536"/>
      <c r="G243" s="536"/>
      <c r="H243" s="536"/>
      <c r="I243" s="536"/>
      <c r="J243" s="536"/>
      <c r="K243" s="537"/>
      <c r="L243" s="328"/>
      <c r="M243" s="328"/>
      <c r="O243" s="318"/>
      <c r="Q243" s="329"/>
      <c r="S243" s="329"/>
      <c r="T243" s="329"/>
      <c r="U243" s="329"/>
      <c r="W243" s="329"/>
      <c r="X243" s="29"/>
      <c r="Z243" s="329"/>
      <c r="AA243" s="329"/>
      <c r="AB243" s="329"/>
    </row>
    <row r="244" spans="1:30" x14ac:dyDescent="0.2">
      <c r="B244" s="114"/>
      <c r="C244" s="114"/>
      <c r="D244" s="114"/>
      <c r="E244" s="114"/>
      <c r="F244" s="114"/>
      <c r="G244" s="114"/>
      <c r="H244" s="114"/>
      <c r="I244" s="114"/>
      <c r="J244" s="114"/>
      <c r="K244" s="114"/>
      <c r="L244" s="114"/>
      <c r="M244" s="261"/>
      <c r="O244" s="318"/>
      <c r="P244" s="115"/>
      <c r="Q244" s="115"/>
      <c r="S244" s="115"/>
      <c r="T244" s="115"/>
      <c r="U244" s="115"/>
      <c r="W244" s="115"/>
      <c r="X244" s="29"/>
      <c r="Z244" s="115"/>
      <c r="AA244" s="115"/>
      <c r="AB244" s="115"/>
    </row>
    <row r="245" spans="1:30" x14ac:dyDescent="0.2">
      <c r="B245" s="29"/>
      <c r="C245" s="29"/>
      <c r="D245" s="29"/>
      <c r="E245" s="29"/>
      <c r="F245" s="29"/>
      <c r="N245" s="111"/>
      <c r="P245" s="29"/>
      <c r="Q245" s="29"/>
      <c r="S245" s="29"/>
      <c r="T245" s="29"/>
      <c r="U245" s="29"/>
      <c r="V245" s="29"/>
      <c r="W245" s="29"/>
      <c r="X245" s="29"/>
      <c r="Z245" s="29"/>
      <c r="AA245" s="29"/>
      <c r="AB245" s="29"/>
    </row>
    <row r="246" spans="1:30" hidden="1" x14ac:dyDescent="0.2">
      <c r="A246"/>
      <c r="B246" s="28"/>
      <c r="C246" s="28"/>
      <c r="D246" s="28"/>
      <c r="E246" s="28"/>
      <c r="F246" s="28"/>
      <c r="G246" s="28"/>
      <c r="H246" s="28"/>
      <c r="I246" s="28"/>
      <c r="J246" s="28"/>
      <c r="K246" s="28"/>
      <c r="L246" s="28"/>
      <c r="M246" s="260"/>
      <c r="N246" s="260"/>
      <c r="O246" s="28"/>
      <c r="P246" s="28"/>
      <c r="Q246"/>
      <c r="R246" s="29"/>
      <c r="S246"/>
      <c r="T246"/>
      <c r="U246"/>
      <c r="V246" s="29"/>
      <c r="W246"/>
      <c r="X246" s="28"/>
      <c r="Y246"/>
      <c r="Z246"/>
      <c r="AA246"/>
      <c r="AB246"/>
      <c r="AC246"/>
      <c r="AD246"/>
    </row>
    <row r="247" spans="1:30" hidden="1" x14ac:dyDescent="0.2">
      <c r="A247"/>
      <c r="B247" s="28"/>
      <c r="C247" s="28"/>
      <c r="D247" s="28"/>
      <c r="E247" s="28"/>
      <c r="F247" s="28"/>
      <c r="G247" s="28"/>
      <c r="H247" s="28"/>
      <c r="I247" s="28"/>
      <c r="J247" s="28"/>
      <c r="K247" s="28"/>
      <c r="L247" s="28"/>
      <c r="M247" s="260"/>
      <c r="N247" s="260"/>
      <c r="O247" s="28"/>
      <c r="P247" s="28"/>
      <c r="Q247"/>
      <c r="R247" s="29"/>
      <c r="S247"/>
      <c r="T247"/>
      <c r="U247"/>
      <c r="V247" s="29"/>
      <c r="W247"/>
      <c r="X247" s="28"/>
      <c r="Y247"/>
      <c r="Z247"/>
      <c r="AA247"/>
      <c r="AB247"/>
      <c r="AC247"/>
      <c r="AD247"/>
    </row>
    <row r="248" spans="1:30" hidden="1" x14ac:dyDescent="0.2">
      <c r="A248"/>
      <c r="B248" s="28"/>
      <c r="C248" s="28"/>
      <c r="D248" s="28"/>
      <c r="E248" s="28"/>
      <c r="F248" s="28"/>
      <c r="G248" s="28"/>
      <c r="H248" s="28"/>
      <c r="I248" s="28"/>
      <c r="J248" s="28"/>
      <c r="K248" s="28"/>
      <c r="L248" s="28"/>
      <c r="M248" s="260"/>
      <c r="N248" s="318"/>
      <c r="O248" s="28"/>
      <c r="P248" s="28"/>
      <c r="Q248"/>
      <c r="R248" s="118"/>
      <c r="S248"/>
      <c r="T248"/>
      <c r="U248"/>
      <c r="V248" s="29"/>
      <c r="W248"/>
      <c r="X248" s="329"/>
      <c r="Y248"/>
      <c r="Z248"/>
      <c r="AA248"/>
      <c r="AB248"/>
      <c r="AC248"/>
      <c r="AD248"/>
    </row>
    <row r="249" spans="1:30" hidden="1" x14ac:dyDescent="0.2">
      <c r="A249"/>
      <c r="B249" s="28"/>
      <c r="C249" s="28"/>
      <c r="D249" s="28"/>
      <c r="E249" s="28"/>
      <c r="F249" s="28"/>
      <c r="G249" s="28"/>
      <c r="H249" s="28"/>
      <c r="I249" s="28"/>
      <c r="J249" s="28"/>
      <c r="K249" s="28"/>
      <c r="L249" s="28"/>
      <c r="M249" s="260"/>
      <c r="N249" s="114"/>
      <c r="O249" s="28"/>
      <c r="P249" s="28"/>
      <c r="Q249"/>
      <c r="R249" s="118"/>
      <c r="S249"/>
      <c r="T249"/>
      <c r="U249"/>
      <c r="V249" s="29"/>
      <c r="W249"/>
      <c r="X249" s="115"/>
      <c r="Y249"/>
      <c r="Z249"/>
      <c r="AA249"/>
      <c r="AB249"/>
      <c r="AC249"/>
      <c r="AD249"/>
    </row>
    <row r="250" spans="1:30" hidden="1" x14ac:dyDescent="0.2">
      <c r="A250"/>
      <c r="B250" s="28"/>
      <c r="C250" s="28"/>
      <c r="D250" s="28"/>
      <c r="E250" s="28"/>
      <c r="F250" s="28"/>
      <c r="G250" s="28"/>
      <c r="H250" s="28"/>
      <c r="I250" s="28"/>
      <c r="J250" s="28"/>
      <c r="K250" s="28"/>
      <c r="L250" s="28"/>
      <c r="M250" s="260"/>
      <c r="O250" s="28"/>
      <c r="P250" s="28"/>
      <c r="Q250"/>
      <c r="R250" s="29"/>
      <c r="S250"/>
      <c r="T250"/>
      <c r="U250"/>
      <c r="V250" s="29"/>
      <c r="W250"/>
      <c r="X250" s="29"/>
      <c r="Y250"/>
      <c r="Z250"/>
      <c r="AA250"/>
      <c r="AB250"/>
      <c r="AC250"/>
      <c r="AD250"/>
    </row>
    <row r="251" spans="1:30" hidden="1" x14ac:dyDescent="0.2">
      <c r="A251"/>
      <c r="B251" s="28"/>
      <c r="C251" s="28"/>
      <c r="D251" s="28"/>
      <c r="E251" s="28"/>
      <c r="F251" s="28"/>
      <c r="G251" s="28"/>
      <c r="H251" s="28"/>
      <c r="I251" s="28"/>
      <c r="J251" s="28"/>
      <c r="K251" s="28"/>
      <c r="L251" s="28"/>
      <c r="M251" s="260"/>
      <c r="N251" s="28"/>
      <c r="O251" s="28"/>
      <c r="P251" s="28"/>
      <c r="Q251"/>
      <c r="R251" s="28"/>
      <c r="S251"/>
      <c r="T251"/>
      <c r="U251"/>
      <c r="V251" s="28"/>
      <c r="W251"/>
      <c r="X251"/>
      <c r="Y251"/>
      <c r="Z251"/>
      <c r="AA251"/>
      <c r="AB251"/>
      <c r="AC251"/>
      <c r="AD251"/>
    </row>
    <row r="252" spans="1:30" hidden="1" x14ac:dyDescent="0.2">
      <c r="A252"/>
      <c r="B252" s="28"/>
      <c r="C252" s="28"/>
      <c r="D252" s="28"/>
      <c r="E252" s="28"/>
      <c r="F252" s="28"/>
      <c r="G252" s="28"/>
      <c r="H252" s="28"/>
      <c r="I252" s="28"/>
      <c r="J252" s="28"/>
      <c r="K252" s="28"/>
      <c r="L252" s="28"/>
      <c r="M252" s="260"/>
      <c r="N252" s="28"/>
      <c r="O252" s="28"/>
      <c r="P252" s="28"/>
      <c r="Q252"/>
      <c r="R252" s="28"/>
      <c r="S252"/>
      <c r="T252"/>
      <c r="U252"/>
      <c r="V252" s="28"/>
      <c r="W252"/>
      <c r="X252"/>
      <c r="Y252"/>
      <c r="Z252"/>
      <c r="AA252"/>
      <c r="AB252"/>
      <c r="AC252"/>
      <c r="AD252"/>
    </row>
    <row r="253" spans="1:30" hidden="1" x14ac:dyDescent="0.2">
      <c r="A253"/>
      <c r="B253" s="28"/>
      <c r="C253" s="28"/>
      <c r="D253" s="28"/>
      <c r="E253" s="28"/>
      <c r="F253" s="28"/>
      <c r="G253" s="28"/>
      <c r="H253" s="28"/>
      <c r="I253" s="28"/>
      <c r="J253" s="28"/>
      <c r="K253" s="28"/>
      <c r="L253" s="28"/>
      <c r="M253" s="260"/>
      <c r="N253" s="28"/>
      <c r="O253" s="28"/>
      <c r="P253" s="28"/>
      <c r="Q253"/>
      <c r="R253" s="329"/>
      <c r="S253"/>
      <c r="T253"/>
      <c r="U253"/>
      <c r="V253" s="329"/>
      <c r="W253"/>
      <c r="X253"/>
      <c r="Y253"/>
      <c r="Z253"/>
      <c r="AA253"/>
      <c r="AB253"/>
      <c r="AC253"/>
      <c r="AD253"/>
    </row>
    <row r="254" spans="1:30" hidden="1" x14ac:dyDescent="0.2">
      <c r="A254"/>
      <c r="B254" s="28"/>
      <c r="C254" s="28"/>
      <c r="D254" s="28"/>
      <c r="E254" s="28"/>
      <c r="F254" s="28"/>
      <c r="G254" s="28"/>
      <c r="H254" s="28"/>
      <c r="I254" s="28"/>
      <c r="J254" s="28"/>
      <c r="K254" s="28"/>
      <c r="L254" s="28"/>
      <c r="M254" s="260"/>
      <c r="N254" s="28"/>
      <c r="O254" s="28"/>
      <c r="P254" s="28"/>
      <c r="Q254"/>
      <c r="R254" s="115"/>
      <c r="S254"/>
      <c r="T254"/>
      <c r="U254"/>
      <c r="V254" s="115"/>
      <c r="W254"/>
      <c r="X254"/>
      <c r="Y254"/>
      <c r="Z254"/>
      <c r="AA254"/>
      <c r="AB254"/>
      <c r="AC254"/>
      <c r="AD254"/>
    </row>
    <row r="255" spans="1:30" hidden="1" x14ac:dyDescent="0.2">
      <c r="A255"/>
      <c r="B255" s="28"/>
      <c r="C255" s="28"/>
      <c r="D255" s="28"/>
      <c r="E255" s="28"/>
      <c r="F255" s="28"/>
      <c r="G255" s="28"/>
      <c r="H255" s="28"/>
      <c r="I255" s="28"/>
      <c r="J255" s="28"/>
      <c r="K255" s="28"/>
      <c r="L255" s="28"/>
      <c r="M255" s="260"/>
      <c r="N255" s="28"/>
      <c r="O255" s="28"/>
      <c r="P255" s="28"/>
      <c r="Q255"/>
      <c r="R255" s="29"/>
      <c r="S255"/>
      <c r="T255"/>
      <c r="U255"/>
      <c r="V255" s="29"/>
      <c r="W255"/>
      <c r="X255"/>
      <c r="Y255"/>
      <c r="Z255"/>
      <c r="AA255"/>
      <c r="AB255"/>
      <c r="AC255"/>
      <c r="AD255"/>
    </row>
    <row r="256" spans="1:30" hidden="1" x14ac:dyDescent="0.2">
      <c r="A256"/>
      <c r="B256" s="28"/>
      <c r="C256" s="28"/>
      <c r="D256" s="28"/>
      <c r="E256" s="28"/>
      <c r="F256" s="28"/>
      <c r="G256" s="28"/>
      <c r="H256" s="28"/>
      <c r="I256" s="28"/>
      <c r="J256" s="28"/>
      <c r="K256" s="28"/>
      <c r="L256" s="28"/>
      <c r="M256" s="260"/>
      <c r="N256" s="28"/>
      <c r="O256" s="28"/>
      <c r="P256" s="28"/>
      <c r="Q256"/>
      <c r="R256"/>
      <c r="S256"/>
      <c r="T256"/>
      <c r="U256"/>
      <c r="V256"/>
      <c r="W256"/>
      <c r="X256"/>
      <c r="Y256"/>
      <c r="Z256"/>
      <c r="AA256"/>
      <c r="AB256"/>
      <c r="AC256"/>
      <c r="AD256"/>
    </row>
    <row r="257" spans="1:30" hidden="1" x14ac:dyDescent="0.2">
      <c r="A257"/>
      <c r="B257" s="28"/>
      <c r="C257" s="28"/>
      <c r="D257" s="28"/>
      <c r="E257" s="28"/>
      <c r="F257" s="28"/>
      <c r="G257" s="28"/>
      <c r="H257" s="28"/>
      <c r="I257" s="28"/>
      <c r="J257" s="28"/>
      <c r="K257" s="28"/>
      <c r="L257" s="28"/>
      <c r="M257" s="260"/>
      <c r="N257" s="28"/>
      <c r="O257" s="28"/>
      <c r="P257" s="28"/>
      <c r="Q257"/>
      <c r="R257"/>
      <c r="S257"/>
      <c r="T257"/>
      <c r="U257"/>
      <c r="V257"/>
      <c r="W257"/>
      <c r="X257"/>
      <c r="Y257"/>
      <c r="Z257"/>
      <c r="AA257"/>
      <c r="AB257"/>
      <c r="AC257"/>
      <c r="AD257"/>
    </row>
    <row r="258" spans="1:30" hidden="1" x14ac:dyDescent="0.2">
      <c r="A258"/>
      <c r="B258" s="28"/>
      <c r="C258" s="28"/>
      <c r="D258" s="28"/>
      <c r="E258" s="28"/>
      <c r="F258" s="28"/>
      <c r="G258" s="28"/>
      <c r="H258" s="28"/>
      <c r="I258" s="28"/>
      <c r="J258" s="28"/>
      <c r="K258" s="28"/>
      <c r="L258" s="28"/>
      <c r="M258" s="260"/>
      <c r="N258" s="28"/>
      <c r="O258" s="28"/>
      <c r="P258" s="28"/>
      <c r="Q258"/>
      <c r="R258"/>
      <c r="S258"/>
      <c r="T258"/>
      <c r="U258"/>
      <c r="V258"/>
      <c r="W258"/>
      <c r="X258"/>
      <c r="Y258"/>
      <c r="Z258"/>
      <c r="AA258"/>
      <c r="AB258"/>
      <c r="AC258"/>
      <c r="AD258"/>
    </row>
    <row r="259" spans="1:30" hidden="1" x14ac:dyDescent="0.2">
      <c r="A259"/>
      <c r="B259" s="28"/>
      <c r="C259" s="28"/>
      <c r="D259" s="28"/>
      <c r="E259" s="28"/>
      <c r="F259" s="28"/>
      <c r="G259" s="28"/>
      <c r="H259" s="28"/>
      <c r="I259" s="28"/>
      <c r="J259" s="28"/>
      <c r="K259" s="28"/>
      <c r="L259" s="28"/>
      <c r="M259" s="260"/>
      <c r="N259" s="28"/>
      <c r="O259" s="28"/>
      <c r="P259" s="28"/>
      <c r="Q259"/>
      <c r="R259"/>
      <c r="S259"/>
      <c r="T259"/>
      <c r="U259"/>
      <c r="V259"/>
      <c r="W259"/>
      <c r="X259"/>
      <c r="Y259"/>
      <c r="Z259"/>
      <c r="AA259"/>
      <c r="AB259"/>
      <c r="AC259"/>
      <c r="AD259"/>
    </row>
    <row r="260" spans="1:30" hidden="1" x14ac:dyDescent="0.2">
      <c r="A260"/>
      <c r="B260" s="28"/>
      <c r="C260" s="28"/>
      <c r="D260" s="28"/>
      <c r="E260" s="28"/>
      <c r="F260" s="28"/>
      <c r="G260" s="28"/>
      <c r="H260" s="28"/>
      <c r="I260" s="28"/>
      <c r="J260" s="28"/>
      <c r="K260" s="28"/>
      <c r="L260" s="28"/>
      <c r="M260" s="260"/>
      <c r="N260" s="28"/>
      <c r="O260" s="28"/>
      <c r="P260" s="28"/>
      <c r="Q260"/>
      <c r="R260"/>
      <c r="S260"/>
      <c r="T260"/>
      <c r="U260"/>
      <c r="V260"/>
      <c r="W260"/>
      <c r="X260"/>
      <c r="Y260"/>
      <c r="Z260"/>
      <c r="AA260"/>
      <c r="AB260"/>
      <c r="AC260"/>
      <c r="AD260"/>
    </row>
    <row r="261" spans="1:30" hidden="1" x14ac:dyDescent="0.2">
      <c r="A261"/>
      <c r="B261" s="28"/>
      <c r="C261" s="28"/>
      <c r="D261" s="28"/>
      <c r="E261" s="28"/>
      <c r="F261" s="28"/>
      <c r="G261" s="28"/>
      <c r="H261" s="28"/>
      <c r="I261" s="28"/>
      <c r="J261" s="28"/>
      <c r="K261" s="28"/>
      <c r="L261" s="28"/>
      <c r="M261" s="260"/>
      <c r="N261" s="28"/>
      <c r="O261" s="28"/>
      <c r="P261" s="28"/>
      <c r="Q261"/>
      <c r="R261"/>
      <c r="S261"/>
      <c r="T261"/>
      <c r="U261"/>
      <c r="V261"/>
      <c r="W261"/>
      <c r="X261"/>
      <c r="Y261"/>
      <c r="Z261"/>
      <c r="AA261"/>
      <c r="AB261"/>
      <c r="AC261"/>
      <c r="AD261"/>
    </row>
    <row r="262" spans="1:30" hidden="1" x14ac:dyDescent="0.2">
      <c r="A262"/>
      <c r="B262" s="28"/>
      <c r="C262" s="28"/>
      <c r="D262" s="28"/>
      <c r="E262" s="28"/>
      <c r="F262" s="28"/>
      <c r="G262" s="28"/>
      <c r="H262" s="28"/>
      <c r="I262" s="28"/>
      <c r="J262" s="28"/>
      <c r="K262" s="28"/>
      <c r="L262" s="28"/>
      <c r="M262" s="260"/>
      <c r="N262" s="28"/>
      <c r="O262" s="28"/>
      <c r="P262" s="28"/>
      <c r="Q262"/>
      <c r="R262"/>
      <c r="S262"/>
      <c r="T262"/>
      <c r="U262"/>
      <c r="V262"/>
      <c r="W262"/>
      <c r="X262"/>
      <c r="Y262"/>
      <c r="Z262"/>
      <c r="AA262"/>
      <c r="AB262"/>
      <c r="AC262"/>
      <c r="AD262"/>
    </row>
    <row r="263" spans="1:30" hidden="1" x14ac:dyDescent="0.2">
      <c r="A263"/>
      <c r="B263" s="28"/>
      <c r="C263" s="28"/>
      <c r="D263" s="28"/>
      <c r="E263" s="28"/>
      <c r="F263" s="28"/>
      <c r="G263" s="28"/>
      <c r="H263" s="28"/>
      <c r="I263" s="28"/>
      <c r="J263" s="28"/>
      <c r="K263" s="28"/>
      <c r="L263" s="28"/>
      <c r="M263" s="260"/>
      <c r="N263" s="28"/>
      <c r="O263" s="28"/>
      <c r="P263" s="28"/>
      <c r="Q263"/>
      <c r="R263"/>
      <c r="S263"/>
      <c r="T263"/>
      <c r="U263"/>
      <c r="V263"/>
      <c r="W263"/>
      <c r="X263"/>
      <c r="Y263"/>
      <c r="Z263"/>
      <c r="AA263"/>
      <c r="AB263"/>
      <c r="AC263"/>
      <c r="AD263"/>
    </row>
    <row r="264" spans="1:30" hidden="1" x14ac:dyDescent="0.2">
      <c r="A264"/>
      <c r="B264" s="28"/>
      <c r="C264" s="28"/>
      <c r="D264" s="28"/>
      <c r="E264" s="28"/>
      <c r="F264" s="28"/>
      <c r="G264" s="28"/>
      <c r="H264" s="28"/>
      <c r="I264" s="28"/>
      <c r="J264" s="28"/>
      <c r="K264" s="28"/>
      <c r="L264" s="28"/>
      <c r="M264" s="260"/>
      <c r="N264" s="28"/>
      <c r="O264" s="28"/>
      <c r="P264" s="28"/>
      <c r="Q264"/>
      <c r="R264"/>
      <c r="S264"/>
      <c r="T264"/>
      <c r="U264"/>
      <c r="V264"/>
      <c r="W264"/>
      <c r="X264"/>
      <c r="Y264"/>
      <c r="Z264"/>
      <c r="AA264"/>
      <c r="AB264"/>
      <c r="AC264"/>
      <c r="AD264"/>
    </row>
    <row r="265" spans="1:30" hidden="1" x14ac:dyDescent="0.2">
      <c r="A265"/>
      <c r="B265" s="28"/>
      <c r="C265" s="28"/>
      <c r="D265" s="28"/>
      <c r="E265" s="28"/>
      <c r="F265" s="28"/>
      <c r="G265" s="28"/>
      <c r="H265" s="28"/>
      <c r="I265" s="28"/>
      <c r="J265" s="28"/>
      <c r="K265" s="28"/>
      <c r="L265" s="28"/>
      <c r="M265" s="260"/>
      <c r="N265" s="28"/>
      <c r="O265" s="28"/>
      <c r="P265" s="28"/>
      <c r="Q265"/>
      <c r="R265"/>
      <c r="S265"/>
      <c r="T265"/>
      <c r="U265"/>
      <c r="V265"/>
      <c r="W265"/>
      <c r="X265"/>
      <c r="Y265"/>
      <c r="Z265"/>
      <c r="AA265"/>
      <c r="AB265"/>
      <c r="AC265"/>
      <c r="AD265"/>
    </row>
    <row r="266" spans="1:30" hidden="1" x14ac:dyDescent="0.2">
      <c r="A266"/>
      <c r="B266" s="28"/>
      <c r="C266" s="28"/>
      <c r="D266" s="28"/>
      <c r="E266" s="28"/>
      <c r="F266" s="28"/>
      <c r="G266" s="28"/>
      <c r="H266" s="28"/>
      <c r="I266" s="28"/>
      <c r="J266" s="28"/>
      <c r="K266" s="28"/>
      <c r="L266" s="28"/>
      <c r="M266" s="260"/>
      <c r="N266" s="28"/>
      <c r="O266" s="28"/>
      <c r="P266" s="28"/>
      <c r="Q266"/>
      <c r="R266"/>
      <c r="S266"/>
      <c r="T266"/>
      <c r="U266"/>
      <c r="V266"/>
      <c r="W266"/>
      <c r="X266"/>
      <c r="Y266"/>
      <c r="Z266"/>
      <c r="AA266"/>
      <c r="AB266"/>
      <c r="AC266"/>
      <c r="AD266"/>
    </row>
    <row r="267" spans="1:30" hidden="1" x14ac:dyDescent="0.2">
      <c r="A267"/>
      <c r="B267" s="28"/>
      <c r="C267" s="28"/>
      <c r="D267" s="28"/>
      <c r="E267" s="28"/>
      <c r="F267" s="28"/>
      <c r="G267" s="28"/>
      <c r="H267" s="28"/>
      <c r="I267" s="28"/>
      <c r="J267" s="28"/>
      <c r="K267" s="28"/>
      <c r="L267" s="28"/>
      <c r="M267" s="260"/>
      <c r="N267" s="28"/>
      <c r="O267" s="28"/>
      <c r="P267" s="28"/>
      <c r="Q267"/>
      <c r="R267"/>
      <c r="S267"/>
      <c r="T267"/>
      <c r="U267"/>
      <c r="V267"/>
      <c r="W267"/>
      <c r="X267"/>
      <c r="Y267"/>
      <c r="Z267"/>
      <c r="AA267"/>
      <c r="AB267"/>
      <c r="AC267"/>
      <c r="AD267"/>
    </row>
    <row r="268" spans="1:30" hidden="1" x14ac:dyDescent="0.2">
      <c r="A268"/>
      <c r="B268" s="28"/>
      <c r="C268" s="28"/>
      <c r="D268" s="28"/>
      <c r="E268" s="28"/>
      <c r="F268" s="28"/>
      <c r="G268" s="28"/>
      <c r="H268" s="28"/>
      <c r="I268" s="28"/>
      <c r="J268" s="28"/>
      <c r="K268" s="28"/>
      <c r="L268" s="28"/>
      <c r="M268" s="260"/>
      <c r="N268" s="28"/>
      <c r="O268" s="28"/>
      <c r="P268" s="28"/>
      <c r="Q268"/>
      <c r="R268"/>
      <c r="S268"/>
      <c r="T268"/>
      <c r="U268"/>
      <c r="V268"/>
      <c r="W268"/>
      <c r="X268"/>
      <c r="Y268"/>
      <c r="Z268"/>
      <c r="AA268"/>
      <c r="AB268"/>
      <c r="AC268"/>
      <c r="AD268"/>
    </row>
    <row r="269" spans="1:30" hidden="1" x14ac:dyDescent="0.2">
      <c r="A269"/>
      <c r="B269" s="28"/>
      <c r="C269" s="28"/>
      <c r="D269" s="28"/>
      <c r="E269" s="28"/>
      <c r="F269" s="28"/>
      <c r="G269" s="28"/>
      <c r="H269" s="28"/>
      <c r="I269" s="28"/>
      <c r="J269" s="28"/>
      <c r="K269" s="28"/>
      <c r="L269" s="28"/>
      <c r="M269" s="260"/>
      <c r="N269" s="28"/>
      <c r="O269" s="28"/>
      <c r="P269" s="28"/>
      <c r="Q269"/>
      <c r="R269"/>
      <c r="S269"/>
      <c r="T269"/>
      <c r="U269"/>
      <c r="V269"/>
      <c r="W269"/>
      <c r="X269"/>
      <c r="Y269"/>
      <c r="Z269"/>
      <c r="AA269"/>
      <c r="AB269"/>
      <c r="AC269"/>
      <c r="AD269"/>
    </row>
    <row r="270" spans="1:30" hidden="1" x14ac:dyDescent="0.2">
      <c r="A270"/>
      <c r="B270" s="28"/>
      <c r="C270" s="28"/>
      <c r="D270" s="28"/>
      <c r="E270" s="28"/>
      <c r="F270" s="28"/>
      <c r="G270" s="28"/>
      <c r="H270" s="28"/>
      <c r="I270" s="28"/>
      <c r="J270" s="28"/>
      <c r="K270" s="28"/>
      <c r="L270" s="28"/>
      <c r="M270" s="260"/>
      <c r="N270" s="28"/>
      <c r="O270" s="28"/>
      <c r="P270" s="28"/>
      <c r="Q270"/>
      <c r="R270"/>
      <c r="S270"/>
      <c r="T270"/>
      <c r="U270"/>
      <c r="V270"/>
      <c r="W270"/>
      <c r="X270"/>
      <c r="Y270"/>
      <c r="Z270"/>
      <c r="AA270"/>
      <c r="AB270"/>
      <c r="AC270"/>
      <c r="AD270"/>
    </row>
    <row r="271" spans="1:30" hidden="1" x14ac:dyDescent="0.2">
      <c r="A271"/>
      <c r="B271" s="28"/>
      <c r="C271" s="28"/>
      <c r="D271" s="28"/>
      <c r="E271" s="28"/>
      <c r="F271" s="28"/>
      <c r="G271" s="28"/>
      <c r="H271" s="28"/>
      <c r="I271" s="28"/>
      <c r="J271" s="28"/>
      <c r="K271" s="28"/>
      <c r="L271" s="28"/>
      <c r="M271" s="260"/>
      <c r="N271" s="28"/>
      <c r="O271" s="28"/>
      <c r="P271" s="28"/>
      <c r="Q271"/>
      <c r="R271"/>
      <c r="S271"/>
      <c r="T271"/>
      <c r="U271"/>
      <c r="V271"/>
      <c r="W271"/>
      <c r="X271"/>
      <c r="Y271"/>
      <c r="Z271"/>
      <c r="AA271"/>
      <c r="AB271"/>
      <c r="AC271"/>
      <c r="AD271"/>
    </row>
    <row r="272" spans="1:30" hidden="1" x14ac:dyDescent="0.2">
      <c r="A272"/>
      <c r="B272" s="28"/>
      <c r="C272" s="28"/>
      <c r="D272" s="28"/>
      <c r="E272" s="28"/>
      <c r="F272" s="28"/>
      <c r="G272" s="28"/>
      <c r="H272" s="28"/>
      <c r="I272" s="28"/>
      <c r="J272" s="28"/>
      <c r="K272" s="28"/>
      <c r="L272" s="28"/>
      <c r="M272" s="260"/>
      <c r="N272" s="28"/>
      <c r="O272" s="28"/>
      <c r="P272" s="28"/>
      <c r="Q272"/>
      <c r="R272"/>
      <c r="S272"/>
      <c r="T272"/>
      <c r="U272"/>
      <c r="V272"/>
      <c r="W272"/>
      <c r="X272"/>
      <c r="Y272"/>
      <c r="Z272"/>
      <c r="AA272"/>
      <c r="AB272"/>
      <c r="AC272"/>
      <c r="AD272"/>
    </row>
    <row r="273" spans="1:30" hidden="1" x14ac:dyDescent="0.2">
      <c r="A273"/>
      <c r="B273" s="28"/>
      <c r="C273" s="28"/>
      <c r="D273" s="28"/>
      <c r="E273" s="28"/>
      <c r="F273" s="28"/>
      <c r="G273" s="28"/>
      <c r="H273" s="28"/>
      <c r="I273" s="28"/>
      <c r="J273" s="28"/>
      <c r="K273" s="28"/>
      <c r="L273" s="28"/>
      <c r="M273" s="260"/>
      <c r="N273" s="28"/>
      <c r="O273" s="28"/>
      <c r="P273" s="28"/>
      <c r="Q273"/>
      <c r="R273"/>
      <c r="S273"/>
      <c r="T273"/>
      <c r="U273"/>
      <c r="V273"/>
      <c r="W273"/>
      <c r="X273"/>
      <c r="Y273"/>
      <c r="Z273"/>
      <c r="AA273"/>
      <c r="AB273"/>
      <c r="AC273"/>
      <c r="AD273"/>
    </row>
    <row r="274" spans="1:30" hidden="1" x14ac:dyDescent="0.2">
      <c r="A274"/>
      <c r="B274" s="28"/>
      <c r="C274" s="28"/>
      <c r="D274" s="28"/>
      <c r="E274" s="28"/>
      <c r="F274" s="28"/>
      <c r="G274" s="28"/>
      <c r="H274" s="28"/>
      <c r="I274" s="28"/>
      <c r="J274" s="28"/>
      <c r="K274" s="28"/>
      <c r="L274" s="28"/>
      <c r="M274" s="260"/>
      <c r="N274" s="28"/>
      <c r="O274" s="28"/>
      <c r="P274" s="28"/>
      <c r="Q274"/>
      <c r="R274"/>
      <c r="S274"/>
      <c r="T274"/>
      <c r="U274"/>
      <c r="V274"/>
      <c r="W274"/>
      <c r="X274"/>
      <c r="Y274"/>
      <c r="Z274"/>
      <c r="AA274"/>
      <c r="AB274"/>
      <c r="AC274"/>
      <c r="AD274"/>
    </row>
    <row r="275" spans="1:30" hidden="1" x14ac:dyDescent="0.2">
      <c r="A275"/>
      <c r="B275" s="28"/>
      <c r="C275" s="28"/>
      <c r="D275" s="28"/>
      <c r="E275" s="28"/>
      <c r="F275" s="28"/>
      <c r="G275" s="28"/>
      <c r="H275" s="28"/>
      <c r="I275" s="28"/>
      <c r="J275" s="28"/>
      <c r="K275" s="28"/>
      <c r="L275" s="28"/>
      <c r="M275" s="260"/>
      <c r="N275" s="28"/>
      <c r="O275" s="28"/>
      <c r="P275" s="28"/>
      <c r="Q275"/>
      <c r="R275"/>
      <c r="S275"/>
      <c r="T275"/>
      <c r="U275"/>
      <c r="V275"/>
      <c r="W275"/>
      <c r="X275"/>
      <c r="Y275"/>
      <c r="Z275"/>
      <c r="AA275"/>
      <c r="AB275"/>
      <c r="AC275"/>
      <c r="AD275"/>
    </row>
    <row r="276" spans="1:30" hidden="1" x14ac:dyDescent="0.2">
      <c r="A276"/>
      <c r="B276" s="28"/>
      <c r="C276" s="28"/>
      <c r="D276" s="28"/>
      <c r="E276" s="28"/>
      <c r="F276" s="28"/>
      <c r="G276" s="28"/>
      <c r="H276" s="28"/>
      <c r="I276" s="28"/>
      <c r="J276" s="28"/>
      <c r="K276" s="28"/>
      <c r="L276" s="28"/>
      <c r="M276" s="260"/>
      <c r="N276" s="28"/>
      <c r="O276" s="28"/>
      <c r="P276" s="28"/>
      <c r="Q276"/>
      <c r="R276"/>
      <c r="S276"/>
      <c r="T276"/>
      <c r="U276"/>
      <c r="V276"/>
      <c r="W276"/>
      <c r="X276"/>
      <c r="Y276"/>
      <c r="Z276"/>
      <c r="AA276"/>
      <c r="AB276"/>
      <c r="AC276"/>
      <c r="AD276"/>
    </row>
    <row r="277" spans="1:30" hidden="1" x14ac:dyDescent="0.2">
      <c r="A277"/>
      <c r="B277" s="28"/>
      <c r="C277" s="28"/>
      <c r="D277" s="28"/>
      <c r="E277" s="28"/>
      <c r="F277" s="28"/>
      <c r="G277" s="28"/>
      <c r="H277" s="28"/>
      <c r="I277" s="28"/>
      <c r="J277" s="28"/>
      <c r="K277" s="28"/>
      <c r="L277" s="28"/>
      <c r="M277" s="260"/>
      <c r="N277" s="28"/>
      <c r="O277" s="28"/>
      <c r="P277" s="28"/>
      <c r="Q277"/>
      <c r="R277"/>
      <c r="S277"/>
      <c r="T277"/>
      <c r="U277"/>
      <c r="V277"/>
      <c r="W277"/>
      <c r="X277"/>
      <c r="Y277"/>
      <c r="Z277"/>
      <c r="AA277"/>
      <c r="AB277"/>
      <c r="AC277"/>
      <c r="AD277"/>
    </row>
    <row r="278" spans="1:30" hidden="1" x14ac:dyDescent="0.2">
      <c r="A278"/>
      <c r="B278" s="28"/>
      <c r="C278" s="28"/>
      <c r="D278" s="28"/>
      <c r="E278" s="28"/>
      <c r="F278" s="28"/>
      <c r="G278" s="28"/>
      <c r="H278" s="28"/>
      <c r="I278" s="28"/>
      <c r="J278" s="28"/>
      <c r="K278" s="28"/>
      <c r="L278" s="28"/>
      <c r="M278" s="260"/>
      <c r="N278" s="28"/>
      <c r="O278" s="28"/>
      <c r="P278" s="28"/>
      <c r="Q278"/>
      <c r="R278"/>
      <c r="S278"/>
      <c r="T278"/>
      <c r="U278"/>
      <c r="V278"/>
      <c r="W278"/>
      <c r="X278"/>
      <c r="Y278"/>
      <c r="Z278"/>
      <c r="AA278"/>
      <c r="AB278"/>
      <c r="AC278"/>
      <c r="AD278"/>
    </row>
    <row r="279" spans="1:30" hidden="1" x14ac:dyDescent="0.2">
      <c r="A279"/>
      <c r="B279" s="28"/>
      <c r="C279" s="28"/>
      <c r="D279" s="28"/>
      <c r="E279" s="28"/>
      <c r="F279" s="28"/>
      <c r="G279" s="28"/>
      <c r="H279" s="28"/>
      <c r="I279" s="28"/>
      <c r="J279" s="28"/>
      <c r="K279" s="28"/>
      <c r="L279" s="28"/>
      <c r="M279" s="260"/>
      <c r="N279" s="28"/>
      <c r="O279" s="28"/>
      <c r="P279" s="28"/>
      <c r="Q279"/>
      <c r="R279"/>
      <c r="S279"/>
      <c r="T279"/>
      <c r="U279"/>
      <c r="V279"/>
      <c r="W279"/>
      <c r="X279"/>
      <c r="Y279"/>
      <c r="Z279"/>
      <c r="AA279"/>
      <c r="AB279"/>
      <c r="AC279"/>
      <c r="AD279"/>
    </row>
    <row r="280" spans="1:30" x14ac:dyDescent="0.2">
      <c r="N280" s="28"/>
    </row>
    <row r="281" spans="1:30" x14ac:dyDescent="0.2">
      <c r="N281" s="28"/>
    </row>
    <row r="282" spans="1:30" x14ac:dyDescent="0.2">
      <c r="N282" s="28"/>
    </row>
    <row r="283" spans="1:30" x14ac:dyDescent="0.2">
      <c r="N283" s="28"/>
    </row>
    <row r="284" spans="1:30" x14ac:dyDescent="0.2">
      <c r="N284" s="28"/>
    </row>
    <row r="285" spans="1:30" x14ac:dyDescent="0.2">
      <c r="R285" s="118"/>
    </row>
    <row r="286" spans="1:30" x14ac:dyDescent="0.2">
      <c r="R286" s="118"/>
    </row>
    <row r="287" spans="1:30" x14ac:dyDescent="0.2">
      <c r="R287" s="118"/>
    </row>
    <row r="288" spans="1:30" hidden="1" x14ac:dyDescent="0.2">
      <c r="R288" s="118"/>
      <c r="V288"/>
    </row>
    <row r="289" spans="18:22" hidden="1" x14ac:dyDescent="0.2">
      <c r="R289" s="118"/>
      <c r="V289"/>
    </row>
  </sheetData>
  <sheetProtection algorithmName="SHA-512" hashValue="TQkkkWd/S4pKHHa5ejAg3x6MlR78BZC99zTPabyz4zeRzmbtu7kNWS3cL1/jLOUW34X+u8GzzV6kIflXsQJEqQ==" saltValue="mGHq+BI10rTzbru13bQo/g==" spinCount="100000" sheet="1" formatColumns="0" formatRows="0" selectLockedCells="1"/>
  <mergeCells count="195">
    <mergeCell ref="B233:J233"/>
    <mergeCell ref="B235:J235"/>
    <mergeCell ref="B236:J236"/>
    <mergeCell ref="B237:J237"/>
    <mergeCell ref="B238:J238"/>
    <mergeCell ref="B239:J239"/>
    <mergeCell ref="B243:K243"/>
    <mergeCell ref="J220:L220"/>
    <mergeCell ref="B222:J222"/>
    <mergeCell ref="B223:J223"/>
    <mergeCell ref="B224:J224"/>
    <mergeCell ref="B225:J225"/>
    <mergeCell ref="B226:J226"/>
    <mergeCell ref="B227:J227"/>
    <mergeCell ref="B229:J229"/>
    <mergeCell ref="B230:J230"/>
    <mergeCell ref="B231:J231"/>
    <mergeCell ref="B232:J232"/>
    <mergeCell ref="B221:J221"/>
    <mergeCell ref="B186:K186"/>
    <mergeCell ref="B187:K187"/>
    <mergeCell ref="B190:E190"/>
    <mergeCell ref="B180:K180"/>
    <mergeCell ref="B181:K181"/>
    <mergeCell ref="B182:K182"/>
    <mergeCell ref="B183:K183"/>
    <mergeCell ref="B184:K184"/>
    <mergeCell ref="B185:K185"/>
    <mergeCell ref="B175:K175"/>
    <mergeCell ref="B176:K176"/>
    <mergeCell ref="B177:K177"/>
    <mergeCell ref="B178:K178"/>
    <mergeCell ref="B179:K179"/>
    <mergeCell ref="B168:K168"/>
    <mergeCell ref="B169:K169"/>
    <mergeCell ref="B170:K170"/>
    <mergeCell ref="B171:K171"/>
    <mergeCell ref="B172:K172"/>
    <mergeCell ref="B173:K173"/>
    <mergeCell ref="B163:K163"/>
    <mergeCell ref="B164:K164"/>
    <mergeCell ref="B165:K165"/>
    <mergeCell ref="B166:K166"/>
    <mergeCell ref="B167:K167"/>
    <mergeCell ref="B156:K156"/>
    <mergeCell ref="B157:K157"/>
    <mergeCell ref="B160:E160"/>
    <mergeCell ref="B174:K174"/>
    <mergeCell ref="B150:K150"/>
    <mergeCell ref="B151:K151"/>
    <mergeCell ref="B152:K152"/>
    <mergeCell ref="B153:K153"/>
    <mergeCell ref="B154:K154"/>
    <mergeCell ref="B155:K155"/>
    <mergeCell ref="V160:V161"/>
    <mergeCell ref="X160:X161"/>
    <mergeCell ref="B162:K162"/>
    <mergeCell ref="B145:K145"/>
    <mergeCell ref="B146:K146"/>
    <mergeCell ref="B147:K147"/>
    <mergeCell ref="B148:K148"/>
    <mergeCell ref="B149:K149"/>
    <mergeCell ref="B138:K138"/>
    <mergeCell ref="B139:K139"/>
    <mergeCell ref="B140:K140"/>
    <mergeCell ref="B141:K141"/>
    <mergeCell ref="B142:K142"/>
    <mergeCell ref="B143:K143"/>
    <mergeCell ref="B133:K133"/>
    <mergeCell ref="B134:K134"/>
    <mergeCell ref="B135:K135"/>
    <mergeCell ref="B136:K136"/>
    <mergeCell ref="B137:K137"/>
    <mergeCell ref="B126:D126"/>
    <mergeCell ref="B127:D127"/>
    <mergeCell ref="B130:E130"/>
    <mergeCell ref="B144:K144"/>
    <mergeCell ref="B120:D120"/>
    <mergeCell ref="B121:D121"/>
    <mergeCell ref="B122:D122"/>
    <mergeCell ref="B123:D123"/>
    <mergeCell ref="B124:D124"/>
    <mergeCell ref="B125:D125"/>
    <mergeCell ref="X130:X131"/>
    <mergeCell ref="V130:V131"/>
    <mergeCell ref="B132:K132"/>
    <mergeCell ref="B115:D115"/>
    <mergeCell ref="B116:D116"/>
    <mergeCell ref="B117:D117"/>
    <mergeCell ref="B118:D118"/>
    <mergeCell ref="B119:D119"/>
    <mergeCell ref="B108:D108"/>
    <mergeCell ref="B109:D109"/>
    <mergeCell ref="B110:D110"/>
    <mergeCell ref="B111:D111"/>
    <mergeCell ref="B112:D112"/>
    <mergeCell ref="B113:D113"/>
    <mergeCell ref="B103:D103"/>
    <mergeCell ref="B104:D104"/>
    <mergeCell ref="B105:D105"/>
    <mergeCell ref="B106:D106"/>
    <mergeCell ref="B107:D107"/>
    <mergeCell ref="B96:I96"/>
    <mergeCell ref="B97:I97"/>
    <mergeCell ref="B100:E100"/>
    <mergeCell ref="B114:D114"/>
    <mergeCell ref="B90:I90"/>
    <mergeCell ref="B91:I91"/>
    <mergeCell ref="B92:I92"/>
    <mergeCell ref="B93:I93"/>
    <mergeCell ref="B94:I94"/>
    <mergeCell ref="B95:I95"/>
    <mergeCell ref="V100:V101"/>
    <mergeCell ref="X100:X101"/>
    <mergeCell ref="B102:D102"/>
    <mergeCell ref="B86:I86"/>
    <mergeCell ref="B87:I87"/>
    <mergeCell ref="B88:I88"/>
    <mergeCell ref="B89:I89"/>
    <mergeCell ref="B78:I78"/>
    <mergeCell ref="B79:I79"/>
    <mergeCell ref="B80:I80"/>
    <mergeCell ref="B81:I81"/>
    <mergeCell ref="B82:I82"/>
    <mergeCell ref="B83:I83"/>
    <mergeCell ref="B74:I74"/>
    <mergeCell ref="B75:I75"/>
    <mergeCell ref="B76:I76"/>
    <mergeCell ref="B77:I77"/>
    <mergeCell ref="B66:I66"/>
    <mergeCell ref="B67:I67"/>
    <mergeCell ref="B70:E70"/>
    <mergeCell ref="B84:I84"/>
    <mergeCell ref="B85:I85"/>
    <mergeCell ref="B61:I61"/>
    <mergeCell ref="B62:I62"/>
    <mergeCell ref="B63:I63"/>
    <mergeCell ref="B64:I64"/>
    <mergeCell ref="B65:I65"/>
    <mergeCell ref="V70:V71"/>
    <mergeCell ref="X70:X71"/>
    <mergeCell ref="B72:I72"/>
    <mergeCell ref="B73:I73"/>
    <mergeCell ref="B58:I58"/>
    <mergeCell ref="B59:I59"/>
    <mergeCell ref="B48:I48"/>
    <mergeCell ref="B49:I49"/>
    <mergeCell ref="B50:I50"/>
    <mergeCell ref="B51:I51"/>
    <mergeCell ref="B52:I52"/>
    <mergeCell ref="B53:I53"/>
    <mergeCell ref="B60:I60"/>
    <mergeCell ref="B45:I45"/>
    <mergeCell ref="B46:I46"/>
    <mergeCell ref="B47:I47"/>
    <mergeCell ref="V40:V41"/>
    <mergeCell ref="X40:X41"/>
    <mergeCell ref="B54:I54"/>
    <mergeCell ref="B55:I55"/>
    <mergeCell ref="B56:I56"/>
    <mergeCell ref="B57:I57"/>
    <mergeCell ref="C4:D4"/>
    <mergeCell ref="C5:D5"/>
    <mergeCell ref="C6:D6"/>
    <mergeCell ref="C7:D7"/>
    <mergeCell ref="C8:D8"/>
    <mergeCell ref="C9:D9"/>
    <mergeCell ref="B42:I42"/>
    <mergeCell ref="B43:I43"/>
    <mergeCell ref="B44:I44"/>
    <mergeCell ref="B193:L193"/>
    <mergeCell ref="B194:L194"/>
    <mergeCell ref="B195:L195"/>
    <mergeCell ref="B196:L196"/>
    <mergeCell ref="B197:L197"/>
    <mergeCell ref="B198:L198"/>
    <mergeCell ref="B199:L199"/>
    <mergeCell ref="B200:L200"/>
    <mergeCell ref="B201:L201"/>
    <mergeCell ref="B211:L211"/>
    <mergeCell ref="B212:L212"/>
    <mergeCell ref="B213:L213"/>
    <mergeCell ref="B214:L214"/>
    <mergeCell ref="B215:L215"/>
    <mergeCell ref="B216:L216"/>
    <mergeCell ref="B217:L217"/>
    <mergeCell ref="B202:L202"/>
    <mergeCell ref="B203:L203"/>
    <mergeCell ref="B204:L204"/>
    <mergeCell ref="B205:L205"/>
    <mergeCell ref="B206:L206"/>
    <mergeCell ref="B207:L207"/>
    <mergeCell ref="B208:L208"/>
    <mergeCell ref="B209:L209"/>
    <mergeCell ref="B210:L210"/>
  </mergeCells>
  <conditionalFormatting sqref="E11">
    <cfRule type="expression" dxfId="203" priority="13">
      <formula>MAX($E$13:$E$37)&gt;$C$7</formula>
    </cfRule>
  </conditionalFormatting>
  <conditionalFormatting sqref="E13:E37">
    <cfRule type="expression" dxfId="202" priority="52">
      <formula>$E13&gt;$C$7</formula>
    </cfRule>
  </conditionalFormatting>
  <conditionalFormatting sqref="E38">
    <cfRule type="expression" dxfId="201" priority="48">
      <formula>MAX($E$13:$E$37)&gt;$C$7</formula>
    </cfRule>
  </conditionalFormatting>
  <conditionalFormatting sqref="G13:G37 K13:K37">
    <cfRule type="expression" dxfId="200" priority="46">
      <formula>OR($D13="Medische Specialist",$C13="Overig")</formula>
    </cfRule>
  </conditionalFormatting>
  <conditionalFormatting sqref="K232:L232">
    <cfRule type="expression" dxfId="199" priority="14">
      <formula>$K$230&lt;0</formula>
    </cfRule>
  </conditionalFormatting>
  <conditionalFormatting sqref="K233:L233">
    <cfRule type="expression" dxfId="198" priority="82">
      <formula>$K233&gt;0</formula>
    </cfRule>
  </conditionalFormatting>
  <conditionalFormatting sqref="K240:L240">
    <cfRule type="expression" dxfId="197" priority="47">
      <formula>$K$238&lt;$K$237</formula>
    </cfRule>
  </conditionalFormatting>
  <conditionalFormatting sqref="L13:L37">
    <cfRule type="expression" dxfId="196" priority="6">
      <formula>AND(LEN($C$5)&gt;1,$C$5&lt;&gt;"Overige (zorg-)instellingen",$C$5&lt;&gt;"Onderneming",$C$8&lt;&gt;"Geen staatssteun")</formula>
    </cfRule>
  </conditionalFormatting>
  <conditionalFormatting sqref="L43:L67">
    <cfRule type="expression" dxfId="195" priority="5">
      <formula>AND(LEN($C$5)&gt;1,$C$5&lt;&gt;"Overige (zorg-)instellingen",$C$5&lt;&gt;"Onderneming",$C$8&lt;&gt;"Geen staatssteun")</formula>
    </cfRule>
  </conditionalFormatting>
  <conditionalFormatting sqref="L73:L97">
    <cfRule type="expression" dxfId="194" priority="4">
      <formula>AND(LEN($C$5)&gt;1,$C$5&lt;&gt;"Overige (zorg-)instellingen",$C$5&lt;&gt;"Onderneming",$C$8&lt;&gt;"Geen staatssteun")</formula>
    </cfRule>
  </conditionalFormatting>
  <conditionalFormatting sqref="L103:L127">
    <cfRule type="expression" dxfId="193" priority="3">
      <formula>AND(LEN($C$5)&gt;1,$C$5&lt;&gt;"Overige (zorg-)instellingen",$C$5&lt;&gt;"Onderneming",$C$8&lt;&gt;"Geen staatssteun")</formula>
    </cfRule>
  </conditionalFormatting>
  <conditionalFormatting sqref="L133:L157">
    <cfRule type="expression" dxfId="192" priority="2">
      <formula>AND(LEN($C$5)&gt;1,$C$5&lt;&gt;"Overige (zorg-)instellingen",$C$5&lt;&gt;"Onderneming",$C$8&lt;&gt;"Geen staatssteun")</formula>
    </cfRule>
  </conditionalFormatting>
  <conditionalFormatting sqref="L163:L187">
    <cfRule type="expression" dxfId="191" priority="1">
      <formula>AND(LEN($C$5)&gt;1,$C$5&lt;&gt;"Overige (zorg-)instellingen",$C$5&lt;&gt;"Onderneming",$C$8&lt;&gt;"Geen staatssteun")</formula>
    </cfRule>
  </conditionalFormatting>
  <conditionalFormatting sqref="L233">
    <cfRule type="expression" dxfId="190" priority="16">
      <formula>$K$232&lt;$K$231</formula>
    </cfRule>
  </conditionalFormatting>
  <conditionalFormatting sqref="N232">
    <cfRule type="expression" dxfId="189" priority="15">
      <formula>$K$230&lt;0</formula>
    </cfRule>
  </conditionalFormatting>
  <conditionalFormatting sqref="V240">
    <cfRule type="expression" dxfId="188" priority="12">
      <formula>$K$238&lt;$K$237</formula>
    </cfRule>
  </conditionalFormatting>
  <conditionalFormatting sqref="X240">
    <cfRule type="expression" dxfId="187" priority="11">
      <formula>$K$238&lt;$K$237</formula>
    </cfRule>
  </conditionalFormatting>
  <dataValidations count="3">
    <dataValidation type="list" showInputMessage="1" showErrorMessage="1" sqref="D13:D37" xr:uid="{A6BADA64-7473-4A6B-A908-5A6C7B811F61}">
      <formula1>INDIRECT(C13)</formula1>
    </dataValidation>
    <dataValidation type="custom" showInputMessage="1" showErrorMessage="1" sqref="G13:G37 K13:K37" xr:uid="{013FF2BD-82F9-458F-86FA-50467B0B9DD0}">
      <formula1>OR($C13="Overig",$D13="Medische Specialist")</formula1>
    </dataValidation>
    <dataValidation type="list" allowBlank="1" showInputMessage="1" showErrorMessage="1" sqref="L43:L67 L103:L127 L13:L37 L133:L157 L73:L97 L163:L187" xr:uid="{92039936-91CA-49A0-AF62-AA0C743511B7}">
      <formula1>INDIRECT(IF(OR($C$5="Overige (zorg-)instellingen",$C$5="Onderneming"),"activiteit2","activiteit1"))</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7" max="1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675BF8D2-93D7-4F3F-9C13-0E462A2150B9}">
          <x14:formula1>
            <xm:f>Hulpsheets!$AW$4:$AW$5</xm:f>
          </x14:formula1>
          <xm:sqref>E103:E127</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636C7-C1A1-4B66-916B-5F86E485F272}">
  <sheetPr codeName="Blad14">
    <pageSetUpPr fitToPage="1"/>
  </sheetPr>
  <dimension ref="A1:XFC289"/>
  <sheetViews>
    <sheetView zoomScale="85" zoomScaleNormal="85" workbookViewId="0">
      <pane ySplit="9" topLeftCell="A10" activePane="bottomLeft" state="frozen"/>
      <selection activeCell="Z1" sqref="Z1:AD1048576"/>
      <selection pane="bottomLeft" activeCell="B13" sqref="B13"/>
    </sheetView>
  </sheetViews>
  <sheetFormatPr defaultColWidth="0" defaultRowHeight="12.75" zeroHeight="1" outlineLevelRow="1" outlineLevelCol="1" x14ac:dyDescent="0.2"/>
  <cols>
    <col min="1" max="1" width="4.7109375" style="30" customWidth="1"/>
    <col min="2" max="2" width="35.28515625" style="30" customWidth="1"/>
    <col min="3" max="3" width="20.85546875" style="30" customWidth="1"/>
    <col min="4" max="4" width="20.28515625" style="30" customWidth="1" outlineLevel="1"/>
    <col min="5" max="5" width="22.5703125" style="30" customWidth="1" outlineLevel="1"/>
    <col min="6" max="6" width="17.5703125" style="30" customWidth="1" outlineLevel="1"/>
    <col min="7" max="7" width="19.85546875" style="30" customWidth="1" outlineLevel="1"/>
    <col min="8" max="8" width="14.140625" style="30" customWidth="1" outlineLevel="1"/>
    <col min="9" max="9" width="17.7109375" style="30" customWidth="1" outlineLevel="1"/>
    <col min="10" max="10" width="24.7109375" style="30" customWidth="1"/>
    <col min="11" max="11" width="19.5703125" style="30" customWidth="1"/>
    <col min="12" max="12" width="23.140625" style="30" customWidth="1"/>
    <col min="13" max="13" width="9.7109375" style="255" hidden="1" customWidth="1"/>
    <col min="14" max="14" width="15.5703125" style="30" customWidth="1"/>
    <col min="15" max="15" width="15.5703125" style="30" hidden="1" customWidth="1"/>
    <col min="16" max="16" width="17.140625" style="30" hidden="1" customWidth="1"/>
    <col min="17" max="17" width="2.85546875" style="30" customWidth="1"/>
    <col min="18" max="18" width="24.5703125" style="30" customWidth="1"/>
    <col min="19" max="20" width="24.5703125" style="30" hidden="1" customWidth="1"/>
    <col min="21" max="21" width="3.140625" style="30" customWidth="1"/>
    <col min="22" max="22" width="24.5703125" style="30" hidden="1" customWidth="1" outlineLevel="1"/>
    <col min="23" max="23" width="4.85546875" style="30" hidden="1" customWidth="1" outlineLevel="1"/>
    <col min="24" max="24" width="24.5703125" style="30" hidden="1" customWidth="1" outlineLevel="1"/>
    <col min="25" max="25" width="11.140625" style="30" customWidth="1" collapsed="1"/>
    <col min="26" max="30" width="24.5703125" style="30" hidden="1" customWidth="1"/>
    <col min="31" max="16379" width="27" hidden="1"/>
    <col min="16380" max="16380" width="8" hidden="1"/>
    <col min="16381" max="16381" width="9.140625" hidden="1"/>
    <col min="16382" max="16382" width="10.28515625" hidden="1"/>
    <col min="16383" max="16383" width="9.140625" hidden="1"/>
    <col min="16384" max="16384" width="10.28515625" hidden="1"/>
  </cols>
  <sheetData>
    <row r="1" spans="1:30" x14ac:dyDescent="0.2">
      <c r="B1" s="10"/>
      <c r="C1" s="10"/>
      <c r="D1" s="10"/>
      <c r="E1" s="10"/>
      <c r="F1" s="10"/>
      <c r="G1" s="11"/>
      <c r="H1" s="11"/>
      <c r="I1" s="10"/>
      <c r="J1" s="11"/>
      <c r="K1" s="11"/>
      <c r="P1" s="29"/>
      <c r="Q1" s="29"/>
      <c r="R1" s="29"/>
      <c r="S1" s="29"/>
      <c r="T1" s="29"/>
      <c r="U1" s="29"/>
      <c r="V1" s="29"/>
      <c r="W1" s="29"/>
      <c r="X1" s="29"/>
      <c r="Z1" s="29"/>
      <c r="AA1" s="29"/>
      <c r="AB1" s="29"/>
    </row>
    <row r="2" spans="1:30" ht="18" x14ac:dyDescent="0.2">
      <c r="B2" s="31" t="s">
        <v>80</v>
      </c>
      <c r="C2" s="29"/>
      <c r="D2" s="29"/>
      <c r="E2" s="29"/>
      <c r="F2" s="29"/>
      <c r="I2" s="29"/>
      <c r="P2" s="29"/>
      <c r="Q2" s="29"/>
      <c r="R2" s="29"/>
      <c r="S2" s="29"/>
      <c r="T2" s="29"/>
      <c r="U2" s="29"/>
      <c r="V2" s="29"/>
      <c r="W2" s="29"/>
      <c r="X2" s="29"/>
      <c r="Z2" s="29"/>
      <c r="AA2" s="29"/>
      <c r="AB2" s="29"/>
    </row>
    <row r="3" spans="1:30" ht="13.5" thickBot="1" x14ac:dyDescent="0.25">
      <c r="B3" s="96"/>
      <c r="C3" s="29"/>
      <c r="D3" s="29"/>
      <c r="E3" s="29"/>
      <c r="F3" s="29"/>
      <c r="I3" s="29"/>
      <c r="Q3" s="29"/>
      <c r="R3" s="29"/>
      <c r="S3" s="29"/>
      <c r="T3" s="29"/>
      <c r="U3" s="29"/>
      <c r="V3" s="29"/>
      <c r="W3" s="29"/>
      <c r="X3" s="29"/>
      <c r="Z3" s="29"/>
      <c r="AA3" s="29"/>
      <c r="AB3" s="29"/>
    </row>
    <row r="4" spans="1:30" ht="13.5" thickBot="1" x14ac:dyDescent="0.25">
      <c r="B4" s="159" t="s">
        <v>81</v>
      </c>
      <c r="C4" s="510">
        <f>Basisgegevens!C21</f>
        <v>0</v>
      </c>
      <c r="D4" s="511"/>
      <c r="E4" s="29"/>
      <c r="F4" s="29"/>
      <c r="I4" s="29"/>
      <c r="Q4" s="29"/>
      <c r="R4" s="29"/>
      <c r="S4" s="29"/>
      <c r="T4" s="29"/>
      <c r="U4" s="29"/>
      <c r="V4" s="29"/>
      <c r="W4" s="29"/>
      <c r="X4" s="29"/>
      <c r="Z4" s="29"/>
      <c r="AA4" s="29"/>
      <c r="AB4" s="29"/>
    </row>
    <row r="5" spans="1:30" ht="13.5" thickBot="1" x14ac:dyDescent="0.25">
      <c r="B5" s="159" t="s">
        <v>82</v>
      </c>
      <c r="C5" s="510">
        <f>Basisgegevens!D21</f>
        <v>0</v>
      </c>
      <c r="D5" s="511"/>
      <c r="E5" s="29"/>
      <c r="F5" s="29"/>
      <c r="I5" s="29"/>
      <c r="Q5" s="29"/>
      <c r="R5" s="29"/>
      <c r="S5" s="29"/>
      <c r="T5" s="29"/>
      <c r="U5" s="29"/>
      <c r="V5" s="29"/>
      <c r="W5" s="29"/>
      <c r="X5" s="29"/>
      <c r="Z5" s="29"/>
      <c r="AA5" s="29"/>
      <c r="AB5" s="29"/>
    </row>
    <row r="6" spans="1:30" ht="13.5" thickBot="1" x14ac:dyDescent="0.25">
      <c r="B6" s="159" t="s">
        <v>83</v>
      </c>
      <c r="C6" s="510">
        <f>Basisgegevens!E21</f>
        <v>0</v>
      </c>
      <c r="D6" s="511"/>
      <c r="E6" s="29"/>
      <c r="F6" s="29"/>
      <c r="I6" s="29"/>
      <c r="P6" s="29"/>
      <c r="Q6" s="29"/>
      <c r="R6" s="29"/>
      <c r="S6" s="29"/>
      <c r="T6" s="29"/>
      <c r="U6" s="29"/>
      <c r="V6" s="29"/>
      <c r="W6" s="29"/>
      <c r="X6" s="29"/>
      <c r="Z6" s="29"/>
      <c r="AA6" s="29"/>
      <c r="AB6" s="29"/>
    </row>
    <row r="7" spans="1:30" ht="13.5" thickBot="1" x14ac:dyDescent="0.25">
      <c r="B7" s="159" t="s">
        <v>84</v>
      </c>
      <c r="C7" s="512" t="str">
        <f>IF(Basisgegevens!C6="","",Basisgegevens!C6)</f>
        <v/>
      </c>
      <c r="D7" s="513"/>
      <c r="E7" s="29"/>
      <c r="F7" s="29"/>
      <c r="I7" s="29"/>
      <c r="P7" s="29"/>
      <c r="Q7" s="29"/>
      <c r="R7" s="29"/>
      <c r="S7" s="29"/>
      <c r="T7" s="29"/>
      <c r="U7" s="29"/>
      <c r="V7" s="29"/>
      <c r="W7" s="29"/>
      <c r="X7" s="29"/>
      <c r="Z7" s="29"/>
      <c r="AA7" s="29"/>
      <c r="AB7" s="29"/>
    </row>
    <row r="8" spans="1:30" ht="13.5" thickBot="1" x14ac:dyDescent="0.25">
      <c r="B8" s="159" t="s">
        <v>225</v>
      </c>
      <c r="C8" s="510">
        <f>Basisgegevens!F21</f>
        <v>0</v>
      </c>
      <c r="D8" s="511"/>
      <c r="E8" s="29"/>
      <c r="F8" s="29"/>
      <c r="I8" s="29"/>
      <c r="P8" s="29"/>
      <c r="Q8" s="29"/>
      <c r="R8" s="29"/>
      <c r="S8" s="29"/>
      <c r="T8" s="29"/>
      <c r="U8" s="29"/>
      <c r="V8" s="29"/>
      <c r="W8" s="29"/>
      <c r="X8" s="29"/>
      <c r="Z8" s="29"/>
      <c r="AA8" s="29"/>
      <c r="AB8" s="29"/>
    </row>
    <row r="9" spans="1:30" ht="13.5" thickBot="1" x14ac:dyDescent="0.25">
      <c r="B9" s="159" t="s">
        <v>229</v>
      </c>
      <c r="C9" s="510">
        <f>IF($C$8="AGVV",Basisgegevens!G21,$C$8)</f>
        <v>0</v>
      </c>
      <c r="D9" s="511"/>
      <c r="E9" s="430"/>
      <c r="F9" s="29"/>
      <c r="I9" s="29"/>
      <c r="P9" s="29"/>
      <c r="Q9" s="29"/>
      <c r="R9" s="29"/>
      <c r="S9" s="29"/>
      <c r="T9" s="29"/>
      <c r="U9" s="29"/>
      <c r="V9" s="29"/>
      <c r="W9" s="29"/>
      <c r="X9" s="29"/>
      <c r="Z9" s="29"/>
      <c r="AA9" s="29"/>
      <c r="AB9" s="29"/>
    </row>
    <row r="10" spans="1:30" ht="26.25" thickBot="1" x14ac:dyDescent="0.25">
      <c r="B10" s="5" t="s">
        <v>85</v>
      </c>
      <c r="C10" s="6"/>
      <c r="D10" s="6"/>
      <c r="E10" s="219"/>
      <c r="F10" s="6"/>
      <c r="G10" s="6"/>
      <c r="H10" s="6"/>
      <c r="I10" s="6"/>
      <c r="J10" s="6"/>
      <c r="K10" s="6"/>
      <c r="L10" s="6"/>
      <c r="M10" s="256"/>
      <c r="N10" s="51"/>
      <c r="O10" s="51"/>
      <c r="P10" s="51"/>
      <c r="Q10" s="6"/>
      <c r="R10" s="406" t="s">
        <v>87</v>
      </c>
      <c r="S10" s="401"/>
      <c r="T10" s="402"/>
      <c r="U10" s="6"/>
      <c r="V10" s="408" t="s">
        <v>61</v>
      </c>
      <c r="W10" s="6"/>
      <c r="X10" s="408" t="s">
        <v>62</v>
      </c>
      <c r="Z10" s="401"/>
      <c r="AA10" s="402"/>
      <c r="AB10" s="401"/>
      <c r="AC10" s="402"/>
      <c r="AD10" s="460"/>
    </row>
    <row r="11" spans="1:30" ht="13.5" thickBot="1" x14ac:dyDescent="0.25">
      <c r="A11" s="5"/>
      <c r="B11" s="6"/>
      <c r="C11" s="6"/>
      <c r="D11" s="6"/>
      <c r="E11" s="219" t="s">
        <v>86</v>
      </c>
      <c r="F11" s="6"/>
      <c r="G11" s="6"/>
      <c r="H11" s="6"/>
      <c r="I11" s="6"/>
      <c r="J11" s="6"/>
      <c r="K11" s="6"/>
      <c r="L11" s="6"/>
      <c r="M11" s="256"/>
      <c r="P11" s="6"/>
      <c r="Q11" s="6"/>
      <c r="R11" s="6"/>
      <c r="S11" s="6"/>
      <c r="T11" s="6"/>
      <c r="U11" s="6"/>
      <c r="V11" s="6"/>
      <c r="W11" s="6"/>
      <c r="X11" s="6"/>
      <c r="Z11" s="6"/>
      <c r="AA11" s="6"/>
      <c r="AB11" s="6"/>
      <c r="AC11" s="97"/>
      <c r="AD11" s="97"/>
    </row>
    <row r="12" spans="1:30" ht="68.25" customHeight="1" thickBot="1" x14ac:dyDescent="0.25">
      <c r="A12" s="116"/>
      <c r="B12" s="368" t="s">
        <v>88</v>
      </c>
      <c r="C12" s="236" t="s">
        <v>208</v>
      </c>
      <c r="D12" s="236" t="s">
        <v>89</v>
      </c>
      <c r="E12" s="236" t="s">
        <v>90</v>
      </c>
      <c r="F12" s="236" t="s">
        <v>91</v>
      </c>
      <c r="G12" s="236" t="s">
        <v>193</v>
      </c>
      <c r="H12" s="236" t="s">
        <v>92</v>
      </c>
      <c r="I12" s="236" t="s">
        <v>93</v>
      </c>
      <c r="J12" s="236" t="s">
        <v>194</v>
      </c>
      <c r="K12" s="236" t="s">
        <v>195</v>
      </c>
      <c r="L12" s="236" t="s">
        <v>235</v>
      </c>
      <c r="M12" s="143" t="s">
        <v>94</v>
      </c>
      <c r="N12" s="143" t="s">
        <v>66</v>
      </c>
      <c r="O12" s="237" t="s">
        <v>95</v>
      </c>
      <c r="P12" s="237" t="s">
        <v>96</v>
      </c>
      <c r="Q12" s="117"/>
      <c r="R12" s="239" t="s">
        <v>68</v>
      </c>
      <c r="S12" s="93" t="s">
        <v>97</v>
      </c>
      <c r="T12" s="93" t="s">
        <v>70</v>
      </c>
      <c r="U12" s="118"/>
      <c r="V12" s="239" t="s">
        <v>68</v>
      </c>
      <c r="W12" s="409"/>
      <c r="X12" s="239" t="s">
        <v>68</v>
      </c>
      <c r="Y12" s="117"/>
      <c r="Z12" s="238" t="s">
        <v>97</v>
      </c>
      <c r="AA12" s="93" t="s">
        <v>70</v>
      </c>
      <c r="AB12" s="238" t="s">
        <v>97</v>
      </c>
      <c r="AC12" s="238" t="s">
        <v>70</v>
      </c>
      <c r="AD12" s="118"/>
    </row>
    <row r="13" spans="1:30" x14ac:dyDescent="0.2">
      <c r="A13" s="6"/>
      <c r="B13" s="52"/>
      <c r="C13" s="323" t="str">
        <f t="shared" ref="C13:C37" si="0">IF(B13="","",IF($C$5="Universiteit","UNL",IF($C$5="Universitair Medisch Centrum","NFU","Overig")))</f>
        <v/>
      </c>
      <c r="D13" s="20"/>
      <c r="E13" s="124"/>
      <c r="F13" s="34">
        <f>IFERROR(IF(C13="UNL",INDEX(Tabel_UNL,MATCH($E13,Hulpsheets!$P$3:$P$123,0),MATCH($D13,Hulpsheets!$P$3:$U$3,0)),IF(C13="NFU",INDEX(Tabel_NFU,MATCH($E13,Hulpsheets!$W$3:$W$99,0),MATCH($D13,Hulpsheets!$W$3:$AC$3,0)),IF(C13="Overig",0,0))),0)</f>
        <v>0</v>
      </c>
      <c r="G13" s="355"/>
      <c r="H13" s="127"/>
      <c r="I13" s="33">
        <f>IF(F13&gt;0,F13*H13,G13*E13*H13)</f>
        <v>0</v>
      </c>
      <c r="J13" s="1">
        <f t="shared" ref="J13:J14" si="1">IF(OR(C13="Overig",D13="Medische Specialist"),I13*0.4,0)</f>
        <v>0</v>
      </c>
      <c r="K13" s="358"/>
      <c r="L13" s="429" t="s">
        <v>120</v>
      </c>
      <c r="M13" s="257" t="str">
        <f>IF(LEN($C$5)&lt;=1,
    "",
    IF(
        OR($C$5="Overige (zorg-)instellingen",$C$5="Onderneming"),
        IF(Basisgegevens!$C$5="Ja",
            IFERROR(
                INDEX(Hulpsheets!$AO$3:$AR$18,
                    MATCH($C$9,Hulpsheets!$AN$3:$AN$18,0),
                    MATCH($C$6,Hulpsheets!$AO$3:$AR$3,0)
                ),
                ""
            ),
            IFERROR(
                INDEX(Hulpsheets!$AH$3:$AK$18,
                    MATCH($C$9,Hulpsheets!$AG$3:$AG$18,0),
                    MATCH($C$6,Hulpsheets!$AH$3:$AK$3,0)
                ),
                ""
            )
        ),
        IF($L13="Niet-economische activiteit",
            100%,
            IF(Basisgegevens!$C$5="Ja",
                IFERROR(
                    INDEX(Hulpsheets!$AO$3:$AR$18,
                        MATCH($C$9,Hulpsheets!$AN$3:$AN$18,0),
                        MATCH($C$6,Hulpsheets!$AO$3:$AR$3,0)
                    ),
                    ""
                ),
                IFERROR(
                    INDEX(Hulpsheets!$AH$3:$AK$18,
                        MATCH($C$9,Hulpsheets!$AG$3:$AG$18,0),
                        MATCH($C$6,Hulpsheets!$AH$3:$AK$3,0)
                    ),
                    ""
                )
            )
        )
    )
)</f>
        <v/>
      </c>
      <c r="N13" s="396">
        <f t="shared" ref="N13:N37" si="2">IF(OR(C13="Overig",$D13="Medische Specialist"),((I13+J13)*(1+K13)),I13)</f>
        <v>0</v>
      </c>
      <c r="O13" s="394" t="str">
        <f>IFERROR(N13*M13,"")</f>
        <v/>
      </c>
      <c r="P13" s="81" t="str">
        <f>IFERROR(N13-O13,"")</f>
        <v/>
      </c>
      <c r="R13" s="404"/>
      <c r="S13" s="403" t="str">
        <f>IFERROR($R13*(1-$M13),"")</f>
        <v/>
      </c>
      <c r="T13" s="130" t="str">
        <f>IFERROR(R13-S13,"")</f>
        <v/>
      </c>
      <c r="U13" s="70"/>
      <c r="V13" s="404"/>
      <c r="W13" s="70"/>
      <c r="X13" s="404"/>
      <c r="Z13" s="407" t="str">
        <f>IFERROR($V13*(1-$M13),"")</f>
        <v/>
      </c>
      <c r="AA13" s="130" t="str">
        <f t="shared" ref="AA13:AA37" si="3">IFERROR(V13-Z13,"")</f>
        <v/>
      </c>
      <c r="AB13" s="407" t="str">
        <f t="shared" ref="AB13:AB37" si="4">IFERROR($X13*(1-$M13),"")</f>
        <v/>
      </c>
      <c r="AC13" s="130" t="str">
        <f t="shared" ref="AC13:AC37" si="5">IFERROR(X13-AB13,"")</f>
        <v/>
      </c>
      <c r="AD13" s="461"/>
    </row>
    <row r="14" spans="1:30" x14ac:dyDescent="0.2">
      <c r="A14" s="6"/>
      <c r="B14" s="53"/>
      <c r="C14" s="323" t="str">
        <f t="shared" si="0"/>
        <v/>
      </c>
      <c r="D14" s="20"/>
      <c r="E14" s="125"/>
      <c r="F14" s="34">
        <f>IFERROR(IF(C14="UNL",INDEX(Tabel_UNL,MATCH($E14,Hulpsheets!$P$3:$P$123,0),MATCH($D14,Hulpsheets!$P$3:$U$3,0)),IF(C14="NFU",INDEX(Tabel_NFU,MATCH($E14,Hulpsheets!$W$3:$W$99,0),MATCH($D14,Hulpsheets!$W$3:$AC$3,0)),IF(C14="Overig",0,0))),0)</f>
        <v>0</v>
      </c>
      <c r="G14" s="356"/>
      <c r="H14" s="128"/>
      <c r="I14" s="1">
        <f t="shared" ref="I14:I37" si="6">IF(F14&gt;0,F14*H14,G14*E14*H14)</f>
        <v>0</v>
      </c>
      <c r="J14" s="1">
        <f t="shared" si="1"/>
        <v>0</v>
      </c>
      <c r="K14" s="359"/>
      <c r="L14" s="429" t="s">
        <v>120</v>
      </c>
      <c r="M14" s="257" t="str">
        <f>IF(LEN($C$5)&lt;=1,
    "",
    IF(
        OR($C$5="Overige (zorg-)instellingen",$C$5="Onderneming"),
        IF(Basisgegevens!$C$5="Ja",
            IFERROR(
                INDEX(Hulpsheets!$AO$3:$AR$18,
                    MATCH($C$9,Hulpsheets!$AN$3:$AN$18,0),
                    MATCH($C$6,Hulpsheets!$AO$3:$AR$3,0)
                ),
                ""
            ),
            IFERROR(
                INDEX(Hulpsheets!$AH$3:$AK$18,
                    MATCH($C$9,Hulpsheets!$AG$3:$AG$18,0),
                    MATCH($C$6,Hulpsheets!$AH$3:$AK$3,0)
                ),
                ""
            )
        ),
        IF($L14="Niet-economische activiteit",
            100%,
            IF(Basisgegevens!$C$5="Ja",
                IFERROR(
                    INDEX(Hulpsheets!$AO$3:$AR$18,
                        MATCH($C$9,Hulpsheets!$AN$3:$AN$18,0),
                        MATCH($C$6,Hulpsheets!$AO$3:$AR$3,0)
                    ),
                    ""
                ),
                IFERROR(
                    INDEX(Hulpsheets!$AH$3:$AK$18,
                        MATCH($C$9,Hulpsheets!$AG$3:$AG$18,0),
                        MATCH($C$6,Hulpsheets!$AH$3:$AK$3,0)
                    ),
                    ""
                )
            )
        )
    )
)</f>
        <v/>
      </c>
      <c r="N14" s="397">
        <f t="shared" si="2"/>
        <v>0</v>
      </c>
      <c r="O14" s="394" t="str">
        <f t="shared" ref="O14:O37" si="7">IFERROR(N14*M14,"")</f>
        <v/>
      </c>
      <c r="P14" s="81" t="str">
        <f t="shared" ref="P14:P37" si="8">IFERROR(N14-O14,"")</f>
        <v/>
      </c>
      <c r="R14" s="404"/>
      <c r="S14" s="403" t="str">
        <f t="shared" ref="S14:S37" si="9">IFERROR($R14*(1-$M14),"")</f>
        <v/>
      </c>
      <c r="T14" s="130" t="str">
        <f t="shared" ref="T14:T36" si="10">IFERROR(R14-S14,"")</f>
        <v/>
      </c>
      <c r="U14" s="70"/>
      <c r="V14" s="404"/>
      <c r="W14" s="70"/>
      <c r="X14" s="404"/>
      <c r="Z14" s="407" t="str">
        <f t="shared" ref="Z14:Z37" si="11">IFERROR($V14*(1-$M14),"")</f>
        <v/>
      </c>
      <c r="AA14" s="130" t="str">
        <f t="shared" si="3"/>
        <v/>
      </c>
      <c r="AB14" s="407" t="str">
        <f t="shared" si="4"/>
        <v/>
      </c>
      <c r="AC14" s="130" t="str">
        <f t="shared" si="5"/>
        <v/>
      </c>
      <c r="AD14" s="461"/>
    </row>
    <row r="15" spans="1:30" x14ac:dyDescent="0.2">
      <c r="A15" s="6"/>
      <c r="B15" s="53"/>
      <c r="C15" s="323" t="str">
        <f t="shared" si="0"/>
        <v/>
      </c>
      <c r="D15" s="20"/>
      <c r="E15" s="125"/>
      <c r="F15" s="34">
        <f>IFERROR(IF(C15="UNL",INDEX(Tabel_UNL,MATCH($E15,Hulpsheets!$P$3:$P$123,0),MATCH($D15,Hulpsheets!$P$3:$U$3,0)),IF(C15="NFU",INDEX(Tabel_NFU,MATCH($E15,Hulpsheets!$W$3:$W$99,0),MATCH($D15,Hulpsheets!$W$3:$AC$3,0)),IF(C15="Overig",0,0))),0)</f>
        <v>0</v>
      </c>
      <c r="G15" s="356"/>
      <c r="H15" s="128"/>
      <c r="I15" s="1">
        <f>IF(F15&gt;0,F15*H15,G15*E15*H15)</f>
        <v>0</v>
      </c>
      <c r="J15" s="1">
        <f>IF(OR(C15="Overig",D15="Medische Specialist"),I15*0.4,0)</f>
        <v>0</v>
      </c>
      <c r="K15" s="359"/>
      <c r="L15" s="429" t="s">
        <v>120</v>
      </c>
      <c r="M15" s="257" t="str">
        <f>IF(LEN($C$5)&lt;=1,
    "",
    IF(
        OR($C$5="Overige (zorg-)instellingen",$C$5="Onderneming"),
        IF(Basisgegevens!$C$5="Ja",
            IFERROR(
                INDEX(Hulpsheets!$AO$3:$AR$18,
                    MATCH($C$9,Hulpsheets!$AN$3:$AN$18,0),
                    MATCH($C$6,Hulpsheets!$AO$3:$AR$3,0)
                ),
                ""
            ),
            IFERROR(
                INDEX(Hulpsheets!$AH$3:$AK$18,
                    MATCH($C$9,Hulpsheets!$AG$3:$AG$18,0),
                    MATCH($C$6,Hulpsheets!$AH$3:$AK$3,0)
                ),
                ""
            )
        ),
        IF($L15="Niet-economische activiteit",
            100%,
            IF(Basisgegevens!$C$5="Ja",
                IFERROR(
                    INDEX(Hulpsheets!$AO$3:$AR$18,
                        MATCH($C$9,Hulpsheets!$AN$3:$AN$18,0),
                        MATCH($C$6,Hulpsheets!$AO$3:$AR$3,0)
                    ),
                    ""
                ),
                IFERROR(
                    INDEX(Hulpsheets!$AH$3:$AK$18,
                        MATCH($C$9,Hulpsheets!$AG$3:$AG$18,0),
                        MATCH($C$6,Hulpsheets!$AH$3:$AK$3,0)
                    ),
                    ""
                )
            )
        )
    )
)</f>
        <v/>
      </c>
      <c r="N15" s="397">
        <f t="shared" si="2"/>
        <v>0</v>
      </c>
      <c r="O15" s="394" t="str">
        <f t="shared" si="7"/>
        <v/>
      </c>
      <c r="P15" s="81" t="str">
        <f t="shared" si="8"/>
        <v/>
      </c>
      <c r="R15" s="404"/>
      <c r="S15" s="403" t="str">
        <f t="shared" si="9"/>
        <v/>
      </c>
      <c r="T15" s="130" t="str">
        <f t="shared" si="10"/>
        <v/>
      </c>
      <c r="U15" s="70"/>
      <c r="V15" s="404"/>
      <c r="W15" s="70"/>
      <c r="X15" s="404"/>
      <c r="Z15" s="407" t="str">
        <f t="shared" si="11"/>
        <v/>
      </c>
      <c r="AA15" s="130" t="str">
        <f t="shared" si="3"/>
        <v/>
      </c>
      <c r="AB15" s="407" t="str">
        <f t="shared" si="4"/>
        <v/>
      </c>
      <c r="AC15" s="130" t="str">
        <f t="shared" si="5"/>
        <v/>
      </c>
      <c r="AD15" s="461"/>
    </row>
    <row r="16" spans="1:30" x14ac:dyDescent="0.2">
      <c r="A16" s="6"/>
      <c r="B16" s="53"/>
      <c r="C16" s="323" t="str">
        <f t="shared" si="0"/>
        <v/>
      </c>
      <c r="D16" s="20"/>
      <c r="E16" s="125"/>
      <c r="F16" s="34">
        <f>IFERROR(IF(C16="UNL",INDEX(Tabel_UNL,MATCH($E16,Hulpsheets!$P$3:$P$123,0),MATCH($D16,Hulpsheets!$P$3:$U$3,0)),IF(C16="NFU",INDEX(Tabel_NFU,MATCH($E16,Hulpsheets!$W$3:$W$99,0),MATCH($D16,Hulpsheets!$W$3:$AC$3,0)),IF(C16="Overig",0,0))),0)</f>
        <v>0</v>
      </c>
      <c r="G16" s="356"/>
      <c r="H16" s="128"/>
      <c r="I16" s="1">
        <f t="shared" si="6"/>
        <v>0</v>
      </c>
      <c r="J16" s="1">
        <f t="shared" ref="J16:J37" si="12">IF(OR(C16="Overig",D16="Medische Specialist"),I16*0.4,0)</f>
        <v>0</v>
      </c>
      <c r="K16" s="359"/>
      <c r="L16" s="429" t="s">
        <v>120</v>
      </c>
      <c r="M16" s="257" t="str">
        <f>IF(LEN($C$5)&lt;=1,
    "",
    IF(
        OR($C$5="Overige (zorg-)instellingen",$C$5="Onderneming"),
        IF(Basisgegevens!$C$5="Ja",
            IFERROR(
                INDEX(Hulpsheets!$AO$3:$AR$18,
                    MATCH($C$9,Hulpsheets!$AN$3:$AN$18,0),
                    MATCH($C$6,Hulpsheets!$AO$3:$AR$3,0)
                ),
                ""
            ),
            IFERROR(
                INDEX(Hulpsheets!$AH$3:$AK$18,
                    MATCH($C$9,Hulpsheets!$AG$3:$AG$18,0),
                    MATCH($C$6,Hulpsheets!$AH$3:$AK$3,0)
                ),
                ""
            )
        ),
        IF($L16="Niet-economische activiteit",
            100%,
            IF(Basisgegevens!$C$5="Ja",
                IFERROR(
                    INDEX(Hulpsheets!$AO$3:$AR$18,
                        MATCH($C$9,Hulpsheets!$AN$3:$AN$18,0),
                        MATCH($C$6,Hulpsheets!$AO$3:$AR$3,0)
                    ),
                    ""
                ),
                IFERROR(
                    INDEX(Hulpsheets!$AH$3:$AK$18,
                        MATCH($C$9,Hulpsheets!$AG$3:$AG$18,0),
                        MATCH($C$6,Hulpsheets!$AH$3:$AK$3,0)
                    ),
                    ""
                )
            )
        )
    )
)</f>
        <v/>
      </c>
      <c r="N16" s="397">
        <f t="shared" si="2"/>
        <v>0</v>
      </c>
      <c r="O16" s="394" t="str">
        <f t="shared" si="7"/>
        <v/>
      </c>
      <c r="P16" s="81" t="str">
        <f t="shared" si="8"/>
        <v/>
      </c>
      <c r="R16" s="404"/>
      <c r="S16" s="403" t="str">
        <f t="shared" si="9"/>
        <v/>
      </c>
      <c r="T16" s="130" t="str">
        <f t="shared" si="10"/>
        <v/>
      </c>
      <c r="U16" s="70"/>
      <c r="V16" s="404"/>
      <c r="W16" s="70"/>
      <c r="X16" s="404"/>
      <c r="Z16" s="407" t="str">
        <f t="shared" si="11"/>
        <v/>
      </c>
      <c r="AA16" s="130" t="str">
        <f t="shared" si="3"/>
        <v/>
      </c>
      <c r="AB16" s="407" t="str">
        <f t="shared" si="4"/>
        <v/>
      </c>
      <c r="AC16" s="130" t="str">
        <f t="shared" si="5"/>
        <v/>
      </c>
      <c r="AD16" s="461"/>
    </row>
    <row r="17" spans="1:30" x14ac:dyDescent="0.2">
      <c r="A17" s="6"/>
      <c r="B17" s="53"/>
      <c r="C17" s="323" t="str">
        <f t="shared" si="0"/>
        <v/>
      </c>
      <c r="D17" s="20"/>
      <c r="E17" s="125"/>
      <c r="F17" s="34">
        <f>IFERROR(IF(C17="UNL",INDEX(Tabel_UNL,MATCH($E17,Hulpsheets!$P$3:$P$123,0),MATCH($D17,Hulpsheets!$P$3:$U$3,0)),IF(C17="NFU",INDEX(Tabel_NFU,MATCH($E17,Hulpsheets!$W$3:$W$99,0),MATCH($D17,Hulpsheets!$W$3:$AC$3,0)),IF(C17="Overig",0,0))),0)</f>
        <v>0</v>
      </c>
      <c r="G17" s="356"/>
      <c r="H17" s="128"/>
      <c r="I17" s="1">
        <f t="shared" si="6"/>
        <v>0</v>
      </c>
      <c r="J17" s="1">
        <f t="shared" si="12"/>
        <v>0</v>
      </c>
      <c r="K17" s="359"/>
      <c r="L17" s="429" t="s">
        <v>120</v>
      </c>
      <c r="M17" s="257" t="str">
        <f>IF(LEN($C$5)&lt;=1,
    "",
    IF(
        OR($C$5="Overige (zorg-)instellingen",$C$5="Onderneming"),
        IF(Basisgegevens!$C$5="Ja",
            IFERROR(
                INDEX(Hulpsheets!$AO$3:$AR$18,
                    MATCH($C$9,Hulpsheets!$AN$3:$AN$18,0),
                    MATCH($C$6,Hulpsheets!$AO$3:$AR$3,0)
                ),
                ""
            ),
            IFERROR(
                INDEX(Hulpsheets!$AH$3:$AK$18,
                    MATCH($C$9,Hulpsheets!$AG$3:$AG$18,0),
                    MATCH($C$6,Hulpsheets!$AH$3:$AK$3,0)
                ),
                ""
            )
        ),
        IF($L17="Niet-economische activiteit",
            100%,
            IF(Basisgegevens!$C$5="Ja",
                IFERROR(
                    INDEX(Hulpsheets!$AO$3:$AR$18,
                        MATCH($C$9,Hulpsheets!$AN$3:$AN$18,0),
                        MATCH($C$6,Hulpsheets!$AO$3:$AR$3,0)
                    ),
                    ""
                ),
                IFERROR(
                    INDEX(Hulpsheets!$AH$3:$AK$18,
                        MATCH($C$9,Hulpsheets!$AG$3:$AG$18,0),
                        MATCH($C$6,Hulpsheets!$AH$3:$AK$3,0)
                    ),
                    ""
                )
            )
        )
    )
)</f>
        <v/>
      </c>
      <c r="N17" s="397">
        <f t="shared" si="2"/>
        <v>0</v>
      </c>
      <c r="O17" s="394" t="str">
        <f t="shared" si="7"/>
        <v/>
      </c>
      <c r="P17" s="81" t="str">
        <f t="shared" si="8"/>
        <v/>
      </c>
      <c r="R17" s="404"/>
      <c r="S17" s="403" t="str">
        <f t="shared" si="9"/>
        <v/>
      </c>
      <c r="T17" s="130" t="str">
        <f t="shared" si="10"/>
        <v/>
      </c>
      <c r="U17" s="70"/>
      <c r="V17" s="404"/>
      <c r="W17" s="70"/>
      <c r="X17" s="404"/>
      <c r="Z17" s="407" t="str">
        <f t="shared" si="11"/>
        <v/>
      </c>
      <c r="AA17" s="130" t="str">
        <f t="shared" si="3"/>
        <v/>
      </c>
      <c r="AB17" s="407" t="str">
        <f t="shared" si="4"/>
        <v/>
      </c>
      <c r="AC17" s="130" t="str">
        <f t="shared" si="5"/>
        <v/>
      </c>
      <c r="AD17" s="461"/>
    </row>
    <row r="18" spans="1:30" x14ac:dyDescent="0.2">
      <c r="A18" s="6"/>
      <c r="B18" s="53"/>
      <c r="C18" s="323" t="str">
        <f t="shared" si="0"/>
        <v/>
      </c>
      <c r="D18" s="20"/>
      <c r="E18" s="125"/>
      <c r="F18" s="34">
        <f>IFERROR(IF(C18="UNL",INDEX(Tabel_UNL,MATCH($E18,Hulpsheets!$P$3:$P$123,0),MATCH($D18,Hulpsheets!$P$3:$U$3,0)),IF(C18="NFU",INDEX(Tabel_NFU,MATCH($E18,Hulpsheets!$W$3:$W$99,0),MATCH($D18,Hulpsheets!$W$3:$AC$3,0)),IF(C18="Overig",0,0))),0)</f>
        <v>0</v>
      </c>
      <c r="G18" s="356"/>
      <c r="H18" s="128"/>
      <c r="I18" s="1">
        <f t="shared" si="6"/>
        <v>0</v>
      </c>
      <c r="J18" s="1">
        <f t="shared" si="12"/>
        <v>0</v>
      </c>
      <c r="K18" s="359"/>
      <c r="L18" s="429" t="s">
        <v>120</v>
      </c>
      <c r="M18" s="257" t="str">
        <f>IF(LEN($C$5)&lt;=1,
    "",
    IF(
        OR($C$5="Overige (zorg-)instellingen",$C$5="Onderneming"),
        IF(Basisgegevens!$C$5="Ja",
            IFERROR(
                INDEX(Hulpsheets!$AO$3:$AR$18,
                    MATCH($C$9,Hulpsheets!$AN$3:$AN$18,0),
                    MATCH($C$6,Hulpsheets!$AO$3:$AR$3,0)
                ),
                ""
            ),
            IFERROR(
                INDEX(Hulpsheets!$AH$3:$AK$18,
                    MATCH($C$9,Hulpsheets!$AG$3:$AG$18,0),
                    MATCH($C$6,Hulpsheets!$AH$3:$AK$3,0)
                ),
                ""
            )
        ),
        IF($L18="Niet-economische activiteit",
            100%,
            IF(Basisgegevens!$C$5="Ja",
                IFERROR(
                    INDEX(Hulpsheets!$AO$3:$AR$18,
                        MATCH($C$9,Hulpsheets!$AN$3:$AN$18,0),
                        MATCH($C$6,Hulpsheets!$AO$3:$AR$3,0)
                    ),
                    ""
                ),
                IFERROR(
                    INDEX(Hulpsheets!$AH$3:$AK$18,
                        MATCH($C$9,Hulpsheets!$AG$3:$AG$18,0),
                        MATCH($C$6,Hulpsheets!$AH$3:$AK$3,0)
                    ),
                    ""
                )
            )
        )
    )
)</f>
        <v/>
      </c>
      <c r="N18" s="397">
        <f t="shared" si="2"/>
        <v>0</v>
      </c>
      <c r="O18" s="394" t="str">
        <f t="shared" si="7"/>
        <v/>
      </c>
      <c r="P18" s="81" t="str">
        <f t="shared" si="8"/>
        <v/>
      </c>
      <c r="R18" s="404"/>
      <c r="S18" s="403" t="str">
        <f t="shared" si="9"/>
        <v/>
      </c>
      <c r="T18" s="130" t="str">
        <f>IFERROR(R18-S18,"")</f>
        <v/>
      </c>
      <c r="U18" s="70"/>
      <c r="V18" s="404"/>
      <c r="W18" s="70"/>
      <c r="X18" s="404"/>
      <c r="Z18" s="407" t="str">
        <f t="shared" si="11"/>
        <v/>
      </c>
      <c r="AA18" s="130" t="str">
        <f t="shared" si="3"/>
        <v/>
      </c>
      <c r="AB18" s="407" t="str">
        <f t="shared" si="4"/>
        <v/>
      </c>
      <c r="AC18" s="130" t="str">
        <f t="shared" si="5"/>
        <v/>
      </c>
      <c r="AD18" s="461"/>
    </row>
    <row r="19" spans="1:30" x14ac:dyDescent="0.2">
      <c r="A19" s="6"/>
      <c r="B19" s="98"/>
      <c r="C19" s="323" t="str">
        <f t="shared" si="0"/>
        <v/>
      </c>
      <c r="D19" s="20"/>
      <c r="E19" s="125"/>
      <c r="F19" s="34">
        <f>IFERROR(IF(C19="UNL",INDEX(Tabel_UNL,MATCH($E19,Hulpsheets!$P$3:$P$123,0),MATCH($D19,Hulpsheets!$P$3:$U$3,0)),IF(C19="NFU",INDEX(Tabel_NFU,MATCH($E19,Hulpsheets!$W$3:$W$99,0),MATCH($D19,Hulpsheets!$W$3:$AC$3,0)),IF(C19="Overig",0,0))),0)</f>
        <v>0</v>
      </c>
      <c r="G19" s="356"/>
      <c r="H19" s="128"/>
      <c r="I19" s="1">
        <f t="shared" si="6"/>
        <v>0</v>
      </c>
      <c r="J19" s="1">
        <f t="shared" si="12"/>
        <v>0</v>
      </c>
      <c r="K19" s="359"/>
      <c r="L19" s="429" t="s">
        <v>120</v>
      </c>
      <c r="M19" s="257" t="str">
        <f>IF(LEN($C$5)&lt;=1,
    "",
    IF(
        OR($C$5="Overige (zorg-)instellingen",$C$5="Onderneming"),
        IF(Basisgegevens!$C$5="Ja",
            IFERROR(
                INDEX(Hulpsheets!$AO$3:$AR$18,
                    MATCH($C$9,Hulpsheets!$AN$3:$AN$18,0),
                    MATCH($C$6,Hulpsheets!$AO$3:$AR$3,0)
                ),
                ""
            ),
            IFERROR(
                INDEX(Hulpsheets!$AH$3:$AK$18,
                    MATCH($C$9,Hulpsheets!$AG$3:$AG$18,0),
                    MATCH($C$6,Hulpsheets!$AH$3:$AK$3,0)
                ),
                ""
            )
        ),
        IF($L19="Niet-economische activiteit",
            100%,
            IF(Basisgegevens!$C$5="Ja",
                IFERROR(
                    INDEX(Hulpsheets!$AO$3:$AR$18,
                        MATCH($C$9,Hulpsheets!$AN$3:$AN$18,0),
                        MATCH($C$6,Hulpsheets!$AO$3:$AR$3,0)
                    ),
                    ""
                ),
                IFERROR(
                    INDEX(Hulpsheets!$AH$3:$AK$18,
                        MATCH($C$9,Hulpsheets!$AG$3:$AG$18,0),
                        MATCH($C$6,Hulpsheets!$AH$3:$AK$3,0)
                    ),
                    ""
                )
            )
        )
    )
)</f>
        <v/>
      </c>
      <c r="N19" s="397">
        <f t="shared" si="2"/>
        <v>0</v>
      </c>
      <c r="O19" s="395" t="str">
        <f t="shared" si="7"/>
        <v/>
      </c>
      <c r="P19" s="86" t="str">
        <f t="shared" si="8"/>
        <v/>
      </c>
      <c r="R19" s="404"/>
      <c r="S19" s="403" t="str">
        <f t="shared" si="9"/>
        <v/>
      </c>
      <c r="T19" s="130" t="str">
        <f t="shared" si="10"/>
        <v/>
      </c>
      <c r="U19" s="70"/>
      <c r="V19" s="404"/>
      <c r="W19" s="70"/>
      <c r="X19" s="404"/>
      <c r="Z19" s="407" t="str">
        <f t="shared" si="11"/>
        <v/>
      </c>
      <c r="AA19" s="130" t="str">
        <f t="shared" si="3"/>
        <v/>
      </c>
      <c r="AB19" s="407" t="str">
        <f t="shared" si="4"/>
        <v/>
      </c>
      <c r="AC19" s="130" t="str">
        <f t="shared" si="5"/>
        <v/>
      </c>
      <c r="AD19" s="461"/>
    </row>
    <row r="20" spans="1:30" x14ac:dyDescent="0.2">
      <c r="A20" s="6"/>
      <c r="B20" s="98"/>
      <c r="C20" s="323" t="str">
        <f t="shared" si="0"/>
        <v/>
      </c>
      <c r="D20" s="20"/>
      <c r="E20" s="125"/>
      <c r="F20" s="34">
        <f>IFERROR(IF(C20="UNL",INDEX(Tabel_UNL,MATCH($E20,Hulpsheets!$P$3:$P$123,0),MATCH($D20,Hulpsheets!$P$3:$U$3,0)),IF(C20="NFU",INDEX(Tabel_NFU,MATCH($E20,Hulpsheets!$W$3:$W$99,0),MATCH($D20,Hulpsheets!$W$3:$AC$3,0)),IF(C20="Overig",0,0))),0)</f>
        <v>0</v>
      </c>
      <c r="G20" s="356"/>
      <c r="H20" s="128"/>
      <c r="I20" s="1">
        <f t="shared" si="6"/>
        <v>0</v>
      </c>
      <c r="J20" s="1">
        <f t="shared" si="12"/>
        <v>0</v>
      </c>
      <c r="K20" s="359"/>
      <c r="L20" s="429" t="s">
        <v>120</v>
      </c>
      <c r="M20" s="257" t="str">
        <f>IF(LEN($C$5)&lt;=1,
    "",
    IF(
        OR($C$5="Overige (zorg-)instellingen",$C$5="Onderneming"),
        IF(Basisgegevens!$C$5="Ja",
            IFERROR(
                INDEX(Hulpsheets!$AO$3:$AR$18,
                    MATCH($C$9,Hulpsheets!$AN$3:$AN$18,0),
                    MATCH($C$6,Hulpsheets!$AO$3:$AR$3,0)
                ),
                ""
            ),
            IFERROR(
                INDEX(Hulpsheets!$AH$3:$AK$18,
                    MATCH($C$9,Hulpsheets!$AG$3:$AG$18,0),
                    MATCH($C$6,Hulpsheets!$AH$3:$AK$3,0)
                ),
                ""
            )
        ),
        IF($L20="Niet-economische activiteit",
            100%,
            IF(Basisgegevens!$C$5="Ja",
                IFERROR(
                    INDEX(Hulpsheets!$AO$3:$AR$18,
                        MATCH($C$9,Hulpsheets!$AN$3:$AN$18,0),
                        MATCH($C$6,Hulpsheets!$AO$3:$AR$3,0)
                    ),
                    ""
                ),
                IFERROR(
                    INDEX(Hulpsheets!$AH$3:$AK$18,
                        MATCH($C$9,Hulpsheets!$AG$3:$AG$18,0),
                        MATCH($C$6,Hulpsheets!$AH$3:$AK$3,0)
                    ),
                    ""
                )
            )
        )
    )
)</f>
        <v/>
      </c>
      <c r="N20" s="397">
        <f t="shared" si="2"/>
        <v>0</v>
      </c>
      <c r="O20" s="395" t="str">
        <f t="shared" si="7"/>
        <v/>
      </c>
      <c r="P20" s="86" t="str">
        <f t="shared" si="8"/>
        <v/>
      </c>
      <c r="R20" s="404"/>
      <c r="S20" s="403" t="str">
        <f t="shared" si="9"/>
        <v/>
      </c>
      <c r="T20" s="130" t="str">
        <f t="shared" si="10"/>
        <v/>
      </c>
      <c r="U20" s="70"/>
      <c r="V20" s="404"/>
      <c r="W20" s="70"/>
      <c r="X20" s="404"/>
      <c r="Z20" s="407" t="str">
        <f t="shared" si="11"/>
        <v/>
      </c>
      <c r="AA20" s="130" t="str">
        <f t="shared" si="3"/>
        <v/>
      </c>
      <c r="AB20" s="407" t="str">
        <f t="shared" si="4"/>
        <v/>
      </c>
      <c r="AC20" s="130" t="str">
        <f t="shared" si="5"/>
        <v/>
      </c>
      <c r="AD20" s="461"/>
    </row>
    <row r="21" spans="1:30" x14ac:dyDescent="0.2">
      <c r="A21" s="6"/>
      <c r="B21" s="98"/>
      <c r="C21" s="323" t="str">
        <f t="shared" si="0"/>
        <v/>
      </c>
      <c r="D21" s="20"/>
      <c r="E21" s="125"/>
      <c r="F21" s="34">
        <f>IFERROR(IF(C21="UNL",INDEX(Tabel_UNL,MATCH($E21,Hulpsheets!$P$3:$P$123,0),MATCH($D21,Hulpsheets!$P$3:$U$3,0)),IF(C21="NFU",INDEX(Tabel_NFU,MATCH($E21,Hulpsheets!$W$3:$W$99,0),MATCH($D21,Hulpsheets!$W$3:$AC$3,0)),IF(C21="Overig",0,0))),0)</f>
        <v>0</v>
      </c>
      <c r="G21" s="356"/>
      <c r="H21" s="128"/>
      <c r="I21" s="1">
        <f t="shared" si="6"/>
        <v>0</v>
      </c>
      <c r="J21" s="1">
        <f t="shared" si="12"/>
        <v>0</v>
      </c>
      <c r="K21" s="359"/>
      <c r="L21" s="429" t="s">
        <v>120</v>
      </c>
      <c r="M21" s="257" t="str">
        <f>IF(LEN($C$5)&lt;=1,
    "",
    IF(
        OR($C$5="Overige (zorg-)instellingen",$C$5="Onderneming"),
        IF(Basisgegevens!$C$5="Ja",
            IFERROR(
                INDEX(Hulpsheets!$AO$3:$AR$18,
                    MATCH($C$9,Hulpsheets!$AN$3:$AN$18,0),
                    MATCH($C$6,Hulpsheets!$AO$3:$AR$3,0)
                ),
                ""
            ),
            IFERROR(
                INDEX(Hulpsheets!$AH$3:$AK$18,
                    MATCH($C$9,Hulpsheets!$AG$3:$AG$18,0),
                    MATCH($C$6,Hulpsheets!$AH$3:$AK$3,0)
                ),
                ""
            )
        ),
        IF($L21="Niet-economische activiteit",
            100%,
            IF(Basisgegevens!$C$5="Ja",
                IFERROR(
                    INDEX(Hulpsheets!$AO$3:$AR$18,
                        MATCH($C$9,Hulpsheets!$AN$3:$AN$18,0),
                        MATCH($C$6,Hulpsheets!$AO$3:$AR$3,0)
                    ),
                    ""
                ),
                IFERROR(
                    INDEX(Hulpsheets!$AH$3:$AK$18,
                        MATCH($C$9,Hulpsheets!$AG$3:$AG$18,0),
                        MATCH($C$6,Hulpsheets!$AH$3:$AK$3,0)
                    ),
                    ""
                )
            )
        )
    )
)</f>
        <v/>
      </c>
      <c r="N21" s="397">
        <f t="shared" si="2"/>
        <v>0</v>
      </c>
      <c r="O21" s="395" t="str">
        <f t="shared" si="7"/>
        <v/>
      </c>
      <c r="P21" s="86" t="str">
        <f t="shared" si="8"/>
        <v/>
      </c>
      <c r="R21" s="404"/>
      <c r="S21" s="403" t="str">
        <f t="shared" si="9"/>
        <v/>
      </c>
      <c r="T21" s="130" t="str">
        <f t="shared" si="10"/>
        <v/>
      </c>
      <c r="U21" s="70"/>
      <c r="V21" s="404"/>
      <c r="W21" s="70"/>
      <c r="X21" s="404"/>
      <c r="Z21" s="407" t="str">
        <f t="shared" si="11"/>
        <v/>
      </c>
      <c r="AA21" s="130" t="str">
        <f t="shared" si="3"/>
        <v/>
      </c>
      <c r="AB21" s="407" t="str">
        <f t="shared" si="4"/>
        <v/>
      </c>
      <c r="AC21" s="130" t="str">
        <f t="shared" si="5"/>
        <v/>
      </c>
      <c r="AD21" s="461"/>
    </row>
    <row r="22" spans="1:30" x14ac:dyDescent="0.2">
      <c r="A22" s="6"/>
      <c r="B22" s="98"/>
      <c r="C22" s="323" t="str">
        <f t="shared" si="0"/>
        <v/>
      </c>
      <c r="D22" s="20"/>
      <c r="E22" s="125"/>
      <c r="F22" s="34">
        <f>IFERROR(IF(C22="UNL",INDEX(Tabel_UNL,MATCH($E22,Hulpsheets!$P$3:$P$123,0),MATCH($D22,Hulpsheets!$P$3:$U$3,0)),IF(C22="NFU",INDEX(Tabel_NFU,MATCH($E22,Hulpsheets!$W$3:$W$99,0),MATCH($D22,Hulpsheets!$W$3:$AC$3,0)),IF(C22="Overig",0,0))),0)</f>
        <v>0</v>
      </c>
      <c r="G22" s="356"/>
      <c r="H22" s="128"/>
      <c r="I22" s="1">
        <f t="shared" si="6"/>
        <v>0</v>
      </c>
      <c r="J22" s="1">
        <f t="shared" si="12"/>
        <v>0</v>
      </c>
      <c r="K22" s="359"/>
      <c r="L22" s="429" t="s">
        <v>120</v>
      </c>
      <c r="M22" s="257" t="str">
        <f>IF(LEN($C$5)&lt;=1,
    "",
    IF(
        OR($C$5="Overige (zorg-)instellingen",$C$5="Onderneming"),
        IF(Basisgegevens!$C$5="Ja",
            IFERROR(
                INDEX(Hulpsheets!$AO$3:$AR$18,
                    MATCH($C$9,Hulpsheets!$AN$3:$AN$18,0),
                    MATCH($C$6,Hulpsheets!$AO$3:$AR$3,0)
                ),
                ""
            ),
            IFERROR(
                INDEX(Hulpsheets!$AH$3:$AK$18,
                    MATCH($C$9,Hulpsheets!$AG$3:$AG$18,0),
                    MATCH($C$6,Hulpsheets!$AH$3:$AK$3,0)
                ),
                ""
            )
        ),
        IF($L22="Niet-economische activiteit",
            100%,
            IF(Basisgegevens!$C$5="Ja",
                IFERROR(
                    INDEX(Hulpsheets!$AO$3:$AR$18,
                        MATCH($C$9,Hulpsheets!$AN$3:$AN$18,0),
                        MATCH($C$6,Hulpsheets!$AO$3:$AR$3,0)
                    ),
                    ""
                ),
                IFERROR(
                    INDEX(Hulpsheets!$AH$3:$AK$18,
                        MATCH($C$9,Hulpsheets!$AG$3:$AG$18,0),
                        MATCH($C$6,Hulpsheets!$AH$3:$AK$3,0)
                    ),
                    ""
                )
            )
        )
    )
)</f>
        <v/>
      </c>
      <c r="N22" s="397">
        <f t="shared" si="2"/>
        <v>0</v>
      </c>
      <c r="O22" s="395" t="str">
        <f t="shared" si="7"/>
        <v/>
      </c>
      <c r="P22" s="86" t="str">
        <f t="shared" si="8"/>
        <v/>
      </c>
      <c r="R22" s="404"/>
      <c r="S22" s="403" t="str">
        <f t="shared" si="9"/>
        <v/>
      </c>
      <c r="T22" s="130" t="str">
        <f>IFERROR(R22-S22,"")</f>
        <v/>
      </c>
      <c r="U22" s="70"/>
      <c r="V22" s="404"/>
      <c r="W22" s="70"/>
      <c r="X22" s="404"/>
      <c r="Z22" s="407" t="str">
        <f t="shared" si="11"/>
        <v/>
      </c>
      <c r="AA22" s="130" t="str">
        <f t="shared" si="3"/>
        <v/>
      </c>
      <c r="AB22" s="407" t="str">
        <f t="shared" si="4"/>
        <v/>
      </c>
      <c r="AC22" s="130" t="str">
        <f t="shared" si="5"/>
        <v/>
      </c>
      <c r="AD22" s="461"/>
    </row>
    <row r="23" spans="1:30" x14ac:dyDescent="0.2">
      <c r="A23" s="6"/>
      <c r="B23" s="98"/>
      <c r="C23" s="323" t="str">
        <f t="shared" si="0"/>
        <v/>
      </c>
      <c r="D23" s="20"/>
      <c r="E23" s="125"/>
      <c r="F23" s="34">
        <f>IFERROR(IF(C23="UNL",INDEX(Tabel_UNL,MATCH($E23,Hulpsheets!$P$3:$P$123,0),MATCH($D23,Hulpsheets!$P$3:$U$3,0)),IF(C23="NFU",INDEX(Tabel_NFU,MATCH($E23,Hulpsheets!$W$3:$W$99,0),MATCH($D23,Hulpsheets!$W$3:$AC$3,0)),IF(C23="Overig",0,0))),0)</f>
        <v>0</v>
      </c>
      <c r="G23" s="356"/>
      <c r="H23" s="128"/>
      <c r="I23" s="1">
        <f t="shared" si="6"/>
        <v>0</v>
      </c>
      <c r="J23" s="1">
        <f t="shared" si="12"/>
        <v>0</v>
      </c>
      <c r="K23" s="359"/>
      <c r="L23" s="429" t="s">
        <v>120</v>
      </c>
      <c r="M23" s="257" t="str">
        <f>IF(LEN($C$5)&lt;=1,
    "",
    IF(
        OR($C$5="Overige (zorg-)instellingen",$C$5="Onderneming"),
        IF(Basisgegevens!$C$5="Ja",
            IFERROR(
                INDEX(Hulpsheets!$AO$3:$AR$18,
                    MATCH($C$9,Hulpsheets!$AN$3:$AN$18,0),
                    MATCH($C$6,Hulpsheets!$AO$3:$AR$3,0)
                ),
                ""
            ),
            IFERROR(
                INDEX(Hulpsheets!$AH$3:$AK$18,
                    MATCH($C$9,Hulpsheets!$AG$3:$AG$18,0),
                    MATCH($C$6,Hulpsheets!$AH$3:$AK$3,0)
                ),
                ""
            )
        ),
        IF($L23="Niet-economische activiteit",
            100%,
            IF(Basisgegevens!$C$5="Ja",
                IFERROR(
                    INDEX(Hulpsheets!$AO$3:$AR$18,
                        MATCH($C$9,Hulpsheets!$AN$3:$AN$18,0),
                        MATCH($C$6,Hulpsheets!$AO$3:$AR$3,0)
                    ),
                    ""
                ),
                IFERROR(
                    INDEX(Hulpsheets!$AH$3:$AK$18,
                        MATCH($C$9,Hulpsheets!$AG$3:$AG$18,0),
                        MATCH($C$6,Hulpsheets!$AH$3:$AK$3,0)
                    ),
                    ""
                )
            )
        )
    )
)</f>
        <v/>
      </c>
      <c r="N23" s="397">
        <f t="shared" si="2"/>
        <v>0</v>
      </c>
      <c r="O23" s="395" t="str">
        <f t="shared" si="7"/>
        <v/>
      </c>
      <c r="P23" s="86" t="str">
        <f t="shared" si="8"/>
        <v/>
      </c>
      <c r="R23" s="404"/>
      <c r="S23" s="403" t="str">
        <f t="shared" si="9"/>
        <v/>
      </c>
      <c r="T23" s="130" t="str">
        <f t="shared" si="10"/>
        <v/>
      </c>
      <c r="U23" s="70"/>
      <c r="V23" s="404"/>
      <c r="W23" s="70"/>
      <c r="X23" s="404"/>
      <c r="Z23" s="407" t="str">
        <f t="shared" si="11"/>
        <v/>
      </c>
      <c r="AA23" s="130" t="str">
        <f t="shared" si="3"/>
        <v/>
      </c>
      <c r="AB23" s="407" t="str">
        <f t="shared" si="4"/>
        <v/>
      </c>
      <c r="AC23" s="130" t="str">
        <f t="shared" si="5"/>
        <v/>
      </c>
      <c r="AD23" s="461"/>
    </row>
    <row r="24" spans="1:30" x14ac:dyDescent="0.2">
      <c r="A24" s="6"/>
      <c r="B24" s="98"/>
      <c r="C24" s="323" t="str">
        <f t="shared" si="0"/>
        <v/>
      </c>
      <c r="D24" s="20"/>
      <c r="E24" s="125"/>
      <c r="F24" s="34">
        <f>IFERROR(IF(C24="UNL",INDEX(Tabel_UNL,MATCH($E24,Hulpsheets!$P$3:$P$123,0),MATCH($D24,Hulpsheets!$P$3:$U$3,0)),IF(C24="NFU",INDEX(Tabel_NFU,MATCH($E24,Hulpsheets!$W$3:$W$99,0),MATCH($D24,Hulpsheets!$W$3:$AC$3,0)),IF(C24="Overig",0,0))),0)</f>
        <v>0</v>
      </c>
      <c r="G24" s="356"/>
      <c r="H24" s="128"/>
      <c r="I24" s="1">
        <f t="shared" si="6"/>
        <v>0</v>
      </c>
      <c r="J24" s="1">
        <f t="shared" si="12"/>
        <v>0</v>
      </c>
      <c r="K24" s="359"/>
      <c r="L24" s="429" t="s">
        <v>120</v>
      </c>
      <c r="M24" s="257" t="str">
        <f>IF(LEN($C$5)&lt;=1,
    "",
    IF(
        OR($C$5="Overige (zorg-)instellingen",$C$5="Onderneming"),
        IF(Basisgegevens!$C$5="Ja",
            IFERROR(
                INDEX(Hulpsheets!$AO$3:$AR$18,
                    MATCH($C$9,Hulpsheets!$AN$3:$AN$18,0),
                    MATCH($C$6,Hulpsheets!$AO$3:$AR$3,0)
                ),
                ""
            ),
            IFERROR(
                INDEX(Hulpsheets!$AH$3:$AK$18,
                    MATCH($C$9,Hulpsheets!$AG$3:$AG$18,0),
                    MATCH($C$6,Hulpsheets!$AH$3:$AK$3,0)
                ),
                ""
            )
        ),
        IF($L24="Niet-economische activiteit",
            100%,
            IF(Basisgegevens!$C$5="Ja",
                IFERROR(
                    INDEX(Hulpsheets!$AO$3:$AR$18,
                        MATCH($C$9,Hulpsheets!$AN$3:$AN$18,0),
                        MATCH($C$6,Hulpsheets!$AO$3:$AR$3,0)
                    ),
                    ""
                ),
                IFERROR(
                    INDEX(Hulpsheets!$AH$3:$AK$18,
                        MATCH($C$9,Hulpsheets!$AG$3:$AG$18,0),
                        MATCH($C$6,Hulpsheets!$AH$3:$AK$3,0)
                    ),
                    ""
                )
            )
        )
    )
)</f>
        <v/>
      </c>
      <c r="N24" s="397">
        <f t="shared" si="2"/>
        <v>0</v>
      </c>
      <c r="O24" s="395" t="str">
        <f t="shared" si="7"/>
        <v/>
      </c>
      <c r="P24" s="86" t="str">
        <f t="shared" si="8"/>
        <v/>
      </c>
      <c r="R24" s="404"/>
      <c r="S24" s="403" t="str">
        <f t="shared" si="9"/>
        <v/>
      </c>
      <c r="T24" s="130" t="str">
        <f t="shared" si="10"/>
        <v/>
      </c>
      <c r="U24" s="70"/>
      <c r="V24" s="404"/>
      <c r="W24" s="70"/>
      <c r="X24" s="404"/>
      <c r="Z24" s="407" t="str">
        <f t="shared" si="11"/>
        <v/>
      </c>
      <c r="AA24" s="130" t="str">
        <f t="shared" si="3"/>
        <v/>
      </c>
      <c r="AB24" s="407" t="str">
        <f t="shared" si="4"/>
        <v/>
      </c>
      <c r="AC24" s="130" t="str">
        <f t="shared" si="5"/>
        <v/>
      </c>
      <c r="AD24" s="461"/>
    </row>
    <row r="25" spans="1:30" x14ac:dyDescent="0.2">
      <c r="A25" s="6"/>
      <c r="B25" s="98"/>
      <c r="C25" s="323" t="str">
        <f t="shared" si="0"/>
        <v/>
      </c>
      <c r="D25" s="20"/>
      <c r="E25" s="125"/>
      <c r="F25" s="34">
        <f>IFERROR(IF(C25="UNL",INDEX(Tabel_UNL,MATCH($E25,Hulpsheets!$P$3:$P$123,0),MATCH($D25,Hulpsheets!$P$3:$U$3,0)),IF(C25="NFU",INDEX(Tabel_NFU,MATCH($E25,Hulpsheets!$W$3:$W$99,0),MATCH($D25,Hulpsheets!$W$3:$AC$3,0)),IF(C25="Overig",0,0))),0)</f>
        <v>0</v>
      </c>
      <c r="G25" s="356"/>
      <c r="H25" s="128"/>
      <c r="I25" s="1">
        <f t="shared" si="6"/>
        <v>0</v>
      </c>
      <c r="J25" s="1">
        <f t="shared" si="12"/>
        <v>0</v>
      </c>
      <c r="K25" s="359"/>
      <c r="L25" s="429" t="s">
        <v>120</v>
      </c>
      <c r="M25" s="257" t="str">
        <f>IF(LEN($C$5)&lt;=1,
    "",
    IF(
        OR($C$5="Overige (zorg-)instellingen",$C$5="Onderneming"),
        IF(Basisgegevens!$C$5="Ja",
            IFERROR(
                INDEX(Hulpsheets!$AO$3:$AR$18,
                    MATCH($C$9,Hulpsheets!$AN$3:$AN$18,0),
                    MATCH($C$6,Hulpsheets!$AO$3:$AR$3,0)
                ),
                ""
            ),
            IFERROR(
                INDEX(Hulpsheets!$AH$3:$AK$18,
                    MATCH($C$9,Hulpsheets!$AG$3:$AG$18,0),
                    MATCH($C$6,Hulpsheets!$AH$3:$AK$3,0)
                ),
                ""
            )
        ),
        IF($L25="Niet-economische activiteit",
            100%,
            IF(Basisgegevens!$C$5="Ja",
                IFERROR(
                    INDEX(Hulpsheets!$AO$3:$AR$18,
                        MATCH($C$9,Hulpsheets!$AN$3:$AN$18,0),
                        MATCH($C$6,Hulpsheets!$AO$3:$AR$3,0)
                    ),
                    ""
                ),
                IFERROR(
                    INDEX(Hulpsheets!$AH$3:$AK$18,
                        MATCH($C$9,Hulpsheets!$AG$3:$AG$18,0),
                        MATCH($C$6,Hulpsheets!$AH$3:$AK$3,0)
                    ),
                    ""
                )
            )
        )
    )
)</f>
        <v/>
      </c>
      <c r="N25" s="397">
        <f t="shared" si="2"/>
        <v>0</v>
      </c>
      <c r="O25" s="395" t="str">
        <f t="shared" si="7"/>
        <v/>
      </c>
      <c r="P25" s="86" t="str">
        <f t="shared" si="8"/>
        <v/>
      </c>
      <c r="R25" s="404"/>
      <c r="S25" s="403" t="str">
        <f t="shared" si="9"/>
        <v/>
      </c>
      <c r="T25" s="130" t="str">
        <f t="shared" si="10"/>
        <v/>
      </c>
      <c r="U25" s="70"/>
      <c r="V25" s="404"/>
      <c r="W25" s="70"/>
      <c r="X25" s="404"/>
      <c r="Z25" s="407" t="str">
        <f t="shared" si="11"/>
        <v/>
      </c>
      <c r="AA25" s="130" t="str">
        <f t="shared" si="3"/>
        <v/>
      </c>
      <c r="AB25" s="407" t="str">
        <f t="shared" si="4"/>
        <v/>
      </c>
      <c r="AC25" s="130" t="str">
        <f t="shared" si="5"/>
        <v/>
      </c>
      <c r="AD25" s="461"/>
    </row>
    <row r="26" spans="1:30" x14ac:dyDescent="0.2">
      <c r="A26" s="6"/>
      <c r="B26" s="98"/>
      <c r="C26" s="323" t="str">
        <f t="shared" si="0"/>
        <v/>
      </c>
      <c r="D26" s="20"/>
      <c r="E26" s="125"/>
      <c r="F26" s="34">
        <f>IFERROR(IF(C26="UNL",INDEX(Tabel_UNL,MATCH($E26,Hulpsheets!$P$3:$P$123,0),MATCH($D26,Hulpsheets!$P$3:$U$3,0)),IF(C26="NFU",INDEX(Tabel_NFU,MATCH($E26,Hulpsheets!$W$3:$W$99,0),MATCH($D26,Hulpsheets!$W$3:$AC$3,0)),IF(C26="Overig",0,0))),0)</f>
        <v>0</v>
      </c>
      <c r="G26" s="356"/>
      <c r="H26" s="128"/>
      <c r="I26" s="1">
        <f t="shared" si="6"/>
        <v>0</v>
      </c>
      <c r="J26" s="1">
        <f t="shared" si="12"/>
        <v>0</v>
      </c>
      <c r="K26" s="359"/>
      <c r="L26" s="429" t="s">
        <v>120</v>
      </c>
      <c r="M26" s="257" t="str">
        <f>IF(LEN($C$5)&lt;=1,
    "",
    IF(
        OR($C$5="Overige (zorg-)instellingen",$C$5="Onderneming"),
        IF(Basisgegevens!$C$5="Ja",
            IFERROR(
                INDEX(Hulpsheets!$AO$3:$AR$18,
                    MATCH($C$9,Hulpsheets!$AN$3:$AN$18,0),
                    MATCH($C$6,Hulpsheets!$AO$3:$AR$3,0)
                ),
                ""
            ),
            IFERROR(
                INDEX(Hulpsheets!$AH$3:$AK$18,
                    MATCH($C$9,Hulpsheets!$AG$3:$AG$18,0),
                    MATCH($C$6,Hulpsheets!$AH$3:$AK$3,0)
                ),
                ""
            )
        ),
        IF($L26="Niet-economische activiteit",
            100%,
            IF(Basisgegevens!$C$5="Ja",
                IFERROR(
                    INDEX(Hulpsheets!$AO$3:$AR$18,
                        MATCH($C$9,Hulpsheets!$AN$3:$AN$18,0),
                        MATCH($C$6,Hulpsheets!$AO$3:$AR$3,0)
                    ),
                    ""
                ),
                IFERROR(
                    INDEX(Hulpsheets!$AH$3:$AK$18,
                        MATCH($C$9,Hulpsheets!$AG$3:$AG$18,0),
                        MATCH($C$6,Hulpsheets!$AH$3:$AK$3,0)
                    ),
                    ""
                )
            )
        )
    )
)</f>
        <v/>
      </c>
      <c r="N26" s="397">
        <f t="shared" si="2"/>
        <v>0</v>
      </c>
      <c r="O26" s="395" t="str">
        <f t="shared" si="7"/>
        <v/>
      </c>
      <c r="P26" s="86" t="str">
        <f t="shared" si="8"/>
        <v/>
      </c>
      <c r="R26" s="404"/>
      <c r="S26" s="403" t="str">
        <f t="shared" si="9"/>
        <v/>
      </c>
      <c r="T26" s="130" t="str">
        <f t="shared" si="10"/>
        <v/>
      </c>
      <c r="U26" s="70"/>
      <c r="V26" s="404"/>
      <c r="W26" s="70"/>
      <c r="X26" s="404"/>
      <c r="Z26" s="407" t="str">
        <f t="shared" si="11"/>
        <v/>
      </c>
      <c r="AA26" s="130" t="str">
        <f t="shared" si="3"/>
        <v/>
      </c>
      <c r="AB26" s="407" t="str">
        <f t="shared" si="4"/>
        <v/>
      </c>
      <c r="AC26" s="130" t="str">
        <f t="shared" si="5"/>
        <v/>
      </c>
      <c r="AD26" s="461"/>
    </row>
    <row r="27" spans="1:30" ht="13.5" thickBot="1" x14ac:dyDescent="0.25">
      <c r="A27" s="6"/>
      <c r="B27" s="98"/>
      <c r="C27" s="323" t="str">
        <f t="shared" si="0"/>
        <v/>
      </c>
      <c r="D27" s="20"/>
      <c r="E27" s="125"/>
      <c r="F27" s="34">
        <f>IFERROR(IF(C27="UNL",INDEX(Tabel_UNL,MATCH($E27,Hulpsheets!$P$3:$P$123,0),MATCH($D27,Hulpsheets!$P$3:$U$3,0)),IF(C27="NFU",INDEX(Tabel_NFU,MATCH($E27,Hulpsheets!$W$3:$W$99,0),MATCH($D27,Hulpsheets!$W$3:$AC$3,0)),IF(C27="Overig",0,0))),0)</f>
        <v>0</v>
      </c>
      <c r="G27" s="356"/>
      <c r="H27" s="128"/>
      <c r="I27" s="1">
        <f t="shared" si="6"/>
        <v>0</v>
      </c>
      <c r="J27" s="1">
        <f t="shared" si="12"/>
        <v>0</v>
      </c>
      <c r="K27" s="359"/>
      <c r="L27" s="429" t="s">
        <v>120</v>
      </c>
      <c r="M27" s="257" t="str">
        <f>IF(LEN($C$5)&lt;=1,
    "",
    IF(
        OR($C$5="Overige (zorg-)instellingen",$C$5="Onderneming"),
        IF(Basisgegevens!$C$5="Ja",
            IFERROR(
                INDEX(Hulpsheets!$AO$3:$AR$18,
                    MATCH($C$9,Hulpsheets!$AN$3:$AN$18,0),
                    MATCH($C$6,Hulpsheets!$AO$3:$AR$3,0)
                ),
                ""
            ),
            IFERROR(
                INDEX(Hulpsheets!$AH$3:$AK$18,
                    MATCH($C$9,Hulpsheets!$AG$3:$AG$18,0),
                    MATCH($C$6,Hulpsheets!$AH$3:$AK$3,0)
                ),
                ""
            )
        ),
        IF($L27="Niet-economische activiteit",
            100%,
            IF(Basisgegevens!$C$5="Ja",
                IFERROR(
                    INDEX(Hulpsheets!$AO$3:$AR$18,
                        MATCH($C$9,Hulpsheets!$AN$3:$AN$18,0),
                        MATCH($C$6,Hulpsheets!$AO$3:$AR$3,0)
                    ),
                    ""
                ),
                IFERROR(
                    INDEX(Hulpsheets!$AH$3:$AK$18,
                        MATCH($C$9,Hulpsheets!$AG$3:$AG$18,0),
                        MATCH($C$6,Hulpsheets!$AH$3:$AK$3,0)
                    ),
                    ""
                )
            )
        )
    )
)</f>
        <v/>
      </c>
      <c r="N27" s="397">
        <f t="shared" si="2"/>
        <v>0</v>
      </c>
      <c r="O27" s="395" t="str">
        <f t="shared" si="7"/>
        <v/>
      </c>
      <c r="P27" s="86" t="str">
        <f t="shared" si="8"/>
        <v/>
      </c>
      <c r="R27" s="404"/>
      <c r="S27" s="403" t="str">
        <f t="shared" si="9"/>
        <v/>
      </c>
      <c r="T27" s="130" t="str">
        <f t="shared" si="10"/>
        <v/>
      </c>
      <c r="U27" s="70"/>
      <c r="V27" s="404"/>
      <c r="W27" s="70"/>
      <c r="X27" s="404"/>
      <c r="Z27" s="407" t="str">
        <f t="shared" si="11"/>
        <v/>
      </c>
      <c r="AA27" s="130" t="str">
        <f t="shared" si="3"/>
        <v/>
      </c>
      <c r="AB27" s="407" t="str">
        <f t="shared" si="4"/>
        <v/>
      </c>
      <c r="AC27" s="130" t="str">
        <f t="shared" si="5"/>
        <v/>
      </c>
      <c r="AD27" s="461"/>
    </row>
    <row r="28" spans="1:30" ht="13.5" hidden="1" outlineLevel="1" thickBot="1" x14ac:dyDescent="0.25">
      <c r="A28" s="6"/>
      <c r="B28" s="98"/>
      <c r="C28" s="323" t="str">
        <f t="shared" si="0"/>
        <v/>
      </c>
      <c r="D28" s="20"/>
      <c r="E28" s="125"/>
      <c r="F28" s="34">
        <f>IFERROR(IF(C28="UNL",INDEX(Tabel_UNL,MATCH($E28,Hulpsheets!$P$3:$P$123,0),MATCH($D28,Hulpsheets!$P$3:$U$3,0)),IF(C28="NFU",INDEX(Tabel_NFU,MATCH($E28,Hulpsheets!$W$3:$W$99,0),MATCH($D28,Hulpsheets!$W$3:$AC$3,0)),IF(C28="Overig",0,0))),0)</f>
        <v>0</v>
      </c>
      <c r="G28" s="356"/>
      <c r="H28" s="128"/>
      <c r="I28" s="1">
        <f t="shared" si="6"/>
        <v>0</v>
      </c>
      <c r="J28" s="1">
        <f t="shared" si="12"/>
        <v>0</v>
      </c>
      <c r="K28" s="359"/>
      <c r="L28" s="429" t="s">
        <v>120</v>
      </c>
      <c r="M28" s="257" t="str">
        <f>IF(LEN($C$5)&lt;=1,
    "",
    IF(
        OR($C$5="Overige (zorg-)instellingen",$C$5="Onderneming"),
        IF(Basisgegevens!$C$5="Ja",
            IFERROR(
                INDEX(Hulpsheets!$AO$3:$AR$18,
                    MATCH($C$9,Hulpsheets!$AN$3:$AN$18,0),
                    MATCH($C$6,Hulpsheets!$AO$3:$AR$3,0)
                ),
                ""
            ),
            IFERROR(
                INDEX(Hulpsheets!$AH$3:$AK$18,
                    MATCH($C$9,Hulpsheets!$AG$3:$AG$18,0),
                    MATCH($C$6,Hulpsheets!$AH$3:$AK$3,0)
                ),
                ""
            )
        ),
        IF($L28="Niet-economische activiteit",
            100%,
            IF(Basisgegevens!$C$5="Ja",
                IFERROR(
                    INDEX(Hulpsheets!$AO$3:$AR$18,
                        MATCH($C$9,Hulpsheets!$AN$3:$AN$18,0),
                        MATCH($C$6,Hulpsheets!$AO$3:$AR$3,0)
                    ),
                    ""
                ),
                IFERROR(
                    INDEX(Hulpsheets!$AH$3:$AK$18,
                        MATCH($C$9,Hulpsheets!$AG$3:$AG$18,0),
                        MATCH($C$6,Hulpsheets!$AH$3:$AK$3,0)
                    ),
                    ""
                )
            )
        )
    )
)</f>
        <v/>
      </c>
      <c r="N28" s="397">
        <f t="shared" si="2"/>
        <v>0</v>
      </c>
      <c r="O28" s="77" t="str">
        <f t="shared" si="7"/>
        <v/>
      </c>
      <c r="P28" s="86" t="str">
        <f t="shared" si="8"/>
        <v/>
      </c>
      <c r="R28" s="404"/>
      <c r="S28" s="403" t="str">
        <f t="shared" si="9"/>
        <v/>
      </c>
      <c r="T28" s="130" t="str">
        <f t="shared" si="10"/>
        <v/>
      </c>
      <c r="U28" s="70"/>
      <c r="V28" s="404"/>
      <c r="W28" s="70"/>
      <c r="X28" s="404"/>
      <c r="Z28" s="407" t="str">
        <f t="shared" si="11"/>
        <v/>
      </c>
      <c r="AA28" s="130" t="str">
        <f t="shared" si="3"/>
        <v/>
      </c>
      <c r="AB28" s="407" t="str">
        <f t="shared" si="4"/>
        <v/>
      </c>
      <c r="AC28" s="130" t="str">
        <f t="shared" si="5"/>
        <v/>
      </c>
      <c r="AD28" s="461"/>
    </row>
    <row r="29" spans="1:30" ht="13.5" hidden="1" outlineLevel="1" thickBot="1" x14ac:dyDescent="0.25">
      <c r="A29" s="6"/>
      <c r="B29" s="98"/>
      <c r="C29" s="323" t="str">
        <f t="shared" si="0"/>
        <v/>
      </c>
      <c r="D29" s="20"/>
      <c r="E29" s="125"/>
      <c r="F29" s="34">
        <f>IFERROR(IF(C29="UNL",INDEX(Tabel_UNL,MATCH($E29,Hulpsheets!$P$3:$P$123,0),MATCH($D29,Hulpsheets!$P$3:$U$3,0)),IF(C29="NFU",INDEX(Tabel_NFU,MATCH($E29,Hulpsheets!$W$3:$W$99,0),MATCH($D29,Hulpsheets!$W$3:$AC$3,0)),IF(C29="Overig",0,0))),0)</f>
        <v>0</v>
      </c>
      <c r="G29" s="356"/>
      <c r="H29" s="128"/>
      <c r="I29" s="1">
        <f t="shared" si="6"/>
        <v>0</v>
      </c>
      <c r="J29" s="1">
        <f t="shared" si="12"/>
        <v>0</v>
      </c>
      <c r="K29" s="359"/>
      <c r="L29" s="429" t="s">
        <v>120</v>
      </c>
      <c r="M29" s="257" t="str">
        <f>IF(LEN($C$5)&lt;=1,
    "",
    IF(
        OR($C$5="Overige (zorg-)instellingen",$C$5="Onderneming"),
        IF(Basisgegevens!$C$5="Ja",
            IFERROR(
                INDEX(Hulpsheets!$AO$3:$AR$18,
                    MATCH($C$9,Hulpsheets!$AN$3:$AN$18,0),
                    MATCH($C$6,Hulpsheets!$AO$3:$AR$3,0)
                ),
                ""
            ),
            IFERROR(
                INDEX(Hulpsheets!$AH$3:$AK$18,
                    MATCH($C$9,Hulpsheets!$AG$3:$AG$18,0),
                    MATCH($C$6,Hulpsheets!$AH$3:$AK$3,0)
                ),
                ""
            )
        ),
        IF($L29="Niet-economische activiteit",
            100%,
            IF(Basisgegevens!$C$5="Ja",
                IFERROR(
                    INDEX(Hulpsheets!$AO$3:$AR$18,
                        MATCH($C$9,Hulpsheets!$AN$3:$AN$18,0),
                        MATCH($C$6,Hulpsheets!$AO$3:$AR$3,0)
                    ),
                    ""
                ),
                IFERROR(
                    INDEX(Hulpsheets!$AH$3:$AK$18,
                        MATCH($C$9,Hulpsheets!$AG$3:$AG$18,0),
                        MATCH($C$6,Hulpsheets!$AH$3:$AK$3,0)
                    ),
                    ""
                )
            )
        )
    )
)</f>
        <v/>
      </c>
      <c r="N29" s="397">
        <f t="shared" si="2"/>
        <v>0</v>
      </c>
      <c r="O29" s="77" t="str">
        <f t="shared" si="7"/>
        <v/>
      </c>
      <c r="P29" s="86" t="str">
        <f t="shared" si="8"/>
        <v/>
      </c>
      <c r="R29" s="404"/>
      <c r="S29" s="403" t="str">
        <f t="shared" si="9"/>
        <v/>
      </c>
      <c r="T29" s="130" t="str">
        <f t="shared" si="10"/>
        <v/>
      </c>
      <c r="U29" s="70"/>
      <c r="V29" s="404"/>
      <c r="W29" s="70"/>
      <c r="X29" s="404"/>
      <c r="Z29" s="407" t="str">
        <f t="shared" si="11"/>
        <v/>
      </c>
      <c r="AA29" s="130" t="str">
        <f t="shared" si="3"/>
        <v/>
      </c>
      <c r="AB29" s="407" t="str">
        <f t="shared" si="4"/>
        <v/>
      </c>
      <c r="AC29" s="130" t="str">
        <f t="shared" si="5"/>
        <v/>
      </c>
      <c r="AD29" s="461"/>
    </row>
    <row r="30" spans="1:30" ht="13.5" hidden="1" outlineLevel="1" thickBot="1" x14ac:dyDescent="0.25">
      <c r="A30" s="6"/>
      <c r="B30" s="98"/>
      <c r="C30" s="323" t="str">
        <f t="shared" si="0"/>
        <v/>
      </c>
      <c r="D30" s="20"/>
      <c r="E30" s="125"/>
      <c r="F30" s="34">
        <f>IFERROR(IF(C30="UNL",INDEX(Tabel_UNL,MATCH($E30,Hulpsheets!$P$3:$P$123,0),MATCH($D30,Hulpsheets!$P$3:$U$3,0)),IF(C30="NFU",INDEX(Tabel_NFU,MATCH($E30,Hulpsheets!$W$3:$W$99,0),MATCH($D30,Hulpsheets!$W$3:$AC$3,0)),IF(C30="Overig",0,0))),0)</f>
        <v>0</v>
      </c>
      <c r="G30" s="356"/>
      <c r="H30" s="128"/>
      <c r="I30" s="1">
        <f t="shared" si="6"/>
        <v>0</v>
      </c>
      <c r="J30" s="1">
        <f t="shared" si="12"/>
        <v>0</v>
      </c>
      <c r="K30" s="359"/>
      <c r="L30" s="429" t="s">
        <v>120</v>
      </c>
      <c r="M30" s="257" t="str">
        <f>IF(LEN($C$5)&lt;=1,
    "",
    IF(
        OR($C$5="Overige (zorg-)instellingen",$C$5="Onderneming"),
        IF(Basisgegevens!$C$5="Ja",
            IFERROR(
                INDEX(Hulpsheets!$AO$3:$AR$18,
                    MATCH($C$9,Hulpsheets!$AN$3:$AN$18,0),
                    MATCH($C$6,Hulpsheets!$AO$3:$AR$3,0)
                ),
                ""
            ),
            IFERROR(
                INDEX(Hulpsheets!$AH$3:$AK$18,
                    MATCH($C$9,Hulpsheets!$AG$3:$AG$18,0),
                    MATCH($C$6,Hulpsheets!$AH$3:$AK$3,0)
                ),
                ""
            )
        ),
        IF($L30="Niet-economische activiteit",
            100%,
            IF(Basisgegevens!$C$5="Ja",
                IFERROR(
                    INDEX(Hulpsheets!$AO$3:$AR$18,
                        MATCH($C$9,Hulpsheets!$AN$3:$AN$18,0),
                        MATCH($C$6,Hulpsheets!$AO$3:$AR$3,0)
                    ),
                    ""
                ),
                IFERROR(
                    INDEX(Hulpsheets!$AH$3:$AK$18,
                        MATCH($C$9,Hulpsheets!$AG$3:$AG$18,0),
                        MATCH($C$6,Hulpsheets!$AH$3:$AK$3,0)
                    ),
                    ""
                )
            )
        )
    )
)</f>
        <v/>
      </c>
      <c r="N30" s="397">
        <f t="shared" si="2"/>
        <v>0</v>
      </c>
      <c r="O30" s="77" t="str">
        <f t="shared" si="7"/>
        <v/>
      </c>
      <c r="P30" s="86" t="str">
        <f t="shared" si="8"/>
        <v/>
      </c>
      <c r="R30" s="404"/>
      <c r="S30" s="403" t="str">
        <f t="shared" si="9"/>
        <v/>
      </c>
      <c r="T30" s="130" t="str">
        <f t="shared" si="10"/>
        <v/>
      </c>
      <c r="U30" s="70"/>
      <c r="V30" s="404"/>
      <c r="W30" s="70"/>
      <c r="X30" s="404"/>
      <c r="Z30" s="407" t="str">
        <f t="shared" si="11"/>
        <v/>
      </c>
      <c r="AA30" s="130" t="str">
        <f t="shared" si="3"/>
        <v/>
      </c>
      <c r="AB30" s="407" t="str">
        <f t="shared" si="4"/>
        <v/>
      </c>
      <c r="AC30" s="130" t="str">
        <f t="shared" si="5"/>
        <v/>
      </c>
      <c r="AD30" s="461"/>
    </row>
    <row r="31" spans="1:30" ht="13.5" hidden="1" outlineLevel="1" thickBot="1" x14ac:dyDescent="0.25">
      <c r="A31" s="6"/>
      <c r="B31" s="98"/>
      <c r="C31" s="323" t="str">
        <f t="shared" si="0"/>
        <v/>
      </c>
      <c r="D31" s="20"/>
      <c r="E31" s="125"/>
      <c r="F31" s="34">
        <f>IFERROR(IF(C31="UNL",INDEX(Tabel_UNL,MATCH($E31,Hulpsheets!$P$3:$P$123,0),MATCH($D31,Hulpsheets!$P$3:$U$3,0)),IF(C31="NFU",INDEX(Tabel_NFU,MATCH($E31,Hulpsheets!$W$3:$W$99,0),MATCH($D31,Hulpsheets!$W$3:$AC$3,0)),IF(C31="Overig",0,0))),0)</f>
        <v>0</v>
      </c>
      <c r="G31" s="356"/>
      <c r="H31" s="128"/>
      <c r="I31" s="1">
        <f t="shared" si="6"/>
        <v>0</v>
      </c>
      <c r="J31" s="1">
        <f t="shared" si="12"/>
        <v>0</v>
      </c>
      <c r="K31" s="359"/>
      <c r="L31" s="429" t="s">
        <v>120</v>
      </c>
      <c r="M31" s="257" t="str">
        <f>IF(LEN($C$5)&lt;=1,
    "",
    IF(
        OR($C$5="Overige (zorg-)instellingen",$C$5="Onderneming"),
        IF(Basisgegevens!$C$5="Ja",
            IFERROR(
                INDEX(Hulpsheets!$AO$3:$AR$18,
                    MATCH($C$9,Hulpsheets!$AN$3:$AN$18,0),
                    MATCH($C$6,Hulpsheets!$AO$3:$AR$3,0)
                ),
                ""
            ),
            IFERROR(
                INDEX(Hulpsheets!$AH$3:$AK$18,
                    MATCH($C$9,Hulpsheets!$AG$3:$AG$18,0),
                    MATCH($C$6,Hulpsheets!$AH$3:$AK$3,0)
                ),
                ""
            )
        ),
        IF($L31="Niet-economische activiteit",
            100%,
            IF(Basisgegevens!$C$5="Ja",
                IFERROR(
                    INDEX(Hulpsheets!$AO$3:$AR$18,
                        MATCH($C$9,Hulpsheets!$AN$3:$AN$18,0),
                        MATCH($C$6,Hulpsheets!$AO$3:$AR$3,0)
                    ),
                    ""
                ),
                IFERROR(
                    INDEX(Hulpsheets!$AH$3:$AK$18,
                        MATCH($C$9,Hulpsheets!$AG$3:$AG$18,0),
                        MATCH($C$6,Hulpsheets!$AH$3:$AK$3,0)
                    ),
                    ""
                )
            )
        )
    )
)</f>
        <v/>
      </c>
      <c r="N31" s="397">
        <f t="shared" si="2"/>
        <v>0</v>
      </c>
      <c r="O31" s="77" t="str">
        <f t="shared" si="7"/>
        <v/>
      </c>
      <c r="P31" s="86" t="str">
        <f t="shared" si="8"/>
        <v/>
      </c>
      <c r="R31" s="404"/>
      <c r="S31" s="403" t="str">
        <f t="shared" si="9"/>
        <v/>
      </c>
      <c r="T31" s="130" t="str">
        <f t="shared" si="10"/>
        <v/>
      </c>
      <c r="U31" s="70"/>
      <c r="V31" s="404"/>
      <c r="W31" s="70"/>
      <c r="X31" s="404"/>
      <c r="Z31" s="407" t="str">
        <f t="shared" si="11"/>
        <v/>
      </c>
      <c r="AA31" s="130" t="str">
        <f t="shared" si="3"/>
        <v/>
      </c>
      <c r="AB31" s="407" t="str">
        <f t="shared" si="4"/>
        <v/>
      </c>
      <c r="AC31" s="130" t="str">
        <f t="shared" si="5"/>
        <v/>
      </c>
      <c r="AD31" s="461"/>
    </row>
    <row r="32" spans="1:30" ht="13.5" hidden="1" outlineLevel="1" thickBot="1" x14ac:dyDescent="0.25">
      <c r="A32" s="6"/>
      <c r="B32" s="98"/>
      <c r="C32" s="323" t="str">
        <f t="shared" si="0"/>
        <v/>
      </c>
      <c r="D32" s="20"/>
      <c r="E32" s="125"/>
      <c r="F32" s="34">
        <f>IFERROR(IF(C32="UNL",INDEX(Tabel_UNL,MATCH($E32,Hulpsheets!$P$3:$P$123,0),MATCH($D32,Hulpsheets!$P$3:$U$3,0)),IF(C32="NFU",INDEX(Tabel_NFU,MATCH($E32,Hulpsheets!$W$3:$W$99,0),MATCH($D32,Hulpsheets!$W$3:$AC$3,0)),IF(C32="Overig",0,0))),0)</f>
        <v>0</v>
      </c>
      <c r="G32" s="356"/>
      <c r="H32" s="128"/>
      <c r="I32" s="1">
        <f t="shared" si="6"/>
        <v>0</v>
      </c>
      <c r="J32" s="1">
        <f t="shared" si="12"/>
        <v>0</v>
      </c>
      <c r="K32" s="359"/>
      <c r="L32" s="429" t="s">
        <v>120</v>
      </c>
      <c r="M32" s="257" t="str">
        <f>IF(LEN($C$5)&lt;=1,
    "",
    IF(
        OR($C$5="Overige (zorg-)instellingen",$C$5="Onderneming"),
        IF(Basisgegevens!$C$5="Ja",
            IFERROR(
                INDEX(Hulpsheets!$AO$3:$AR$18,
                    MATCH($C$9,Hulpsheets!$AN$3:$AN$18,0),
                    MATCH($C$6,Hulpsheets!$AO$3:$AR$3,0)
                ),
                ""
            ),
            IFERROR(
                INDEX(Hulpsheets!$AH$3:$AK$18,
                    MATCH($C$9,Hulpsheets!$AG$3:$AG$18,0),
                    MATCH($C$6,Hulpsheets!$AH$3:$AK$3,0)
                ),
                ""
            )
        ),
        IF($L32="Niet-economische activiteit",
            100%,
            IF(Basisgegevens!$C$5="Ja",
                IFERROR(
                    INDEX(Hulpsheets!$AO$3:$AR$18,
                        MATCH($C$9,Hulpsheets!$AN$3:$AN$18,0),
                        MATCH($C$6,Hulpsheets!$AO$3:$AR$3,0)
                    ),
                    ""
                ),
                IFERROR(
                    INDEX(Hulpsheets!$AH$3:$AK$18,
                        MATCH($C$9,Hulpsheets!$AG$3:$AG$18,0),
                        MATCH($C$6,Hulpsheets!$AH$3:$AK$3,0)
                    ),
                    ""
                )
            )
        )
    )
)</f>
        <v/>
      </c>
      <c r="N32" s="397">
        <f t="shared" si="2"/>
        <v>0</v>
      </c>
      <c r="O32" s="77" t="str">
        <f t="shared" si="7"/>
        <v/>
      </c>
      <c r="P32" s="86" t="str">
        <f t="shared" si="8"/>
        <v/>
      </c>
      <c r="R32" s="404"/>
      <c r="S32" s="403" t="str">
        <f t="shared" si="9"/>
        <v/>
      </c>
      <c r="T32" s="130" t="str">
        <f t="shared" si="10"/>
        <v/>
      </c>
      <c r="U32" s="70"/>
      <c r="V32" s="404"/>
      <c r="W32" s="70"/>
      <c r="X32" s="404"/>
      <c r="Z32" s="407" t="str">
        <f t="shared" si="11"/>
        <v/>
      </c>
      <c r="AA32" s="130" t="str">
        <f t="shared" si="3"/>
        <v/>
      </c>
      <c r="AB32" s="407" t="str">
        <f t="shared" si="4"/>
        <v/>
      </c>
      <c r="AC32" s="130" t="str">
        <f t="shared" si="5"/>
        <v/>
      </c>
      <c r="AD32" s="461"/>
    </row>
    <row r="33" spans="1:30" ht="13.5" hidden="1" outlineLevel="1" thickBot="1" x14ac:dyDescent="0.25">
      <c r="A33" s="6"/>
      <c r="B33" s="98"/>
      <c r="C33" s="323" t="str">
        <f t="shared" si="0"/>
        <v/>
      </c>
      <c r="D33" s="20"/>
      <c r="E33" s="125"/>
      <c r="F33" s="34">
        <f>IFERROR(IF(C33="UNL",INDEX(Tabel_UNL,MATCH($E33,Hulpsheets!$P$3:$P$123,0),MATCH($D33,Hulpsheets!$P$3:$U$3,0)),IF(C33="NFU",INDEX(Tabel_NFU,MATCH($E33,Hulpsheets!$W$3:$W$99,0),MATCH($D33,Hulpsheets!$W$3:$AC$3,0)),IF(C33="Overig",0,0))),0)</f>
        <v>0</v>
      </c>
      <c r="G33" s="356"/>
      <c r="H33" s="128"/>
      <c r="I33" s="1">
        <f t="shared" si="6"/>
        <v>0</v>
      </c>
      <c r="J33" s="1">
        <f t="shared" si="12"/>
        <v>0</v>
      </c>
      <c r="K33" s="359"/>
      <c r="L33" s="429" t="s">
        <v>120</v>
      </c>
      <c r="M33" s="257" t="str">
        <f>IF(LEN($C$5)&lt;=1,
    "",
    IF(
        OR($C$5="Overige (zorg-)instellingen",$C$5="Onderneming"),
        IF(Basisgegevens!$C$5="Ja",
            IFERROR(
                INDEX(Hulpsheets!$AO$3:$AR$18,
                    MATCH($C$9,Hulpsheets!$AN$3:$AN$18,0),
                    MATCH($C$6,Hulpsheets!$AO$3:$AR$3,0)
                ),
                ""
            ),
            IFERROR(
                INDEX(Hulpsheets!$AH$3:$AK$18,
                    MATCH($C$9,Hulpsheets!$AG$3:$AG$18,0),
                    MATCH($C$6,Hulpsheets!$AH$3:$AK$3,0)
                ),
                ""
            )
        ),
        IF($L33="Niet-economische activiteit",
            100%,
            IF(Basisgegevens!$C$5="Ja",
                IFERROR(
                    INDEX(Hulpsheets!$AO$3:$AR$18,
                        MATCH($C$9,Hulpsheets!$AN$3:$AN$18,0),
                        MATCH($C$6,Hulpsheets!$AO$3:$AR$3,0)
                    ),
                    ""
                ),
                IFERROR(
                    INDEX(Hulpsheets!$AH$3:$AK$18,
                        MATCH($C$9,Hulpsheets!$AG$3:$AG$18,0),
                        MATCH($C$6,Hulpsheets!$AH$3:$AK$3,0)
                    ),
                    ""
                )
            )
        )
    )
)</f>
        <v/>
      </c>
      <c r="N33" s="397">
        <f t="shared" si="2"/>
        <v>0</v>
      </c>
      <c r="O33" s="77" t="str">
        <f t="shared" si="7"/>
        <v/>
      </c>
      <c r="P33" s="86" t="str">
        <f t="shared" si="8"/>
        <v/>
      </c>
      <c r="R33" s="404"/>
      <c r="S33" s="403" t="str">
        <f t="shared" si="9"/>
        <v/>
      </c>
      <c r="T33" s="130" t="str">
        <f t="shared" si="10"/>
        <v/>
      </c>
      <c r="U33" s="70"/>
      <c r="V33" s="404"/>
      <c r="W33" s="70"/>
      <c r="X33" s="404"/>
      <c r="Z33" s="407" t="str">
        <f t="shared" si="11"/>
        <v/>
      </c>
      <c r="AA33" s="130" t="str">
        <f t="shared" si="3"/>
        <v/>
      </c>
      <c r="AB33" s="407" t="str">
        <f t="shared" si="4"/>
        <v/>
      </c>
      <c r="AC33" s="130" t="str">
        <f t="shared" si="5"/>
        <v/>
      </c>
      <c r="AD33" s="461"/>
    </row>
    <row r="34" spans="1:30" ht="13.5" hidden="1" outlineLevel="1" thickBot="1" x14ac:dyDescent="0.25">
      <c r="A34" s="6"/>
      <c r="B34" s="98"/>
      <c r="C34" s="323" t="str">
        <f t="shared" si="0"/>
        <v/>
      </c>
      <c r="D34" s="20"/>
      <c r="E34" s="125"/>
      <c r="F34" s="34">
        <f>IFERROR(IF(C34="UNL",INDEX(Tabel_UNL,MATCH($E34,Hulpsheets!$P$3:$P$123,0),MATCH($D34,Hulpsheets!$P$3:$U$3,0)),IF(C34="NFU",INDEX(Tabel_NFU,MATCH($E34,Hulpsheets!$W$3:$W$99,0),MATCH($D34,Hulpsheets!$W$3:$AC$3,0)),IF(C34="Overig",0,0))),0)</f>
        <v>0</v>
      </c>
      <c r="G34" s="356"/>
      <c r="H34" s="128"/>
      <c r="I34" s="1">
        <f t="shared" si="6"/>
        <v>0</v>
      </c>
      <c r="J34" s="1">
        <f t="shared" si="12"/>
        <v>0</v>
      </c>
      <c r="K34" s="359"/>
      <c r="L34" s="429" t="s">
        <v>120</v>
      </c>
      <c r="M34" s="257" t="str">
        <f>IF(LEN($C$5)&lt;=1,
    "",
    IF(
        OR($C$5="Overige (zorg-)instellingen",$C$5="Onderneming"),
        IF(Basisgegevens!$C$5="Ja",
            IFERROR(
                INDEX(Hulpsheets!$AO$3:$AR$18,
                    MATCH($C$9,Hulpsheets!$AN$3:$AN$18,0),
                    MATCH($C$6,Hulpsheets!$AO$3:$AR$3,0)
                ),
                ""
            ),
            IFERROR(
                INDEX(Hulpsheets!$AH$3:$AK$18,
                    MATCH($C$9,Hulpsheets!$AG$3:$AG$18,0),
                    MATCH($C$6,Hulpsheets!$AH$3:$AK$3,0)
                ),
                ""
            )
        ),
        IF($L34="Niet-economische activiteit",
            100%,
            IF(Basisgegevens!$C$5="Ja",
                IFERROR(
                    INDEX(Hulpsheets!$AO$3:$AR$18,
                        MATCH($C$9,Hulpsheets!$AN$3:$AN$18,0),
                        MATCH($C$6,Hulpsheets!$AO$3:$AR$3,0)
                    ),
                    ""
                ),
                IFERROR(
                    INDEX(Hulpsheets!$AH$3:$AK$18,
                        MATCH($C$9,Hulpsheets!$AG$3:$AG$18,0),
                        MATCH($C$6,Hulpsheets!$AH$3:$AK$3,0)
                    ),
                    ""
                )
            )
        )
    )
)</f>
        <v/>
      </c>
      <c r="N34" s="397">
        <f t="shared" si="2"/>
        <v>0</v>
      </c>
      <c r="O34" s="77" t="str">
        <f t="shared" si="7"/>
        <v/>
      </c>
      <c r="P34" s="86" t="str">
        <f t="shared" si="8"/>
        <v/>
      </c>
      <c r="R34" s="404"/>
      <c r="S34" s="403" t="str">
        <f t="shared" si="9"/>
        <v/>
      </c>
      <c r="T34" s="130" t="str">
        <f t="shared" si="10"/>
        <v/>
      </c>
      <c r="U34" s="70"/>
      <c r="V34" s="404"/>
      <c r="W34" s="70"/>
      <c r="X34" s="404"/>
      <c r="Z34" s="407" t="str">
        <f t="shared" si="11"/>
        <v/>
      </c>
      <c r="AA34" s="130" t="str">
        <f t="shared" si="3"/>
        <v/>
      </c>
      <c r="AB34" s="407" t="str">
        <f t="shared" si="4"/>
        <v/>
      </c>
      <c r="AC34" s="130" t="str">
        <f t="shared" si="5"/>
        <v/>
      </c>
      <c r="AD34" s="461"/>
    </row>
    <row r="35" spans="1:30" ht="13.5" hidden="1" outlineLevel="1" thickBot="1" x14ac:dyDescent="0.25">
      <c r="A35" s="6"/>
      <c r="B35" s="98"/>
      <c r="C35" s="323" t="str">
        <f t="shared" si="0"/>
        <v/>
      </c>
      <c r="D35" s="20"/>
      <c r="E35" s="125"/>
      <c r="F35" s="34">
        <f>IFERROR(IF(C35="UNL",INDEX(Tabel_UNL,MATCH($E35,Hulpsheets!$P$3:$P$123,0),MATCH($D35,Hulpsheets!$P$3:$U$3,0)),IF(C35="NFU",INDEX(Tabel_NFU,MATCH($E35,Hulpsheets!$W$3:$W$99,0),MATCH($D35,Hulpsheets!$W$3:$AC$3,0)),IF(C35="Overig",0,0))),0)</f>
        <v>0</v>
      </c>
      <c r="G35" s="356"/>
      <c r="H35" s="128"/>
      <c r="I35" s="1">
        <f t="shared" si="6"/>
        <v>0</v>
      </c>
      <c r="J35" s="1">
        <f t="shared" si="12"/>
        <v>0</v>
      </c>
      <c r="K35" s="359"/>
      <c r="L35" s="429" t="s">
        <v>120</v>
      </c>
      <c r="M35" s="257" t="str">
        <f>IF(LEN($C$5)&lt;=1,
    "",
    IF(
        OR($C$5="Overige (zorg-)instellingen",$C$5="Onderneming"),
        IF(Basisgegevens!$C$5="Ja",
            IFERROR(
                INDEX(Hulpsheets!$AO$3:$AR$18,
                    MATCH($C$9,Hulpsheets!$AN$3:$AN$18,0),
                    MATCH($C$6,Hulpsheets!$AO$3:$AR$3,0)
                ),
                ""
            ),
            IFERROR(
                INDEX(Hulpsheets!$AH$3:$AK$18,
                    MATCH($C$9,Hulpsheets!$AG$3:$AG$18,0),
                    MATCH($C$6,Hulpsheets!$AH$3:$AK$3,0)
                ),
                ""
            )
        ),
        IF($L35="Niet-economische activiteit",
            100%,
            IF(Basisgegevens!$C$5="Ja",
                IFERROR(
                    INDEX(Hulpsheets!$AO$3:$AR$18,
                        MATCH($C$9,Hulpsheets!$AN$3:$AN$18,0),
                        MATCH($C$6,Hulpsheets!$AO$3:$AR$3,0)
                    ),
                    ""
                ),
                IFERROR(
                    INDEX(Hulpsheets!$AH$3:$AK$18,
                        MATCH($C$9,Hulpsheets!$AG$3:$AG$18,0),
                        MATCH($C$6,Hulpsheets!$AH$3:$AK$3,0)
                    ),
                    ""
                )
            )
        )
    )
)</f>
        <v/>
      </c>
      <c r="N35" s="397">
        <f t="shared" si="2"/>
        <v>0</v>
      </c>
      <c r="O35" s="77" t="str">
        <f t="shared" si="7"/>
        <v/>
      </c>
      <c r="P35" s="86" t="str">
        <f t="shared" si="8"/>
        <v/>
      </c>
      <c r="R35" s="404"/>
      <c r="S35" s="403" t="str">
        <f t="shared" si="9"/>
        <v/>
      </c>
      <c r="T35" s="130" t="str">
        <f t="shared" si="10"/>
        <v/>
      </c>
      <c r="U35" s="70"/>
      <c r="V35" s="404"/>
      <c r="W35" s="70"/>
      <c r="X35" s="404"/>
      <c r="Z35" s="407" t="str">
        <f t="shared" si="11"/>
        <v/>
      </c>
      <c r="AA35" s="130" t="str">
        <f t="shared" si="3"/>
        <v/>
      </c>
      <c r="AB35" s="407" t="str">
        <f t="shared" si="4"/>
        <v/>
      </c>
      <c r="AC35" s="130" t="str">
        <f t="shared" si="5"/>
        <v/>
      </c>
      <c r="AD35" s="461"/>
    </row>
    <row r="36" spans="1:30" ht="13.5" hidden="1" outlineLevel="1" thickBot="1" x14ac:dyDescent="0.25">
      <c r="A36" s="6"/>
      <c r="B36" s="98"/>
      <c r="C36" s="323" t="str">
        <f t="shared" si="0"/>
        <v/>
      </c>
      <c r="D36" s="20"/>
      <c r="E36" s="125"/>
      <c r="F36" s="34">
        <f>IFERROR(IF(C36="UNL",INDEX(Tabel_UNL,MATCH($E36,Hulpsheets!$P$3:$P$123,0),MATCH($D36,Hulpsheets!$P$3:$U$3,0)),IF(C36="NFU",INDEX(Tabel_NFU,MATCH($E36,Hulpsheets!$W$3:$W$99,0),MATCH($D36,Hulpsheets!$W$3:$AC$3,0)),IF(C36="Overig",0,0))),0)</f>
        <v>0</v>
      </c>
      <c r="G36" s="356"/>
      <c r="H36" s="128"/>
      <c r="I36" s="1">
        <f t="shared" si="6"/>
        <v>0</v>
      </c>
      <c r="J36" s="1">
        <f t="shared" si="12"/>
        <v>0</v>
      </c>
      <c r="K36" s="359"/>
      <c r="L36" s="429" t="s">
        <v>120</v>
      </c>
      <c r="M36" s="257" t="str">
        <f>IF(LEN($C$5)&lt;=1,
    "",
    IF(
        OR($C$5="Overige (zorg-)instellingen",$C$5="Onderneming"),
        IF(Basisgegevens!$C$5="Ja",
            IFERROR(
                INDEX(Hulpsheets!$AO$3:$AR$18,
                    MATCH($C$9,Hulpsheets!$AN$3:$AN$18,0),
                    MATCH($C$6,Hulpsheets!$AO$3:$AR$3,0)
                ),
                ""
            ),
            IFERROR(
                INDEX(Hulpsheets!$AH$3:$AK$18,
                    MATCH($C$9,Hulpsheets!$AG$3:$AG$18,0),
                    MATCH($C$6,Hulpsheets!$AH$3:$AK$3,0)
                ),
                ""
            )
        ),
        IF($L36="Niet-economische activiteit",
            100%,
            IF(Basisgegevens!$C$5="Ja",
                IFERROR(
                    INDEX(Hulpsheets!$AO$3:$AR$18,
                        MATCH($C$9,Hulpsheets!$AN$3:$AN$18,0),
                        MATCH($C$6,Hulpsheets!$AO$3:$AR$3,0)
                    ),
                    ""
                ),
                IFERROR(
                    INDEX(Hulpsheets!$AH$3:$AK$18,
                        MATCH($C$9,Hulpsheets!$AG$3:$AG$18,0),
                        MATCH($C$6,Hulpsheets!$AH$3:$AK$3,0)
                    ),
                    ""
                )
            )
        )
    )
)</f>
        <v/>
      </c>
      <c r="N36" s="397">
        <f t="shared" si="2"/>
        <v>0</v>
      </c>
      <c r="O36" s="77" t="str">
        <f t="shared" si="7"/>
        <v/>
      </c>
      <c r="P36" s="86" t="str">
        <f t="shared" si="8"/>
        <v/>
      </c>
      <c r="R36" s="404"/>
      <c r="S36" s="403" t="str">
        <f t="shared" si="9"/>
        <v/>
      </c>
      <c r="T36" s="130" t="str">
        <f t="shared" si="10"/>
        <v/>
      </c>
      <c r="U36" s="70"/>
      <c r="V36" s="404"/>
      <c r="W36" s="70"/>
      <c r="X36" s="404"/>
      <c r="Z36" s="407" t="str">
        <f t="shared" si="11"/>
        <v/>
      </c>
      <c r="AA36" s="130" t="str">
        <f t="shared" si="3"/>
        <v/>
      </c>
      <c r="AB36" s="407" t="str">
        <f t="shared" si="4"/>
        <v/>
      </c>
      <c r="AC36" s="130" t="str">
        <f t="shared" si="5"/>
        <v/>
      </c>
      <c r="AD36" s="461"/>
    </row>
    <row r="37" spans="1:30" ht="13.5" hidden="1" outlineLevel="1" thickBot="1" x14ac:dyDescent="0.25">
      <c r="A37" s="6"/>
      <c r="B37" s="99"/>
      <c r="C37" s="376" t="str">
        <f t="shared" si="0"/>
        <v/>
      </c>
      <c r="D37" s="35"/>
      <c r="E37" s="126"/>
      <c r="F37" s="385">
        <f>IFERROR(IF(C37="UNL",INDEX(Tabel_UNL,MATCH($E37,Hulpsheets!$P$3:$P$123,0),MATCH($D37,Hulpsheets!$P$3:$U$3,0)),IF(C37="NFU",INDEX(Tabel_NFU,MATCH($E37,Hulpsheets!$W$3:$W$99,0),MATCH($D37,Hulpsheets!$W$3:$AC$3,0)),IF(C37="Overig",0,0))),0)</f>
        <v>0</v>
      </c>
      <c r="G37" s="357"/>
      <c r="H37" s="129"/>
      <c r="I37" s="79">
        <f t="shared" si="6"/>
        <v>0</v>
      </c>
      <c r="J37" s="79">
        <f t="shared" si="12"/>
        <v>0</v>
      </c>
      <c r="K37" s="360"/>
      <c r="L37" s="428" t="s">
        <v>120</v>
      </c>
      <c r="M37" s="427" t="str">
        <f>IF(LEN($C$5)&lt;=1,
    "",
    IF(
        OR($C$5="Overige (zorg-)instellingen",$C$5="Onderneming"),
        IF(Basisgegevens!$C$5="Ja",
            IFERROR(
                INDEX(Hulpsheets!$AO$3:$AR$18,
                    MATCH($C$9,Hulpsheets!$AN$3:$AN$18,0),
                    MATCH($C$6,Hulpsheets!$AO$3:$AR$3,0)
                ),
                ""
            ),
            IFERROR(
                INDEX(Hulpsheets!$AH$3:$AK$18,
                    MATCH($C$9,Hulpsheets!$AG$3:$AG$18,0),
                    MATCH($C$6,Hulpsheets!$AH$3:$AK$3,0)
                ),
                ""
            )
        ),
        IF($L37="Niet-economische activiteit",
            100%,
            IF(Basisgegevens!$C$5="Ja",
                IFERROR(
                    INDEX(Hulpsheets!$AO$3:$AR$18,
                        MATCH($C$9,Hulpsheets!$AN$3:$AN$18,0),
                        MATCH($C$6,Hulpsheets!$AO$3:$AR$3,0)
                    ),
                    ""
                ),
                IFERROR(
                    INDEX(Hulpsheets!$AH$3:$AK$18,
                        MATCH($C$9,Hulpsheets!$AG$3:$AG$18,0),
                        MATCH($C$6,Hulpsheets!$AH$3:$AK$3,0)
                    ),
                    ""
                )
            )
        )
    )
)</f>
        <v/>
      </c>
      <c r="N37" s="397">
        <f t="shared" si="2"/>
        <v>0</v>
      </c>
      <c r="O37" s="87" t="str">
        <f t="shared" si="7"/>
        <v/>
      </c>
      <c r="P37" s="88" t="str">
        <f t="shared" si="8"/>
        <v/>
      </c>
      <c r="R37" s="405"/>
      <c r="S37" s="403" t="str">
        <f t="shared" si="9"/>
        <v/>
      </c>
      <c r="T37" s="365" t="str">
        <f>IFERROR(R37-S37,"")</f>
        <v/>
      </c>
      <c r="U37" s="70"/>
      <c r="V37" s="411"/>
      <c r="W37" s="70"/>
      <c r="X37" s="411"/>
      <c r="Z37" s="407" t="str">
        <f t="shared" si="11"/>
        <v/>
      </c>
      <c r="AA37" s="365" t="str">
        <f t="shared" si="3"/>
        <v/>
      </c>
      <c r="AB37" s="407" t="str">
        <f t="shared" si="4"/>
        <v/>
      </c>
      <c r="AC37" s="365" t="str">
        <f t="shared" si="5"/>
        <v/>
      </c>
      <c r="AD37" s="461"/>
    </row>
    <row r="38" spans="1:30" ht="13.5" collapsed="1" thickBot="1" x14ac:dyDescent="0.25">
      <c r="A38" s="97"/>
      <c r="B38" s="9"/>
      <c r="C38" s="97"/>
      <c r="D38" s="97"/>
      <c r="E38" s="230" t="str">
        <f>"* Let op: aantal maanden is maximaal "&amp;C7</f>
        <v xml:space="preserve">* Let op: aantal maanden is maximaal </v>
      </c>
      <c r="F38" s="97"/>
      <c r="G38" s="97"/>
      <c r="H38" s="97"/>
      <c r="L38" s="418" t="s">
        <v>102</v>
      </c>
      <c r="M38" s="78"/>
      <c r="N38" s="101">
        <f>SUM(N13:N37)</f>
        <v>0</v>
      </c>
      <c r="O38" s="101">
        <f>SUM(O13:O37)</f>
        <v>0</v>
      </c>
      <c r="P38" s="101">
        <f>SUM(P13:P37)</f>
        <v>0</v>
      </c>
      <c r="R38" s="366">
        <f>SUM(R13:R37)</f>
        <v>0</v>
      </c>
      <c r="S38" s="366">
        <f>SUM(S13:S37)</f>
        <v>0</v>
      </c>
      <c r="T38" s="366">
        <f>SUM(T13:T37)</f>
        <v>0</v>
      </c>
      <c r="U38" s="70"/>
      <c r="V38" s="364">
        <f>SUM(V13:V37)</f>
        <v>0</v>
      </c>
      <c r="W38" s="70"/>
      <c r="X38" s="364">
        <f>SUM(X13:X37)</f>
        <v>0</v>
      </c>
      <c r="Z38" s="410">
        <f>SUM(Z13:Z37)</f>
        <v>0</v>
      </c>
      <c r="AA38" s="364">
        <f>SUM(AA13:AA37)</f>
        <v>0</v>
      </c>
      <c r="AB38" s="410">
        <f>SUM(AB13:AB37)</f>
        <v>0</v>
      </c>
      <c r="AC38" s="364">
        <f>SUM(AC13:AC37)</f>
        <v>0</v>
      </c>
      <c r="AD38" s="462"/>
    </row>
    <row r="39" spans="1:30" ht="16.5" customHeight="1" thickBot="1" x14ac:dyDescent="0.25">
      <c r="B39" s="5" t="s">
        <v>103</v>
      </c>
      <c r="C39" s="7"/>
      <c r="D39" s="7"/>
      <c r="E39" s="6"/>
      <c r="F39" s="6"/>
      <c r="G39" s="6"/>
      <c r="H39" s="6"/>
      <c r="Q39" s="97"/>
      <c r="R39" s="97"/>
      <c r="S39" s="97"/>
      <c r="T39" s="97"/>
      <c r="U39" s="97"/>
      <c r="V39" s="97"/>
      <c r="W39" s="97"/>
      <c r="X39" s="97"/>
      <c r="Z39" s="97"/>
      <c r="AA39" s="97"/>
      <c r="AB39" s="97"/>
      <c r="AC39" s="97"/>
      <c r="AD39" s="97"/>
    </row>
    <row r="40" spans="1:30" ht="16.5" customHeight="1" thickBot="1" x14ac:dyDescent="0.25">
      <c r="B40" s="8" t="s">
        <v>104</v>
      </c>
      <c r="C40" s="7"/>
      <c r="D40" s="7"/>
      <c r="F40" s="6"/>
      <c r="G40" s="6"/>
      <c r="H40" s="6"/>
      <c r="Q40" s="97"/>
      <c r="R40" s="406" t="s">
        <v>87</v>
      </c>
      <c r="S40" s="401"/>
      <c r="T40" s="402"/>
      <c r="U40" s="6"/>
      <c r="V40" s="498" t="s">
        <v>61</v>
      </c>
      <c r="W40" s="6"/>
      <c r="X40" s="498" t="s">
        <v>62</v>
      </c>
      <c r="Z40" s="412"/>
      <c r="AA40" s="413"/>
      <c r="AB40" s="412"/>
      <c r="AC40" s="413"/>
      <c r="AD40" s="463"/>
    </row>
    <row r="41" spans="1:30" ht="13.5" thickBot="1" x14ac:dyDescent="0.25">
      <c r="A41" s="39"/>
      <c r="B41" s="39"/>
      <c r="C41" s="39"/>
      <c r="D41" s="39"/>
      <c r="F41" s="39"/>
      <c r="G41" s="39"/>
      <c r="H41" s="39"/>
      <c r="I41" s="39"/>
      <c r="J41" s="39"/>
      <c r="K41" s="39"/>
      <c r="L41" s="39"/>
      <c r="M41" s="258"/>
      <c r="N41" s="39"/>
      <c r="O41" s="39"/>
      <c r="P41" s="97"/>
      <c r="Q41" s="97"/>
      <c r="R41" s="6"/>
      <c r="S41" s="6"/>
      <c r="T41" s="6"/>
      <c r="U41" s="6"/>
      <c r="V41" s="499"/>
      <c r="W41" s="6"/>
      <c r="X41" s="499"/>
      <c r="Z41" s="6"/>
      <c r="AA41" s="6"/>
      <c r="AB41" s="6"/>
      <c r="AC41" s="97"/>
      <c r="AD41" s="97"/>
    </row>
    <row r="42" spans="1:30" ht="21" customHeight="1" thickBot="1" x14ac:dyDescent="0.25">
      <c r="A42" s="121"/>
      <c r="B42" s="521" t="s">
        <v>88</v>
      </c>
      <c r="C42" s="522"/>
      <c r="D42" s="522"/>
      <c r="E42" s="522"/>
      <c r="F42" s="522"/>
      <c r="G42" s="522"/>
      <c r="H42" s="522"/>
      <c r="I42" s="523"/>
      <c r="J42" s="236" t="s">
        <v>105</v>
      </c>
      <c r="K42" s="236" t="s">
        <v>106</v>
      </c>
      <c r="L42" s="236" t="s">
        <v>235</v>
      </c>
      <c r="M42" s="235" t="s">
        <v>94</v>
      </c>
      <c r="N42" s="143" t="s">
        <v>66</v>
      </c>
      <c r="O42" s="142" t="s">
        <v>95</v>
      </c>
      <c r="P42" s="122" t="s">
        <v>96</v>
      </c>
      <c r="Q42" s="120"/>
      <c r="R42" s="239" t="s">
        <v>68</v>
      </c>
      <c r="S42" s="93" t="s">
        <v>97</v>
      </c>
      <c r="T42" s="238" t="s">
        <v>70</v>
      </c>
      <c r="U42" s="119"/>
      <c r="V42" s="239" t="s">
        <v>68</v>
      </c>
      <c r="W42" s="414"/>
      <c r="X42" s="239" t="s">
        <v>68</v>
      </c>
      <c r="Y42" s="120"/>
      <c r="Z42" s="238" t="s">
        <v>97</v>
      </c>
      <c r="AA42" s="238" t="s">
        <v>70</v>
      </c>
      <c r="AB42" s="238" t="s">
        <v>97</v>
      </c>
      <c r="AC42" s="238" t="s">
        <v>70</v>
      </c>
      <c r="AD42" s="118"/>
    </row>
    <row r="43" spans="1:30" ht="14.25" customHeight="1" x14ac:dyDescent="0.2">
      <c r="A43" s="6"/>
      <c r="B43" s="524"/>
      <c r="C43" s="525"/>
      <c r="D43" s="525"/>
      <c r="E43" s="525"/>
      <c r="F43" s="525"/>
      <c r="G43" s="525"/>
      <c r="H43" s="525"/>
      <c r="I43" s="526"/>
      <c r="J43" s="138"/>
      <c r="K43" s="292"/>
      <c r="L43" s="429" t="s">
        <v>120</v>
      </c>
      <c r="M43" s="257" t="str">
        <f>IF(LEN($C$5)&lt;=1,
    "",
    IF(
        OR($C$5="Overige (zorg-)instellingen",$C$5="Onderneming"),
        IF(Basisgegevens!$C$5="Ja",
            IFERROR(
                INDEX(Hulpsheets!$AO$3:$AR$18,
                    MATCH($C$9,Hulpsheets!$AN$3:$AN$18,0),
                    MATCH($C$6,Hulpsheets!$AO$3:$AR$3,0)
                ),
                ""
            ),
            IFERROR(
                INDEX(Hulpsheets!$AH$3:$AK$18,
                    MATCH($C$9,Hulpsheets!$AG$3:$AG$18,0),
                    MATCH($C$6,Hulpsheets!$AH$3:$AK$3,0)
                ),
                ""
            )
        ),
        IF($L43="Niet-economische activiteit",
            100%,
            IF(Basisgegevens!$C$5="Ja",
                IFERROR(
                    INDEX(Hulpsheets!$AO$3:$AR$18,
                        MATCH($C$9,Hulpsheets!$AN$3:$AN$18,0),
                        MATCH($C$6,Hulpsheets!$AO$3:$AR$3,0)
                    ),
                    ""
                ),
                IFERROR(
                    INDEX(Hulpsheets!$AH$3:$AK$18,
                        MATCH($C$9,Hulpsheets!$AG$3:$AG$18,0),
                        MATCH($C$6,Hulpsheets!$AH$3:$AK$3,0)
                    ),
                    ""
                )
            )
        )
    )
)</f>
        <v/>
      </c>
      <c r="N43" s="397">
        <f t="shared" ref="N43:N67" si="13">IFERROR(J43*K43,"")</f>
        <v>0</v>
      </c>
      <c r="O43" s="82" t="str">
        <f>IFERROR(N43*M43,"")</f>
        <v/>
      </c>
      <c r="P43" s="81" t="str">
        <f>IFERROR(N43-O43,"")</f>
        <v/>
      </c>
      <c r="R43" s="404"/>
      <c r="S43" s="403" t="str">
        <f>IFERROR($R43*(1-$M43),"")</f>
        <v/>
      </c>
      <c r="T43" s="130" t="str">
        <f>IFERROR(R43-S43,"")</f>
        <v/>
      </c>
      <c r="U43" s="80"/>
      <c r="V43" s="404"/>
      <c r="W43" s="70"/>
      <c r="X43" s="404"/>
      <c r="Z43" s="407" t="str">
        <f>IFERROR($V43*(1-$M43),"")</f>
        <v/>
      </c>
      <c r="AA43" s="130" t="str">
        <f t="shared" ref="AA43:AA67" si="14">IFERROR(V43-Z43,"")</f>
        <v/>
      </c>
      <c r="AB43" s="407" t="str">
        <f t="shared" ref="AB43:AB67" si="15">IFERROR($X43*(1-$M43),"")</f>
        <v/>
      </c>
      <c r="AC43" s="130" t="str">
        <f t="shared" ref="AC43:AC67" si="16">IFERROR(X43-AB43,"")</f>
        <v/>
      </c>
      <c r="AD43" s="461"/>
    </row>
    <row r="44" spans="1:30" x14ac:dyDescent="0.2">
      <c r="A44" s="6"/>
      <c r="B44" s="500"/>
      <c r="C44" s="501"/>
      <c r="D44" s="501"/>
      <c r="E44" s="501"/>
      <c r="F44" s="501"/>
      <c r="G44" s="501"/>
      <c r="H44" s="501"/>
      <c r="I44" s="502"/>
      <c r="J44" s="139"/>
      <c r="K44" s="254"/>
      <c r="L44" s="429" t="s">
        <v>120</v>
      </c>
      <c r="M44" s="257" t="str">
        <f>IF(LEN($C$5)&lt;=1,
    "",
    IF(
        OR($C$5="Overige (zorg-)instellingen",$C$5="Onderneming"),
        IF(Basisgegevens!$C$5="Ja",
            IFERROR(
                INDEX(Hulpsheets!$AO$3:$AR$18,
                    MATCH($C$9,Hulpsheets!$AN$3:$AN$18,0),
                    MATCH($C$6,Hulpsheets!$AO$3:$AR$3,0)
                ),
                ""
            ),
            IFERROR(
                INDEX(Hulpsheets!$AH$3:$AK$18,
                    MATCH($C$9,Hulpsheets!$AG$3:$AG$18,0),
                    MATCH($C$6,Hulpsheets!$AH$3:$AK$3,0)
                ),
                ""
            )
        ),
        IF($L44="Niet-economische activiteit",
            100%,
            IF(Basisgegevens!$C$5="Ja",
                IFERROR(
                    INDEX(Hulpsheets!$AO$3:$AR$18,
                        MATCH($C$9,Hulpsheets!$AN$3:$AN$18,0),
                        MATCH($C$6,Hulpsheets!$AO$3:$AR$3,0)
                    ),
                    ""
                ),
                IFERROR(
                    INDEX(Hulpsheets!$AH$3:$AK$18,
                        MATCH($C$9,Hulpsheets!$AG$3:$AG$18,0),
                        MATCH($C$6,Hulpsheets!$AH$3:$AK$3,0)
                    ),
                    ""
                )
            )
        )
    )
)</f>
        <v/>
      </c>
      <c r="N44" s="397">
        <f t="shared" si="13"/>
        <v>0</v>
      </c>
      <c r="O44" s="77" t="str">
        <f t="shared" ref="O44:O67" si="17">IFERROR(N44*M44,"")</f>
        <v/>
      </c>
      <c r="P44" s="81" t="str">
        <f t="shared" ref="P44:P67" si="18">IFERROR(N44-O44,"")</f>
        <v/>
      </c>
      <c r="R44" s="404"/>
      <c r="S44" s="403" t="str">
        <f t="shared" ref="S44:S67" si="19">IFERROR($R44*(1-$M44),"")</f>
        <v/>
      </c>
      <c r="T44" s="130" t="str">
        <f t="shared" ref="T44:T67" si="20">IFERROR(R44-S44,"")</f>
        <v/>
      </c>
      <c r="U44" s="70"/>
      <c r="V44" s="404"/>
      <c r="W44" s="70"/>
      <c r="X44" s="404"/>
      <c r="Z44" s="407" t="str">
        <f t="shared" ref="Z44:Z66" si="21">IFERROR($V44*(1-$M44),"")</f>
        <v/>
      </c>
      <c r="AA44" s="130" t="str">
        <f t="shared" si="14"/>
        <v/>
      </c>
      <c r="AB44" s="407" t="str">
        <f t="shared" si="15"/>
        <v/>
      </c>
      <c r="AC44" s="130" t="str">
        <f t="shared" si="16"/>
        <v/>
      </c>
      <c r="AD44" s="461"/>
    </row>
    <row r="45" spans="1:30" x14ac:dyDescent="0.2">
      <c r="A45" s="6"/>
      <c r="B45" s="500"/>
      <c r="C45" s="501"/>
      <c r="D45" s="501"/>
      <c r="E45" s="501"/>
      <c r="F45" s="501"/>
      <c r="G45" s="501"/>
      <c r="H45" s="501"/>
      <c r="I45" s="502"/>
      <c r="J45" s="139"/>
      <c r="K45" s="254"/>
      <c r="L45" s="429" t="s">
        <v>120</v>
      </c>
      <c r="M45" s="257" t="str">
        <f>IF(LEN($C$5)&lt;=1,
    "",
    IF(
        OR($C$5="Overige (zorg-)instellingen",$C$5="Onderneming"),
        IF(Basisgegevens!$C$5="Ja",
            IFERROR(
                INDEX(Hulpsheets!$AO$3:$AR$18,
                    MATCH($C$9,Hulpsheets!$AN$3:$AN$18,0),
                    MATCH($C$6,Hulpsheets!$AO$3:$AR$3,0)
                ),
                ""
            ),
            IFERROR(
                INDEX(Hulpsheets!$AH$3:$AK$18,
                    MATCH($C$9,Hulpsheets!$AG$3:$AG$18,0),
                    MATCH($C$6,Hulpsheets!$AH$3:$AK$3,0)
                ),
                ""
            )
        ),
        IF($L45="Niet-economische activiteit",
            100%,
            IF(Basisgegevens!$C$5="Ja",
                IFERROR(
                    INDEX(Hulpsheets!$AO$3:$AR$18,
                        MATCH($C$9,Hulpsheets!$AN$3:$AN$18,0),
                        MATCH($C$6,Hulpsheets!$AO$3:$AR$3,0)
                    ),
                    ""
                ),
                IFERROR(
                    INDEX(Hulpsheets!$AH$3:$AK$18,
                        MATCH($C$9,Hulpsheets!$AG$3:$AG$18,0),
                        MATCH($C$6,Hulpsheets!$AH$3:$AK$3,0)
                    ),
                    ""
                )
            )
        )
    )
)</f>
        <v/>
      </c>
      <c r="N45" s="397">
        <f t="shared" si="13"/>
        <v>0</v>
      </c>
      <c r="O45" s="77" t="str">
        <f t="shared" si="17"/>
        <v/>
      </c>
      <c r="P45" s="81" t="str">
        <f t="shared" si="18"/>
        <v/>
      </c>
      <c r="R45" s="404"/>
      <c r="S45" s="403" t="str">
        <f t="shared" si="19"/>
        <v/>
      </c>
      <c r="T45" s="130" t="str">
        <f t="shared" si="20"/>
        <v/>
      </c>
      <c r="U45" s="70"/>
      <c r="V45" s="404"/>
      <c r="W45" s="70"/>
      <c r="X45" s="404"/>
      <c r="Z45" s="407" t="str">
        <f t="shared" si="21"/>
        <v/>
      </c>
      <c r="AA45" s="130" t="str">
        <f t="shared" si="14"/>
        <v/>
      </c>
      <c r="AB45" s="407" t="str">
        <f t="shared" si="15"/>
        <v/>
      </c>
      <c r="AC45" s="130" t="str">
        <f t="shared" si="16"/>
        <v/>
      </c>
      <c r="AD45" s="461"/>
    </row>
    <row r="46" spans="1:30" x14ac:dyDescent="0.2">
      <c r="A46" s="6"/>
      <c r="B46" s="500"/>
      <c r="C46" s="501"/>
      <c r="D46" s="501"/>
      <c r="E46" s="501"/>
      <c r="F46" s="501"/>
      <c r="G46" s="501"/>
      <c r="H46" s="501"/>
      <c r="I46" s="502"/>
      <c r="J46" s="139"/>
      <c r="K46" s="254"/>
      <c r="L46" s="429" t="s">
        <v>120</v>
      </c>
      <c r="M46" s="257" t="str">
        <f>IF(LEN($C$5)&lt;=1,
    "",
    IF(
        OR($C$5="Overige (zorg-)instellingen",$C$5="Onderneming"),
        IF(Basisgegevens!$C$5="Ja",
            IFERROR(
                INDEX(Hulpsheets!$AO$3:$AR$18,
                    MATCH($C$9,Hulpsheets!$AN$3:$AN$18,0),
                    MATCH($C$6,Hulpsheets!$AO$3:$AR$3,0)
                ),
                ""
            ),
            IFERROR(
                INDEX(Hulpsheets!$AH$3:$AK$18,
                    MATCH($C$9,Hulpsheets!$AG$3:$AG$18,0),
                    MATCH($C$6,Hulpsheets!$AH$3:$AK$3,0)
                ),
                ""
            )
        ),
        IF($L46="Niet-economische activiteit",
            100%,
            IF(Basisgegevens!$C$5="Ja",
                IFERROR(
                    INDEX(Hulpsheets!$AO$3:$AR$18,
                        MATCH($C$9,Hulpsheets!$AN$3:$AN$18,0),
                        MATCH($C$6,Hulpsheets!$AO$3:$AR$3,0)
                    ),
                    ""
                ),
                IFERROR(
                    INDEX(Hulpsheets!$AH$3:$AK$18,
                        MATCH($C$9,Hulpsheets!$AG$3:$AG$18,0),
                        MATCH($C$6,Hulpsheets!$AH$3:$AK$3,0)
                    ),
                    ""
                )
            )
        )
    )
)</f>
        <v/>
      </c>
      <c r="N46" s="397">
        <f t="shared" si="13"/>
        <v>0</v>
      </c>
      <c r="O46" s="77" t="str">
        <f t="shared" si="17"/>
        <v/>
      </c>
      <c r="P46" s="81" t="str">
        <f t="shared" si="18"/>
        <v/>
      </c>
      <c r="R46" s="404"/>
      <c r="S46" s="403" t="str">
        <f t="shared" si="19"/>
        <v/>
      </c>
      <c r="T46" s="130" t="str">
        <f t="shared" si="20"/>
        <v/>
      </c>
      <c r="U46" s="70"/>
      <c r="V46" s="404"/>
      <c r="W46" s="70"/>
      <c r="X46" s="404"/>
      <c r="Z46" s="407" t="str">
        <f t="shared" si="21"/>
        <v/>
      </c>
      <c r="AA46" s="130" t="str">
        <f t="shared" si="14"/>
        <v/>
      </c>
      <c r="AB46" s="407" t="str">
        <f t="shared" si="15"/>
        <v/>
      </c>
      <c r="AC46" s="130" t="str">
        <f t="shared" si="16"/>
        <v/>
      </c>
      <c r="AD46" s="461"/>
    </row>
    <row r="47" spans="1:30" x14ac:dyDescent="0.2">
      <c r="A47" s="6"/>
      <c r="B47" s="500"/>
      <c r="C47" s="501"/>
      <c r="D47" s="501"/>
      <c r="E47" s="501"/>
      <c r="F47" s="501"/>
      <c r="G47" s="501"/>
      <c r="H47" s="501"/>
      <c r="I47" s="502"/>
      <c r="J47" s="139"/>
      <c r="K47" s="254"/>
      <c r="L47" s="429" t="s">
        <v>120</v>
      </c>
      <c r="M47" s="257" t="str">
        <f>IF(LEN($C$5)&lt;=1,
    "",
    IF(
        OR($C$5="Overige (zorg-)instellingen",$C$5="Onderneming"),
        IF(Basisgegevens!$C$5="Ja",
            IFERROR(
                INDEX(Hulpsheets!$AO$3:$AR$18,
                    MATCH($C$9,Hulpsheets!$AN$3:$AN$18,0),
                    MATCH($C$6,Hulpsheets!$AO$3:$AR$3,0)
                ),
                ""
            ),
            IFERROR(
                INDEX(Hulpsheets!$AH$3:$AK$18,
                    MATCH($C$9,Hulpsheets!$AG$3:$AG$18,0),
                    MATCH($C$6,Hulpsheets!$AH$3:$AK$3,0)
                ),
                ""
            )
        ),
        IF($L47="Niet-economische activiteit",
            100%,
            IF(Basisgegevens!$C$5="Ja",
                IFERROR(
                    INDEX(Hulpsheets!$AO$3:$AR$18,
                        MATCH($C$9,Hulpsheets!$AN$3:$AN$18,0),
                        MATCH($C$6,Hulpsheets!$AO$3:$AR$3,0)
                    ),
                    ""
                ),
                IFERROR(
                    INDEX(Hulpsheets!$AH$3:$AK$18,
                        MATCH($C$9,Hulpsheets!$AG$3:$AG$18,0),
                        MATCH($C$6,Hulpsheets!$AH$3:$AK$3,0)
                    ),
                    ""
                )
            )
        )
    )
)</f>
        <v/>
      </c>
      <c r="N47" s="397">
        <f t="shared" si="13"/>
        <v>0</v>
      </c>
      <c r="O47" s="77" t="str">
        <f t="shared" si="17"/>
        <v/>
      </c>
      <c r="P47" s="81" t="str">
        <f t="shared" si="18"/>
        <v/>
      </c>
      <c r="R47" s="404"/>
      <c r="S47" s="403" t="str">
        <f t="shared" si="19"/>
        <v/>
      </c>
      <c r="T47" s="130" t="str">
        <f t="shared" si="20"/>
        <v/>
      </c>
      <c r="U47" s="70"/>
      <c r="V47" s="404"/>
      <c r="W47" s="70"/>
      <c r="X47" s="404"/>
      <c r="Z47" s="407" t="str">
        <f t="shared" si="21"/>
        <v/>
      </c>
      <c r="AA47" s="130" t="str">
        <f t="shared" si="14"/>
        <v/>
      </c>
      <c r="AB47" s="407" t="str">
        <f t="shared" si="15"/>
        <v/>
      </c>
      <c r="AC47" s="130" t="str">
        <f t="shared" si="16"/>
        <v/>
      </c>
      <c r="AD47" s="461"/>
    </row>
    <row r="48" spans="1:30" x14ac:dyDescent="0.2">
      <c r="A48" s="6"/>
      <c r="B48" s="500"/>
      <c r="C48" s="501"/>
      <c r="D48" s="501"/>
      <c r="E48" s="501"/>
      <c r="F48" s="501"/>
      <c r="G48" s="501"/>
      <c r="H48" s="501"/>
      <c r="I48" s="502"/>
      <c r="J48" s="139"/>
      <c r="K48" s="254"/>
      <c r="L48" s="429" t="s">
        <v>120</v>
      </c>
      <c r="M48" s="257" t="str">
        <f>IF(LEN($C$5)&lt;=1,
    "",
    IF(
        OR($C$5="Overige (zorg-)instellingen",$C$5="Onderneming"),
        IF(Basisgegevens!$C$5="Ja",
            IFERROR(
                INDEX(Hulpsheets!$AO$3:$AR$18,
                    MATCH($C$9,Hulpsheets!$AN$3:$AN$18,0),
                    MATCH($C$6,Hulpsheets!$AO$3:$AR$3,0)
                ),
                ""
            ),
            IFERROR(
                INDEX(Hulpsheets!$AH$3:$AK$18,
                    MATCH($C$9,Hulpsheets!$AG$3:$AG$18,0),
                    MATCH($C$6,Hulpsheets!$AH$3:$AK$3,0)
                ),
                ""
            )
        ),
        IF($L48="Niet-economische activiteit",
            100%,
            IF(Basisgegevens!$C$5="Ja",
                IFERROR(
                    INDEX(Hulpsheets!$AO$3:$AR$18,
                        MATCH($C$9,Hulpsheets!$AN$3:$AN$18,0),
                        MATCH($C$6,Hulpsheets!$AO$3:$AR$3,0)
                    ),
                    ""
                ),
                IFERROR(
                    INDEX(Hulpsheets!$AH$3:$AK$18,
                        MATCH($C$9,Hulpsheets!$AG$3:$AG$18,0),
                        MATCH($C$6,Hulpsheets!$AH$3:$AK$3,0)
                    ),
                    ""
                )
            )
        )
    )
)</f>
        <v/>
      </c>
      <c r="N48" s="397">
        <f t="shared" si="13"/>
        <v>0</v>
      </c>
      <c r="O48" s="77" t="str">
        <f t="shared" si="17"/>
        <v/>
      </c>
      <c r="P48" s="81" t="str">
        <f t="shared" si="18"/>
        <v/>
      </c>
      <c r="R48" s="404"/>
      <c r="S48" s="403" t="str">
        <f t="shared" si="19"/>
        <v/>
      </c>
      <c r="T48" s="130" t="str">
        <f t="shared" si="20"/>
        <v/>
      </c>
      <c r="U48" s="70"/>
      <c r="V48" s="404"/>
      <c r="W48" s="70"/>
      <c r="X48" s="404"/>
      <c r="Z48" s="407" t="str">
        <f t="shared" si="21"/>
        <v/>
      </c>
      <c r="AA48" s="130" t="str">
        <f t="shared" si="14"/>
        <v/>
      </c>
      <c r="AB48" s="407" t="str">
        <f t="shared" si="15"/>
        <v/>
      </c>
      <c r="AC48" s="130" t="str">
        <f t="shared" si="16"/>
        <v/>
      </c>
      <c r="AD48" s="461"/>
    </row>
    <row r="49" spans="1:30" x14ac:dyDescent="0.2">
      <c r="A49" s="6"/>
      <c r="B49" s="500"/>
      <c r="C49" s="501"/>
      <c r="D49" s="501"/>
      <c r="E49" s="501"/>
      <c r="F49" s="501"/>
      <c r="G49" s="501"/>
      <c r="H49" s="501"/>
      <c r="I49" s="502"/>
      <c r="J49" s="139"/>
      <c r="K49" s="254"/>
      <c r="L49" s="429" t="s">
        <v>120</v>
      </c>
      <c r="M49" s="257" t="str">
        <f>IF(LEN($C$5)&lt;=1,
    "",
    IF(
        OR($C$5="Overige (zorg-)instellingen",$C$5="Onderneming"),
        IF(Basisgegevens!$C$5="Ja",
            IFERROR(
                INDEX(Hulpsheets!$AO$3:$AR$18,
                    MATCH($C$9,Hulpsheets!$AN$3:$AN$18,0),
                    MATCH($C$6,Hulpsheets!$AO$3:$AR$3,0)
                ),
                ""
            ),
            IFERROR(
                INDEX(Hulpsheets!$AH$3:$AK$18,
                    MATCH($C$9,Hulpsheets!$AG$3:$AG$18,0),
                    MATCH($C$6,Hulpsheets!$AH$3:$AK$3,0)
                ),
                ""
            )
        ),
        IF($L49="Niet-economische activiteit",
            100%,
            IF(Basisgegevens!$C$5="Ja",
                IFERROR(
                    INDEX(Hulpsheets!$AO$3:$AR$18,
                        MATCH($C$9,Hulpsheets!$AN$3:$AN$18,0),
                        MATCH($C$6,Hulpsheets!$AO$3:$AR$3,0)
                    ),
                    ""
                ),
                IFERROR(
                    INDEX(Hulpsheets!$AH$3:$AK$18,
                        MATCH($C$9,Hulpsheets!$AG$3:$AG$18,0),
                        MATCH($C$6,Hulpsheets!$AH$3:$AK$3,0)
                    ),
                    ""
                )
            )
        )
    )
)</f>
        <v/>
      </c>
      <c r="N49" s="397">
        <f t="shared" si="13"/>
        <v>0</v>
      </c>
      <c r="O49" s="77" t="str">
        <f t="shared" si="17"/>
        <v/>
      </c>
      <c r="P49" s="81" t="str">
        <f t="shared" si="18"/>
        <v/>
      </c>
      <c r="R49" s="404"/>
      <c r="S49" s="403" t="str">
        <f t="shared" si="19"/>
        <v/>
      </c>
      <c r="T49" s="130" t="str">
        <f t="shared" si="20"/>
        <v/>
      </c>
      <c r="U49" s="70"/>
      <c r="V49" s="404"/>
      <c r="W49" s="70"/>
      <c r="X49" s="404"/>
      <c r="Z49" s="407" t="str">
        <f t="shared" si="21"/>
        <v/>
      </c>
      <c r="AA49" s="130" t="str">
        <f t="shared" si="14"/>
        <v/>
      </c>
      <c r="AB49" s="407" t="str">
        <f t="shared" si="15"/>
        <v/>
      </c>
      <c r="AC49" s="130" t="str">
        <f t="shared" si="16"/>
        <v/>
      </c>
      <c r="AD49" s="461"/>
    </row>
    <row r="50" spans="1:30" x14ac:dyDescent="0.2">
      <c r="A50" s="6"/>
      <c r="B50" s="500"/>
      <c r="C50" s="501"/>
      <c r="D50" s="501"/>
      <c r="E50" s="501"/>
      <c r="F50" s="501"/>
      <c r="G50" s="501"/>
      <c r="H50" s="501"/>
      <c r="I50" s="502"/>
      <c r="J50" s="139"/>
      <c r="K50" s="254"/>
      <c r="L50" s="429" t="s">
        <v>120</v>
      </c>
      <c r="M50" s="257" t="str">
        <f>IF(LEN($C$5)&lt;=1,
    "",
    IF(
        OR($C$5="Overige (zorg-)instellingen",$C$5="Onderneming"),
        IF(Basisgegevens!$C$5="Ja",
            IFERROR(
                INDEX(Hulpsheets!$AO$3:$AR$18,
                    MATCH($C$9,Hulpsheets!$AN$3:$AN$18,0),
                    MATCH($C$6,Hulpsheets!$AO$3:$AR$3,0)
                ),
                ""
            ),
            IFERROR(
                INDEX(Hulpsheets!$AH$3:$AK$18,
                    MATCH($C$9,Hulpsheets!$AG$3:$AG$18,0),
                    MATCH($C$6,Hulpsheets!$AH$3:$AK$3,0)
                ),
                ""
            )
        ),
        IF($L50="Niet-economische activiteit",
            100%,
            IF(Basisgegevens!$C$5="Ja",
                IFERROR(
                    INDEX(Hulpsheets!$AO$3:$AR$18,
                        MATCH($C$9,Hulpsheets!$AN$3:$AN$18,0),
                        MATCH($C$6,Hulpsheets!$AO$3:$AR$3,0)
                    ),
                    ""
                ),
                IFERROR(
                    INDEX(Hulpsheets!$AH$3:$AK$18,
                        MATCH($C$9,Hulpsheets!$AG$3:$AG$18,0),
                        MATCH($C$6,Hulpsheets!$AH$3:$AK$3,0)
                    ),
                    ""
                )
            )
        )
    )
)</f>
        <v/>
      </c>
      <c r="N50" s="397">
        <f t="shared" si="13"/>
        <v>0</v>
      </c>
      <c r="O50" s="77" t="str">
        <f t="shared" si="17"/>
        <v/>
      </c>
      <c r="P50" s="81" t="str">
        <f t="shared" si="18"/>
        <v/>
      </c>
      <c r="R50" s="404"/>
      <c r="S50" s="403" t="str">
        <f t="shared" si="19"/>
        <v/>
      </c>
      <c r="T50" s="130" t="str">
        <f t="shared" si="20"/>
        <v/>
      </c>
      <c r="U50" s="70"/>
      <c r="V50" s="404"/>
      <c r="W50" s="70"/>
      <c r="X50" s="404"/>
      <c r="Z50" s="407" t="str">
        <f t="shared" si="21"/>
        <v/>
      </c>
      <c r="AA50" s="130" t="str">
        <f t="shared" si="14"/>
        <v/>
      </c>
      <c r="AB50" s="407" t="str">
        <f t="shared" si="15"/>
        <v/>
      </c>
      <c r="AC50" s="130" t="str">
        <f t="shared" si="16"/>
        <v/>
      </c>
      <c r="AD50" s="461"/>
    </row>
    <row r="51" spans="1:30" x14ac:dyDescent="0.2">
      <c r="A51" s="6"/>
      <c r="B51" s="500"/>
      <c r="C51" s="501"/>
      <c r="D51" s="501"/>
      <c r="E51" s="501"/>
      <c r="F51" s="501"/>
      <c r="G51" s="501"/>
      <c r="H51" s="501"/>
      <c r="I51" s="502"/>
      <c r="J51" s="139"/>
      <c r="K51" s="254"/>
      <c r="L51" s="429" t="s">
        <v>120</v>
      </c>
      <c r="M51" s="257" t="str">
        <f>IF(LEN($C$5)&lt;=1,
    "",
    IF(
        OR($C$5="Overige (zorg-)instellingen",$C$5="Onderneming"),
        IF(Basisgegevens!$C$5="Ja",
            IFERROR(
                INDEX(Hulpsheets!$AO$3:$AR$18,
                    MATCH($C$9,Hulpsheets!$AN$3:$AN$18,0),
                    MATCH($C$6,Hulpsheets!$AO$3:$AR$3,0)
                ),
                ""
            ),
            IFERROR(
                INDEX(Hulpsheets!$AH$3:$AK$18,
                    MATCH($C$9,Hulpsheets!$AG$3:$AG$18,0),
                    MATCH($C$6,Hulpsheets!$AH$3:$AK$3,0)
                ),
                ""
            )
        ),
        IF($L51="Niet-economische activiteit",
            100%,
            IF(Basisgegevens!$C$5="Ja",
                IFERROR(
                    INDEX(Hulpsheets!$AO$3:$AR$18,
                        MATCH($C$9,Hulpsheets!$AN$3:$AN$18,0),
                        MATCH($C$6,Hulpsheets!$AO$3:$AR$3,0)
                    ),
                    ""
                ),
                IFERROR(
                    INDEX(Hulpsheets!$AH$3:$AK$18,
                        MATCH($C$9,Hulpsheets!$AG$3:$AG$18,0),
                        MATCH($C$6,Hulpsheets!$AH$3:$AK$3,0)
                    ),
                    ""
                )
            )
        )
    )
)</f>
        <v/>
      </c>
      <c r="N51" s="397">
        <f t="shared" si="13"/>
        <v>0</v>
      </c>
      <c r="O51" s="77" t="str">
        <f t="shared" si="17"/>
        <v/>
      </c>
      <c r="P51" s="81" t="str">
        <f t="shared" si="18"/>
        <v/>
      </c>
      <c r="R51" s="404"/>
      <c r="S51" s="403" t="str">
        <f t="shared" si="19"/>
        <v/>
      </c>
      <c r="T51" s="130" t="str">
        <f t="shared" si="20"/>
        <v/>
      </c>
      <c r="U51" s="70"/>
      <c r="V51" s="404"/>
      <c r="W51" s="70"/>
      <c r="X51" s="404"/>
      <c r="Z51" s="407" t="str">
        <f t="shared" si="21"/>
        <v/>
      </c>
      <c r="AA51" s="130" t="str">
        <f t="shared" si="14"/>
        <v/>
      </c>
      <c r="AB51" s="407" t="str">
        <f t="shared" si="15"/>
        <v/>
      </c>
      <c r="AC51" s="130" t="str">
        <f t="shared" si="16"/>
        <v/>
      </c>
      <c r="AD51" s="461"/>
    </row>
    <row r="52" spans="1:30" x14ac:dyDescent="0.2">
      <c r="A52" s="6"/>
      <c r="B52" s="500"/>
      <c r="C52" s="501"/>
      <c r="D52" s="501"/>
      <c r="E52" s="501"/>
      <c r="F52" s="501"/>
      <c r="G52" s="501"/>
      <c r="H52" s="501"/>
      <c r="I52" s="502"/>
      <c r="J52" s="139"/>
      <c r="K52" s="254"/>
      <c r="L52" s="429" t="s">
        <v>120</v>
      </c>
      <c r="M52" s="257" t="str">
        <f>IF(LEN($C$5)&lt;=1,
    "",
    IF(
        OR($C$5="Overige (zorg-)instellingen",$C$5="Onderneming"),
        IF(Basisgegevens!$C$5="Ja",
            IFERROR(
                INDEX(Hulpsheets!$AO$3:$AR$18,
                    MATCH($C$9,Hulpsheets!$AN$3:$AN$18,0),
                    MATCH($C$6,Hulpsheets!$AO$3:$AR$3,0)
                ),
                ""
            ),
            IFERROR(
                INDEX(Hulpsheets!$AH$3:$AK$18,
                    MATCH($C$9,Hulpsheets!$AG$3:$AG$18,0),
                    MATCH($C$6,Hulpsheets!$AH$3:$AK$3,0)
                ),
                ""
            )
        ),
        IF($L52="Niet-economische activiteit",
            100%,
            IF(Basisgegevens!$C$5="Ja",
                IFERROR(
                    INDEX(Hulpsheets!$AO$3:$AR$18,
                        MATCH($C$9,Hulpsheets!$AN$3:$AN$18,0),
                        MATCH($C$6,Hulpsheets!$AO$3:$AR$3,0)
                    ),
                    ""
                ),
                IFERROR(
                    INDEX(Hulpsheets!$AH$3:$AK$18,
                        MATCH($C$9,Hulpsheets!$AG$3:$AG$18,0),
                        MATCH($C$6,Hulpsheets!$AH$3:$AK$3,0)
                    ),
                    ""
                )
            )
        )
    )
)</f>
        <v/>
      </c>
      <c r="N52" s="397">
        <f t="shared" si="13"/>
        <v>0</v>
      </c>
      <c r="O52" s="77" t="str">
        <f t="shared" si="17"/>
        <v/>
      </c>
      <c r="P52" s="81" t="str">
        <f t="shared" si="18"/>
        <v/>
      </c>
      <c r="R52" s="404"/>
      <c r="S52" s="403" t="str">
        <f t="shared" si="19"/>
        <v/>
      </c>
      <c r="T52" s="130" t="str">
        <f t="shared" si="20"/>
        <v/>
      </c>
      <c r="U52" s="70"/>
      <c r="V52" s="404"/>
      <c r="W52" s="70"/>
      <c r="X52" s="404"/>
      <c r="Z52" s="407" t="str">
        <f t="shared" si="21"/>
        <v/>
      </c>
      <c r="AA52" s="130" t="str">
        <f t="shared" si="14"/>
        <v/>
      </c>
      <c r="AB52" s="407" t="str">
        <f t="shared" si="15"/>
        <v/>
      </c>
      <c r="AC52" s="130" t="str">
        <f t="shared" si="16"/>
        <v/>
      </c>
      <c r="AD52" s="461"/>
    </row>
    <row r="53" spans="1:30" x14ac:dyDescent="0.2">
      <c r="A53" s="6"/>
      <c r="B53" s="500"/>
      <c r="C53" s="501"/>
      <c r="D53" s="501"/>
      <c r="E53" s="501"/>
      <c r="F53" s="501"/>
      <c r="G53" s="501"/>
      <c r="H53" s="501"/>
      <c r="I53" s="502"/>
      <c r="J53" s="139"/>
      <c r="K53" s="254"/>
      <c r="L53" s="429" t="s">
        <v>120</v>
      </c>
      <c r="M53" s="257" t="str">
        <f>IF(LEN($C$5)&lt;=1,
    "",
    IF(
        OR($C$5="Overige (zorg-)instellingen",$C$5="Onderneming"),
        IF(Basisgegevens!$C$5="Ja",
            IFERROR(
                INDEX(Hulpsheets!$AO$3:$AR$18,
                    MATCH($C$9,Hulpsheets!$AN$3:$AN$18,0),
                    MATCH($C$6,Hulpsheets!$AO$3:$AR$3,0)
                ),
                ""
            ),
            IFERROR(
                INDEX(Hulpsheets!$AH$3:$AK$18,
                    MATCH($C$9,Hulpsheets!$AG$3:$AG$18,0),
                    MATCH($C$6,Hulpsheets!$AH$3:$AK$3,0)
                ),
                ""
            )
        ),
        IF($L53="Niet-economische activiteit",
            100%,
            IF(Basisgegevens!$C$5="Ja",
                IFERROR(
                    INDEX(Hulpsheets!$AO$3:$AR$18,
                        MATCH($C$9,Hulpsheets!$AN$3:$AN$18,0),
                        MATCH($C$6,Hulpsheets!$AO$3:$AR$3,0)
                    ),
                    ""
                ),
                IFERROR(
                    INDEX(Hulpsheets!$AH$3:$AK$18,
                        MATCH($C$9,Hulpsheets!$AG$3:$AG$18,0),
                        MATCH($C$6,Hulpsheets!$AH$3:$AK$3,0)
                    ),
                    ""
                )
            )
        )
    )
)</f>
        <v/>
      </c>
      <c r="N53" s="397">
        <f t="shared" si="13"/>
        <v>0</v>
      </c>
      <c r="O53" s="77" t="str">
        <f t="shared" si="17"/>
        <v/>
      </c>
      <c r="P53" s="81" t="str">
        <f t="shared" si="18"/>
        <v/>
      </c>
      <c r="R53" s="404"/>
      <c r="S53" s="403" t="str">
        <f t="shared" si="19"/>
        <v/>
      </c>
      <c r="T53" s="130" t="str">
        <f t="shared" si="20"/>
        <v/>
      </c>
      <c r="U53" s="70"/>
      <c r="V53" s="404"/>
      <c r="W53" s="70"/>
      <c r="X53" s="404"/>
      <c r="Z53" s="407" t="str">
        <f t="shared" si="21"/>
        <v/>
      </c>
      <c r="AA53" s="130" t="str">
        <f t="shared" si="14"/>
        <v/>
      </c>
      <c r="AB53" s="407" t="str">
        <f t="shared" si="15"/>
        <v/>
      </c>
      <c r="AC53" s="130" t="str">
        <f t="shared" si="16"/>
        <v/>
      </c>
      <c r="AD53" s="461"/>
    </row>
    <row r="54" spans="1:30" x14ac:dyDescent="0.2">
      <c r="A54" s="6"/>
      <c r="B54" s="500"/>
      <c r="C54" s="501"/>
      <c r="D54" s="501"/>
      <c r="E54" s="501"/>
      <c r="F54" s="501"/>
      <c r="G54" s="501"/>
      <c r="H54" s="501"/>
      <c r="I54" s="502"/>
      <c r="J54" s="139"/>
      <c r="K54" s="254"/>
      <c r="L54" s="429" t="s">
        <v>120</v>
      </c>
      <c r="M54" s="257" t="str">
        <f>IF(LEN($C$5)&lt;=1,
    "",
    IF(
        OR($C$5="Overige (zorg-)instellingen",$C$5="Onderneming"),
        IF(Basisgegevens!$C$5="Ja",
            IFERROR(
                INDEX(Hulpsheets!$AO$3:$AR$18,
                    MATCH($C$9,Hulpsheets!$AN$3:$AN$18,0),
                    MATCH($C$6,Hulpsheets!$AO$3:$AR$3,0)
                ),
                ""
            ),
            IFERROR(
                INDEX(Hulpsheets!$AH$3:$AK$18,
                    MATCH($C$9,Hulpsheets!$AG$3:$AG$18,0),
                    MATCH($C$6,Hulpsheets!$AH$3:$AK$3,0)
                ),
                ""
            )
        ),
        IF($L54="Niet-economische activiteit",
            100%,
            IF(Basisgegevens!$C$5="Ja",
                IFERROR(
                    INDEX(Hulpsheets!$AO$3:$AR$18,
                        MATCH($C$9,Hulpsheets!$AN$3:$AN$18,0),
                        MATCH($C$6,Hulpsheets!$AO$3:$AR$3,0)
                    ),
                    ""
                ),
                IFERROR(
                    INDEX(Hulpsheets!$AH$3:$AK$18,
                        MATCH($C$9,Hulpsheets!$AG$3:$AG$18,0),
                        MATCH($C$6,Hulpsheets!$AH$3:$AK$3,0)
                    ),
                    ""
                )
            )
        )
    )
)</f>
        <v/>
      </c>
      <c r="N54" s="397">
        <f t="shared" si="13"/>
        <v>0</v>
      </c>
      <c r="O54" s="77" t="str">
        <f t="shared" si="17"/>
        <v/>
      </c>
      <c r="P54" s="81" t="str">
        <f t="shared" si="18"/>
        <v/>
      </c>
      <c r="R54" s="404"/>
      <c r="S54" s="403" t="str">
        <f t="shared" si="19"/>
        <v/>
      </c>
      <c r="T54" s="130" t="str">
        <f t="shared" si="20"/>
        <v/>
      </c>
      <c r="U54" s="70"/>
      <c r="V54" s="404"/>
      <c r="W54" s="70"/>
      <c r="X54" s="404"/>
      <c r="Z54" s="407" t="str">
        <f t="shared" si="21"/>
        <v/>
      </c>
      <c r="AA54" s="130" t="str">
        <f t="shared" si="14"/>
        <v/>
      </c>
      <c r="AB54" s="407" t="str">
        <f t="shared" si="15"/>
        <v/>
      </c>
      <c r="AC54" s="130" t="str">
        <f t="shared" si="16"/>
        <v/>
      </c>
      <c r="AD54" s="461"/>
    </row>
    <row r="55" spans="1:30" x14ac:dyDescent="0.2">
      <c r="A55" s="6"/>
      <c r="B55" s="500"/>
      <c r="C55" s="501"/>
      <c r="D55" s="501"/>
      <c r="E55" s="501"/>
      <c r="F55" s="501"/>
      <c r="G55" s="501"/>
      <c r="H55" s="501"/>
      <c r="I55" s="502"/>
      <c r="J55" s="139"/>
      <c r="K55" s="254"/>
      <c r="L55" s="429" t="s">
        <v>120</v>
      </c>
      <c r="M55" s="257" t="str">
        <f>IF(LEN($C$5)&lt;=1,
    "",
    IF(
        OR($C$5="Overige (zorg-)instellingen",$C$5="Onderneming"),
        IF(Basisgegevens!$C$5="Ja",
            IFERROR(
                INDEX(Hulpsheets!$AO$3:$AR$18,
                    MATCH($C$9,Hulpsheets!$AN$3:$AN$18,0),
                    MATCH($C$6,Hulpsheets!$AO$3:$AR$3,0)
                ),
                ""
            ),
            IFERROR(
                INDEX(Hulpsheets!$AH$3:$AK$18,
                    MATCH($C$9,Hulpsheets!$AG$3:$AG$18,0),
                    MATCH($C$6,Hulpsheets!$AH$3:$AK$3,0)
                ),
                ""
            )
        ),
        IF($L55="Niet-economische activiteit",
            100%,
            IF(Basisgegevens!$C$5="Ja",
                IFERROR(
                    INDEX(Hulpsheets!$AO$3:$AR$18,
                        MATCH($C$9,Hulpsheets!$AN$3:$AN$18,0),
                        MATCH($C$6,Hulpsheets!$AO$3:$AR$3,0)
                    ),
                    ""
                ),
                IFERROR(
                    INDEX(Hulpsheets!$AH$3:$AK$18,
                        MATCH($C$9,Hulpsheets!$AG$3:$AG$18,0),
                        MATCH($C$6,Hulpsheets!$AH$3:$AK$3,0)
                    ),
                    ""
                )
            )
        )
    )
)</f>
        <v/>
      </c>
      <c r="N55" s="397">
        <f t="shared" si="13"/>
        <v>0</v>
      </c>
      <c r="O55" s="77" t="str">
        <f t="shared" si="17"/>
        <v/>
      </c>
      <c r="P55" s="81" t="str">
        <f t="shared" si="18"/>
        <v/>
      </c>
      <c r="R55" s="404"/>
      <c r="S55" s="403" t="str">
        <f t="shared" si="19"/>
        <v/>
      </c>
      <c r="T55" s="130" t="str">
        <f t="shared" si="20"/>
        <v/>
      </c>
      <c r="U55" s="70"/>
      <c r="V55" s="404"/>
      <c r="W55" s="70"/>
      <c r="X55" s="404"/>
      <c r="Z55" s="407" t="str">
        <f t="shared" si="21"/>
        <v/>
      </c>
      <c r="AA55" s="130" t="str">
        <f t="shared" si="14"/>
        <v/>
      </c>
      <c r="AB55" s="407" t="str">
        <f t="shared" si="15"/>
        <v/>
      </c>
      <c r="AC55" s="130" t="str">
        <f t="shared" si="16"/>
        <v/>
      </c>
      <c r="AD55" s="461"/>
    </row>
    <row r="56" spans="1:30" x14ac:dyDescent="0.2">
      <c r="A56" s="6"/>
      <c r="B56" s="500"/>
      <c r="C56" s="501"/>
      <c r="D56" s="501"/>
      <c r="E56" s="501"/>
      <c r="F56" s="501"/>
      <c r="G56" s="501"/>
      <c r="H56" s="501"/>
      <c r="I56" s="502"/>
      <c r="J56" s="139"/>
      <c r="K56" s="254"/>
      <c r="L56" s="429" t="s">
        <v>120</v>
      </c>
      <c r="M56" s="257" t="str">
        <f>IF(LEN($C$5)&lt;=1,
    "",
    IF(
        OR($C$5="Overige (zorg-)instellingen",$C$5="Onderneming"),
        IF(Basisgegevens!$C$5="Ja",
            IFERROR(
                INDEX(Hulpsheets!$AO$3:$AR$18,
                    MATCH($C$9,Hulpsheets!$AN$3:$AN$18,0),
                    MATCH($C$6,Hulpsheets!$AO$3:$AR$3,0)
                ),
                ""
            ),
            IFERROR(
                INDEX(Hulpsheets!$AH$3:$AK$18,
                    MATCH($C$9,Hulpsheets!$AG$3:$AG$18,0),
                    MATCH($C$6,Hulpsheets!$AH$3:$AK$3,0)
                ),
                ""
            )
        ),
        IF($L56="Niet-economische activiteit",
            100%,
            IF(Basisgegevens!$C$5="Ja",
                IFERROR(
                    INDEX(Hulpsheets!$AO$3:$AR$18,
                        MATCH($C$9,Hulpsheets!$AN$3:$AN$18,0),
                        MATCH($C$6,Hulpsheets!$AO$3:$AR$3,0)
                    ),
                    ""
                ),
                IFERROR(
                    INDEX(Hulpsheets!$AH$3:$AK$18,
                        MATCH($C$9,Hulpsheets!$AG$3:$AG$18,0),
                        MATCH($C$6,Hulpsheets!$AH$3:$AK$3,0)
                    ),
                    ""
                )
            )
        )
    )
)</f>
        <v/>
      </c>
      <c r="N56" s="397">
        <f t="shared" si="13"/>
        <v>0</v>
      </c>
      <c r="O56" s="77" t="str">
        <f t="shared" si="17"/>
        <v/>
      </c>
      <c r="P56" s="81" t="str">
        <f t="shared" si="18"/>
        <v/>
      </c>
      <c r="R56" s="404"/>
      <c r="S56" s="403" t="str">
        <f t="shared" si="19"/>
        <v/>
      </c>
      <c r="T56" s="130" t="str">
        <f t="shared" si="20"/>
        <v/>
      </c>
      <c r="U56" s="70"/>
      <c r="V56" s="404"/>
      <c r="W56" s="70"/>
      <c r="X56" s="404"/>
      <c r="Z56" s="407" t="str">
        <f t="shared" si="21"/>
        <v/>
      </c>
      <c r="AA56" s="130" t="str">
        <f t="shared" si="14"/>
        <v/>
      </c>
      <c r="AB56" s="407" t="str">
        <f t="shared" si="15"/>
        <v/>
      </c>
      <c r="AC56" s="130" t="str">
        <f t="shared" si="16"/>
        <v/>
      </c>
      <c r="AD56" s="461"/>
    </row>
    <row r="57" spans="1:30" ht="13.5" thickBot="1" x14ac:dyDescent="0.25">
      <c r="A57" s="6"/>
      <c r="B57" s="500"/>
      <c r="C57" s="501"/>
      <c r="D57" s="501"/>
      <c r="E57" s="501"/>
      <c r="F57" s="501"/>
      <c r="G57" s="501"/>
      <c r="H57" s="501"/>
      <c r="I57" s="502"/>
      <c r="J57" s="139"/>
      <c r="K57" s="254"/>
      <c r="L57" s="429" t="s">
        <v>120</v>
      </c>
      <c r="M57" s="257" t="str">
        <f>IF(LEN($C$5)&lt;=1,
    "",
    IF(
        OR($C$5="Overige (zorg-)instellingen",$C$5="Onderneming"),
        IF(Basisgegevens!$C$5="Ja",
            IFERROR(
                INDEX(Hulpsheets!$AO$3:$AR$18,
                    MATCH($C$9,Hulpsheets!$AN$3:$AN$18,0),
                    MATCH($C$6,Hulpsheets!$AO$3:$AR$3,0)
                ),
                ""
            ),
            IFERROR(
                INDEX(Hulpsheets!$AH$3:$AK$18,
                    MATCH($C$9,Hulpsheets!$AG$3:$AG$18,0),
                    MATCH($C$6,Hulpsheets!$AH$3:$AK$3,0)
                ),
                ""
            )
        ),
        IF($L57="Niet-economische activiteit",
            100%,
            IF(Basisgegevens!$C$5="Ja",
                IFERROR(
                    INDEX(Hulpsheets!$AO$3:$AR$18,
                        MATCH($C$9,Hulpsheets!$AN$3:$AN$18,0),
                        MATCH($C$6,Hulpsheets!$AO$3:$AR$3,0)
                    ),
                    ""
                ),
                IFERROR(
                    INDEX(Hulpsheets!$AH$3:$AK$18,
                        MATCH($C$9,Hulpsheets!$AG$3:$AG$18,0),
                        MATCH($C$6,Hulpsheets!$AH$3:$AK$3,0)
                    ),
                    ""
                )
            )
        )
    )
)</f>
        <v/>
      </c>
      <c r="N57" s="397">
        <f t="shared" si="13"/>
        <v>0</v>
      </c>
      <c r="O57" s="77" t="str">
        <f t="shared" si="17"/>
        <v/>
      </c>
      <c r="P57" s="81" t="str">
        <f t="shared" si="18"/>
        <v/>
      </c>
      <c r="R57" s="404"/>
      <c r="S57" s="403" t="str">
        <f t="shared" si="19"/>
        <v/>
      </c>
      <c r="T57" s="130" t="str">
        <f t="shared" si="20"/>
        <v/>
      </c>
      <c r="U57" s="70"/>
      <c r="V57" s="404"/>
      <c r="W57" s="70"/>
      <c r="X57" s="404"/>
      <c r="Z57" s="407" t="str">
        <f t="shared" si="21"/>
        <v/>
      </c>
      <c r="AA57" s="130" t="str">
        <f t="shared" si="14"/>
        <v/>
      </c>
      <c r="AB57" s="407" t="str">
        <f t="shared" si="15"/>
        <v/>
      </c>
      <c r="AC57" s="130" t="str">
        <f t="shared" si="16"/>
        <v/>
      </c>
      <c r="AD57" s="461"/>
    </row>
    <row r="58" spans="1:30" ht="13.5" hidden="1" outlineLevel="1" thickBot="1" x14ac:dyDescent="0.25">
      <c r="A58" s="6"/>
      <c r="B58" s="500"/>
      <c r="C58" s="501"/>
      <c r="D58" s="501"/>
      <c r="E58" s="501"/>
      <c r="F58" s="501"/>
      <c r="G58" s="501"/>
      <c r="H58" s="501"/>
      <c r="I58" s="502"/>
      <c r="J58" s="139"/>
      <c r="K58" s="254"/>
      <c r="L58" s="429" t="s">
        <v>120</v>
      </c>
      <c r="M58" s="257" t="str">
        <f>IF(LEN($C$5)&lt;=1,
    "",
    IF(
        OR($C$5="Overige (zorg-)instellingen",$C$5="Onderneming"),
        IF(Basisgegevens!$C$5="Ja",
            IFERROR(
                INDEX(Hulpsheets!$AO$3:$AR$18,
                    MATCH($C$9,Hulpsheets!$AN$3:$AN$18,0),
                    MATCH($C$6,Hulpsheets!$AO$3:$AR$3,0)
                ),
                ""
            ),
            IFERROR(
                INDEX(Hulpsheets!$AH$3:$AK$18,
                    MATCH($C$9,Hulpsheets!$AG$3:$AG$18,0),
                    MATCH($C$6,Hulpsheets!$AH$3:$AK$3,0)
                ),
                ""
            )
        ),
        IF($L58="Niet-economische activiteit",
            100%,
            IF(Basisgegevens!$C$5="Ja",
                IFERROR(
                    INDEX(Hulpsheets!$AO$3:$AR$18,
                        MATCH($C$9,Hulpsheets!$AN$3:$AN$18,0),
                        MATCH($C$6,Hulpsheets!$AO$3:$AR$3,0)
                    ),
                    ""
                ),
                IFERROR(
                    INDEX(Hulpsheets!$AH$3:$AK$18,
                        MATCH($C$9,Hulpsheets!$AG$3:$AG$18,0),
                        MATCH($C$6,Hulpsheets!$AH$3:$AK$3,0)
                    ),
                    ""
                )
            )
        )
    )
)</f>
        <v/>
      </c>
      <c r="N58" s="397">
        <f t="shared" si="13"/>
        <v>0</v>
      </c>
      <c r="O58" s="77" t="str">
        <f t="shared" si="17"/>
        <v/>
      </c>
      <c r="P58" s="81" t="str">
        <f t="shared" si="18"/>
        <v/>
      </c>
      <c r="R58" s="404"/>
      <c r="S58" s="403" t="str">
        <f t="shared" si="19"/>
        <v/>
      </c>
      <c r="T58" s="130" t="str">
        <f t="shared" si="20"/>
        <v/>
      </c>
      <c r="U58" s="70"/>
      <c r="V58" s="404"/>
      <c r="W58" s="70"/>
      <c r="X58" s="404"/>
      <c r="Z58" s="407" t="str">
        <f t="shared" si="21"/>
        <v/>
      </c>
      <c r="AA58" s="130" t="str">
        <f t="shared" si="14"/>
        <v/>
      </c>
      <c r="AB58" s="407" t="str">
        <f t="shared" si="15"/>
        <v/>
      </c>
      <c r="AC58" s="130" t="str">
        <f t="shared" si="16"/>
        <v/>
      </c>
      <c r="AD58" s="461"/>
    </row>
    <row r="59" spans="1:30" ht="13.5" hidden="1" outlineLevel="1" thickBot="1" x14ac:dyDescent="0.25">
      <c r="A59" s="6"/>
      <c r="B59" s="500"/>
      <c r="C59" s="501"/>
      <c r="D59" s="501"/>
      <c r="E59" s="501"/>
      <c r="F59" s="501"/>
      <c r="G59" s="501"/>
      <c r="H59" s="501"/>
      <c r="I59" s="502"/>
      <c r="J59" s="139"/>
      <c r="K59" s="254"/>
      <c r="L59" s="429" t="s">
        <v>120</v>
      </c>
      <c r="M59" s="257" t="str">
        <f>IF(LEN($C$5)&lt;=1,
    "",
    IF(
        OR($C$5="Overige (zorg-)instellingen",$C$5="Onderneming"),
        IF(Basisgegevens!$C$5="Ja",
            IFERROR(
                INDEX(Hulpsheets!$AO$3:$AR$18,
                    MATCH($C$9,Hulpsheets!$AN$3:$AN$18,0),
                    MATCH($C$6,Hulpsheets!$AO$3:$AR$3,0)
                ),
                ""
            ),
            IFERROR(
                INDEX(Hulpsheets!$AH$3:$AK$18,
                    MATCH($C$9,Hulpsheets!$AG$3:$AG$18,0),
                    MATCH($C$6,Hulpsheets!$AH$3:$AK$3,0)
                ),
                ""
            )
        ),
        IF($L59="Niet-economische activiteit",
            100%,
            IF(Basisgegevens!$C$5="Ja",
                IFERROR(
                    INDEX(Hulpsheets!$AO$3:$AR$18,
                        MATCH($C$9,Hulpsheets!$AN$3:$AN$18,0),
                        MATCH($C$6,Hulpsheets!$AO$3:$AR$3,0)
                    ),
                    ""
                ),
                IFERROR(
                    INDEX(Hulpsheets!$AH$3:$AK$18,
                        MATCH($C$9,Hulpsheets!$AG$3:$AG$18,0),
                        MATCH($C$6,Hulpsheets!$AH$3:$AK$3,0)
                    ),
                    ""
                )
            )
        )
    )
)</f>
        <v/>
      </c>
      <c r="N59" s="397">
        <f t="shared" si="13"/>
        <v>0</v>
      </c>
      <c r="O59" s="77" t="str">
        <f t="shared" si="17"/>
        <v/>
      </c>
      <c r="P59" s="81" t="str">
        <f t="shared" si="18"/>
        <v/>
      </c>
      <c r="R59" s="404"/>
      <c r="S59" s="403" t="str">
        <f t="shared" si="19"/>
        <v/>
      </c>
      <c r="T59" s="130" t="str">
        <f t="shared" si="20"/>
        <v/>
      </c>
      <c r="U59" s="70"/>
      <c r="V59" s="404"/>
      <c r="W59" s="70"/>
      <c r="X59" s="404"/>
      <c r="Z59" s="407" t="str">
        <f t="shared" si="21"/>
        <v/>
      </c>
      <c r="AA59" s="130" t="str">
        <f t="shared" si="14"/>
        <v/>
      </c>
      <c r="AB59" s="407" t="str">
        <f t="shared" si="15"/>
        <v/>
      </c>
      <c r="AC59" s="130" t="str">
        <f t="shared" si="16"/>
        <v/>
      </c>
      <c r="AD59" s="461"/>
    </row>
    <row r="60" spans="1:30" ht="13.5" hidden="1" outlineLevel="1" thickBot="1" x14ac:dyDescent="0.25">
      <c r="A60" s="6"/>
      <c r="B60" s="500"/>
      <c r="C60" s="501"/>
      <c r="D60" s="501"/>
      <c r="E60" s="501"/>
      <c r="F60" s="501"/>
      <c r="G60" s="501"/>
      <c r="H60" s="501"/>
      <c r="I60" s="502"/>
      <c r="J60" s="139"/>
      <c r="K60" s="254"/>
      <c r="L60" s="429" t="s">
        <v>120</v>
      </c>
      <c r="M60" s="257" t="str">
        <f>IF(LEN($C$5)&lt;=1,
    "",
    IF(
        OR($C$5="Overige (zorg-)instellingen",$C$5="Onderneming"),
        IF(Basisgegevens!$C$5="Ja",
            IFERROR(
                INDEX(Hulpsheets!$AO$3:$AR$18,
                    MATCH($C$9,Hulpsheets!$AN$3:$AN$18,0),
                    MATCH($C$6,Hulpsheets!$AO$3:$AR$3,0)
                ),
                ""
            ),
            IFERROR(
                INDEX(Hulpsheets!$AH$3:$AK$18,
                    MATCH($C$9,Hulpsheets!$AG$3:$AG$18,0),
                    MATCH($C$6,Hulpsheets!$AH$3:$AK$3,0)
                ),
                ""
            )
        ),
        IF($L60="Niet-economische activiteit",
            100%,
            IF(Basisgegevens!$C$5="Ja",
                IFERROR(
                    INDEX(Hulpsheets!$AO$3:$AR$18,
                        MATCH($C$9,Hulpsheets!$AN$3:$AN$18,0),
                        MATCH($C$6,Hulpsheets!$AO$3:$AR$3,0)
                    ),
                    ""
                ),
                IFERROR(
                    INDEX(Hulpsheets!$AH$3:$AK$18,
                        MATCH($C$9,Hulpsheets!$AG$3:$AG$18,0),
                        MATCH($C$6,Hulpsheets!$AH$3:$AK$3,0)
                    ),
                    ""
                )
            )
        )
    )
)</f>
        <v/>
      </c>
      <c r="N60" s="397">
        <f t="shared" si="13"/>
        <v>0</v>
      </c>
      <c r="O60" s="77" t="str">
        <f t="shared" si="17"/>
        <v/>
      </c>
      <c r="P60" s="81" t="str">
        <f t="shared" si="18"/>
        <v/>
      </c>
      <c r="R60" s="404"/>
      <c r="S60" s="403" t="str">
        <f t="shared" si="19"/>
        <v/>
      </c>
      <c r="T60" s="130" t="str">
        <f t="shared" si="20"/>
        <v/>
      </c>
      <c r="U60" s="70"/>
      <c r="V60" s="404"/>
      <c r="W60" s="70"/>
      <c r="X60" s="404"/>
      <c r="Z60" s="407" t="str">
        <f t="shared" si="21"/>
        <v/>
      </c>
      <c r="AA60" s="130" t="str">
        <f t="shared" si="14"/>
        <v/>
      </c>
      <c r="AB60" s="407" t="str">
        <f t="shared" si="15"/>
        <v/>
      </c>
      <c r="AC60" s="130" t="str">
        <f t="shared" si="16"/>
        <v/>
      </c>
      <c r="AD60" s="461"/>
    </row>
    <row r="61" spans="1:30" ht="13.5" hidden="1" outlineLevel="1" thickBot="1" x14ac:dyDescent="0.25">
      <c r="A61" s="6"/>
      <c r="B61" s="500"/>
      <c r="C61" s="501"/>
      <c r="D61" s="501"/>
      <c r="E61" s="501"/>
      <c r="F61" s="501"/>
      <c r="G61" s="501"/>
      <c r="H61" s="501"/>
      <c r="I61" s="502"/>
      <c r="J61" s="139"/>
      <c r="K61" s="254"/>
      <c r="L61" s="429" t="s">
        <v>120</v>
      </c>
      <c r="M61" s="257" t="str">
        <f>IF(LEN($C$5)&lt;=1,
    "",
    IF(
        OR($C$5="Overige (zorg-)instellingen",$C$5="Onderneming"),
        IF(Basisgegevens!$C$5="Ja",
            IFERROR(
                INDEX(Hulpsheets!$AO$3:$AR$18,
                    MATCH($C$9,Hulpsheets!$AN$3:$AN$18,0),
                    MATCH($C$6,Hulpsheets!$AO$3:$AR$3,0)
                ),
                ""
            ),
            IFERROR(
                INDEX(Hulpsheets!$AH$3:$AK$18,
                    MATCH($C$9,Hulpsheets!$AG$3:$AG$18,0),
                    MATCH($C$6,Hulpsheets!$AH$3:$AK$3,0)
                ),
                ""
            )
        ),
        IF($L61="Niet-economische activiteit",
            100%,
            IF(Basisgegevens!$C$5="Ja",
                IFERROR(
                    INDEX(Hulpsheets!$AO$3:$AR$18,
                        MATCH($C$9,Hulpsheets!$AN$3:$AN$18,0),
                        MATCH($C$6,Hulpsheets!$AO$3:$AR$3,0)
                    ),
                    ""
                ),
                IFERROR(
                    INDEX(Hulpsheets!$AH$3:$AK$18,
                        MATCH($C$9,Hulpsheets!$AG$3:$AG$18,0),
                        MATCH($C$6,Hulpsheets!$AH$3:$AK$3,0)
                    ),
                    ""
                )
            )
        )
    )
)</f>
        <v/>
      </c>
      <c r="N61" s="397">
        <f t="shared" si="13"/>
        <v>0</v>
      </c>
      <c r="O61" s="77" t="str">
        <f t="shared" si="17"/>
        <v/>
      </c>
      <c r="P61" s="81" t="str">
        <f t="shared" si="18"/>
        <v/>
      </c>
      <c r="R61" s="404"/>
      <c r="S61" s="403" t="str">
        <f t="shared" si="19"/>
        <v/>
      </c>
      <c r="T61" s="130" t="str">
        <f t="shared" si="20"/>
        <v/>
      </c>
      <c r="U61" s="70"/>
      <c r="V61" s="404"/>
      <c r="W61" s="70"/>
      <c r="X61" s="404"/>
      <c r="Z61" s="407" t="str">
        <f t="shared" si="21"/>
        <v/>
      </c>
      <c r="AA61" s="130" t="str">
        <f t="shared" si="14"/>
        <v/>
      </c>
      <c r="AB61" s="407" t="str">
        <f t="shared" si="15"/>
        <v/>
      </c>
      <c r="AC61" s="130" t="str">
        <f t="shared" si="16"/>
        <v/>
      </c>
      <c r="AD61" s="461"/>
    </row>
    <row r="62" spans="1:30" ht="13.5" hidden="1" outlineLevel="1" thickBot="1" x14ac:dyDescent="0.25">
      <c r="A62" s="6"/>
      <c r="B62" s="500"/>
      <c r="C62" s="501"/>
      <c r="D62" s="501"/>
      <c r="E62" s="501"/>
      <c r="F62" s="501"/>
      <c r="G62" s="501"/>
      <c r="H62" s="501"/>
      <c r="I62" s="502"/>
      <c r="J62" s="139"/>
      <c r="K62" s="254"/>
      <c r="L62" s="429" t="s">
        <v>120</v>
      </c>
      <c r="M62" s="257" t="str">
        <f>IF(LEN($C$5)&lt;=1,
    "",
    IF(
        OR($C$5="Overige (zorg-)instellingen",$C$5="Onderneming"),
        IF(Basisgegevens!$C$5="Ja",
            IFERROR(
                INDEX(Hulpsheets!$AO$3:$AR$18,
                    MATCH($C$9,Hulpsheets!$AN$3:$AN$18,0),
                    MATCH($C$6,Hulpsheets!$AO$3:$AR$3,0)
                ),
                ""
            ),
            IFERROR(
                INDEX(Hulpsheets!$AH$3:$AK$18,
                    MATCH($C$9,Hulpsheets!$AG$3:$AG$18,0),
                    MATCH($C$6,Hulpsheets!$AH$3:$AK$3,0)
                ),
                ""
            )
        ),
        IF($L62="Niet-economische activiteit",
            100%,
            IF(Basisgegevens!$C$5="Ja",
                IFERROR(
                    INDEX(Hulpsheets!$AO$3:$AR$18,
                        MATCH($C$9,Hulpsheets!$AN$3:$AN$18,0),
                        MATCH($C$6,Hulpsheets!$AO$3:$AR$3,0)
                    ),
                    ""
                ),
                IFERROR(
                    INDEX(Hulpsheets!$AH$3:$AK$18,
                        MATCH($C$9,Hulpsheets!$AG$3:$AG$18,0),
                        MATCH($C$6,Hulpsheets!$AH$3:$AK$3,0)
                    ),
                    ""
                )
            )
        )
    )
)</f>
        <v/>
      </c>
      <c r="N62" s="397">
        <f t="shared" si="13"/>
        <v>0</v>
      </c>
      <c r="O62" s="77" t="str">
        <f t="shared" si="17"/>
        <v/>
      </c>
      <c r="P62" s="81" t="str">
        <f t="shared" si="18"/>
        <v/>
      </c>
      <c r="R62" s="404"/>
      <c r="S62" s="403" t="str">
        <f t="shared" si="19"/>
        <v/>
      </c>
      <c r="T62" s="130" t="str">
        <f t="shared" si="20"/>
        <v/>
      </c>
      <c r="U62" s="70"/>
      <c r="V62" s="404"/>
      <c r="W62" s="70"/>
      <c r="X62" s="404"/>
      <c r="Z62" s="407" t="str">
        <f t="shared" si="21"/>
        <v/>
      </c>
      <c r="AA62" s="130" t="str">
        <f t="shared" si="14"/>
        <v/>
      </c>
      <c r="AB62" s="407" t="str">
        <f t="shared" si="15"/>
        <v/>
      </c>
      <c r="AC62" s="130" t="str">
        <f t="shared" si="16"/>
        <v/>
      </c>
      <c r="AD62" s="461"/>
    </row>
    <row r="63" spans="1:30" ht="13.5" hidden="1" outlineLevel="1" thickBot="1" x14ac:dyDescent="0.25">
      <c r="A63" s="6"/>
      <c r="B63" s="500"/>
      <c r="C63" s="501"/>
      <c r="D63" s="501"/>
      <c r="E63" s="501"/>
      <c r="F63" s="501"/>
      <c r="G63" s="501"/>
      <c r="H63" s="501"/>
      <c r="I63" s="502"/>
      <c r="J63" s="139"/>
      <c r="K63" s="254"/>
      <c r="L63" s="429" t="s">
        <v>120</v>
      </c>
      <c r="M63" s="257" t="str">
        <f>IF(LEN($C$5)&lt;=1,
    "",
    IF(
        OR($C$5="Overige (zorg-)instellingen",$C$5="Onderneming"),
        IF(Basisgegevens!$C$5="Ja",
            IFERROR(
                INDEX(Hulpsheets!$AO$3:$AR$18,
                    MATCH($C$9,Hulpsheets!$AN$3:$AN$18,0),
                    MATCH($C$6,Hulpsheets!$AO$3:$AR$3,0)
                ),
                ""
            ),
            IFERROR(
                INDEX(Hulpsheets!$AH$3:$AK$18,
                    MATCH($C$9,Hulpsheets!$AG$3:$AG$18,0),
                    MATCH($C$6,Hulpsheets!$AH$3:$AK$3,0)
                ),
                ""
            )
        ),
        IF($L63="Niet-economische activiteit",
            100%,
            IF(Basisgegevens!$C$5="Ja",
                IFERROR(
                    INDEX(Hulpsheets!$AO$3:$AR$18,
                        MATCH($C$9,Hulpsheets!$AN$3:$AN$18,0),
                        MATCH($C$6,Hulpsheets!$AO$3:$AR$3,0)
                    ),
                    ""
                ),
                IFERROR(
                    INDEX(Hulpsheets!$AH$3:$AK$18,
                        MATCH($C$9,Hulpsheets!$AG$3:$AG$18,0),
                        MATCH($C$6,Hulpsheets!$AH$3:$AK$3,0)
                    ),
                    ""
                )
            )
        )
    )
)</f>
        <v/>
      </c>
      <c r="N63" s="397">
        <f t="shared" si="13"/>
        <v>0</v>
      </c>
      <c r="O63" s="77" t="str">
        <f t="shared" si="17"/>
        <v/>
      </c>
      <c r="P63" s="81" t="str">
        <f t="shared" si="18"/>
        <v/>
      </c>
      <c r="R63" s="404"/>
      <c r="S63" s="403" t="str">
        <f t="shared" si="19"/>
        <v/>
      </c>
      <c r="T63" s="130" t="str">
        <f t="shared" si="20"/>
        <v/>
      </c>
      <c r="U63" s="70"/>
      <c r="V63" s="404"/>
      <c r="W63" s="70"/>
      <c r="X63" s="404"/>
      <c r="Z63" s="407" t="str">
        <f t="shared" si="21"/>
        <v/>
      </c>
      <c r="AA63" s="130" t="str">
        <f t="shared" si="14"/>
        <v/>
      </c>
      <c r="AB63" s="407" t="str">
        <f t="shared" si="15"/>
        <v/>
      </c>
      <c r="AC63" s="130" t="str">
        <f t="shared" si="16"/>
        <v/>
      </c>
      <c r="AD63" s="461"/>
    </row>
    <row r="64" spans="1:30" ht="13.5" hidden="1" outlineLevel="1" thickBot="1" x14ac:dyDescent="0.25">
      <c r="A64" s="6"/>
      <c r="B64" s="500"/>
      <c r="C64" s="501"/>
      <c r="D64" s="501"/>
      <c r="E64" s="501"/>
      <c r="F64" s="501"/>
      <c r="G64" s="501"/>
      <c r="H64" s="501"/>
      <c r="I64" s="502"/>
      <c r="J64" s="139"/>
      <c r="K64" s="254"/>
      <c r="L64" s="429" t="s">
        <v>120</v>
      </c>
      <c r="M64" s="257" t="str">
        <f>IF(LEN($C$5)&lt;=1,
    "",
    IF(
        OR($C$5="Overige (zorg-)instellingen",$C$5="Onderneming"),
        IF(Basisgegevens!$C$5="Ja",
            IFERROR(
                INDEX(Hulpsheets!$AO$3:$AR$18,
                    MATCH($C$9,Hulpsheets!$AN$3:$AN$18,0),
                    MATCH($C$6,Hulpsheets!$AO$3:$AR$3,0)
                ),
                ""
            ),
            IFERROR(
                INDEX(Hulpsheets!$AH$3:$AK$18,
                    MATCH($C$9,Hulpsheets!$AG$3:$AG$18,0),
                    MATCH($C$6,Hulpsheets!$AH$3:$AK$3,0)
                ),
                ""
            )
        ),
        IF($L64="Niet-economische activiteit",
            100%,
            IF(Basisgegevens!$C$5="Ja",
                IFERROR(
                    INDEX(Hulpsheets!$AO$3:$AR$18,
                        MATCH($C$9,Hulpsheets!$AN$3:$AN$18,0),
                        MATCH($C$6,Hulpsheets!$AO$3:$AR$3,0)
                    ),
                    ""
                ),
                IFERROR(
                    INDEX(Hulpsheets!$AH$3:$AK$18,
                        MATCH($C$9,Hulpsheets!$AG$3:$AG$18,0),
                        MATCH($C$6,Hulpsheets!$AH$3:$AK$3,0)
                    ),
                    ""
                )
            )
        )
    )
)</f>
        <v/>
      </c>
      <c r="N64" s="397">
        <f t="shared" si="13"/>
        <v>0</v>
      </c>
      <c r="O64" s="77" t="str">
        <f t="shared" si="17"/>
        <v/>
      </c>
      <c r="P64" s="81" t="str">
        <f t="shared" si="18"/>
        <v/>
      </c>
      <c r="R64" s="404"/>
      <c r="S64" s="403" t="str">
        <f t="shared" si="19"/>
        <v/>
      </c>
      <c r="T64" s="130" t="str">
        <f t="shared" si="20"/>
        <v/>
      </c>
      <c r="U64" s="70"/>
      <c r="V64" s="404"/>
      <c r="W64" s="70"/>
      <c r="X64" s="404"/>
      <c r="Z64" s="407" t="str">
        <f t="shared" si="21"/>
        <v/>
      </c>
      <c r="AA64" s="130" t="str">
        <f t="shared" si="14"/>
        <v/>
      </c>
      <c r="AB64" s="407" t="str">
        <f t="shared" si="15"/>
        <v/>
      </c>
      <c r="AC64" s="130" t="str">
        <f t="shared" si="16"/>
        <v/>
      </c>
      <c r="AD64" s="461"/>
    </row>
    <row r="65" spans="1:30" ht="13.5" hidden="1" outlineLevel="1" thickBot="1" x14ac:dyDescent="0.25">
      <c r="A65" s="6"/>
      <c r="B65" s="500"/>
      <c r="C65" s="501"/>
      <c r="D65" s="501"/>
      <c r="E65" s="501"/>
      <c r="F65" s="501"/>
      <c r="G65" s="501"/>
      <c r="H65" s="501"/>
      <c r="I65" s="502"/>
      <c r="J65" s="139"/>
      <c r="K65" s="254"/>
      <c r="L65" s="429" t="s">
        <v>120</v>
      </c>
      <c r="M65" s="257" t="str">
        <f>IF(LEN($C$5)&lt;=1,
    "",
    IF(
        OR($C$5="Overige (zorg-)instellingen",$C$5="Onderneming"),
        IF(Basisgegevens!$C$5="Ja",
            IFERROR(
                INDEX(Hulpsheets!$AO$3:$AR$18,
                    MATCH($C$9,Hulpsheets!$AN$3:$AN$18,0),
                    MATCH($C$6,Hulpsheets!$AO$3:$AR$3,0)
                ),
                ""
            ),
            IFERROR(
                INDEX(Hulpsheets!$AH$3:$AK$18,
                    MATCH($C$9,Hulpsheets!$AG$3:$AG$18,0),
                    MATCH($C$6,Hulpsheets!$AH$3:$AK$3,0)
                ),
                ""
            )
        ),
        IF($L65="Niet-economische activiteit",
            100%,
            IF(Basisgegevens!$C$5="Ja",
                IFERROR(
                    INDEX(Hulpsheets!$AO$3:$AR$18,
                        MATCH($C$9,Hulpsheets!$AN$3:$AN$18,0),
                        MATCH($C$6,Hulpsheets!$AO$3:$AR$3,0)
                    ),
                    ""
                ),
                IFERROR(
                    INDEX(Hulpsheets!$AH$3:$AK$18,
                        MATCH($C$9,Hulpsheets!$AG$3:$AG$18,0),
                        MATCH($C$6,Hulpsheets!$AH$3:$AK$3,0)
                    ),
                    ""
                )
            )
        )
    )
)</f>
        <v/>
      </c>
      <c r="N65" s="397">
        <f t="shared" si="13"/>
        <v>0</v>
      </c>
      <c r="O65" s="77" t="str">
        <f t="shared" si="17"/>
        <v/>
      </c>
      <c r="P65" s="81" t="str">
        <f t="shared" si="18"/>
        <v/>
      </c>
      <c r="R65" s="404"/>
      <c r="S65" s="403" t="str">
        <f t="shared" si="19"/>
        <v/>
      </c>
      <c r="T65" s="130" t="str">
        <f t="shared" si="20"/>
        <v/>
      </c>
      <c r="U65" s="70"/>
      <c r="V65" s="404"/>
      <c r="W65" s="70"/>
      <c r="X65" s="404"/>
      <c r="Z65" s="407" t="str">
        <f t="shared" si="21"/>
        <v/>
      </c>
      <c r="AA65" s="130" t="str">
        <f t="shared" si="14"/>
        <v/>
      </c>
      <c r="AB65" s="407" t="str">
        <f t="shared" si="15"/>
        <v/>
      </c>
      <c r="AC65" s="130" t="str">
        <f t="shared" si="16"/>
        <v/>
      </c>
      <c r="AD65" s="461"/>
    </row>
    <row r="66" spans="1:30" ht="13.5" hidden="1" outlineLevel="1" thickBot="1" x14ac:dyDescent="0.25">
      <c r="A66" s="6"/>
      <c r="B66" s="500"/>
      <c r="C66" s="501"/>
      <c r="D66" s="501"/>
      <c r="E66" s="501"/>
      <c r="F66" s="501"/>
      <c r="G66" s="501"/>
      <c r="H66" s="501"/>
      <c r="I66" s="502"/>
      <c r="J66" s="139"/>
      <c r="K66" s="254"/>
      <c r="L66" s="429" t="s">
        <v>120</v>
      </c>
      <c r="M66" s="257" t="str">
        <f>IF(LEN($C$5)&lt;=1,
    "",
    IF(
        OR($C$5="Overige (zorg-)instellingen",$C$5="Onderneming"),
        IF(Basisgegevens!$C$5="Ja",
            IFERROR(
                INDEX(Hulpsheets!$AO$3:$AR$18,
                    MATCH($C$9,Hulpsheets!$AN$3:$AN$18,0),
                    MATCH($C$6,Hulpsheets!$AO$3:$AR$3,0)
                ),
                ""
            ),
            IFERROR(
                INDEX(Hulpsheets!$AH$3:$AK$18,
                    MATCH($C$9,Hulpsheets!$AG$3:$AG$18,0),
                    MATCH($C$6,Hulpsheets!$AH$3:$AK$3,0)
                ),
                ""
            )
        ),
        IF($L66="Niet-economische activiteit",
            100%,
            IF(Basisgegevens!$C$5="Ja",
                IFERROR(
                    INDEX(Hulpsheets!$AO$3:$AR$18,
                        MATCH($C$9,Hulpsheets!$AN$3:$AN$18,0),
                        MATCH($C$6,Hulpsheets!$AO$3:$AR$3,0)
                    ),
                    ""
                ),
                IFERROR(
                    INDEX(Hulpsheets!$AH$3:$AK$18,
                        MATCH($C$9,Hulpsheets!$AG$3:$AG$18,0),
                        MATCH($C$6,Hulpsheets!$AH$3:$AK$3,0)
                    ),
                    ""
                )
            )
        )
    )
)</f>
        <v/>
      </c>
      <c r="N66" s="397">
        <f t="shared" si="13"/>
        <v>0</v>
      </c>
      <c r="O66" s="77" t="str">
        <f t="shared" si="17"/>
        <v/>
      </c>
      <c r="P66" s="81" t="str">
        <f t="shared" si="18"/>
        <v/>
      </c>
      <c r="R66" s="404"/>
      <c r="S66" s="403" t="str">
        <f t="shared" si="19"/>
        <v/>
      </c>
      <c r="T66" s="130" t="str">
        <f t="shared" si="20"/>
        <v/>
      </c>
      <c r="U66" s="70"/>
      <c r="V66" s="404"/>
      <c r="W66" s="70"/>
      <c r="X66" s="404"/>
      <c r="Z66" s="407" t="str">
        <f t="shared" si="21"/>
        <v/>
      </c>
      <c r="AA66" s="130" t="str">
        <f t="shared" si="14"/>
        <v/>
      </c>
      <c r="AB66" s="407" t="str">
        <f t="shared" si="15"/>
        <v/>
      </c>
      <c r="AC66" s="130" t="str">
        <f t="shared" si="16"/>
        <v/>
      </c>
      <c r="AD66" s="461"/>
    </row>
    <row r="67" spans="1:30" ht="13.5" hidden="1" outlineLevel="1" thickBot="1" x14ac:dyDescent="0.25">
      <c r="A67" s="6"/>
      <c r="B67" s="518"/>
      <c r="C67" s="519"/>
      <c r="D67" s="519"/>
      <c r="E67" s="519"/>
      <c r="F67" s="519"/>
      <c r="G67" s="519"/>
      <c r="H67" s="519"/>
      <c r="I67" s="520"/>
      <c r="J67" s="140"/>
      <c r="K67" s="293"/>
      <c r="L67" s="428" t="s">
        <v>120</v>
      </c>
      <c r="M67" s="427" t="str">
        <f>IF(LEN($C$5)&lt;=1,
    "",
    IF(
        OR($C$5="Overige (zorg-)instellingen",$C$5="Onderneming"),
        IF(Basisgegevens!$C$5="Ja",
            IFERROR(
                INDEX(Hulpsheets!$AO$3:$AR$18,
                    MATCH($C$9,Hulpsheets!$AN$3:$AN$18,0),
                    MATCH($C$6,Hulpsheets!$AO$3:$AR$3,0)
                ),
                ""
            ),
            IFERROR(
                INDEX(Hulpsheets!$AH$3:$AK$18,
                    MATCH($C$9,Hulpsheets!$AG$3:$AG$18,0),
                    MATCH($C$6,Hulpsheets!$AH$3:$AK$3,0)
                ),
                ""
            )
        ),
        IF($L67="Niet-economische activiteit",
            100%,
            IF(Basisgegevens!$C$5="Ja",
                IFERROR(
                    INDEX(Hulpsheets!$AO$3:$AR$18,
                        MATCH($C$9,Hulpsheets!$AN$3:$AN$18,0),
                        MATCH($C$6,Hulpsheets!$AO$3:$AR$3,0)
                    ),
                    ""
                ),
                IFERROR(
                    INDEX(Hulpsheets!$AH$3:$AK$18,
                        MATCH($C$9,Hulpsheets!$AG$3:$AG$18,0),
                        MATCH($C$6,Hulpsheets!$AH$3:$AK$3,0)
                    ),
                    ""
                )
            )
        )
    )
)</f>
        <v/>
      </c>
      <c r="N67" s="397">
        <f t="shared" si="13"/>
        <v>0</v>
      </c>
      <c r="O67" s="87" t="str">
        <f t="shared" si="17"/>
        <v/>
      </c>
      <c r="P67" s="83" t="str">
        <f t="shared" si="18"/>
        <v/>
      </c>
      <c r="R67" s="405"/>
      <c r="S67" s="403" t="str">
        <f t="shared" si="19"/>
        <v/>
      </c>
      <c r="T67" s="365" t="str">
        <f t="shared" si="20"/>
        <v/>
      </c>
      <c r="U67" s="70"/>
      <c r="V67" s="411"/>
      <c r="W67" s="70"/>
      <c r="X67" s="411"/>
      <c r="Z67" s="407" t="str">
        <f>IFERROR($V67*(1-$M67),"")</f>
        <v/>
      </c>
      <c r="AA67" s="365" t="str">
        <f t="shared" si="14"/>
        <v/>
      </c>
      <c r="AB67" s="407" t="str">
        <f t="shared" si="15"/>
        <v/>
      </c>
      <c r="AC67" s="365" t="str">
        <f t="shared" si="16"/>
        <v/>
      </c>
      <c r="AD67" s="461"/>
    </row>
    <row r="68" spans="1:30" ht="13.5" collapsed="1" thickBot="1" x14ac:dyDescent="0.25">
      <c r="A68" s="5"/>
      <c r="B68" s="40"/>
      <c r="C68" s="40"/>
      <c r="D68" s="7"/>
      <c r="E68" s="6"/>
      <c r="F68" s="6"/>
      <c r="G68" s="6"/>
      <c r="H68" s="6"/>
      <c r="I68" s="9"/>
      <c r="J68" s="97"/>
      <c r="L68" s="418" t="s">
        <v>102</v>
      </c>
      <c r="M68" s="78"/>
      <c r="N68" s="101">
        <f>SUM(N43:N67)</f>
        <v>0</v>
      </c>
      <c r="O68" s="101">
        <f>SUM(O43:O67)</f>
        <v>0</v>
      </c>
      <c r="P68" s="101">
        <f>SUM(P43:P67)</f>
        <v>0</v>
      </c>
      <c r="R68" s="439">
        <f>SUM(R43:R67)</f>
        <v>0</v>
      </c>
      <c r="S68" s="102">
        <f>SUM(S43:S67)</f>
        <v>0</v>
      </c>
      <c r="T68" s="102">
        <f>SUM(T43:T67)</f>
        <v>0</v>
      </c>
      <c r="U68" s="100"/>
      <c r="V68" s="364">
        <f>SUM(V43:V67)</f>
        <v>0</v>
      </c>
      <c r="W68" s="70"/>
      <c r="X68" s="364">
        <f>SUM(X43:X67)</f>
        <v>0</v>
      </c>
      <c r="Z68" s="410">
        <f>SUM(Z43:Z67)</f>
        <v>0</v>
      </c>
      <c r="AA68" s="364">
        <f>SUM(AA43:AA67)</f>
        <v>0</v>
      </c>
      <c r="AB68" s="410">
        <f>SUM(AB43:AB67)</f>
        <v>0</v>
      </c>
      <c r="AC68" s="364">
        <f>SUM(AC43:AC67)</f>
        <v>0</v>
      </c>
      <c r="AD68" s="462"/>
    </row>
    <row r="69" spans="1:30" ht="13.5" thickBot="1" x14ac:dyDescent="0.25">
      <c r="B69" s="32"/>
      <c r="C69" s="32"/>
      <c r="D69" s="103"/>
      <c r="E69" s="104"/>
      <c r="F69" s="104"/>
      <c r="G69" s="105"/>
      <c r="H69" s="105"/>
      <c r="I69" s="29"/>
      <c r="J69" s="105"/>
      <c r="K69" s="105"/>
      <c r="L69" s="105"/>
      <c r="M69" s="259"/>
      <c r="N69" s="105"/>
      <c r="O69" s="105"/>
      <c r="P69" s="29"/>
      <c r="Q69" s="29"/>
      <c r="R69" s="29"/>
      <c r="S69" s="29"/>
      <c r="T69" s="29"/>
      <c r="U69" s="29"/>
      <c r="V69" s="29"/>
      <c r="W69" s="29"/>
      <c r="X69" s="29"/>
      <c r="Z69" s="29"/>
      <c r="AA69" s="29"/>
      <c r="AB69" s="29"/>
    </row>
    <row r="70" spans="1:30" ht="15.75" customHeight="1" thickBot="1" x14ac:dyDescent="0.25">
      <c r="B70" s="503" t="s">
        <v>108</v>
      </c>
      <c r="C70" s="503"/>
      <c r="D70" s="503"/>
      <c r="E70" s="503"/>
      <c r="F70" s="29"/>
      <c r="I70" s="29"/>
      <c r="P70" s="29"/>
      <c r="Q70" s="29"/>
      <c r="R70" s="406" t="s">
        <v>87</v>
      </c>
      <c r="S70" s="401"/>
      <c r="T70" s="402"/>
      <c r="U70" s="6"/>
      <c r="V70" s="498" t="s">
        <v>61</v>
      </c>
      <c r="W70" s="6"/>
      <c r="X70" s="498" t="s">
        <v>62</v>
      </c>
      <c r="Z70" s="401"/>
      <c r="AA70" s="402"/>
      <c r="AB70" s="401"/>
      <c r="AC70" s="402"/>
      <c r="AD70" s="460"/>
    </row>
    <row r="71" spans="1:30" ht="13.5" thickBot="1" x14ac:dyDescent="0.25">
      <c r="B71" s="106"/>
      <c r="C71" s="106"/>
      <c r="D71" s="107"/>
      <c r="E71" s="107"/>
      <c r="G71" s="107"/>
      <c r="H71" s="108"/>
      <c r="I71" s="95"/>
      <c r="J71" s="107"/>
      <c r="K71" s="107"/>
      <c r="L71" s="107"/>
      <c r="P71" s="29"/>
      <c r="Q71" s="29"/>
      <c r="R71" s="6"/>
      <c r="S71" s="6"/>
      <c r="T71" s="6"/>
      <c r="U71" s="6"/>
      <c r="V71" s="499"/>
      <c r="W71" s="415"/>
      <c r="X71" s="499"/>
      <c r="Z71" s="6"/>
      <c r="AA71" s="6"/>
      <c r="AB71" s="6"/>
      <c r="AC71" s="97"/>
      <c r="AD71" s="97"/>
    </row>
    <row r="72" spans="1:30" ht="21" customHeight="1" thickBot="1" x14ac:dyDescent="0.25">
      <c r="A72" s="120"/>
      <c r="B72" s="529" t="s">
        <v>109</v>
      </c>
      <c r="C72" s="530"/>
      <c r="D72" s="530"/>
      <c r="E72" s="530"/>
      <c r="F72" s="530"/>
      <c r="G72" s="530"/>
      <c r="H72" s="530"/>
      <c r="I72" s="531"/>
      <c r="J72" s="236" t="s">
        <v>110</v>
      </c>
      <c r="K72" s="236" t="s">
        <v>111</v>
      </c>
      <c r="L72" s="236" t="s">
        <v>235</v>
      </c>
      <c r="M72" s="143" t="s">
        <v>94</v>
      </c>
      <c r="N72" s="237" t="s">
        <v>66</v>
      </c>
      <c r="O72" s="237" t="s">
        <v>95</v>
      </c>
      <c r="P72" s="237" t="s">
        <v>96</v>
      </c>
      <c r="Q72" s="120"/>
      <c r="R72" s="239" t="s">
        <v>68</v>
      </c>
      <c r="S72" s="238" t="s">
        <v>97</v>
      </c>
      <c r="T72" s="238" t="s">
        <v>70</v>
      </c>
      <c r="U72" s="119"/>
      <c r="V72" s="239" t="s">
        <v>68</v>
      </c>
      <c r="W72" s="414"/>
      <c r="X72" s="239" t="s">
        <v>68</v>
      </c>
      <c r="Y72" s="120"/>
      <c r="Z72" s="238" t="s">
        <v>97</v>
      </c>
      <c r="AA72" s="238" t="s">
        <v>70</v>
      </c>
      <c r="AB72" s="238" t="s">
        <v>97</v>
      </c>
      <c r="AC72" s="238" t="s">
        <v>70</v>
      </c>
      <c r="AD72" s="118"/>
    </row>
    <row r="73" spans="1:30" x14ac:dyDescent="0.2">
      <c r="B73" s="516"/>
      <c r="C73" s="517"/>
      <c r="D73" s="517"/>
      <c r="E73" s="517"/>
      <c r="F73" s="517"/>
      <c r="G73" s="517"/>
      <c r="H73" s="517"/>
      <c r="I73" s="517"/>
      <c r="J73" s="71"/>
      <c r="K73" s="253"/>
      <c r="L73" s="429" t="s">
        <v>120</v>
      </c>
      <c r="M73" s="257" t="str">
        <f>IF(LEN($C$5)&lt;=1,
    "",
    IF(
        OR($C$5="Overige (zorg-)instellingen",$C$5="Onderneming"),
        IF(Basisgegevens!$C$5="Ja",
            IFERROR(
                INDEX(Hulpsheets!$AO$3:$AR$18,
                    MATCH($C$9,Hulpsheets!$AN$3:$AN$18,0),
                    MATCH($C$6,Hulpsheets!$AO$3:$AR$3,0)
                ),
                ""
            ),
            IFERROR(
                INDEX(Hulpsheets!$AH$3:$AK$18,
                    MATCH($C$9,Hulpsheets!$AG$3:$AG$18,0),
                    MATCH($C$6,Hulpsheets!$AH$3:$AK$3,0)
                ),
                ""
            )
        ),
        IF($L73="Niet-economische activiteit",
            100%,
            IF(Basisgegevens!$C$5="Ja",
                IFERROR(
                    INDEX(Hulpsheets!$AO$3:$AR$18,
                        MATCH($C$9,Hulpsheets!$AN$3:$AN$18,0),
                        MATCH($C$6,Hulpsheets!$AO$3:$AR$3,0)
                    ),
                    ""
                ),
                IFERROR(
                    INDEX(Hulpsheets!$AH$3:$AK$18,
                        MATCH($C$9,Hulpsheets!$AG$3:$AG$18,0),
                        MATCH($C$6,Hulpsheets!$AH$3:$AK$3,0)
                    ),
                    ""
                )
            )
        )
    )
)</f>
        <v/>
      </c>
      <c r="N73" s="397">
        <f t="shared" ref="N73:N97" si="22">IFERROR(J73*K73,"")</f>
        <v>0</v>
      </c>
      <c r="O73" s="82" t="str">
        <f t="shared" ref="O73:O97" si="23">IFERROR(N73*M73,"")</f>
        <v/>
      </c>
      <c r="P73" s="85" t="str">
        <f t="shared" ref="P73:P97" si="24">IFERROR(N73-O73,"")</f>
        <v/>
      </c>
      <c r="R73" s="404"/>
      <c r="S73" s="403" t="str">
        <f>IFERROR($R73*(1-$M73),"")</f>
        <v/>
      </c>
      <c r="T73" s="130" t="str">
        <f t="shared" ref="T73:T97" si="25">IFERROR(R73-S73,"")</f>
        <v/>
      </c>
      <c r="U73" s="80"/>
      <c r="V73" s="404"/>
      <c r="W73" s="70"/>
      <c r="X73" s="404"/>
      <c r="Z73" s="407" t="str">
        <f>IFERROR($V73*(1-$M73),"")</f>
        <v/>
      </c>
      <c r="AA73" s="130" t="str">
        <f t="shared" ref="AA73:AA97" si="26">IFERROR(V73-Z73,"")</f>
        <v/>
      </c>
      <c r="AB73" s="407" t="str">
        <f t="shared" ref="AB73:AB97" si="27">IFERROR($X73*(1-$M73),"")</f>
        <v/>
      </c>
      <c r="AC73" s="130" t="str">
        <f t="shared" ref="AC73:AC97" si="28">IFERROR(X73-AB73,"")</f>
        <v/>
      </c>
      <c r="AD73" s="461"/>
    </row>
    <row r="74" spans="1:30" x14ac:dyDescent="0.2">
      <c r="B74" s="514"/>
      <c r="C74" s="515"/>
      <c r="D74" s="515"/>
      <c r="E74" s="515"/>
      <c r="F74" s="515"/>
      <c r="G74" s="515"/>
      <c r="H74" s="515"/>
      <c r="I74" s="515"/>
      <c r="J74" s="48"/>
      <c r="K74" s="254"/>
      <c r="L74" s="429" t="s">
        <v>120</v>
      </c>
      <c r="M74" s="257" t="str">
        <f>IF(LEN($C$5)&lt;=1,
    "",
    IF(
        OR($C$5="Overige (zorg-)instellingen",$C$5="Onderneming"),
        IF(Basisgegevens!$C$5="Ja",
            IFERROR(
                INDEX(Hulpsheets!$AO$3:$AR$18,
                    MATCH($C$9,Hulpsheets!$AN$3:$AN$18,0),
                    MATCH($C$6,Hulpsheets!$AO$3:$AR$3,0)
                ),
                ""
            ),
            IFERROR(
                INDEX(Hulpsheets!$AH$3:$AK$18,
                    MATCH($C$9,Hulpsheets!$AG$3:$AG$18,0),
                    MATCH($C$6,Hulpsheets!$AH$3:$AK$3,0)
                ),
                ""
            )
        ),
        IF($L74="Niet-economische activiteit",
            100%,
            IF(Basisgegevens!$C$5="Ja",
                IFERROR(
                    INDEX(Hulpsheets!$AO$3:$AR$18,
                        MATCH($C$9,Hulpsheets!$AN$3:$AN$18,0),
                        MATCH($C$6,Hulpsheets!$AO$3:$AR$3,0)
                    ),
                    ""
                ),
                IFERROR(
                    INDEX(Hulpsheets!$AH$3:$AK$18,
                        MATCH($C$9,Hulpsheets!$AG$3:$AG$18,0),
                        MATCH($C$6,Hulpsheets!$AH$3:$AK$3,0)
                    ),
                    ""
                )
            )
        )
    )
)</f>
        <v/>
      </c>
      <c r="N74" s="397">
        <f t="shared" si="22"/>
        <v>0</v>
      </c>
      <c r="O74" s="77" t="str">
        <f t="shared" si="23"/>
        <v/>
      </c>
      <c r="P74" s="86" t="str">
        <f t="shared" si="24"/>
        <v/>
      </c>
      <c r="R74" s="404"/>
      <c r="S74" s="403" t="str">
        <f t="shared" ref="S74:S97" si="29">IFERROR($R74*(1-$M74),"")</f>
        <v/>
      </c>
      <c r="T74" s="130" t="str">
        <f t="shared" si="25"/>
        <v/>
      </c>
      <c r="U74" s="70"/>
      <c r="V74" s="404"/>
      <c r="W74" s="70"/>
      <c r="X74" s="404"/>
      <c r="Z74" s="407" t="str">
        <f t="shared" ref="Z74:Z97" si="30">IFERROR($V74*(1-$M74),"")</f>
        <v/>
      </c>
      <c r="AA74" s="130" t="str">
        <f t="shared" si="26"/>
        <v/>
      </c>
      <c r="AB74" s="407" t="str">
        <f t="shared" si="27"/>
        <v/>
      </c>
      <c r="AC74" s="130" t="str">
        <f t="shared" si="28"/>
        <v/>
      </c>
      <c r="AD74" s="461"/>
    </row>
    <row r="75" spans="1:30" x14ac:dyDescent="0.2">
      <c r="B75" s="514"/>
      <c r="C75" s="515"/>
      <c r="D75" s="515"/>
      <c r="E75" s="515"/>
      <c r="F75" s="515"/>
      <c r="G75" s="515"/>
      <c r="H75" s="515"/>
      <c r="I75" s="515"/>
      <c r="J75" s="48"/>
      <c r="K75" s="254"/>
      <c r="L75" s="429" t="s">
        <v>120</v>
      </c>
      <c r="M75" s="257" t="str">
        <f>IF(LEN($C$5)&lt;=1,
    "",
    IF(
        OR($C$5="Overige (zorg-)instellingen",$C$5="Onderneming"),
        IF(Basisgegevens!$C$5="Ja",
            IFERROR(
                INDEX(Hulpsheets!$AO$3:$AR$18,
                    MATCH($C$9,Hulpsheets!$AN$3:$AN$18,0),
                    MATCH($C$6,Hulpsheets!$AO$3:$AR$3,0)
                ),
                ""
            ),
            IFERROR(
                INDEX(Hulpsheets!$AH$3:$AK$18,
                    MATCH($C$9,Hulpsheets!$AG$3:$AG$18,0),
                    MATCH($C$6,Hulpsheets!$AH$3:$AK$3,0)
                ),
                ""
            )
        ),
        IF($L75="Niet-economische activiteit",
            100%,
            IF(Basisgegevens!$C$5="Ja",
                IFERROR(
                    INDEX(Hulpsheets!$AO$3:$AR$18,
                        MATCH($C$9,Hulpsheets!$AN$3:$AN$18,0),
                        MATCH($C$6,Hulpsheets!$AO$3:$AR$3,0)
                    ),
                    ""
                ),
                IFERROR(
                    INDEX(Hulpsheets!$AH$3:$AK$18,
                        MATCH($C$9,Hulpsheets!$AG$3:$AG$18,0),
                        MATCH($C$6,Hulpsheets!$AH$3:$AK$3,0)
                    ),
                    ""
                )
            )
        )
    )
)</f>
        <v/>
      </c>
      <c r="N75" s="397">
        <f t="shared" si="22"/>
        <v>0</v>
      </c>
      <c r="O75" s="77" t="str">
        <f t="shared" si="23"/>
        <v/>
      </c>
      <c r="P75" s="86" t="str">
        <f t="shared" si="24"/>
        <v/>
      </c>
      <c r="R75" s="404"/>
      <c r="S75" s="403" t="str">
        <f t="shared" si="29"/>
        <v/>
      </c>
      <c r="T75" s="130" t="str">
        <f t="shared" si="25"/>
        <v/>
      </c>
      <c r="U75" s="70"/>
      <c r="V75" s="404"/>
      <c r="W75" s="70"/>
      <c r="X75" s="404"/>
      <c r="Z75" s="407" t="str">
        <f t="shared" si="30"/>
        <v/>
      </c>
      <c r="AA75" s="130" t="str">
        <f t="shared" si="26"/>
        <v/>
      </c>
      <c r="AB75" s="407" t="str">
        <f t="shared" si="27"/>
        <v/>
      </c>
      <c r="AC75" s="130" t="str">
        <f t="shared" si="28"/>
        <v/>
      </c>
      <c r="AD75" s="461"/>
    </row>
    <row r="76" spans="1:30" x14ac:dyDescent="0.2">
      <c r="B76" s="514"/>
      <c r="C76" s="515"/>
      <c r="D76" s="515"/>
      <c r="E76" s="515"/>
      <c r="F76" s="515"/>
      <c r="G76" s="515"/>
      <c r="H76" s="515"/>
      <c r="I76" s="515"/>
      <c r="J76" s="48"/>
      <c r="K76" s="254"/>
      <c r="L76" s="429" t="s">
        <v>120</v>
      </c>
      <c r="M76" s="257" t="str">
        <f>IF(LEN($C$5)&lt;=1,
    "",
    IF(
        OR($C$5="Overige (zorg-)instellingen",$C$5="Onderneming"),
        IF(Basisgegevens!$C$5="Ja",
            IFERROR(
                INDEX(Hulpsheets!$AO$3:$AR$18,
                    MATCH($C$9,Hulpsheets!$AN$3:$AN$18,0),
                    MATCH($C$6,Hulpsheets!$AO$3:$AR$3,0)
                ),
                ""
            ),
            IFERROR(
                INDEX(Hulpsheets!$AH$3:$AK$18,
                    MATCH($C$9,Hulpsheets!$AG$3:$AG$18,0),
                    MATCH($C$6,Hulpsheets!$AH$3:$AK$3,0)
                ),
                ""
            )
        ),
        IF($L76="Niet-economische activiteit",
            100%,
            IF(Basisgegevens!$C$5="Ja",
                IFERROR(
                    INDEX(Hulpsheets!$AO$3:$AR$18,
                        MATCH($C$9,Hulpsheets!$AN$3:$AN$18,0),
                        MATCH($C$6,Hulpsheets!$AO$3:$AR$3,0)
                    ),
                    ""
                ),
                IFERROR(
                    INDEX(Hulpsheets!$AH$3:$AK$18,
                        MATCH($C$9,Hulpsheets!$AG$3:$AG$18,0),
                        MATCH($C$6,Hulpsheets!$AH$3:$AK$3,0)
                    ),
                    ""
                )
            )
        )
    )
)</f>
        <v/>
      </c>
      <c r="N76" s="397">
        <f t="shared" si="22"/>
        <v>0</v>
      </c>
      <c r="O76" s="77" t="str">
        <f t="shared" si="23"/>
        <v/>
      </c>
      <c r="P76" s="86" t="str">
        <f t="shared" si="24"/>
        <v/>
      </c>
      <c r="R76" s="404"/>
      <c r="S76" s="403" t="str">
        <f t="shared" si="29"/>
        <v/>
      </c>
      <c r="T76" s="130" t="str">
        <f t="shared" si="25"/>
        <v/>
      </c>
      <c r="U76" s="70"/>
      <c r="V76" s="404"/>
      <c r="W76" s="70"/>
      <c r="X76" s="404"/>
      <c r="Z76" s="407" t="str">
        <f t="shared" si="30"/>
        <v/>
      </c>
      <c r="AA76" s="130" t="str">
        <f t="shared" si="26"/>
        <v/>
      </c>
      <c r="AB76" s="407" t="str">
        <f t="shared" si="27"/>
        <v/>
      </c>
      <c r="AC76" s="130" t="str">
        <f t="shared" si="28"/>
        <v/>
      </c>
      <c r="AD76" s="461"/>
    </row>
    <row r="77" spans="1:30" x14ac:dyDescent="0.2">
      <c r="B77" s="500"/>
      <c r="C77" s="501"/>
      <c r="D77" s="501"/>
      <c r="E77" s="501"/>
      <c r="F77" s="501"/>
      <c r="G77" s="501"/>
      <c r="H77" s="501"/>
      <c r="I77" s="502"/>
      <c r="J77" s="48"/>
      <c r="K77" s="254"/>
      <c r="L77" s="429" t="s">
        <v>120</v>
      </c>
      <c r="M77" s="257" t="str">
        <f>IF(LEN($C$5)&lt;=1,
    "",
    IF(
        OR($C$5="Overige (zorg-)instellingen",$C$5="Onderneming"),
        IF(Basisgegevens!$C$5="Ja",
            IFERROR(
                INDEX(Hulpsheets!$AO$3:$AR$18,
                    MATCH($C$9,Hulpsheets!$AN$3:$AN$18,0),
                    MATCH($C$6,Hulpsheets!$AO$3:$AR$3,0)
                ),
                ""
            ),
            IFERROR(
                INDEX(Hulpsheets!$AH$3:$AK$18,
                    MATCH($C$9,Hulpsheets!$AG$3:$AG$18,0),
                    MATCH($C$6,Hulpsheets!$AH$3:$AK$3,0)
                ),
                ""
            )
        ),
        IF($L77="Niet-economische activiteit",
            100%,
            IF(Basisgegevens!$C$5="Ja",
                IFERROR(
                    INDEX(Hulpsheets!$AO$3:$AR$18,
                        MATCH($C$9,Hulpsheets!$AN$3:$AN$18,0),
                        MATCH($C$6,Hulpsheets!$AO$3:$AR$3,0)
                    ),
                    ""
                ),
                IFERROR(
                    INDEX(Hulpsheets!$AH$3:$AK$18,
                        MATCH($C$9,Hulpsheets!$AG$3:$AG$18,0),
                        MATCH($C$6,Hulpsheets!$AH$3:$AK$3,0)
                    ),
                    ""
                )
            )
        )
    )
)</f>
        <v/>
      </c>
      <c r="N77" s="397">
        <f t="shared" si="22"/>
        <v>0</v>
      </c>
      <c r="O77" s="77" t="str">
        <f t="shared" si="23"/>
        <v/>
      </c>
      <c r="P77" s="86" t="str">
        <f t="shared" si="24"/>
        <v/>
      </c>
      <c r="R77" s="404"/>
      <c r="S77" s="403" t="str">
        <f t="shared" si="29"/>
        <v/>
      </c>
      <c r="T77" s="130" t="str">
        <f t="shared" si="25"/>
        <v/>
      </c>
      <c r="U77" s="70"/>
      <c r="V77" s="404"/>
      <c r="W77" s="70"/>
      <c r="X77" s="404"/>
      <c r="Z77" s="407" t="str">
        <f t="shared" si="30"/>
        <v/>
      </c>
      <c r="AA77" s="130" t="str">
        <f t="shared" si="26"/>
        <v/>
      </c>
      <c r="AB77" s="407" t="str">
        <f t="shared" si="27"/>
        <v/>
      </c>
      <c r="AC77" s="130" t="str">
        <f t="shared" si="28"/>
        <v/>
      </c>
      <c r="AD77" s="461"/>
    </row>
    <row r="78" spans="1:30" x14ac:dyDescent="0.2">
      <c r="B78" s="514"/>
      <c r="C78" s="515"/>
      <c r="D78" s="515"/>
      <c r="E78" s="515"/>
      <c r="F78" s="515"/>
      <c r="G78" s="515"/>
      <c r="H78" s="515"/>
      <c r="I78" s="515"/>
      <c r="J78" s="48"/>
      <c r="K78" s="254"/>
      <c r="L78" s="429" t="s">
        <v>120</v>
      </c>
      <c r="M78" s="257" t="str">
        <f>IF(LEN($C$5)&lt;=1,
    "",
    IF(
        OR($C$5="Overige (zorg-)instellingen",$C$5="Onderneming"),
        IF(Basisgegevens!$C$5="Ja",
            IFERROR(
                INDEX(Hulpsheets!$AO$3:$AR$18,
                    MATCH($C$9,Hulpsheets!$AN$3:$AN$18,0),
                    MATCH($C$6,Hulpsheets!$AO$3:$AR$3,0)
                ),
                ""
            ),
            IFERROR(
                INDEX(Hulpsheets!$AH$3:$AK$18,
                    MATCH($C$9,Hulpsheets!$AG$3:$AG$18,0),
                    MATCH($C$6,Hulpsheets!$AH$3:$AK$3,0)
                ),
                ""
            )
        ),
        IF($L78="Niet-economische activiteit",
            100%,
            IF(Basisgegevens!$C$5="Ja",
                IFERROR(
                    INDEX(Hulpsheets!$AO$3:$AR$18,
                        MATCH($C$9,Hulpsheets!$AN$3:$AN$18,0),
                        MATCH($C$6,Hulpsheets!$AO$3:$AR$3,0)
                    ),
                    ""
                ),
                IFERROR(
                    INDEX(Hulpsheets!$AH$3:$AK$18,
                        MATCH($C$9,Hulpsheets!$AG$3:$AG$18,0),
                        MATCH($C$6,Hulpsheets!$AH$3:$AK$3,0)
                    ),
                    ""
                )
            )
        )
    )
)</f>
        <v/>
      </c>
      <c r="N78" s="397">
        <f t="shared" si="22"/>
        <v>0</v>
      </c>
      <c r="O78" s="77" t="str">
        <f t="shared" si="23"/>
        <v/>
      </c>
      <c r="P78" s="86" t="str">
        <f t="shared" si="24"/>
        <v/>
      </c>
      <c r="R78" s="404"/>
      <c r="S78" s="403" t="str">
        <f t="shared" si="29"/>
        <v/>
      </c>
      <c r="T78" s="377" t="str">
        <f t="shared" si="25"/>
        <v/>
      </c>
      <c r="U78" s="70"/>
      <c r="V78" s="404"/>
      <c r="W78" s="70"/>
      <c r="X78" s="404"/>
      <c r="Z78" s="407" t="str">
        <f t="shared" si="30"/>
        <v/>
      </c>
      <c r="AA78" s="130" t="str">
        <f t="shared" si="26"/>
        <v/>
      </c>
      <c r="AB78" s="407" t="str">
        <f t="shared" si="27"/>
        <v/>
      </c>
      <c r="AC78" s="130" t="str">
        <f t="shared" si="28"/>
        <v/>
      </c>
      <c r="AD78" s="461"/>
    </row>
    <row r="79" spans="1:30" x14ac:dyDescent="0.2">
      <c r="B79" s="514"/>
      <c r="C79" s="515"/>
      <c r="D79" s="515"/>
      <c r="E79" s="515"/>
      <c r="F79" s="515"/>
      <c r="G79" s="515"/>
      <c r="H79" s="515"/>
      <c r="I79" s="515"/>
      <c r="J79" s="48"/>
      <c r="K79" s="254"/>
      <c r="L79" s="429" t="s">
        <v>120</v>
      </c>
      <c r="M79" s="257" t="str">
        <f>IF(LEN($C$5)&lt;=1,
    "",
    IF(
        OR($C$5="Overige (zorg-)instellingen",$C$5="Onderneming"),
        IF(Basisgegevens!$C$5="Ja",
            IFERROR(
                INDEX(Hulpsheets!$AO$3:$AR$18,
                    MATCH($C$9,Hulpsheets!$AN$3:$AN$18,0),
                    MATCH($C$6,Hulpsheets!$AO$3:$AR$3,0)
                ),
                ""
            ),
            IFERROR(
                INDEX(Hulpsheets!$AH$3:$AK$18,
                    MATCH($C$9,Hulpsheets!$AG$3:$AG$18,0),
                    MATCH($C$6,Hulpsheets!$AH$3:$AK$3,0)
                ),
                ""
            )
        ),
        IF($L79="Niet-economische activiteit",
            100%,
            IF(Basisgegevens!$C$5="Ja",
                IFERROR(
                    INDEX(Hulpsheets!$AO$3:$AR$18,
                        MATCH($C$9,Hulpsheets!$AN$3:$AN$18,0),
                        MATCH($C$6,Hulpsheets!$AO$3:$AR$3,0)
                    ),
                    ""
                ),
                IFERROR(
                    INDEX(Hulpsheets!$AH$3:$AK$18,
                        MATCH($C$9,Hulpsheets!$AG$3:$AG$18,0),
                        MATCH($C$6,Hulpsheets!$AH$3:$AK$3,0)
                    ),
                    ""
                )
            )
        )
    )
)</f>
        <v/>
      </c>
      <c r="N79" s="397">
        <f t="shared" si="22"/>
        <v>0</v>
      </c>
      <c r="O79" s="77" t="str">
        <f t="shared" si="23"/>
        <v/>
      </c>
      <c r="P79" s="86" t="str">
        <f t="shared" si="24"/>
        <v/>
      </c>
      <c r="R79" s="404"/>
      <c r="S79" s="403" t="str">
        <f t="shared" si="29"/>
        <v/>
      </c>
      <c r="T79" s="377" t="str">
        <f t="shared" si="25"/>
        <v/>
      </c>
      <c r="U79" s="70"/>
      <c r="V79" s="404"/>
      <c r="W79" s="70"/>
      <c r="X79" s="404"/>
      <c r="Z79" s="407" t="str">
        <f t="shared" si="30"/>
        <v/>
      </c>
      <c r="AA79" s="130" t="str">
        <f t="shared" si="26"/>
        <v/>
      </c>
      <c r="AB79" s="407" t="str">
        <f t="shared" si="27"/>
        <v/>
      </c>
      <c r="AC79" s="130" t="str">
        <f t="shared" si="28"/>
        <v/>
      </c>
      <c r="AD79" s="461"/>
    </row>
    <row r="80" spans="1:30" x14ac:dyDescent="0.2">
      <c r="B80" s="500"/>
      <c r="C80" s="501"/>
      <c r="D80" s="501"/>
      <c r="E80" s="501"/>
      <c r="F80" s="501"/>
      <c r="G80" s="501"/>
      <c r="H80" s="501"/>
      <c r="I80" s="502"/>
      <c r="J80" s="48"/>
      <c r="K80" s="254"/>
      <c r="L80" s="429" t="s">
        <v>120</v>
      </c>
      <c r="M80" s="257" t="str">
        <f>IF(LEN($C$5)&lt;=1,
    "",
    IF(
        OR($C$5="Overige (zorg-)instellingen",$C$5="Onderneming"),
        IF(Basisgegevens!$C$5="Ja",
            IFERROR(
                INDEX(Hulpsheets!$AO$3:$AR$18,
                    MATCH($C$9,Hulpsheets!$AN$3:$AN$18,0),
                    MATCH($C$6,Hulpsheets!$AO$3:$AR$3,0)
                ),
                ""
            ),
            IFERROR(
                INDEX(Hulpsheets!$AH$3:$AK$18,
                    MATCH($C$9,Hulpsheets!$AG$3:$AG$18,0),
                    MATCH($C$6,Hulpsheets!$AH$3:$AK$3,0)
                ),
                ""
            )
        ),
        IF($L80="Niet-economische activiteit",
            100%,
            IF(Basisgegevens!$C$5="Ja",
                IFERROR(
                    INDEX(Hulpsheets!$AO$3:$AR$18,
                        MATCH($C$9,Hulpsheets!$AN$3:$AN$18,0),
                        MATCH($C$6,Hulpsheets!$AO$3:$AR$3,0)
                    ),
                    ""
                ),
                IFERROR(
                    INDEX(Hulpsheets!$AH$3:$AK$18,
                        MATCH($C$9,Hulpsheets!$AG$3:$AG$18,0),
                        MATCH($C$6,Hulpsheets!$AH$3:$AK$3,0)
                    ),
                    ""
                )
            )
        )
    )
)</f>
        <v/>
      </c>
      <c r="N80" s="397">
        <f t="shared" si="22"/>
        <v>0</v>
      </c>
      <c r="O80" s="77" t="str">
        <f t="shared" si="23"/>
        <v/>
      </c>
      <c r="P80" s="86" t="str">
        <f t="shared" si="24"/>
        <v/>
      </c>
      <c r="R80" s="404"/>
      <c r="S80" s="403" t="str">
        <f t="shared" si="29"/>
        <v/>
      </c>
      <c r="T80" s="130" t="str">
        <f t="shared" si="25"/>
        <v/>
      </c>
      <c r="U80" s="70"/>
      <c r="V80" s="404"/>
      <c r="W80" s="70"/>
      <c r="X80" s="404"/>
      <c r="Z80" s="407" t="str">
        <f t="shared" si="30"/>
        <v/>
      </c>
      <c r="AA80" s="130" t="str">
        <f t="shared" si="26"/>
        <v/>
      </c>
      <c r="AB80" s="407" t="str">
        <f t="shared" si="27"/>
        <v/>
      </c>
      <c r="AC80" s="130" t="str">
        <f t="shared" si="28"/>
        <v/>
      </c>
      <c r="AD80" s="461"/>
    </row>
    <row r="81" spans="2:30" x14ac:dyDescent="0.2">
      <c r="B81" s="500"/>
      <c r="C81" s="501"/>
      <c r="D81" s="501"/>
      <c r="E81" s="501"/>
      <c r="F81" s="501"/>
      <c r="G81" s="501"/>
      <c r="H81" s="501"/>
      <c r="I81" s="502"/>
      <c r="J81" s="48"/>
      <c r="K81" s="254"/>
      <c r="L81" s="429" t="s">
        <v>120</v>
      </c>
      <c r="M81" s="257" t="str">
        <f>IF(LEN($C$5)&lt;=1,
    "",
    IF(
        OR($C$5="Overige (zorg-)instellingen",$C$5="Onderneming"),
        IF(Basisgegevens!$C$5="Ja",
            IFERROR(
                INDEX(Hulpsheets!$AO$3:$AR$18,
                    MATCH($C$9,Hulpsheets!$AN$3:$AN$18,0),
                    MATCH($C$6,Hulpsheets!$AO$3:$AR$3,0)
                ),
                ""
            ),
            IFERROR(
                INDEX(Hulpsheets!$AH$3:$AK$18,
                    MATCH($C$9,Hulpsheets!$AG$3:$AG$18,0),
                    MATCH($C$6,Hulpsheets!$AH$3:$AK$3,0)
                ),
                ""
            )
        ),
        IF($L81="Niet-economische activiteit",
            100%,
            IF(Basisgegevens!$C$5="Ja",
                IFERROR(
                    INDEX(Hulpsheets!$AO$3:$AR$18,
                        MATCH($C$9,Hulpsheets!$AN$3:$AN$18,0),
                        MATCH($C$6,Hulpsheets!$AO$3:$AR$3,0)
                    ),
                    ""
                ),
                IFERROR(
                    INDEX(Hulpsheets!$AH$3:$AK$18,
                        MATCH($C$9,Hulpsheets!$AG$3:$AG$18,0),
                        MATCH($C$6,Hulpsheets!$AH$3:$AK$3,0)
                    ),
                    ""
                )
            )
        )
    )
)</f>
        <v/>
      </c>
      <c r="N81" s="397">
        <f t="shared" si="22"/>
        <v>0</v>
      </c>
      <c r="O81" s="77" t="str">
        <f t="shared" si="23"/>
        <v/>
      </c>
      <c r="P81" s="86" t="str">
        <f t="shared" si="24"/>
        <v/>
      </c>
      <c r="R81" s="404"/>
      <c r="S81" s="403" t="str">
        <f t="shared" si="29"/>
        <v/>
      </c>
      <c r="T81" s="130" t="str">
        <f t="shared" si="25"/>
        <v/>
      </c>
      <c r="U81" s="70"/>
      <c r="V81" s="404"/>
      <c r="W81" s="70"/>
      <c r="X81" s="404"/>
      <c r="Z81" s="407" t="str">
        <f t="shared" si="30"/>
        <v/>
      </c>
      <c r="AA81" s="130" t="str">
        <f t="shared" si="26"/>
        <v/>
      </c>
      <c r="AB81" s="407" t="str">
        <f t="shared" si="27"/>
        <v/>
      </c>
      <c r="AC81" s="130" t="str">
        <f t="shared" si="28"/>
        <v/>
      </c>
      <c r="AD81" s="461"/>
    </row>
    <row r="82" spans="2:30" x14ac:dyDescent="0.2">
      <c r="B82" s="500"/>
      <c r="C82" s="501"/>
      <c r="D82" s="501"/>
      <c r="E82" s="501"/>
      <c r="F82" s="501"/>
      <c r="G82" s="501"/>
      <c r="H82" s="501"/>
      <c r="I82" s="502"/>
      <c r="J82" s="48"/>
      <c r="K82" s="254"/>
      <c r="L82" s="429" t="s">
        <v>120</v>
      </c>
      <c r="M82" s="257" t="str">
        <f>IF(LEN($C$5)&lt;=1,
    "",
    IF(
        OR($C$5="Overige (zorg-)instellingen",$C$5="Onderneming"),
        IF(Basisgegevens!$C$5="Ja",
            IFERROR(
                INDEX(Hulpsheets!$AO$3:$AR$18,
                    MATCH($C$9,Hulpsheets!$AN$3:$AN$18,0),
                    MATCH($C$6,Hulpsheets!$AO$3:$AR$3,0)
                ),
                ""
            ),
            IFERROR(
                INDEX(Hulpsheets!$AH$3:$AK$18,
                    MATCH($C$9,Hulpsheets!$AG$3:$AG$18,0),
                    MATCH($C$6,Hulpsheets!$AH$3:$AK$3,0)
                ),
                ""
            )
        ),
        IF($L82="Niet-economische activiteit",
            100%,
            IF(Basisgegevens!$C$5="Ja",
                IFERROR(
                    INDEX(Hulpsheets!$AO$3:$AR$18,
                        MATCH($C$9,Hulpsheets!$AN$3:$AN$18,0),
                        MATCH($C$6,Hulpsheets!$AO$3:$AR$3,0)
                    ),
                    ""
                ),
                IFERROR(
                    INDEX(Hulpsheets!$AH$3:$AK$18,
                        MATCH($C$9,Hulpsheets!$AG$3:$AG$18,0),
                        MATCH($C$6,Hulpsheets!$AH$3:$AK$3,0)
                    ),
                    ""
                )
            )
        )
    )
)</f>
        <v/>
      </c>
      <c r="N82" s="397">
        <f t="shared" si="22"/>
        <v>0</v>
      </c>
      <c r="O82" s="77" t="str">
        <f t="shared" si="23"/>
        <v/>
      </c>
      <c r="P82" s="86" t="str">
        <f t="shared" si="24"/>
        <v/>
      </c>
      <c r="R82" s="404"/>
      <c r="S82" s="403" t="str">
        <f t="shared" si="29"/>
        <v/>
      </c>
      <c r="T82" s="130" t="str">
        <f t="shared" si="25"/>
        <v/>
      </c>
      <c r="U82" s="70"/>
      <c r="V82" s="404"/>
      <c r="W82" s="70"/>
      <c r="X82" s="404"/>
      <c r="Z82" s="407" t="str">
        <f t="shared" si="30"/>
        <v/>
      </c>
      <c r="AA82" s="130" t="str">
        <f t="shared" si="26"/>
        <v/>
      </c>
      <c r="AB82" s="407" t="str">
        <f t="shared" si="27"/>
        <v/>
      </c>
      <c r="AC82" s="130" t="str">
        <f t="shared" si="28"/>
        <v/>
      </c>
      <c r="AD82" s="461"/>
    </row>
    <row r="83" spans="2:30" x14ac:dyDescent="0.2">
      <c r="B83" s="500"/>
      <c r="C83" s="501"/>
      <c r="D83" s="501"/>
      <c r="E83" s="501"/>
      <c r="F83" s="501"/>
      <c r="G83" s="501"/>
      <c r="H83" s="501"/>
      <c r="I83" s="502"/>
      <c r="J83" s="48"/>
      <c r="K83" s="254"/>
      <c r="L83" s="429" t="s">
        <v>120</v>
      </c>
      <c r="M83" s="257" t="str">
        <f>IF(LEN($C$5)&lt;=1,
    "",
    IF(
        OR($C$5="Overige (zorg-)instellingen",$C$5="Onderneming"),
        IF(Basisgegevens!$C$5="Ja",
            IFERROR(
                INDEX(Hulpsheets!$AO$3:$AR$18,
                    MATCH($C$9,Hulpsheets!$AN$3:$AN$18,0),
                    MATCH($C$6,Hulpsheets!$AO$3:$AR$3,0)
                ),
                ""
            ),
            IFERROR(
                INDEX(Hulpsheets!$AH$3:$AK$18,
                    MATCH($C$9,Hulpsheets!$AG$3:$AG$18,0),
                    MATCH($C$6,Hulpsheets!$AH$3:$AK$3,0)
                ),
                ""
            )
        ),
        IF($L83="Niet-economische activiteit",
            100%,
            IF(Basisgegevens!$C$5="Ja",
                IFERROR(
                    INDEX(Hulpsheets!$AO$3:$AR$18,
                        MATCH($C$9,Hulpsheets!$AN$3:$AN$18,0),
                        MATCH($C$6,Hulpsheets!$AO$3:$AR$3,0)
                    ),
                    ""
                ),
                IFERROR(
                    INDEX(Hulpsheets!$AH$3:$AK$18,
                        MATCH($C$9,Hulpsheets!$AG$3:$AG$18,0),
                        MATCH($C$6,Hulpsheets!$AH$3:$AK$3,0)
                    ),
                    ""
                )
            )
        )
    )
)</f>
        <v/>
      </c>
      <c r="N83" s="397">
        <f t="shared" si="22"/>
        <v>0</v>
      </c>
      <c r="O83" s="77" t="str">
        <f t="shared" si="23"/>
        <v/>
      </c>
      <c r="P83" s="86" t="str">
        <f t="shared" si="24"/>
        <v/>
      </c>
      <c r="R83" s="404"/>
      <c r="S83" s="403" t="str">
        <f t="shared" si="29"/>
        <v/>
      </c>
      <c r="T83" s="130" t="str">
        <f t="shared" si="25"/>
        <v/>
      </c>
      <c r="U83" s="70"/>
      <c r="V83" s="404"/>
      <c r="W83" s="70"/>
      <c r="X83" s="404"/>
      <c r="Z83" s="407" t="str">
        <f t="shared" si="30"/>
        <v/>
      </c>
      <c r="AA83" s="130" t="str">
        <f t="shared" si="26"/>
        <v/>
      </c>
      <c r="AB83" s="407" t="str">
        <f t="shared" si="27"/>
        <v/>
      </c>
      <c r="AC83" s="130" t="str">
        <f t="shared" si="28"/>
        <v/>
      </c>
      <c r="AD83" s="461"/>
    </row>
    <row r="84" spans="2:30" x14ac:dyDescent="0.2">
      <c r="B84" s="500"/>
      <c r="C84" s="501"/>
      <c r="D84" s="501"/>
      <c r="E84" s="501"/>
      <c r="F84" s="501"/>
      <c r="G84" s="501"/>
      <c r="H84" s="501"/>
      <c r="I84" s="502"/>
      <c r="J84" s="48"/>
      <c r="K84" s="254"/>
      <c r="L84" s="429" t="s">
        <v>120</v>
      </c>
      <c r="M84" s="257" t="str">
        <f>IF(LEN($C$5)&lt;=1,
    "",
    IF(
        OR($C$5="Overige (zorg-)instellingen",$C$5="Onderneming"),
        IF(Basisgegevens!$C$5="Ja",
            IFERROR(
                INDEX(Hulpsheets!$AO$3:$AR$18,
                    MATCH($C$9,Hulpsheets!$AN$3:$AN$18,0),
                    MATCH($C$6,Hulpsheets!$AO$3:$AR$3,0)
                ),
                ""
            ),
            IFERROR(
                INDEX(Hulpsheets!$AH$3:$AK$18,
                    MATCH($C$9,Hulpsheets!$AG$3:$AG$18,0),
                    MATCH($C$6,Hulpsheets!$AH$3:$AK$3,0)
                ),
                ""
            )
        ),
        IF($L84="Niet-economische activiteit",
            100%,
            IF(Basisgegevens!$C$5="Ja",
                IFERROR(
                    INDEX(Hulpsheets!$AO$3:$AR$18,
                        MATCH($C$9,Hulpsheets!$AN$3:$AN$18,0),
                        MATCH($C$6,Hulpsheets!$AO$3:$AR$3,0)
                    ),
                    ""
                ),
                IFERROR(
                    INDEX(Hulpsheets!$AH$3:$AK$18,
                        MATCH($C$9,Hulpsheets!$AG$3:$AG$18,0),
                        MATCH($C$6,Hulpsheets!$AH$3:$AK$3,0)
                    ),
                    ""
                )
            )
        )
    )
)</f>
        <v/>
      </c>
      <c r="N84" s="397">
        <f t="shared" si="22"/>
        <v>0</v>
      </c>
      <c r="O84" s="77" t="str">
        <f t="shared" si="23"/>
        <v/>
      </c>
      <c r="P84" s="86" t="str">
        <f t="shared" si="24"/>
        <v/>
      </c>
      <c r="R84" s="404"/>
      <c r="S84" s="403" t="str">
        <f t="shared" si="29"/>
        <v/>
      </c>
      <c r="T84" s="130" t="str">
        <f t="shared" si="25"/>
        <v/>
      </c>
      <c r="U84" s="70"/>
      <c r="V84" s="404"/>
      <c r="W84" s="70"/>
      <c r="X84" s="404"/>
      <c r="Z84" s="407" t="str">
        <f t="shared" si="30"/>
        <v/>
      </c>
      <c r="AA84" s="130" t="str">
        <f t="shared" si="26"/>
        <v/>
      </c>
      <c r="AB84" s="407" t="str">
        <f t="shared" si="27"/>
        <v/>
      </c>
      <c r="AC84" s="130" t="str">
        <f t="shared" si="28"/>
        <v/>
      </c>
      <c r="AD84" s="461"/>
    </row>
    <row r="85" spans="2:30" x14ac:dyDescent="0.2">
      <c r="B85" s="500"/>
      <c r="C85" s="501"/>
      <c r="D85" s="501"/>
      <c r="E85" s="501"/>
      <c r="F85" s="501"/>
      <c r="G85" s="501"/>
      <c r="H85" s="501"/>
      <c r="I85" s="502"/>
      <c r="J85" s="48"/>
      <c r="K85" s="254"/>
      <c r="L85" s="429" t="s">
        <v>120</v>
      </c>
      <c r="M85" s="257" t="str">
        <f>IF(LEN($C$5)&lt;=1,
    "",
    IF(
        OR($C$5="Overige (zorg-)instellingen",$C$5="Onderneming"),
        IF(Basisgegevens!$C$5="Ja",
            IFERROR(
                INDEX(Hulpsheets!$AO$3:$AR$18,
                    MATCH($C$9,Hulpsheets!$AN$3:$AN$18,0),
                    MATCH($C$6,Hulpsheets!$AO$3:$AR$3,0)
                ),
                ""
            ),
            IFERROR(
                INDEX(Hulpsheets!$AH$3:$AK$18,
                    MATCH($C$9,Hulpsheets!$AG$3:$AG$18,0),
                    MATCH($C$6,Hulpsheets!$AH$3:$AK$3,0)
                ),
                ""
            )
        ),
        IF($L85="Niet-economische activiteit",
            100%,
            IF(Basisgegevens!$C$5="Ja",
                IFERROR(
                    INDEX(Hulpsheets!$AO$3:$AR$18,
                        MATCH($C$9,Hulpsheets!$AN$3:$AN$18,0),
                        MATCH($C$6,Hulpsheets!$AO$3:$AR$3,0)
                    ),
                    ""
                ),
                IFERROR(
                    INDEX(Hulpsheets!$AH$3:$AK$18,
                        MATCH($C$9,Hulpsheets!$AG$3:$AG$18,0),
                        MATCH($C$6,Hulpsheets!$AH$3:$AK$3,0)
                    ),
                    ""
                )
            )
        )
    )
)</f>
        <v/>
      </c>
      <c r="N85" s="397">
        <f t="shared" si="22"/>
        <v>0</v>
      </c>
      <c r="O85" s="77" t="str">
        <f t="shared" si="23"/>
        <v/>
      </c>
      <c r="P85" s="86" t="str">
        <f t="shared" si="24"/>
        <v/>
      </c>
      <c r="R85" s="404"/>
      <c r="S85" s="403" t="str">
        <f t="shared" si="29"/>
        <v/>
      </c>
      <c r="T85" s="130" t="str">
        <f t="shared" si="25"/>
        <v/>
      </c>
      <c r="U85" s="70"/>
      <c r="V85" s="404"/>
      <c r="W85" s="70"/>
      <c r="X85" s="404"/>
      <c r="Z85" s="407" t="str">
        <f t="shared" si="30"/>
        <v/>
      </c>
      <c r="AA85" s="130" t="str">
        <f t="shared" si="26"/>
        <v/>
      </c>
      <c r="AB85" s="407" t="str">
        <f t="shared" si="27"/>
        <v/>
      </c>
      <c r="AC85" s="130" t="str">
        <f t="shared" si="28"/>
        <v/>
      </c>
      <c r="AD85" s="461"/>
    </row>
    <row r="86" spans="2:30" x14ac:dyDescent="0.2">
      <c r="B86" s="500"/>
      <c r="C86" s="501"/>
      <c r="D86" s="501"/>
      <c r="E86" s="501"/>
      <c r="F86" s="501"/>
      <c r="G86" s="501"/>
      <c r="H86" s="501"/>
      <c r="I86" s="502"/>
      <c r="J86" s="48"/>
      <c r="K86" s="254"/>
      <c r="L86" s="429" t="s">
        <v>120</v>
      </c>
      <c r="M86" s="257" t="str">
        <f>IF(LEN($C$5)&lt;=1,
    "",
    IF(
        OR($C$5="Overige (zorg-)instellingen",$C$5="Onderneming"),
        IF(Basisgegevens!$C$5="Ja",
            IFERROR(
                INDEX(Hulpsheets!$AO$3:$AR$18,
                    MATCH($C$9,Hulpsheets!$AN$3:$AN$18,0),
                    MATCH($C$6,Hulpsheets!$AO$3:$AR$3,0)
                ),
                ""
            ),
            IFERROR(
                INDEX(Hulpsheets!$AH$3:$AK$18,
                    MATCH($C$9,Hulpsheets!$AG$3:$AG$18,0),
                    MATCH($C$6,Hulpsheets!$AH$3:$AK$3,0)
                ),
                ""
            )
        ),
        IF($L86="Niet-economische activiteit",
            100%,
            IF(Basisgegevens!$C$5="Ja",
                IFERROR(
                    INDEX(Hulpsheets!$AO$3:$AR$18,
                        MATCH($C$9,Hulpsheets!$AN$3:$AN$18,0),
                        MATCH($C$6,Hulpsheets!$AO$3:$AR$3,0)
                    ),
                    ""
                ),
                IFERROR(
                    INDEX(Hulpsheets!$AH$3:$AK$18,
                        MATCH($C$9,Hulpsheets!$AG$3:$AG$18,0),
                        MATCH($C$6,Hulpsheets!$AH$3:$AK$3,0)
                    ),
                    ""
                )
            )
        )
    )
)</f>
        <v/>
      </c>
      <c r="N86" s="397">
        <f t="shared" si="22"/>
        <v>0</v>
      </c>
      <c r="O86" s="77" t="str">
        <f t="shared" si="23"/>
        <v/>
      </c>
      <c r="P86" s="86" t="str">
        <f t="shared" si="24"/>
        <v/>
      </c>
      <c r="R86" s="404"/>
      <c r="S86" s="403" t="str">
        <f t="shared" si="29"/>
        <v/>
      </c>
      <c r="T86" s="130" t="str">
        <f t="shared" si="25"/>
        <v/>
      </c>
      <c r="U86" s="70"/>
      <c r="V86" s="404"/>
      <c r="W86" s="70"/>
      <c r="X86" s="404"/>
      <c r="Z86" s="407" t="str">
        <f t="shared" si="30"/>
        <v/>
      </c>
      <c r="AA86" s="130" t="str">
        <f t="shared" si="26"/>
        <v/>
      </c>
      <c r="AB86" s="407" t="str">
        <f t="shared" si="27"/>
        <v/>
      </c>
      <c r="AC86" s="130" t="str">
        <f t="shared" si="28"/>
        <v/>
      </c>
      <c r="AD86" s="461"/>
    </row>
    <row r="87" spans="2:30" ht="13.5" thickBot="1" x14ac:dyDescent="0.25">
      <c r="B87" s="500"/>
      <c r="C87" s="501"/>
      <c r="D87" s="501"/>
      <c r="E87" s="501"/>
      <c r="F87" s="501"/>
      <c r="G87" s="501"/>
      <c r="H87" s="501"/>
      <c r="I87" s="502"/>
      <c r="J87" s="48"/>
      <c r="K87" s="254"/>
      <c r="L87" s="429" t="s">
        <v>120</v>
      </c>
      <c r="M87" s="257" t="str">
        <f>IF(LEN($C$5)&lt;=1,
    "",
    IF(
        OR($C$5="Overige (zorg-)instellingen",$C$5="Onderneming"),
        IF(Basisgegevens!$C$5="Ja",
            IFERROR(
                INDEX(Hulpsheets!$AO$3:$AR$18,
                    MATCH($C$9,Hulpsheets!$AN$3:$AN$18,0),
                    MATCH($C$6,Hulpsheets!$AO$3:$AR$3,0)
                ),
                ""
            ),
            IFERROR(
                INDEX(Hulpsheets!$AH$3:$AK$18,
                    MATCH($C$9,Hulpsheets!$AG$3:$AG$18,0),
                    MATCH($C$6,Hulpsheets!$AH$3:$AK$3,0)
                ),
                ""
            )
        ),
        IF($L87="Niet-economische activiteit",
            100%,
            IF(Basisgegevens!$C$5="Ja",
                IFERROR(
                    INDEX(Hulpsheets!$AO$3:$AR$18,
                        MATCH($C$9,Hulpsheets!$AN$3:$AN$18,0),
                        MATCH($C$6,Hulpsheets!$AO$3:$AR$3,0)
                    ),
                    ""
                ),
                IFERROR(
                    INDEX(Hulpsheets!$AH$3:$AK$18,
                        MATCH($C$9,Hulpsheets!$AG$3:$AG$18,0),
                        MATCH($C$6,Hulpsheets!$AH$3:$AK$3,0)
                    ),
                    ""
                )
            )
        )
    )
)</f>
        <v/>
      </c>
      <c r="N87" s="397">
        <f t="shared" si="22"/>
        <v>0</v>
      </c>
      <c r="O87" s="77" t="str">
        <f t="shared" si="23"/>
        <v/>
      </c>
      <c r="P87" s="86" t="str">
        <f t="shared" si="24"/>
        <v/>
      </c>
      <c r="R87" s="404"/>
      <c r="S87" s="403" t="str">
        <f t="shared" si="29"/>
        <v/>
      </c>
      <c r="T87" s="130" t="str">
        <f t="shared" si="25"/>
        <v/>
      </c>
      <c r="U87" s="70"/>
      <c r="V87" s="404"/>
      <c r="W87" s="70"/>
      <c r="X87" s="404"/>
      <c r="Z87" s="407" t="str">
        <f t="shared" si="30"/>
        <v/>
      </c>
      <c r="AA87" s="130" t="str">
        <f t="shared" si="26"/>
        <v/>
      </c>
      <c r="AB87" s="407" t="str">
        <f t="shared" si="27"/>
        <v/>
      </c>
      <c r="AC87" s="130" t="str">
        <f t="shared" si="28"/>
        <v/>
      </c>
      <c r="AD87" s="461"/>
    </row>
    <row r="88" spans="2:30" ht="13.5" hidden="1" outlineLevel="1" thickBot="1" x14ac:dyDescent="0.25">
      <c r="B88" s="514"/>
      <c r="C88" s="515"/>
      <c r="D88" s="515"/>
      <c r="E88" s="515"/>
      <c r="F88" s="515"/>
      <c r="G88" s="515"/>
      <c r="H88" s="515"/>
      <c r="I88" s="515"/>
      <c r="J88" s="48"/>
      <c r="K88" s="254"/>
      <c r="L88" s="429" t="s">
        <v>120</v>
      </c>
      <c r="M88" s="257" t="str">
        <f>IF(LEN($C$5)&lt;=1,
    "",
    IF(
        OR($C$5="Overige (zorg-)instellingen",$C$5="Onderneming"),
        IF(Basisgegevens!$C$5="Ja",
            IFERROR(
                INDEX(Hulpsheets!$AO$3:$AR$18,
                    MATCH($C$9,Hulpsheets!$AN$3:$AN$18,0),
                    MATCH($C$6,Hulpsheets!$AO$3:$AR$3,0)
                ),
                ""
            ),
            IFERROR(
                INDEX(Hulpsheets!$AH$3:$AK$18,
                    MATCH($C$9,Hulpsheets!$AG$3:$AG$18,0),
                    MATCH($C$6,Hulpsheets!$AH$3:$AK$3,0)
                ),
                ""
            )
        ),
        IF($L88="Niet-economische activiteit",
            100%,
            IF(Basisgegevens!$C$5="Ja",
                IFERROR(
                    INDEX(Hulpsheets!$AO$3:$AR$18,
                        MATCH($C$9,Hulpsheets!$AN$3:$AN$18,0),
                        MATCH($C$6,Hulpsheets!$AO$3:$AR$3,0)
                    ),
                    ""
                ),
                IFERROR(
                    INDEX(Hulpsheets!$AH$3:$AK$18,
                        MATCH($C$9,Hulpsheets!$AG$3:$AG$18,0),
                        MATCH($C$6,Hulpsheets!$AH$3:$AK$3,0)
                    ),
                    ""
                )
            )
        )
    )
)</f>
        <v/>
      </c>
      <c r="N88" s="397">
        <f t="shared" si="22"/>
        <v>0</v>
      </c>
      <c r="O88" s="77" t="str">
        <f t="shared" si="23"/>
        <v/>
      </c>
      <c r="P88" s="86" t="str">
        <f t="shared" si="24"/>
        <v/>
      </c>
      <c r="R88" s="404"/>
      <c r="S88" s="403" t="str">
        <f t="shared" si="29"/>
        <v/>
      </c>
      <c r="T88" s="130" t="str">
        <f t="shared" si="25"/>
        <v/>
      </c>
      <c r="U88" s="70"/>
      <c r="V88" s="404"/>
      <c r="W88" s="70"/>
      <c r="X88" s="404"/>
      <c r="Z88" s="407" t="str">
        <f t="shared" si="30"/>
        <v/>
      </c>
      <c r="AA88" s="130" t="str">
        <f t="shared" si="26"/>
        <v/>
      </c>
      <c r="AB88" s="407" t="str">
        <f t="shared" si="27"/>
        <v/>
      </c>
      <c r="AC88" s="130" t="str">
        <f t="shared" si="28"/>
        <v/>
      </c>
      <c r="AD88" s="461"/>
    </row>
    <row r="89" spans="2:30" ht="13.5" hidden="1" outlineLevel="1" thickBot="1" x14ac:dyDescent="0.25">
      <c r="B89" s="514"/>
      <c r="C89" s="515"/>
      <c r="D89" s="515"/>
      <c r="E89" s="515"/>
      <c r="F89" s="515"/>
      <c r="G89" s="515"/>
      <c r="H89" s="515"/>
      <c r="I89" s="515"/>
      <c r="J89" s="48"/>
      <c r="K89" s="254"/>
      <c r="L89" s="429" t="s">
        <v>120</v>
      </c>
      <c r="M89" s="257" t="str">
        <f>IF(LEN($C$5)&lt;=1,
    "",
    IF(
        OR($C$5="Overige (zorg-)instellingen",$C$5="Onderneming"),
        IF(Basisgegevens!$C$5="Ja",
            IFERROR(
                INDEX(Hulpsheets!$AO$3:$AR$18,
                    MATCH($C$9,Hulpsheets!$AN$3:$AN$18,0),
                    MATCH($C$6,Hulpsheets!$AO$3:$AR$3,0)
                ),
                ""
            ),
            IFERROR(
                INDEX(Hulpsheets!$AH$3:$AK$18,
                    MATCH($C$9,Hulpsheets!$AG$3:$AG$18,0),
                    MATCH($C$6,Hulpsheets!$AH$3:$AK$3,0)
                ),
                ""
            )
        ),
        IF($L89="Niet-economische activiteit",
            100%,
            IF(Basisgegevens!$C$5="Ja",
                IFERROR(
                    INDEX(Hulpsheets!$AO$3:$AR$18,
                        MATCH($C$9,Hulpsheets!$AN$3:$AN$18,0),
                        MATCH($C$6,Hulpsheets!$AO$3:$AR$3,0)
                    ),
                    ""
                ),
                IFERROR(
                    INDEX(Hulpsheets!$AH$3:$AK$18,
                        MATCH($C$9,Hulpsheets!$AG$3:$AG$18,0),
                        MATCH($C$6,Hulpsheets!$AH$3:$AK$3,0)
                    ),
                    ""
                )
            )
        )
    )
)</f>
        <v/>
      </c>
      <c r="N89" s="397">
        <f t="shared" si="22"/>
        <v>0</v>
      </c>
      <c r="O89" s="77" t="str">
        <f t="shared" si="23"/>
        <v/>
      </c>
      <c r="P89" s="86" t="str">
        <f t="shared" si="24"/>
        <v/>
      </c>
      <c r="R89" s="404"/>
      <c r="S89" s="403" t="str">
        <f t="shared" si="29"/>
        <v/>
      </c>
      <c r="T89" s="130" t="str">
        <f t="shared" si="25"/>
        <v/>
      </c>
      <c r="U89" s="70"/>
      <c r="V89" s="404"/>
      <c r="W89" s="70"/>
      <c r="X89" s="404"/>
      <c r="Z89" s="407" t="str">
        <f t="shared" si="30"/>
        <v/>
      </c>
      <c r="AA89" s="130" t="str">
        <f t="shared" si="26"/>
        <v/>
      </c>
      <c r="AB89" s="407" t="str">
        <f t="shared" si="27"/>
        <v/>
      </c>
      <c r="AC89" s="130" t="str">
        <f t="shared" si="28"/>
        <v/>
      </c>
      <c r="AD89" s="461"/>
    </row>
    <row r="90" spans="2:30" ht="13.5" hidden="1" outlineLevel="1" thickBot="1" x14ac:dyDescent="0.25">
      <c r="B90" s="514"/>
      <c r="C90" s="515"/>
      <c r="D90" s="515"/>
      <c r="E90" s="515"/>
      <c r="F90" s="515"/>
      <c r="G90" s="515"/>
      <c r="H90" s="515"/>
      <c r="I90" s="515"/>
      <c r="J90" s="48"/>
      <c r="K90" s="254"/>
      <c r="L90" s="429" t="s">
        <v>120</v>
      </c>
      <c r="M90" s="257" t="str">
        <f>IF(LEN($C$5)&lt;=1,
    "",
    IF(
        OR($C$5="Overige (zorg-)instellingen",$C$5="Onderneming"),
        IF(Basisgegevens!$C$5="Ja",
            IFERROR(
                INDEX(Hulpsheets!$AO$3:$AR$18,
                    MATCH($C$9,Hulpsheets!$AN$3:$AN$18,0),
                    MATCH($C$6,Hulpsheets!$AO$3:$AR$3,0)
                ),
                ""
            ),
            IFERROR(
                INDEX(Hulpsheets!$AH$3:$AK$18,
                    MATCH($C$9,Hulpsheets!$AG$3:$AG$18,0),
                    MATCH($C$6,Hulpsheets!$AH$3:$AK$3,0)
                ),
                ""
            )
        ),
        IF($L90="Niet-economische activiteit",
            100%,
            IF(Basisgegevens!$C$5="Ja",
                IFERROR(
                    INDEX(Hulpsheets!$AO$3:$AR$18,
                        MATCH($C$9,Hulpsheets!$AN$3:$AN$18,0),
                        MATCH($C$6,Hulpsheets!$AO$3:$AR$3,0)
                    ),
                    ""
                ),
                IFERROR(
                    INDEX(Hulpsheets!$AH$3:$AK$18,
                        MATCH($C$9,Hulpsheets!$AG$3:$AG$18,0),
                        MATCH($C$6,Hulpsheets!$AH$3:$AK$3,0)
                    ),
                    ""
                )
            )
        )
    )
)</f>
        <v/>
      </c>
      <c r="N90" s="397">
        <f t="shared" si="22"/>
        <v>0</v>
      </c>
      <c r="O90" s="77" t="str">
        <f t="shared" si="23"/>
        <v/>
      </c>
      <c r="P90" s="86" t="str">
        <f t="shared" si="24"/>
        <v/>
      </c>
      <c r="R90" s="404"/>
      <c r="S90" s="403" t="str">
        <f t="shared" si="29"/>
        <v/>
      </c>
      <c r="T90" s="130" t="str">
        <f t="shared" si="25"/>
        <v/>
      </c>
      <c r="U90" s="70"/>
      <c r="V90" s="404"/>
      <c r="W90" s="70"/>
      <c r="X90" s="404"/>
      <c r="Z90" s="407" t="str">
        <f t="shared" si="30"/>
        <v/>
      </c>
      <c r="AA90" s="130" t="str">
        <f t="shared" si="26"/>
        <v/>
      </c>
      <c r="AB90" s="407" t="str">
        <f t="shared" si="27"/>
        <v/>
      </c>
      <c r="AC90" s="130" t="str">
        <f t="shared" si="28"/>
        <v/>
      </c>
      <c r="AD90" s="461"/>
    </row>
    <row r="91" spans="2:30" ht="13.5" hidden="1" outlineLevel="1" thickBot="1" x14ac:dyDescent="0.25">
      <c r="B91" s="514"/>
      <c r="C91" s="515"/>
      <c r="D91" s="515"/>
      <c r="E91" s="515"/>
      <c r="F91" s="515"/>
      <c r="G91" s="515"/>
      <c r="H91" s="515"/>
      <c r="I91" s="515"/>
      <c r="J91" s="48"/>
      <c r="K91" s="254"/>
      <c r="L91" s="429" t="s">
        <v>120</v>
      </c>
      <c r="M91" s="257" t="str">
        <f>IF(LEN($C$5)&lt;=1,
    "",
    IF(
        OR($C$5="Overige (zorg-)instellingen",$C$5="Onderneming"),
        IF(Basisgegevens!$C$5="Ja",
            IFERROR(
                INDEX(Hulpsheets!$AO$3:$AR$18,
                    MATCH($C$9,Hulpsheets!$AN$3:$AN$18,0),
                    MATCH($C$6,Hulpsheets!$AO$3:$AR$3,0)
                ),
                ""
            ),
            IFERROR(
                INDEX(Hulpsheets!$AH$3:$AK$18,
                    MATCH($C$9,Hulpsheets!$AG$3:$AG$18,0),
                    MATCH($C$6,Hulpsheets!$AH$3:$AK$3,0)
                ),
                ""
            )
        ),
        IF($L91="Niet-economische activiteit",
            100%,
            IF(Basisgegevens!$C$5="Ja",
                IFERROR(
                    INDEX(Hulpsheets!$AO$3:$AR$18,
                        MATCH($C$9,Hulpsheets!$AN$3:$AN$18,0),
                        MATCH($C$6,Hulpsheets!$AO$3:$AR$3,0)
                    ),
                    ""
                ),
                IFERROR(
                    INDEX(Hulpsheets!$AH$3:$AK$18,
                        MATCH($C$9,Hulpsheets!$AG$3:$AG$18,0),
                        MATCH($C$6,Hulpsheets!$AH$3:$AK$3,0)
                    ),
                    ""
                )
            )
        )
    )
)</f>
        <v/>
      </c>
      <c r="N91" s="397">
        <f t="shared" si="22"/>
        <v>0</v>
      </c>
      <c r="O91" s="77" t="str">
        <f t="shared" si="23"/>
        <v/>
      </c>
      <c r="P91" s="86" t="str">
        <f t="shared" si="24"/>
        <v/>
      </c>
      <c r="R91" s="404"/>
      <c r="S91" s="403" t="str">
        <f t="shared" si="29"/>
        <v/>
      </c>
      <c r="T91" s="130" t="str">
        <f t="shared" si="25"/>
        <v/>
      </c>
      <c r="U91" s="70"/>
      <c r="V91" s="404"/>
      <c r="W91" s="70"/>
      <c r="X91" s="404"/>
      <c r="Z91" s="407" t="str">
        <f t="shared" si="30"/>
        <v/>
      </c>
      <c r="AA91" s="130" t="str">
        <f t="shared" si="26"/>
        <v/>
      </c>
      <c r="AB91" s="407" t="str">
        <f t="shared" si="27"/>
        <v/>
      </c>
      <c r="AC91" s="130" t="str">
        <f t="shared" si="28"/>
        <v/>
      </c>
      <c r="AD91" s="461"/>
    </row>
    <row r="92" spans="2:30" ht="13.5" hidden="1" outlineLevel="1" thickBot="1" x14ac:dyDescent="0.25">
      <c r="B92" s="514"/>
      <c r="C92" s="515"/>
      <c r="D92" s="515"/>
      <c r="E92" s="515"/>
      <c r="F92" s="515"/>
      <c r="G92" s="515"/>
      <c r="H92" s="515"/>
      <c r="I92" s="515"/>
      <c r="J92" s="48"/>
      <c r="K92" s="254"/>
      <c r="L92" s="429" t="s">
        <v>120</v>
      </c>
      <c r="M92" s="257" t="str">
        <f>IF(LEN($C$5)&lt;=1,
    "",
    IF(
        OR($C$5="Overige (zorg-)instellingen",$C$5="Onderneming"),
        IF(Basisgegevens!$C$5="Ja",
            IFERROR(
                INDEX(Hulpsheets!$AO$3:$AR$18,
                    MATCH($C$9,Hulpsheets!$AN$3:$AN$18,0),
                    MATCH($C$6,Hulpsheets!$AO$3:$AR$3,0)
                ),
                ""
            ),
            IFERROR(
                INDEX(Hulpsheets!$AH$3:$AK$18,
                    MATCH($C$9,Hulpsheets!$AG$3:$AG$18,0),
                    MATCH($C$6,Hulpsheets!$AH$3:$AK$3,0)
                ),
                ""
            )
        ),
        IF($L92="Niet-economische activiteit",
            100%,
            IF(Basisgegevens!$C$5="Ja",
                IFERROR(
                    INDEX(Hulpsheets!$AO$3:$AR$18,
                        MATCH($C$9,Hulpsheets!$AN$3:$AN$18,0),
                        MATCH($C$6,Hulpsheets!$AO$3:$AR$3,0)
                    ),
                    ""
                ),
                IFERROR(
                    INDEX(Hulpsheets!$AH$3:$AK$18,
                        MATCH($C$9,Hulpsheets!$AG$3:$AG$18,0),
                        MATCH($C$6,Hulpsheets!$AH$3:$AK$3,0)
                    ),
                    ""
                )
            )
        )
    )
)</f>
        <v/>
      </c>
      <c r="N92" s="397">
        <f t="shared" si="22"/>
        <v>0</v>
      </c>
      <c r="O92" s="77" t="str">
        <f t="shared" si="23"/>
        <v/>
      </c>
      <c r="P92" s="86" t="str">
        <f t="shared" si="24"/>
        <v/>
      </c>
      <c r="R92" s="404"/>
      <c r="S92" s="403" t="str">
        <f t="shared" si="29"/>
        <v/>
      </c>
      <c r="T92" s="130" t="str">
        <f t="shared" si="25"/>
        <v/>
      </c>
      <c r="U92" s="70"/>
      <c r="V92" s="404"/>
      <c r="W92" s="70"/>
      <c r="X92" s="404"/>
      <c r="Z92" s="407" t="str">
        <f t="shared" si="30"/>
        <v/>
      </c>
      <c r="AA92" s="130" t="str">
        <f t="shared" si="26"/>
        <v/>
      </c>
      <c r="AB92" s="407" t="str">
        <f t="shared" si="27"/>
        <v/>
      </c>
      <c r="AC92" s="130" t="str">
        <f t="shared" si="28"/>
        <v/>
      </c>
      <c r="AD92" s="461"/>
    </row>
    <row r="93" spans="2:30" ht="13.5" hidden="1" outlineLevel="1" thickBot="1" x14ac:dyDescent="0.25">
      <c r="B93" s="514"/>
      <c r="C93" s="515"/>
      <c r="D93" s="515"/>
      <c r="E93" s="515"/>
      <c r="F93" s="515"/>
      <c r="G93" s="515"/>
      <c r="H93" s="515"/>
      <c r="I93" s="515"/>
      <c r="J93" s="48"/>
      <c r="K93" s="254"/>
      <c r="L93" s="429" t="s">
        <v>120</v>
      </c>
      <c r="M93" s="257" t="str">
        <f>IF(LEN($C$5)&lt;=1,
    "",
    IF(
        OR($C$5="Overige (zorg-)instellingen",$C$5="Onderneming"),
        IF(Basisgegevens!$C$5="Ja",
            IFERROR(
                INDEX(Hulpsheets!$AO$3:$AR$18,
                    MATCH($C$9,Hulpsheets!$AN$3:$AN$18,0),
                    MATCH($C$6,Hulpsheets!$AO$3:$AR$3,0)
                ),
                ""
            ),
            IFERROR(
                INDEX(Hulpsheets!$AH$3:$AK$18,
                    MATCH($C$9,Hulpsheets!$AG$3:$AG$18,0),
                    MATCH($C$6,Hulpsheets!$AH$3:$AK$3,0)
                ),
                ""
            )
        ),
        IF($L93="Niet-economische activiteit",
            100%,
            IF(Basisgegevens!$C$5="Ja",
                IFERROR(
                    INDEX(Hulpsheets!$AO$3:$AR$18,
                        MATCH($C$9,Hulpsheets!$AN$3:$AN$18,0),
                        MATCH($C$6,Hulpsheets!$AO$3:$AR$3,0)
                    ),
                    ""
                ),
                IFERROR(
                    INDEX(Hulpsheets!$AH$3:$AK$18,
                        MATCH($C$9,Hulpsheets!$AG$3:$AG$18,0),
                        MATCH($C$6,Hulpsheets!$AH$3:$AK$3,0)
                    ),
                    ""
                )
            )
        )
    )
)</f>
        <v/>
      </c>
      <c r="N93" s="397">
        <f t="shared" si="22"/>
        <v>0</v>
      </c>
      <c r="O93" s="77" t="str">
        <f t="shared" si="23"/>
        <v/>
      </c>
      <c r="P93" s="86" t="str">
        <f t="shared" si="24"/>
        <v/>
      </c>
      <c r="R93" s="404"/>
      <c r="S93" s="403" t="str">
        <f t="shared" si="29"/>
        <v/>
      </c>
      <c r="T93" s="130" t="str">
        <f t="shared" si="25"/>
        <v/>
      </c>
      <c r="U93" s="70"/>
      <c r="V93" s="404"/>
      <c r="W93" s="70"/>
      <c r="X93" s="404"/>
      <c r="Z93" s="407" t="str">
        <f t="shared" si="30"/>
        <v/>
      </c>
      <c r="AA93" s="130" t="str">
        <f t="shared" si="26"/>
        <v/>
      </c>
      <c r="AB93" s="407" t="str">
        <f t="shared" si="27"/>
        <v/>
      </c>
      <c r="AC93" s="130" t="str">
        <f t="shared" si="28"/>
        <v/>
      </c>
      <c r="AD93" s="461"/>
    </row>
    <row r="94" spans="2:30" ht="13.5" hidden="1" outlineLevel="1" thickBot="1" x14ac:dyDescent="0.25">
      <c r="B94" s="514"/>
      <c r="C94" s="515"/>
      <c r="D94" s="515"/>
      <c r="E94" s="515"/>
      <c r="F94" s="515"/>
      <c r="G94" s="515"/>
      <c r="H94" s="515"/>
      <c r="I94" s="515"/>
      <c r="J94" s="48"/>
      <c r="K94" s="254"/>
      <c r="L94" s="429" t="s">
        <v>120</v>
      </c>
      <c r="M94" s="257" t="str">
        <f>IF(LEN($C$5)&lt;=1,
    "",
    IF(
        OR($C$5="Overige (zorg-)instellingen",$C$5="Onderneming"),
        IF(Basisgegevens!$C$5="Ja",
            IFERROR(
                INDEX(Hulpsheets!$AO$3:$AR$18,
                    MATCH($C$9,Hulpsheets!$AN$3:$AN$18,0),
                    MATCH($C$6,Hulpsheets!$AO$3:$AR$3,0)
                ),
                ""
            ),
            IFERROR(
                INDEX(Hulpsheets!$AH$3:$AK$18,
                    MATCH($C$9,Hulpsheets!$AG$3:$AG$18,0),
                    MATCH($C$6,Hulpsheets!$AH$3:$AK$3,0)
                ),
                ""
            )
        ),
        IF($L94="Niet-economische activiteit",
            100%,
            IF(Basisgegevens!$C$5="Ja",
                IFERROR(
                    INDEX(Hulpsheets!$AO$3:$AR$18,
                        MATCH($C$9,Hulpsheets!$AN$3:$AN$18,0),
                        MATCH($C$6,Hulpsheets!$AO$3:$AR$3,0)
                    ),
                    ""
                ),
                IFERROR(
                    INDEX(Hulpsheets!$AH$3:$AK$18,
                        MATCH($C$9,Hulpsheets!$AG$3:$AG$18,0),
                        MATCH($C$6,Hulpsheets!$AH$3:$AK$3,0)
                    ),
                    ""
                )
            )
        )
    )
)</f>
        <v/>
      </c>
      <c r="N94" s="397">
        <f t="shared" si="22"/>
        <v>0</v>
      </c>
      <c r="O94" s="77" t="str">
        <f t="shared" si="23"/>
        <v/>
      </c>
      <c r="P94" s="86" t="str">
        <f t="shared" si="24"/>
        <v/>
      </c>
      <c r="R94" s="404"/>
      <c r="S94" s="403" t="str">
        <f t="shared" si="29"/>
        <v/>
      </c>
      <c r="T94" s="130" t="str">
        <f t="shared" si="25"/>
        <v/>
      </c>
      <c r="U94" s="70"/>
      <c r="V94" s="404"/>
      <c r="W94" s="70"/>
      <c r="X94" s="404"/>
      <c r="Z94" s="407" t="str">
        <f t="shared" si="30"/>
        <v/>
      </c>
      <c r="AA94" s="130" t="str">
        <f t="shared" si="26"/>
        <v/>
      </c>
      <c r="AB94" s="407" t="str">
        <f t="shared" si="27"/>
        <v/>
      </c>
      <c r="AC94" s="130" t="str">
        <f t="shared" si="28"/>
        <v/>
      </c>
      <c r="AD94" s="461"/>
    </row>
    <row r="95" spans="2:30" ht="13.5" hidden="1" outlineLevel="1" thickBot="1" x14ac:dyDescent="0.25">
      <c r="B95" s="514"/>
      <c r="C95" s="515"/>
      <c r="D95" s="515"/>
      <c r="E95" s="515"/>
      <c r="F95" s="515"/>
      <c r="G95" s="515"/>
      <c r="H95" s="515"/>
      <c r="I95" s="515"/>
      <c r="J95" s="48"/>
      <c r="K95" s="254"/>
      <c r="L95" s="429" t="s">
        <v>120</v>
      </c>
      <c r="M95" s="257" t="str">
        <f>IF(LEN($C$5)&lt;=1,
    "",
    IF(
        OR($C$5="Overige (zorg-)instellingen",$C$5="Onderneming"),
        IF(Basisgegevens!$C$5="Ja",
            IFERROR(
                INDEX(Hulpsheets!$AO$3:$AR$18,
                    MATCH($C$9,Hulpsheets!$AN$3:$AN$18,0),
                    MATCH($C$6,Hulpsheets!$AO$3:$AR$3,0)
                ),
                ""
            ),
            IFERROR(
                INDEX(Hulpsheets!$AH$3:$AK$18,
                    MATCH($C$9,Hulpsheets!$AG$3:$AG$18,0),
                    MATCH($C$6,Hulpsheets!$AH$3:$AK$3,0)
                ),
                ""
            )
        ),
        IF($L95="Niet-economische activiteit",
            100%,
            IF(Basisgegevens!$C$5="Ja",
                IFERROR(
                    INDEX(Hulpsheets!$AO$3:$AR$18,
                        MATCH($C$9,Hulpsheets!$AN$3:$AN$18,0),
                        MATCH($C$6,Hulpsheets!$AO$3:$AR$3,0)
                    ),
                    ""
                ),
                IFERROR(
                    INDEX(Hulpsheets!$AH$3:$AK$18,
                        MATCH($C$9,Hulpsheets!$AG$3:$AG$18,0),
                        MATCH($C$6,Hulpsheets!$AH$3:$AK$3,0)
                    ),
                    ""
                )
            )
        )
    )
)</f>
        <v/>
      </c>
      <c r="N95" s="397">
        <f t="shared" si="22"/>
        <v>0</v>
      </c>
      <c r="O95" s="77" t="str">
        <f t="shared" si="23"/>
        <v/>
      </c>
      <c r="P95" s="86" t="str">
        <f t="shared" si="24"/>
        <v/>
      </c>
      <c r="R95" s="404"/>
      <c r="S95" s="403" t="str">
        <f t="shared" si="29"/>
        <v/>
      </c>
      <c r="T95" s="130" t="str">
        <f t="shared" si="25"/>
        <v/>
      </c>
      <c r="U95" s="70"/>
      <c r="V95" s="404"/>
      <c r="W95" s="70"/>
      <c r="X95" s="404"/>
      <c r="Z95" s="407" t="str">
        <f t="shared" si="30"/>
        <v/>
      </c>
      <c r="AA95" s="130" t="str">
        <f t="shared" si="26"/>
        <v/>
      </c>
      <c r="AB95" s="407" t="str">
        <f t="shared" si="27"/>
        <v/>
      </c>
      <c r="AC95" s="130" t="str">
        <f t="shared" si="28"/>
        <v/>
      </c>
      <c r="AD95" s="461"/>
    </row>
    <row r="96" spans="2:30" ht="13.5" hidden="1" outlineLevel="1" thickBot="1" x14ac:dyDescent="0.25">
      <c r="B96" s="514"/>
      <c r="C96" s="515"/>
      <c r="D96" s="515"/>
      <c r="E96" s="515"/>
      <c r="F96" s="515"/>
      <c r="G96" s="515"/>
      <c r="H96" s="515"/>
      <c r="I96" s="515"/>
      <c r="J96" s="48"/>
      <c r="K96" s="254"/>
      <c r="L96" s="429" t="s">
        <v>120</v>
      </c>
      <c r="M96" s="257" t="str">
        <f>IF(LEN($C$5)&lt;=1,
    "",
    IF(
        OR($C$5="Overige (zorg-)instellingen",$C$5="Onderneming"),
        IF(Basisgegevens!$C$5="Ja",
            IFERROR(
                INDEX(Hulpsheets!$AO$3:$AR$18,
                    MATCH($C$9,Hulpsheets!$AN$3:$AN$18,0),
                    MATCH($C$6,Hulpsheets!$AO$3:$AR$3,0)
                ),
                ""
            ),
            IFERROR(
                INDEX(Hulpsheets!$AH$3:$AK$18,
                    MATCH($C$9,Hulpsheets!$AG$3:$AG$18,0),
                    MATCH($C$6,Hulpsheets!$AH$3:$AK$3,0)
                ),
                ""
            )
        ),
        IF($L96="Niet-economische activiteit",
            100%,
            IF(Basisgegevens!$C$5="Ja",
                IFERROR(
                    INDEX(Hulpsheets!$AO$3:$AR$18,
                        MATCH($C$9,Hulpsheets!$AN$3:$AN$18,0),
                        MATCH($C$6,Hulpsheets!$AO$3:$AR$3,0)
                    ),
                    ""
                ),
                IFERROR(
                    INDEX(Hulpsheets!$AH$3:$AK$18,
                        MATCH($C$9,Hulpsheets!$AG$3:$AG$18,0),
                        MATCH($C$6,Hulpsheets!$AH$3:$AK$3,0)
                    ),
                    ""
                )
            )
        )
    )
)</f>
        <v/>
      </c>
      <c r="N96" s="397">
        <f t="shared" si="22"/>
        <v>0</v>
      </c>
      <c r="O96" s="77" t="str">
        <f t="shared" si="23"/>
        <v/>
      </c>
      <c r="P96" s="86" t="str">
        <f t="shared" si="24"/>
        <v/>
      </c>
      <c r="R96" s="404"/>
      <c r="S96" s="403" t="str">
        <f t="shared" si="29"/>
        <v/>
      </c>
      <c r="T96" s="130" t="str">
        <f t="shared" si="25"/>
        <v/>
      </c>
      <c r="U96" s="70"/>
      <c r="V96" s="404"/>
      <c r="W96" s="70"/>
      <c r="X96" s="404"/>
      <c r="Z96" s="407" t="str">
        <f t="shared" si="30"/>
        <v/>
      </c>
      <c r="AA96" s="130" t="str">
        <f t="shared" si="26"/>
        <v/>
      </c>
      <c r="AB96" s="407" t="str">
        <f t="shared" si="27"/>
        <v/>
      </c>
      <c r="AC96" s="130" t="str">
        <f t="shared" si="28"/>
        <v/>
      </c>
      <c r="AD96" s="461"/>
    </row>
    <row r="97" spans="1:30" ht="13.5" hidden="1" outlineLevel="1" collapsed="1" thickBot="1" x14ac:dyDescent="0.25">
      <c r="B97" s="527"/>
      <c r="C97" s="528"/>
      <c r="D97" s="528"/>
      <c r="E97" s="528"/>
      <c r="F97" s="528"/>
      <c r="G97" s="528"/>
      <c r="H97" s="528"/>
      <c r="I97" s="528"/>
      <c r="J97" s="109"/>
      <c r="K97" s="438"/>
      <c r="L97" s="428" t="s">
        <v>120</v>
      </c>
      <c r="M97" s="427" t="str">
        <f>IF(LEN($C$5)&lt;=1,
    "",
    IF(
        OR($C$5="Overige (zorg-)instellingen",$C$5="Onderneming"),
        IF(Basisgegevens!$C$5="Ja",
            IFERROR(
                INDEX(Hulpsheets!$AO$3:$AR$18,
                    MATCH($C$9,Hulpsheets!$AN$3:$AN$18,0),
                    MATCH($C$6,Hulpsheets!$AO$3:$AR$3,0)
                ),
                ""
            ),
            IFERROR(
                INDEX(Hulpsheets!$AH$3:$AK$18,
                    MATCH($C$9,Hulpsheets!$AG$3:$AG$18,0),
                    MATCH($C$6,Hulpsheets!$AH$3:$AK$3,0)
                ),
                ""
            )
        ),
        IF($L97="Niet-economische activiteit",
            100%,
            IF(Basisgegevens!$C$5="Ja",
                IFERROR(
                    INDEX(Hulpsheets!$AO$3:$AR$18,
                        MATCH($C$9,Hulpsheets!$AN$3:$AN$18,0),
                        MATCH($C$6,Hulpsheets!$AO$3:$AR$3,0)
                    ),
                    ""
                ),
                IFERROR(
                    INDEX(Hulpsheets!$AH$3:$AK$18,
                        MATCH($C$9,Hulpsheets!$AG$3:$AG$18,0),
                        MATCH($C$6,Hulpsheets!$AH$3:$AK$3,0)
                    ),
                    ""
                )
            )
        )
    )
)</f>
        <v/>
      </c>
      <c r="N97" s="397">
        <f t="shared" si="22"/>
        <v>0</v>
      </c>
      <c r="O97" s="87" t="str">
        <f t="shared" si="23"/>
        <v/>
      </c>
      <c r="P97" s="88" t="str">
        <f t="shared" si="24"/>
        <v/>
      </c>
      <c r="R97" s="405"/>
      <c r="S97" s="403" t="str">
        <f t="shared" si="29"/>
        <v/>
      </c>
      <c r="T97" s="365" t="str">
        <f t="shared" si="25"/>
        <v/>
      </c>
      <c r="U97" s="70"/>
      <c r="V97" s="405"/>
      <c r="W97" s="70"/>
      <c r="X97" s="405"/>
      <c r="Z97" s="407" t="str">
        <f t="shared" si="30"/>
        <v/>
      </c>
      <c r="AA97" s="130" t="str">
        <f t="shared" si="26"/>
        <v/>
      </c>
      <c r="AB97" s="407" t="str">
        <f t="shared" si="27"/>
        <v/>
      </c>
      <c r="AC97" s="365" t="str">
        <f t="shared" si="28"/>
        <v/>
      </c>
      <c r="AD97" s="461"/>
    </row>
    <row r="98" spans="1:30" ht="13.5" collapsed="1" thickBot="1" x14ac:dyDescent="0.25">
      <c r="B98" s="32"/>
      <c r="C98" s="32"/>
      <c r="D98" s="103"/>
      <c r="E98" s="110"/>
      <c r="F98" s="110"/>
      <c r="G98" s="111"/>
      <c r="H98" s="112"/>
      <c r="I98" s="29"/>
      <c r="J98" s="111"/>
      <c r="L98" s="418" t="s">
        <v>102</v>
      </c>
      <c r="M98" s="78"/>
      <c r="N98" s="101">
        <f>SUM(N73:N97)</f>
        <v>0</v>
      </c>
      <c r="O98" s="101">
        <f>SUM(O73:O97)</f>
        <v>0</v>
      </c>
      <c r="P98" s="101">
        <f>SUM(P73:P97)</f>
        <v>0</v>
      </c>
      <c r="Q98" s="29"/>
      <c r="R98" s="439">
        <f>SUM(R73:R97)</f>
        <v>0</v>
      </c>
      <c r="S98" s="102">
        <f>SUM(S73:S97)</f>
        <v>0</v>
      </c>
      <c r="T98" s="102">
        <f>SUM(T73:T97)</f>
        <v>0</v>
      </c>
      <c r="V98" s="364">
        <f>SUM(V73:V97)</f>
        <v>0</v>
      </c>
      <c r="W98" s="70"/>
      <c r="X98" s="364">
        <f>SUM(X73:X97)</f>
        <v>0</v>
      </c>
      <c r="Z98" s="364">
        <f>SUM(Z73:Z97)</f>
        <v>0</v>
      </c>
      <c r="AA98" s="364">
        <f>SUM(AA73:AA97)</f>
        <v>0</v>
      </c>
      <c r="AB98" s="364">
        <f>SUM(AB73:AB97)</f>
        <v>0</v>
      </c>
      <c r="AC98" s="364">
        <f>SUM(AC73:AC97)</f>
        <v>0</v>
      </c>
      <c r="AD98" s="462"/>
    </row>
    <row r="99" spans="1:30" ht="13.5" thickBot="1" x14ac:dyDescent="0.25">
      <c r="B99" s="32"/>
      <c r="C99" s="32"/>
      <c r="D99" s="103"/>
      <c r="E99" s="110"/>
      <c r="F99" s="110"/>
      <c r="G99" s="111"/>
      <c r="H99" s="112"/>
      <c r="I99" s="29"/>
      <c r="J99" s="111"/>
      <c r="U99" s="100"/>
      <c r="V99" s="100"/>
      <c r="W99" s="100"/>
      <c r="X99" s="100"/>
      <c r="Z99" s="100"/>
      <c r="AA99" s="100"/>
      <c r="AB99" s="100"/>
    </row>
    <row r="100" spans="1:30" ht="15" customHeight="1" thickBot="1" x14ac:dyDescent="0.25">
      <c r="B100" s="503" t="s">
        <v>244</v>
      </c>
      <c r="C100" s="503"/>
      <c r="D100" s="503"/>
      <c r="E100" s="503"/>
      <c r="F100" s="29"/>
      <c r="I100" s="29"/>
      <c r="P100" s="29"/>
      <c r="Q100" s="29"/>
      <c r="R100" s="406" t="s">
        <v>87</v>
      </c>
      <c r="S100" s="401"/>
      <c r="T100" s="402"/>
      <c r="U100" s="6"/>
      <c r="V100" s="498" t="s">
        <v>61</v>
      </c>
      <c r="W100" s="6"/>
      <c r="X100" s="498" t="s">
        <v>62</v>
      </c>
      <c r="Z100" s="401"/>
      <c r="AA100" s="402"/>
      <c r="AB100" s="412"/>
      <c r="AC100" s="413"/>
      <c r="AD100" s="463"/>
    </row>
    <row r="101" spans="1:30" ht="13.5" thickBot="1" x14ac:dyDescent="0.25">
      <c r="B101" s="106"/>
      <c r="C101" s="106"/>
      <c r="D101" s="107"/>
      <c r="E101" s="107"/>
      <c r="G101" s="107"/>
      <c r="H101" s="108"/>
      <c r="I101" s="95"/>
      <c r="J101" s="107"/>
      <c r="K101" s="107"/>
      <c r="L101" s="107"/>
      <c r="P101" s="29"/>
      <c r="Q101" s="29"/>
      <c r="R101" s="6"/>
      <c r="S101" s="6"/>
      <c r="T101" s="6"/>
      <c r="U101" s="6"/>
      <c r="V101" s="499"/>
      <c r="W101" s="6"/>
      <c r="X101" s="499"/>
      <c r="Z101" s="6"/>
      <c r="AA101" s="6"/>
      <c r="AB101" s="6"/>
      <c r="AC101" s="97"/>
      <c r="AD101" s="97"/>
    </row>
    <row r="102" spans="1:30" ht="39" customHeight="1" thickBot="1" x14ac:dyDescent="0.25">
      <c r="A102" s="117"/>
      <c r="B102" s="504" t="s">
        <v>109</v>
      </c>
      <c r="C102" s="505"/>
      <c r="D102" s="505"/>
      <c r="E102" s="240" t="s">
        <v>112</v>
      </c>
      <c r="F102" s="237" t="s">
        <v>113</v>
      </c>
      <c r="G102" s="240" t="s">
        <v>114</v>
      </c>
      <c r="H102" s="240" t="s">
        <v>115</v>
      </c>
      <c r="I102" s="240" t="s">
        <v>116</v>
      </c>
      <c r="J102" s="240" t="s">
        <v>117</v>
      </c>
      <c r="K102" s="240" t="s">
        <v>118</v>
      </c>
      <c r="L102" s="236" t="s">
        <v>235</v>
      </c>
      <c r="M102" s="143" t="s">
        <v>94</v>
      </c>
      <c r="N102" s="237" t="s">
        <v>119</v>
      </c>
      <c r="O102" s="237" t="s">
        <v>95</v>
      </c>
      <c r="P102" s="237" t="s">
        <v>96</v>
      </c>
      <c r="Q102" s="117"/>
      <c r="R102" s="239" t="s">
        <v>68</v>
      </c>
      <c r="S102" s="238" t="s">
        <v>97</v>
      </c>
      <c r="T102" s="238" t="s">
        <v>70</v>
      </c>
      <c r="U102" s="119"/>
      <c r="V102" s="239" t="s">
        <v>68</v>
      </c>
      <c r="W102" s="6"/>
      <c r="X102" s="239" t="s">
        <v>68</v>
      </c>
      <c r="Y102" s="117"/>
      <c r="Z102" s="238" t="s">
        <v>97</v>
      </c>
      <c r="AA102" s="238" t="s">
        <v>70</v>
      </c>
      <c r="AB102" s="238" t="s">
        <v>97</v>
      </c>
      <c r="AC102" s="238" t="s">
        <v>70</v>
      </c>
      <c r="AD102" s="118"/>
    </row>
    <row r="103" spans="1:30" x14ac:dyDescent="0.2">
      <c r="B103" s="516"/>
      <c r="C103" s="517"/>
      <c r="D103" s="517"/>
      <c r="E103" s="20"/>
      <c r="F103" s="141"/>
      <c r="G103" s="151" t="str">
        <f>IF(E103="","",IF($C$7&gt;12,IF(E103="computer",F103*Hulpsheets!$AX$4,F103*Hulpsheets!$AX$5),(IF(E103="computer",F103*Hulpsheets!$AX$4,F103*Hulpsheets!$AX$5)*$C$7/12)))</f>
        <v/>
      </c>
      <c r="H103" s="151" t="str">
        <f>IF(E103="","",IF($C$7&lt;13,0,IF($C$7&gt;24,IF(E103="computer",F103*Hulpsheets!$AY$4,F103*Hulpsheets!$AY$5),IF(E103="computer",F103*Hulpsheets!$AY$4,F103*Hulpsheets!$AY$5)*($C$7-12)/12)))</f>
        <v/>
      </c>
      <c r="I103" s="151" t="str">
        <f>IF(E103="","",IF($C$7&lt;24,0,IF($C$7&gt;36,IF(E103="computer",F103*Hulpsheets!$AZ$4,F103*Hulpsheets!$AZ$5),IF(E103="computer",F103*Hulpsheets!$AZ$4,F103*Hulpsheets!$AZ$5)*($C$7-24)/12)))</f>
        <v/>
      </c>
      <c r="J103" s="151" t="str">
        <f>IF(E103="","",IF($C$7&lt;36,0,IF($C$7&gt;48,IF(E103="computer",F103*Hulpsheets!$BA$4,F103*Hulpsheets!$BA$5),IF(E103="computer",F103*Hulpsheets!$BA$4,F103*Hulpsheets!$BA$5)*($C$7-36)/12)))</f>
        <v/>
      </c>
      <c r="K103" s="151" t="str">
        <f>IF(E103="","",IF($C$7&lt;48,0,IF($C$7&gt;48,IF(E103="computer",F103*Hulpsheets!$BB$4,F103*Hulpsheets!$BB$5),IF(E103="computer",F103*Hulpsheets!$BB$4,F103*Hulpsheets!$BB$5)*($C$7-48)/12)))</f>
        <v/>
      </c>
      <c r="L103" s="429" t="s">
        <v>120</v>
      </c>
      <c r="M103" s="257" t="str">
        <f>IF(LEN($C$5)&lt;=1,
    "",
    IF(
        OR($C$5="Overige (zorg-)instellingen",$C$5="Onderneming"),
        IF(Basisgegevens!$C$5="Ja",
            IFERROR(
                INDEX(Hulpsheets!$AO$3:$AR$18,
                    MATCH($C$9,Hulpsheets!$AN$3:$AN$18,0),
                    MATCH($C$6,Hulpsheets!$AO$3:$AR$3,0)
                ),
                ""
            ),
            IFERROR(
                INDEX(Hulpsheets!$AH$3:$AK$18,
                    MATCH($C$9,Hulpsheets!$AG$3:$AG$18,0),
                    MATCH($C$6,Hulpsheets!$AH$3:$AK$3,0)
                ),
                ""
            )
        ),
        IF($L103="Niet-economische activiteit",
            100%,
            IF(Basisgegevens!$C$5="Ja",
                IFERROR(
                    INDEX(Hulpsheets!$AO$3:$AR$18,
                        MATCH($C$9,Hulpsheets!$AN$3:$AN$18,0),
                        MATCH($C$6,Hulpsheets!$AO$3:$AR$3,0)
                    ),
                    ""
                ),
                IFERROR(
                    INDEX(Hulpsheets!$AH$3:$AK$18,
                        MATCH($C$9,Hulpsheets!$AG$3:$AG$18,0),
                        MATCH($C$6,Hulpsheets!$AH$3:$AK$3,0)
                    ),
                    ""
                )
            )
        )
    )
)</f>
        <v/>
      </c>
      <c r="N103" s="397">
        <f t="shared" ref="N103:N127" si="31">SUM(G103:K103)</f>
        <v>0</v>
      </c>
      <c r="O103" s="82" t="str">
        <f t="shared" ref="O103:O127" si="32">IFERROR(N103*M103,"")</f>
        <v/>
      </c>
      <c r="P103" s="85" t="str">
        <f t="shared" ref="P103:P127" si="33">IFERROR(N103-O103,"")</f>
        <v/>
      </c>
      <c r="R103" s="404"/>
      <c r="S103" s="407" t="str">
        <f>IFERROR($R103*(1-$M103),"")</f>
        <v/>
      </c>
      <c r="T103" s="130" t="str">
        <f t="shared" ref="T103:T127" si="34">IFERROR(R103-S103,"")</f>
        <v/>
      </c>
      <c r="U103" s="80"/>
      <c r="V103" s="404"/>
      <c r="W103" s="70"/>
      <c r="X103" s="404"/>
      <c r="Z103" s="407" t="str">
        <f>IFERROR($V103*(1-$M103),"")</f>
        <v/>
      </c>
      <c r="AA103" s="130" t="str">
        <f t="shared" ref="AA103:AA127" si="35">IFERROR(V103-Z103,"")</f>
        <v/>
      </c>
      <c r="AB103" s="407" t="str">
        <f t="shared" ref="AB103:AB127" si="36">IFERROR($X103*(1-$M103),"")</f>
        <v/>
      </c>
      <c r="AC103" s="130" t="str">
        <f t="shared" ref="AC103:AC127" si="37">IFERROR(X103-AB103,"")</f>
        <v/>
      </c>
      <c r="AD103" s="461"/>
    </row>
    <row r="104" spans="1:30" x14ac:dyDescent="0.2">
      <c r="B104" s="514"/>
      <c r="C104" s="515"/>
      <c r="D104" s="515"/>
      <c r="E104" s="19"/>
      <c r="F104" s="141"/>
      <c r="G104" s="151" t="str">
        <f>IF(E104="","",IF($C$7&gt;12,IF(E104="computer",F104*Hulpsheets!$AX$4,F104*Hulpsheets!$AX$5),(IF(E104="computer",F104*Hulpsheets!$AX$4,F104*Hulpsheets!$AX$5)*$C$7/12)))</f>
        <v/>
      </c>
      <c r="H104" s="151" t="str">
        <f>IF(E104="","",IF($C$7&lt;13,0,IF($C$7&gt;24,IF(E104="computer",F104*Hulpsheets!$AY$4,F104*Hulpsheets!$AY$5),IF(E104="computer",F104*Hulpsheets!$AY$4,F104*Hulpsheets!$AY$5)*($C$7-12)/12)))</f>
        <v/>
      </c>
      <c r="I104" s="151" t="str">
        <f>IF(E104="","",IF($C$7&lt;24,0,IF($C$7&gt;36,IF(E104="computer",F104*Hulpsheets!$AZ$4,F104*Hulpsheets!$AZ$5),IF(E104="computer",F104*Hulpsheets!$AZ$4,F104*Hulpsheets!$AZ$5)*($C$7-24)/12)))</f>
        <v/>
      </c>
      <c r="J104" s="151" t="str">
        <f>IF(E104="","",IF($C$7&lt;36,0,IF($C$7&gt;48,IF(E104="computer",F104*Hulpsheets!$BA$4,F104*Hulpsheets!$BA$5),IF(E104="computer",F104*Hulpsheets!$BA$4,F104*Hulpsheets!$BA$5)*($C$7-36)/12)))</f>
        <v/>
      </c>
      <c r="K104" s="151" t="str">
        <f>IF(E104="","",IF($C$7&lt;48,0,IF($C$7&gt;48,IF(E104="computer",F104*Hulpsheets!$BB$4,F104*Hulpsheets!$BB$5),IF(E104="computer",F104*Hulpsheets!$BB$4,F104*Hulpsheets!$BB$5)*($C$7-48)/12)))</f>
        <v/>
      </c>
      <c r="L104" s="429" t="s">
        <v>120</v>
      </c>
      <c r="M104" s="257" t="str">
        <f>IF(LEN($C$5)&lt;=1,
    "",
    IF(
        OR($C$5="Overige (zorg-)instellingen",$C$5="Onderneming"),
        IF(Basisgegevens!$C$5="Ja",
            IFERROR(
                INDEX(Hulpsheets!$AO$3:$AR$18,
                    MATCH($C$9,Hulpsheets!$AN$3:$AN$18,0),
                    MATCH($C$6,Hulpsheets!$AO$3:$AR$3,0)
                ),
                ""
            ),
            IFERROR(
                INDEX(Hulpsheets!$AH$3:$AK$18,
                    MATCH($C$9,Hulpsheets!$AG$3:$AG$18,0),
                    MATCH($C$6,Hulpsheets!$AH$3:$AK$3,0)
                ),
                ""
            )
        ),
        IF($L104="Niet-economische activiteit",
            100%,
            IF(Basisgegevens!$C$5="Ja",
                IFERROR(
                    INDEX(Hulpsheets!$AO$3:$AR$18,
                        MATCH($C$9,Hulpsheets!$AN$3:$AN$18,0),
                        MATCH($C$6,Hulpsheets!$AO$3:$AR$3,0)
                    ),
                    ""
                ),
                IFERROR(
                    INDEX(Hulpsheets!$AH$3:$AK$18,
                        MATCH($C$9,Hulpsheets!$AG$3:$AG$18,0),
                        MATCH($C$6,Hulpsheets!$AH$3:$AK$3,0)
                    ),
                    ""
                )
            )
        )
    )
)</f>
        <v/>
      </c>
      <c r="N104" s="397">
        <f t="shared" si="31"/>
        <v>0</v>
      </c>
      <c r="O104" s="77" t="str">
        <f t="shared" si="32"/>
        <v/>
      </c>
      <c r="P104" s="86" t="str">
        <f t="shared" si="33"/>
        <v/>
      </c>
      <c r="R104" s="404"/>
      <c r="S104" s="407" t="str">
        <f t="shared" ref="S104:S127" si="38">IFERROR($R104*(1-$M104),"")</f>
        <v/>
      </c>
      <c r="T104" s="130" t="str">
        <f t="shared" si="34"/>
        <v/>
      </c>
      <c r="U104" s="70"/>
      <c r="V104" s="404"/>
      <c r="W104" s="70"/>
      <c r="X104" s="404"/>
      <c r="Z104" s="407" t="str">
        <f t="shared" ref="Z104:Z127" si="39">IFERROR($V104*(1-$M104),"")</f>
        <v/>
      </c>
      <c r="AA104" s="130" t="str">
        <f t="shared" si="35"/>
        <v/>
      </c>
      <c r="AB104" s="407" t="str">
        <f t="shared" si="36"/>
        <v/>
      </c>
      <c r="AC104" s="130" t="str">
        <f t="shared" si="37"/>
        <v/>
      </c>
      <c r="AD104" s="461"/>
    </row>
    <row r="105" spans="1:30" x14ac:dyDescent="0.2">
      <c r="B105" s="514"/>
      <c r="C105" s="515"/>
      <c r="D105" s="515"/>
      <c r="E105" s="19"/>
      <c r="F105" s="141"/>
      <c r="G105" s="151" t="str">
        <f>IF(E105="","",IF($C$7&gt;12,IF(E105="computer",F105*Hulpsheets!$AX$4,F105*Hulpsheets!$AX$5),(IF(E105="computer",F105*Hulpsheets!$AX$4,F105*Hulpsheets!$AX$5)*$C$7/12)))</f>
        <v/>
      </c>
      <c r="H105" s="151" t="str">
        <f>IF(E105="","",IF($C$7&lt;13,0,IF($C$7&gt;24,IF(E105="computer",F105*Hulpsheets!$AY$4,F105*Hulpsheets!$AY$5),IF(E105="computer",F105*Hulpsheets!$AY$4,F105*Hulpsheets!$AY$5)*($C$7-12)/12)))</f>
        <v/>
      </c>
      <c r="I105" s="151" t="str">
        <f>IF(E105="","",IF($C$7&lt;24,0,IF($C$7&gt;36,IF(E105="computer",F105*Hulpsheets!$AZ$4,F105*Hulpsheets!$AZ$5),IF(E105="computer",F105*Hulpsheets!$AZ$4,F105*Hulpsheets!$AZ$5)*($C$7-24)/12)))</f>
        <v/>
      </c>
      <c r="J105" s="151" t="str">
        <f>IF(E105="","",IF($C$7&lt;36,0,IF($C$7&gt;48,IF(E105="computer",F105*Hulpsheets!$BA$4,F105*Hulpsheets!$BA$5),IF(E105="computer",F105*Hulpsheets!$BA$4,F105*Hulpsheets!$BA$5)*($C$7-36)/12)))</f>
        <v/>
      </c>
      <c r="K105" s="151" t="str">
        <f>IF(E105="","",IF($C$7&lt;48,0,IF($C$7&gt;48,IF(E105="computer",F105*Hulpsheets!$BB$4,F105*Hulpsheets!$BB$5),IF(E105="computer",F105*Hulpsheets!$BB$4,F105*Hulpsheets!$BB$5)*($C$7-48)/12)))</f>
        <v/>
      </c>
      <c r="L105" s="429" t="s">
        <v>120</v>
      </c>
      <c r="M105" s="257" t="str">
        <f>IF(LEN($C$5)&lt;=1,
    "",
    IF(
        OR($C$5="Overige (zorg-)instellingen",$C$5="Onderneming"),
        IF(Basisgegevens!$C$5="Ja",
            IFERROR(
                INDEX(Hulpsheets!$AO$3:$AR$18,
                    MATCH($C$9,Hulpsheets!$AN$3:$AN$18,0),
                    MATCH($C$6,Hulpsheets!$AO$3:$AR$3,0)
                ),
                ""
            ),
            IFERROR(
                INDEX(Hulpsheets!$AH$3:$AK$18,
                    MATCH($C$9,Hulpsheets!$AG$3:$AG$18,0),
                    MATCH($C$6,Hulpsheets!$AH$3:$AK$3,0)
                ),
                ""
            )
        ),
        IF($L105="Niet-economische activiteit",
            100%,
            IF(Basisgegevens!$C$5="Ja",
                IFERROR(
                    INDEX(Hulpsheets!$AO$3:$AR$18,
                        MATCH($C$9,Hulpsheets!$AN$3:$AN$18,0),
                        MATCH($C$6,Hulpsheets!$AO$3:$AR$3,0)
                    ),
                    ""
                ),
                IFERROR(
                    INDEX(Hulpsheets!$AH$3:$AK$18,
                        MATCH($C$9,Hulpsheets!$AG$3:$AG$18,0),
                        MATCH($C$6,Hulpsheets!$AH$3:$AK$3,0)
                    ),
                    ""
                )
            )
        )
    )
)</f>
        <v/>
      </c>
      <c r="N105" s="397">
        <f t="shared" si="31"/>
        <v>0</v>
      </c>
      <c r="O105" s="77" t="str">
        <f t="shared" si="32"/>
        <v/>
      </c>
      <c r="P105" s="86" t="str">
        <f t="shared" si="33"/>
        <v/>
      </c>
      <c r="R105" s="404"/>
      <c r="S105" s="407" t="str">
        <f t="shared" si="38"/>
        <v/>
      </c>
      <c r="T105" s="130" t="str">
        <f t="shared" si="34"/>
        <v/>
      </c>
      <c r="U105" s="70"/>
      <c r="V105" s="404"/>
      <c r="W105" s="70"/>
      <c r="X105" s="404"/>
      <c r="Z105" s="407" t="str">
        <f t="shared" si="39"/>
        <v/>
      </c>
      <c r="AA105" s="130" t="str">
        <f t="shared" si="35"/>
        <v/>
      </c>
      <c r="AB105" s="407" t="str">
        <f t="shared" si="36"/>
        <v/>
      </c>
      <c r="AC105" s="130" t="str">
        <f t="shared" si="37"/>
        <v/>
      </c>
      <c r="AD105" s="461"/>
    </row>
    <row r="106" spans="1:30" x14ac:dyDescent="0.2">
      <c r="B106" s="514"/>
      <c r="C106" s="515"/>
      <c r="D106" s="515"/>
      <c r="E106" s="19"/>
      <c r="F106" s="141"/>
      <c r="G106" s="151" t="str">
        <f>IF(E106="","",IF($C$7&gt;12,IF(E106="computer",F106*Hulpsheets!$AX$4,F106*Hulpsheets!$AX$5),(IF(E106="computer",F106*Hulpsheets!$AX$4,F106*Hulpsheets!$AX$5)*$C$7/12)))</f>
        <v/>
      </c>
      <c r="H106" s="151" t="str">
        <f>IF(E106="","",IF($C$7&lt;13,0,IF($C$7&gt;24,IF(E106="computer",F106*Hulpsheets!$AY$4,F106*Hulpsheets!$AY$5),IF(E106="computer",F106*Hulpsheets!$AY$4,F106*Hulpsheets!$AY$5)*($C$7-12)/12)))</f>
        <v/>
      </c>
      <c r="I106" s="151" t="str">
        <f>IF(E106="","",IF($C$7&lt;24,0,IF($C$7&gt;36,IF(E106="computer",F106*Hulpsheets!$AZ$4,F106*Hulpsheets!$AZ$5),IF(E106="computer",F106*Hulpsheets!$AZ$4,F106*Hulpsheets!$AZ$5)*($C$7-24)/12)))</f>
        <v/>
      </c>
      <c r="J106" s="151" t="str">
        <f>IF(E106="","",IF($C$7&lt;36,0,IF($C$7&gt;48,IF(E106="computer",F106*Hulpsheets!$BA$4,F106*Hulpsheets!$BA$5),IF(E106="computer",F106*Hulpsheets!$BA$4,F106*Hulpsheets!$BA$5)*($C$7-36)/12)))</f>
        <v/>
      </c>
      <c r="K106" s="151" t="str">
        <f>IF(E106="","",IF($C$7&lt;48,0,IF($C$7&gt;48,IF(E106="computer",F106*Hulpsheets!$BB$4,F106*Hulpsheets!$BB$5),IF(E106="computer",F106*Hulpsheets!$BB$4,F106*Hulpsheets!$BB$5)*($C$7-48)/12)))</f>
        <v/>
      </c>
      <c r="L106" s="429" t="s">
        <v>120</v>
      </c>
      <c r="M106" s="257" t="str">
        <f>IF(LEN($C$5)&lt;=1,
    "",
    IF(
        OR($C$5="Overige (zorg-)instellingen",$C$5="Onderneming"),
        IF(Basisgegevens!$C$5="Ja",
            IFERROR(
                INDEX(Hulpsheets!$AO$3:$AR$18,
                    MATCH($C$9,Hulpsheets!$AN$3:$AN$18,0),
                    MATCH($C$6,Hulpsheets!$AO$3:$AR$3,0)
                ),
                ""
            ),
            IFERROR(
                INDEX(Hulpsheets!$AH$3:$AK$18,
                    MATCH($C$9,Hulpsheets!$AG$3:$AG$18,0),
                    MATCH($C$6,Hulpsheets!$AH$3:$AK$3,0)
                ),
                ""
            )
        ),
        IF($L106="Niet-economische activiteit",
            100%,
            IF(Basisgegevens!$C$5="Ja",
                IFERROR(
                    INDEX(Hulpsheets!$AO$3:$AR$18,
                        MATCH($C$9,Hulpsheets!$AN$3:$AN$18,0),
                        MATCH($C$6,Hulpsheets!$AO$3:$AR$3,0)
                    ),
                    ""
                ),
                IFERROR(
                    INDEX(Hulpsheets!$AH$3:$AK$18,
                        MATCH($C$9,Hulpsheets!$AG$3:$AG$18,0),
                        MATCH($C$6,Hulpsheets!$AH$3:$AK$3,0)
                    ),
                    ""
                )
            )
        )
    )
)</f>
        <v/>
      </c>
      <c r="N106" s="397">
        <f t="shared" si="31"/>
        <v>0</v>
      </c>
      <c r="O106" s="77" t="str">
        <f t="shared" si="32"/>
        <v/>
      </c>
      <c r="P106" s="86" t="str">
        <f t="shared" si="33"/>
        <v/>
      </c>
      <c r="R106" s="404"/>
      <c r="S106" s="407" t="str">
        <f t="shared" si="38"/>
        <v/>
      </c>
      <c r="T106" s="130" t="str">
        <f t="shared" si="34"/>
        <v/>
      </c>
      <c r="U106" s="70"/>
      <c r="V106" s="404"/>
      <c r="W106" s="70"/>
      <c r="X106" s="404"/>
      <c r="Z106" s="407" t="str">
        <f t="shared" si="39"/>
        <v/>
      </c>
      <c r="AA106" s="130" t="str">
        <f t="shared" si="35"/>
        <v/>
      </c>
      <c r="AB106" s="407" t="str">
        <f t="shared" si="36"/>
        <v/>
      </c>
      <c r="AC106" s="130" t="str">
        <f t="shared" si="37"/>
        <v/>
      </c>
      <c r="AD106" s="461"/>
    </row>
    <row r="107" spans="1:30" x14ac:dyDescent="0.2">
      <c r="B107" s="514"/>
      <c r="C107" s="515"/>
      <c r="D107" s="515"/>
      <c r="E107" s="19"/>
      <c r="F107" s="141"/>
      <c r="G107" s="151" t="str">
        <f>IF(E107="","",IF($C$7&gt;12,IF(E107="computer",F107*Hulpsheets!$AX$4,F107*Hulpsheets!$AX$5),(IF(E107="computer",F107*Hulpsheets!$AX$4,F107*Hulpsheets!$AX$5)*$C$7/12)))</f>
        <v/>
      </c>
      <c r="H107" s="151" t="str">
        <f>IF(E107="","",IF($C$7&lt;13,0,IF($C$7&gt;24,IF(E107="computer",F107*Hulpsheets!$AY$4,F107*Hulpsheets!$AY$5),IF(E107="computer",F107*Hulpsheets!$AY$4,F107*Hulpsheets!$AY$5)*($C$7-12)/12)))</f>
        <v/>
      </c>
      <c r="I107" s="151" t="str">
        <f>IF(E107="","",IF($C$7&lt;24,0,IF($C$7&gt;36,IF(E107="computer",F107*Hulpsheets!$AZ$4,F107*Hulpsheets!$AZ$5),IF(E107="computer",F107*Hulpsheets!$AZ$4,F107*Hulpsheets!$AZ$5)*($C$7-24)/12)))</f>
        <v/>
      </c>
      <c r="J107" s="151" t="str">
        <f>IF(E107="","",IF($C$7&lt;36,0,IF($C$7&gt;48,IF(E107="computer",F107*Hulpsheets!$BA$4,F107*Hulpsheets!$BA$5),IF(E107="computer",F107*Hulpsheets!$BA$4,F107*Hulpsheets!$BA$5)*($C$7-36)/12)))</f>
        <v/>
      </c>
      <c r="K107" s="151" t="str">
        <f>IF(E107="","",IF($C$7&lt;48,0,IF($C$7&gt;48,IF(E107="computer",F107*Hulpsheets!$BB$4,F107*Hulpsheets!$BB$5),IF(E107="computer",F107*Hulpsheets!$BB$4,F107*Hulpsheets!$BB$5)*($C$7-48)/12)))</f>
        <v/>
      </c>
      <c r="L107" s="429" t="s">
        <v>120</v>
      </c>
      <c r="M107" s="257" t="str">
        <f>IF(LEN($C$5)&lt;=1,
    "",
    IF(
        OR($C$5="Overige (zorg-)instellingen",$C$5="Onderneming"),
        IF(Basisgegevens!$C$5="Ja",
            IFERROR(
                INDEX(Hulpsheets!$AO$3:$AR$18,
                    MATCH($C$9,Hulpsheets!$AN$3:$AN$18,0),
                    MATCH($C$6,Hulpsheets!$AO$3:$AR$3,0)
                ),
                ""
            ),
            IFERROR(
                INDEX(Hulpsheets!$AH$3:$AK$18,
                    MATCH($C$9,Hulpsheets!$AG$3:$AG$18,0),
                    MATCH($C$6,Hulpsheets!$AH$3:$AK$3,0)
                ),
                ""
            )
        ),
        IF($L107="Niet-economische activiteit",
            100%,
            IF(Basisgegevens!$C$5="Ja",
                IFERROR(
                    INDEX(Hulpsheets!$AO$3:$AR$18,
                        MATCH($C$9,Hulpsheets!$AN$3:$AN$18,0),
                        MATCH($C$6,Hulpsheets!$AO$3:$AR$3,0)
                    ),
                    ""
                ),
                IFERROR(
                    INDEX(Hulpsheets!$AH$3:$AK$18,
                        MATCH($C$9,Hulpsheets!$AG$3:$AG$18,0),
                        MATCH($C$6,Hulpsheets!$AH$3:$AK$3,0)
                    ),
                    ""
                )
            )
        )
    )
)</f>
        <v/>
      </c>
      <c r="N107" s="397">
        <f t="shared" si="31"/>
        <v>0</v>
      </c>
      <c r="O107" s="77" t="str">
        <f t="shared" si="32"/>
        <v/>
      </c>
      <c r="P107" s="86" t="str">
        <f t="shared" si="33"/>
        <v/>
      </c>
      <c r="R107" s="404"/>
      <c r="S107" s="407" t="str">
        <f t="shared" si="38"/>
        <v/>
      </c>
      <c r="T107" s="130" t="str">
        <f t="shared" si="34"/>
        <v/>
      </c>
      <c r="U107" s="70"/>
      <c r="V107" s="404"/>
      <c r="W107" s="70"/>
      <c r="X107" s="404"/>
      <c r="Z107" s="407" t="str">
        <f t="shared" si="39"/>
        <v/>
      </c>
      <c r="AA107" s="130" t="str">
        <f t="shared" si="35"/>
        <v/>
      </c>
      <c r="AB107" s="407" t="str">
        <f t="shared" si="36"/>
        <v/>
      </c>
      <c r="AC107" s="130" t="str">
        <f t="shared" si="37"/>
        <v/>
      </c>
      <c r="AD107" s="461"/>
    </row>
    <row r="108" spans="1:30" x14ac:dyDescent="0.2">
      <c r="B108" s="514"/>
      <c r="C108" s="515"/>
      <c r="D108" s="515"/>
      <c r="E108" s="19"/>
      <c r="F108" s="141"/>
      <c r="G108" s="151" t="str">
        <f>IF(E108="","",IF($C$7&gt;12,IF(E108="computer",F108*Hulpsheets!$AX$4,F108*Hulpsheets!$AX$5),(IF(E108="computer",F108*Hulpsheets!$AX$4,F108*Hulpsheets!$AX$5)*$C$7/12)))</f>
        <v/>
      </c>
      <c r="H108" s="151" t="str">
        <f>IF(E108="","",IF($C$7&lt;13,0,IF($C$7&gt;24,IF(E108="computer",F108*Hulpsheets!$AY$4,F108*Hulpsheets!$AY$5),IF(E108="computer",F108*Hulpsheets!$AY$4,F108*Hulpsheets!$AY$5)*($C$7-12)/12)))</f>
        <v/>
      </c>
      <c r="I108" s="151" t="str">
        <f>IF(E108="","",IF($C$7&lt;24,0,IF($C$7&gt;36,IF(E108="computer",F108*Hulpsheets!$AZ$4,F108*Hulpsheets!$AZ$5),IF(E108="computer",F108*Hulpsheets!$AZ$4,F108*Hulpsheets!$AZ$5)*($C$7-24)/12)))</f>
        <v/>
      </c>
      <c r="J108" s="151" t="str">
        <f>IF(E108="","",IF($C$7&lt;36,0,IF($C$7&gt;48,IF(E108="computer",F108*Hulpsheets!$BA$4,F108*Hulpsheets!$BA$5),IF(E108="computer",F108*Hulpsheets!$BA$4,F108*Hulpsheets!$BA$5)*($C$7-36)/12)))</f>
        <v/>
      </c>
      <c r="K108" s="151" t="str">
        <f>IF(E108="","",IF($C$7&lt;48,0,IF($C$7&gt;48,IF(E108="computer",F108*Hulpsheets!$BB$4,F108*Hulpsheets!$BB$5),IF(E108="computer",F108*Hulpsheets!$BB$4,F108*Hulpsheets!$BB$5)*($C$7-48)/12)))</f>
        <v/>
      </c>
      <c r="L108" s="429" t="s">
        <v>120</v>
      </c>
      <c r="M108" s="257" t="str">
        <f>IF(LEN($C$5)&lt;=1,
    "",
    IF(
        OR($C$5="Overige (zorg-)instellingen",$C$5="Onderneming"),
        IF(Basisgegevens!$C$5="Ja",
            IFERROR(
                INDEX(Hulpsheets!$AO$3:$AR$18,
                    MATCH($C$9,Hulpsheets!$AN$3:$AN$18,0),
                    MATCH($C$6,Hulpsheets!$AO$3:$AR$3,0)
                ),
                ""
            ),
            IFERROR(
                INDEX(Hulpsheets!$AH$3:$AK$18,
                    MATCH($C$9,Hulpsheets!$AG$3:$AG$18,0),
                    MATCH($C$6,Hulpsheets!$AH$3:$AK$3,0)
                ),
                ""
            )
        ),
        IF($L108="Niet-economische activiteit",
            100%,
            IF(Basisgegevens!$C$5="Ja",
                IFERROR(
                    INDEX(Hulpsheets!$AO$3:$AR$18,
                        MATCH($C$9,Hulpsheets!$AN$3:$AN$18,0),
                        MATCH($C$6,Hulpsheets!$AO$3:$AR$3,0)
                    ),
                    ""
                ),
                IFERROR(
                    INDEX(Hulpsheets!$AH$3:$AK$18,
                        MATCH($C$9,Hulpsheets!$AG$3:$AG$18,0),
                        MATCH($C$6,Hulpsheets!$AH$3:$AK$3,0)
                    ),
                    ""
                )
            )
        )
    )
)</f>
        <v/>
      </c>
      <c r="N108" s="397">
        <f t="shared" si="31"/>
        <v>0</v>
      </c>
      <c r="O108" s="77" t="str">
        <f t="shared" si="32"/>
        <v/>
      </c>
      <c r="P108" s="86" t="str">
        <f t="shared" si="33"/>
        <v/>
      </c>
      <c r="R108" s="404"/>
      <c r="S108" s="407" t="str">
        <f t="shared" si="38"/>
        <v/>
      </c>
      <c r="T108" s="130" t="str">
        <f t="shared" si="34"/>
        <v/>
      </c>
      <c r="U108" s="70"/>
      <c r="V108" s="404"/>
      <c r="W108" s="70"/>
      <c r="X108" s="404"/>
      <c r="Z108" s="407" t="str">
        <f t="shared" si="39"/>
        <v/>
      </c>
      <c r="AA108" s="130" t="str">
        <f t="shared" si="35"/>
        <v/>
      </c>
      <c r="AB108" s="407" t="str">
        <f t="shared" si="36"/>
        <v/>
      </c>
      <c r="AC108" s="130" t="str">
        <f t="shared" si="37"/>
        <v/>
      </c>
      <c r="AD108" s="461"/>
    </row>
    <row r="109" spans="1:30" x14ac:dyDescent="0.2">
      <c r="B109" s="514"/>
      <c r="C109" s="515"/>
      <c r="D109" s="515"/>
      <c r="E109" s="19"/>
      <c r="F109" s="141"/>
      <c r="G109" s="151" t="str">
        <f>IF(E109="","",IF($C$7&gt;12,IF(E109="computer",F109*Hulpsheets!$AX$4,F109*Hulpsheets!$AX$5),(IF(E109="computer",F109*Hulpsheets!$AX$4,F109*Hulpsheets!$AX$5)*$C$7/12)))</f>
        <v/>
      </c>
      <c r="H109" s="151" t="str">
        <f>IF(E109="","",IF($C$7&lt;13,0,IF($C$7&gt;24,IF(E109="computer",F109*Hulpsheets!$AY$4,F109*Hulpsheets!$AY$5),IF(E109="computer",F109*Hulpsheets!$AY$4,F109*Hulpsheets!$AY$5)*($C$7-12)/12)))</f>
        <v/>
      </c>
      <c r="I109" s="151" t="str">
        <f>IF(E109="","",IF($C$7&lt;24,0,IF($C$7&gt;36,IF(E109="computer",F109*Hulpsheets!$AZ$4,F109*Hulpsheets!$AZ$5),IF(E109="computer",F109*Hulpsheets!$AZ$4,F109*Hulpsheets!$AZ$5)*($C$7-24)/12)))</f>
        <v/>
      </c>
      <c r="J109" s="151" t="str">
        <f>IF(E109="","",IF($C$7&lt;36,0,IF($C$7&gt;48,IF(E109="computer",F109*Hulpsheets!$BA$4,F109*Hulpsheets!$BA$5),IF(E109="computer",F109*Hulpsheets!$BA$4,F109*Hulpsheets!$BA$5)*($C$7-36)/12)))</f>
        <v/>
      </c>
      <c r="K109" s="151" t="str">
        <f>IF(E109="","",IF($C$7&lt;48,0,IF($C$7&gt;48,IF(E109="computer",F109*Hulpsheets!$BB$4,F109*Hulpsheets!$BB$5),IF(E109="computer",F109*Hulpsheets!$BB$4,F109*Hulpsheets!$BB$5)*($C$7-48)/12)))</f>
        <v/>
      </c>
      <c r="L109" s="429" t="s">
        <v>120</v>
      </c>
      <c r="M109" s="257" t="str">
        <f>IF(LEN($C$5)&lt;=1,
    "",
    IF(
        OR($C$5="Overige (zorg-)instellingen",$C$5="Onderneming"),
        IF(Basisgegevens!$C$5="Ja",
            IFERROR(
                INDEX(Hulpsheets!$AO$3:$AR$18,
                    MATCH($C$9,Hulpsheets!$AN$3:$AN$18,0),
                    MATCH($C$6,Hulpsheets!$AO$3:$AR$3,0)
                ),
                ""
            ),
            IFERROR(
                INDEX(Hulpsheets!$AH$3:$AK$18,
                    MATCH($C$9,Hulpsheets!$AG$3:$AG$18,0),
                    MATCH($C$6,Hulpsheets!$AH$3:$AK$3,0)
                ),
                ""
            )
        ),
        IF($L109="Niet-economische activiteit",
            100%,
            IF(Basisgegevens!$C$5="Ja",
                IFERROR(
                    INDEX(Hulpsheets!$AO$3:$AR$18,
                        MATCH($C$9,Hulpsheets!$AN$3:$AN$18,0),
                        MATCH($C$6,Hulpsheets!$AO$3:$AR$3,0)
                    ),
                    ""
                ),
                IFERROR(
                    INDEX(Hulpsheets!$AH$3:$AK$18,
                        MATCH($C$9,Hulpsheets!$AG$3:$AG$18,0),
                        MATCH($C$6,Hulpsheets!$AH$3:$AK$3,0)
                    ),
                    ""
                )
            )
        )
    )
)</f>
        <v/>
      </c>
      <c r="N109" s="397">
        <f t="shared" si="31"/>
        <v>0</v>
      </c>
      <c r="O109" s="77" t="str">
        <f t="shared" si="32"/>
        <v/>
      </c>
      <c r="P109" s="86" t="str">
        <f t="shared" si="33"/>
        <v/>
      </c>
      <c r="R109" s="404"/>
      <c r="S109" s="407" t="str">
        <f t="shared" si="38"/>
        <v/>
      </c>
      <c r="T109" s="130" t="str">
        <f t="shared" si="34"/>
        <v/>
      </c>
      <c r="U109" s="70"/>
      <c r="V109" s="404"/>
      <c r="W109" s="70"/>
      <c r="X109" s="404"/>
      <c r="Z109" s="407" t="str">
        <f t="shared" si="39"/>
        <v/>
      </c>
      <c r="AA109" s="130" t="str">
        <f t="shared" si="35"/>
        <v/>
      </c>
      <c r="AB109" s="407" t="str">
        <f t="shared" si="36"/>
        <v/>
      </c>
      <c r="AC109" s="130" t="str">
        <f t="shared" si="37"/>
        <v/>
      </c>
      <c r="AD109" s="461"/>
    </row>
    <row r="110" spans="1:30" x14ac:dyDescent="0.2">
      <c r="B110" s="514"/>
      <c r="C110" s="515"/>
      <c r="D110" s="515"/>
      <c r="E110" s="19"/>
      <c r="F110" s="141"/>
      <c r="G110" s="151" t="str">
        <f>IF(E110="","",IF($C$7&gt;12,IF(E110="computer",F110*Hulpsheets!$AX$4,F110*Hulpsheets!$AX$5),(IF(E110="computer",F110*Hulpsheets!$AX$4,F110*Hulpsheets!$AX$5)*$C$7/12)))</f>
        <v/>
      </c>
      <c r="H110" s="151" t="str">
        <f>IF(E110="","",IF($C$7&lt;13,0,IF($C$7&gt;24,IF(E110="computer",F110*Hulpsheets!$AY$4,F110*Hulpsheets!$AY$5),IF(E110="computer",F110*Hulpsheets!$AY$4,F110*Hulpsheets!$AY$5)*($C$7-12)/12)))</f>
        <v/>
      </c>
      <c r="I110" s="151" t="str">
        <f>IF(E110="","",IF($C$7&lt;24,0,IF($C$7&gt;36,IF(E110="computer",F110*Hulpsheets!$AZ$4,F110*Hulpsheets!$AZ$5),IF(E110="computer",F110*Hulpsheets!$AZ$4,F110*Hulpsheets!$AZ$5)*($C$7-24)/12)))</f>
        <v/>
      </c>
      <c r="J110" s="151" t="str">
        <f>IF(E110="","",IF($C$7&lt;36,0,IF($C$7&gt;48,IF(E110="computer",F110*Hulpsheets!$BA$4,F110*Hulpsheets!$BA$5),IF(E110="computer",F110*Hulpsheets!$BA$4,F110*Hulpsheets!$BA$5)*($C$7-36)/12)))</f>
        <v/>
      </c>
      <c r="K110" s="151" t="str">
        <f>IF(E110="","",IF($C$7&lt;48,0,IF($C$7&gt;48,IF(E110="computer",F110*Hulpsheets!$BB$4,F110*Hulpsheets!$BB$5),IF(E110="computer",F110*Hulpsheets!$BB$4,F110*Hulpsheets!$BB$5)*($C$7-48)/12)))</f>
        <v/>
      </c>
      <c r="L110" s="429" t="s">
        <v>120</v>
      </c>
      <c r="M110" s="257" t="str">
        <f>IF(LEN($C$5)&lt;=1,
    "",
    IF(
        OR($C$5="Overige (zorg-)instellingen",$C$5="Onderneming"),
        IF(Basisgegevens!$C$5="Ja",
            IFERROR(
                INDEX(Hulpsheets!$AO$3:$AR$18,
                    MATCH($C$9,Hulpsheets!$AN$3:$AN$18,0),
                    MATCH($C$6,Hulpsheets!$AO$3:$AR$3,0)
                ),
                ""
            ),
            IFERROR(
                INDEX(Hulpsheets!$AH$3:$AK$18,
                    MATCH($C$9,Hulpsheets!$AG$3:$AG$18,0),
                    MATCH($C$6,Hulpsheets!$AH$3:$AK$3,0)
                ),
                ""
            )
        ),
        IF($L110="Niet-economische activiteit",
            100%,
            IF(Basisgegevens!$C$5="Ja",
                IFERROR(
                    INDEX(Hulpsheets!$AO$3:$AR$18,
                        MATCH($C$9,Hulpsheets!$AN$3:$AN$18,0),
                        MATCH($C$6,Hulpsheets!$AO$3:$AR$3,0)
                    ),
                    ""
                ),
                IFERROR(
                    INDEX(Hulpsheets!$AH$3:$AK$18,
                        MATCH($C$9,Hulpsheets!$AG$3:$AG$18,0),
                        MATCH($C$6,Hulpsheets!$AH$3:$AK$3,0)
                    ),
                    ""
                )
            )
        )
    )
)</f>
        <v/>
      </c>
      <c r="N110" s="397">
        <f t="shared" si="31"/>
        <v>0</v>
      </c>
      <c r="O110" s="77" t="str">
        <f t="shared" si="32"/>
        <v/>
      </c>
      <c r="P110" s="86" t="str">
        <f t="shared" si="33"/>
        <v/>
      </c>
      <c r="R110" s="404"/>
      <c r="S110" s="407" t="str">
        <f t="shared" si="38"/>
        <v/>
      </c>
      <c r="T110" s="130" t="str">
        <f t="shared" si="34"/>
        <v/>
      </c>
      <c r="U110" s="70"/>
      <c r="V110" s="404"/>
      <c r="W110" s="70"/>
      <c r="X110" s="404"/>
      <c r="Z110" s="407" t="str">
        <f t="shared" si="39"/>
        <v/>
      </c>
      <c r="AA110" s="130" t="str">
        <f t="shared" si="35"/>
        <v/>
      </c>
      <c r="AB110" s="407" t="str">
        <f t="shared" si="36"/>
        <v/>
      </c>
      <c r="AC110" s="130" t="str">
        <f t="shared" si="37"/>
        <v/>
      </c>
      <c r="AD110" s="461"/>
    </row>
    <row r="111" spans="1:30" x14ac:dyDescent="0.2">
      <c r="B111" s="514"/>
      <c r="C111" s="515"/>
      <c r="D111" s="515"/>
      <c r="E111" s="19"/>
      <c r="F111" s="141"/>
      <c r="G111" s="151" t="str">
        <f>IF(E111="","",IF($C$7&gt;12,IF(E111="computer",F111*Hulpsheets!$AX$4,F111*Hulpsheets!$AX$5),(IF(E111="computer",F111*Hulpsheets!$AX$4,F111*Hulpsheets!$AX$5)*$C$7/12)))</f>
        <v/>
      </c>
      <c r="H111" s="151" t="str">
        <f>IF(E111="","",IF($C$7&lt;13,0,IF($C$7&gt;24,IF(E111="computer",F111*Hulpsheets!$AY$4,F111*Hulpsheets!$AY$5),IF(E111="computer",F111*Hulpsheets!$AY$4,F111*Hulpsheets!$AY$5)*($C$7-12)/12)))</f>
        <v/>
      </c>
      <c r="I111" s="151" t="str">
        <f>IF(E111="","",IF($C$7&lt;24,0,IF($C$7&gt;36,IF(E111="computer",F111*Hulpsheets!$AZ$4,F111*Hulpsheets!$AZ$5),IF(E111="computer",F111*Hulpsheets!$AZ$4,F111*Hulpsheets!$AZ$5)*($C$7-24)/12)))</f>
        <v/>
      </c>
      <c r="J111" s="151" t="str">
        <f>IF(E111="","",IF($C$7&lt;36,0,IF($C$7&gt;48,IF(E111="computer",F111*Hulpsheets!$BA$4,F111*Hulpsheets!$BA$5),IF(E111="computer",F111*Hulpsheets!$BA$4,F111*Hulpsheets!$BA$5)*($C$7-36)/12)))</f>
        <v/>
      </c>
      <c r="K111" s="151" t="str">
        <f>IF(E111="","",IF($C$7&lt;48,0,IF($C$7&gt;48,IF(E111="computer",F111*Hulpsheets!$BB$4,F111*Hulpsheets!$BB$5),IF(E111="computer",F111*Hulpsheets!$BB$4,F111*Hulpsheets!$BB$5)*($C$7-48)/12)))</f>
        <v/>
      </c>
      <c r="L111" s="429" t="s">
        <v>120</v>
      </c>
      <c r="M111" s="257" t="str">
        <f>IF(LEN($C$5)&lt;=1,
    "",
    IF(
        OR($C$5="Overige (zorg-)instellingen",$C$5="Onderneming"),
        IF(Basisgegevens!$C$5="Ja",
            IFERROR(
                INDEX(Hulpsheets!$AO$3:$AR$18,
                    MATCH($C$9,Hulpsheets!$AN$3:$AN$18,0),
                    MATCH($C$6,Hulpsheets!$AO$3:$AR$3,0)
                ),
                ""
            ),
            IFERROR(
                INDEX(Hulpsheets!$AH$3:$AK$18,
                    MATCH($C$9,Hulpsheets!$AG$3:$AG$18,0),
                    MATCH($C$6,Hulpsheets!$AH$3:$AK$3,0)
                ),
                ""
            )
        ),
        IF($L111="Niet-economische activiteit",
            100%,
            IF(Basisgegevens!$C$5="Ja",
                IFERROR(
                    INDEX(Hulpsheets!$AO$3:$AR$18,
                        MATCH($C$9,Hulpsheets!$AN$3:$AN$18,0),
                        MATCH($C$6,Hulpsheets!$AO$3:$AR$3,0)
                    ),
                    ""
                ),
                IFERROR(
                    INDEX(Hulpsheets!$AH$3:$AK$18,
                        MATCH($C$9,Hulpsheets!$AG$3:$AG$18,0),
                        MATCH($C$6,Hulpsheets!$AH$3:$AK$3,0)
                    ),
                    ""
                )
            )
        )
    )
)</f>
        <v/>
      </c>
      <c r="N111" s="397">
        <f t="shared" si="31"/>
        <v>0</v>
      </c>
      <c r="O111" s="77" t="str">
        <f t="shared" si="32"/>
        <v/>
      </c>
      <c r="P111" s="86" t="str">
        <f t="shared" si="33"/>
        <v/>
      </c>
      <c r="R111" s="404"/>
      <c r="S111" s="407" t="str">
        <f t="shared" si="38"/>
        <v/>
      </c>
      <c r="T111" s="130" t="str">
        <f t="shared" si="34"/>
        <v/>
      </c>
      <c r="U111" s="70"/>
      <c r="V111" s="404"/>
      <c r="W111" s="70"/>
      <c r="X111" s="404"/>
      <c r="Z111" s="407" t="str">
        <f t="shared" si="39"/>
        <v/>
      </c>
      <c r="AA111" s="130" t="str">
        <f t="shared" si="35"/>
        <v/>
      </c>
      <c r="AB111" s="407" t="str">
        <f t="shared" si="36"/>
        <v/>
      </c>
      <c r="AC111" s="130" t="str">
        <f t="shared" si="37"/>
        <v/>
      </c>
      <c r="AD111" s="461"/>
    </row>
    <row r="112" spans="1:30" x14ac:dyDescent="0.2">
      <c r="B112" s="514"/>
      <c r="C112" s="515"/>
      <c r="D112" s="515"/>
      <c r="E112" s="19"/>
      <c r="F112" s="141"/>
      <c r="G112" s="151" t="str">
        <f>IF(E112="","",IF($C$7&gt;12,IF(E112="computer",F112*Hulpsheets!$AX$4,F112*Hulpsheets!$AX$5),(IF(E112="computer",F112*Hulpsheets!$AX$4,F112*Hulpsheets!$AX$5)*$C$7/12)))</f>
        <v/>
      </c>
      <c r="H112" s="151" t="str">
        <f>IF(E112="","",IF($C$7&lt;13,0,IF($C$7&gt;24,IF(E112="computer",F112*Hulpsheets!$AY$4,F112*Hulpsheets!$AY$5),IF(E112="computer",F112*Hulpsheets!$AY$4,F112*Hulpsheets!$AY$5)*($C$7-12)/12)))</f>
        <v/>
      </c>
      <c r="I112" s="151" t="str">
        <f>IF(E112="","",IF($C$7&lt;24,0,IF($C$7&gt;36,IF(E112="computer",F112*Hulpsheets!$AZ$4,F112*Hulpsheets!$AZ$5),IF(E112="computer",F112*Hulpsheets!$AZ$4,F112*Hulpsheets!$AZ$5)*($C$7-24)/12)))</f>
        <v/>
      </c>
      <c r="J112" s="151" t="str">
        <f>IF(E112="","",IF($C$7&lt;36,0,IF($C$7&gt;48,IF(E112="computer",F112*Hulpsheets!$BA$4,F112*Hulpsheets!$BA$5),IF(E112="computer",F112*Hulpsheets!$BA$4,F112*Hulpsheets!$BA$5)*($C$7-36)/12)))</f>
        <v/>
      </c>
      <c r="K112" s="151" t="str">
        <f>IF(E112="","",IF($C$7&lt;48,0,IF($C$7&gt;48,IF(E112="computer",F112*Hulpsheets!$BB$4,F112*Hulpsheets!$BB$5),IF(E112="computer",F112*Hulpsheets!$BB$4,F112*Hulpsheets!$BB$5)*($C$7-48)/12)))</f>
        <v/>
      </c>
      <c r="L112" s="429" t="s">
        <v>120</v>
      </c>
      <c r="M112" s="257" t="str">
        <f>IF(LEN($C$5)&lt;=1,
    "",
    IF(
        OR($C$5="Overige (zorg-)instellingen",$C$5="Onderneming"),
        IF(Basisgegevens!$C$5="Ja",
            IFERROR(
                INDEX(Hulpsheets!$AO$3:$AR$18,
                    MATCH($C$9,Hulpsheets!$AN$3:$AN$18,0),
                    MATCH($C$6,Hulpsheets!$AO$3:$AR$3,0)
                ),
                ""
            ),
            IFERROR(
                INDEX(Hulpsheets!$AH$3:$AK$18,
                    MATCH($C$9,Hulpsheets!$AG$3:$AG$18,0),
                    MATCH($C$6,Hulpsheets!$AH$3:$AK$3,0)
                ),
                ""
            )
        ),
        IF($L112="Niet-economische activiteit",
            100%,
            IF(Basisgegevens!$C$5="Ja",
                IFERROR(
                    INDEX(Hulpsheets!$AO$3:$AR$18,
                        MATCH($C$9,Hulpsheets!$AN$3:$AN$18,0),
                        MATCH($C$6,Hulpsheets!$AO$3:$AR$3,0)
                    ),
                    ""
                ),
                IFERROR(
                    INDEX(Hulpsheets!$AH$3:$AK$18,
                        MATCH($C$9,Hulpsheets!$AG$3:$AG$18,0),
                        MATCH($C$6,Hulpsheets!$AH$3:$AK$3,0)
                    ),
                    ""
                )
            )
        )
    )
)</f>
        <v/>
      </c>
      <c r="N112" s="397">
        <f t="shared" si="31"/>
        <v>0</v>
      </c>
      <c r="O112" s="77" t="str">
        <f t="shared" si="32"/>
        <v/>
      </c>
      <c r="P112" s="86" t="str">
        <f t="shared" si="33"/>
        <v/>
      </c>
      <c r="R112" s="404"/>
      <c r="S112" s="407" t="str">
        <f t="shared" si="38"/>
        <v/>
      </c>
      <c r="T112" s="130" t="str">
        <f t="shared" si="34"/>
        <v/>
      </c>
      <c r="U112" s="70"/>
      <c r="V112" s="404"/>
      <c r="W112" s="70"/>
      <c r="X112" s="404"/>
      <c r="Z112" s="407" t="str">
        <f t="shared" si="39"/>
        <v/>
      </c>
      <c r="AA112" s="130" t="str">
        <f t="shared" si="35"/>
        <v/>
      </c>
      <c r="AB112" s="407" t="str">
        <f t="shared" si="36"/>
        <v/>
      </c>
      <c r="AC112" s="130" t="str">
        <f t="shared" si="37"/>
        <v/>
      </c>
      <c r="AD112" s="461"/>
    </row>
    <row r="113" spans="2:30" x14ac:dyDescent="0.2">
      <c r="B113" s="514"/>
      <c r="C113" s="515"/>
      <c r="D113" s="515"/>
      <c r="E113" s="19"/>
      <c r="F113" s="141"/>
      <c r="G113" s="151" t="str">
        <f>IF(E113="","",IF($C$7&gt;12,IF(E113="computer",F113*Hulpsheets!$AX$4,F113*Hulpsheets!$AX$5),(IF(E113="computer",F113*Hulpsheets!$AX$4,F113*Hulpsheets!$AX$5)*$C$7/12)))</f>
        <v/>
      </c>
      <c r="H113" s="151" t="str">
        <f>IF(E113="","",IF($C$7&lt;13,0,IF($C$7&gt;24,IF(E113="computer",F113*Hulpsheets!$AY$4,F113*Hulpsheets!$AY$5),IF(E113="computer",F113*Hulpsheets!$AY$4,F113*Hulpsheets!$AY$5)*($C$7-12)/12)))</f>
        <v/>
      </c>
      <c r="I113" s="151" t="str">
        <f>IF(E113="","",IF($C$7&lt;24,0,IF($C$7&gt;36,IF(E113="computer",F113*Hulpsheets!$AZ$4,F113*Hulpsheets!$AZ$5),IF(E113="computer",F113*Hulpsheets!$AZ$4,F113*Hulpsheets!$AZ$5)*($C$7-24)/12)))</f>
        <v/>
      </c>
      <c r="J113" s="151" t="str">
        <f>IF(E113="","",IF($C$7&lt;36,0,IF($C$7&gt;48,IF(E113="computer",F113*Hulpsheets!$BA$4,F113*Hulpsheets!$BA$5),IF(E113="computer",F113*Hulpsheets!$BA$4,F113*Hulpsheets!$BA$5)*($C$7-36)/12)))</f>
        <v/>
      </c>
      <c r="K113" s="151" t="str">
        <f>IF(E113="","",IF($C$7&lt;48,0,IF($C$7&gt;48,IF(E113="computer",F113*Hulpsheets!$BB$4,F113*Hulpsheets!$BB$5),IF(E113="computer",F113*Hulpsheets!$BB$4,F113*Hulpsheets!$BB$5)*($C$7-48)/12)))</f>
        <v/>
      </c>
      <c r="L113" s="429" t="s">
        <v>120</v>
      </c>
      <c r="M113" s="257" t="str">
        <f>IF(LEN($C$5)&lt;=1,
    "",
    IF(
        OR($C$5="Overige (zorg-)instellingen",$C$5="Onderneming"),
        IF(Basisgegevens!$C$5="Ja",
            IFERROR(
                INDEX(Hulpsheets!$AO$3:$AR$18,
                    MATCH($C$9,Hulpsheets!$AN$3:$AN$18,0),
                    MATCH($C$6,Hulpsheets!$AO$3:$AR$3,0)
                ),
                ""
            ),
            IFERROR(
                INDEX(Hulpsheets!$AH$3:$AK$18,
                    MATCH($C$9,Hulpsheets!$AG$3:$AG$18,0),
                    MATCH($C$6,Hulpsheets!$AH$3:$AK$3,0)
                ),
                ""
            )
        ),
        IF($L113="Niet-economische activiteit",
            100%,
            IF(Basisgegevens!$C$5="Ja",
                IFERROR(
                    INDEX(Hulpsheets!$AO$3:$AR$18,
                        MATCH($C$9,Hulpsheets!$AN$3:$AN$18,0),
                        MATCH($C$6,Hulpsheets!$AO$3:$AR$3,0)
                    ),
                    ""
                ),
                IFERROR(
                    INDEX(Hulpsheets!$AH$3:$AK$18,
                        MATCH($C$9,Hulpsheets!$AG$3:$AG$18,0),
                        MATCH($C$6,Hulpsheets!$AH$3:$AK$3,0)
                    ),
                    ""
                )
            )
        )
    )
)</f>
        <v/>
      </c>
      <c r="N113" s="397">
        <f t="shared" si="31"/>
        <v>0</v>
      </c>
      <c r="O113" s="77" t="str">
        <f t="shared" si="32"/>
        <v/>
      </c>
      <c r="P113" s="86" t="str">
        <f t="shared" si="33"/>
        <v/>
      </c>
      <c r="R113" s="404"/>
      <c r="S113" s="407" t="str">
        <f t="shared" si="38"/>
        <v/>
      </c>
      <c r="T113" s="130" t="str">
        <f t="shared" si="34"/>
        <v/>
      </c>
      <c r="U113" s="70"/>
      <c r="V113" s="404"/>
      <c r="W113" s="70"/>
      <c r="X113" s="404"/>
      <c r="Z113" s="407" t="str">
        <f t="shared" si="39"/>
        <v/>
      </c>
      <c r="AA113" s="130" t="str">
        <f t="shared" si="35"/>
        <v/>
      </c>
      <c r="AB113" s="407" t="str">
        <f t="shared" si="36"/>
        <v/>
      </c>
      <c r="AC113" s="130" t="str">
        <f t="shared" si="37"/>
        <v/>
      </c>
      <c r="AD113" s="461"/>
    </row>
    <row r="114" spans="2:30" x14ac:dyDescent="0.2">
      <c r="B114" s="514"/>
      <c r="C114" s="515"/>
      <c r="D114" s="515"/>
      <c r="E114" s="19"/>
      <c r="F114" s="141"/>
      <c r="G114" s="151" t="str">
        <f>IF(E114="","",IF($C$7&gt;12,IF(E114="computer",F114*Hulpsheets!$AX$4,F114*Hulpsheets!$AX$5),(IF(E114="computer",F114*Hulpsheets!$AX$4,F114*Hulpsheets!$AX$5)*$C$7/12)))</f>
        <v/>
      </c>
      <c r="H114" s="151" t="str">
        <f>IF(E114="","",IF($C$7&lt;13,0,IF($C$7&gt;24,IF(E114="computer",F114*Hulpsheets!$AY$4,F114*Hulpsheets!$AY$5),IF(E114="computer",F114*Hulpsheets!$AY$4,F114*Hulpsheets!$AY$5)*($C$7-12)/12)))</f>
        <v/>
      </c>
      <c r="I114" s="151" t="str">
        <f>IF(E114="","",IF($C$7&lt;24,0,IF($C$7&gt;36,IF(E114="computer",F114*Hulpsheets!$AZ$4,F114*Hulpsheets!$AZ$5),IF(E114="computer",F114*Hulpsheets!$AZ$4,F114*Hulpsheets!$AZ$5)*($C$7-24)/12)))</f>
        <v/>
      </c>
      <c r="J114" s="151" t="str">
        <f>IF(E114="","",IF($C$7&lt;36,0,IF($C$7&gt;48,IF(E114="computer",F114*Hulpsheets!$BA$4,F114*Hulpsheets!$BA$5),IF(E114="computer",F114*Hulpsheets!$BA$4,F114*Hulpsheets!$BA$5)*($C$7-36)/12)))</f>
        <v/>
      </c>
      <c r="K114" s="151" t="str">
        <f>IF(E114="","",IF($C$7&lt;48,0,IF($C$7&gt;48,IF(E114="computer",F114*Hulpsheets!$BB$4,F114*Hulpsheets!$BB$5),IF(E114="computer",F114*Hulpsheets!$BB$4,F114*Hulpsheets!$BB$5)*($C$7-48)/12)))</f>
        <v/>
      </c>
      <c r="L114" s="429" t="s">
        <v>120</v>
      </c>
      <c r="M114" s="257" t="str">
        <f>IF(LEN($C$5)&lt;=1,
    "",
    IF(
        OR($C$5="Overige (zorg-)instellingen",$C$5="Onderneming"),
        IF(Basisgegevens!$C$5="Ja",
            IFERROR(
                INDEX(Hulpsheets!$AO$3:$AR$18,
                    MATCH($C$9,Hulpsheets!$AN$3:$AN$18,0),
                    MATCH($C$6,Hulpsheets!$AO$3:$AR$3,0)
                ),
                ""
            ),
            IFERROR(
                INDEX(Hulpsheets!$AH$3:$AK$18,
                    MATCH($C$9,Hulpsheets!$AG$3:$AG$18,0),
                    MATCH($C$6,Hulpsheets!$AH$3:$AK$3,0)
                ),
                ""
            )
        ),
        IF($L114="Niet-economische activiteit",
            100%,
            IF(Basisgegevens!$C$5="Ja",
                IFERROR(
                    INDEX(Hulpsheets!$AO$3:$AR$18,
                        MATCH($C$9,Hulpsheets!$AN$3:$AN$18,0),
                        MATCH($C$6,Hulpsheets!$AO$3:$AR$3,0)
                    ),
                    ""
                ),
                IFERROR(
                    INDEX(Hulpsheets!$AH$3:$AK$18,
                        MATCH($C$9,Hulpsheets!$AG$3:$AG$18,0),
                        MATCH($C$6,Hulpsheets!$AH$3:$AK$3,0)
                    ),
                    ""
                )
            )
        )
    )
)</f>
        <v/>
      </c>
      <c r="N114" s="397">
        <f t="shared" si="31"/>
        <v>0</v>
      </c>
      <c r="O114" s="77" t="str">
        <f t="shared" si="32"/>
        <v/>
      </c>
      <c r="P114" s="86" t="str">
        <f t="shared" si="33"/>
        <v/>
      </c>
      <c r="R114" s="404"/>
      <c r="S114" s="407" t="str">
        <f t="shared" si="38"/>
        <v/>
      </c>
      <c r="T114" s="130" t="str">
        <f t="shared" si="34"/>
        <v/>
      </c>
      <c r="U114" s="70"/>
      <c r="V114" s="404"/>
      <c r="W114" s="70"/>
      <c r="X114" s="404"/>
      <c r="Z114" s="407" t="str">
        <f t="shared" si="39"/>
        <v/>
      </c>
      <c r="AA114" s="130" t="str">
        <f t="shared" si="35"/>
        <v/>
      </c>
      <c r="AB114" s="407" t="str">
        <f t="shared" si="36"/>
        <v/>
      </c>
      <c r="AC114" s="130" t="str">
        <f t="shared" si="37"/>
        <v/>
      </c>
      <c r="AD114" s="461"/>
    </row>
    <row r="115" spans="2:30" x14ac:dyDescent="0.2">
      <c r="B115" s="514"/>
      <c r="C115" s="515"/>
      <c r="D115" s="515"/>
      <c r="E115" s="19"/>
      <c r="F115" s="141"/>
      <c r="G115" s="151" t="str">
        <f>IF(E115="","",IF($C$7&gt;12,IF(E115="computer",F115*Hulpsheets!$AX$4,F115*Hulpsheets!$AX$5),(IF(E115="computer",F115*Hulpsheets!$AX$4,F115*Hulpsheets!$AX$5)*$C$7/12)))</f>
        <v/>
      </c>
      <c r="H115" s="151" t="str">
        <f>IF(E115="","",IF($C$7&lt;13,0,IF($C$7&gt;24,IF(E115="computer",F115*Hulpsheets!$AY$4,F115*Hulpsheets!$AY$5),IF(E115="computer",F115*Hulpsheets!$AY$4,F115*Hulpsheets!$AY$5)*($C$7-12)/12)))</f>
        <v/>
      </c>
      <c r="I115" s="151" t="str">
        <f>IF(E115="","",IF($C$7&lt;24,0,IF($C$7&gt;36,IF(E115="computer",F115*Hulpsheets!$AZ$4,F115*Hulpsheets!$AZ$5),IF(E115="computer",F115*Hulpsheets!$AZ$4,F115*Hulpsheets!$AZ$5)*($C$7-24)/12)))</f>
        <v/>
      </c>
      <c r="J115" s="151" t="str">
        <f>IF(E115="","",IF($C$7&lt;36,0,IF($C$7&gt;48,IF(E115="computer",F115*Hulpsheets!$BA$4,F115*Hulpsheets!$BA$5),IF(E115="computer",F115*Hulpsheets!$BA$4,F115*Hulpsheets!$BA$5)*($C$7-36)/12)))</f>
        <v/>
      </c>
      <c r="K115" s="151" t="str">
        <f>IF(E115="","",IF($C$7&lt;48,0,IF($C$7&gt;48,IF(E115="computer",F115*Hulpsheets!$BB$4,F115*Hulpsheets!$BB$5),IF(E115="computer",F115*Hulpsheets!$BB$4,F115*Hulpsheets!$BB$5)*($C$7-48)/12)))</f>
        <v/>
      </c>
      <c r="L115" s="429" t="s">
        <v>120</v>
      </c>
      <c r="M115" s="257" t="str">
        <f>IF(LEN($C$5)&lt;=1,
    "",
    IF(
        OR($C$5="Overige (zorg-)instellingen",$C$5="Onderneming"),
        IF(Basisgegevens!$C$5="Ja",
            IFERROR(
                INDEX(Hulpsheets!$AO$3:$AR$18,
                    MATCH($C$9,Hulpsheets!$AN$3:$AN$18,0),
                    MATCH($C$6,Hulpsheets!$AO$3:$AR$3,0)
                ),
                ""
            ),
            IFERROR(
                INDEX(Hulpsheets!$AH$3:$AK$18,
                    MATCH($C$9,Hulpsheets!$AG$3:$AG$18,0),
                    MATCH($C$6,Hulpsheets!$AH$3:$AK$3,0)
                ),
                ""
            )
        ),
        IF($L115="Niet-economische activiteit",
            100%,
            IF(Basisgegevens!$C$5="Ja",
                IFERROR(
                    INDEX(Hulpsheets!$AO$3:$AR$18,
                        MATCH($C$9,Hulpsheets!$AN$3:$AN$18,0),
                        MATCH($C$6,Hulpsheets!$AO$3:$AR$3,0)
                    ),
                    ""
                ),
                IFERROR(
                    INDEX(Hulpsheets!$AH$3:$AK$18,
                        MATCH($C$9,Hulpsheets!$AG$3:$AG$18,0),
                        MATCH($C$6,Hulpsheets!$AH$3:$AK$3,0)
                    ),
                    ""
                )
            )
        )
    )
)</f>
        <v/>
      </c>
      <c r="N115" s="397">
        <f t="shared" si="31"/>
        <v>0</v>
      </c>
      <c r="O115" s="77" t="str">
        <f t="shared" si="32"/>
        <v/>
      </c>
      <c r="P115" s="86" t="str">
        <f t="shared" si="33"/>
        <v/>
      </c>
      <c r="R115" s="404"/>
      <c r="S115" s="407" t="str">
        <f t="shared" si="38"/>
        <v/>
      </c>
      <c r="T115" s="130" t="str">
        <f t="shared" si="34"/>
        <v/>
      </c>
      <c r="U115" s="70"/>
      <c r="V115" s="404"/>
      <c r="W115" s="70"/>
      <c r="X115" s="404"/>
      <c r="Z115" s="407" t="str">
        <f t="shared" si="39"/>
        <v/>
      </c>
      <c r="AA115" s="130" t="str">
        <f t="shared" si="35"/>
        <v/>
      </c>
      <c r="AB115" s="407" t="str">
        <f t="shared" si="36"/>
        <v/>
      </c>
      <c r="AC115" s="130" t="str">
        <f t="shared" si="37"/>
        <v/>
      </c>
      <c r="AD115" s="461"/>
    </row>
    <row r="116" spans="2:30" x14ac:dyDescent="0.2">
      <c r="B116" s="514"/>
      <c r="C116" s="515"/>
      <c r="D116" s="515"/>
      <c r="E116" s="19"/>
      <c r="F116" s="141"/>
      <c r="G116" s="151" t="str">
        <f>IF(E116="","",IF($C$7&gt;12,IF(E116="computer",F116*Hulpsheets!$AX$4,F116*Hulpsheets!$AX$5),(IF(E116="computer",F116*Hulpsheets!$AX$4,F116*Hulpsheets!$AX$5)*$C$7/12)))</f>
        <v/>
      </c>
      <c r="H116" s="151" t="str">
        <f>IF(E116="","",IF($C$7&lt;13,0,IF($C$7&gt;24,IF(E116="computer",F116*Hulpsheets!$AY$4,F116*Hulpsheets!$AY$5),IF(E116="computer",F116*Hulpsheets!$AY$4,F116*Hulpsheets!$AY$5)*($C$7-12)/12)))</f>
        <v/>
      </c>
      <c r="I116" s="151" t="str">
        <f>IF(E116="","",IF($C$7&lt;24,0,IF($C$7&gt;36,IF(E116="computer",F116*Hulpsheets!$AZ$4,F116*Hulpsheets!$AZ$5),IF(E116="computer",F116*Hulpsheets!$AZ$4,F116*Hulpsheets!$AZ$5)*($C$7-24)/12)))</f>
        <v/>
      </c>
      <c r="J116" s="151" t="str">
        <f>IF(E116="","",IF($C$7&lt;36,0,IF($C$7&gt;48,IF(E116="computer",F116*Hulpsheets!$BA$4,F116*Hulpsheets!$BA$5),IF(E116="computer",F116*Hulpsheets!$BA$4,F116*Hulpsheets!$BA$5)*($C$7-36)/12)))</f>
        <v/>
      </c>
      <c r="K116" s="151" t="str">
        <f>IF(E116="","",IF($C$7&lt;48,0,IF($C$7&gt;48,IF(E116="computer",F116*Hulpsheets!$BB$4,F116*Hulpsheets!$BB$5),IF(E116="computer",F116*Hulpsheets!$BB$4,F116*Hulpsheets!$BB$5)*($C$7-48)/12)))</f>
        <v/>
      </c>
      <c r="L116" s="429" t="s">
        <v>120</v>
      </c>
      <c r="M116" s="257" t="str">
        <f>IF(LEN($C$5)&lt;=1,
    "",
    IF(
        OR($C$5="Overige (zorg-)instellingen",$C$5="Onderneming"),
        IF(Basisgegevens!$C$5="Ja",
            IFERROR(
                INDEX(Hulpsheets!$AO$3:$AR$18,
                    MATCH($C$9,Hulpsheets!$AN$3:$AN$18,0),
                    MATCH($C$6,Hulpsheets!$AO$3:$AR$3,0)
                ),
                ""
            ),
            IFERROR(
                INDEX(Hulpsheets!$AH$3:$AK$18,
                    MATCH($C$9,Hulpsheets!$AG$3:$AG$18,0),
                    MATCH($C$6,Hulpsheets!$AH$3:$AK$3,0)
                ),
                ""
            )
        ),
        IF($L116="Niet-economische activiteit",
            100%,
            IF(Basisgegevens!$C$5="Ja",
                IFERROR(
                    INDEX(Hulpsheets!$AO$3:$AR$18,
                        MATCH($C$9,Hulpsheets!$AN$3:$AN$18,0),
                        MATCH($C$6,Hulpsheets!$AO$3:$AR$3,0)
                    ),
                    ""
                ),
                IFERROR(
                    INDEX(Hulpsheets!$AH$3:$AK$18,
                        MATCH($C$9,Hulpsheets!$AG$3:$AG$18,0),
                        MATCH($C$6,Hulpsheets!$AH$3:$AK$3,0)
                    ),
                    ""
                )
            )
        )
    )
)</f>
        <v/>
      </c>
      <c r="N116" s="397">
        <f t="shared" si="31"/>
        <v>0</v>
      </c>
      <c r="O116" s="77" t="str">
        <f t="shared" si="32"/>
        <v/>
      </c>
      <c r="P116" s="86" t="str">
        <f t="shared" si="33"/>
        <v/>
      </c>
      <c r="R116" s="404"/>
      <c r="S116" s="407" t="str">
        <f t="shared" si="38"/>
        <v/>
      </c>
      <c r="T116" s="130" t="str">
        <f t="shared" si="34"/>
        <v/>
      </c>
      <c r="U116" s="70"/>
      <c r="V116" s="404"/>
      <c r="W116" s="70"/>
      <c r="X116" s="404"/>
      <c r="Z116" s="407" t="str">
        <f t="shared" si="39"/>
        <v/>
      </c>
      <c r="AA116" s="130" t="str">
        <f t="shared" si="35"/>
        <v/>
      </c>
      <c r="AB116" s="407" t="str">
        <f t="shared" si="36"/>
        <v/>
      </c>
      <c r="AC116" s="130" t="str">
        <f t="shared" si="37"/>
        <v/>
      </c>
      <c r="AD116" s="461"/>
    </row>
    <row r="117" spans="2:30" ht="13.5" thickBot="1" x14ac:dyDescent="0.25">
      <c r="B117" s="514"/>
      <c r="C117" s="515"/>
      <c r="D117" s="515"/>
      <c r="E117" s="19"/>
      <c r="F117" s="141"/>
      <c r="G117" s="151" t="str">
        <f>IF(E117="","",IF($C$7&gt;12,IF(E117="computer",F117*Hulpsheets!$AX$4,F117*Hulpsheets!$AX$5),(IF(E117="computer",F117*Hulpsheets!$AX$4,F117*Hulpsheets!$AX$5)*$C$7/12)))</f>
        <v/>
      </c>
      <c r="H117" s="151" t="str">
        <f>IF(E117="","",IF($C$7&lt;13,0,IF($C$7&gt;24,IF(E117="computer",F117*Hulpsheets!$AY$4,F117*Hulpsheets!$AY$5),IF(E117="computer",F117*Hulpsheets!$AY$4,F117*Hulpsheets!$AY$5)*($C$7-12)/12)))</f>
        <v/>
      </c>
      <c r="I117" s="151" t="str">
        <f>IF(E117="","",IF($C$7&lt;24,0,IF($C$7&gt;36,IF(E117="computer",F117*Hulpsheets!$AZ$4,F117*Hulpsheets!$AZ$5),IF(E117="computer",F117*Hulpsheets!$AZ$4,F117*Hulpsheets!$AZ$5)*($C$7-24)/12)))</f>
        <v/>
      </c>
      <c r="J117" s="151" t="str">
        <f>IF(E117="","",IF($C$7&lt;36,0,IF($C$7&gt;48,IF(E117="computer",F117*Hulpsheets!$BA$4,F117*Hulpsheets!$BA$5),IF(E117="computer",F117*Hulpsheets!$BA$4,F117*Hulpsheets!$BA$5)*($C$7-36)/12)))</f>
        <v/>
      </c>
      <c r="K117" s="151" t="str">
        <f>IF(E117="","",IF($C$7&lt;48,0,IF($C$7&gt;48,IF(E117="computer",F117*Hulpsheets!$BB$4,F117*Hulpsheets!$BB$5),IF(E117="computer",F117*Hulpsheets!$BB$4,F117*Hulpsheets!$BB$5)*($C$7-48)/12)))</f>
        <v/>
      </c>
      <c r="L117" s="429" t="s">
        <v>120</v>
      </c>
      <c r="M117" s="257" t="str">
        <f>IF(LEN($C$5)&lt;=1,
    "",
    IF(
        OR($C$5="Overige (zorg-)instellingen",$C$5="Onderneming"),
        IF(Basisgegevens!$C$5="Ja",
            IFERROR(
                INDEX(Hulpsheets!$AO$3:$AR$18,
                    MATCH($C$9,Hulpsheets!$AN$3:$AN$18,0),
                    MATCH($C$6,Hulpsheets!$AO$3:$AR$3,0)
                ),
                ""
            ),
            IFERROR(
                INDEX(Hulpsheets!$AH$3:$AK$18,
                    MATCH($C$9,Hulpsheets!$AG$3:$AG$18,0),
                    MATCH($C$6,Hulpsheets!$AH$3:$AK$3,0)
                ),
                ""
            )
        ),
        IF($L117="Niet-economische activiteit",
            100%,
            IF(Basisgegevens!$C$5="Ja",
                IFERROR(
                    INDEX(Hulpsheets!$AO$3:$AR$18,
                        MATCH($C$9,Hulpsheets!$AN$3:$AN$18,0),
                        MATCH($C$6,Hulpsheets!$AO$3:$AR$3,0)
                    ),
                    ""
                ),
                IFERROR(
                    INDEX(Hulpsheets!$AH$3:$AK$18,
                        MATCH($C$9,Hulpsheets!$AG$3:$AG$18,0),
                        MATCH($C$6,Hulpsheets!$AH$3:$AK$3,0)
                    ),
                    ""
                )
            )
        )
    )
)</f>
        <v/>
      </c>
      <c r="N117" s="397">
        <f t="shared" si="31"/>
        <v>0</v>
      </c>
      <c r="O117" s="77" t="str">
        <f t="shared" si="32"/>
        <v/>
      </c>
      <c r="P117" s="86" t="str">
        <f t="shared" si="33"/>
        <v/>
      </c>
      <c r="R117" s="404"/>
      <c r="S117" s="407" t="str">
        <f t="shared" si="38"/>
        <v/>
      </c>
      <c r="T117" s="130" t="str">
        <f t="shared" si="34"/>
        <v/>
      </c>
      <c r="U117" s="70"/>
      <c r="V117" s="404"/>
      <c r="W117" s="70"/>
      <c r="X117" s="404"/>
      <c r="Z117" s="407" t="str">
        <f t="shared" si="39"/>
        <v/>
      </c>
      <c r="AA117" s="130" t="str">
        <f t="shared" si="35"/>
        <v/>
      </c>
      <c r="AB117" s="407" t="str">
        <f t="shared" si="36"/>
        <v/>
      </c>
      <c r="AC117" s="130" t="str">
        <f t="shared" si="37"/>
        <v/>
      </c>
      <c r="AD117" s="461"/>
    </row>
    <row r="118" spans="2:30" ht="13.5" hidden="1" outlineLevel="1" thickBot="1" x14ac:dyDescent="0.25">
      <c r="B118" s="514"/>
      <c r="C118" s="515"/>
      <c r="D118" s="515"/>
      <c r="E118" s="19"/>
      <c r="F118" s="141"/>
      <c r="G118" s="151" t="str">
        <f>IF(E118="","",IF($C$7&gt;12,IF(E118="computer",F118*Hulpsheets!$AX$4,F118*Hulpsheets!$AX$5),(IF(E118="computer",F118*Hulpsheets!$AX$4,F118*Hulpsheets!$AX$5)*$C$7/12)))</f>
        <v/>
      </c>
      <c r="H118" s="151" t="str">
        <f>IF(E118="","",IF($C$7&lt;13,0,IF($C$7&gt;24,IF(E118="computer",F118*Hulpsheets!$AY$4,F118*Hulpsheets!$AY$5),IF(E118="computer",F118*Hulpsheets!$AY$4,F118*Hulpsheets!$AY$5)*($C$7-12)/12)))</f>
        <v/>
      </c>
      <c r="I118" s="151" t="str">
        <f>IF(E118="","",IF($C$7&lt;24,0,IF($C$7&gt;36,IF(E118="computer",F118*Hulpsheets!$AZ$4,F118*Hulpsheets!$AZ$5),IF(E118="computer",F118*Hulpsheets!$AZ$4,F118*Hulpsheets!$AZ$5)*($C$7-24)/12)))</f>
        <v/>
      </c>
      <c r="J118" s="151" t="str">
        <f>IF(E118="","",IF($C$7&lt;36,0,IF($C$7&gt;48,IF(E118="computer",F118*Hulpsheets!$BA$4,F118*Hulpsheets!$BA$5),IF(E118="computer",F118*Hulpsheets!$BA$4,F118*Hulpsheets!$BA$5)*($C$7-36)/12)))</f>
        <v/>
      </c>
      <c r="K118" s="151" t="str">
        <f>IF(E118="","",IF($C$7&lt;48,0,IF($C$7&gt;48,IF(E118="computer",F118*Hulpsheets!$BB$4,F118*Hulpsheets!$BB$5),IF(E118="computer",F118*Hulpsheets!$BB$4,F118*Hulpsheets!$BB$5)*($C$7-48)/12)))</f>
        <v/>
      </c>
      <c r="L118" s="429" t="s">
        <v>120</v>
      </c>
      <c r="M118" s="257" t="str">
        <f>IF(LEN($C$5)&lt;=1,
    "",
    IF(
        OR($C$5="Overige (zorg-)instellingen",$C$5="Onderneming"),
        IF(Basisgegevens!$C$5="Ja",
            IFERROR(
                INDEX(Hulpsheets!$AO$3:$AR$18,
                    MATCH($C$9,Hulpsheets!$AN$3:$AN$18,0),
                    MATCH($C$6,Hulpsheets!$AO$3:$AR$3,0)
                ),
                ""
            ),
            IFERROR(
                INDEX(Hulpsheets!$AH$3:$AK$18,
                    MATCH($C$9,Hulpsheets!$AG$3:$AG$18,0),
                    MATCH($C$6,Hulpsheets!$AH$3:$AK$3,0)
                ),
                ""
            )
        ),
        IF($L118="Niet-economische activiteit",
            100%,
            IF(Basisgegevens!$C$5="Ja",
                IFERROR(
                    INDEX(Hulpsheets!$AO$3:$AR$18,
                        MATCH($C$9,Hulpsheets!$AN$3:$AN$18,0),
                        MATCH($C$6,Hulpsheets!$AO$3:$AR$3,0)
                    ),
                    ""
                ),
                IFERROR(
                    INDEX(Hulpsheets!$AH$3:$AK$18,
                        MATCH($C$9,Hulpsheets!$AG$3:$AG$18,0),
                        MATCH($C$6,Hulpsheets!$AH$3:$AK$3,0)
                    ),
                    ""
                )
            )
        )
    )
)</f>
        <v/>
      </c>
      <c r="N118" s="397">
        <f t="shared" si="31"/>
        <v>0</v>
      </c>
      <c r="O118" s="77" t="str">
        <f t="shared" si="32"/>
        <v/>
      </c>
      <c r="P118" s="86" t="str">
        <f t="shared" si="33"/>
        <v/>
      </c>
      <c r="R118" s="404"/>
      <c r="S118" s="407" t="str">
        <f t="shared" si="38"/>
        <v/>
      </c>
      <c r="T118" s="130" t="str">
        <f t="shared" si="34"/>
        <v/>
      </c>
      <c r="U118" s="70"/>
      <c r="V118" s="404"/>
      <c r="W118" s="70"/>
      <c r="X118" s="404"/>
      <c r="Z118" s="407" t="str">
        <f t="shared" si="39"/>
        <v/>
      </c>
      <c r="AA118" s="130" t="str">
        <f t="shared" si="35"/>
        <v/>
      </c>
      <c r="AB118" s="407" t="str">
        <f t="shared" si="36"/>
        <v/>
      </c>
      <c r="AC118" s="130" t="str">
        <f t="shared" si="37"/>
        <v/>
      </c>
      <c r="AD118" s="461"/>
    </row>
    <row r="119" spans="2:30" ht="13.5" hidden="1" outlineLevel="1" thickBot="1" x14ac:dyDescent="0.25">
      <c r="B119" s="514"/>
      <c r="C119" s="515"/>
      <c r="D119" s="515"/>
      <c r="E119" s="19"/>
      <c r="F119" s="141"/>
      <c r="G119" s="151" t="str">
        <f>IF(E119="","",IF($C$7&gt;12,IF(E119="computer",F119*Hulpsheets!$AX$4,F119*Hulpsheets!$AX$5),(IF(E119="computer",F119*Hulpsheets!$AX$4,F119*Hulpsheets!$AX$5)*$C$7/12)))</f>
        <v/>
      </c>
      <c r="H119" s="151" t="str">
        <f>IF(E119="","",IF($C$7&lt;13,0,IF($C$7&gt;24,IF(E119="computer",F119*Hulpsheets!$AY$4,F119*Hulpsheets!$AY$5),IF(E119="computer",F119*Hulpsheets!$AY$4,F119*Hulpsheets!$AY$5)*($C$7-12)/12)))</f>
        <v/>
      </c>
      <c r="I119" s="151" t="str">
        <f>IF(E119="","",IF($C$7&lt;24,0,IF($C$7&gt;36,IF(E119="computer",F119*Hulpsheets!$AZ$4,F119*Hulpsheets!$AZ$5),IF(E119="computer",F119*Hulpsheets!$AZ$4,F119*Hulpsheets!$AZ$5)*($C$7-24)/12)))</f>
        <v/>
      </c>
      <c r="J119" s="151" t="str">
        <f>IF(E119="","",IF($C$7&lt;36,0,IF($C$7&gt;48,IF(E119="computer",F119*Hulpsheets!$BA$4,F119*Hulpsheets!$BA$5),IF(E119="computer",F119*Hulpsheets!$BA$4,F119*Hulpsheets!$BA$5)*($C$7-36)/12)))</f>
        <v/>
      </c>
      <c r="K119" s="151" t="str">
        <f>IF(E119="","",IF($C$7&lt;48,0,IF($C$7&gt;48,IF(E119="computer",F119*Hulpsheets!$BB$4,F119*Hulpsheets!$BB$5),IF(E119="computer",F119*Hulpsheets!$BB$4,F119*Hulpsheets!$BB$5)*($C$7-48)/12)))</f>
        <v/>
      </c>
      <c r="L119" s="429" t="s">
        <v>120</v>
      </c>
      <c r="M119" s="257" t="str">
        <f>IF(LEN($C$5)&lt;=1,
    "",
    IF(
        OR($C$5="Overige (zorg-)instellingen",$C$5="Onderneming"),
        IF(Basisgegevens!$C$5="Ja",
            IFERROR(
                INDEX(Hulpsheets!$AO$3:$AR$18,
                    MATCH($C$9,Hulpsheets!$AN$3:$AN$18,0),
                    MATCH($C$6,Hulpsheets!$AO$3:$AR$3,0)
                ),
                ""
            ),
            IFERROR(
                INDEX(Hulpsheets!$AH$3:$AK$18,
                    MATCH($C$9,Hulpsheets!$AG$3:$AG$18,0),
                    MATCH($C$6,Hulpsheets!$AH$3:$AK$3,0)
                ),
                ""
            )
        ),
        IF($L119="Niet-economische activiteit",
            100%,
            IF(Basisgegevens!$C$5="Ja",
                IFERROR(
                    INDEX(Hulpsheets!$AO$3:$AR$18,
                        MATCH($C$9,Hulpsheets!$AN$3:$AN$18,0),
                        MATCH($C$6,Hulpsheets!$AO$3:$AR$3,0)
                    ),
                    ""
                ),
                IFERROR(
                    INDEX(Hulpsheets!$AH$3:$AK$18,
                        MATCH($C$9,Hulpsheets!$AG$3:$AG$18,0),
                        MATCH($C$6,Hulpsheets!$AH$3:$AK$3,0)
                    ),
                    ""
                )
            )
        )
    )
)</f>
        <v/>
      </c>
      <c r="N119" s="397">
        <f t="shared" si="31"/>
        <v>0</v>
      </c>
      <c r="O119" s="77" t="str">
        <f t="shared" si="32"/>
        <v/>
      </c>
      <c r="P119" s="86" t="str">
        <f t="shared" si="33"/>
        <v/>
      </c>
      <c r="R119" s="404"/>
      <c r="S119" s="407" t="str">
        <f t="shared" si="38"/>
        <v/>
      </c>
      <c r="T119" s="130" t="str">
        <f t="shared" si="34"/>
        <v/>
      </c>
      <c r="U119" s="70"/>
      <c r="V119" s="404"/>
      <c r="W119" s="70"/>
      <c r="X119" s="404"/>
      <c r="Z119" s="407" t="str">
        <f t="shared" si="39"/>
        <v/>
      </c>
      <c r="AA119" s="130" t="str">
        <f t="shared" si="35"/>
        <v/>
      </c>
      <c r="AB119" s="407" t="str">
        <f t="shared" si="36"/>
        <v/>
      </c>
      <c r="AC119" s="130" t="str">
        <f t="shared" si="37"/>
        <v/>
      </c>
      <c r="AD119" s="461"/>
    </row>
    <row r="120" spans="2:30" ht="13.5" hidden="1" outlineLevel="1" thickBot="1" x14ac:dyDescent="0.25">
      <c r="B120" s="514"/>
      <c r="C120" s="515"/>
      <c r="D120" s="515"/>
      <c r="E120" s="19"/>
      <c r="F120" s="141"/>
      <c r="G120" s="151" t="str">
        <f>IF(E120="","",IF($C$7&gt;12,IF(E120="computer",F120*Hulpsheets!$AX$4,F120*Hulpsheets!$AX$5),(IF(E120="computer",F120*Hulpsheets!$AX$4,F120*Hulpsheets!$AX$5)*$C$7/12)))</f>
        <v/>
      </c>
      <c r="H120" s="151" t="str">
        <f>IF(E120="","",IF($C$7&lt;13,0,IF($C$7&gt;24,IF(E120="computer",F120*Hulpsheets!$AY$4,F120*Hulpsheets!$AY$5),IF(E120="computer",F120*Hulpsheets!$AY$4,F120*Hulpsheets!$AY$5)*($C$7-12)/12)))</f>
        <v/>
      </c>
      <c r="I120" s="151" t="str">
        <f>IF(E120="","",IF($C$7&lt;24,0,IF($C$7&gt;36,IF(E120="computer",F120*Hulpsheets!$AZ$4,F120*Hulpsheets!$AZ$5),IF(E120="computer",F120*Hulpsheets!$AZ$4,F120*Hulpsheets!$AZ$5)*($C$7-24)/12)))</f>
        <v/>
      </c>
      <c r="J120" s="151" t="str">
        <f>IF(E120="","",IF($C$7&lt;36,0,IF($C$7&gt;48,IF(E120="computer",F120*Hulpsheets!$BA$4,F120*Hulpsheets!$BA$5),IF(E120="computer",F120*Hulpsheets!$BA$4,F120*Hulpsheets!$BA$5)*($C$7-36)/12)))</f>
        <v/>
      </c>
      <c r="K120" s="151" t="str">
        <f>IF(E120="","",IF($C$7&lt;48,0,IF($C$7&gt;48,IF(E120="computer",F120*Hulpsheets!$BB$4,F120*Hulpsheets!$BB$5),IF(E120="computer",F120*Hulpsheets!$BB$4,F120*Hulpsheets!$BB$5)*($C$7-48)/12)))</f>
        <v/>
      </c>
      <c r="L120" s="429" t="s">
        <v>120</v>
      </c>
      <c r="M120" s="257" t="str">
        <f>IF(LEN($C$5)&lt;=1,
    "",
    IF(
        OR($C$5="Overige (zorg-)instellingen",$C$5="Onderneming"),
        IF(Basisgegevens!$C$5="Ja",
            IFERROR(
                INDEX(Hulpsheets!$AO$3:$AR$18,
                    MATCH($C$9,Hulpsheets!$AN$3:$AN$18,0),
                    MATCH($C$6,Hulpsheets!$AO$3:$AR$3,0)
                ),
                ""
            ),
            IFERROR(
                INDEX(Hulpsheets!$AH$3:$AK$18,
                    MATCH($C$9,Hulpsheets!$AG$3:$AG$18,0),
                    MATCH($C$6,Hulpsheets!$AH$3:$AK$3,0)
                ),
                ""
            )
        ),
        IF($L120="Niet-economische activiteit",
            100%,
            IF(Basisgegevens!$C$5="Ja",
                IFERROR(
                    INDEX(Hulpsheets!$AO$3:$AR$18,
                        MATCH($C$9,Hulpsheets!$AN$3:$AN$18,0),
                        MATCH($C$6,Hulpsheets!$AO$3:$AR$3,0)
                    ),
                    ""
                ),
                IFERROR(
                    INDEX(Hulpsheets!$AH$3:$AK$18,
                        MATCH($C$9,Hulpsheets!$AG$3:$AG$18,0),
                        MATCH($C$6,Hulpsheets!$AH$3:$AK$3,0)
                    ),
                    ""
                )
            )
        )
    )
)</f>
        <v/>
      </c>
      <c r="N120" s="397">
        <f t="shared" si="31"/>
        <v>0</v>
      </c>
      <c r="O120" s="77" t="str">
        <f t="shared" si="32"/>
        <v/>
      </c>
      <c r="P120" s="86" t="str">
        <f t="shared" si="33"/>
        <v/>
      </c>
      <c r="R120" s="404"/>
      <c r="S120" s="407" t="str">
        <f t="shared" si="38"/>
        <v/>
      </c>
      <c r="T120" s="130" t="str">
        <f t="shared" si="34"/>
        <v/>
      </c>
      <c r="U120" s="70"/>
      <c r="V120" s="404"/>
      <c r="W120" s="70"/>
      <c r="X120" s="404"/>
      <c r="Z120" s="407" t="str">
        <f t="shared" si="39"/>
        <v/>
      </c>
      <c r="AA120" s="130" t="str">
        <f t="shared" si="35"/>
        <v/>
      </c>
      <c r="AB120" s="407" t="str">
        <f t="shared" si="36"/>
        <v/>
      </c>
      <c r="AC120" s="130" t="str">
        <f t="shared" si="37"/>
        <v/>
      </c>
      <c r="AD120" s="461"/>
    </row>
    <row r="121" spans="2:30" ht="13.5" hidden="1" outlineLevel="1" thickBot="1" x14ac:dyDescent="0.25">
      <c r="B121" s="514"/>
      <c r="C121" s="515"/>
      <c r="D121" s="515"/>
      <c r="E121" s="19"/>
      <c r="F121" s="141"/>
      <c r="G121" s="151" t="str">
        <f>IF(E121="","",IF($C$7&gt;12,IF(E121="computer",F121*Hulpsheets!$AX$4,F121*Hulpsheets!$AX$5),(IF(E121="computer",F121*Hulpsheets!$AX$4,F121*Hulpsheets!$AX$5)*$C$7/12)))</f>
        <v/>
      </c>
      <c r="H121" s="151" t="str">
        <f>IF(E121="","",IF($C$7&lt;13,0,IF($C$7&gt;24,IF(E121="computer",F121*Hulpsheets!$AY$4,F121*Hulpsheets!$AY$5),IF(E121="computer",F121*Hulpsheets!$AY$4,F121*Hulpsheets!$AY$5)*($C$7-12)/12)))</f>
        <v/>
      </c>
      <c r="I121" s="151" t="str">
        <f>IF(E121="","",IF($C$7&lt;24,0,IF($C$7&gt;36,IF(E121="computer",F121*Hulpsheets!$AZ$4,F121*Hulpsheets!$AZ$5),IF(E121="computer",F121*Hulpsheets!$AZ$4,F121*Hulpsheets!$AZ$5)*($C$7-24)/12)))</f>
        <v/>
      </c>
      <c r="J121" s="151" t="str">
        <f>IF(E121="","",IF($C$7&lt;36,0,IF($C$7&gt;48,IF(E121="computer",F121*Hulpsheets!$BA$4,F121*Hulpsheets!$BA$5),IF(E121="computer",F121*Hulpsheets!$BA$4,F121*Hulpsheets!$BA$5)*($C$7-36)/12)))</f>
        <v/>
      </c>
      <c r="K121" s="151" t="str">
        <f>IF(E121="","",IF($C$7&lt;48,0,IF($C$7&gt;48,IF(E121="computer",F121*Hulpsheets!$BB$4,F121*Hulpsheets!$BB$5),IF(E121="computer",F121*Hulpsheets!$BB$4,F121*Hulpsheets!$BB$5)*($C$7-48)/12)))</f>
        <v/>
      </c>
      <c r="L121" s="429" t="s">
        <v>120</v>
      </c>
      <c r="M121" s="257" t="str">
        <f>IF(LEN($C$5)&lt;=1,
    "",
    IF(
        OR($C$5="Overige (zorg-)instellingen",$C$5="Onderneming"),
        IF(Basisgegevens!$C$5="Ja",
            IFERROR(
                INDEX(Hulpsheets!$AO$3:$AR$18,
                    MATCH($C$9,Hulpsheets!$AN$3:$AN$18,0),
                    MATCH($C$6,Hulpsheets!$AO$3:$AR$3,0)
                ),
                ""
            ),
            IFERROR(
                INDEX(Hulpsheets!$AH$3:$AK$18,
                    MATCH($C$9,Hulpsheets!$AG$3:$AG$18,0),
                    MATCH($C$6,Hulpsheets!$AH$3:$AK$3,0)
                ),
                ""
            )
        ),
        IF($L121="Niet-economische activiteit",
            100%,
            IF(Basisgegevens!$C$5="Ja",
                IFERROR(
                    INDEX(Hulpsheets!$AO$3:$AR$18,
                        MATCH($C$9,Hulpsheets!$AN$3:$AN$18,0),
                        MATCH($C$6,Hulpsheets!$AO$3:$AR$3,0)
                    ),
                    ""
                ),
                IFERROR(
                    INDEX(Hulpsheets!$AH$3:$AK$18,
                        MATCH($C$9,Hulpsheets!$AG$3:$AG$18,0),
                        MATCH($C$6,Hulpsheets!$AH$3:$AK$3,0)
                    ),
                    ""
                )
            )
        )
    )
)</f>
        <v/>
      </c>
      <c r="N121" s="397">
        <f t="shared" si="31"/>
        <v>0</v>
      </c>
      <c r="O121" s="77" t="str">
        <f t="shared" si="32"/>
        <v/>
      </c>
      <c r="P121" s="86" t="str">
        <f t="shared" si="33"/>
        <v/>
      </c>
      <c r="R121" s="404"/>
      <c r="S121" s="407" t="str">
        <f t="shared" si="38"/>
        <v/>
      </c>
      <c r="T121" s="130" t="str">
        <f t="shared" si="34"/>
        <v/>
      </c>
      <c r="U121" s="70"/>
      <c r="V121" s="404"/>
      <c r="W121" s="70"/>
      <c r="X121" s="404"/>
      <c r="Z121" s="407" t="str">
        <f t="shared" si="39"/>
        <v/>
      </c>
      <c r="AA121" s="130" t="str">
        <f t="shared" si="35"/>
        <v/>
      </c>
      <c r="AB121" s="407" t="str">
        <f t="shared" si="36"/>
        <v/>
      </c>
      <c r="AC121" s="130" t="str">
        <f t="shared" si="37"/>
        <v/>
      </c>
      <c r="AD121" s="461"/>
    </row>
    <row r="122" spans="2:30" ht="13.5" hidden="1" outlineLevel="1" thickBot="1" x14ac:dyDescent="0.25">
      <c r="B122" s="514"/>
      <c r="C122" s="515"/>
      <c r="D122" s="515"/>
      <c r="E122" s="19"/>
      <c r="F122" s="141"/>
      <c r="G122" s="151" t="str">
        <f>IF(E122="","",IF($C$7&gt;12,IF(E122="computer",F122*Hulpsheets!$AX$4,F122*Hulpsheets!$AX$5),(IF(E122="computer",F122*Hulpsheets!$AX$4,F122*Hulpsheets!$AX$5)*$C$7/12)))</f>
        <v/>
      </c>
      <c r="H122" s="151" t="str">
        <f>IF(E122="","",IF($C$7&lt;13,0,IF($C$7&gt;24,IF(E122="computer",F122*Hulpsheets!$AY$4,F122*Hulpsheets!$AY$5),IF(E122="computer",F122*Hulpsheets!$AY$4,F122*Hulpsheets!$AY$5)*($C$7-12)/12)))</f>
        <v/>
      </c>
      <c r="I122" s="151" t="str">
        <f>IF(E122="","",IF($C$7&lt;24,0,IF($C$7&gt;36,IF(E122="computer",F122*Hulpsheets!$AZ$4,F122*Hulpsheets!$AZ$5),IF(E122="computer",F122*Hulpsheets!$AZ$4,F122*Hulpsheets!$AZ$5)*($C$7-24)/12)))</f>
        <v/>
      </c>
      <c r="J122" s="151" t="str">
        <f>IF(E122="","",IF($C$7&lt;36,0,IF($C$7&gt;48,IF(E122="computer",F122*Hulpsheets!$BA$4,F122*Hulpsheets!$BA$5),IF(E122="computer",F122*Hulpsheets!$BA$4,F122*Hulpsheets!$BA$5)*($C$7-36)/12)))</f>
        <v/>
      </c>
      <c r="K122" s="151" t="str">
        <f>IF(E122="","",IF($C$7&lt;48,0,IF($C$7&gt;48,IF(E122="computer",F122*Hulpsheets!$BB$4,F122*Hulpsheets!$BB$5),IF(E122="computer",F122*Hulpsheets!$BB$4,F122*Hulpsheets!$BB$5)*($C$7-48)/12)))</f>
        <v/>
      </c>
      <c r="L122" s="429" t="s">
        <v>120</v>
      </c>
      <c r="M122" s="257" t="str">
        <f>IF(LEN($C$5)&lt;=1,
    "",
    IF(
        OR($C$5="Overige (zorg-)instellingen",$C$5="Onderneming"),
        IF(Basisgegevens!$C$5="Ja",
            IFERROR(
                INDEX(Hulpsheets!$AO$3:$AR$18,
                    MATCH($C$9,Hulpsheets!$AN$3:$AN$18,0),
                    MATCH($C$6,Hulpsheets!$AO$3:$AR$3,0)
                ),
                ""
            ),
            IFERROR(
                INDEX(Hulpsheets!$AH$3:$AK$18,
                    MATCH($C$9,Hulpsheets!$AG$3:$AG$18,0),
                    MATCH($C$6,Hulpsheets!$AH$3:$AK$3,0)
                ),
                ""
            )
        ),
        IF($L122="Niet-economische activiteit",
            100%,
            IF(Basisgegevens!$C$5="Ja",
                IFERROR(
                    INDEX(Hulpsheets!$AO$3:$AR$18,
                        MATCH($C$9,Hulpsheets!$AN$3:$AN$18,0),
                        MATCH($C$6,Hulpsheets!$AO$3:$AR$3,0)
                    ),
                    ""
                ),
                IFERROR(
                    INDEX(Hulpsheets!$AH$3:$AK$18,
                        MATCH($C$9,Hulpsheets!$AG$3:$AG$18,0),
                        MATCH($C$6,Hulpsheets!$AH$3:$AK$3,0)
                    ),
                    ""
                )
            )
        )
    )
)</f>
        <v/>
      </c>
      <c r="N122" s="397">
        <f t="shared" si="31"/>
        <v>0</v>
      </c>
      <c r="O122" s="77" t="str">
        <f t="shared" si="32"/>
        <v/>
      </c>
      <c r="P122" s="86" t="str">
        <f t="shared" si="33"/>
        <v/>
      </c>
      <c r="R122" s="404"/>
      <c r="S122" s="407" t="str">
        <f t="shared" si="38"/>
        <v/>
      </c>
      <c r="T122" s="130" t="str">
        <f t="shared" si="34"/>
        <v/>
      </c>
      <c r="U122" s="70"/>
      <c r="V122" s="404"/>
      <c r="W122" s="70"/>
      <c r="X122" s="404"/>
      <c r="Z122" s="407" t="str">
        <f t="shared" si="39"/>
        <v/>
      </c>
      <c r="AA122" s="130" t="str">
        <f t="shared" si="35"/>
        <v/>
      </c>
      <c r="AB122" s="407" t="str">
        <f t="shared" si="36"/>
        <v/>
      </c>
      <c r="AC122" s="130" t="str">
        <f t="shared" si="37"/>
        <v/>
      </c>
      <c r="AD122" s="461"/>
    </row>
    <row r="123" spans="2:30" ht="13.5" hidden="1" outlineLevel="1" thickBot="1" x14ac:dyDescent="0.25">
      <c r="B123" s="514"/>
      <c r="C123" s="515"/>
      <c r="D123" s="515"/>
      <c r="E123" s="19"/>
      <c r="F123" s="141"/>
      <c r="G123" s="151" t="str">
        <f>IF(E123="","",IF($C$7&gt;12,IF(E123="computer",F123*Hulpsheets!$AX$4,F123*Hulpsheets!$AX$5),(IF(E123="computer",F123*Hulpsheets!$AX$4,F123*Hulpsheets!$AX$5)*$C$7/12)))</f>
        <v/>
      </c>
      <c r="H123" s="151" t="str">
        <f>IF(E123="","",IF($C$7&lt;13,0,IF($C$7&gt;24,IF(E123="computer",F123*Hulpsheets!$AY$4,F123*Hulpsheets!$AY$5),IF(E123="computer",F123*Hulpsheets!$AY$4,F123*Hulpsheets!$AY$5)*($C$7-12)/12)))</f>
        <v/>
      </c>
      <c r="I123" s="151" t="str">
        <f>IF(E123="","",IF($C$7&lt;24,0,IF($C$7&gt;36,IF(E123="computer",F123*Hulpsheets!$AZ$4,F123*Hulpsheets!$AZ$5),IF(E123="computer",F123*Hulpsheets!$AZ$4,F123*Hulpsheets!$AZ$5)*($C$7-24)/12)))</f>
        <v/>
      </c>
      <c r="J123" s="151" t="str">
        <f>IF(E123="","",IF($C$7&lt;36,0,IF($C$7&gt;48,IF(E123="computer",F123*Hulpsheets!$BA$4,F123*Hulpsheets!$BA$5),IF(E123="computer",F123*Hulpsheets!$BA$4,F123*Hulpsheets!$BA$5)*($C$7-36)/12)))</f>
        <v/>
      </c>
      <c r="K123" s="151" t="str">
        <f>IF(E123="","",IF($C$7&lt;48,0,IF($C$7&gt;48,IF(E123="computer",F123*Hulpsheets!$BB$4,F123*Hulpsheets!$BB$5),IF(E123="computer",F123*Hulpsheets!$BB$4,F123*Hulpsheets!$BB$5)*($C$7-48)/12)))</f>
        <v/>
      </c>
      <c r="L123" s="429" t="s">
        <v>120</v>
      </c>
      <c r="M123" s="257" t="str">
        <f>IF(LEN($C$5)&lt;=1,
    "",
    IF(
        OR($C$5="Overige (zorg-)instellingen",$C$5="Onderneming"),
        IF(Basisgegevens!$C$5="Ja",
            IFERROR(
                INDEX(Hulpsheets!$AO$3:$AR$18,
                    MATCH($C$9,Hulpsheets!$AN$3:$AN$18,0),
                    MATCH($C$6,Hulpsheets!$AO$3:$AR$3,0)
                ),
                ""
            ),
            IFERROR(
                INDEX(Hulpsheets!$AH$3:$AK$18,
                    MATCH($C$9,Hulpsheets!$AG$3:$AG$18,0),
                    MATCH($C$6,Hulpsheets!$AH$3:$AK$3,0)
                ),
                ""
            )
        ),
        IF($L123="Niet-economische activiteit",
            100%,
            IF(Basisgegevens!$C$5="Ja",
                IFERROR(
                    INDEX(Hulpsheets!$AO$3:$AR$18,
                        MATCH($C$9,Hulpsheets!$AN$3:$AN$18,0),
                        MATCH($C$6,Hulpsheets!$AO$3:$AR$3,0)
                    ),
                    ""
                ),
                IFERROR(
                    INDEX(Hulpsheets!$AH$3:$AK$18,
                        MATCH($C$9,Hulpsheets!$AG$3:$AG$18,0),
                        MATCH($C$6,Hulpsheets!$AH$3:$AK$3,0)
                    ),
                    ""
                )
            )
        )
    )
)</f>
        <v/>
      </c>
      <c r="N123" s="397">
        <f t="shared" si="31"/>
        <v>0</v>
      </c>
      <c r="O123" s="77" t="str">
        <f t="shared" si="32"/>
        <v/>
      </c>
      <c r="P123" s="86" t="str">
        <f t="shared" si="33"/>
        <v/>
      </c>
      <c r="R123" s="404"/>
      <c r="S123" s="407" t="str">
        <f t="shared" si="38"/>
        <v/>
      </c>
      <c r="T123" s="130" t="str">
        <f t="shared" si="34"/>
        <v/>
      </c>
      <c r="U123" s="70"/>
      <c r="V123" s="404"/>
      <c r="W123" s="70"/>
      <c r="X123" s="404"/>
      <c r="Z123" s="407" t="str">
        <f t="shared" si="39"/>
        <v/>
      </c>
      <c r="AA123" s="130" t="str">
        <f t="shared" si="35"/>
        <v/>
      </c>
      <c r="AB123" s="407" t="str">
        <f t="shared" si="36"/>
        <v/>
      </c>
      <c r="AC123" s="130" t="str">
        <f t="shared" si="37"/>
        <v/>
      </c>
      <c r="AD123" s="461"/>
    </row>
    <row r="124" spans="2:30" ht="13.5" hidden="1" outlineLevel="1" thickBot="1" x14ac:dyDescent="0.25">
      <c r="B124" s="514"/>
      <c r="C124" s="515"/>
      <c r="D124" s="515"/>
      <c r="E124" s="19"/>
      <c r="F124" s="141"/>
      <c r="G124" s="151" t="str">
        <f>IF(E124="","",IF($C$7&gt;12,IF(E124="computer",F124*Hulpsheets!$AX$4,F124*Hulpsheets!$AX$5),(IF(E124="computer",F124*Hulpsheets!$AX$4,F124*Hulpsheets!$AX$5)*$C$7/12)))</f>
        <v/>
      </c>
      <c r="H124" s="151" t="str">
        <f>IF(E124="","",IF($C$7&lt;13,0,IF($C$7&gt;24,IF(E124="computer",F124*Hulpsheets!$AY$4,F124*Hulpsheets!$AY$5),IF(E124="computer",F124*Hulpsheets!$AY$4,F124*Hulpsheets!$AY$5)*($C$7-12)/12)))</f>
        <v/>
      </c>
      <c r="I124" s="151" t="str">
        <f>IF(E124="","",IF($C$7&lt;24,0,IF($C$7&gt;36,IF(E124="computer",F124*Hulpsheets!$AZ$4,F124*Hulpsheets!$AZ$5),IF(E124="computer",F124*Hulpsheets!$AZ$4,F124*Hulpsheets!$AZ$5)*($C$7-24)/12)))</f>
        <v/>
      </c>
      <c r="J124" s="151" t="str">
        <f>IF(E124="","",IF($C$7&lt;36,0,IF($C$7&gt;48,IF(E124="computer",F124*Hulpsheets!$BA$4,F124*Hulpsheets!$BA$5),IF(E124="computer",F124*Hulpsheets!$BA$4,F124*Hulpsheets!$BA$5)*($C$7-36)/12)))</f>
        <v/>
      </c>
      <c r="K124" s="151" t="str">
        <f>IF(E124="","",IF($C$7&lt;48,0,IF($C$7&gt;48,IF(E124="computer",F124*Hulpsheets!$BB$4,F124*Hulpsheets!$BB$5),IF(E124="computer",F124*Hulpsheets!$BB$4,F124*Hulpsheets!$BB$5)*($C$7-48)/12)))</f>
        <v/>
      </c>
      <c r="L124" s="429" t="s">
        <v>120</v>
      </c>
      <c r="M124" s="257" t="str">
        <f>IF(LEN($C$5)&lt;=1,
    "",
    IF(
        OR($C$5="Overige (zorg-)instellingen",$C$5="Onderneming"),
        IF(Basisgegevens!$C$5="Ja",
            IFERROR(
                INDEX(Hulpsheets!$AO$3:$AR$18,
                    MATCH($C$9,Hulpsheets!$AN$3:$AN$18,0),
                    MATCH($C$6,Hulpsheets!$AO$3:$AR$3,0)
                ),
                ""
            ),
            IFERROR(
                INDEX(Hulpsheets!$AH$3:$AK$18,
                    MATCH($C$9,Hulpsheets!$AG$3:$AG$18,0),
                    MATCH($C$6,Hulpsheets!$AH$3:$AK$3,0)
                ),
                ""
            )
        ),
        IF($L124="Niet-economische activiteit",
            100%,
            IF(Basisgegevens!$C$5="Ja",
                IFERROR(
                    INDEX(Hulpsheets!$AO$3:$AR$18,
                        MATCH($C$9,Hulpsheets!$AN$3:$AN$18,0),
                        MATCH($C$6,Hulpsheets!$AO$3:$AR$3,0)
                    ),
                    ""
                ),
                IFERROR(
                    INDEX(Hulpsheets!$AH$3:$AK$18,
                        MATCH($C$9,Hulpsheets!$AG$3:$AG$18,0),
                        MATCH($C$6,Hulpsheets!$AH$3:$AK$3,0)
                    ),
                    ""
                )
            )
        )
    )
)</f>
        <v/>
      </c>
      <c r="N124" s="397">
        <f t="shared" si="31"/>
        <v>0</v>
      </c>
      <c r="O124" s="77" t="str">
        <f t="shared" si="32"/>
        <v/>
      </c>
      <c r="P124" s="86" t="str">
        <f t="shared" si="33"/>
        <v/>
      </c>
      <c r="R124" s="404"/>
      <c r="S124" s="407" t="str">
        <f t="shared" si="38"/>
        <v/>
      </c>
      <c r="T124" s="130" t="str">
        <f t="shared" si="34"/>
        <v/>
      </c>
      <c r="U124" s="70"/>
      <c r="V124" s="404"/>
      <c r="W124" s="70"/>
      <c r="X124" s="404"/>
      <c r="Z124" s="407" t="str">
        <f t="shared" si="39"/>
        <v/>
      </c>
      <c r="AA124" s="130" t="str">
        <f t="shared" si="35"/>
        <v/>
      </c>
      <c r="AB124" s="407" t="str">
        <f t="shared" si="36"/>
        <v/>
      </c>
      <c r="AC124" s="130" t="str">
        <f t="shared" si="37"/>
        <v/>
      </c>
      <c r="AD124" s="461"/>
    </row>
    <row r="125" spans="2:30" ht="13.5" hidden="1" outlineLevel="1" thickBot="1" x14ac:dyDescent="0.25">
      <c r="B125" s="514"/>
      <c r="C125" s="515"/>
      <c r="D125" s="515"/>
      <c r="E125" s="19"/>
      <c r="F125" s="141"/>
      <c r="G125" s="151" t="str">
        <f>IF(E125="","",IF($C$7&gt;12,IF(E125="computer",F125*Hulpsheets!$AX$4,F125*Hulpsheets!$AX$5),(IF(E125="computer",F125*Hulpsheets!$AX$4,F125*Hulpsheets!$AX$5)*$C$7/12)))</f>
        <v/>
      </c>
      <c r="H125" s="151" t="str">
        <f>IF(E125="","",IF($C$7&lt;13,0,IF($C$7&gt;24,IF(E125="computer",F125*Hulpsheets!$AY$4,F125*Hulpsheets!$AY$5),IF(E125="computer",F125*Hulpsheets!$AY$4,F125*Hulpsheets!$AY$5)*($C$7-12)/12)))</f>
        <v/>
      </c>
      <c r="I125" s="151" t="str">
        <f>IF(E125="","",IF($C$7&lt;24,0,IF($C$7&gt;36,IF(E125="computer",F125*Hulpsheets!$AZ$4,F125*Hulpsheets!$AZ$5),IF(E125="computer",F125*Hulpsheets!$AZ$4,F125*Hulpsheets!$AZ$5)*($C$7-24)/12)))</f>
        <v/>
      </c>
      <c r="J125" s="151" t="str">
        <f>IF(E125="","",IF($C$7&lt;36,0,IF($C$7&gt;48,IF(E125="computer",F125*Hulpsheets!$BA$4,F125*Hulpsheets!$BA$5),IF(E125="computer",F125*Hulpsheets!$BA$4,F125*Hulpsheets!$BA$5)*($C$7-36)/12)))</f>
        <v/>
      </c>
      <c r="K125" s="151" t="str">
        <f>IF(E125="","",IF($C$7&lt;48,0,IF($C$7&gt;48,IF(E125="computer",F125*Hulpsheets!$BB$4,F125*Hulpsheets!$BB$5),IF(E125="computer",F125*Hulpsheets!$BB$4,F125*Hulpsheets!$BB$5)*($C$7-48)/12)))</f>
        <v/>
      </c>
      <c r="L125" s="429" t="s">
        <v>120</v>
      </c>
      <c r="M125" s="257" t="str">
        <f>IF(LEN($C$5)&lt;=1,
    "",
    IF(
        OR($C$5="Overige (zorg-)instellingen",$C$5="Onderneming"),
        IF(Basisgegevens!$C$5="Ja",
            IFERROR(
                INDEX(Hulpsheets!$AO$3:$AR$18,
                    MATCH($C$9,Hulpsheets!$AN$3:$AN$18,0),
                    MATCH($C$6,Hulpsheets!$AO$3:$AR$3,0)
                ),
                ""
            ),
            IFERROR(
                INDEX(Hulpsheets!$AH$3:$AK$18,
                    MATCH($C$9,Hulpsheets!$AG$3:$AG$18,0),
                    MATCH($C$6,Hulpsheets!$AH$3:$AK$3,0)
                ),
                ""
            )
        ),
        IF($L125="Niet-economische activiteit",
            100%,
            IF(Basisgegevens!$C$5="Ja",
                IFERROR(
                    INDEX(Hulpsheets!$AO$3:$AR$18,
                        MATCH($C$9,Hulpsheets!$AN$3:$AN$18,0),
                        MATCH($C$6,Hulpsheets!$AO$3:$AR$3,0)
                    ),
                    ""
                ),
                IFERROR(
                    INDEX(Hulpsheets!$AH$3:$AK$18,
                        MATCH($C$9,Hulpsheets!$AG$3:$AG$18,0),
                        MATCH($C$6,Hulpsheets!$AH$3:$AK$3,0)
                    ),
                    ""
                )
            )
        )
    )
)</f>
        <v/>
      </c>
      <c r="N125" s="397">
        <f t="shared" si="31"/>
        <v>0</v>
      </c>
      <c r="O125" s="77" t="str">
        <f t="shared" si="32"/>
        <v/>
      </c>
      <c r="P125" s="86" t="str">
        <f t="shared" si="33"/>
        <v/>
      </c>
      <c r="R125" s="404"/>
      <c r="S125" s="407" t="str">
        <f t="shared" si="38"/>
        <v/>
      </c>
      <c r="T125" s="130" t="str">
        <f t="shared" si="34"/>
        <v/>
      </c>
      <c r="U125" s="70"/>
      <c r="V125" s="404"/>
      <c r="W125" s="70"/>
      <c r="X125" s="404"/>
      <c r="Z125" s="407" t="str">
        <f t="shared" si="39"/>
        <v/>
      </c>
      <c r="AA125" s="130" t="str">
        <f t="shared" si="35"/>
        <v/>
      </c>
      <c r="AB125" s="407" t="str">
        <f t="shared" si="36"/>
        <v/>
      </c>
      <c r="AC125" s="130" t="str">
        <f t="shared" si="37"/>
        <v/>
      </c>
      <c r="AD125" s="461"/>
    </row>
    <row r="126" spans="2:30" ht="13.5" hidden="1" outlineLevel="1" thickBot="1" x14ac:dyDescent="0.25">
      <c r="B126" s="514"/>
      <c r="C126" s="515"/>
      <c r="D126" s="515"/>
      <c r="E126" s="19"/>
      <c r="F126" s="141"/>
      <c r="G126" s="151" t="str">
        <f>IF(E126="","",IF($C$7&gt;12,IF(E126="computer",F126*Hulpsheets!$AX$4,F126*Hulpsheets!$AX$5),(IF(E126="computer",F126*Hulpsheets!$AX$4,F126*Hulpsheets!$AX$5)*$C$7/12)))</f>
        <v/>
      </c>
      <c r="H126" s="151" t="str">
        <f>IF(E126="","",IF($C$7&lt;13,0,IF($C$7&gt;24,IF(E126="computer",F126*Hulpsheets!$AY$4,F126*Hulpsheets!$AY$5),IF(E126="computer",F126*Hulpsheets!$AY$4,F126*Hulpsheets!$AY$5)*($C$7-12)/12)))</f>
        <v/>
      </c>
      <c r="I126" s="151" t="str">
        <f>IF(E126="","",IF($C$7&lt;24,0,IF($C$7&gt;36,IF(E126="computer",F126*Hulpsheets!$AZ$4,F126*Hulpsheets!$AZ$5),IF(E126="computer",F126*Hulpsheets!$AZ$4,F126*Hulpsheets!$AZ$5)*($C$7-24)/12)))</f>
        <v/>
      </c>
      <c r="J126" s="151" t="str">
        <f>IF(E126="","",IF($C$7&lt;36,0,IF($C$7&gt;48,IF(E126="computer",F126*Hulpsheets!$BA$4,F126*Hulpsheets!$BA$5),IF(E126="computer",F126*Hulpsheets!$BA$4,F126*Hulpsheets!$BA$5)*($C$7-36)/12)))</f>
        <v/>
      </c>
      <c r="K126" s="151" t="str">
        <f>IF(E126="","",IF($C$7&lt;48,0,IF($C$7&gt;48,IF(E126="computer",F126*Hulpsheets!$BB$4,F126*Hulpsheets!$BB$5),IF(E126="computer",F126*Hulpsheets!$BB$4,F126*Hulpsheets!$BB$5)*($C$7-48)/12)))</f>
        <v/>
      </c>
      <c r="L126" s="429" t="s">
        <v>120</v>
      </c>
      <c r="M126" s="257" t="str">
        <f>IF(LEN($C$5)&lt;=1,
    "",
    IF(
        OR($C$5="Overige (zorg-)instellingen",$C$5="Onderneming"),
        IF(Basisgegevens!$C$5="Ja",
            IFERROR(
                INDEX(Hulpsheets!$AO$3:$AR$18,
                    MATCH($C$9,Hulpsheets!$AN$3:$AN$18,0),
                    MATCH($C$6,Hulpsheets!$AO$3:$AR$3,0)
                ),
                ""
            ),
            IFERROR(
                INDEX(Hulpsheets!$AH$3:$AK$18,
                    MATCH($C$9,Hulpsheets!$AG$3:$AG$18,0),
                    MATCH($C$6,Hulpsheets!$AH$3:$AK$3,0)
                ),
                ""
            )
        ),
        IF($L126="Niet-economische activiteit",
            100%,
            IF(Basisgegevens!$C$5="Ja",
                IFERROR(
                    INDEX(Hulpsheets!$AO$3:$AR$18,
                        MATCH($C$9,Hulpsheets!$AN$3:$AN$18,0),
                        MATCH($C$6,Hulpsheets!$AO$3:$AR$3,0)
                    ),
                    ""
                ),
                IFERROR(
                    INDEX(Hulpsheets!$AH$3:$AK$18,
                        MATCH($C$9,Hulpsheets!$AG$3:$AG$18,0),
                        MATCH($C$6,Hulpsheets!$AH$3:$AK$3,0)
                    ),
                    ""
                )
            )
        )
    )
)</f>
        <v/>
      </c>
      <c r="N126" s="397">
        <f t="shared" si="31"/>
        <v>0</v>
      </c>
      <c r="O126" s="77" t="str">
        <f t="shared" si="32"/>
        <v/>
      </c>
      <c r="P126" s="86" t="str">
        <f t="shared" si="33"/>
        <v/>
      </c>
      <c r="R126" s="404"/>
      <c r="S126" s="407" t="str">
        <f t="shared" si="38"/>
        <v/>
      </c>
      <c r="T126" s="130" t="str">
        <f t="shared" si="34"/>
        <v/>
      </c>
      <c r="U126" s="70"/>
      <c r="V126" s="404"/>
      <c r="W126" s="70"/>
      <c r="X126" s="404"/>
      <c r="Z126" s="407" t="str">
        <f t="shared" si="39"/>
        <v/>
      </c>
      <c r="AA126" s="130" t="str">
        <f t="shared" si="35"/>
        <v/>
      </c>
      <c r="AB126" s="407" t="str">
        <f t="shared" si="36"/>
        <v/>
      </c>
      <c r="AC126" s="130" t="str">
        <f t="shared" si="37"/>
        <v/>
      </c>
      <c r="AD126" s="461"/>
    </row>
    <row r="127" spans="2:30" ht="13.5" hidden="1" outlineLevel="1" thickBot="1" x14ac:dyDescent="0.25">
      <c r="B127" s="527"/>
      <c r="C127" s="528"/>
      <c r="D127" s="528"/>
      <c r="E127" s="228"/>
      <c r="F127" s="150"/>
      <c r="G127" s="243" t="str">
        <f>IF(E127="","",IF($C$7&gt;12,IF(E127="computer",F127*Hulpsheets!$AX$4,F127*Hulpsheets!$AX$5),(IF(E127="computer",F127*Hulpsheets!$AX$4,F127*Hulpsheets!$AX$5)*$C$7/12)))</f>
        <v/>
      </c>
      <c r="H127" s="243" t="str">
        <f>IF(E127="","",IF($C$7&lt;13,0,IF($C$7&gt;24,IF(E127="computer",F127*Hulpsheets!$AY$4,F127*Hulpsheets!$AY$5),IF(E127="computer",F127*Hulpsheets!$AY$4,F127*Hulpsheets!$AY$5)*($C$7-12)/12)))</f>
        <v/>
      </c>
      <c r="I127" s="243" t="str">
        <f>IF(E127="","",IF($C$7&lt;24,0,IF($C$7&gt;36,IF(E127="computer",F127*Hulpsheets!$AZ$4,F127*Hulpsheets!$AZ$5),IF(E127="computer",F127*Hulpsheets!$AZ$4,F127*Hulpsheets!$AZ$5)*($C$7-24)/12)))</f>
        <v/>
      </c>
      <c r="J127" s="243" t="str">
        <f>IF(E127="","",IF($C$7&lt;36,0,IF($C$7&gt;48,IF(E127="computer",F127*Hulpsheets!$BA$4,F127*Hulpsheets!$BA$5),IF(E127="computer",F127*Hulpsheets!$BA$4,F127*Hulpsheets!$BA$5)*($C$7-36)/12)))</f>
        <v/>
      </c>
      <c r="K127" s="243" t="str">
        <f>IF(E127="","",IF($C$7&lt;48,0,IF($C$7&gt;48,IF(E127="computer",F127*Hulpsheets!$BB$4,F127*Hulpsheets!$BB$5),IF(E127="computer",F127*Hulpsheets!$BB$4,F127*Hulpsheets!$BB$5)*($C$7-48)/12)))</f>
        <v/>
      </c>
      <c r="L127" s="428" t="s">
        <v>120</v>
      </c>
      <c r="M127" s="427" t="str">
        <f>IF(LEN($C$5)&lt;=1,
    "",
    IF(
        OR($C$5="Overige (zorg-)instellingen",$C$5="Onderneming"),
        IF(Basisgegevens!$C$5="Ja",
            IFERROR(
                INDEX(Hulpsheets!$AO$3:$AR$18,
                    MATCH($C$9,Hulpsheets!$AN$3:$AN$18,0),
                    MATCH($C$6,Hulpsheets!$AO$3:$AR$3,0)
                ),
                ""
            ),
            IFERROR(
                INDEX(Hulpsheets!$AH$3:$AK$18,
                    MATCH($C$9,Hulpsheets!$AG$3:$AG$18,0),
                    MATCH($C$6,Hulpsheets!$AH$3:$AK$3,0)
                ),
                ""
            )
        ),
        IF($L127="Niet-economische activiteit",
            100%,
            IF(Basisgegevens!$C$5="Ja",
                IFERROR(
                    INDEX(Hulpsheets!$AO$3:$AR$18,
                        MATCH($C$9,Hulpsheets!$AN$3:$AN$18,0),
                        MATCH($C$6,Hulpsheets!$AO$3:$AR$3,0)
                    ),
                    ""
                ),
                IFERROR(
                    INDEX(Hulpsheets!$AH$3:$AK$18,
                        MATCH($C$9,Hulpsheets!$AG$3:$AG$18,0),
                        MATCH($C$6,Hulpsheets!$AH$3:$AK$3,0)
                    ),
                    ""
                )
            )
        )
    )
)</f>
        <v/>
      </c>
      <c r="N127" s="397">
        <f t="shared" si="31"/>
        <v>0</v>
      </c>
      <c r="O127" s="87" t="str">
        <f t="shared" si="32"/>
        <v/>
      </c>
      <c r="P127" s="88" t="str">
        <f t="shared" si="33"/>
        <v/>
      </c>
      <c r="R127" s="405"/>
      <c r="S127" s="407" t="str">
        <f t="shared" si="38"/>
        <v/>
      </c>
      <c r="T127" s="365" t="str">
        <f t="shared" si="34"/>
        <v/>
      </c>
      <c r="U127" s="70"/>
      <c r="V127" s="405"/>
      <c r="W127" s="70"/>
      <c r="X127" s="405"/>
      <c r="Z127" s="407" t="str">
        <f t="shared" si="39"/>
        <v/>
      </c>
      <c r="AA127" s="365" t="str">
        <f t="shared" si="35"/>
        <v/>
      </c>
      <c r="AB127" s="407" t="str">
        <f t="shared" si="36"/>
        <v/>
      </c>
      <c r="AC127" s="365" t="str">
        <f t="shared" si="37"/>
        <v/>
      </c>
      <c r="AD127" s="461"/>
    </row>
    <row r="128" spans="2:30" ht="13.5" collapsed="1" thickBot="1" x14ac:dyDescent="0.25">
      <c r="B128" s="32"/>
      <c r="C128" s="32"/>
      <c r="D128" s="103"/>
      <c r="E128" s="110"/>
      <c r="F128" s="110"/>
      <c r="G128" s="111"/>
      <c r="H128" s="112"/>
      <c r="I128" s="29"/>
      <c r="J128" s="111"/>
      <c r="L128" s="418" t="s">
        <v>102</v>
      </c>
      <c r="M128" s="78"/>
      <c r="N128" s="101">
        <f>SUM(N103:N127)</f>
        <v>0</v>
      </c>
      <c r="O128" s="101">
        <f>SUM(O103:O127)</f>
        <v>0</v>
      </c>
      <c r="P128" s="101">
        <f>SUM(P103:P127)</f>
        <v>0</v>
      </c>
      <c r="Q128" s="29"/>
      <c r="R128" s="364">
        <f>SUM(R103:R127)</f>
        <v>0</v>
      </c>
      <c r="S128" s="364">
        <f>SUM(S103:S127)</f>
        <v>0</v>
      </c>
      <c r="T128" s="364">
        <f>SUM(T103:T127)</f>
        <v>0</v>
      </c>
      <c r="V128" s="364">
        <f>SUM(V103:V127)</f>
        <v>0</v>
      </c>
      <c r="W128" s="70"/>
      <c r="X128" s="364">
        <f>SUM(X103:X127)</f>
        <v>0</v>
      </c>
      <c r="Z128" s="364">
        <f>SUM(Z103:Z127)</f>
        <v>0</v>
      </c>
      <c r="AA128" s="364">
        <f>SUM(AA103:AA127)</f>
        <v>0</v>
      </c>
      <c r="AB128" s="364">
        <f>SUM(AB103:AB127)</f>
        <v>0</v>
      </c>
      <c r="AC128" s="364">
        <f>SUM(AC103:AC127)</f>
        <v>0</v>
      </c>
      <c r="AD128" s="462"/>
    </row>
    <row r="129" spans="1:30" ht="13.5" thickBot="1" x14ac:dyDescent="0.25">
      <c r="B129" s="32"/>
      <c r="C129" s="32"/>
      <c r="D129" s="103"/>
      <c r="E129" s="110"/>
      <c r="F129" s="110"/>
      <c r="G129" s="111"/>
      <c r="H129" s="112"/>
      <c r="I129" s="29"/>
      <c r="J129" s="111"/>
      <c r="U129" s="100"/>
      <c r="V129" s="100"/>
      <c r="W129" s="100"/>
      <c r="X129" s="100"/>
      <c r="Z129" s="100"/>
      <c r="AA129" s="100"/>
      <c r="AB129" s="100"/>
    </row>
    <row r="130" spans="1:30" ht="15" customHeight="1" thickBot="1" x14ac:dyDescent="0.25">
      <c r="B130" s="503" t="s">
        <v>122</v>
      </c>
      <c r="C130" s="503"/>
      <c r="D130" s="503"/>
      <c r="E130" s="503"/>
      <c r="F130" s="29"/>
      <c r="I130" s="29"/>
      <c r="P130" s="29"/>
      <c r="Q130" s="29"/>
      <c r="R130" s="406" t="s">
        <v>87</v>
      </c>
      <c r="S130" s="401"/>
      <c r="T130" s="402"/>
      <c r="U130" s="29"/>
      <c r="V130" s="498" t="s">
        <v>61</v>
      </c>
      <c r="W130" s="6"/>
      <c r="X130" s="498" t="s">
        <v>62</v>
      </c>
      <c r="Z130" s="401"/>
      <c r="AA130" s="402"/>
      <c r="AB130" s="412"/>
      <c r="AC130" s="413"/>
      <c r="AD130" s="463"/>
    </row>
    <row r="131" spans="1:30" ht="13.5" thickBot="1" x14ac:dyDescent="0.25">
      <c r="B131" s="106"/>
      <c r="C131" s="106"/>
      <c r="D131" s="107"/>
      <c r="E131" s="107"/>
      <c r="G131" s="107"/>
      <c r="H131" s="108"/>
      <c r="I131" s="95"/>
      <c r="J131" s="107"/>
      <c r="K131" s="107"/>
      <c r="L131" s="107"/>
      <c r="P131" s="29"/>
      <c r="Q131" s="29"/>
      <c r="R131" s="6"/>
      <c r="S131" s="6"/>
      <c r="T131" s="6"/>
      <c r="U131" s="29"/>
      <c r="V131" s="499"/>
      <c r="W131" s="6"/>
      <c r="X131" s="499"/>
      <c r="Z131" s="6"/>
      <c r="AA131" s="6"/>
      <c r="AB131" s="6"/>
      <c r="AC131" s="97"/>
      <c r="AD131" s="97"/>
    </row>
    <row r="132" spans="1:30" ht="21" customHeight="1" thickBot="1" x14ac:dyDescent="0.25">
      <c r="A132" s="120"/>
      <c r="B132" s="504" t="s">
        <v>109</v>
      </c>
      <c r="C132" s="505"/>
      <c r="D132" s="505"/>
      <c r="E132" s="505"/>
      <c r="F132" s="505"/>
      <c r="G132" s="505"/>
      <c r="H132" s="505"/>
      <c r="I132" s="505"/>
      <c r="J132" s="505"/>
      <c r="K132" s="506"/>
      <c r="L132" s="236" t="s">
        <v>235</v>
      </c>
      <c r="M132" s="143" t="s">
        <v>94</v>
      </c>
      <c r="N132" s="237" t="s">
        <v>66</v>
      </c>
      <c r="O132" s="237" t="s">
        <v>95</v>
      </c>
      <c r="P132" s="237" t="s">
        <v>96</v>
      </c>
      <c r="Q132" s="120"/>
      <c r="R132" s="239" t="s">
        <v>68</v>
      </c>
      <c r="S132" s="238" t="s">
        <v>97</v>
      </c>
      <c r="T132" s="238" t="s">
        <v>70</v>
      </c>
      <c r="U132" s="119"/>
      <c r="V132" s="239" t="s">
        <v>68</v>
      </c>
      <c r="W132" s="409"/>
      <c r="X132" s="239" t="s">
        <v>68</v>
      </c>
      <c r="Y132" s="120"/>
      <c r="Z132" s="238" t="s">
        <v>97</v>
      </c>
      <c r="AA132" s="238" t="s">
        <v>70</v>
      </c>
      <c r="AB132" s="238" t="s">
        <v>97</v>
      </c>
      <c r="AC132" s="238" t="s">
        <v>70</v>
      </c>
      <c r="AD132" s="118"/>
    </row>
    <row r="133" spans="1:30" x14ac:dyDescent="0.2">
      <c r="B133" s="507"/>
      <c r="C133" s="508"/>
      <c r="D133" s="508"/>
      <c r="E133" s="508"/>
      <c r="F133" s="508"/>
      <c r="G133" s="508"/>
      <c r="H133" s="508"/>
      <c r="I133" s="508"/>
      <c r="J133" s="508"/>
      <c r="K133" s="509"/>
      <c r="L133" s="429" t="s">
        <v>120</v>
      </c>
      <c r="M133" s="257" t="str">
        <f>IF(LEN($C$5)&lt;=1,
    "",
    IF(
        OR($C$5="Overige (zorg-)instellingen",$C$5="Onderneming"),
        IF(Basisgegevens!$C$5="Ja",
            IFERROR(
                INDEX(Hulpsheets!$AO$3:$AR$18,
                    MATCH($C$9,Hulpsheets!$AN$3:$AN$18,0),
                    MATCH($C$6,Hulpsheets!$AO$3:$AR$3,0)
                ),
                ""
            ),
            IFERROR(
                INDEX(Hulpsheets!$AH$3:$AK$18,
                    MATCH($C$9,Hulpsheets!$AG$3:$AG$18,0),
                    MATCH($C$6,Hulpsheets!$AH$3:$AK$3,0)
                ),
                ""
            )
        ),
        IF($L133="Niet-economische activiteit",
            100%,
            IF(Basisgegevens!$C$5="Ja",
                IFERROR(
                    INDEX(Hulpsheets!$AO$3:$AR$18,
                        MATCH($C$9,Hulpsheets!$AN$3:$AN$18,0),
                        MATCH($C$6,Hulpsheets!$AO$3:$AR$3,0)
                    ),
                    ""
                ),
                IFERROR(
                    INDEX(Hulpsheets!$AH$3:$AK$18,
                        MATCH($C$9,Hulpsheets!$AG$3:$AG$18,0),
                        MATCH($C$6,Hulpsheets!$AH$3:$AK$3,0)
                    ),
                    ""
                )
            )
        )
    )
)</f>
        <v/>
      </c>
      <c r="N133" s="398"/>
      <c r="O133" s="394" t="str">
        <f t="shared" ref="O133:O157" si="40">IFERROR(N133*M133,"")</f>
        <v/>
      </c>
      <c r="P133" s="85" t="str">
        <f t="shared" ref="P133:P157" si="41">IFERROR(N133-O133,"")</f>
        <v/>
      </c>
      <c r="R133" s="404"/>
      <c r="S133" s="403" t="str">
        <f>IFERROR($R133*(1-$M133),"")</f>
        <v/>
      </c>
      <c r="T133" s="130" t="str">
        <f t="shared" ref="T133:T157" si="42">IFERROR(R133-S133,"")</f>
        <v/>
      </c>
      <c r="U133" s="80"/>
      <c r="V133" s="404"/>
      <c r="W133" s="70"/>
      <c r="X133" s="404"/>
      <c r="Z133" s="403" t="str">
        <f>IFERROR($V133*(1-$M133),"")</f>
        <v/>
      </c>
      <c r="AA133" s="130" t="str">
        <f t="shared" ref="AA133:AA157" si="43">IFERROR(V133-Z133,"")</f>
        <v/>
      </c>
      <c r="AB133" s="403" t="str">
        <f t="shared" ref="AB133:AB157" si="44">IFERROR($X133*(1-$M133),"")</f>
        <v/>
      </c>
      <c r="AC133" s="130" t="str">
        <f t="shared" ref="AC133:AC157" si="45">IFERROR(X133-AB133,"")</f>
        <v/>
      </c>
      <c r="AD133" s="461"/>
    </row>
    <row r="134" spans="1:30" x14ac:dyDescent="0.2">
      <c r="B134" s="500"/>
      <c r="C134" s="501"/>
      <c r="D134" s="501"/>
      <c r="E134" s="501"/>
      <c r="F134" s="501"/>
      <c r="G134" s="501"/>
      <c r="H134" s="501"/>
      <c r="I134" s="501"/>
      <c r="J134" s="501"/>
      <c r="K134" s="502"/>
      <c r="L134" s="429" t="s">
        <v>120</v>
      </c>
      <c r="M134" s="257" t="str">
        <f>IF(LEN($C$5)&lt;=1,
    "",
    IF(
        OR($C$5="Overige (zorg-)instellingen",$C$5="Onderneming"),
        IF(Basisgegevens!$C$5="Ja",
            IFERROR(
                INDEX(Hulpsheets!$AO$3:$AR$18,
                    MATCH($C$9,Hulpsheets!$AN$3:$AN$18,0),
                    MATCH($C$6,Hulpsheets!$AO$3:$AR$3,0)
                ),
                ""
            ),
            IFERROR(
                INDEX(Hulpsheets!$AH$3:$AK$18,
                    MATCH($C$9,Hulpsheets!$AG$3:$AG$18,0),
                    MATCH($C$6,Hulpsheets!$AH$3:$AK$3,0)
                ),
                ""
            )
        ),
        IF($L134="Niet-economische activiteit",
            100%,
            IF(Basisgegevens!$C$5="Ja",
                IFERROR(
                    INDEX(Hulpsheets!$AO$3:$AR$18,
                        MATCH($C$9,Hulpsheets!$AN$3:$AN$18,0),
                        MATCH($C$6,Hulpsheets!$AO$3:$AR$3,0)
                    ),
                    ""
                ),
                IFERROR(
                    INDEX(Hulpsheets!$AH$3:$AK$18,
                        MATCH($C$9,Hulpsheets!$AG$3:$AG$18,0),
                        MATCH($C$6,Hulpsheets!$AH$3:$AK$3,0)
                    ),
                    ""
                )
            )
        )
    )
)</f>
        <v/>
      </c>
      <c r="N134" s="399"/>
      <c r="O134" s="395" t="str">
        <f t="shared" si="40"/>
        <v/>
      </c>
      <c r="P134" s="86" t="str">
        <f t="shared" si="41"/>
        <v/>
      </c>
      <c r="R134" s="404"/>
      <c r="S134" s="403" t="str">
        <f t="shared" ref="S134:S157" si="46">IFERROR($R134*(1-$M134),"")</f>
        <v/>
      </c>
      <c r="T134" s="130" t="str">
        <f t="shared" si="42"/>
        <v/>
      </c>
      <c r="U134" s="70"/>
      <c r="V134" s="404"/>
      <c r="W134" s="70"/>
      <c r="X134" s="404"/>
      <c r="Z134" s="403" t="str">
        <f t="shared" ref="Z134:Z157" si="47">IFERROR($V134*(1-$M134),"")</f>
        <v/>
      </c>
      <c r="AA134" s="130" t="str">
        <f t="shared" si="43"/>
        <v/>
      </c>
      <c r="AB134" s="403" t="str">
        <f t="shared" si="44"/>
        <v/>
      </c>
      <c r="AC134" s="130" t="str">
        <f t="shared" si="45"/>
        <v/>
      </c>
      <c r="AD134" s="461"/>
    </row>
    <row r="135" spans="1:30" x14ac:dyDescent="0.2">
      <c r="B135" s="500"/>
      <c r="C135" s="501"/>
      <c r="D135" s="501"/>
      <c r="E135" s="501"/>
      <c r="F135" s="501"/>
      <c r="G135" s="501"/>
      <c r="H135" s="501"/>
      <c r="I135" s="501"/>
      <c r="J135" s="501"/>
      <c r="K135" s="502"/>
      <c r="L135" s="429" t="s">
        <v>120</v>
      </c>
      <c r="M135" s="257" t="str">
        <f>IF(LEN($C$5)&lt;=1,
    "",
    IF(
        OR($C$5="Overige (zorg-)instellingen",$C$5="Onderneming"),
        IF(Basisgegevens!$C$5="Ja",
            IFERROR(
                INDEX(Hulpsheets!$AO$3:$AR$18,
                    MATCH($C$9,Hulpsheets!$AN$3:$AN$18,0),
                    MATCH($C$6,Hulpsheets!$AO$3:$AR$3,0)
                ),
                ""
            ),
            IFERROR(
                INDEX(Hulpsheets!$AH$3:$AK$18,
                    MATCH($C$9,Hulpsheets!$AG$3:$AG$18,0),
                    MATCH($C$6,Hulpsheets!$AH$3:$AK$3,0)
                ),
                ""
            )
        ),
        IF($L135="Niet-economische activiteit",
            100%,
            IF(Basisgegevens!$C$5="Ja",
                IFERROR(
                    INDEX(Hulpsheets!$AO$3:$AR$18,
                        MATCH($C$9,Hulpsheets!$AN$3:$AN$18,0),
                        MATCH($C$6,Hulpsheets!$AO$3:$AR$3,0)
                    ),
                    ""
                ),
                IFERROR(
                    INDEX(Hulpsheets!$AH$3:$AK$18,
                        MATCH($C$9,Hulpsheets!$AG$3:$AG$18,0),
                        MATCH($C$6,Hulpsheets!$AH$3:$AK$3,0)
                    ),
                    ""
                )
            )
        )
    )
)</f>
        <v/>
      </c>
      <c r="N135" s="399"/>
      <c r="O135" s="395" t="str">
        <f t="shared" si="40"/>
        <v/>
      </c>
      <c r="P135" s="86" t="str">
        <f t="shared" si="41"/>
        <v/>
      </c>
      <c r="R135" s="404"/>
      <c r="S135" s="403" t="str">
        <f t="shared" si="46"/>
        <v/>
      </c>
      <c r="T135" s="130" t="str">
        <f t="shared" si="42"/>
        <v/>
      </c>
      <c r="U135" s="70"/>
      <c r="V135" s="404"/>
      <c r="W135" s="70"/>
      <c r="X135" s="404"/>
      <c r="Z135" s="403" t="str">
        <f t="shared" si="47"/>
        <v/>
      </c>
      <c r="AA135" s="130" t="str">
        <f t="shared" si="43"/>
        <v/>
      </c>
      <c r="AB135" s="403" t="str">
        <f t="shared" si="44"/>
        <v/>
      </c>
      <c r="AC135" s="130" t="str">
        <f t="shared" si="45"/>
        <v/>
      </c>
      <c r="AD135" s="461"/>
    </row>
    <row r="136" spans="1:30" x14ac:dyDescent="0.2">
      <c r="B136" s="500"/>
      <c r="C136" s="501"/>
      <c r="D136" s="501"/>
      <c r="E136" s="501"/>
      <c r="F136" s="501"/>
      <c r="G136" s="501"/>
      <c r="H136" s="501"/>
      <c r="I136" s="501"/>
      <c r="J136" s="501"/>
      <c r="K136" s="502"/>
      <c r="L136" s="429" t="s">
        <v>120</v>
      </c>
      <c r="M136" s="257" t="str">
        <f>IF(LEN($C$5)&lt;=1,
    "",
    IF(
        OR($C$5="Overige (zorg-)instellingen",$C$5="Onderneming"),
        IF(Basisgegevens!$C$5="Ja",
            IFERROR(
                INDEX(Hulpsheets!$AO$3:$AR$18,
                    MATCH($C$9,Hulpsheets!$AN$3:$AN$18,0),
                    MATCH($C$6,Hulpsheets!$AO$3:$AR$3,0)
                ),
                ""
            ),
            IFERROR(
                INDEX(Hulpsheets!$AH$3:$AK$18,
                    MATCH($C$9,Hulpsheets!$AG$3:$AG$18,0),
                    MATCH($C$6,Hulpsheets!$AH$3:$AK$3,0)
                ),
                ""
            )
        ),
        IF($L136="Niet-economische activiteit",
            100%,
            IF(Basisgegevens!$C$5="Ja",
                IFERROR(
                    INDEX(Hulpsheets!$AO$3:$AR$18,
                        MATCH($C$9,Hulpsheets!$AN$3:$AN$18,0),
                        MATCH($C$6,Hulpsheets!$AO$3:$AR$3,0)
                    ),
                    ""
                ),
                IFERROR(
                    INDEX(Hulpsheets!$AH$3:$AK$18,
                        MATCH($C$9,Hulpsheets!$AG$3:$AG$18,0),
                        MATCH($C$6,Hulpsheets!$AH$3:$AK$3,0)
                    ),
                    ""
                )
            )
        )
    )
)</f>
        <v/>
      </c>
      <c r="N136" s="399"/>
      <c r="O136" s="395" t="str">
        <f t="shared" si="40"/>
        <v/>
      </c>
      <c r="P136" s="86" t="str">
        <f t="shared" si="41"/>
        <v/>
      </c>
      <c r="R136" s="404"/>
      <c r="S136" s="403" t="str">
        <f t="shared" si="46"/>
        <v/>
      </c>
      <c r="T136" s="130" t="str">
        <f t="shared" si="42"/>
        <v/>
      </c>
      <c r="U136" s="70"/>
      <c r="V136" s="404"/>
      <c r="W136" s="70"/>
      <c r="X136" s="404"/>
      <c r="Z136" s="403" t="str">
        <f t="shared" si="47"/>
        <v/>
      </c>
      <c r="AA136" s="130" t="str">
        <f t="shared" si="43"/>
        <v/>
      </c>
      <c r="AB136" s="403" t="str">
        <f t="shared" si="44"/>
        <v/>
      </c>
      <c r="AC136" s="130" t="str">
        <f t="shared" si="45"/>
        <v/>
      </c>
      <c r="AD136" s="461"/>
    </row>
    <row r="137" spans="1:30" x14ac:dyDescent="0.2">
      <c r="B137" s="500"/>
      <c r="C137" s="501"/>
      <c r="D137" s="501"/>
      <c r="E137" s="501"/>
      <c r="F137" s="501"/>
      <c r="G137" s="501"/>
      <c r="H137" s="501"/>
      <c r="I137" s="501"/>
      <c r="J137" s="501"/>
      <c r="K137" s="502"/>
      <c r="L137" s="429" t="s">
        <v>120</v>
      </c>
      <c r="M137" s="257" t="str">
        <f>IF(LEN($C$5)&lt;=1,
    "",
    IF(
        OR($C$5="Overige (zorg-)instellingen",$C$5="Onderneming"),
        IF(Basisgegevens!$C$5="Ja",
            IFERROR(
                INDEX(Hulpsheets!$AO$3:$AR$18,
                    MATCH($C$9,Hulpsheets!$AN$3:$AN$18,0),
                    MATCH($C$6,Hulpsheets!$AO$3:$AR$3,0)
                ),
                ""
            ),
            IFERROR(
                INDEX(Hulpsheets!$AH$3:$AK$18,
                    MATCH($C$9,Hulpsheets!$AG$3:$AG$18,0),
                    MATCH($C$6,Hulpsheets!$AH$3:$AK$3,0)
                ),
                ""
            )
        ),
        IF($L137="Niet-economische activiteit",
            100%,
            IF(Basisgegevens!$C$5="Ja",
                IFERROR(
                    INDEX(Hulpsheets!$AO$3:$AR$18,
                        MATCH($C$9,Hulpsheets!$AN$3:$AN$18,0),
                        MATCH($C$6,Hulpsheets!$AO$3:$AR$3,0)
                    ),
                    ""
                ),
                IFERROR(
                    INDEX(Hulpsheets!$AH$3:$AK$18,
                        MATCH($C$9,Hulpsheets!$AG$3:$AG$18,0),
                        MATCH($C$6,Hulpsheets!$AH$3:$AK$3,0)
                    ),
                    ""
                )
            )
        )
    )
)</f>
        <v/>
      </c>
      <c r="N137" s="399"/>
      <c r="O137" s="395" t="str">
        <f t="shared" si="40"/>
        <v/>
      </c>
      <c r="P137" s="86" t="str">
        <f t="shared" si="41"/>
        <v/>
      </c>
      <c r="R137" s="404"/>
      <c r="S137" s="403" t="str">
        <f t="shared" si="46"/>
        <v/>
      </c>
      <c r="T137" s="130" t="str">
        <f t="shared" si="42"/>
        <v/>
      </c>
      <c r="U137" s="70"/>
      <c r="V137" s="404"/>
      <c r="W137" s="70"/>
      <c r="X137" s="404"/>
      <c r="Z137" s="403" t="str">
        <f t="shared" si="47"/>
        <v/>
      </c>
      <c r="AA137" s="130" t="str">
        <f t="shared" si="43"/>
        <v/>
      </c>
      <c r="AB137" s="403" t="str">
        <f t="shared" si="44"/>
        <v/>
      </c>
      <c r="AC137" s="130" t="str">
        <f t="shared" si="45"/>
        <v/>
      </c>
      <c r="AD137" s="461"/>
    </row>
    <row r="138" spans="1:30" x14ac:dyDescent="0.2">
      <c r="B138" s="500"/>
      <c r="C138" s="501"/>
      <c r="D138" s="501"/>
      <c r="E138" s="501"/>
      <c r="F138" s="501"/>
      <c r="G138" s="501"/>
      <c r="H138" s="501"/>
      <c r="I138" s="501"/>
      <c r="J138" s="501"/>
      <c r="K138" s="502"/>
      <c r="L138" s="429" t="s">
        <v>120</v>
      </c>
      <c r="M138" s="257" t="str">
        <f>IF(LEN($C$5)&lt;=1,
    "",
    IF(
        OR($C$5="Overige (zorg-)instellingen",$C$5="Onderneming"),
        IF(Basisgegevens!$C$5="Ja",
            IFERROR(
                INDEX(Hulpsheets!$AO$3:$AR$18,
                    MATCH($C$9,Hulpsheets!$AN$3:$AN$18,0),
                    MATCH($C$6,Hulpsheets!$AO$3:$AR$3,0)
                ),
                ""
            ),
            IFERROR(
                INDEX(Hulpsheets!$AH$3:$AK$18,
                    MATCH($C$9,Hulpsheets!$AG$3:$AG$18,0),
                    MATCH($C$6,Hulpsheets!$AH$3:$AK$3,0)
                ),
                ""
            )
        ),
        IF($L138="Niet-economische activiteit",
            100%,
            IF(Basisgegevens!$C$5="Ja",
                IFERROR(
                    INDEX(Hulpsheets!$AO$3:$AR$18,
                        MATCH($C$9,Hulpsheets!$AN$3:$AN$18,0),
                        MATCH($C$6,Hulpsheets!$AO$3:$AR$3,0)
                    ),
                    ""
                ),
                IFERROR(
                    INDEX(Hulpsheets!$AH$3:$AK$18,
                        MATCH($C$9,Hulpsheets!$AG$3:$AG$18,0),
                        MATCH($C$6,Hulpsheets!$AH$3:$AK$3,0)
                    ),
                    ""
                )
            )
        )
    )
)</f>
        <v/>
      </c>
      <c r="N138" s="399"/>
      <c r="O138" s="395" t="str">
        <f t="shared" si="40"/>
        <v/>
      </c>
      <c r="P138" s="86" t="str">
        <f t="shared" si="41"/>
        <v/>
      </c>
      <c r="R138" s="404"/>
      <c r="S138" s="403" t="str">
        <f t="shared" si="46"/>
        <v/>
      </c>
      <c r="T138" s="130" t="str">
        <f t="shared" si="42"/>
        <v/>
      </c>
      <c r="U138" s="70"/>
      <c r="V138" s="404"/>
      <c r="W138" s="70"/>
      <c r="X138" s="404"/>
      <c r="Z138" s="403" t="str">
        <f t="shared" si="47"/>
        <v/>
      </c>
      <c r="AA138" s="130" t="str">
        <f t="shared" si="43"/>
        <v/>
      </c>
      <c r="AB138" s="403" t="str">
        <f t="shared" si="44"/>
        <v/>
      </c>
      <c r="AC138" s="130" t="str">
        <f t="shared" si="45"/>
        <v/>
      </c>
      <c r="AD138" s="461"/>
    </row>
    <row r="139" spans="1:30" x14ac:dyDescent="0.2">
      <c r="B139" s="500"/>
      <c r="C139" s="501"/>
      <c r="D139" s="501"/>
      <c r="E139" s="501"/>
      <c r="F139" s="501"/>
      <c r="G139" s="501"/>
      <c r="H139" s="501"/>
      <c r="I139" s="501"/>
      <c r="J139" s="501"/>
      <c r="K139" s="502"/>
      <c r="L139" s="429" t="s">
        <v>120</v>
      </c>
      <c r="M139" s="257" t="str">
        <f>IF(LEN($C$5)&lt;=1,
    "",
    IF(
        OR($C$5="Overige (zorg-)instellingen",$C$5="Onderneming"),
        IF(Basisgegevens!$C$5="Ja",
            IFERROR(
                INDEX(Hulpsheets!$AO$3:$AR$18,
                    MATCH($C$9,Hulpsheets!$AN$3:$AN$18,0),
                    MATCH($C$6,Hulpsheets!$AO$3:$AR$3,0)
                ),
                ""
            ),
            IFERROR(
                INDEX(Hulpsheets!$AH$3:$AK$18,
                    MATCH($C$9,Hulpsheets!$AG$3:$AG$18,0),
                    MATCH($C$6,Hulpsheets!$AH$3:$AK$3,0)
                ),
                ""
            )
        ),
        IF($L139="Niet-economische activiteit",
            100%,
            IF(Basisgegevens!$C$5="Ja",
                IFERROR(
                    INDEX(Hulpsheets!$AO$3:$AR$18,
                        MATCH($C$9,Hulpsheets!$AN$3:$AN$18,0),
                        MATCH($C$6,Hulpsheets!$AO$3:$AR$3,0)
                    ),
                    ""
                ),
                IFERROR(
                    INDEX(Hulpsheets!$AH$3:$AK$18,
                        MATCH($C$9,Hulpsheets!$AG$3:$AG$18,0),
                        MATCH($C$6,Hulpsheets!$AH$3:$AK$3,0)
                    ),
                    ""
                )
            )
        )
    )
)</f>
        <v/>
      </c>
      <c r="N139" s="399"/>
      <c r="O139" s="395" t="str">
        <f t="shared" si="40"/>
        <v/>
      </c>
      <c r="P139" s="86" t="str">
        <f t="shared" si="41"/>
        <v/>
      </c>
      <c r="R139" s="404"/>
      <c r="S139" s="403" t="str">
        <f t="shared" si="46"/>
        <v/>
      </c>
      <c r="T139" s="130" t="str">
        <f t="shared" si="42"/>
        <v/>
      </c>
      <c r="U139" s="70"/>
      <c r="V139" s="404"/>
      <c r="W139" s="70"/>
      <c r="X139" s="404"/>
      <c r="Z139" s="403" t="str">
        <f t="shared" si="47"/>
        <v/>
      </c>
      <c r="AA139" s="130" t="str">
        <f t="shared" si="43"/>
        <v/>
      </c>
      <c r="AB139" s="403" t="str">
        <f t="shared" si="44"/>
        <v/>
      </c>
      <c r="AC139" s="130" t="str">
        <f t="shared" si="45"/>
        <v/>
      </c>
      <c r="AD139" s="461"/>
    </row>
    <row r="140" spans="1:30" x14ac:dyDescent="0.2">
      <c r="B140" s="500"/>
      <c r="C140" s="501"/>
      <c r="D140" s="501"/>
      <c r="E140" s="501"/>
      <c r="F140" s="501"/>
      <c r="G140" s="501"/>
      <c r="H140" s="501"/>
      <c r="I140" s="501"/>
      <c r="J140" s="501"/>
      <c r="K140" s="502"/>
      <c r="L140" s="429" t="s">
        <v>120</v>
      </c>
      <c r="M140" s="257" t="str">
        <f>IF(LEN($C$5)&lt;=1,
    "",
    IF(
        OR($C$5="Overige (zorg-)instellingen",$C$5="Onderneming"),
        IF(Basisgegevens!$C$5="Ja",
            IFERROR(
                INDEX(Hulpsheets!$AO$3:$AR$18,
                    MATCH($C$9,Hulpsheets!$AN$3:$AN$18,0),
                    MATCH($C$6,Hulpsheets!$AO$3:$AR$3,0)
                ),
                ""
            ),
            IFERROR(
                INDEX(Hulpsheets!$AH$3:$AK$18,
                    MATCH($C$9,Hulpsheets!$AG$3:$AG$18,0),
                    MATCH($C$6,Hulpsheets!$AH$3:$AK$3,0)
                ),
                ""
            )
        ),
        IF($L140="Niet-economische activiteit",
            100%,
            IF(Basisgegevens!$C$5="Ja",
                IFERROR(
                    INDEX(Hulpsheets!$AO$3:$AR$18,
                        MATCH($C$9,Hulpsheets!$AN$3:$AN$18,0),
                        MATCH($C$6,Hulpsheets!$AO$3:$AR$3,0)
                    ),
                    ""
                ),
                IFERROR(
                    INDEX(Hulpsheets!$AH$3:$AK$18,
                        MATCH($C$9,Hulpsheets!$AG$3:$AG$18,0),
                        MATCH($C$6,Hulpsheets!$AH$3:$AK$3,0)
                    ),
                    ""
                )
            )
        )
    )
)</f>
        <v/>
      </c>
      <c r="N140" s="399"/>
      <c r="O140" s="395" t="str">
        <f t="shared" si="40"/>
        <v/>
      </c>
      <c r="P140" s="86" t="str">
        <f t="shared" si="41"/>
        <v/>
      </c>
      <c r="R140" s="404"/>
      <c r="S140" s="403" t="str">
        <f t="shared" si="46"/>
        <v/>
      </c>
      <c r="T140" s="130" t="str">
        <f t="shared" si="42"/>
        <v/>
      </c>
      <c r="U140" s="70"/>
      <c r="V140" s="404"/>
      <c r="W140" s="70"/>
      <c r="X140" s="404"/>
      <c r="Z140" s="403" t="str">
        <f t="shared" si="47"/>
        <v/>
      </c>
      <c r="AA140" s="130" t="str">
        <f t="shared" si="43"/>
        <v/>
      </c>
      <c r="AB140" s="403" t="str">
        <f t="shared" si="44"/>
        <v/>
      </c>
      <c r="AC140" s="130" t="str">
        <f t="shared" si="45"/>
        <v/>
      </c>
      <c r="AD140" s="461"/>
    </row>
    <row r="141" spans="1:30" x14ac:dyDescent="0.2">
      <c r="B141" s="500"/>
      <c r="C141" s="501"/>
      <c r="D141" s="501"/>
      <c r="E141" s="501"/>
      <c r="F141" s="501"/>
      <c r="G141" s="501"/>
      <c r="H141" s="501"/>
      <c r="I141" s="501"/>
      <c r="J141" s="501"/>
      <c r="K141" s="502"/>
      <c r="L141" s="429" t="s">
        <v>120</v>
      </c>
      <c r="M141" s="257" t="str">
        <f>IF(LEN($C$5)&lt;=1,
    "",
    IF(
        OR($C$5="Overige (zorg-)instellingen",$C$5="Onderneming"),
        IF(Basisgegevens!$C$5="Ja",
            IFERROR(
                INDEX(Hulpsheets!$AO$3:$AR$18,
                    MATCH($C$9,Hulpsheets!$AN$3:$AN$18,0),
                    MATCH($C$6,Hulpsheets!$AO$3:$AR$3,0)
                ),
                ""
            ),
            IFERROR(
                INDEX(Hulpsheets!$AH$3:$AK$18,
                    MATCH($C$9,Hulpsheets!$AG$3:$AG$18,0),
                    MATCH($C$6,Hulpsheets!$AH$3:$AK$3,0)
                ),
                ""
            )
        ),
        IF($L141="Niet-economische activiteit",
            100%,
            IF(Basisgegevens!$C$5="Ja",
                IFERROR(
                    INDEX(Hulpsheets!$AO$3:$AR$18,
                        MATCH($C$9,Hulpsheets!$AN$3:$AN$18,0),
                        MATCH($C$6,Hulpsheets!$AO$3:$AR$3,0)
                    ),
                    ""
                ),
                IFERROR(
                    INDEX(Hulpsheets!$AH$3:$AK$18,
                        MATCH($C$9,Hulpsheets!$AG$3:$AG$18,0),
                        MATCH($C$6,Hulpsheets!$AH$3:$AK$3,0)
                    ),
                    ""
                )
            )
        )
    )
)</f>
        <v/>
      </c>
      <c r="N141" s="399"/>
      <c r="O141" s="395" t="str">
        <f t="shared" si="40"/>
        <v/>
      </c>
      <c r="P141" s="86" t="str">
        <f t="shared" si="41"/>
        <v/>
      </c>
      <c r="R141" s="404"/>
      <c r="S141" s="403" t="str">
        <f t="shared" si="46"/>
        <v/>
      </c>
      <c r="T141" s="130" t="str">
        <f t="shared" si="42"/>
        <v/>
      </c>
      <c r="U141" s="70"/>
      <c r="V141" s="404"/>
      <c r="W141" s="70"/>
      <c r="X141" s="404"/>
      <c r="Z141" s="403" t="str">
        <f t="shared" si="47"/>
        <v/>
      </c>
      <c r="AA141" s="130" t="str">
        <f t="shared" si="43"/>
        <v/>
      </c>
      <c r="AB141" s="403" t="str">
        <f t="shared" si="44"/>
        <v/>
      </c>
      <c r="AC141" s="130" t="str">
        <f t="shared" si="45"/>
        <v/>
      </c>
      <c r="AD141" s="461"/>
    </row>
    <row r="142" spans="1:30" x14ac:dyDescent="0.2">
      <c r="B142" s="500"/>
      <c r="C142" s="501"/>
      <c r="D142" s="501"/>
      <c r="E142" s="501"/>
      <c r="F142" s="501"/>
      <c r="G142" s="501"/>
      <c r="H142" s="501"/>
      <c r="I142" s="501"/>
      <c r="J142" s="501"/>
      <c r="K142" s="502"/>
      <c r="L142" s="429" t="s">
        <v>120</v>
      </c>
      <c r="M142" s="257" t="str">
        <f>IF(LEN($C$5)&lt;=1,
    "",
    IF(
        OR($C$5="Overige (zorg-)instellingen",$C$5="Onderneming"),
        IF(Basisgegevens!$C$5="Ja",
            IFERROR(
                INDEX(Hulpsheets!$AO$3:$AR$18,
                    MATCH($C$9,Hulpsheets!$AN$3:$AN$18,0),
                    MATCH($C$6,Hulpsheets!$AO$3:$AR$3,0)
                ),
                ""
            ),
            IFERROR(
                INDEX(Hulpsheets!$AH$3:$AK$18,
                    MATCH($C$9,Hulpsheets!$AG$3:$AG$18,0),
                    MATCH($C$6,Hulpsheets!$AH$3:$AK$3,0)
                ),
                ""
            )
        ),
        IF($L142="Niet-economische activiteit",
            100%,
            IF(Basisgegevens!$C$5="Ja",
                IFERROR(
                    INDEX(Hulpsheets!$AO$3:$AR$18,
                        MATCH($C$9,Hulpsheets!$AN$3:$AN$18,0),
                        MATCH($C$6,Hulpsheets!$AO$3:$AR$3,0)
                    ),
                    ""
                ),
                IFERROR(
                    INDEX(Hulpsheets!$AH$3:$AK$18,
                        MATCH($C$9,Hulpsheets!$AG$3:$AG$18,0),
                        MATCH($C$6,Hulpsheets!$AH$3:$AK$3,0)
                    ),
                    ""
                )
            )
        )
    )
)</f>
        <v/>
      </c>
      <c r="N142" s="399"/>
      <c r="O142" s="395" t="str">
        <f t="shared" si="40"/>
        <v/>
      </c>
      <c r="P142" s="86" t="str">
        <f t="shared" si="41"/>
        <v/>
      </c>
      <c r="R142" s="404"/>
      <c r="S142" s="403" t="str">
        <f t="shared" si="46"/>
        <v/>
      </c>
      <c r="T142" s="130" t="str">
        <f t="shared" si="42"/>
        <v/>
      </c>
      <c r="U142" s="70"/>
      <c r="V142" s="404"/>
      <c r="W142" s="70"/>
      <c r="X142" s="404"/>
      <c r="Z142" s="403" t="str">
        <f t="shared" si="47"/>
        <v/>
      </c>
      <c r="AA142" s="130" t="str">
        <f t="shared" si="43"/>
        <v/>
      </c>
      <c r="AB142" s="403" t="str">
        <f t="shared" si="44"/>
        <v/>
      </c>
      <c r="AC142" s="130" t="str">
        <f t="shared" si="45"/>
        <v/>
      </c>
      <c r="AD142" s="461"/>
    </row>
    <row r="143" spans="1:30" x14ac:dyDescent="0.2">
      <c r="B143" s="500"/>
      <c r="C143" s="501"/>
      <c r="D143" s="501"/>
      <c r="E143" s="501"/>
      <c r="F143" s="501"/>
      <c r="G143" s="501"/>
      <c r="H143" s="501"/>
      <c r="I143" s="501"/>
      <c r="J143" s="501"/>
      <c r="K143" s="502"/>
      <c r="L143" s="429" t="s">
        <v>120</v>
      </c>
      <c r="M143" s="257" t="str">
        <f>IF(LEN($C$5)&lt;=1,
    "",
    IF(
        OR($C$5="Overige (zorg-)instellingen",$C$5="Onderneming"),
        IF(Basisgegevens!$C$5="Ja",
            IFERROR(
                INDEX(Hulpsheets!$AO$3:$AR$18,
                    MATCH($C$9,Hulpsheets!$AN$3:$AN$18,0),
                    MATCH($C$6,Hulpsheets!$AO$3:$AR$3,0)
                ),
                ""
            ),
            IFERROR(
                INDEX(Hulpsheets!$AH$3:$AK$18,
                    MATCH($C$9,Hulpsheets!$AG$3:$AG$18,0),
                    MATCH($C$6,Hulpsheets!$AH$3:$AK$3,0)
                ),
                ""
            )
        ),
        IF($L143="Niet-economische activiteit",
            100%,
            IF(Basisgegevens!$C$5="Ja",
                IFERROR(
                    INDEX(Hulpsheets!$AO$3:$AR$18,
                        MATCH($C$9,Hulpsheets!$AN$3:$AN$18,0),
                        MATCH($C$6,Hulpsheets!$AO$3:$AR$3,0)
                    ),
                    ""
                ),
                IFERROR(
                    INDEX(Hulpsheets!$AH$3:$AK$18,
                        MATCH($C$9,Hulpsheets!$AG$3:$AG$18,0),
                        MATCH($C$6,Hulpsheets!$AH$3:$AK$3,0)
                    ),
                    ""
                )
            )
        )
    )
)</f>
        <v/>
      </c>
      <c r="N143" s="399"/>
      <c r="O143" s="395" t="str">
        <f t="shared" si="40"/>
        <v/>
      </c>
      <c r="P143" s="86" t="str">
        <f t="shared" si="41"/>
        <v/>
      </c>
      <c r="R143" s="404"/>
      <c r="S143" s="403" t="str">
        <f t="shared" si="46"/>
        <v/>
      </c>
      <c r="T143" s="130" t="str">
        <f t="shared" si="42"/>
        <v/>
      </c>
      <c r="U143" s="70"/>
      <c r="V143" s="404"/>
      <c r="W143" s="70"/>
      <c r="X143" s="404"/>
      <c r="Z143" s="403" t="str">
        <f t="shared" si="47"/>
        <v/>
      </c>
      <c r="AA143" s="130" t="str">
        <f t="shared" si="43"/>
        <v/>
      </c>
      <c r="AB143" s="403" t="str">
        <f t="shared" si="44"/>
        <v/>
      </c>
      <c r="AC143" s="130" t="str">
        <f t="shared" si="45"/>
        <v/>
      </c>
      <c r="AD143" s="461"/>
    </row>
    <row r="144" spans="1:30" x14ac:dyDescent="0.2">
      <c r="B144" s="500"/>
      <c r="C144" s="501"/>
      <c r="D144" s="501"/>
      <c r="E144" s="501"/>
      <c r="F144" s="501"/>
      <c r="G144" s="501"/>
      <c r="H144" s="501"/>
      <c r="I144" s="501"/>
      <c r="J144" s="501"/>
      <c r="K144" s="502"/>
      <c r="L144" s="429" t="s">
        <v>120</v>
      </c>
      <c r="M144" s="257" t="str">
        <f>IF(LEN($C$5)&lt;=1,
    "",
    IF(
        OR($C$5="Overige (zorg-)instellingen",$C$5="Onderneming"),
        IF(Basisgegevens!$C$5="Ja",
            IFERROR(
                INDEX(Hulpsheets!$AO$3:$AR$18,
                    MATCH($C$9,Hulpsheets!$AN$3:$AN$18,0),
                    MATCH($C$6,Hulpsheets!$AO$3:$AR$3,0)
                ),
                ""
            ),
            IFERROR(
                INDEX(Hulpsheets!$AH$3:$AK$18,
                    MATCH($C$9,Hulpsheets!$AG$3:$AG$18,0),
                    MATCH($C$6,Hulpsheets!$AH$3:$AK$3,0)
                ),
                ""
            )
        ),
        IF($L144="Niet-economische activiteit",
            100%,
            IF(Basisgegevens!$C$5="Ja",
                IFERROR(
                    INDEX(Hulpsheets!$AO$3:$AR$18,
                        MATCH($C$9,Hulpsheets!$AN$3:$AN$18,0),
                        MATCH($C$6,Hulpsheets!$AO$3:$AR$3,0)
                    ),
                    ""
                ),
                IFERROR(
                    INDEX(Hulpsheets!$AH$3:$AK$18,
                        MATCH($C$9,Hulpsheets!$AG$3:$AG$18,0),
                        MATCH($C$6,Hulpsheets!$AH$3:$AK$3,0)
                    ),
                    ""
                )
            )
        )
    )
)</f>
        <v/>
      </c>
      <c r="N144" s="399"/>
      <c r="O144" s="395" t="str">
        <f t="shared" si="40"/>
        <v/>
      </c>
      <c r="P144" s="86" t="str">
        <f t="shared" si="41"/>
        <v/>
      </c>
      <c r="R144" s="404"/>
      <c r="S144" s="403" t="str">
        <f t="shared" si="46"/>
        <v/>
      </c>
      <c r="T144" s="130" t="str">
        <f t="shared" si="42"/>
        <v/>
      </c>
      <c r="U144" s="70"/>
      <c r="V144" s="404"/>
      <c r="W144" s="70"/>
      <c r="X144" s="404"/>
      <c r="Z144" s="403" t="str">
        <f t="shared" si="47"/>
        <v/>
      </c>
      <c r="AA144" s="130" t="str">
        <f t="shared" si="43"/>
        <v/>
      </c>
      <c r="AB144" s="403" t="str">
        <f t="shared" si="44"/>
        <v/>
      </c>
      <c r="AC144" s="130" t="str">
        <f t="shared" si="45"/>
        <v/>
      </c>
      <c r="AD144" s="461"/>
    </row>
    <row r="145" spans="2:30" x14ac:dyDescent="0.2">
      <c r="B145" s="500"/>
      <c r="C145" s="501"/>
      <c r="D145" s="501"/>
      <c r="E145" s="501"/>
      <c r="F145" s="501"/>
      <c r="G145" s="501"/>
      <c r="H145" s="501"/>
      <c r="I145" s="501"/>
      <c r="J145" s="501"/>
      <c r="K145" s="502"/>
      <c r="L145" s="429" t="s">
        <v>120</v>
      </c>
      <c r="M145" s="257" t="str">
        <f>IF(LEN($C$5)&lt;=1,
    "",
    IF(
        OR($C$5="Overige (zorg-)instellingen",$C$5="Onderneming"),
        IF(Basisgegevens!$C$5="Ja",
            IFERROR(
                INDEX(Hulpsheets!$AO$3:$AR$18,
                    MATCH($C$9,Hulpsheets!$AN$3:$AN$18,0),
                    MATCH($C$6,Hulpsheets!$AO$3:$AR$3,0)
                ),
                ""
            ),
            IFERROR(
                INDEX(Hulpsheets!$AH$3:$AK$18,
                    MATCH($C$9,Hulpsheets!$AG$3:$AG$18,0),
                    MATCH($C$6,Hulpsheets!$AH$3:$AK$3,0)
                ),
                ""
            )
        ),
        IF($L145="Niet-economische activiteit",
            100%,
            IF(Basisgegevens!$C$5="Ja",
                IFERROR(
                    INDEX(Hulpsheets!$AO$3:$AR$18,
                        MATCH($C$9,Hulpsheets!$AN$3:$AN$18,0),
                        MATCH($C$6,Hulpsheets!$AO$3:$AR$3,0)
                    ),
                    ""
                ),
                IFERROR(
                    INDEX(Hulpsheets!$AH$3:$AK$18,
                        MATCH($C$9,Hulpsheets!$AG$3:$AG$18,0),
                        MATCH($C$6,Hulpsheets!$AH$3:$AK$3,0)
                    ),
                    ""
                )
            )
        )
    )
)</f>
        <v/>
      </c>
      <c r="N145" s="399"/>
      <c r="O145" s="395" t="str">
        <f t="shared" si="40"/>
        <v/>
      </c>
      <c r="P145" s="86" t="str">
        <f t="shared" si="41"/>
        <v/>
      </c>
      <c r="R145" s="404"/>
      <c r="S145" s="403" t="str">
        <f t="shared" si="46"/>
        <v/>
      </c>
      <c r="T145" s="130" t="str">
        <f t="shared" si="42"/>
        <v/>
      </c>
      <c r="U145" s="70"/>
      <c r="V145" s="404"/>
      <c r="W145" s="70"/>
      <c r="X145" s="404"/>
      <c r="Z145" s="403" t="str">
        <f t="shared" si="47"/>
        <v/>
      </c>
      <c r="AA145" s="130" t="str">
        <f t="shared" si="43"/>
        <v/>
      </c>
      <c r="AB145" s="403" t="str">
        <f t="shared" si="44"/>
        <v/>
      </c>
      <c r="AC145" s="130" t="str">
        <f t="shared" si="45"/>
        <v/>
      </c>
      <c r="AD145" s="461"/>
    </row>
    <row r="146" spans="2:30" x14ac:dyDescent="0.2">
      <c r="B146" s="500"/>
      <c r="C146" s="501"/>
      <c r="D146" s="501"/>
      <c r="E146" s="501"/>
      <c r="F146" s="501"/>
      <c r="G146" s="501"/>
      <c r="H146" s="501"/>
      <c r="I146" s="501"/>
      <c r="J146" s="501"/>
      <c r="K146" s="502"/>
      <c r="L146" s="429" t="s">
        <v>120</v>
      </c>
      <c r="M146" s="257" t="str">
        <f>IF(LEN($C$5)&lt;=1,
    "",
    IF(
        OR($C$5="Overige (zorg-)instellingen",$C$5="Onderneming"),
        IF(Basisgegevens!$C$5="Ja",
            IFERROR(
                INDEX(Hulpsheets!$AO$3:$AR$18,
                    MATCH($C$9,Hulpsheets!$AN$3:$AN$18,0),
                    MATCH($C$6,Hulpsheets!$AO$3:$AR$3,0)
                ),
                ""
            ),
            IFERROR(
                INDEX(Hulpsheets!$AH$3:$AK$18,
                    MATCH($C$9,Hulpsheets!$AG$3:$AG$18,0),
                    MATCH($C$6,Hulpsheets!$AH$3:$AK$3,0)
                ),
                ""
            )
        ),
        IF($L146="Niet-economische activiteit",
            100%,
            IF(Basisgegevens!$C$5="Ja",
                IFERROR(
                    INDEX(Hulpsheets!$AO$3:$AR$18,
                        MATCH($C$9,Hulpsheets!$AN$3:$AN$18,0),
                        MATCH($C$6,Hulpsheets!$AO$3:$AR$3,0)
                    ),
                    ""
                ),
                IFERROR(
                    INDEX(Hulpsheets!$AH$3:$AK$18,
                        MATCH($C$9,Hulpsheets!$AG$3:$AG$18,0),
                        MATCH($C$6,Hulpsheets!$AH$3:$AK$3,0)
                    ),
                    ""
                )
            )
        )
    )
)</f>
        <v/>
      </c>
      <c r="N146" s="399"/>
      <c r="O146" s="395" t="str">
        <f t="shared" si="40"/>
        <v/>
      </c>
      <c r="P146" s="86" t="str">
        <f t="shared" si="41"/>
        <v/>
      </c>
      <c r="R146" s="404"/>
      <c r="S146" s="403" t="str">
        <f t="shared" si="46"/>
        <v/>
      </c>
      <c r="T146" s="130" t="str">
        <f t="shared" si="42"/>
        <v/>
      </c>
      <c r="U146" s="70"/>
      <c r="V146" s="404"/>
      <c r="W146" s="70"/>
      <c r="X146" s="404"/>
      <c r="Z146" s="403" t="str">
        <f t="shared" si="47"/>
        <v/>
      </c>
      <c r="AA146" s="130" t="str">
        <f t="shared" si="43"/>
        <v/>
      </c>
      <c r="AB146" s="403" t="str">
        <f t="shared" si="44"/>
        <v/>
      </c>
      <c r="AC146" s="130" t="str">
        <f t="shared" si="45"/>
        <v/>
      </c>
      <c r="AD146" s="461"/>
    </row>
    <row r="147" spans="2:30" ht="13.5" thickBot="1" x14ac:dyDescent="0.25">
      <c r="B147" s="500"/>
      <c r="C147" s="501"/>
      <c r="D147" s="501"/>
      <c r="E147" s="501"/>
      <c r="F147" s="501"/>
      <c r="G147" s="501"/>
      <c r="H147" s="501"/>
      <c r="I147" s="501"/>
      <c r="J147" s="501"/>
      <c r="K147" s="502"/>
      <c r="L147" s="429" t="s">
        <v>120</v>
      </c>
      <c r="M147" s="257" t="str">
        <f>IF(LEN($C$5)&lt;=1,
    "",
    IF(
        OR($C$5="Overige (zorg-)instellingen",$C$5="Onderneming"),
        IF(Basisgegevens!$C$5="Ja",
            IFERROR(
                INDEX(Hulpsheets!$AO$3:$AR$18,
                    MATCH($C$9,Hulpsheets!$AN$3:$AN$18,0),
                    MATCH($C$6,Hulpsheets!$AO$3:$AR$3,0)
                ),
                ""
            ),
            IFERROR(
                INDEX(Hulpsheets!$AH$3:$AK$18,
                    MATCH($C$9,Hulpsheets!$AG$3:$AG$18,0),
                    MATCH($C$6,Hulpsheets!$AH$3:$AK$3,0)
                ),
                ""
            )
        ),
        IF($L147="Niet-economische activiteit",
            100%,
            IF(Basisgegevens!$C$5="Ja",
                IFERROR(
                    INDEX(Hulpsheets!$AO$3:$AR$18,
                        MATCH($C$9,Hulpsheets!$AN$3:$AN$18,0),
                        MATCH($C$6,Hulpsheets!$AO$3:$AR$3,0)
                    ),
                    ""
                ),
                IFERROR(
                    INDEX(Hulpsheets!$AH$3:$AK$18,
                        MATCH($C$9,Hulpsheets!$AG$3:$AG$18,0),
                        MATCH($C$6,Hulpsheets!$AH$3:$AK$3,0)
                    ),
                    ""
                )
            )
        )
    )
)</f>
        <v/>
      </c>
      <c r="N147" s="399"/>
      <c r="O147" s="395" t="str">
        <f t="shared" si="40"/>
        <v/>
      </c>
      <c r="P147" s="86" t="str">
        <f t="shared" si="41"/>
        <v/>
      </c>
      <c r="R147" s="404"/>
      <c r="S147" s="403" t="str">
        <f t="shared" si="46"/>
        <v/>
      </c>
      <c r="T147" s="130" t="str">
        <f t="shared" si="42"/>
        <v/>
      </c>
      <c r="U147" s="70"/>
      <c r="V147" s="404"/>
      <c r="W147" s="70"/>
      <c r="X147" s="404"/>
      <c r="Z147" s="403" t="str">
        <f t="shared" si="47"/>
        <v/>
      </c>
      <c r="AA147" s="130" t="str">
        <f t="shared" si="43"/>
        <v/>
      </c>
      <c r="AB147" s="403" t="str">
        <f t="shared" si="44"/>
        <v/>
      </c>
      <c r="AC147" s="130" t="str">
        <f t="shared" si="45"/>
        <v/>
      </c>
      <c r="AD147" s="461"/>
    </row>
    <row r="148" spans="2:30" ht="13.5" hidden="1" outlineLevel="1" thickBot="1" x14ac:dyDescent="0.25">
      <c r="B148" s="500"/>
      <c r="C148" s="501"/>
      <c r="D148" s="501"/>
      <c r="E148" s="501"/>
      <c r="F148" s="501"/>
      <c r="G148" s="501"/>
      <c r="H148" s="501"/>
      <c r="I148" s="501"/>
      <c r="J148" s="501"/>
      <c r="K148" s="502"/>
      <c r="L148" s="429" t="s">
        <v>120</v>
      </c>
      <c r="M148" s="257" t="str">
        <f>IF(LEN($C$5)&lt;=1,
    "",
    IF(
        OR($C$5="Overige (zorg-)instellingen",$C$5="Onderneming"),
        IF(Basisgegevens!$C$5="Ja",
            IFERROR(
                INDEX(Hulpsheets!$AO$3:$AR$18,
                    MATCH($C$9,Hulpsheets!$AN$3:$AN$18,0),
                    MATCH($C$6,Hulpsheets!$AO$3:$AR$3,0)
                ),
                ""
            ),
            IFERROR(
                INDEX(Hulpsheets!$AH$3:$AK$18,
                    MATCH($C$9,Hulpsheets!$AG$3:$AG$18,0),
                    MATCH($C$6,Hulpsheets!$AH$3:$AK$3,0)
                ),
                ""
            )
        ),
        IF($L148="Niet-economische activiteit",
            100%,
            IF(Basisgegevens!$C$5="Ja",
                IFERROR(
                    INDEX(Hulpsheets!$AO$3:$AR$18,
                        MATCH($C$9,Hulpsheets!$AN$3:$AN$18,0),
                        MATCH($C$6,Hulpsheets!$AO$3:$AR$3,0)
                    ),
                    ""
                ),
                IFERROR(
                    INDEX(Hulpsheets!$AH$3:$AK$18,
                        MATCH($C$9,Hulpsheets!$AG$3:$AG$18,0),
                        MATCH($C$6,Hulpsheets!$AH$3:$AK$3,0)
                    ),
                    ""
                )
            )
        )
    )
)</f>
        <v/>
      </c>
      <c r="N148" s="399"/>
      <c r="O148" s="77" t="str">
        <f t="shared" si="40"/>
        <v/>
      </c>
      <c r="P148" s="86" t="str">
        <f t="shared" si="41"/>
        <v/>
      </c>
      <c r="R148" s="404"/>
      <c r="S148" s="403" t="str">
        <f t="shared" si="46"/>
        <v/>
      </c>
      <c r="T148" s="130" t="str">
        <f t="shared" si="42"/>
        <v/>
      </c>
      <c r="U148" s="70"/>
      <c r="V148" s="404"/>
      <c r="W148" s="70"/>
      <c r="X148" s="404"/>
      <c r="Z148" s="403" t="str">
        <f t="shared" si="47"/>
        <v/>
      </c>
      <c r="AA148" s="130" t="str">
        <f t="shared" si="43"/>
        <v/>
      </c>
      <c r="AB148" s="403" t="str">
        <f t="shared" si="44"/>
        <v/>
      </c>
      <c r="AC148" s="130" t="str">
        <f t="shared" si="45"/>
        <v/>
      </c>
      <c r="AD148" s="461"/>
    </row>
    <row r="149" spans="2:30" ht="13.5" hidden="1" outlineLevel="1" thickBot="1" x14ac:dyDescent="0.25">
      <c r="B149" s="500"/>
      <c r="C149" s="501"/>
      <c r="D149" s="501"/>
      <c r="E149" s="501"/>
      <c r="F149" s="501"/>
      <c r="G149" s="501"/>
      <c r="H149" s="501"/>
      <c r="I149" s="501"/>
      <c r="J149" s="501"/>
      <c r="K149" s="502"/>
      <c r="L149" s="429" t="s">
        <v>120</v>
      </c>
      <c r="M149" s="257" t="str">
        <f>IF(LEN($C$5)&lt;=1,
    "",
    IF(
        OR($C$5="Overige (zorg-)instellingen",$C$5="Onderneming"),
        IF(Basisgegevens!$C$5="Ja",
            IFERROR(
                INDEX(Hulpsheets!$AO$3:$AR$18,
                    MATCH($C$9,Hulpsheets!$AN$3:$AN$18,0),
                    MATCH($C$6,Hulpsheets!$AO$3:$AR$3,0)
                ),
                ""
            ),
            IFERROR(
                INDEX(Hulpsheets!$AH$3:$AK$18,
                    MATCH($C$9,Hulpsheets!$AG$3:$AG$18,0),
                    MATCH($C$6,Hulpsheets!$AH$3:$AK$3,0)
                ),
                ""
            )
        ),
        IF($L149="Niet-economische activiteit",
            100%,
            IF(Basisgegevens!$C$5="Ja",
                IFERROR(
                    INDEX(Hulpsheets!$AO$3:$AR$18,
                        MATCH($C$9,Hulpsheets!$AN$3:$AN$18,0),
                        MATCH($C$6,Hulpsheets!$AO$3:$AR$3,0)
                    ),
                    ""
                ),
                IFERROR(
                    INDEX(Hulpsheets!$AH$3:$AK$18,
                        MATCH($C$9,Hulpsheets!$AG$3:$AG$18,0),
                        MATCH($C$6,Hulpsheets!$AH$3:$AK$3,0)
                    ),
                    ""
                )
            )
        )
    )
)</f>
        <v/>
      </c>
      <c r="N149" s="399"/>
      <c r="O149" s="77" t="str">
        <f t="shared" si="40"/>
        <v/>
      </c>
      <c r="P149" s="86" t="str">
        <f t="shared" si="41"/>
        <v/>
      </c>
      <c r="R149" s="404"/>
      <c r="S149" s="403" t="str">
        <f t="shared" si="46"/>
        <v/>
      </c>
      <c r="T149" s="130" t="str">
        <f t="shared" si="42"/>
        <v/>
      </c>
      <c r="U149" s="70"/>
      <c r="V149" s="404"/>
      <c r="W149" s="70"/>
      <c r="X149" s="404"/>
      <c r="Z149" s="403" t="str">
        <f t="shared" si="47"/>
        <v/>
      </c>
      <c r="AA149" s="130" t="str">
        <f t="shared" si="43"/>
        <v/>
      </c>
      <c r="AB149" s="403" t="str">
        <f t="shared" si="44"/>
        <v/>
      </c>
      <c r="AC149" s="130" t="str">
        <f t="shared" si="45"/>
        <v/>
      </c>
      <c r="AD149" s="461"/>
    </row>
    <row r="150" spans="2:30" ht="13.5" hidden="1" outlineLevel="1" thickBot="1" x14ac:dyDescent="0.25">
      <c r="B150" s="500"/>
      <c r="C150" s="501"/>
      <c r="D150" s="501"/>
      <c r="E150" s="501"/>
      <c r="F150" s="501"/>
      <c r="G150" s="501"/>
      <c r="H150" s="501"/>
      <c r="I150" s="501"/>
      <c r="J150" s="501"/>
      <c r="K150" s="502"/>
      <c r="L150" s="429" t="s">
        <v>120</v>
      </c>
      <c r="M150" s="257" t="str">
        <f>IF(LEN($C$5)&lt;=1,
    "",
    IF(
        OR($C$5="Overige (zorg-)instellingen",$C$5="Onderneming"),
        IF(Basisgegevens!$C$5="Ja",
            IFERROR(
                INDEX(Hulpsheets!$AO$3:$AR$18,
                    MATCH($C$9,Hulpsheets!$AN$3:$AN$18,0),
                    MATCH($C$6,Hulpsheets!$AO$3:$AR$3,0)
                ),
                ""
            ),
            IFERROR(
                INDEX(Hulpsheets!$AH$3:$AK$18,
                    MATCH($C$9,Hulpsheets!$AG$3:$AG$18,0),
                    MATCH($C$6,Hulpsheets!$AH$3:$AK$3,0)
                ),
                ""
            )
        ),
        IF($L150="Niet-economische activiteit",
            100%,
            IF(Basisgegevens!$C$5="Ja",
                IFERROR(
                    INDEX(Hulpsheets!$AO$3:$AR$18,
                        MATCH($C$9,Hulpsheets!$AN$3:$AN$18,0),
                        MATCH($C$6,Hulpsheets!$AO$3:$AR$3,0)
                    ),
                    ""
                ),
                IFERROR(
                    INDEX(Hulpsheets!$AH$3:$AK$18,
                        MATCH($C$9,Hulpsheets!$AG$3:$AG$18,0),
                        MATCH($C$6,Hulpsheets!$AH$3:$AK$3,0)
                    ),
                    ""
                )
            )
        )
    )
)</f>
        <v/>
      </c>
      <c r="N150" s="399"/>
      <c r="O150" s="77" t="str">
        <f t="shared" si="40"/>
        <v/>
      </c>
      <c r="P150" s="86" t="str">
        <f t="shared" si="41"/>
        <v/>
      </c>
      <c r="R150" s="404"/>
      <c r="S150" s="403" t="str">
        <f t="shared" si="46"/>
        <v/>
      </c>
      <c r="T150" s="130" t="str">
        <f t="shared" si="42"/>
        <v/>
      </c>
      <c r="U150" s="70"/>
      <c r="V150" s="404"/>
      <c r="W150" s="70"/>
      <c r="X150" s="404"/>
      <c r="Z150" s="403" t="str">
        <f t="shared" si="47"/>
        <v/>
      </c>
      <c r="AA150" s="130" t="str">
        <f t="shared" si="43"/>
        <v/>
      </c>
      <c r="AB150" s="403" t="str">
        <f t="shared" si="44"/>
        <v/>
      </c>
      <c r="AC150" s="130" t="str">
        <f t="shared" si="45"/>
        <v/>
      </c>
      <c r="AD150" s="461"/>
    </row>
    <row r="151" spans="2:30" ht="13.5" hidden="1" outlineLevel="1" thickBot="1" x14ac:dyDescent="0.25">
      <c r="B151" s="500"/>
      <c r="C151" s="501"/>
      <c r="D151" s="501"/>
      <c r="E151" s="501"/>
      <c r="F151" s="501"/>
      <c r="G151" s="501"/>
      <c r="H151" s="501"/>
      <c r="I151" s="501"/>
      <c r="J151" s="501"/>
      <c r="K151" s="502"/>
      <c r="L151" s="429" t="s">
        <v>120</v>
      </c>
      <c r="M151" s="257" t="str">
        <f>IF(LEN($C$5)&lt;=1,
    "",
    IF(
        OR($C$5="Overige (zorg-)instellingen",$C$5="Onderneming"),
        IF(Basisgegevens!$C$5="Ja",
            IFERROR(
                INDEX(Hulpsheets!$AO$3:$AR$18,
                    MATCH($C$9,Hulpsheets!$AN$3:$AN$18,0),
                    MATCH($C$6,Hulpsheets!$AO$3:$AR$3,0)
                ),
                ""
            ),
            IFERROR(
                INDEX(Hulpsheets!$AH$3:$AK$18,
                    MATCH($C$9,Hulpsheets!$AG$3:$AG$18,0),
                    MATCH($C$6,Hulpsheets!$AH$3:$AK$3,0)
                ),
                ""
            )
        ),
        IF($L151="Niet-economische activiteit",
            100%,
            IF(Basisgegevens!$C$5="Ja",
                IFERROR(
                    INDEX(Hulpsheets!$AO$3:$AR$18,
                        MATCH($C$9,Hulpsheets!$AN$3:$AN$18,0),
                        MATCH($C$6,Hulpsheets!$AO$3:$AR$3,0)
                    ),
                    ""
                ),
                IFERROR(
                    INDEX(Hulpsheets!$AH$3:$AK$18,
                        MATCH($C$9,Hulpsheets!$AG$3:$AG$18,0),
                        MATCH($C$6,Hulpsheets!$AH$3:$AK$3,0)
                    ),
                    ""
                )
            )
        )
    )
)</f>
        <v/>
      </c>
      <c r="N151" s="399"/>
      <c r="O151" s="77" t="str">
        <f t="shared" si="40"/>
        <v/>
      </c>
      <c r="P151" s="86" t="str">
        <f t="shared" si="41"/>
        <v/>
      </c>
      <c r="R151" s="404"/>
      <c r="S151" s="403" t="str">
        <f t="shared" si="46"/>
        <v/>
      </c>
      <c r="T151" s="130" t="str">
        <f t="shared" si="42"/>
        <v/>
      </c>
      <c r="U151" s="70"/>
      <c r="V151" s="404"/>
      <c r="W151" s="70"/>
      <c r="X151" s="404"/>
      <c r="Z151" s="403" t="str">
        <f t="shared" si="47"/>
        <v/>
      </c>
      <c r="AA151" s="130" t="str">
        <f t="shared" si="43"/>
        <v/>
      </c>
      <c r="AB151" s="403" t="str">
        <f t="shared" si="44"/>
        <v/>
      </c>
      <c r="AC151" s="130" t="str">
        <f t="shared" si="45"/>
        <v/>
      </c>
      <c r="AD151" s="461"/>
    </row>
    <row r="152" spans="2:30" ht="13.5" hidden="1" outlineLevel="1" thickBot="1" x14ac:dyDescent="0.25">
      <c r="B152" s="500"/>
      <c r="C152" s="501"/>
      <c r="D152" s="501"/>
      <c r="E152" s="501"/>
      <c r="F152" s="501"/>
      <c r="G152" s="501"/>
      <c r="H152" s="501"/>
      <c r="I152" s="501"/>
      <c r="J152" s="501"/>
      <c r="K152" s="502"/>
      <c r="L152" s="429" t="s">
        <v>120</v>
      </c>
      <c r="M152" s="257" t="str">
        <f>IF(LEN($C$5)&lt;=1,
    "",
    IF(
        OR($C$5="Overige (zorg-)instellingen",$C$5="Onderneming"),
        IF(Basisgegevens!$C$5="Ja",
            IFERROR(
                INDEX(Hulpsheets!$AO$3:$AR$18,
                    MATCH($C$9,Hulpsheets!$AN$3:$AN$18,0),
                    MATCH($C$6,Hulpsheets!$AO$3:$AR$3,0)
                ),
                ""
            ),
            IFERROR(
                INDEX(Hulpsheets!$AH$3:$AK$18,
                    MATCH($C$9,Hulpsheets!$AG$3:$AG$18,0),
                    MATCH($C$6,Hulpsheets!$AH$3:$AK$3,0)
                ),
                ""
            )
        ),
        IF($L152="Niet-economische activiteit",
            100%,
            IF(Basisgegevens!$C$5="Ja",
                IFERROR(
                    INDEX(Hulpsheets!$AO$3:$AR$18,
                        MATCH($C$9,Hulpsheets!$AN$3:$AN$18,0),
                        MATCH($C$6,Hulpsheets!$AO$3:$AR$3,0)
                    ),
                    ""
                ),
                IFERROR(
                    INDEX(Hulpsheets!$AH$3:$AK$18,
                        MATCH($C$9,Hulpsheets!$AG$3:$AG$18,0),
                        MATCH($C$6,Hulpsheets!$AH$3:$AK$3,0)
                    ),
                    ""
                )
            )
        )
    )
)</f>
        <v/>
      </c>
      <c r="N152" s="399"/>
      <c r="O152" s="77" t="str">
        <f t="shared" si="40"/>
        <v/>
      </c>
      <c r="P152" s="86" t="str">
        <f t="shared" si="41"/>
        <v/>
      </c>
      <c r="R152" s="404"/>
      <c r="S152" s="403" t="str">
        <f t="shared" si="46"/>
        <v/>
      </c>
      <c r="T152" s="130" t="str">
        <f t="shared" si="42"/>
        <v/>
      </c>
      <c r="U152" s="70"/>
      <c r="V152" s="404"/>
      <c r="W152" s="70"/>
      <c r="X152" s="404"/>
      <c r="Z152" s="403" t="str">
        <f t="shared" si="47"/>
        <v/>
      </c>
      <c r="AA152" s="130" t="str">
        <f t="shared" si="43"/>
        <v/>
      </c>
      <c r="AB152" s="403" t="str">
        <f t="shared" si="44"/>
        <v/>
      </c>
      <c r="AC152" s="130" t="str">
        <f t="shared" si="45"/>
        <v/>
      </c>
      <c r="AD152" s="461"/>
    </row>
    <row r="153" spans="2:30" ht="13.5" hidden="1" outlineLevel="1" thickBot="1" x14ac:dyDescent="0.25">
      <c r="B153" s="500"/>
      <c r="C153" s="501"/>
      <c r="D153" s="501"/>
      <c r="E153" s="501"/>
      <c r="F153" s="501"/>
      <c r="G153" s="501"/>
      <c r="H153" s="501"/>
      <c r="I153" s="501"/>
      <c r="J153" s="501"/>
      <c r="K153" s="502"/>
      <c r="L153" s="429" t="s">
        <v>120</v>
      </c>
      <c r="M153" s="257" t="str">
        <f>IF(LEN($C$5)&lt;=1,
    "",
    IF(
        OR($C$5="Overige (zorg-)instellingen",$C$5="Onderneming"),
        IF(Basisgegevens!$C$5="Ja",
            IFERROR(
                INDEX(Hulpsheets!$AO$3:$AR$18,
                    MATCH($C$9,Hulpsheets!$AN$3:$AN$18,0),
                    MATCH($C$6,Hulpsheets!$AO$3:$AR$3,0)
                ),
                ""
            ),
            IFERROR(
                INDEX(Hulpsheets!$AH$3:$AK$18,
                    MATCH($C$9,Hulpsheets!$AG$3:$AG$18,0),
                    MATCH($C$6,Hulpsheets!$AH$3:$AK$3,0)
                ),
                ""
            )
        ),
        IF($L153="Niet-economische activiteit",
            100%,
            IF(Basisgegevens!$C$5="Ja",
                IFERROR(
                    INDEX(Hulpsheets!$AO$3:$AR$18,
                        MATCH($C$9,Hulpsheets!$AN$3:$AN$18,0),
                        MATCH($C$6,Hulpsheets!$AO$3:$AR$3,0)
                    ),
                    ""
                ),
                IFERROR(
                    INDEX(Hulpsheets!$AH$3:$AK$18,
                        MATCH($C$9,Hulpsheets!$AG$3:$AG$18,0),
                        MATCH($C$6,Hulpsheets!$AH$3:$AK$3,0)
                    ),
                    ""
                )
            )
        )
    )
)</f>
        <v/>
      </c>
      <c r="N153" s="399"/>
      <c r="O153" s="77" t="str">
        <f t="shared" si="40"/>
        <v/>
      </c>
      <c r="P153" s="86" t="str">
        <f t="shared" si="41"/>
        <v/>
      </c>
      <c r="R153" s="404"/>
      <c r="S153" s="403" t="str">
        <f t="shared" si="46"/>
        <v/>
      </c>
      <c r="T153" s="130" t="str">
        <f t="shared" si="42"/>
        <v/>
      </c>
      <c r="U153" s="70"/>
      <c r="V153" s="404"/>
      <c r="W153" s="70"/>
      <c r="X153" s="404"/>
      <c r="Z153" s="403" t="str">
        <f t="shared" si="47"/>
        <v/>
      </c>
      <c r="AA153" s="130" t="str">
        <f t="shared" si="43"/>
        <v/>
      </c>
      <c r="AB153" s="403" t="str">
        <f t="shared" si="44"/>
        <v/>
      </c>
      <c r="AC153" s="130" t="str">
        <f t="shared" si="45"/>
        <v/>
      </c>
      <c r="AD153" s="461"/>
    </row>
    <row r="154" spans="2:30" ht="13.5" hidden="1" outlineLevel="1" thickBot="1" x14ac:dyDescent="0.25">
      <c r="B154" s="500"/>
      <c r="C154" s="501"/>
      <c r="D154" s="501"/>
      <c r="E154" s="501"/>
      <c r="F154" s="501"/>
      <c r="G154" s="501"/>
      <c r="H154" s="501"/>
      <c r="I154" s="501"/>
      <c r="J154" s="501"/>
      <c r="K154" s="502"/>
      <c r="L154" s="429" t="s">
        <v>120</v>
      </c>
      <c r="M154" s="257" t="str">
        <f>IF(LEN($C$5)&lt;=1,
    "",
    IF(
        OR($C$5="Overige (zorg-)instellingen",$C$5="Onderneming"),
        IF(Basisgegevens!$C$5="Ja",
            IFERROR(
                INDEX(Hulpsheets!$AO$3:$AR$18,
                    MATCH($C$9,Hulpsheets!$AN$3:$AN$18,0),
                    MATCH($C$6,Hulpsheets!$AO$3:$AR$3,0)
                ),
                ""
            ),
            IFERROR(
                INDEX(Hulpsheets!$AH$3:$AK$18,
                    MATCH($C$9,Hulpsheets!$AG$3:$AG$18,0),
                    MATCH($C$6,Hulpsheets!$AH$3:$AK$3,0)
                ),
                ""
            )
        ),
        IF($L154="Niet-economische activiteit",
            100%,
            IF(Basisgegevens!$C$5="Ja",
                IFERROR(
                    INDEX(Hulpsheets!$AO$3:$AR$18,
                        MATCH($C$9,Hulpsheets!$AN$3:$AN$18,0),
                        MATCH($C$6,Hulpsheets!$AO$3:$AR$3,0)
                    ),
                    ""
                ),
                IFERROR(
                    INDEX(Hulpsheets!$AH$3:$AK$18,
                        MATCH($C$9,Hulpsheets!$AG$3:$AG$18,0),
                        MATCH($C$6,Hulpsheets!$AH$3:$AK$3,0)
                    ),
                    ""
                )
            )
        )
    )
)</f>
        <v/>
      </c>
      <c r="N154" s="399"/>
      <c r="O154" s="77" t="str">
        <f t="shared" si="40"/>
        <v/>
      </c>
      <c r="P154" s="86" t="str">
        <f t="shared" si="41"/>
        <v/>
      </c>
      <c r="R154" s="404"/>
      <c r="S154" s="403" t="str">
        <f t="shared" si="46"/>
        <v/>
      </c>
      <c r="T154" s="130" t="str">
        <f t="shared" si="42"/>
        <v/>
      </c>
      <c r="U154" s="70"/>
      <c r="V154" s="404"/>
      <c r="W154" s="70"/>
      <c r="X154" s="404"/>
      <c r="Z154" s="403" t="str">
        <f t="shared" si="47"/>
        <v/>
      </c>
      <c r="AA154" s="130" t="str">
        <f t="shared" si="43"/>
        <v/>
      </c>
      <c r="AB154" s="403" t="str">
        <f t="shared" si="44"/>
        <v/>
      </c>
      <c r="AC154" s="130" t="str">
        <f t="shared" si="45"/>
        <v/>
      </c>
      <c r="AD154" s="461"/>
    </row>
    <row r="155" spans="2:30" ht="13.5" hidden="1" outlineLevel="1" thickBot="1" x14ac:dyDescent="0.25">
      <c r="B155" s="500"/>
      <c r="C155" s="501"/>
      <c r="D155" s="501"/>
      <c r="E155" s="501"/>
      <c r="F155" s="501"/>
      <c r="G155" s="501"/>
      <c r="H155" s="501"/>
      <c r="I155" s="501"/>
      <c r="J155" s="501"/>
      <c r="K155" s="502"/>
      <c r="L155" s="429" t="s">
        <v>120</v>
      </c>
      <c r="M155" s="257" t="str">
        <f>IF(LEN($C$5)&lt;=1,
    "",
    IF(
        OR($C$5="Overige (zorg-)instellingen",$C$5="Onderneming"),
        IF(Basisgegevens!$C$5="Ja",
            IFERROR(
                INDEX(Hulpsheets!$AO$3:$AR$18,
                    MATCH($C$9,Hulpsheets!$AN$3:$AN$18,0),
                    MATCH($C$6,Hulpsheets!$AO$3:$AR$3,0)
                ),
                ""
            ),
            IFERROR(
                INDEX(Hulpsheets!$AH$3:$AK$18,
                    MATCH($C$9,Hulpsheets!$AG$3:$AG$18,0),
                    MATCH($C$6,Hulpsheets!$AH$3:$AK$3,0)
                ),
                ""
            )
        ),
        IF($L155="Niet-economische activiteit",
            100%,
            IF(Basisgegevens!$C$5="Ja",
                IFERROR(
                    INDEX(Hulpsheets!$AO$3:$AR$18,
                        MATCH($C$9,Hulpsheets!$AN$3:$AN$18,0),
                        MATCH($C$6,Hulpsheets!$AO$3:$AR$3,0)
                    ),
                    ""
                ),
                IFERROR(
                    INDEX(Hulpsheets!$AH$3:$AK$18,
                        MATCH($C$9,Hulpsheets!$AG$3:$AG$18,0),
                        MATCH($C$6,Hulpsheets!$AH$3:$AK$3,0)
                    ),
                    ""
                )
            )
        )
    )
)</f>
        <v/>
      </c>
      <c r="N155" s="399"/>
      <c r="O155" s="77" t="str">
        <f t="shared" si="40"/>
        <v/>
      </c>
      <c r="P155" s="86" t="str">
        <f t="shared" si="41"/>
        <v/>
      </c>
      <c r="R155" s="404"/>
      <c r="S155" s="403" t="str">
        <f t="shared" si="46"/>
        <v/>
      </c>
      <c r="T155" s="130" t="str">
        <f t="shared" si="42"/>
        <v/>
      </c>
      <c r="U155" s="70"/>
      <c r="V155" s="404"/>
      <c r="W155" s="70"/>
      <c r="X155" s="404"/>
      <c r="Z155" s="403" t="str">
        <f t="shared" si="47"/>
        <v/>
      </c>
      <c r="AA155" s="130" t="str">
        <f t="shared" si="43"/>
        <v/>
      </c>
      <c r="AB155" s="403" t="str">
        <f t="shared" si="44"/>
        <v/>
      </c>
      <c r="AC155" s="130" t="str">
        <f t="shared" si="45"/>
        <v/>
      </c>
      <c r="AD155" s="461"/>
    </row>
    <row r="156" spans="2:30" ht="13.5" hidden="1" outlineLevel="1" thickBot="1" x14ac:dyDescent="0.25">
      <c r="B156" s="500"/>
      <c r="C156" s="501"/>
      <c r="D156" s="501"/>
      <c r="E156" s="501"/>
      <c r="F156" s="501"/>
      <c r="G156" s="501"/>
      <c r="H156" s="501"/>
      <c r="I156" s="501"/>
      <c r="J156" s="501"/>
      <c r="K156" s="502"/>
      <c r="L156" s="429" t="s">
        <v>120</v>
      </c>
      <c r="M156" s="257" t="str">
        <f>IF(LEN($C$5)&lt;=1,
    "",
    IF(
        OR($C$5="Overige (zorg-)instellingen",$C$5="Onderneming"),
        IF(Basisgegevens!$C$5="Ja",
            IFERROR(
                INDEX(Hulpsheets!$AO$3:$AR$18,
                    MATCH($C$9,Hulpsheets!$AN$3:$AN$18,0),
                    MATCH($C$6,Hulpsheets!$AO$3:$AR$3,0)
                ),
                ""
            ),
            IFERROR(
                INDEX(Hulpsheets!$AH$3:$AK$18,
                    MATCH($C$9,Hulpsheets!$AG$3:$AG$18,0),
                    MATCH($C$6,Hulpsheets!$AH$3:$AK$3,0)
                ),
                ""
            )
        ),
        IF($L156="Niet-economische activiteit",
            100%,
            IF(Basisgegevens!$C$5="Ja",
                IFERROR(
                    INDEX(Hulpsheets!$AO$3:$AR$18,
                        MATCH($C$9,Hulpsheets!$AN$3:$AN$18,0),
                        MATCH($C$6,Hulpsheets!$AO$3:$AR$3,0)
                    ),
                    ""
                ),
                IFERROR(
                    INDEX(Hulpsheets!$AH$3:$AK$18,
                        MATCH($C$9,Hulpsheets!$AG$3:$AG$18,0),
                        MATCH($C$6,Hulpsheets!$AH$3:$AK$3,0)
                    ),
                    ""
                )
            )
        )
    )
)</f>
        <v/>
      </c>
      <c r="N156" s="399"/>
      <c r="O156" s="77" t="str">
        <f t="shared" si="40"/>
        <v/>
      </c>
      <c r="P156" s="86" t="str">
        <f t="shared" si="41"/>
        <v/>
      </c>
      <c r="R156" s="404"/>
      <c r="S156" s="403" t="str">
        <f t="shared" si="46"/>
        <v/>
      </c>
      <c r="T156" s="130" t="str">
        <f t="shared" si="42"/>
        <v/>
      </c>
      <c r="U156" s="70"/>
      <c r="V156" s="404"/>
      <c r="W156" s="70"/>
      <c r="X156" s="404"/>
      <c r="Z156" s="403" t="str">
        <f t="shared" si="47"/>
        <v/>
      </c>
      <c r="AA156" s="130" t="str">
        <f t="shared" si="43"/>
        <v/>
      </c>
      <c r="AB156" s="403" t="str">
        <f t="shared" si="44"/>
        <v/>
      </c>
      <c r="AC156" s="130" t="str">
        <f t="shared" si="45"/>
        <v/>
      </c>
      <c r="AD156" s="461"/>
    </row>
    <row r="157" spans="2:30" ht="13.5" hidden="1" outlineLevel="1" thickBot="1" x14ac:dyDescent="0.25">
      <c r="B157" s="532"/>
      <c r="C157" s="533"/>
      <c r="D157" s="533"/>
      <c r="E157" s="533"/>
      <c r="F157" s="533"/>
      <c r="G157" s="533"/>
      <c r="H157" s="533"/>
      <c r="I157" s="533"/>
      <c r="J157" s="533"/>
      <c r="K157" s="534"/>
      <c r="L157" s="428" t="s">
        <v>120</v>
      </c>
      <c r="M157" s="427" t="str">
        <f>IF(LEN($C$5)&lt;=1,
    "",
    IF(
        OR($C$5="Overige (zorg-)instellingen",$C$5="Onderneming"),
        IF(Basisgegevens!$C$5="Ja",
            IFERROR(
                INDEX(Hulpsheets!$AO$3:$AR$18,
                    MATCH($C$9,Hulpsheets!$AN$3:$AN$18,0),
                    MATCH($C$6,Hulpsheets!$AO$3:$AR$3,0)
                ),
                ""
            ),
            IFERROR(
                INDEX(Hulpsheets!$AH$3:$AK$18,
                    MATCH($C$9,Hulpsheets!$AG$3:$AG$18,0),
                    MATCH($C$6,Hulpsheets!$AH$3:$AK$3,0)
                ),
                ""
            )
        ),
        IF($L157="Niet-economische activiteit",
            100%,
            IF(Basisgegevens!$C$5="Ja",
                IFERROR(
                    INDEX(Hulpsheets!$AO$3:$AR$18,
                        MATCH($C$9,Hulpsheets!$AN$3:$AN$18,0),
                        MATCH($C$6,Hulpsheets!$AO$3:$AR$3,0)
                    ),
                    ""
                ),
                IFERROR(
                    INDEX(Hulpsheets!$AH$3:$AK$18,
                        MATCH($C$9,Hulpsheets!$AG$3:$AG$18,0),
                        MATCH($C$6,Hulpsheets!$AH$3:$AK$3,0)
                    ),
                    ""
                )
            )
        )
    )
)</f>
        <v/>
      </c>
      <c r="N157" s="399"/>
      <c r="O157" s="87" t="str">
        <f t="shared" si="40"/>
        <v/>
      </c>
      <c r="P157" s="88" t="str">
        <f t="shared" si="41"/>
        <v/>
      </c>
      <c r="R157" s="405"/>
      <c r="S157" s="403" t="str">
        <f t="shared" si="46"/>
        <v/>
      </c>
      <c r="T157" s="365" t="str">
        <f t="shared" si="42"/>
        <v/>
      </c>
      <c r="U157" s="70"/>
      <c r="V157" s="405"/>
      <c r="W157" s="70"/>
      <c r="X157" s="405"/>
      <c r="Z157" s="403" t="str">
        <f t="shared" si="47"/>
        <v/>
      </c>
      <c r="AA157" s="365" t="str">
        <f t="shared" si="43"/>
        <v/>
      </c>
      <c r="AB157" s="403" t="str">
        <f t="shared" si="44"/>
        <v/>
      </c>
      <c r="AC157" s="365" t="str">
        <f t="shared" si="45"/>
        <v/>
      </c>
      <c r="AD157" s="461"/>
    </row>
    <row r="158" spans="2:30" ht="13.5" collapsed="1" thickBot="1" x14ac:dyDescent="0.25">
      <c r="B158" s="32"/>
      <c r="C158" s="32"/>
      <c r="D158" s="103"/>
      <c r="E158" s="110"/>
      <c r="F158" s="110"/>
      <c r="G158" s="111"/>
      <c r="H158" s="112"/>
      <c r="I158" s="29"/>
      <c r="J158" s="111"/>
      <c r="L158" s="418" t="s">
        <v>102</v>
      </c>
      <c r="M158" s="78"/>
      <c r="N158" s="101">
        <f>SUM(N133:N157)</f>
        <v>0</v>
      </c>
      <c r="O158" s="101">
        <f>SUM(O133:O157)</f>
        <v>0</v>
      </c>
      <c r="P158" s="101">
        <f>SUM(P133:P157)</f>
        <v>0</v>
      </c>
      <c r="Q158" s="29"/>
      <c r="R158" s="439">
        <f>SUM(R133:R157)</f>
        <v>0</v>
      </c>
      <c r="S158" s="102">
        <f>SUM(S133:S157)</f>
        <v>0</v>
      </c>
      <c r="T158" s="102">
        <f>SUM(T133:T157)</f>
        <v>0</v>
      </c>
      <c r="V158" s="439">
        <f>SUM(V133:V157)</f>
        <v>0</v>
      </c>
      <c r="W158" s="70"/>
      <c r="X158" s="439">
        <f>SUM(X133:X157)</f>
        <v>0</v>
      </c>
      <c r="Z158" s="102">
        <f>SUM(Z133:Z157)</f>
        <v>0</v>
      </c>
      <c r="AA158" s="102">
        <f>SUM(AA133:AA157)</f>
        <v>0</v>
      </c>
      <c r="AB158" s="102">
        <f>SUM(AB133:AB157)</f>
        <v>0</v>
      </c>
      <c r="AC158" s="102">
        <f>SUM(AC133:AC157)</f>
        <v>0</v>
      </c>
      <c r="AD158" s="100"/>
    </row>
    <row r="159" spans="2:30" ht="13.5" thickBot="1" x14ac:dyDescent="0.25">
      <c r="B159" s="32"/>
      <c r="C159" s="32"/>
      <c r="D159" s="103"/>
      <c r="E159" s="110"/>
      <c r="F159" s="110"/>
      <c r="G159" s="111"/>
      <c r="H159" s="112"/>
      <c r="I159" s="29"/>
      <c r="J159" s="111"/>
      <c r="W159" s="100"/>
      <c r="X159" s="100"/>
      <c r="AB159" s="100"/>
    </row>
    <row r="160" spans="2:30" ht="15" customHeight="1" thickBot="1" x14ac:dyDescent="0.25">
      <c r="B160" s="503" t="s">
        <v>124</v>
      </c>
      <c r="C160" s="503"/>
      <c r="D160" s="503"/>
      <c r="E160" s="503"/>
      <c r="F160" s="29"/>
      <c r="I160" s="29"/>
      <c r="P160" s="29"/>
      <c r="Q160" s="29"/>
      <c r="R160" s="406" t="s">
        <v>87</v>
      </c>
      <c r="S160" s="401"/>
      <c r="T160" s="402"/>
      <c r="U160" s="29"/>
      <c r="V160" s="498" t="s">
        <v>61</v>
      </c>
      <c r="W160" s="6"/>
      <c r="X160" s="498" t="s">
        <v>62</v>
      </c>
      <c r="Z160" s="412"/>
      <c r="AA160" s="413"/>
      <c r="AB160" s="412"/>
      <c r="AC160" s="413"/>
      <c r="AD160" s="463"/>
    </row>
    <row r="161" spans="1:30" ht="13.5" thickBot="1" x14ac:dyDescent="0.25">
      <c r="B161" s="106"/>
      <c r="C161" s="106"/>
      <c r="D161" s="107"/>
      <c r="E161" s="107"/>
      <c r="G161" s="107"/>
      <c r="H161" s="108"/>
      <c r="I161" s="95"/>
      <c r="J161" s="107"/>
      <c r="K161" s="107"/>
      <c r="L161" s="107"/>
      <c r="P161" s="29"/>
      <c r="Q161" s="29"/>
      <c r="R161" s="6"/>
      <c r="S161" s="6"/>
      <c r="T161" s="6"/>
      <c r="U161" s="29"/>
      <c r="V161" s="499"/>
      <c r="W161" s="6"/>
      <c r="X161" s="499"/>
      <c r="Z161" s="6"/>
      <c r="AA161" s="6"/>
      <c r="AB161" s="6"/>
      <c r="AC161" s="97"/>
      <c r="AD161" s="97"/>
    </row>
    <row r="162" spans="1:30" ht="21" customHeight="1" thickBot="1" x14ac:dyDescent="0.25">
      <c r="A162" s="120"/>
      <c r="B162" s="504" t="s">
        <v>109</v>
      </c>
      <c r="C162" s="505"/>
      <c r="D162" s="505"/>
      <c r="E162" s="505"/>
      <c r="F162" s="505"/>
      <c r="G162" s="505"/>
      <c r="H162" s="505"/>
      <c r="I162" s="505"/>
      <c r="J162" s="505"/>
      <c r="K162" s="506"/>
      <c r="L162" s="236" t="s">
        <v>235</v>
      </c>
      <c r="M162" s="143" t="s">
        <v>94</v>
      </c>
      <c r="N162" s="237" t="s">
        <v>66</v>
      </c>
      <c r="O162" s="237" t="s">
        <v>95</v>
      </c>
      <c r="P162" s="237" t="s">
        <v>96</v>
      </c>
      <c r="Q162" s="120"/>
      <c r="R162" s="239" t="s">
        <v>68</v>
      </c>
      <c r="S162" s="238" t="s">
        <v>97</v>
      </c>
      <c r="T162" s="93" t="s">
        <v>70</v>
      </c>
      <c r="U162" s="119"/>
      <c r="V162" s="239" t="s">
        <v>68</v>
      </c>
      <c r="W162" s="409"/>
      <c r="X162" s="239" t="s">
        <v>68</v>
      </c>
      <c r="Y162" s="120"/>
      <c r="Z162" s="238" t="s">
        <v>97</v>
      </c>
      <c r="AA162" s="238" t="s">
        <v>70</v>
      </c>
      <c r="AB162" s="238" t="s">
        <v>97</v>
      </c>
      <c r="AC162" s="238" t="s">
        <v>70</v>
      </c>
      <c r="AD162" s="118"/>
    </row>
    <row r="163" spans="1:30" x14ac:dyDescent="0.2">
      <c r="B163" s="507"/>
      <c r="C163" s="508"/>
      <c r="D163" s="508"/>
      <c r="E163" s="508"/>
      <c r="F163" s="508"/>
      <c r="G163" s="508"/>
      <c r="H163" s="508"/>
      <c r="I163" s="508"/>
      <c r="J163" s="508"/>
      <c r="K163" s="509"/>
      <c r="L163" s="429" t="s">
        <v>120</v>
      </c>
      <c r="M163" s="257" t="str">
        <f>IF(LEN($C$5)&lt;=1,
    "",
    IF(
        OR($C$5="Overige (zorg-)instellingen",$C$5="Onderneming"),
        IF(Basisgegevens!$C$5="Ja",
            IFERROR(
                INDEX(Hulpsheets!$AO$3:$AR$18,
                    MATCH($C$9,Hulpsheets!$AN$3:$AN$18,0),
                    MATCH($C$6,Hulpsheets!$AO$3:$AR$3,0)
                ),
                ""
            ),
            IFERROR(
                INDEX(Hulpsheets!$AH$3:$AK$18,
                    MATCH($C$9,Hulpsheets!$AG$3:$AG$18,0),
                    MATCH($C$6,Hulpsheets!$AH$3:$AK$3,0)
                ),
                ""
            )
        ),
        IF($L163="Niet-economische activiteit",
            100%,
            IF(Basisgegevens!$C$5="Ja",
                IFERROR(
                    INDEX(Hulpsheets!$AO$3:$AR$18,
                        MATCH($C$9,Hulpsheets!$AN$3:$AN$18,0),
                        MATCH($C$6,Hulpsheets!$AO$3:$AR$3,0)
                    ),
                    ""
                ),
                IFERROR(
                    INDEX(Hulpsheets!$AH$3:$AK$18,
                        MATCH($C$9,Hulpsheets!$AG$3:$AG$18,0),
                        MATCH($C$6,Hulpsheets!$AH$3:$AK$3,0)
                    ),
                    ""
                )
            )
        )
    )
)</f>
        <v/>
      </c>
      <c r="N163" s="398"/>
      <c r="O163" s="394" t="str">
        <f t="shared" ref="O163:O187" si="48">IFERROR(N163*M163,"")</f>
        <v/>
      </c>
      <c r="P163" s="85" t="str">
        <f t="shared" ref="P163:P187" si="49">IFERROR(N163-O163,"")</f>
        <v/>
      </c>
      <c r="R163" s="404"/>
      <c r="S163" s="403" t="str">
        <f>IFERROR($R163*(1-$M163),"")</f>
        <v/>
      </c>
      <c r="T163" s="130" t="str">
        <f t="shared" ref="T163:T187" si="50">IFERROR(R163-S163,"")</f>
        <v/>
      </c>
      <c r="U163" s="80"/>
      <c r="V163" s="404"/>
      <c r="W163" s="70"/>
      <c r="X163" s="404"/>
      <c r="Z163" s="403" t="str">
        <f>IFERROR($V163*(1-$M163),"")</f>
        <v/>
      </c>
      <c r="AA163" s="130" t="str">
        <f t="shared" ref="AA163:AA187" si="51">IFERROR(V163-Z163,"")</f>
        <v/>
      </c>
      <c r="AB163" s="403" t="str">
        <f t="shared" ref="AB163:AB187" si="52">IFERROR($X163*(1-$M163),"")</f>
        <v/>
      </c>
      <c r="AC163" s="130" t="str">
        <f t="shared" ref="AC163:AC187" si="53">IFERROR(X163-AB163,"")</f>
        <v/>
      </c>
      <c r="AD163" s="461"/>
    </row>
    <row r="164" spans="1:30" x14ac:dyDescent="0.2">
      <c r="B164" s="500"/>
      <c r="C164" s="501"/>
      <c r="D164" s="501"/>
      <c r="E164" s="501"/>
      <c r="F164" s="501"/>
      <c r="G164" s="501"/>
      <c r="H164" s="501"/>
      <c r="I164" s="501"/>
      <c r="J164" s="501"/>
      <c r="K164" s="502"/>
      <c r="L164" s="429" t="s">
        <v>120</v>
      </c>
      <c r="M164" s="257" t="str">
        <f>IF(LEN($C$5)&lt;=1,
    "",
    IF(
        OR($C$5="Overige (zorg-)instellingen",$C$5="Onderneming"),
        IF(Basisgegevens!$C$5="Ja",
            IFERROR(
                INDEX(Hulpsheets!$AO$3:$AR$18,
                    MATCH($C$9,Hulpsheets!$AN$3:$AN$18,0),
                    MATCH($C$6,Hulpsheets!$AO$3:$AR$3,0)
                ),
                ""
            ),
            IFERROR(
                INDEX(Hulpsheets!$AH$3:$AK$18,
                    MATCH($C$9,Hulpsheets!$AG$3:$AG$18,0),
                    MATCH($C$6,Hulpsheets!$AH$3:$AK$3,0)
                ),
                ""
            )
        ),
        IF($L164="Niet-economische activiteit",
            100%,
            IF(Basisgegevens!$C$5="Ja",
                IFERROR(
                    INDEX(Hulpsheets!$AO$3:$AR$18,
                        MATCH($C$9,Hulpsheets!$AN$3:$AN$18,0),
                        MATCH($C$6,Hulpsheets!$AO$3:$AR$3,0)
                    ),
                    ""
                ),
                IFERROR(
                    INDEX(Hulpsheets!$AH$3:$AK$18,
                        MATCH($C$9,Hulpsheets!$AG$3:$AG$18,0),
                        MATCH($C$6,Hulpsheets!$AH$3:$AK$3,0)
                    ),
                    ""
                )
            )
        )
    )
)</f>
        <v/>
      </c>
      <c r="N164" s="399"/>
      <c r="O164" s="395" t="str">
        <f t="shared" si="48"/>
        <v/>
      </c>
      <c r="P164" s="86" t="str">
        <f t="shared" si="49"/>
        <v/>
      </c>
      <c r="R164" s="404"/>
      <c r="S164" s="403" t="str">
        <f t="shared" ref="S164:S187" si="54">IFERROR($R164*(1-$M164),"")</f>
        <v/>
      </c>
      <c r="T164" s="130" t="str">
        <f t="shared" si="50"/>
        <v/>
      </c>
      <c r="U164" s="70"/>
      <c r="V164" s="404"/>
      <c r="W164" s="70"/>
      <c r="X164" s="404"/>
      <c r="Z164" s="403" t="str">
        <f t="shared" ref="Z164:Z187" si="55">IFERROR($V164*(1-$M164),"")</f>
        <v/>
      </c>
      <c r="AA164" s="130" t="str">
        <f t="shared" si="51"/>
        <v/>
      </c>
      <c r="AB164" s="403" t="str">
        <f t="shared" si="52"/>
        <v/>
      </c>
      <c r="AC164" s="130" t="str">
        <f t="shared" si="53"/>
        <v/>
      </c>
      <c r="AD164" s="461"/>
    </row>
    <row r="165" spans="1:30" x14ac:dyDescent="0.2">
      <c r="B165" s="500"/>
      <c r="C165" s="501"/>
      <c r="D165" s="501"/>
      <c r="E165" s="501"/>
      <c r="F165" s="501"/>
      <c r="G165" s="501"/>
      <c r="H165" s="501"/>
      <c r="I165" s="501"/>
      <c r="J165" s="501"/>
      <c r="K165" s="502"/>
      <c r="L165" s="429" t="s">
        <v>120</v>
      </c>
      <c r="M165" s="257" t="str">
        <f>IF(LEN($C$5)&lt;=1,
    "",
    IF(
        OR($C$5="Overige (zorg-)instellingen",$C$5="Onderneming"),
        IF(Basisgegevens!$C$5="Ja",
            IFERROR(
                INDEX(Hulpsheets!$AO$3:$AR$18,
                    MATCH($C$9,Hulpsheets!$AN$3:$AN$18,0),
                    MATCH($C$6,Hulpsheets!$AO$3:$AR$3,0)
                ),
                ""
            ),
            IFERROR(
                INDEX(Hulpsheets!$AH$3:$AK$18,
                    MATCH($C$9,Hulpsheets!$AG$3:$AG$18,0),
                    MATCH($C$6,Hulpsheets!$AH$3:$AK$3,0)
                ),
                ""
            )
        ),
        IF($L165="Niet-economische activiteit",
            100%,
            IF(Basisgegevens!$C$5="Ja",
                IFERROR(
                    INDEX(Hulpsheets!$AO$3:$AR$18,
                        MATCH($C$9,Hulpsheets!$AN$3:$AN$18,0),
                        MATCH($C$6,Hulpsheets!$AO$3:$AR$3,0)
                    ),
                    ""
                ),
                IFERROR(
                    INDEX(Hulpsheets!$AH$3:$AK$18,
                        MATCH($C$9,Hulpsheets!$AG$3:$AG$18,0),
                        MATCH($C$6,Hulpsheets!$AH$3:$AK$3,0)
                    ),
                    ""
                )
            )
        )
    )
)</f>
        <v/>
      </c>
      <c r="N165" s="399"/>
      <c r="O165" s="395" t="str">
        <f t="shared" si="48"/>
        <v/>
      </c>
      <c r="P165" s="86" t="str">
        <f t="shared" si="49"/>
        <v/>
      </c>
      <c r="R165" s="404"/>
      <c r="S165" s="403" t="str">
        <f t="shared" si="54"/>
        <v/>
      </c>
      <c r="T165" s="130" t="str">
        <f t="shared" si="50"/>
        <v/>
      </c>
      <c r="U165" s="70"/>
      <c r="V165" s="404"/>
      <c r="W165" s="70"/>
      <c r="X165" s="404"/>
      <c r="Z165" s="403" t="str">
        <f t="shared" si="55"/>
        <v/>
      </c>
      <c r="AA165" s="130" t="str">
        <f t="shared" si="51"/>
        <v/>
      </c>
      <c r="AB165" s="403" t="str">
        <f t="shared" si="52"/>
        <v/>
      </c>
      <c r="AC165" s="130" t="str">
        <f t="shared" si="53"/>
        <v/>
      </c>
      <c r="AD165" s="461"/>
    </row>
    <row r="166" spans="1:30" x14ac:dyDescent="0.2">
      <c r="B166" s="500"/>
      <c r="C166" s="501"/>
      <c r="D166" s="501"/>
      <c r="E166" s="501"/>
      <c r="F166" s="501"/>
      <c r="G166" s="501"/>
      <c r="H166" s="501"/>
      <c r="I166" s="501"/>
      <c r="J166" s="501"/>
      <c r="K166" s="502"/>
      <c r="L166" s="429" t="s">
        <v>120</v>
      </c>
      <c r="M166" s="257" t="str">
        <f>IF(LEN($C$5)&lt;=1,
    "",
    IF(
        OR($C$5="Overige (zorg-)instellingen",$C$5="Onderneming"),
        IF(Basisgegevens!$C$5="Ja",
            IFERROR(
                INDEX(Hulpsheets!$AO$3:$AR$18,
                    MATCH($C$9,Hulpsheets!$AN$3:$AN$18,0),
                    MATCH($C$6,Hulpsheets!$AO$3:$AR$3,0)
                ),
                ""
            ),
            IFERROR(
                INDEX(Hulpsheets!$AH$3:$AK$18,
                    MATCH($C$9,Hulpsheets!$AG$3:$AG$18,0),
                    MATCH($C$6,Hulpsheets!$AH$3:$AK$3,0)
                ),
                ""
            )
        ),
        IF($L166="Niet-economische activiteit",
            100%,
            IF(Basisgegevens!$C$5="Ja",
                IFERROR(
                    INDEX(Hulpsheets!$AO$3:$AR$18,
                        MATCH($C$9,Hulpsheets!$AN$3:$AN$18,0),
                        MATCH($C$6,Hulpsheets!$AO$3:$AR$3,0)
                    ),
                    ""
                ),
                IFERROR(
                    INDEX(Hulpsheets!$AH$3:$AK$18,
                        MATCH($C$9,Hulpsheets!$AG$3:$AG$18,0),
                        MATCH($C$6,Hulpsheets!$AH$3:$AK$3,0)
                    ),
                    ""
                )
            )
        )
    )
)</f>
        <v/>
      </c>
      <c r="N166" s="399"/>
      <c r="O166" s="395" t="str">
        <f t="shared" si="48"/>
        <v/>
      </c>
      <c r="P166" s="86" t="str">
        <f t="shared" si="49"/>
        <v/>
      </c>
      <c r="R166" s="404"/>
      <c r="S166" s="403" t="str">
        <f t="shared" si="54"/>
        <v/>
      </c>
      <c r="T166" s="130" t="str">
        <f t="shared" si="50"/>
        <v/>
      </c>
      <c r="U166" s="70"/>
      <c r="V166" s="404"/>
      <c r="W166" s="70"/>
      <c r="X166" s="404"/>
      <c r="Z166" s="403" t="str">
        <f t="shared" si="55"/>
        <v/>
      </c>
      <c r="AA166" s="130" t="str">
        <f t="shared" si="51"/>
        <v/>
      </c>
      <c r="AB166" s="403" t="str">
        <f t="shared" si="52"/>
        <v/>
      </c>
      <c r="AC166" s="130" t="str">
        <f t="shared" si="53"/>
        <v/>
      </c>
      <c r="AD166" s="461"/>
    </row>
    <row r="167" spans="1:30" x14ac:dyDescent="0.2">
      <c r="B167" s="500"/>
      <c r="C167" s="501"/>
      <c r="D167" s="501"/>
      <c r="E167" s="501"/>
      <c r="F167" s="501"/>
      <c r="G167" s="501"/>
      <c r="H167" s="501"/>
      <c r="I167" s="501"/>
      <c r="J167" s="501"/>
      <c r="K167" s="502"/>
      <c r="L167" s="429" t="s">
        <v>120</v>
      </c>
      <c r="M167" s="257" t="str">
        <f>IF(LEN($C$5)&lt;=1,
    "",
    IF(
        OR($C$5="Overige (zorg-)instellingen",$C$5="Onderneming"),
        IF(Basisgegevens!$C$5="Ja",
            IFERROR(
                INDEX(Hulpsheets!$AO$3:$AR$18,
                    MATCH($C$9,Hulpsheets!$AN$3:$AN$18,0),
                    MATCH($C$6,Hulpsheets!$AO$3:$AR$3,0)
                ),
                ""
            ),
            IFERROR(
                INDEX(Hulpsheets!$AH$3:$AK$18,
                    MATCH($C$9,Hulpsheets!$AG$3:$AG$18,0),
                    MATCH($C$6,Hulpsheets!$AH$3:$AK$3,0)
                ),
                ""
            )
        ),
        IF($L167="Niet-economische activiteit",
            100%,
            IF(Basisgegevens!$C$5="Ja",
                IFERROR(
                    INDEX(Hulpsheets!$AO$3:$AR$18,
                        MATCH($C$9,Hulpsheets!$AN$3:$AN$18,0),
                        MATCH($C$6,Hulpsheets!$AO$3:$AR$3,0)
                    ),
                    ""
                ),
                IFERROR(
                    INDEX(Hulpsheets!$AH$3:$AK$18,
                        MATCH($C$9,Hulpsheets!$AG$3:$AG$18,0),
                        MATCH($C$6,Hulpsheets!$AH$3:$AK$3,0)
                    ),
                    ""
                )
            )
        )
    )
)</f>
        <v/>
      </c>
      <c r="N167" s="399"/>
      <c r="O167" s="395" t="str">
        <f t="shared" si="48"/>
        <v/>
      </c>
      <c r="P167" s="86" t="str">
        <f t="shared" si="49"/>
        <v/>
      </c>
      <c r="R167" s="404"/>
      <c r="S167" s="403" t="str">
        <f t="shared" si="54"/>
        <v/>
      </c>
      <c r="T167" s="130" t="str">
        <f t="shared" si="50"/>
        <v/>
      </c>
      <c r="U167" s="70"/>
      <c r="V167" s="404"/>
      <c r="W167" s="70"/>
      <c r="X167" s="404"/>
      <c r="Z167" s="403" t="str">
        <f t="shared" si="55"/>
        <v/>
      </c>
      <c r="AA167" s="130" t="str">
        <f t="shared" si="51"/>
        <v/>
      </c>
      <c r="AB167" s="403" t="str">
        <f t="shared" si="52"/>
        <v/>
      </c>
      <c r="AC167" s="130" t="str">
        <f t="shared" si="53"/>
        <v/>
      </c>
      <c r="AD167" s="461"/>
    </row>
    <row r="168" spans="1:30" x14ac:dyDescent="0.2">
      <c r="B168" s="500"/>
      <c r="C168" s="501"/>
      <c r="D168" s="501"/>
      <c r="E168" s="501"/>
      <c r="F168" s="501"/>
      <c r="G168" s="501"/>
      <c r="H168" s="501"/>
      <c r="I168" s="501"/>
      <c r="J168" s="501"/>
      <c r="K168" s="502"/>
      <c r="L168" s="429" t="s">
        <v>120</v>
      </c>
      <c r="M168" s="257" t="str">
        <f>IF(LEN($C$5)&lt;=1,
    "",
    IF(
        OR($C$5="Overige (zorg-)instellingen",$C$5="Onderneming"),
        IF(Basisgegevens!$C$5="Ja",
            IFERROR(
                INDEX(Hulpsheets!$AO$3:$AR$18,
                    MATCH($C$9,Hulpsheets!$AN$3:$AN$18,0),
                    MATCH($C$6,Hulpsheets!$AO$3:$AR$3,0)
                ),
                ""
            ),
            IFERROR(
                INDEX(Hulpsheets!$AH$3:$AK$18,
                    MATCH($C$9,Hulpsheets!$AG$3:$AG$18,0),
                    MATCH($C$6,Hulpsheets!$AH$3:$AK$3,0)
                ),
                ""
            )
        ),
        IF($L168="Niet-economische activiteit",
            100%,
            IF(Basisgegevens!$C$5="Ja",
                IFERROR(
                    INDEX(Hulpsheets!$AO$3:$AR$18,
                        MATCH($C$9,Hulpsheets!$AN$3:$AN$18,0),
                        MATCH($C$6,Hulpsheets!$AO$3:$AR$3,0)
                    ),
                    ""
                ),
                IFERROR(
                    INDEX(Hulpsheets!$AH$3:$AK$18,
                        MATCH($C$9,Hulpsheets!$AG$3:$AG$18,0),
                        MATCH($C$6,Hulpsheets!$AH$3:$AK$3,0)
                    ),
                    ""
                )
            )
        )
    )
)</f>
        <v/>
      </c>
      <c r="N168" s="399"/>
      <c r="O168" s="395" t="str">
        <f t="shared" si="48"/>
        <v/>
      </c>
      <c r="P168" s="86" t="str">
        <f t="shared" si="49"/>
        <v/>
      </c>
      <c r="R168" s="404"/>
      <c r="S168" s="403" t="str">
        <f t="shared" si="54"/>
        <v/>
      </c>
      <c r="T168" s="130" t="str">
        <f t="shared" si="50"/>
        <v/>
      </c>
      <c r="U168" s="70"/>
      <c r="V168" s="404"/>
      <c r="W168" s="70"/>
      <c r="X168" s="404"/>
      <c r="Z168" s="403" t="str">
        <f t="shared" si="55"/>
        <v/>
      </c>
      <c r="AA168" s="130" t="str">
        <f t="shared" si="51"/>
        <v/>
      </c>
      <c r="AB168" s="403" t="str">
        <f t="shared" si="52"/>
        <v/>
      </c>
      <c r="AC168" s="130" t="str">
        <f t="shared" si="53"/>
        <v/>
      </c>
      <c r="AD168" s="461"/>
    </row>
    <row r="169" spans="1:30" x14ac:dyDescent="0.2">
      <c r="B169" s="500"/>
      <c r="C169" s="501"/>
      <c r="D169" s="501"/>
      <c r="E169" s="501"/>
      <c r="F169" s="501"/>
      <c r="G169" s="501"/>
      <c r="H169" s="501"/>
      <c r="I169" s="501"/>
      <c r="J169" s="501"/>
      <c r="K169" s="502"/>
      <c r="L169" s="429" t="s">
        <v>120</v>
      </c>
      <c r="M169" s="257" t="str">
        <f>IF(LEN($C$5)&lt;=1,
    "",
    IF(
        OR($C$5="Overige (zorg-)instellingen",$C$5="Onderneming"),
        IF(Basisgegevens!$C$5="Ja",
            IFERROR(
                INDEX(Hulpsheets!$AO$3:$AR$18,
                    MATCH($C$9,Hulpsheets!$AN$3:$AN$18,0),
                    MATCH($C$6,Hulpsheets!$AO$3:$AR$3,0)
                ),
                ""
            ),
            IFERROR(
                INDEX(Hulpsheets!$AH$3:$AK$18,
                    MATCH($C$9,Hulpsheets!$AG$3:$AG$18,0),
                    MATCH($C$6,Hulpsheets!$AH$3:$AK$3,0)
                ),
                ""
            )
        ),
        IF($L169="Niet-economische activiteit",
            100%,
            IF(Basisgegevens!$C$5="Ja",
                IFERROR(
                    INDEX(Hulpsheets!$AO$3:$AR$18,
                        MATCH($C$9,Hulpsheets!$AN$3:$AN$18,0),
                        MATCH($C$6,Hulpsheets!$AO$3:$AR$3,0)
                    ),
                    ""
                ),
                IFERROR(
                    INDEX(Hulpsheets!$AH$3:$AK$18,
                        MATCH($C$9,Hulpsheets!$AG$3:$AG$18,0),
                        MATCH($C$6,Hulpsheets!$AH$3:$AK$3,0)
                    ),
                    ""
                )
            )
        )
    )
)</f>
        <v/>
      </c>
      <c r="N169" s="399"/>
      <c r="O169" s="395" t="str">
        <f t="shared" si="48"/>
        <v/>
      </c>
      <c r="P169" s="86" t="str">
        <f t="shared" si="49"/>
        <v/>
      </c>
      <c r="R169" s="404"/>
      <c r="S169" s="403" t="str">
        <f t="shared" si="54"/>
        <v/>
      </c>
      <c r="T169" s="130" t="str">
        <f t="shared" si="50"/>
        <v/>
      </c>
      <c r="U169" s="70"/>
      <c r="V169" s="404"/>
      <c r="W169" s="70"/>
      <c r="X169" s="404"/>
      <c r="Z169" s="403" t="str">
        <f t="shared" si="55"/>
        <v/>
      </c>
      <c r="AA169" s="130" t="str">
        <f t="shared" si="51"/>
        <v/>
      </c>
      <c r="AB169" s="403" t="str">
        <f t="shared" si="52"/>
        <v/>
      </c>
      <c r="AC169" s="130" t="str">
        <f t="shared" si="53"/>
        <v/>
      </c>
      <c r="AD169" s="461"/>
    </row>
    <row r="170" spans="1:30" x14ac:dyDescent="0.2">
      <c r="B170" s="500"/>
      <c r="C170" s="501"/>
      <c r="D170" s="501"/>
      <c r="E170" s="501"/>
      <c r="F170" s="501"/>
      <c r="G170" s="501"/>
      <c r="H170" s="501"/>
      <c r="I170" s="501"/>
      <c r="J170" s="501"/>
      <c r="K170" s="502"/>
      <c r="L170" s="429" t="s">
        <v>120</v>
      </c>
      <c r="M170" s="257" t="str">
        <f>IF(LEN($C$5)&lt;=1,
    "",
    IF(
        OR($C$5="Overige (zorg-)instellingen",$C$5="Onderneming"),
        IF(Basisgegevens!$C$5="Ja",
            IFERROR(
                INDEX(Hulpsheets!$AO$3:$AR$18,
                    MATCH($C$9,Hulpsheets!$AN$3:$AN$18,0),
                    MATCH($C$6,Hulpsheets!$AO$3:$AR$3,0)
                ),
                ""
            ),
            IFERROR(
                INDEX(Hulpsheets!$AH$3:$AK$18,
                    MATCH($C$9,Hulpsheets!$AG$3:$AG$18,0),
                    MATCH($C$6,Hulpsheets!$AH$3:$AK$3,0)
                ),
                ""
            )
        ),
        IF($L170="Niet-economische activiteit",
            100%,
            IF(Basisgegevens!$C$5="Ja",
                IFERROR(
                    INDEX(Hulpsheets!$AO$3:$AR$18,
                        MATCH($C$9,Hulpsheets!$AN$3:$AN$18,0),
                        MATCH($C$6,Hulpsheets!$AO$3:$AR$3,0)
                    ),
                    ""
                ),
                IFERROR(
                    INDEX(Hulpsheets!$AH$3:$AK$18,
                        MATCH($C$9,Hulpsheets!$AG$3:$AG$18,0),
                        MATCH($C$6,Hulpsheets!$AH$3:$AK$3,0)
                    ),
                    ""
                )
            )
        )
    )
)</f>
        <v/>
      </c>
      <c r="N170" s="399"/>
      <c r="O170" s="395" t="str">
        <f t="shared" si="48"/>
        <v/>
      </c>
      <c r="P170" s="86" t="str">
        <f t="shared" si="49"/>
        <v/>
      </c>
      <c r="R170" s="404"/>
      <c r="S170" s="403" t="str">
        <f t="shared" si="54"/>
        <v/>
      </c>
      <c r="T170" s="130" t="str">
        <f t="shared" si="50"/>
        <v/>
      </c>
      <c r="U170" s="70"/>
      <c r="V170" s="404"/>
      <c r="W170" s="70"/>
      <c r="X170" s="404"/>
      <c r="Z170" s="403" t="str">
        <f t="shared" si="55"/>
        <v/>
      </c>
      <c r="AA170" s="130" t="str">
        <f t="shared" si="51"/>
        <v/>
      </c>
      <c r="AB170" s="403" t="str">
        <f t="shared" si="52"/>
        <v/>
      </c>
      <c r="AC170" s="130" t="str">
        <f t="shared" si="53"/>
        <v/>
      </c>
      <c r="AD170" s="461"/>
    </row>
    <row r="171" spans="1:30" x14ac:dyDescent="0.2">
      <c r="B171" s="500"/>
      <c r="C171" s="501"/>
      <c r="D171" s="501"/>
      <c r="E171" s="501"/>
      <c r="F171" s="501"/>
      <c r="G171" s="501"/>
      <c r="H171" s="501"/>
      <c r="I171" s="501"/>
      <c r="J171" s="501"/>
      <c r="K171" s="502"/>
      <c r="L171" s="429" t="s">
        <v>120</v>
      </c>
      <c r="M171" s="257" t="str">
        <f>IF(LEN($C$5)&lt;=1,
    "",
    IF(
        OR($C$5="Overige (zorg-)instellingen",$C$5="Onderneming"),
        IF(Basisgegevens!$C$5="Ja",
            IFERROR(
                INDEX(Hulpsheets!$AO$3:$AR$18,
                    MATCH($C$9,Hulpsheets!$AN$3:$AN$18,0),
                    MATCH($C$6,Hulpsheets!$AO$3:$AR$3,0)
                ),
                ""
            ),
            IFERROR(
                INDEX(Hulpsheets!$AH$3:$AK$18,
                    MATCH($C$9,Hulpsheets!$AG$3:$AG$18,0),
                    MATCH($C$6,Hulpsheets!$AH$3:$AK$3,0)
                ),
                ""
            )
        ),
        IF($L171="Niet-economische activiteit",
            100%,
            IF(Basisgegevens!$C$5="Ja",
                IFERROR(
                    INDEX(Hulpsheets!$AO$3:$AR$18,
                        MATCH($C$9,Hulpsheets!$AN$3:$AN$18,0),
                        MATCH($C$6,Hulpsheets!$AO$3:$AR$3,0)
                    ),
                    ""
                ),
                IFERROR(
                    INDEX(Hulpsheets!$AH$3:$AK$18,
                        MATCH($C$9,Hulpsheets!$AG$3:$AG$18,0),
                        MATCH($C$6,Hulpsheets!$AH$3:$AK$3,0)
                    ),
                    ""
                )
            )
        )
    )
)</f>
        <v/>
      </c>
      <c r="N171" s="399"/>
      <c r="O171" s="395" t="str">
        <f t="shared" si="48"/>
        <v/>
      </c>
      <c r="P171" s="86" t="str">
        <f t="shared" si="49"/>
        <v/>
      </c>
      <c r="R171" s="404"/>
      <c r="S171" s="403" t="str">
        <f t="shared" si="54"/>
        <v/>
      </c>
      <c r="T171" s="130" t="str">
        <f t="shared" si="50"/>
        <v/>
      </c>
      <c r="U171" s="70"/>
      <c r="V171" s="404"/>
      <c r="W171" s="70"/>
      <c r="X171" s="404"/>
      <c r="Z171" s="403" t="str">
        <f t="shared" si="55"/>
        <v/>
      </c>
      <c r="AA171" s="130" t="str">
        <f t="shared" si="51"/>
        <v/>
      </c>
      <c r="AB171" s="403" t="str">
        <f t="shared" si="52"/>
        <v/>
      </c>
      <c r="AC171" s="130" t="str">
        <f t="shared" si="53"/>
        <v/>
      </c>
      <c r="AD171" s="461"/>
    </row>
    <row r="172" spans="1:30" x14ac:dyDescent="0.2">
      <c r="B172" s="500"/>
      <c r="C172" s="501"/>
      <c r="D172" s="501"/>
      <c r="E172" s="501"/>
      <c r="F172" s="501"/>
      <c r="G172" s="501"/>
      <c r="H172" s="501"/>
      <c r="I172" s="501"/>
      <c r="J172" s="501"/>
      <c r="K172" s="502"/>
      <c r="L172" s="429" t="s">
        <v>120</v>
      </c>
      <c r="M172" s="257" t="str">
        <f>IF(LEN($C$5)&lt;=1,
    "",
    IF(
        OR($C$5="Overige (zorg-)instellingen",$C$5="Onderneming"),
        IF(Basisgegevens!$C$5="Ja",
            IFERROR(
                INDEX(Hulpsheets!$AO$3:$AR$18,
                    MATCH($C$9,Hulpsheets!$AN$3:$AN$18,0),
                    MATCH($C$6,Hulpsheets!$AO$3:$AR$3,0)
                ),
                ""
            ),
            IFERROR(
                INDEX(Hulpsheets!$AH$3:$AK$18,
                    MATCH($C$9,Hulpsheets!$AG$3:$AG$18,0),
                    MATCH($C$6,Hulpsheets!$AH$3:$AK$3,0)
                ),
                ""
            )
        ),
        IF($L172="Niet-economische activiteit",
            100%,
            IF(Basisgegevens!$C$5="Ja",
                IFERROR(
                    INDEX(Hulpsheets!$AO$3:$AR$18,
                        MATCH($C$9,Hulpsheets!$AN$3:$AN$18,0),
                        MATCH($C$6,Hulpsheets!$AO$3:$AR$3,0)
                    ),
                    ""
                ),
                IFERROR(
                    INDEX(Hulpsheets!$AH$3:$AK$18,
                        MATCH($C$9,Hulpsheets!$AG$3:$AG$18,0),
                        MATCH($C$6,Hulpsheets!$AH$3:$AK$3,0)
                    ),
                    ""
                )
            )
        )
    )
)</f>
        <v/>
      </c>
      <c r="N172" s="399"/>
      <c r="O172" s="395" t="str">
        <f t="shared" si="48"/>
        <v/>
      </c>
      <c r="P172" s="86" t="str">
        <f t="shared" si="49"/>
        <v/>
      </c>
      <c r="R172" s="404"/>
      <c r="S172" s="403" t="str">
        <f t="shared" si="54"/>
        <v/>
      </c>
      <c r="T172" s="130" t="str">
        <f t="shared" si="50"/>
        <v/>
      </c>
      <c r="U172" s="70"/>
      <c r="V172" s="404"/>
      <c r="W172" s="70"/>
      <c r="X172" s="404"/>
      <c r="Z172" s="403" t="str">
        <f t="shared" si="55"/>
        <v/>
      </c>
      <c r="AA172" s="130" t="str">
        <f t="shared" si="51"/>
        <v/>
      </c>
      <c r="AB172" s="403" t="str">
        <f t="shared" si="52"/>
        <v/>
      </c>
      <c r="AC172" s="130" t="str">
        <f t="shared" si="53"/>
        <v/>
      </c>
      <c r="AD172" s="461"/>
    </row>
    <row r="173" spans="1:30" x14ac:dyDescent="0.2">
      <c r="B173" s="500"/>
      <c r="C173" s="501"/>
      <c r="D173" s="501"/>
      <c r="E173" s="501"/>
      <c r="F173" s="501"/>
      <c r="G173" s="501"/>
      <c r="H173" s="501"/>
      <c r="I173" s="501"/>
      <c r="J173" s="501"/>
      <c r="K173" s="502"/>
      <c r="L173" s="429" t="s">
        <v>120</v>
      </c>
      <c r="M173" s="257" t="str">
        <f>IF(LEN($C$5)&lt;=1,
    "",
    IF(
        OR($C$5="Overige (zorg-)instellingen",$C$5="Onderneming"),
        IF(Basisgegevens!$C$5="Ja",
            IFERROR(
                INDEX(Hulpsheets!$AO$3:$AR$18,
                    MATCH($C$9,Hulpsheets!$AN$3:$AN$18,0),
                    MATCH($C$6,Hulpsheets!$AO$3:$AR$3,0)
                ),
                ""
            ),
            IFERROR(
                INDEX(Hulpsheets!$AH$3:$AK$18,
                    MATCH($C$9,Hulpsheets!$AG$3:$AG$18,0),
                    MATCH($C$6,Hulpsheets!$AH$3:$AK$3,0)
                ),
                ""
            )
        ),
        IF($L173="Niet-economische activiteit",
            100%,
            IF(Basisgegevens!$C$5="Ja",
                IFERROR(
                    INDEX(Hulpsheets!$AO$3:$AR$18,
                        MATCH($C$9,Hulpsheets!$AN$3:$AN$18,0),
                        MATCH($C$6,Hulpsheets!$AO$3:$AR$3,0)
                    ),
                    ""
                ),
                IFERROR(
                    INDEX(Hulpsheets!$AH$3:$AK$18,
                        MATCH($C$9,Hulpsheets!$AG$3:$AG$18,0),
                        MATCH($C$6,Hulpsheets!$AH$3:$AK$3,0)
                    ),
                    ""
                )
            )
        )
    )
)</f>
        <v/>
      </c>
      <c r="N173" s="399"/>
      <c r="O173" s="395" t="str">
        <f t="shared" si="48"/>
        <v/>
      </c>
      <c r="P173" s="86" t="str">
        <f t="shared" si="49"/>
        <v/>
      </c>
      <c r="R173" s="404"/>
      <c r="S173" s="403" t="str">
        <f t="shared" si="54"/>
        <v/>
      </c>
      <c r="T173" s="130" t="str">
        <f t="shared" si="50"/>
        <v/>
      </c>
      <c r="U173" s="70"/>
      <c r="V173" s="404"/>
      <c r="W173" s="70"/>
      <c r="X173" s="404"/>
      <c r="Z173" s="403" t="str">
        <f t="shared" si="55"/>
        <v/>
      </c>
      <c r="AA173" s="130" t="str">
        <f t="shared" si="51"/>
        <v/>
      </c>
      <c r="AB173" s="403" t="str">
        <f t="shared" si="52"/>
        <v/>
      </c>
      <c r="AC173" s="130" t="str">
        <f t="shared" si="53"/>
        <v/>
      </c>
      <c r="AD173" s="461"/>
    </row>
    <row r="174" spans="1:30" x14ac:dyDescent="0.2">
      <c r="B174" s="500"/>
      <c r="C174" s="501"/>
      <c r="D174" s="501"/>
      <c r="E174" s="501"/>
      <c r="F174" s="501"/>
      <c r="G174" s="501"/>
      <c r="H174" s="501"/>
      <c r="I174" s="501"/>
      <c r="J174" s="501"/>
      <c r="K174" s="502"/>
      <c r="L174" s="429" t="s">
        <v>120</v>
      </c>
      <c r="M174" s="257" t="str">
        <f>IF(LEN($C$5)&lt;=1,
    "",
    IF(
        OR($C$5="Overige (zorg-)instellingen",$C$5="Onderneming"),
        IF(Basisgegevens!$C$5="Ja",
            IFERROR(
                INDEX(Hulpsheets!$AO$3:$AR$18,
                    MATCH($C$9,Hulpsheets!$AN$3:$AN$18,0),
                    MATCH($C$6,Hulpsheets!$AO$3:$AR$3,0)
                ),
                ""
            ),
            IFERROR(
                INDEX(Hulpsheets!$AH$3:$AK$18,
                    MATCH($C$9,Hulpsheets!$AG$3:$AG$18,0),
                    MATCH($C$6,Hulpsheets!$AH$3:$AK$3,0)
                ),
                ""
            )
        ),
        IF($L174="Niet-economische activiteit",
            100%,
            IF(Basisgegevens!$C$5="Ja",
                IFERROR(
                    INDEX(Hulpsheets!$AO$3:$AR$18,
                        MATCH($C$9,Hulpsheets!$AN$3:$AN$18,0),
                        MATCH($C$6,Hulpsheets!$AO$3:$AR$3,0)
                    ),
                    ""
                ),
                IFERROR(
                    INDEX(Hulpsheets!$AH$3:$AK$18,
                        MATCH($C$9,Hulpsheets!$AG$3:$AG$18,0),
                        MATCH($C$6,Hulpsheets!$AH$3:$AK$3,0)
                    ),
                    ""
                )
            )
        )
    )
)</f>
        <v/>
      </c>
      <c r="N174" s="399"/>
      <c r="O174" s="395" t="str">
        <f t="shared" si="48"/>
        <v/>
      </c>
      <c r="P174" s="86" t="str">
        <f t="shared" si="49"/>
        <v/>
      </c>
      <c r="R174" s="404"/>
      <c r="S174" s="403" t="str">
        <f t="shared" si="54"/>
        <v/>
      </c>
      <c r="T174" s="130" t="str">
        <f t="shared" si="50"/>
        <v/>
      </c>
      <c r="U174" s="70"/>
      <c r="V174" s="404"/>
      <c r="W174" s="70"/>
      <c r="X174" s="404"/>
      <c r="Z174" s="403" t="str">
        <f t="shared" si="55"/>
        <v/>
      </c>
      <c r="AA174" s="130" t="str">
        <f t="shared" si="51"/>
        <v/>
      </c>
      <c r="AB174" s="403" t="str">
        <f t="shared" si="52"/>
        <v/>
      </c>
      <c r="AC174" s="130" t="str">
        <f t="shared" si="53"/>
        <v/>
      </c>
      <c r="AD174" s="461"/>
    </row>
    <row r="175" spans="1:30" x14ac:dyDescent="0.2">
      <c r="B175" s="500"/>
      <c r="C175" s="501"/>
      <c r="D175" s="501"/>
      <c r="E175" s="501"/>
      <c r="F175" s="501"/>
      <c r="G175" s="501"/>
      <c r="H175" s="501"/>
      <c r="I175" s="501"/>
      <c r="J175" s="501"/>
      <c r="K175" s="502"/>
      <c r="L175" s="429" t="s">
        <v>120</v>
      </c>
      <c r="M175" s="257" t="str">
        <f>IF(LEN($C$5)&lt;=1,
    "",
    IF(
        OR($C$5="Overige (zorg-)instellingen",$C$5="Onderneming"),
        IF(Basisgegevens!$C$5="Ja",
            IFERROR(
                INDEX(Hulpsheets!$AO$3:$AR$18,
                    MATCH($C$9,Hulpsheets!$AN$3:$AN$18,0),
                    MATCH($C$6,Hulpsheets!$AO$3:$AR$3,0)
                ),
                ""
            ),
            IFERROR(
                INDEX(Hulpsheets!$AH$3:$AK$18,
                    MATCH($C$9,Hulpsheets!$AG$3:$AG$18,0),
                    MATCH($C$6,Hulpsheets!$AH$3:$AK$3,0)
                ),
                ""
            )
        ),
        IF($L175="Niet-economische activiteit",
            100%,
            IF(Basisgegevens!$C$5="Ja",
                IFERROR(
                    INDEX(Hulpsheets!$AO$3:$AR$18,
                        MATCH($C$9,Hulpsheets!$AN$3:$AN$18,0),
                        MATCH($C$6,Hulpsheets!$AO$3:$AR$3,0)
                    ),
                    ""
                ),
                IFERROR(
                    INDEX(Hulpsheets!$AH$3:$AK$18,
                        MATCH($C$9,Hulpsheets!$AG$3:$AG$18,0),
                        MATCH($C$6,Hulpsheets!$AH$3:$AK$3,0)
                    ),
                    ""
                )
            )
        )
    )
)</f>
        <v/>
      </c>
      <c r="N175" s="399"/>
      <c r="O175" s="395" t="str">
        <f t="shared" si="48"/>
        <v/>
      </c>
      <c r="P175" s="86" t="str">
        <f t="shared" si="49"/>
        <v/>
      </c>
      <c r="R175" s="404"/>
      <c r="S175" s="403" t="str">
        <f t="shared" si="54"/>
        <v/>
      </c>
      <c r="T175" s="130" t="str">
        <f t="shared" si="50"/>
        <v/>
      </c>
      <c r="U175" s="70"/>
      <c r="V175" s="404"/>
      <c r="W175" s="70"/>
      <c r="X175" s="404"/>
      <c r="Z175" s="403" t="str">
        <f t="shared" si="55"/>
        <v/>
      </c>
      <c r="AA175" s="130" t="str">
        <f t="shared" si="51"/>
        <v/>
      </c>
      <c r="AB175" s="403" t="str">
        <f t="shared" si="52"/>
        <v/>
      </c>
      <c r="AC175" s="130" t="str">
        <f t="shared" si="53"/>
        <v/>
      </c>
      <c r="AD175" s="461"/>
    </row>
    <row r="176" spans="1:30" x14ac:dyDescent="0.2">
      <c r="B176" s="500"/>
      <c r="C176" s="501"/>
      <c r="D176" s="501"/>
      <c r="E176" s="501"/>
      <c r="F176" s="501"/>
      <c r="G176" s="501"/>
      <c r="H176" s="501"/>
      <c r="I176" s="501"/>
      <c r="J176" s="501"/>
      <c r="K176" s="502"/>
      <c r="L176" s="429" t="s">
        <v>120</v>
      </c>
      <c r="M176" s="257" t="str">
        <f>IF(LEN($C$5)&lt;=1,
    "",
    IF(
        OR($C$5="Overige (zorg-)instellingen",$C$5="Onderneming"),
        IF(Basisgegevens!$C$5="Ja",
            IFERROR(
                INDEX(Hulpsheets!$AO$3:$AR$18,
                    MATCH($C$9,Hulpsheets!$AN$3:$AN$18,0),
                    MATCH($C$6,Hulpsheets!$AO$3:$AR$3,0)
                ),
                ""
            ),
            IFERROR(
                INDEX(Hulpsheets!$AH$3:$AK$18,
                    MATCH($C$9,Hulpsheets!$AG$3:$AG$18,0),
                    MATCH($C$6,Hulpsheets!$AH$3:$AK$3,0)
                ),
                ""
            )
        ),
        IF($L176="Niet-economische activiteit",
            100%,
            IF(Basisgegevens!$C$5="Ja",
                IFERROR(
                    INDEX(Hulpsheets!$AO$3:$AR$18,
                        MATCH($C$9,Hulpsheets!$AN$3:$AN$18,0),
                        MATCH($C$6,Hulpsheets!$AO$3:$AR$3,0)
                    ),
                    ""
                ),
                IFERROR(
                    INDEX(Hulpsheets!$AH$3:$AK$18,
                        MATCH($C$9,Hulpsheets!$AG$3:$AG$18,0),
                        MATCH($C$6,Hulpsheets!$AH$3:$AK$3,0)
                    ),
                    ""
                )
            )
        )
    )
)</f>
        <v/>
      </c>
      <c r="N176" s="399"/>
      <c r="O176" s="395" t="str">
        <f t="shared" si="48"/>
        <v/>
      </c>
      <c r="P176" s="86" t="str">
        <f t="shared" si="49"/>
        <v/>
      </c>
      <c r="R176" s="404"/>
      <c r="S176" s="403" t="str">
        <f t="shared" si="54"/>
        <v/>
      </c>
      <c r="T176" s="130" t="str">
        <f t="shared" si="50"/>
        <v/>
      </c>
      <c r="U176" s="70"/>
      <c r="V176" s="404"/>
      <c r="W176" s="70"/>
      <c r="X176" s="404"/>
      <c r="Z176" s="403" t="str">
        <f t="shared" si="55"/>
        <v/>
      </c>
      <c r="AA176" s="130" t="str">
        <f t="shared" si="51"/>
        <v/>
      </c>
      <c r="AB176" s="403" t="str">
        <f t="shared" si="52"/>
        <v/>
      </c>
      <c r="AC176" s="130" t="str">
        <f t="shared" si="53"/>
        <v/>
      </c>
      <c r="AD176" s="461"/>
    </row>
    <row r="177" spans="1:30" ht="13.5" thickBot="1" x14ac:dyDescent="0.25">
      <c r="B177" s="500"/>
      <c r="C177" s="501"/>
      <c r="D177" s="501"/>
      <c r="E177" s="501"/>
      <c r="F177" s="501"/>
      <c r="G177" s="501"/>
      <c r="H177" s="501"/>
      <c r="I177" s="501"/>
      <c r="J177" s="501"/>
      <c r="K177" s="502"/>
      <c r="L177" s="429" t="s">
        <v>120</v>
      </c>
      <c r="M177" s="257" t="str">
        <f>IF(LEN($C$5)&lt;=1,
    "",
    IF(
        OR($C$5="Overige (zorg-)instellingen",$C$5="Onderneming"),
        IF(Basisgegevens!$C$5="Ja",
            IFERROR(
                INDEX(Hulpsheets!$AO$3:$AR$18,
                    MATCH($C$9,Hulpsheets!$AN$3:$AN$18,0),
                    MATCH($C$6,Hulpsheets!$AO$3:$AR$3,0)
                ),
                ""
            ),
            IFERROR(
                INDEX(Hulpsheets!$AH$3:$AK$18,
                    MATCH($C$9,Hulpsheets!$AG$3:$AG$18,0),
                    MATCH($C$6,Hulpsheets!$AH$3:$AK$3,0)
                ),
                ""
            )
        ),
        IF($L177="Niet-economische activiteit",
            100%,
            IF(Basisgegevens!$C$5="Ja",
                IFERROR(
                    INDEX(Hulpsheets!$AO$3:$AR$18,
                        MATCH($C$9,Hulpsheets!$AN$3:$AN$18,0),
                        MATCH($C$6,Hulpsheets!$AO$3:$AR$3,0)
                    ),
                    ""
                ),
                IFERROR(
                    INDEX(Hulpsheets!$AH$3:$AK$18,
                        MATCH($C$9,Hulpsheets!$AG$3:$AG$18,0),
                        MATCH($C$6,Hulpsheets!$AH$3:$AK$3,0)
                    ),
                    ""
                )
            )
        )
    )
)</f>
        <v/>
      </c>
      <c r="N177" s="399"/>
      <c r="O177" s="395" t="str">
        <f t="shared" si="48"/>
        <v/>
      </c>
      <c r="P177" s="86" t="str">
        <f t="shared" si="49"/>
        <v/>
      </c>
      <c r="R177" s="404"/>
      <c r="S177" s="403" t="str">
        <f t="shared" si="54"/>
        <v/>
      </c>
      <c r="T177" s="130" t="str">
        <f t="shared" si="50"/>
        <v/>
      </c>
      <c r="U177" s="70"/>
      <c r="V177" s="404"/>
      <c r="W177" s="70"/>
      <c r="X177" s="404"/>
      <c r="Z177" s="403" t="str">
        <f t="shared" si="55"/>
        <v/>
      </c>
      <c r="AA177" s="130" t="str">
        <f t="shared" si="51"/>
        <v/>
      </c>
      <c r="AB177" s="403" t="str">
        <f t="shared" si="52"/>
        <v/>
      </c>
      <c r="AC177" s="130" t="str">
        <f t="shared" si="53"/>
        <v/>
      </c>
      <c r="AD177" s="461"/>
    </row>
    <row r="178" spans="1:30" ht="13.5" hidden="1" outlineLevel="1" thickBot="1" x14ac:dyDescent="0.25">
      <c r="B178" s="500"/>
      <c r="C178" s="501"/>
      <c r="D178" s="501"/>
      <c r="E178" s="501"/>
      <c r="F178" s="501"/>
      <c r="G178" s="501"/>
      <c r="H178" s="501"/>
      <c r="I178" s="501"/>
      <c r="J178" s="501"/>
      <c r="K178" s="502"/>
      <c r="L178" s="429" t="s">
        <v>120</v>
      </c>
      <c r="M178" s="257" t="str">
        <f>IF(LEN($C$5)&lt;=1,
    "",
    IF(
        OR($C$5="Overige (zorg-)instellingen",$C$5="Onderneming"),
        IF(Basisgegevens!$C$5="Ja",
            IFERROR(
                INDEX(Hulpsheets!$AO$3:$AR$18,
                    MATCH($C$9,Hulpsheets!$AN$3:$AN$18,0),
                    MATCH($C$6,Hulpsheets!$AO$3:$AR$3,0)
                ),
                ""
            ),
            IFERROR(
                INDEX(Hulpsheets!$AH$3:$AK$18,
                    MATCH($C$9,Hulpsheets!$AG$3:$AG$18,0),
                    MATCH($C$6,Hulpsheets!$AH$3:$AK$3,0)
                ),
                ""
            )
        ),
        IF($L178="Niet-economische activiteit",
            100%,
            IF(Basisgegevens!$C$5="Ja",
                IFERROR(
                    INDEX(Hulpsheets!$AO$3:$AR$18,
                        MATCH($C$9,Hulpsheets!$AN$3:$AN$18,0),
                        MATCH($C$6,Hulpsheets!$AO$3:$AR$3,0)
                    ),
                    ""
                ),
                IFERROR(
                    INDEX(Hulpsheets!$AH$3:$AK$18,
                        MATCH($C$9,Hulpsheets!$AG$3:$AG$18,0),
                        MATCH($C$6,Hulpsheets!$AH$3:$AK$3,0)
                    ),
                    ""
                )
            )
        )
    )
)</f>
        <v/>
      </c>
      <c r="N178" s="399"/>
      <c r="O178" s="77" t="str">
        <f t="shared" si="48"/>
        <v/>
      </c>
      <c r="P178" s="86" t="str">
        <f t="shared" si="49"/>
        <v/>
      </c>
      <c r="R178" s="404"/>
      <c r="S178" s="403" t="str">
        <f t="shared" si="54"/>
        <v/>
      </c>
      <c r="T178" s="130" t="str">
        <f t="shared" si="50"/>
        <v/>
      </c>
      <c r="U178" s="70"/>
      <c r="V178" s="404"/>
      <c r="W178" s="70"/>
      <c r="X178" s="404"/>
      <c r="Z178" s="403" t="str">
        <f t="shared" si="55"/>
        <v/>
      </c>
      <c r="AA178" s="130" t="str">
        <f t="shared" si="51"/>
        <v/>
      </c>
      <c r="AB178" s="403" t="str">
        <f t="shared" si="52"/>
        <v/>
      </c>
      <c r="AC178" s="130" t="str">
        <f t="shared" si="53"/>
        <v/>
      </c>
      <c r="AD178" s="461"/>
    </row>
    <row r="179" spans="1:30" ht="13.5" hidden="1" outlineLevel="1" thickBot="1" x14ac:dyDescent="0.25">
      <c r="B179" s="500"/>
      <c r="C179" s="501"/>
      <c r="D179" s="501"/>
      <c r="E179" s="501"/>
      <c r="F179" s="501"/>
      <c r="G179" s="501"/>
      <c r="H179" s="501"/>
      <c r="I179" s="501"/>
      <c r="J179" s="501"/>
      <c r="K179" s="502"/>
      <c r="L179" s="429" t="s">
        <v>120</v>
      </c>
      <c r="M179" s="257" t="str">
        <f>IF(LEN($C$5)&lt;=1,
    "",
    IF(
        OR($C$5="Overige (zorg-)instellingen",$C$5="Onderneming"),
        IF(Basisgegevens!$C$5="Ja",
            IFERROR(
                INDEX(Hulpsheets!$AO$3:$AR$18,
                    MATCH($C$9,Hulpsheets!$AN$3:$AN$18,0),
                    MATCH($C$6,Hulpsheets!$AO$3:$AR$3,0)
                ),
                ""
            ),
            IFERROR(
                INDEX(Hulpsheets!$AH$3:$AK$18,
                    MATCH($C$9,Hulpsheets!$AG$3:$AG$18,0),
                    MATCH($C$6,Hulpsheets!$AH$3:$AK$3,0)
                ),
                ""
            )
        ),
        IF($L179="Niet-economische activiteit",
            100%,
            IF(Basisgegevens!$C$5="Ja",
                IFERROR(
                    INDEX(Hulpsheets!$AO$3:$AR$18,
                        MATCH($C$9,Hulpsheets!$AN$3:$AN$18,0),
                        MATCH($C$6,Hulpsheets!$AO$3:$AR$3,0)
                    ),
                    ""
                ),
                IFERROR(
                    INDEX(Hulpsheets!$AH$3:$AK$18,
                        MATCH($C$9,Hulpsheets!$AG$3:$AG$18,0),
                        MATCH($C$6,Hulpsheets!$AH$3:$AK$3,0)
                    ),
                    ""
                )
            )
        )
    )
)</f>
        <v/>
      </c>
      <c r="N179" s="399"/>
      <c r="O179" s="77" t="str">
        <f t="shared" si="48"/>
        <v/>
      </c>
      <c r="P179" s="86" t="str">
        <f t="shared" si="49"/>
        <v/>
      </c>
      <c r="R179" s="404"/>
      <c r="S179" s="403" t="str">
        <f t="shared" si="54"/>
        <v/>
      </c>
      <c r="T179" s="130" t="str">
        <f t="shared" si="50"/>
        <v/>
      </c>
      <c r="U179" s="70"/>
      <c r="V179" s="404"/>
      <c r="W179" s="70"/>
      <c r="X179" s="404"/>
      <c r="Z179" s="403" t="str">
        <f t="shared" si="55"/>
        <v/>
      </c>
      <c r="AA179" s="130" t="str">
        <f t="shared" si="51"/>
        <v/>
      </c>
      <c r="AB179" s="403" t="str">
        <f t="shared" si="52"/>
        <v/>
      </c>
      <c r="AC179" s="130" t="str">
        <f t="shared" si="53"/>
        <v/>
      </c>
      <c r="AD179" s="461"/>
    </row>
    <row r="180" spans="1:30" ht="13.5" hidden="1" outlineLevel="1" thickBot="1" x14ac:dyDescent="0.25">
      <c r="B180" s="500"/>
      <c r="C180" s="501"/>
      <c r="D180" s="501"/>
      <c r="E180" s="501"/>
      <c r="F180" s="501"/>
      <c r="G180" s="501"/>
      <c r="H180" s="501"/>
      <c r="I180" s="501"/>
      <c r="J180" s="501"/>
      <c r="K180" s="502"/>
      <c r="L180" s="429" t="s">
        <v>120</v>
      </c>
      <c r="M180" s="257" t="str">
        <f>IF(LEN($C$5)&lt;=1,
    "",
    IF(
        OR($C$5="Overige (zorg-)instellingen",$C$5="Onderneming"),
        IF(Basisgegevens!$C$5="Ja",
            IFERROR(
                INDEX(Hulpsheets!$AO$3:$AR$18,
                    MATCH($C$9,Hulpsheets!$AN$3:$AN$18,0),
                    MATCH($C$6,Hulpsheets!$AO$3:$AR$3,0)
                ),
                ""
            ),
            IFERROR(
                INDEX(Hulpsheets!$AH$3:$AK$18,
                    MATCH($C$9,Hulpsheets!$AG$3:$AG$18,0),
                    MATCH($C$6,Hulpsheets!$AH$3:$AK$3,0)
                ),
                ""
            )
        ),
        IF($L180="Niet-economische activiteit",
            100%,
            IF(Basisgegevens!$C$5="Ja",
                IFERROR(
                    INDEX(Hulpsheets!$AO$3:$AR$18,
                        MATCH($C$9,Hulpsheets!$AN$3:$AN$18,0),
                        MATCH($C$6,Hulpsheets!$AO$3:$AR$3,0)
                    ),
                    ""
                ),
                IFERROR(
                    INDEX(Hulpsheets!$AH$3:$AK$18,
                        MATCH($C$9,Hulpsheets!$AG$3:$AG$18,0),
                        MATCH($C$6,Hulpsheets!$AH$3:$AK$3,0)
                    ),
                    ""
                )
            )
        )
    )
)</f>
        <v/>
      </c>
      <c r="N180" s="399"/>
      <c r="O180" s="77" t="str">
        <f t="shared" si="48"/>
        <v/>
      </c>
      <c r="P180" s="86" t="str">
        <f t="shared" si="49"/>
        <v/>
      </c>
      <c r="R180" s="404"/>
      <c r="S180" s="403" t="str">
        <f t="shared" si="54"/>
        <v/>
      </c>
      <c r="T180" s="130" t="str">
        <f t="shared" si="50"/>
        <v/>
      </c>
      <c r="U180" s="70"/>
      <c r="V180" s="404"/>
      <c r="W180" s="70"/>
      <c r="X180" s="404"/>
      <c r="Z180" s="403" t="str">
        <f t="shared" si="55"/>
        <v/>
      </c>
      <c r="AA180" s="130" t="str">
        <f t="shared" si="51"/>
        <v/>
      </c>
      <c r="AB180" s="403" t="str">
        <f t="shared" si="52"/>
        <v/>
      </c>
      <c r="AC180" s="130" t="str">
        <f t="shared" si="53"/>
        <v/>
      </c>
      <c r="AD180" s="461"/>
    </row>
    <row r="181" spans="1:30" ht="13.5" hidden="1" outlineLevel="1" thickBot="1" x14ac:dyDescent="0.25">
      <c r="B181" s="500"/>
      <c r="C181" s="501"/>
      <c r="D181" s="501"/>
      <c r="E181" s="501"/>
      <c r="F181" s="501"/>
      <c r="G181" s="501"/>
      <c r="H181" s="501"/>
      <c r="I181" s="501"/>
      <c r="J181" s="501"/>
      <c r="K181" s="502"/>
      <c r="L181" s="429" t="s">
        <v>120</v>
      </c>
      <c r="M181" s="257" t="str">
        <f>IF(LEN($C$5)&lt;=1,
    "",
    IF(
        OR($C$5="Overige (zorg-)instellingen",$C$5="Onderneming"),
        IF(Basisgegevens!$C$5="Ja",
            IFERROR(
                INDEX(Hulpsheets!$AO$3:$AR$18,
                    MATCH($C$9,Hulpsheets!$AN$3:$AN$18,0),
                    MATCH($C$6,Hulpsheets!$AO$3:$AR$3,0)
                ),
                ""
            ),
            IFERROR(
                INDEX(Hulpsheets!$AH$3:$AK$18,
                    MATCH($C$9,Hulpsheets!$AG$3:$AG$18,0),
                    MATCH($C$6,Hulpsheets!$AH$3:$AK$3,0)
                ),
                ""
            )
        ),
        IF($L181="Niet-economische activiteit",
            100%,
            IF(Basisgegevens!$C$5="Ja",
                IFERROR(
                    INDEX(Hulpsheets!$AO$3:$AR$18,
                        MATCH($C$9,Hulpsheets!$AN$3:$AN$18,0),
                        MATCH($C$6,Hulpsheets!$AO$3:$AR$3,0)
                    ),
                    ""
                ),
                IFERROR(
                    INDEX(Hulpsheets!$AH$3:$AK$18,
                        MATCH($C$9,Hulpsheets!$AG$3:$AG$18,0),
                        MATCH($C$6,Hulpsheets!$AH$3:$AK$3,0)
                    ),
                    ""
                )
            )
        )
    )
)</f>
        <v/>
      </c>
      <c r="N181" s="399"/>
      <c r="O181" s="77" t="str">
        <f t="shared" si="48"/>
        <v/>
      </c>
      <c r="P181" s="86" t="str">
        <f t="shared" si="49"/>
        <v/>
      </c>
      <c r="R181" s="404"/>
      <c r="S181" s="403" t="str">
        <f t="shared" si="54"/>
        <v/>
      </c>
      <c r="T181" s="130" t="str">
        <f t="shared" si="50"/>
        <v/>
      </c>
      <c r="U181" s="70"/>
      <c r="V181" s="404"/>
      <c r="W181" s="70"/>
      <c r="X181" s="404"/>
      <c r="Z181" s="403" t="str">
        <f t="shared" si="55"/>
        <v/>
      </c>
      <c r="AA181" s="130" t="str">
        <f t="shared" si="51"/>
        <v/>
      </c>
      <c r="AB181" s="403" t="str">
        <f t="shared" si="52"/>
        <v/>
      </c>
      <c r="AC181" s="130" t="str">
        <f t="shared" si="53"/>
        <v/>
      </c>
      <c r="AD181" s="461"/>
    </row>
    <row r="182" spans="1:30" ht="13.5" hidden="1" outlineLevel="1" thickBot="1" x14ac:dyDescent="0.25">
      <c r="B182" s="500"/>
      <c r="C182" s="501"/>
      <c r="D182" s="501"/>
      <c r="E182" s="501"/>
      <c r="F182" s="501"/>
      <c r="G182" s="501"/>
      <c r="H182" s="501"/>
      <c r="I182" s="501"/>
      <c r="J182" s="501"/>
      <c r="K182" s="502"/>
      <c r="L182" s="429" t="s">
        <v>120</v>
      </c>
      <c r="M182" s="257" t="str">
        <f>IF(LEN($C$5)&lt;=1,
    "",
    IF(
        OR($C$5="Overige (zorg-)instellingen",$C$5="Onderneming"),
        IF(Basisgegevens!$C$5="Ja",
            IFERROR(
                INDEX(Hulpsheets!$AO$3:$AR$18,
                    MATCH($C$9,Hulpsheets!$AN$3:$AN$18,0),
                    MATCH($C$6,Hulpsheets!$AO$3:$AR$3,0)
                ),
                ""
            ),
            IFERROR(
                INDEX(Hulpsheets!$AH$3:$AK$18,
                    MATCH($C$9,Hulpsheets!$AG$3:$AG$18,0),
                    MATCH($C$6,Hulpsheets!$AH$3:$AK$3,0)
                ),
                ""
            )
        ),
        IF($L182="Niet-economische activiteit",
            100%,
            IF(Basisgegevens!$C$5="Ja",
                IFERROR(
                    INDEX(Hulpsheets!$AO$3:$AR$18,
                        MATCH($C$9,Hulpsheets!$AN$3:$AN$18,0),
                        MATCH($C$6,Hulpsheets!$AO$3:$AR$3,0)
                    ),
                    ""
                ),
                IFERROR(
                    INDEX(Hulpsheets!$AH$3:$AK$18,
                        MATCH($C$9,Hulpsheets!$AG$3:$AG$18,0),
                        MATCH($C$6,Hulpsheets!$AH$3:$AK$3,0)
                    ),
                    ""
                )
            )
        )
    )
)</f>
        <v/>
      </c>
      <c r="N182" s="399"/>
      <c r="O182" s="77" t="str">
        <f t="shared" si="48"/>
        <v/>
      </c>
      <c r="P182" s="86" t="str">
        <f t="shared" si="49"/>
        <v/>
      </c>
      <c r="R182" s="404"/>
      <c r="S182" s="403" t="str">
        <f t="shared" si="54"/>
        <v/>
      </c>
      <c r="T182" s="130" t="str">
        <f t="shared" si="50"/>
        <v/>
      </c>
      <c r="U182" s="70"/>
      <c r="V182" s="404"/>
      <c r="W182" s="70"/>
      <c r="X182" s="404"/>
      <c r="Z182" s="403" t="str">
        <f t="shared" si="55"/>
        <v/>
      </c>
      <c r="AA182" s="130" t="str">
        <f t="shared" si="51"/>
        <v/>
      </c>
      <c r="AB182" s="403" t="str">
        <f t="shared" si="52"/>
        <v/>
      </c>
      <c r="AC182" s="130" t="str">
        <f t="shared" si="53"/>
        <v/>
      </c>
      <c r="AD182" s="461"/>
    </row>
    <row r="183" spans="1:30" ht="13.5" hidden="1" outlineLevel="1" thickBot="1" x14ac:dyDescent="0.25">
      <c r="B183" s="500"/>
      <c r="C183" s="501"/>
      <c r="D183" s="501"/>
      <c r="E183" s="501"/>
      <c r="F183" s="501"/>
      <c r="G183" s="501"/>
      <c r="H183" s="501"/>
      <c r="I183" s="501"/>
      <c r="J183" s="501"/>
      <c r="K183" s="502"/>
      <c r="L183" s="429" t="s">
        <v>120</v>
      </c>
      <c r="M183" s="257" t="str">
        <f>IF(LEN($C$5)&lt;=1,
    "",
    IF(
        OR($C$5="Overige (zorg-)instellingen",$C$5="Onderneming"),
        IF(Basisgegevens!$C$5="Ja",
            IFERROR(
                INDEX(Hulpsheets!$AO$3:$AR$18,
                    MATCH($C$9,Hulpsheets!$AN$3:$AN$18,0),
                    MATCH($C$6,Hulpsheets!$AO$3:$AR$3,0)
                ),
                ""
            ),
            IFERROR(
                INDEX(Hulpsheets!$AH$3:$AK$18,
                    MATCH($C$9,Hulpsheets!$AG$3:$AG$18,0),
                    MATCH($C$6,Hulpsheets!$AH$3:$AK$3,0)
                ),
                ""
            )
        ),
        IF($L183="Niet-economische activiteit",
            100%,
            IF(Basisgegevens!$C$5="Ja",
                IFERROR(
                    INDEX(Hulpsheets!$AO$3:$AR$18,
                        MATCH($C$9,Hulpsheets!$AN$3:$AN$18,0),
                        MATCH($C$6,Hulpsheets!$AO$3:$AR$3,0)
                    ),
                    ""
                ),
                IFERROR(
                    INDEX(Hulpsheets!$AH$3:$AK$18,
                        MATCH($C$9,Hulpsheets!$AG$3:$AG$18,0),
                        MATCH($C$6,Hulpsheets!$AH$3:$AK$3,0)
                    ),
                    ""
                )
            )
        )
    )
)</f>
        <v/>
      </c>
      <c r="N183" s="399"/>
      <c r="O183" s="77" t="str">
        <f t="shared" si="48"/>
        <v/>
      </c>
      <c r="P183" s="86" t="str">
        <f t="shared" si="49"/>
        <v/>
      </c>
      <c r="R183" s="404"/>
      <c r="S183" s="403" t="str">
        <f t="shared" si="54"/>
        <v/>
      </c>
      <c r="T183" s="130" t="str">
        <f t="shared" si="50"/>
        <v/>
      </c>
      <c r="U183" s="70"/>
      <c r="V183" s="404"/>
      <c r="W183" s="70"/>
      <c r="X183" s="404"/>
      <c r="Z183" s="403" t="str">
        <f t="shared" si="55"/>
        <v/>
      </c>
      <c r="AA183" s="130" t="str">
        <f t="shared" si="51"/>
        <v/>
      </c>
      <c r="AB183" s="403" t="str">
        <f t="shared" si="52"/>
        <v/>
      </c>
      <c r="AC183" s="130" t="str">
        <f t="shared" si="53"/>
        <v/>
      </c>
      <c r="AD183" s="461"/>
    </row>
    <row r="184" spans="1:30" ht="13.5" hidden="1" outlineLevel="1" thickBot="1" x14ac:dyDescent="0.25">
      <c r="B184" s="500"/>
      <c r="C184" s="501"/>
      <c r="D184" s="501"/>
      <c r="E184" s="501"/>
      <c r="F184" s="501"/>
      <c r="G184" s="501"/>
      <c r="H184" s="501"/>
      <c r="I184" s="501"/>
      <c r="J184" s="501"/>
      <c r="K184" s="502"/>
      <c r="L184" s="429" t="s">
        <v>120</v>
      </c>
      <c r="M184" s="257" t="str">
        <f>IF(LEN($C$5)&lt;=1,
    "",
    IF(
        OR($C$5="Overige (zorg-)instellingen",$C$5="Onderneming"),
        IF(Basisgegevens!$C$5="Ja",
            IFERROR(
                INDEX(Hulpsheets!$AO$3:$AR$18,
                    MATCH($C$9,Hulpsheets!$AN$3:$AN$18,0),
                    MATCH($C$6,Hulpsheets!$AO$3:$AR$3,0)
                ),
                ""
            ),
            IFERROR(
                INDEX(Hulpsheets!$AH$3:$AK$18,
                    MATCH($C$9,Hulpsheets!$AG$3:$AG$18,0),
                    MATCH($C$6,Hulpsheets!$AH$3:$AK$3,0)
                ),
                ""
            )
        ),
        IF($L184="Niet-economische activiteit",
            100%,
            IF(Basisgegevens!$C$5="Ja",
                IFERROR(
                    INDEX(Hulpsheets!$AO$3:$AR$18,
                        MATCH($C$9,Hulpsheets!$AN$3:$AN$18,0),
                        MATCH($C$6,Hulpsheets!$AO$3:$AR$3,0)
                    ),
                    ""
                ),
                IFERROR(
                    INDEX(Hulpsheets!$AH$3:$AK$18,
                        MATCH($C$9,Hulpsheets!$AG$3:$AG$18,0),
                        MATCH($C$6,Hulpsheets!$AH$3:$AK$3,0)
                    ),
                    ""
                )
            )
        )
    )
)</f>
        <v/>
      </c>
      <c r="N184" s="399"/>
      <c r="O184" s="77" t="str">
        <f t="shared" si="48"/>
        <v/>
      </c>
      <c r="P184" s="86" t="str">
        <f t="shared" si="49"/>
        <v/>
      </c>
      <c r="R184" s="404"/>
      <c r="S184" s="403" t="str">
        <f t="shared" si="54"/>
        <v/>
      </c>
      <c r="T184" s="130" t="str">
        <f t="shared" si="50"/>
        <v/>
      </c>
      <c r="U184" s="70"/>
      <c r="V184" s="404"/>
      <c r="W184" s="70"/>
      <c r="X184" s="404"/>
      <c r="Z184" s="403" t="str">
        <f t="shared" si="55"/>
        <v/>
      </c>
      <c r="AA184" s="130" t="str">
        <f t="shared" si="51"/>
        <v/>
      </c>
      <c r="AB184" s="403" t="str">
        <f t="shared" si="52"/>
        <v/>
      </c>
      <c r="AC184" s="130" t="str">
        <f t="shared" si="53"/>
        <v/>
      </c>
      <c r="AD184" s="461"/>
    </row>
    <row r="185" spans="1:30" ht="13.5" hidden="1" outlineLevel="1" thickBot="1" x14ac:dyDescent="0.25">
      <c r="B185" s="500"/>
      <c r="C185" s="501"/>
      <c r="D185" s="501"/>
      <c r="E185" s="501"/>
      <c r="F185" s="501"/>
      <c r="G185" s="501"/>
      <c r="H185" s="501"/>
      <c r="I185" s="501"/>
      <c r="J185" s="501"/>
      <c r="K185" s="502"/>
      <c r="L185" s="429" t="s">
        <v>120</v>
      </c>
      <c r="M185" s="257" t="str">
        <f>IF(LEN($C$5)&lt;=1,
    "",
    IF(
        OR($C$5="Overige (zorg-)instellingen",$C$5="Onderneming"),
        IF(Basisgegevens!$C$5="Ja",
            IFERROR(
                INDEX(Hulpsheets!$AO$3:$AR$18,
                    MATCH($C$9,Hulpsheets!$AN$3:$AN$18,0),
                    MATCH($C$6,Hulpsheets!$AO$3:$AR$3,0)
                ),
                ""
            ),
            IFERROR(
                INDEX(Hulpsheets!$AH$3:$AK$18,
                    MATCH($C$9,Hulpsheets!$AG$3:$AG$18,0),
                    MATCH($C$6,Hulpsheets!$AH$3:$AK$3,0)
                ),
                ""
            )
        ),
        IF($L185="Niet-economische activiteit",
            100%,
            IF(Basisgegevens!$C$5="Ja",
                IFERROR(
                    INDEX(Hulpsheets!$AO$3:$AR$18,
                        MATCH($C$9,Hulpsheets!$AN$3:$AN$18,0),
                        MATCH($C$6,Hulpsheets!$AO$3:$AR$3,0)
                    ),
                    ""
                ),
                IFERROR(
                    INDEX(Hulpsheets!$AH$3:$AK$18,
                        MATCH($C$9,Hulpsheets!$AG$3:$AG$18,0),
                        MATCH($C$6,Hulpsheets!$AH$3:$AK$3,0)
                    ),
                    ""
                )
            )
        )
    )
)</f>
        <v/>
      </c>
      <c r="N185" s="399"/>
      <c r="O185" s="77" t="str">
        <f t="shared" si="48"/>
        <v/>
      </c>
      <c r="P185" s="86" t="str">
        <f t="shared" si="49"/>
        <v/>
      </c>
      <c r="R185" s="404"/>
      <c r="S185" s="403" t="str">
        <f t="shared" si="54"/>
        <v/>
      </c>
      <c r="T185" s="130" t="str">
        <f t="shared" si="50"/>
        <v/>
      </c>
      <c r="U185" s="70"/>
      <c r="V185" s="404"/>
      <c r="W185" s="70"/>
      <c r="X185" s="404"/>
      <c r="Z185" s="403" t="str">
        <f t="shared" si="55"/>
        <v/>
      </c>
      <c r="AA185" s="130" t="str">
        <f t="shared" si="51"/>
        <v/>
      </c>
      <c r="AB185" s="403" t="str">
        <f t="shared" si="52"/>
        <v/>
      </c>
      <c r="AC185" s="130" t="str">
        <f t="shared" si="53"/>
        <v/>
      </c>
      <c r="AD185" s="461"/>
    </row>
    <row r="186" spans="1:30" ht="13.5" hidden="1" outlineLevel="1" thickBot="1" x14ac:dyDescent="0.25">
      <c r="B186" s="500"/>
      <c r="C186" s="501"/>
      <c r="D186" s="501"/>
      <c r="E186" s="501"/>
      <c r="F186" s="501"/>
      <c r="G186" s="501"/>
      <c r="H186" s="501"/>
      <c r="I186" s="501"/>
      <c r="J186" s="501"/>
      <c r="K186" s="502"/>
      <c r="L186" s="429" t="s">
        <v>120</v>
      </c>
      <c r="M186" s="257" t="str">
        <f>IF(LEN($C$5)&lt;=1,
    "",
    IF(
        OR($C$5="Overige (zorg-)instellingen",$C$5="Onderneming"),
        IF(Basisgegevens!$C$5="Ja",
            IFERROR(
                INDEX(Hulpsheets!$AO$3:$AR$18,
                    MATCH($C$9,Hulpsheets!$AN$3:$AN$18,0),
                    MATCH($C$6,Hulpsheets!$AO$3:$AR$3,0)
                ),
                ""
            ),
            IFERROR(
                INDEX(Hulpsheets!$AH$3:$AK$18,
                    MATCH($C$9,Hulpsheets!$AG$3:$AG$18,0),
                    MATCH($C$6,Hulpsheets!$AH$3:$AK$3,0)
                ),
                ""
            )
        ),
        IF($L186="Niet-economische activiteit",
            100%,
            IF(Basisgegevens!$C$5="Ja",
                IFERROR(
                    INDEX(Hulpsheets!$AO$3:$AR$18,
                        MATCH($C$9,Hulpsheets!$AN$3:$AN$18,0),
                        MATCH($C$6,Hulpsheets!$AO$3:$AR$3,0)
                    ),
                    ""
                ),
                IFERROR(
                    INDEX(Hulpsheets!$AH$3:$AK$18,
                        MATCH($C$9,Hulpsheets!$AG$3:$AG$18,0),
                        MATCH($C$6,Hulpsheets!$AH$3:$AK$3,0)
                    ),
                    ""
                )
            )
        )
    )
)</f>
        <v/>
      </c>
      <c r="N186" s="399"/>
      <c r="O186" s="77" t="str">
        <f t="shared" si="48"/>
        <v/>
      </c>
      <c r="P186" s="86" t="str">
        <f t="shared" si="49"/>
        <v/>
      </c>
      <c r="R186" s="404"/>
      <c r="S186" s="403" t="str">
        <f t="shared" si="54"/>
        <v/>
      </c>
      <c r="T186" s="130" t="str">
        <f t="shared" si="50"/>
        <v/>
      </c>
      <c r="U186" s="70"/>
      <c r="V186" s="404"/>
      <c r="W186" s="70"/>
      <c r="X186" s="404"/>
      <c r="Z186" s="403" t="str">
        <f t="shared" si="55"/>
        <v/>
      </c>
      <c r="AA186" s="130" t="str">
        <f t="shared" si="51"/>
        <v/>
      </c>
      <c r="AB186" s="403" t="str">
        <f t="shared" si="52"/>
        <v/>
      </c>
      <c r="AC186" s="130" t="str">
        <f t="shared" si="53"/>
        <v/>
      </c>
      <c r="AD186" s="461"/>
    </row>
    <row r="187" spans="1:30" ht="13.5" hidden="1" outlineLevel="1" thickBot="1" x14ac:dyDescent="0.25">
      <c r="B187" s="532"/>
      <c r="C187" s="533"/>
      <c r="D187" s="533"/>
      <c r="E187" s="533"/>
      <c r="F187" s="533"/>
      <c r="G187" s="533"/>
      <c r="H187" s="533"/>
      <c r="I187" s="533"/>
      <c r="J187" s="533"/>
      <c r="K187" s="534"/>
      <c r="L187" s="428" t="s">
        <v>120</v>
      </c>
      <c r="M187" s="427" t="str">
        <f>IF(LEN($C$5)&lt;=1,
    "",
    IF(
        OR($C$5="Overige (zorg-)instellingen",$C$5="Onderneming"),
        IF(Basisgegevens!$C$5="Ja",
            IFERROR(
                INDEX(Hulpsheets!$AO$3:$AR$18,
                    MATCH($C$9,Hulpsheets!$AN$3:$AN$18,0),
                    MATCH($C$6,Hulpsheets!$AO$3:$AR$3,0)
                ),
                ""
            ),
            IFERROR(
                INDEX(Hulpsheets!$AH$3:$AK$18,
                    MATCH($C$9,Hulpsheets!$AG$3:$AG$18,0),
                    MATCH($C$6,Hulpsheets!$AH$3:$AK$3,0)
                ),
                ""
            )
        ),
        IF($L187="Niet-economische activiteit",
            100%,
            IF(Basisgegevens!$C$5="Ja",
                IFERROR(
                    INDEX(Hulpsheets!$AO$3:$AR$18,
                        MATCH($C$9,Hulpsheets!$AN$3:$AN$18,0),
                        MATCH($C$6,Hulpsheets!$AO$3:$AR$3,0)
                    ),
                    ""
                ),
                IFERROR(
                    INDEX(Hulpsheets!$AH$3:$AK$18,
                        MATCH($C$9,Hulpsheets!$AG$3:$AG$18,0),
                        MATCH($C$6,Hulpsheets!$AH$3:$AK$3,0)
                    ),
                    ""
                )
            )
        )
    )
)</f>
        <v/>
      </c>
      <c r="N187" s="399"/>
      <c r="O187" s="87" t="str">
        <f t="shared" si="48"/>
        <v/>
      </c>
      <c r="P187" s="88" t="str">
        <f t="shared" si="49"/>
        <v/>
      </c>
      <c r="R187" s="405"/>
      <c r="S187" s="403" t="str">
        <f t="shared" si="54"/>
        <v/>
      </c>
      <c r="T187" s="365" t="str">
        <f t="shared" si="50"/>
        <v/>
      </c>
      <c r="U187" s="70"/>
      <c r="V187" s="405"/>
      <c r="W187" s="70"/>
      <c r="X187" s="405"/>
      <c r="Z187" s="403" t="str">
        <f t="shared" si="55"/>
        <v/>
      </c>
      <c r="AA187" s="365" t="str">
        <f t="shared" si="51"/>
        <v/>
      </c>
      <c r="AB187" s="403" t="str">
        <f t="shared" si="52"/>
        <v/>
      </c>
      <c r="AC187" s="365" t="str">
        <f t="shared" si="53"/>
        <v/>
      </c>
      <c r="AD187" s="461"/>
    </row>
    <row r="188" spans="1:30" ht="13.5" collapsed="1" thickBot="1" x14ac:dyDescent="0.25">
      <c r="B188" s="32"/>
      <c r="C188" s="32"/>
      <c r="D188" s="103"/>
      <c r="E188" s="110"/>
      <c r="F188" s="110"/>
      <c r="G188" s="111"/>
      <c r="H188" s="112"/>
      <c r="I188" s="29"/>
      <c r="J188" s="111"/>
      <c r="L188" s="418" t="s">
        <v>102</v>
      </c>
      <c r="M188" s="78"/>
      <c r="N188" s="101">
        <f>SUM(N163:N187)</f>
        <v>0</v>
      </c>
      <c r="O188" s="101">
        <f>SUM(O163:O187)</f>
        <v>0</v>
      </c>
      <c r="P188" s="101">
        <f>SUM(P163:P187)</f>
        <v>0</v>
      </c>
      <c r="Q188" s="29"/>
      <c r="R188" s="367">
        <f>SUM(R163:R187)</f>
        <v>0</v>
      </c>
      <c r="S188" s="367">
        <f>SUM(S163:S187)</f>
        <v>0</v>
      </c>
      <c r="T188" s="367">
        <f>SUM(T163:T187)</f>
        <v>0</v>
      </c>
      <c r="V188" s="439">
        <f>SUM(V163:V187)</f>
        <v>0</v>
      </c>
      <c r="W188" s="70"/>
      <c r="X188" s="439">
        <f>SUM(X163:X187)</f>
        <v>0</v>
      </c>
      <c r="Z188" s="102">
        <f>SUM(Z163:Z187)</f>
        <v>0</v>
      </c>
      <c r="AA188" s="102">
        <f>SUM(AA163:AA187)</f>
        <v>0</v>
      </c>
      <c r="AB188" s="102">
        <f>SUM(AB163:AB187)</f>
        <v>0</v>
      </c>
      <c r="AC188" s="102">
        <f>SUM(AC163:AC187)</f>
        <v>0</v>
      </c>
      <c r="AD188" s="100"/>
    </row>
    <row r="189" spans="1:30" x14ac:dyDescent="0.2">
      <c r="B189" s="32"/>
      <c r="C189" s="32"/>
      <c r="D189" s="103"/>
      <c r="E189" s="110"/>
      <c r="F189" s="110"/>
      <c r="G189" s="111"/>
      <c r="H189" s="112"/>
      <c r="I189" s="29"/>
      <c r="J189" s="111"/>
      <c r="W189" s="100"/>
      <c r="X189" s="100"/>
      <c r="AB189" s="100"/>
    </row>
    <row r="190" spans="1:30" x14ac:dyDescent="0.2">
      <c r="B190" s="503" t="s">
        <v>126</v>
      </c>
      <c r="C190" s="503"/>
      <c r="D190" s="503"/>
      <c r="E190" s="503"/>
      <c r="F190" s="29"/>
      <c r="I190" s="29"/>
      <c r="P190" s="29"/>
      <c r="Q190" s="29"/>
      <c r="R190" s="6"/>
      <c r="S190" s="121"/>
      <c r="T190" s="6"/>
      <c r="U190" s="29"/>
      <c r="V190" s="29"/>
      <c r="W190" s="29"/>
      <c r="X190" s="29"/>
      <c r="Z190" s="121"/>
      <c r="AA190" s="29"/>
      <c r="AB190" s="121"/>
    </row>
    <row r="191" spans="1:30" ht="13.5" thickBot="1" x14ac:dyDescent="0.25">
      <c r="B191" s="106"/>
      <c r="C191" s="106"/>
      <c r="D191" s="107"/>
      <c r="E191" s="107"/>
      <c r="G191" s="107"/>
      <c r="H191" s="108"/>
      <c r="I191" s="95"/>
      <c r="J191" s="107"/>
      <c r="P191" s="29"/>
      <c r="Q191" s="29"/>
      <c r="S191" s="6"/>
      <c r="T191" s="6"/>
      <c r="U191" s="29"/>
      <c r="W191" s="29"/>
      <c r="Z191" s="6"/>
      <c r="AA191" s="29"/>
      <c r="AB191" s="6"/>
    </row>
    <row r="192" spans="1:30" ht="38.25" customHeight="1" thickBot="1" x14ac:dyDescent="0.25">
      <c r="A192" s="117"/>
      <c r="B192" s="391" t="s">
        <v>109</v>
      </c>
      <c r="C192" s="392"/>
      <c r="D192" s="392"/>
      <c r="E192" s="392"/>
      <c r="F192" s="392"/>
      <c r="G192" s="392"/>
      <c r="H192" s="392"/>
      <c r="I192" s="392"/>
      <c r="J192" s="392"/>
      <c r="K192" s="392"/>
      <c r="L192" s="392"/>
      <c r="M192" s="392"/>
      <c r="N192" s="237" t="s">
        <v>127</v>
      </c>
      <c r="Q192" s="117"/>
      <c r="R192" s="239" t="s">
        <v>187</v>
      </c>
      <c r="S192" s="118"/>
      <c r="T192" s="118"/>
      <c r="U192" s="242"/>
      <c r="V192" s="239" t="s">
        <v>187</v>
      </c>
      <c r="W192" s="242"/>
      <c r="X192" s="239" t="s">
        <v>187</v>
      </c>
      <c r="Y192" s="117"/>
      <c r="Z192" s="118"/>
      <c r="AA192" s="242"/>
      <c r="AB192" s="118"/>
      <c r="AC192" s="117"/>
      <c r="AD192" s="117"/>
    </row>
    <row r="193" spans="2:28" x14ac:dyDescent="0.2">
      <c r="B193" s="496"/>
      <c r="C193" s="497"/>
      <c r="D193" s="497"/>
      <c r="E193" s="497"/>
      <c r="F193" s="497"/>
      <c r="G193" s="497"/>
      <c r="H193" s="497"/>
      <c r="I193" s="497"/>
      <c r="J193" s="497"/>
      <c r="K193" s="497"/>
      <c r="L193" s="497"/>
      <c r="M193" s="393"/>
      <c r="N193" s="325"/>
      <c r="R193" s="416"/>
      <c r="S193" s="80"/>
      <c r="T193" s="80"/>
      <c r="V193" s="416"/>
      <c r="X193" s="416"/>
      <c r="Z193" s="80"/>
      <c r="AB193" s="80"/>
    </row>
    <row r="194" spans="2:28" x14ac:dyDescent="0.2">
      <c r="B194" s="492"/>
      <c r="C194" s="493"/>
      <c r="D194" s="493"/>
      <c r="E194" s="493"/>
      <c r="F194" s="493"/>
      <c r="G194" s="493"/>
      <c r="H194" s="493"/>
      <c r="I194" s="493"/>
      <c r="J194" s="493"/>
      <c r="K194" s="493"/>
      <c r="L194" s="493"/>
      <c r="M194" s="390"/>
      <c r="N194" s="326"/>
      <c r="R194" s="416"/>
      <c r="S194" s="70"/>
      <c r="T194" s="70"/>
      <c r="V194" s="416"/>
      <c r="X194" s="416"/>
      <c r="Z194" s="70"/>
      <c r="AB194" s="70"/>
    </row>
    <row r="195" spans="2:28" x14ac:dyDescent="0.2">
      <c r="B195" s="492"/>
      <c r="C195" s="493"/>
      <c r="D195" s="493"/>
      <c r="E195" s="493"/>
      <c r="F195" s="493"/>
      <c r="G195" s="493"/>
      <c r="H195" s="493"/>
      <c r="I195" s="493"/>
      <c r="J195" s="493"/>
      <c r="K195" s="493"/>
      <c r="L195" s="493"/>
      <c r="M195" s="389"/>
      <c r="N195" s="326"/>
      <c r="R195" s="416"/>
      <c r="S195" s="70"/>
      <c r="T195" s="70"/>
      <c r="V195" s="416"/>
      <c r="X195" s="416"/>
      <c r="Z195" s="70"/>
      <c r="AB195" s="70"/>
    </row>
    <row r="196" spans="2:28" x14ac:dyDescent="0.2">
      <c r="B196" s="492"/>
      <c r="C196" s="493"/>
      <c r="D196" s="493"/>
      <c r="E196" s="493"/>
      <c r="F196" s="493"/>
      <c r="G196" s="493"/>
      <c r="H196" s="493"/>
      <c r="I196" s="493"/>
      <c r="J196" s="493"/>
      <c r="K196" s="493"/>
      <c r="L196" s="493"/>
      <c r="M196" s="390"/>
      <c r="N196" s="326"/>
      <c r="R196" s="416"/>
      <c r="S196" s="70"/>
      <c r="T196" s="70"/>
      <c r="V196" s="416"/>
      <c r="X196" s="416"/>
      <c r="Z196" s="70"/>
      <c r="AB196" s="70"/>
    </row>
    <row r="197" spans="2:28" x14ac:dyDescent="0.2">
      <c r="B197" s="492"/>
      <c r="C197" s="493"/>
      <c r="D197" s="493"/>
      <c r="E197" s="493"/>
      <c r="F197" s="493"/>
      <c r="G197" s="493"/>
      <c r="H197" s="493"/>
      <c r="I197" s="493"/>
      <c r="J197" s="493"/>
      <c r="K197" s="493"/>
      <c r="L197" s="493"/>
      <c r="M197" s="389"/>
      <c r="N197" s="326"/>
      <c r="R197" s="416"/>
      <c r="S197" s="70"/>
      <c r="T197" s="70"/>
      <c r="V197" s="416"/>
      <c r="X197" s="416"/>
      <c r="Z197" s="70"/>
      <c r="AB197" s="70"/>
    </row>
    <row r="198" spans="2:28" x14ac:dyDescent="0.2">
      <c r="B198" s="492"/>
      <c r="C198" s="493"/>
      <c r="D198" s="493"/>
      <c r="E198" s="493"/>
      <c r="F198" s="493"/>
      <c r="G198" s="493"/>
      <c r="H198" s="493"/>
      <c r="I198" s="493"/>
      <c r="J198" s="493"/>
      <c r="K198" s="493"/>
      <c r="L198" s="493"/>
      <c r="M198" s="389"/>
      <c r="N198" s="326"/>
      <c r="R198" s="416"/>
      <c r="S198" s="70"/>
      <c r="T198" s="70"/>
      <c r="V198" s="416"/>
      <c r="X198" s="416"/>
      <c r="Z198" s="70"/>
      <c r="AB198" s="70"/>
    </row>
    <row r="199" spans="2:28" x14ac:dyDescent="0.2">
      <c r="B199" s="492"/>
      <c r="C199" s="493"/>
      <c r="D199" s="493"/>
      <c r="E199" s="493"/>
      <c r="F199" s="493"/>
      <c r="G199" s="493"/>
      <c r="H199" s="493"/>
      <c r="I199" s="493"/>
      <c r="J199" s="493"/>
      <c r="K199" s="493"/>
      <c r="L199" s="493"/>
      <c r="M199" s="389"/>
      <c r="N199" s="326"/>
      <c r="R199" s="416"/>
      <c r="S199" s="70"/>
      <c r="T199" s="70"/>
      <c r="V199" s="416"/>
      <c r="X199" s="416"/>
      <c r="Z199" s="70"/>
      <c r="AB199" s="70"/>
    </row>
    <row r="200" spans="2:28" x14ac:dyDescent="0.2">
      <c r="B200" s="492"/>
      <c r="C200" s="493"/>
      <c r="D200" s="493"/>
      <c r="E200" s="493"/>
      <c r="F200" s="493"/>
      <c r="G200" s="493"/>
      <c r="H200" s="493"/>
      <c r="I200" s="493"/>
      <c r="J200" s="493"/>
      <c r="K200" s="493"/>
      <c r="L200" s="493"/>
      <c r="M200" s="389"/>
      <c r="N200" s="326"/>
      <c r="R200" s="416"/>
      <c r="S200" s="70"/>
      <c r="T200" s="70"/>
      <c r="V200" s="416"/>
      <c r="X200" s="416"/>
      <c r="Z200" s="70"/>
      <c r="AB200" s="70"/>
    </row>
    <row r="201" spans="2:28" x14ac:dyDescent="0.2">
      <c r="B201" s="492"/>
      <c r="C201" s="493"/>
      <c r="D201" s="493"/>
      <c r="E201" s="493"/>
      <c r="F201" s="493"/>
      <c r="G201" s="493"/>
      <c r="H201" s="493"/>
      <c r="I201" s="493"/>
      <c r="J201" s="493"/>
      <c r="K201" s="493"/>
      <c r="L201" s="493"/>
      <c r="M201" s="389"/>
      <c r="N201" s="326"/>
      <c r="R201" s="416"/>
      <c r="S201" s="70"/>
      <c r="T201" s="70"/>
      <c r="V201" s="416"/>
      <c r="X201" s="416"/>
      <c r="Z201" s="70"/>
      <c r="AB201" s="70"/>
    </row>
    <row r="202" spans="2:28" x14ac:dyDescent="0.2">
      <c r="B202" s="492"/>
      <c r="C202" s="493"/>
      <c r="D202" s="493"/>
      <c r="E202" s="493"/>
      <c r="F202" s="493"/>
      <c r="G202" s="493"/>
      <c r="H202" s="493"/>
      <c r="I202" s="493"/>
      <c r="J202" s="493"/>
      <c r="K202" s="493"/>
      <c r="L202" s="493"/>
      <c r="M202" s="389"/>
      <c r="N202" s="326"/>
      <c r="R202" s="416"/>
      <c r="S202" s="70"/>
      <c r="T202" s="70"/>
      <c r="V202" s="416"/>
      <c r="X202" s="416"/>
      <c r="Z202" s="70"/>
      <c r="AB202" s="70"/>
    </row>
    <row r="203" spans="2:28" x14ac:dyDescent="0.2">
      <c r="B203" s="492"/>
      <c r="C203" s="493"/>
      <c r="D203" s="493"/>
      <c r="E203" s="493"/>
      <c r="F203" s="493"/>
      <c r="G203" s="493"/>
      <c r="H203" s="493"/>
      <c r="I203" s="493"/>
      <c r="J203" s="493"/>
      <c r="K203" s="493"/>
      <c r="L203" s="493"/>
      <c r="M203" s="389"/>
      <c r="N203" s="326"/>
      <c r="R203" s="416"/>
      <c r="S203" s="70"/>
      <c r="T203" s="70"/>
      <c r="V203" s="416"/>
      <c r="X203" s="416"/>
      <c r="Z203" s="70"/>
      <c r="AB203" s="70"/>
    </row>
    <row r="204" spans="2:28" x14ac:dyDescent="0.2">
      <c r="B204" s="492"/>
      <c r="C204" s="493"/>
      <c r="D204" s="493"/>
      <c r="E204" s="493"/>
      <c r="F204" s="493"/>
      <c r="G204" s="493"/>
      <c r="H204" s="493"/>
      <c r="I204" s="493"/>
      <c r="J204" s="493"/>
      <c r="K204" s="493"/>
      <c r="L204" s="493"/>
      <c r="M204" s="389"/>
      <c r="N204" s="326"/>
      <c r="R204" s="416"/>
      <c r="S204" s="70"/>
      <c r="T204" s="70"/>
      <c r="V204" s="416"/>
      <c r="X204" s="416"/>
      <c r="Z204" s="70"/>
      <c r="AB204" s="70"/>
    </row>
    <row r="205" spans="2:28" x14ac:dyDescent="0.2">
      <c r="B205" s="492"/>
      <c r="C205" s="493"/>
      <c r="D205" s="493"/>
      <c r="E205" s="493"/>
      <c r="F205" s="493"/>
      <c r="G205" s="493"/>
      <c r="H205" s="493"/>
      <c r="I205" s="493"/>
      <c r="J205" s="493"/>
      <c r="K205" s="493"/>
      <c r="L205" s="493"/>
      <c r="M205" s="389"/>
      <c r="N205" s="326"/>
      <c r="R205" s="416"/>
      <c r="S205" s="70"/>
      <c r="T205" s="70"/>
      <c r="V205" s="416"/>
      <c r="X205" s="416"/>
      <c r="Z205" s="70"/>
      <c r="AB205" s="70"/>
    </row>
    <row r="206" spans="2:28" x14ac:dyDescent="0.2">
      <c r="B206" s="492"/>
      <c r="C206" s="493"/>
      <c r="D206" s="493"/>
      <c r="E206" s="493"/>
      <c r="F206" s="493"/>
      <c r="G206" s="493"/>
      <c r="H206" s="493"/>
      <c r="I206" s="493"/>
      <c r="J206" s="493"/>
      <c r="K206" s="493"/>
      <c r="L206" s="493"/>
      <c r="M206" s="389"/>
      <c r="N206" s="326"/>
      <c r="R206" s="416"/>
      <c r="S206" s="70"/>
      <c r="T206" s="70"/>
      <c r="V206" s="416"/>
      <c r="X206" s="416"/>
      <c r="Z206" s="70"/>
      <c r="AB206" s="70"/>
    </row>
    <row r="207" spans="2:28" x14ac:dyDescent="0.2">
      <c r="B207" s="492"/>
      <c r="C207" s="493"/>
      <c r="D207" s="493"/>
      <c r="E207" s="493"/>
      <c r="F207" s="493"/>
      <c r="G207" s="493"/>
      <c r="H207" s="493"/>
      <c r="I207" s="493"/>
      <c r="J207" s="493"/>
      <c r="K207" s="493"/>
      <c r="L207" s="493"/>
      <c r="M207" s="389"/>
      <c r="N207" s="326"/>
      <c r="R207" s="416"/>
      <c r="S207" s="70"/>
      <c r="T207" s="70"/>
      <c r="V207" s="416"/>
      <c r="X207" s="416"/>
      <c r="Z207" s="70"/>
      <c r="AB207" s="70"/>
    </row>
    <row r="208" spans="2:28" ht="12.75" hidden="1" customHeight="1" outlineLevel="1" x14ac:dyDescent="0.2">
      <c r="B208" s="492"/>
      <c r="C208" s="493"/>
      <c r="D208" s="493"/>
      <c r="E208" s="493"/>
      <c r="F208" s="493"/>
      <c r="G208" s="493"/>
      <c r="H208" s="493"/>
      <c r="I208" s="493"/>
      <c r="J208" s="493"/>
      <c r="K208" s="493"/>
      <c r="L208" s="493"/>
      <c r="M208" s="386"/>
      <c r="N208" s="326"/>
      <c r="R208" s="416"/>
      <c r="S208" s="70"/>
      <c r="T208" s="70"/>
      <c r="V208" s="416"/>
      <c r="X208" s="416"/>
      <c r="Z208" s="70"/>
      <c r="AB208" s="70"/>
    </row>
    <row r="209" spans="2:28" ht="12.75" hidden="1" customHeight="1" outlineLevel="1" x14ac:dyDescent="0.2">
      <c r="B209" s="492"/>
      <c r="C209" s="493"/>
      <c r="D209" s="493"/>
      <c r="E209" s="493"/>
      <c r="F209" s="493"/>
      <c r="G209" s="493"/>
      <c r="H209" s="493"/>
      <c r="I209" s="493"/>
      <c r="J209" s="493"/>
      <c r="K209" s="493"/>
      <c r="L209" s="493"/>
      <c r="M209" s="386"/>
      <c r="N209" s="326"/>
      <c r="R209" s="416"/>
      <c r="S209" s="70"/>
      <c r="T209" s="70"/>
      <c r="V209" s="416"/>
      <c r="X209" s="416"/>
      <c r="Z209" s="70"/>
      <c r="AB209" s="70"/>
    </row>
    <row r="210" spans="2:28" ht="12.75" hidden="1" customHeight="1" outlineLevel="1" x14ac:dyDescent="0.2">
      <c r="B210" s="492"/>
      <c r="C210" s="493"/>
      <c r="D210" s="493"/>
      <c r="E210" s="493"/>
      <c r="F210" s="493"/>
      <c r="G210" s="493"/>
      <c r="H210" s="493"/>
      <c r="I210" s="493"/>
      <c r="J210" s="493"/>
      <c r="K210" s="493"/>
      <c r="L210" s="493"/>
      <c r="M210" s="387"/>
      <c r="N210" s="326"/>
      <c r="R210" s="416"/>
      <c r="S210" s="70"/>
      <c r="T210" s="70"/>
      <c r="V210" s="416"/>
      <c r="X210" s="416"/>
      <c r="Z210" s="70"/>
      <c r="AB210" s="70"/>
    </row>
    <row r="211" spans="2:28" ht="12.75" hidden="1" customHeight="1" outlineLevel="1" x14ac:dyDescent="0.2">
      <c r="B211" s="492"/>
      <c r="C211" s="493"/>
      <c r="D211" s="493"/>
      <c r="E211" s="493"/>
      <c r="F211" s="493"/>
      <c r="G211" s="493"/>
      <c r="H211" s="493"/>
      <c r="I211" s="493"/>
      <c r="J211" s="493"/>
      <c r="K211" s="493"/>
      <c r="L211" s="493"/>
      <c r="M211" s="386"/>
      <c r="N211" s="326"/>
      <c r="R211" s="416"/>
      <c r="S211" s="70"/>
      <c r="T211" s="70"/>
      <c r="V211" s="416"/>
      <c r="X211" s="416"/>
      <c r="Z211" s="70"/>
      <c r="AB211" s="70"/>
    </row>
    <row r="212" spans="2:28" ht="12.75" hidden="1" customHeight="1" outlineLevel="1" x14ac:dyDescent="0.2">
      <c r="B212" s="492"/>
      <c r="C212" s="493"/>
      <c r="D212" s="493"/>
      <c r="E212" s="493"/>
      <c r="F212" s="493"/>
      <c r="G212" s="493"/>
      <c r="H212" s="493"/>
      <c r="I212" s="493"/>
      <c r="J212" s="493"/>
      <c r="K212" s="493"/>
      <c r="L212" s="493"/>
      <c r="M212" s="386"/>
      <c r="N212" s="326"/>
      <c r="R212" s="416"/>
      <c r="S212" s="70"/>
      <c r="T212" s="70"/>
      <c r="V212" s="416"/>
      <c r="X212" s="416"/>
      <c r="Z212" s="70"/>
      <c r="AB212" s="70"/>
    </row>
    <row r="213" spans="2:28" ht="12.75" hidden="1" customHeight="1" outlineLevel="1" x14ac:dyDescent="0.2">
      <c r="B213" s="492"/>
      <c r="C213" s="493"/>
      <c r="D213" s="493"/>
      <c r="E213" s="493"/>
      <c r="F213" s="493"/>
      <c r="G213" s="493"/>
      <c r="H213" s="493"/>
      <c r="I213" s="493"/>
      <c r="J213" s="493"/>
      <c r="K213" s="493"/>
      <c r="L213" s="493"/>
      <c r="M213" s="386"/>
      <c r="N213" s="326"/>
      <c r="R213" s="416"/>
      <c r="S213" s="70"/>
      <c r="T213" s="70"/>
      <c r="V213" s="416"/>
      <c r="X213" s="416"/>
      <c r="Z213" s="70"/>
      <c r="AB213" s="70"/>
    </row>
    <row r="214" spans="2:28" ht="12.75" hidden="1" customHeight="1" outlineLevel="1" x14ac:dyDescent="0.2">
      <c r="B214" s="492"/>
      <c r="C214" s="493"/>
      <c r="D214" s="493"/>
      <c r="E214" s="493"/>
      <c r="F214" s="493"/>
      <c r="G214" s="493"/>
      <c r="H214" s="493"/>
      <c r="I214" s="493"/>
      <c r="J214" s="493"/>
      <c r="K214" s="493"/>
      <c r="L214" s="493"/>
      <c r="M214" s="387"/>
      <c r="N214" s="326"/>
      <c r="R214" s="416"/>
      <c r="S214" s="70"/>
      <c r="T214" s="70"/>
      <c r="V214" s="416"/>
      <c r="X214" s="416"/>
      <c r="Z214" s="70"/>
      <c r="AB214" s="70"/>
    </row>
    <row r="215" spans="2:28" ht="12.75" hidden="1" customHeight="1" outlineLevel="1" x14ac:dyDescent="0.2">
      <c r="B215" s="492"/>
      <c r="C215" s="493"/>
      <c r="D215" s="493"/>
      <c r="E215" s="493"/>
      <c r="F215" s="493"/>
      <c r="G215" s="493"/>
      <c r="H215" s="493"/>
      <c r="I215" s="493"/>
      <c r="J215" s="493"/>
      <c r="K215" s="493"/>
      <c r="L215" s="493"/>
      <c r="M215" s="386"/>
      <c r="N215" s="326"/>
      <c r="R215" s="416"/>
      <c r="S215" s="70"/>
      <c r="T215" s="70"/>
      <c r="V215" s="416"/>
      <c r="X215" s="416"/>
      <c r="Z215" s="70"/>
      <c r="AB215" s="70"/>
    </row>
    <row r="216" spans="2:28" ht="12.75" hidden="1" customHeight="1" outlineLevel="1" x14ac:dyDescent="0.2">
      <c r="B216" s="492"/>
      <c r="C216" s="493"/>
      <c r="D216" s="493"/>
      <c r="E216" s="493"/>
      <c r="F216" s="493"/>
      <c r="G216" s="493"/>
      <c r="H216" s="493"/>
      <c r="I216" s="493"/>
      <c r="J216" s="493"/>
      <c r="K216" s="493"/>
      <c r="L216" s="493"/>
      <c r="M216" s="387"/>
      <c r="N216" s="326"/>
      <c r="R216" s="416"/>
      <c r="S216" s="70"/>
      <c r="T216" s="70"/>
      <c r="V216" s="416"/>
      <c r="X216" s="416"/>
      <c r="Z216" s="70"/>
      <c r="AB216" s="70"/>
    </row>
    <row r="217" spans="2:28" ht="13.5" hidden="1" customHeight="1" outlineLevel="1" thickBot="1" x14ac:dyDescent="0.25">
      <c r="B217" s="494"/>
      <c r="C217" s="495"/>
      <c r="D217" s="495"/>
      <c r="E217" s="495"/>
      <c r="F217" s="495"/>
      <c r="G217" s="495"/>
      <c r="H217" s="495"/>
      <c r="I217" s="495"/>
      <c r="J217" s="495"/>
      <c r="K217" s="495"/>
      <c r="L217" s="495"/>
      <c r="M217" s="388"/>
      <c r="N217" s="327"/>
      <c r="R217" s="417"/>
      <c r="S217" s="70"/>
      <c r="T217" s="70"/>
      <c r="V217" s="417"/>
      <c r="X217" s="417"/>
      <c r="Z217" s="70"/>
      <c r="AB217" s="70"/>
    </row>
    <row r="218" spans="2:28" ht="13.5" collapsed="1" thickBot="1" x14ac:dyDescent="0.25">
      <c r="B218" s="32"/>
      <c r="C218" s="32"/>
      <c r="D218" s="103"/>
      <c r="E218" s="110"/>
      <c r="F218" s="110"/>
      <c r="G218" s="111"/>
      <c r="H218" s="112"/>
      <c r="I218" s="29"/>
      <c r="J218" s="111"/>
      <c r="K218" s="111"/>
      <c r="L218" s="418" t="s">
        <v>102</v>
      </c>
      <c r="N218" s="113">
        <f>SUM(N193:N217)</f>
        <v>0</v>
      </c>
      <c r="Q218" s="29"/>
      <c r="R218" s="335">
        <f>SUM(R193:R217)</f>
        <v>0</v>
      </c>
      <c r="S218" s="100"/>
      <c r="T218" s="100"/>
      <c r="U218" s="29"/>
      <c r="V218" s="335">
        <f>SUM(V193:V217)</f>
        <v>0</v>
      </c>
      <c r="W218" s="29"/>
      <c r="X218" s="335">
        <f>SUM(X193:X217)</f>
        <v>0</v>
      </c>
      <c r="Z218" s="100"/>
      <c r="AA218" s="29"/>
      <c r="AB218" s="100"/>
    </row>
    <row r="219" spans="2:28" ht="13.5" thickBot="1" x14ac:dyDescent="0.25">
      <c r="B219" s="32"/>
      <c r="C219" s="32"/>
      <c r="D219" s="103"/>
      <c r="E219" s="110"/>
      <c r="F219" s="110"/>
      <c r="G219" s="111"/>
      <c r="H219" s="112"/>
      <c r="I219" s="29"/>
      <c r="O219" s="100"/>
      <c r="P219" s="100"/>
      <c r="S219" s="100"/>
      <c r="T219" s="100"/>
      <c r="U219" s="100"/>
      <c r="W219" s="100"/>
      <c r="Z219" s="100"/>
      <c r="AA219" s="100"/>
      <c r="AB219" s="100"/>
    </row>
    <row r="220" spans="2:28" ht="15.75" thickBot="1" x14ac:dyDescent="0.3">
      <c r="B220" s="32"/>
      <c r="C220" s="32"/>
      <c r="D220" s="103"/>
      <c r="E220" s="110"/>
      <c r="F220" s="110"/>
      <c r="G220" s="111"/>
      <c r="H220" s="112"/>
      <c r="I220" s="112"/>
      <c r="J220" s="548" t="s">
        <v>224</v>
      </c>
      <c r="K220" s="549"/>
      <c r="L220" s="550"/>
      <c r="M220" s="137"/>
      <c r="N220" s="94">
        <f>K231</f>
        <v>0</v>
      </c>
      <c r="O220" s="111"/>
      <c r="P220" s="29"/>
      <c r="Q220" s="29"/>
      <c r="R220" s="400">
        <f>K237</f>
        <v>0</v>
      </c>
      <c r="S220" s="29"/>
      <c r="T220" s="29"/>
      <c r="U220" s="29"/>
      <c r="V220" s="400">
        <f>V237</f>
        <v>0</v>
      </c>
      <c r="W220" s="29"/>
      <c r="X220" s="400">
        <f>X237</f>
        <v>0</v>
      </c>
      <c r="Z220" s="29"/>
      <c r="AA220" s="29"/>
      <c r="AB220" s="29"/>
    </row>
    <row r="221" spans="2:28" ht="15" customHeight="1" thickBot="1" x14ac:dyDescent="0.25">
      <c r="B221" s="538" t="s">
        <v>128</v>
      </c>
      <c r="C221" s="539"/>
      <c r="D221" s="539"/>
      <c r="E221" s="539"/>
      <c r="F221" s="539"/>
      <c r="G221" s="539"/>
      <c r="H221" s="539"/>
      <c r="I221" s="539"/>
      <c r="J221" s="539"/>
      <c r="K221" s="50" t="s">
        <v>127</v>
      </c>
      <c r="L221" s="111"/>
      <c r="O221" s="41"/>
      <c r="P221" s="29"/>
      <c r="Q221" s="29"/>
      <c r="R221" s="29"/>
      <c r="S221" s="29"/>
      <c r="T221" s="29"/>
      <c r="U221" s="29"/>
      <c r="V221" s="29"/>
      <c r="W221" s="29"/>
      <c r="X221" s="29"/>
      <c r="Z221" s="29"/>
      <c r="AA221" s="29"/>
      <c r="AB221" s="29"/>
    </row>
    <row r="222" spans="2:28" ht="15" customHeight="1" x14ac:dyDescent="0.2">
      <c r="B222" s="540" t="s">
        <v>129</v>
      </c>
      <c r="C222" s="541"/>
      <c r="D222" s="541"/>
      <c r="E222" s="541"/>
      <c r="F222" s="541"/>
      <c r="G222" s="541"/>
      <c r="H222" s="541"/>
      <c r="I222" s="541"/>
      <c r="J222" s="541"/>
      <c r="K222" s="49">
        <f>N38</f>
        <v>0</v>
      </c>
      <c r="L222" s="330" t="str">
        <f>IFERROR($K$222/$K$229, "")</f>
        <v/>
      </c>
      <c r="O222" s="42"/>
      <c r="P222" s="29"/>
      <c r="Q222" s="29"/>
      <c r="R222" s="29"/>
      <c r="S222" s="29"/>
      <c r="T222" s="29"/>
      <c r="U222" s="29"/>
      <c r="V222" s="29"/>
      <c r="W222" s="29"/>
      <c r="X222" s="29"/>
      <c r="Z222" s="29"/>
      <c r="AA222" s="29"/>
      <c r="AB222" s="29"/>
    </row>
    <row r="223" spans="2:28" ht="15" customHeight="1" x14ac:dyDescent="0.2">
      <c r="B223" s="542" t="s">
        <v>130</v>
      </c>
      <c r="C223" s="543"/>
      <c r="D223" s="543"/>
      <c r="E223" s="543"/>
      <c r="F223" s="543"/>
      <c r="G223" s="543"/>
      <c r="H223" s="543"/>
      <c r="I223" s="543"/>
      <c r="J223" s="543"/>
      <c r="K223" s="45">
        <f>N68</f>
        <v>0</v>
      </c>
      <c r="L223" s="330" t="str">
        <f>IFERROR($K$223/$K$229,"")</f>
        <v/>
      </c>
      <c r="O223" s="42"/>
      <c r="P223" s="29"/>
      <c r="Q223" s="29"/>
      <c r="R223" s="29"/>
      <c r="S223" s="29"/>
      <c r="T223" s="29"/>
      <c r="U223" s="29"/>
      <c r="V223" s="29"/>
      <c r="W223" s="29"/>
      <c r="X223" s="29"/>
      <c r="Z223" s="29"/>
      <c r="AA223" s="29"/>
      <c r="AB223" s="29"/>
    </row>
    <row r="224" spans="2:28" ht="15" customHeight="1" x14ac:dyDescent="0.2">
      <c r="B224" s="542" t="s">
        <v>108</v>
      </c>
      <c r="C224" s="543"/>
      <c r="D224" s="543"/>
      <c r="E224" s="543"/>
      <c r="F224" s="543"/>
      <c r="G224" s="543"/>
      <c r="H224" s="543"/>
      <c r="I224" s="543"/>
      <c r="J224" s="543"/>
      <c r="K224" s="45">
        <f>N98</f>
        <v>0</v>
      </c>
      <c r="L224" s="330" t="str">
        <f>IFERROR($K$224/$K$229,"")</f>
        <v/>
      </c>
      <c r="O224" s="42"/>
      <c r="P224" s="29"/>
      <c r="Q224" s="29"/>
      <c r="R224" s="29"/>
      <c r="S224" s="29"/>
      <c r="T224" s="29"/>
      <c r="U224" s="29"/>
      <c r="V224" s="29"/>
      <c r="W224" s="29"/>
      <c r="X224" s="29"/>
      <c r="Z224" s="29"/>
      <c r="AA224" s="29"/>
      <c r="AB224" s="29"/>
    </row>
    <row r="225" spans="2:28" ht="15" customHeight="1" x14ac:dyDescent="0.2">
      <c r="B225" s="542" t="s">
        <v>203</v>
      </c>
      <c r="C225" s="543"/>
      <c r="D225" s="543"/>
      <c r="E225" s="543"/>
      <c r="F225" s="543"/>
      <c r="G225" s="543"/>
      <c r="H225" s="543"/>
      <c r="I225" s="543"/>
      <c r="J225" s="543"/>
      <c r="K225" s="45">
        <f>N128</f>
        <v>0</v>
      </c>
      <c r="L225" s="330" t="str">
        <f>IFERROR($K$225/$K$229,"")</f>
        <v/>
      </c>
      <c r="O225" s="42"/>
      <c r="P225" s="29"/>
      <c r="Q225" s="29"/>
      <c r="R225" s="29"/>
      <c r="S225" s="29"/>
      <c r="T225" s="29"/>
      <c r="U225" s="29"/>
      <c r="V225" s="29"/>
      <c r="W225" s="29"/>
      <c r="X225" s="29"/>
      <c r="Z225" s="29"/>
      <c r="AA225" s="29"/>
      <c r="AB225" s="29"/>
    </row>
    <row r="226" spans="2:28" ht="15" customHeight="1" x14ac:dyDescent="0.2">
      <c r="B226" s="542" t="s">
        <v>122</v>
      </c>
      <c r="C226" s="543"/>
      <c r="D226" s="543"/>
      <c r="E226" s="543"/>
      <c r="F226" s="543"/>
      <c r="G226" s="543"/>
      <c r="H226" s="543"/>
      <c r="I226" s="543"/>
      <c r="J226" s="543"/>
      <c r="K226" s="153">
        <f>N158</f>
        <v>0</v>
      </c>
      <c r="L226" s="330" t="str">
        <f>IFERROR($K$226/$K$229,"")</f>
        <v/>
      </c>
      <c r="O226" s="42"/>
      <c r="P226" s="29"/>
      <c r="Q226" s="29"/>
      <c r="R226" s="29"/>
      <c r="S226" s="29"/>
      <c r="T226" s="29"/>
      <c r="U226" s="29"/>
      <c r="V226" s="29"/>
      <c r="W226" s="29"/>
      <c r="X226" s="29"/>
      <c r="Z226" s="29"/>
      <c r="AA226" s="29"/>
      <c r="AB226" s="29"/>
    </row>
    <row r="227" spans="2:28" ht="15" customHeight="1" thickBot="1" x14ac:dyDescent="0.25">
      <c r="B227" s="544" t="s">
        <v>124</v>
      </c>
      <c r="C227" s="545"/>
      <c r="D227" s="545"/>
      <c r="E227" s="545"/>
      <c r="F227" s="545"/>
      <c r="G227" s="545"/>
      <c r="H227" s="545"/>
      <c r="I227" s="545"/>
      <c r="J227" s="545"/>
      <c r="K227" s="90">
        <f>N188</f>
        <v>0</v>
      </c>
      <c r="L227" s="330" t="str">
        <f>IFERROR($K$227/$K$229,"")</f>
        <v/>
      </c>
      <c r="O227" s="42"/>
      <c r="P227" s="29"/>
      <c r="Q227" s="29"/>
      <c r="R227" s="29"/>
      <c r="S227" s="29"/>
      <c r="T227" s="29"/>
      <c r="U227" s="29"/>
      <c r="V227" s="29"/>
      <c r="W227" s="29"/>
      <c r="X227" s="29"/>
      <c r="Z227" s="29"/>
      <c r="AA227" s="29"/>
      <c r="AB227" s="29"/>
    </row>
    <row r="228" spans="2:28" ht="15" customHeight="1" thickBot="1" x14ac:dyDescent="0.25">
      <c r="B228" s="89"/>
      <c r="C228" s="89"/>
      <c r="D228" s="89"/>
      <c r="E228" s="89"/>
      <c r="F228" s="89"/>
      <c r="G228" s="89"/>
      <c r="H228" s="89"/>
      <c r="I228" s="89"/>
      <c r="J228" s="89"/>
      <c r="K228" s="42"/>
      <c r="L228" s="331"/>
      <c r="O228" s="42"/>
      <c r="P228" s="29"/>
      <c r="Q228" s="29"/>
      <c r="R228" s="29"/>
      <c r="S228" s="29"/>
      <c r="T228" s="29"/>
      <c r="U228" s="29"/>
      <c r="V228" s="29"/>
      <c r="W228" s="29"/>
      <c r="X228" s="29"/>
      <c r="Z228" s="29"/>
      <c r="AA228" s="29"/>
      <c r="AB228" s="29"/>
    </row>
    <row r="229" spans="2:28" ht="15.75" customHeight="1" thickBot="1" x14ac:dyDescent="0.25">
      <c r="B229" s="546" t="s">
        <v>66</v>
      </c>
      <c r="C229" s="547"/>
      <c r="D229" s="547"/>
      <c r="E229" s="547"/>
      <c r="F229" s="547"/>
      <c r="G229" s="547"/>
      <c r="H229" s="547"/>
      <c r="I229" s="547"/>
      <c r="J229" s="547"/>
      <c r="K229" s="94">
        <f>SUM(K222:K227)</f>
        <v>0</v>
      </c>
      <c r="L229" s="330" t="str">
        <f>IFERROR($K$229/$K$229,"")</f>
        <v/>
      </c>
      <c r="O229" s="43"/>
      <c r="P229" s="29"/>
      <c r="Q229" s="29"/>
      <c r="R229" s="29"/>
      <c r="S229" s="29"/>
      <c r="T229" s="29"/>
      <c r="U229" s="29"/>
      <c r="V229" s="29"/>
      <c r="W229" s="29"/>
      <c r="X229" s="29"/>
      <c r="Z229" s="29"/>
      <c r="AA229" s="29"/>
      <c r="AB229" s="29"/>
    </row>
    <row r="230" spans="2:28" ht="15" customHeight="1" thickBot="1" x14ac:dyDescent="0.25">
      <c r="B230" s="546" t="s">
        <v>226</v>
      </c>
      <c r="C230" s="547"/>
      <c r="D230" s="547"/>
      <c r="E230" s="547"/>
      <c r="F230" s="547"/>
      <c r="G230" s="547"/>
      <c r="H230" s="547"/>
      <c r="I230" s="547"/>
      <c r="J230" s="547"/>
      <c r="K230" s="94">
        <f>K229-K232</f>
        <v>0</v>
      </c>
      <c r="L230" s="330" t="str">
        <f>IFERROR($K$230/$K$229,"")</f>
        <v/>
      </c>
      <c r="O230" s="111"/>
      <c r="P230" s="29"/>
      <c r="Q230" s="29"/>
      <c r="R230" s="95"/>
      <c r="S230" s="29"/>
      <c r="T230" s="29"/>
      <c r="U230" s="29"/>
      <c r="V230" s="29"/>
      <c r="W230" s="29"/>
      <c r="X230" s="29"/>
      <c r="Z230" s="29"/>
      <c r="AA230" s="29"/>
      <c r="AB230" s="29"/>
    </row>
    <row r="231" spans="2:28" ht="15" customHeight="1" thickBot="1" x14ac:dyDescent="0.25">
      <c r="B231" s="551" t="s">
        <v>224</v>
      </c>
      <c r="C231" s="552"/>
      <c r="D231" s="552"/>
      <c r="E231" s="552"/>
      <c r="F231" s="552"/>
      <c r="G231" s="552"/>
      <c r="H231" s="552"/>
      <c r="I231" s="552"/>
      <c r="J231" s="552"/>
      <c r="K231" s="94">
        <f>SUM(P38,P68,P98,P128,P158,P188)</f>
        <v>0</v>
      </c>
      <c r="L231" s="330"/>
      <c r="O231" s="111"/>
      <c r="P231" s="29"/>
      <c r="Q231" s="29"/>
      <c r="R231" s="95"/>
      <c r="S231" s="29"/>
      <c r="T231" s="29"/>
      <c r="U231" s="29"/>
      <c r="V231" s="29"/>
      <c r="W231" s="29"/>
      <c r="X231" s="29"/>
      <c r="Z231" s="29"/>
      <c r="AA231" s="29"/>
      <c r="AB231" s="29"/>
    </row>
    <row r="232" spans="2:28" ht="15" customHeight="1" thickBot="1" x14ac:dyDescent="0.25">
      <c r="B232" s="546" t="s">
        <v>131</v>
      </c>
      <c r="C232" s="547"/>
      <c r="D232" s="547"/>
      <c r="E232" s="547"/>
      <c r="F232" s="547"/>
      <c r="G232" s="547"/>
      <c r="H232" s="547"/>
      <c r="I232" s="547"/>
      <c r="J232" s="547"/>
      <c r="K232" s="94">
        <f>N218</f>
        <v>0</v>
      </c>
      <c r="L232" s="330" t="str">
        <f>IFERROR($K$232/$K$229,"")</f>
        <v/>
      </c>
      <c r="N232" s="230" t="s">
        <v>230</v>
      </c>
      <c r="O232" s="111"/>
      <c r="Q232" s="29"/>
      <c r="S232" s="29"/>
      <c r="T232" s="29"/>
      <c r="U232" s="29"/>
      <c r="V232" s="29"/>
      <c r="W232" s="29"/>
      <c r="X232" s="29"/>
      <c r="Z232" s="29"/>
      <c r="AA232" s="29"/>
      <c r="AB232" s="29"/>
    </row>
    <row r="233" spans="2:28" ht="15" customHeight="1" thickBot="1" x14ac:dyDescent="0.25">
      <c r="B233" s="546" t="s">
        <v>132</v>
      </c>
      <c r="C233" s="547"/>
      <c r="D233" s="547"/>
      <c r="E233" s="547"/>
      <c r="F233" s="547"/>
      <c r="G233" s="547"/>
      <c r="H233" s="547"/>
      <c r="I233" s="547"/>
      <c r="J233" s="547"/>
      <c r="K233" s="94">
        <f>MAX(K231-K232,0)</f>
        <v>0</v>
      </c>
      <c r="L233" s="230" t="s">
        <v>73</v>
      </c>
      <c r="O233" s="111"/>
      <c r="Q233" s="29"/>
      <c r="S233" s="29"/>
      <c r="T233" s="29"/>
      <c r="U233" s="29"/>
      <c r="V233" s="29"/>
      <c r="W233" s="29"/>
      <c r="X233" s="29"/>
      <c r="Z233" s="29"/>
      <c r="AA233" s="29"/>
      <c r="AB233" s="29"/>
    </row>
    <row r="234" spans="2:28" ht="15" customHeight="1" thickBot="1" x14ac:dyDescent="0.25">
      <c r="B234" s="144"/>
      <c r="C234" s="144"/>
      <c r="D234" s="144"/>
      <c r="E234" s="144"/>
      <c r="F234" s="144"/>
      <c r="G234" s="144"/>
      <c r="H234" s="144"/>
      <c r="I234" s="144"/>
      <c r="J234" s="144"/>
      <c r="K234" s="43"/>
      <c r="L234" s="111"/>
      <c r="O234" s="111"/>
      <c r="Q234" s="29"/>
      <c r="R234" s="29"/>
      <c r="S234" s="29"/>
      <c r="T234" s="29"/>
      <c r="U234" s="29"/>
      <c r="V234" s="29"/>
      <c r="W234" s="29"/>
      <c r="X234" s="29"/>
      <c r="Z234" s="29"/>
      <c r="AA234" s="29"/>
      <c r="AB234" s="29"/>
    </row>
    <row r="235" spans="2:28" ht="26.25" thickBot="1" x14ac:dyDescent="0.25">
      <c r="B235" s="553" t="s">
        <v>133</v>
      </c>
      <c r="C235" s="554"/>
      <c r="D235" s="554"/>
      <c r="E235" s="554"/>
      <c r="F235" s="554"/>
      <c r="G235" s="554"/>
      <c r="H235" s="554"/>
      <c r="I235" s="554"/>
      <c r="J235" s="554"/>
      <c r="K235" s="154" t="s">
        <v>248</v>
      </c>
      <c r="O235" s="111"/>
      <c r="Q235" s="29"/>
      <c r="S235" s="29"/>
      <c r="T235" s="29"/>
      <c r="U235" s="29"/>
      <c r="V235" s="419" t="s">
        <v>134</v>
      </c>
      <c r="W235" s="29"/>
      <c r="X235" s="419" t="s">
        <v>135</v>
      </c>
      <c r="Z235" s="29"/>
      <c r="AA235" s="29"/>
      <c r="AB235" s="29"/>
    </row>
    <row r="236" spans="2:28" ht="13.5" thickBot="1" x14ac:dyDescent="0.25">
      <c r="B236" s="555" t="s">
        <v>68</v>
      </c>
      <c r="C236" s="556"/>
      <c r="D236" s="556"/>
      <c r="E236" s="556"/>
      <c r="F236" s="556"/>
      <c r="G236" s="556"/>
      <c r="H236" s="556"/>
      <c r="I236" s="556"/>
      <c r="J236" s="556"/>
      <c r="K236" s="94">
        <f>SUM(R38,R68,R98,R128,R158,R188)</f>
        <v>0</v>
      </c>
      <c r="O236" s="111"/>
      <c r="Q236" s="29"/>
      <c r="S236" s="29"/>
      <c r="T236" s="29"/>
      <c r="U236" s="29"/>
      <c r="V236" s="400">
        <f>SUM(V38,V68,V98,V128,V158,V188)</f>
        <v>0</v>
      </c>
      <c r="W236" s="29"/>
      <c r="X236" s="400">
        <f>SUM(X38,X68,X98,X128,X158,X188)</f>
        <v>0</v>
      </c>
      <c r="Z236" s="29"/>
      <c r="AA236" s="29"/>
      <c r="AB236" s="29"/>
    </row>
    <row r="237" spans="2:28" ht="13.5" customHeight="1" thickBot="1" x14ac:dyDescent="0.25">
      <c r="B237" s="557" t="s">
        <v>224</v>
      </c>
      <c r="C237" s="558"/>
      <c r="D237" s="558"/>
      <c r="E237" s="558"/>
      <c r="F237" s="558"/>
      <c r="G237" s="558"/>
      <c r="H237" s="558"/>
      <c r="I237" s="558"/>
      <c r="J237" s="558"/>
      <c r="K237" s="94">
        <f>SUM(S38,S68,S98,S128,S158,S188)</f>
        <v>0</v>
      </c>
      <c r="O237" s="111"/>
      <c r="Q237" s="29"/>
      <c r="S237" s="29"/>
      <c r="T237" s="29"/>
      <c r="U237" s="29"/>
      <c r="V237" s="400">
        <f>SUM(Z38,Z68,Z98,Z128,Z158,Z188)</f>
        <v>0</v>
      </c>
      <c r="W237" s="29"/>
      <c r="X237" s="400">
        <f>SUM(AB38,AB68,AB98,AB128,AB158,AB188)</f>
        <v>0</v>
      </c>
      <c r="Z237" s="29"/>
      <c r="AA237" s="29"/>
      <c r="AB237" s="29"/>
    </row>
    <row r="238" spans="2:28" ht="13.5" customHeight="1" thickBot="1" x14ac:dyDescent="0.25">
      <c r="B238" s="559" t="s">
        <v>204</v>
      </c>
      <c r="C238" s="560"/>
      <c r="D238" s="560"/>
      <c r="E238" s="560"/>
      <c r="F238" s="560"/>
      <c r="G238" s="560"/>
      <c r="H238" s="560"/>
      <c r="I238" s="560"/>
      <c r="J238" s="560"/>
      <c r="K238" s="94">
        <f>R218</f>
        <v>0</v>
      </c>
      <c r="O238" s="111"/>
      <c r="P238" s="123"/>
      <c r="Q238" s="118"/>
      <c r="S238" s="29"/>
      <c r="T238" s="29"/>
      <c r="U238" s="29"/>
      <c r="V238" s="400">
        <f>V218</f>
        <v>0</v>
      </c>
      <c r="W238" s="29"/>
      <c r="X238" s="400">
        <f>X218</f>
        <v>0</v>
      </c>
      <c r="Z238" s="29"/>
      <c r="AA238" s="29"/>
      <c r="AB238" s="29"/>
    </row>
    <row r="239" spans="2:28" ht="13.5" customHeight="1" thickBot="1" x14ac:dyDescent="0.25">
      <c r="B239" s="557" t="s">
        <v>205</v>
      </c>
      <c r="C239" s="558"/>
      <c r="D239" s="558"/>
      <c r="E239" s="558"/>
      <c r="F239" s="558"/>
      <c r="G239" s="558"/>
      <c r="H239" s="558"/>
      <c r="I239" s="558"/>
      <c r="J239" s="558"/>
      <c r="K239" s="94">
        <f>K236-K238</f>
        <v>0</v>
      </c>
      <c r="O239" s="111"/>
      <c r="P239" s="123"/>
      <c r="Q239" s="118"/>
      <c r="S239" s="29"/>
      <c r="T239" s="29"/>
      <c r="U239" s="29"/>
      <c r="V239" s="400">
        <f t="shared" ref="V239" si="56">V236-V238</f>
        <v>0</v>
      </c>
      <c r="W239" s="29"/>
      <c r="X239" s="400">
        <f>X236-X238</f>
        <v>0</v>
      </c>
      <c r="Z239" s="29"/>
      <c r="AA239" s="29"/>
      <c r="AB239" s="29"/>
    </row>
    <row r="240" spans="2:28" x14ac:dyDescent="0.2">
      <c r="B240" s="32"/>
      <c r="C240" s="32"/>
      <c r="D240" s="103"/>
      <c r="E240" s="110"/>
      <c r="F240" s="110"/>
      <c r="G240" s="111"/>
      <c r="H240" s="112"/>
      <c r="I240" s="29"/>
      <c r="J240" s="111"/>
      <c r="K240" s="230" t="s">
        <v>188</v>
      </c>
      <c r="O240" s="111"/>
      <c r="P240" s="29"/>
      <c r="Q240" s="29"/>
      <c r="S240" s="29"/>
      <c r="T240" s="29"/>
      <c r="U240" s="29"/>
      <c r="V240" s="230"/>
      <c r="W240" s="29"/>
      <c r="X240" s="230"/>
      <c r="Z240" s="29"/>
      <c r="AA240" s="29"/>
      <c r="AB240" s="29"/>
    </row>
    <row r="241" spans="1:30" x14ac:dyDescent="0.2">
      <c r="B241" s="44" t="s">
        <v>136</v>
      </c>
      <c r="C241" s="28"/>
      <c r="D241" s="28"/>
      <c r="E241" s="28"/>
      <c r="F241" s="28"/>
      <c r="G241" s="28"/>
      <c r="H241" s="28"/>
      <c r="I241" s="28"/>
      <c r="J241" s="28"/>
      <c r="K241" s="28"/>
      <c r="L241" s="260"/>
      <c r="O241" s="28"/>
      <c r="P241" s="28"/>
      <c r="Q241" s="28"/>
      <c r="S241" s="28"/>
      <c r="T241" s="28"/>
      <c r="U241" s="28"/>
      <c r="W241" s="28"/>
      <c r="X241" s="29"/>
      <c r="Z241" s="28"/>
      <c r="AA241" s="28"/>
      <c r="AB241" s="28"/>
      <c r="AC241" s="28"/>
      <c r="AD241" s="28"/>
    </row>
    <row r="242" spans="1:30" x14ac:dyDescent="0.2">
      <c r="B242" s="44"/>
      <c r="C242" s="28"/>
      <c r="D242" s="28"/>
      <c r="E242" s="28"/>
      <c r="F242" s="28"/>
      <c r="G242" s="28"/>
      <c r="H242" s="28"/>
      <c r="I242" s="28"/>
      <c r="J242" s="28"/>
      <c r="K242" s="28"/>
      <c r="L242" s="260"/>
      <c r="O242" s="329"/>
      <c r="P242" s="329"/>
      <c r="Q242" s="28"/>
      <c r="S242" s="28"/>
      <c r="T242" s="28"/>
      <c r="U242" s="28"/>
      <c r="W242" s="28"/>
      <c r="X242" s="29"/>
      <c r="Z242" s="28"/>
      <c r="AA242" s="28"/>
      <c r="AB242" s="28"/>
      <c r="AC242" s="28"/>
      <c r="AD242" s="28"/>
    </row>
    <row r="243" spans="1:30" ht="143.25" customHeight="1" x14ac:dyDescent="0.2">
      <c r="B243" s="535"/>
      <c r="C243" s="536"/>
      <c r="D243" s="536"/>
      <c r="E243" s="536"/>
      <c r="F243" s="536"/>
      <c r="G243" s="536"/>
      <c r="H243" s="536"/>
      <c r="I243" s="536"/>
      <c r="J243" s="536"/>
      <c r="K243" s="537"/>
      <c r="L243" s="328"/>
      <c r="M243" s="328"/>
      <c r="O243" s="318"/>
      <c r="Q243" s="329"/>
      <c r="S243" s="329"/>
      <c r="T243" s="329"/>
      <c r="U243" s="329"/>
      <c r="W243" s="329"/>
      <c r="X243" s="29"/>
      <c r="Z243" s="329"/>
      <c r="AA243" s="329"/>
      <c r="AB243" s="329"/>
    </row>
    <row r="244" spans="1:30" x14ac:dyDescent="0.2">
      <c r="B244" s="114"/>
      <c r="C244" s="114"/>
      <c r="D244" s="114"/>
      <c r="E244" s="114"/>
      <c r="F244" s="114"/>
      <c r="G244" s="114"/>
      <c r="H244" s="114"/>
      <c r="I244" s="114"/>
      <c r="J244" s="114"/>
      <c r="K244" s="114"/>
      <c r="L244" s="114"/>
      <c r="M244" s="261"/>
      <c r="O244" s="318"/>
      <c r="P244" s="115"/>
      <c r="Q244" s="115"/>
      <c r="S244" s="115"/>
      <c r="T244" s="115"/>
      <c r="U244" s="115"/>
      <c r="W244" s="115"/>
      <c r="X244" s="29"/>
      <c r="Z244" s="115"/>
      <c r="AA244" s="115"/>
      <c r="AB244" s="115"/>
    </row>
    <row r="245" spans="1:30" x14ac:dyDescent="0.2">
      <c r="B245" s="29"/>
      <c r="C245" s="29"/>
      <c r="D245" s="29"/>
      <c r="E245" s="29"/>
      <c r="F245" s="29"/>
      <c r="N245" s="111"/>
      <c r="P245" s="29"/>
      <c r="Q245" s="29"/>
      <c r="S245" s="29"/>
      <c r="T245" s="29"/>
      <c r="U245" s="29"/>
      <c r="V245" s="29"/>
      <c r="W245" s="29"/>
      <c r="X245" s="29"/>
      <c r="Z245" s="29"/>
      <c r="AA245" s="29"/>
      <c r="AB245" s="29"/>
    </row>
    <row r="246" spans="1:30" hidden="1" x14ac:dyDescent="0.2">
      <c r="A246"/>
      <c r="B246" s="28"/>
      <c r="C246" s="28"/>
      <c r="D246" s="28"/>
      <c r="E246" s="28"/>
      <c r="F246" s="28"/>
      <c r="G246" s="28"/>
      <c r="H246" s="28"/>
      <c r="I246" s="28"/>
      <c r="J246" s="28"/>
      <c r="K246" s="28"/>
      <c r="L246" s="28"/>
      <c r="M246" s="260"/>
      <c r="N246" s="260"/>
      <c r="O246" s="28"/>
      <c r="P246" s="28"/>
      <c r="Q246"/>
      <c r="R246" s="29"/>
      <c r="S246"/>
      <c r="T246"/>
      <c r="U246"/>
      <c r="V246" s="29"/>
      <c r="W246"/>
      <c r="X246" s="28"/>
      <c r="Y246"/>
      <c r="Z246"/>
      <c r="AA246"/>
      <c r="AB246"/>
      <c r="AC246"/>
      <c r="AD246"/>
    </row>
    <row r="247" spans="1:30" hidden="1" x14ac:dyDescent="0.2">
      <c r="A247"/>
      <c r="B247" s="28"/>
      <c r="C247" s="28"/>
      <c r="D247" s="28"/>
      <c r="E247" s="28"/>
      <c r="F247" s="28"/>
      <c r="G247" s="28"/>
      <c r="H247" s="28"/>
      <c r="I247" s="28"/>
      <c r="J247" s="28"/>
      <c r="K247" s="28"/>
      <c r="L247" s="28"/>
      <c r="M247" s="260"/>
      <c r="N247" s="260"/>
      <c r="O247" s="28"/>
      <c r="P247" s="28"/>
      <c r="Q247"/>
      <c r="R247" s="29"/>
      <c r="S247"/>
      <c r="T247"/>
      <c r="U247"/>
      <c r="V247" s="29"/>
      <c r="W247"/>
      <c r="X247" s="28"/>
      <c r="Y247"/>
      <c r="Z247"/>
      <c r="AA247"/>
      <c r="AB247"/>
      <c r="AC247"/>
      <c r="AD247"/>
    </row>
    <row r="248" spans="1:30" hidden="1" x14ac:dyDescent="0.2">
      <c r="A248"/>
      <c r="B248" s="28"/>
      <c r="C248" s="28"/>
      <c r="D248" s="28"/>
      <c r="E248" s="28"/>
      <c r="F248" s="28"/>
      <c r="G248" s="28"/>
      <c r="H248" s="28"/>
      <c r="I248" s="28"/>
      <c r="J248" s="28"/>
      <c r="K248" s="28"/>
      <c r="L248" s="28"/>
      <c r="M248" s="260"/>
      <c r="N248" s="318"/>
      <c r="O248" s="28"/>
      <c r="P248" s="28"/>
      <c r="Q248"/>
      <c r="R248" s="118"/>
      <c r="S248"/>
      <c r="T248"/>
      <c r="U248"/>
      <c r="V248" s="29"/>
      <c r="W248"/>
      <c r="X248" s="329"/>
      <c r="Y248"/>
      <c r="Z248"/>
      <c r="AA248"/>
      <c r="AB248"/>
      <c r="AC248"/>
      <c r="AD248"/>
    </row>
    <row r="249" spans="1:30" hidden="1" x14ac:dyDescent="0.2">
      <c r="A249"/>
      <c r="B249" s="28"/>
      <c r="C249" s="28"/>
      <c r="D249" s="28"/>
      <c r="E249" s="28"/>
      <c r="F249" s="28"/>
      <c r="G249" s="28"/>
      <c r="H249" s="28"/>
      <c r="I249" s="28"/>
      <c r="J249" s="28"/>
      <c r="K249" s="28"/>
      <c r="L249" s="28"/>
      <c r="M249" s="260"/>
      <c r="N249" s="114"/>
      <c r="O249" s="28"/>
      <c r="P249" s="28"/>
      <c r="Q249"/>
      <c r="R249" s="118"/>
      <c r="S249"/>
      <c r="T249"/>
      <c r="U249"/>
      <c r="V249" s="29"/>
      <c r="W249"/>
      <c r="X249" s="115"/>
      <c r="Y249"/>
      <c r="Z249"/>
      <c r="AA249"/>
      <c r="AB249"/>
      <c r="AC249"/>
      <c r="AD249"/>
    </row>
    <row r="250" spans="1:30" hidden="1" x14ac:dyDescent="0.2">
      <c r="A250"/>
      <c r="B250" s="28"/>
      <c r="C250" s="28"/>
      <c r="D250" s="28"/>
      <c r="E250" s="28"/>
      <c r="F250" s="28"/>
      <c r="G250" s="28"/>
      <c r="H250" s="28"/>
      <c r="I250" s="28"/>
      <c r="J250" s="28"/>
      <c r="K250" s="28"/>
      <c r="L250" s="28"/>
      <c r="M250" s="260"/>
      <c r="O250" s="28"/>
      <c r="P250" s="28"/>
      <c r="Q250"/>
      <c r="R250" s="29"/>
      <c r="S250"/>
      <c r="T250"/>
      <c r="U250"/>
      <c r="V250" s="29"/>
      <c r="W250"/>
      <c r="X250" s="29"/>
      <c r="Y250"/>
      <c r="Z250"/>
      <c r="AA250"/>
      <c r="AB250"/>
      <c r="AC250"/>
      <c r="AD250"/>
    </row>
    <row r="251" spans="1:30" hidden="1" x14ac:dyDescent="0.2">
      <c r="A251"/>
      <c r="B251" s="28"/>
      <c r="C251" s="28"/>
      <c r="D251" s="28"/>
      <c r="E251" s="28"/>
      <c r="F251" s="28"/>
      <c r="G251" s="28"/>
      <c r="H251" s="28"/>
      <c r="I251" s="28"/>
      <c r="J251" s="28"/>
      <c r="K251" s="28"/>
      <c r="L251" s="28"/>
      <c r="M251" s="260"/>
      <c r="N251" s="28"/>
      <c r="O251" s="28"/>
      <c r="P251" s="28"/>
      <c r="Q251"/>
      <c r="R251" s="28"/>
      <c r="S251"/>
      <c r="T251"/>
      <c r="U251"/>
      <c r="V251" s="28"/>
      <c r="W251"/>
      <c r="X251"/>
      <c r="Y251"/>
      <c r="Z251"/>
      <c r="AA251"/>
      <c r="AB251"/>
      <c r="AC251"/>
      <c r="AD251"/>
    </row>
    <row r="252" spans="1:30" hidden="1" x14ac:dyDescent="0.2">
      <c r="A252"/>
      <c r="B252" s="28"/>
      <c r="C252" s="28"/>
      <c r="D252" s="28"/>
      <c r="E252" s="28"/>
      <c r="F252" s="28"/>
      <c r="G252" s="28"/>
      <c r="H252" s="28"/>
      <c r="I252" s="28"/>
      <c r="J252" s="28"/>
      <c r="K252" s="28"/>
      <c r="L252" s="28"/>
      <c r="M252" s="260"/>
      <c r="N252" s="28"/>
      <c r="O252" s="28"/>
      <c r="P252" s="28"/>
      <c r="Q252"/>
      <c r="R252" s="28"/>
      <c r="S252"/>
      <c r="T252"/>
      <c r="U252"/>
      <c r="V252" s="28"/>
      <c r="W252"/>
      <c r="X252"/>
      <c r="Y252"/>
      <c r="Z252"/>
      <c r="AA252"/>
      <c r="AB252"/>
      <c r="AC252"/>
      <c r="AD252"/>
    </row>
    <row r="253" spans="1:30" hidden="1" x14ac:dyDescent="0.2">
      <c r="A253"/>
      <c r="B253" s="28"/>
      <c r="C253" s="28"/>
      <c r="D253" s="28"/>
      <c r="E253" s="28"/>
      <c r="F253" s="28"/>
      <c r="G253" s="28"/>
      <c r="H253" s="28"/>
      <c r="I253" s="28"/>
      <c r="J253" s="28"/>
      <c r="K253" s="28"/>
      <c r="L253" s="28"/>
      <c r="M253" s="260"/>
      <c r="N253" s="28"/>
      <c r="O253" s="28"/>
      <c r="P253" s="28"/>
      <c r="Q253"/>
      <c r="R253" s="329"/>
      <c r="S253"/>
      <c r="T253"/>
      <c r="U253"/>
      <c r="V253" s="329"/>
      <c r="W253"/>
      <c r="X253"/>
      <c r="Y253"/>
      <c r="Z253"/>
      <c r="AA253"/>
      <c r="AB253"/>
      <c r="AC253"/>
      <c r="AD253"/>
    </row>
    <row r="254" spans="1:30" hidden="1" x14ac:dyDescent="0.2">
      <c r="A254"/>
      <c r="B254" s="28"/>
      <c r="C254" s="28"/>
      <c r="D254" s="28"/>
      <c r="E254" s="28"/>
      <c r="F254" s="28"/>
      <c r="G254" s="28"/>
      <c r="H254" s="28"/>
      <c r="I254" s="28"/>
      <c r="J254" s="28"/>
      <c r="K254" s="28"/>
      <c r="L254" s="28"/>
      <c r="M254" s="260"/>
      <c r="N254" s="28"/>
      <c r="O254" s="28"/>
      <c r="P254" s="28"/>
      <c r="Q254"/>
      <c r="R254" s="115"/>
      <c r="S254"/>
      <c r="T254"/>
      <c r="U254"/>
      <c r="V254" s="115"/>
      <c r="W254"/>
      <c r="X254"/>
      <c r="Y254"/>
      <c r="Z254"/>
      <c r="AA254"/>
      <c r="AB254"/>
      <c r="AC254"/>
      <c r="AD254"/>
    </row>
    <row r="255" spans="1:30" hidden="1" x14ac:dyDescent="0.2">
      <c r="A255"/>
      <c r="B255" s="28"/>
      <c r="C255" s="28"/>
      <c r="D255" s="28"/>
      <c r="E255" s="28"/>
      <c r="F255" s="28"/>
      <c r="G255" s="28"/>
      <c r="H255" s="28"/>
      <c r="I255" s="28"/>
      <c r="J255" s="28"/>
      <c r="K255" s="28"/>
      <c r="L255" s="28"/>
      <c r="M255" s="260"/>
      <c r="N255" s="28"/>
      <c r="O255" s="28"/>
      <c r="P255" s="28"/>
      <c r="Q255"/>
      <c r="R255" s="29"/>
      <c r="S255"/>
      <c r="T255"/>
      <c r="U255"/>
      <c r="V255" s="29"/>
      <c r="W255"/>
      <c r="X255"/>
      <c r="Y255"/>
      <c r="Z255"/>
      <c r="AA255"/>
      <c r="AB255"/>
      <c r="AC255"/>
      <c r="AD255"/>
    </row>
    <row r="256" spans="1:30" hidden="1" x14ac:dyDescent="0.2">
      <c r="A256"/>
      <c r="B256" s="28"/>
      <c r="C256" s="28"/>
      <c r="D256" s="28"/>
      <c r="E256" s="28"/>
      <c r="F256" s="28"/>
      <c r="G256" s="28"/>
      <c r="H256" s="28"/>
      <c r="I256" s="28"/>
      <c r="J256" s="28"/>
      <c r="K256" s="28"/>
      <c r="L256" s="28"/>
      <c r="M256" s="260"/>
      <c r="N256" s="28"/>
      <c r="O256" s="28"/>
      <c r="P256" s="28"/>
      <c r="Q256"/>
      <c r="R256"/>
      <c r="S256"/>
      <c r="T256"/>
      <c r="U256"/>
      <c r="V256"/>
      <c r="W256"/>
      <c r="X256"/>
      <c r="Y256"/>
      <c r="Z256"/>
      <c r="AA256"/>
      <c r="AB256"/>
      <c r="AC256"/>
      <c r="AD256"/>
    </row>
    <row r="257" spans="1:30" hidden="1" x14ac:dyDescent="0.2">
      <c r="A257"/>
      <c r="B257" s="28"/>
      <c r="C257" s="28"/>
      <c r="D257" s="28"/>
      <c r="E257" s="28"/>
      <c r="F257" s="28"/>
      <c r="G257" s="28"/>
      <c r="H257" s="28"/>
      <c r="I257" s="28"/>
      <c r="J257" s="28"/>
      <c r="K257" s="28"/>
      <c r="L257" s="28"/>
      <c r="M257" s="260"/>
      <c r="N257" s="28"/>
      <c r="O257" s="28"/>
      <c r="P257" s="28"/>
      <c r="Q257"/>
      <c r="R257"/>
      <c r="S257"/>
      <c r="T257"/>
      <c r="U257"/>
      <c r="V257"/>
      <c r="W257"/>
      <c r="X257"/>
      <c r="Y257"/>
      <c r="Z257"/>
      <c r="AA257"/>
      <c r="AB257"/>
      <c r="AC257"/>
      <c r="AD257"/>
    </row>
    <row r="258" spans="1:30" hidden="1" x14ac:dyDescent="0.2">
      <c r="A258"/>
      <c r="B258" s="28"/>
      <c r="C258" s="28"/>
      <c r="D258" s="28"/>
      <c r="E258" s="28"/>
      <c r="F258" s="28"/>
      <c r="G258" s="28"/>
      <c r="H258" s="28"/>
      <c r="I258" s="28"/>
      <c r="J258" s="28"/>
      <c r="K258" s="28"/>
      <c r="L258" s="28"/>
      <c r="M258" s="260"/>
      <c r="N258" s="28"/>
      <c r="O258" s="28"/>
      <c r="P258" s="28"/>
      <c r="Q258"/>
      <c r="R258"/>
      <c r="S258"/>
      <c r="T258"/>
      <c r="U258"/>
      <c r="V258"/>
      <c r="W258"/>
      <c r="X258"/>
      <c r="Y258"/>
      <c r="Z258"/>
      <c r="AA258"/>
      <c r="AB258"/>
      <c r="AC258"/>
      <c r="AD258"/>
    </row>
    <row r="259" spans="1:30" hidden="1" x14ac:dyDescent="0.2">
      <c r="A259"/>
      <c r="B259" s="28"/>
      <c r="C259" s="28"/>
      <c r="D259" s="28"/>
      <c r="E259" s="28"/>
      <c r="F259" s="28"/>
      <c r="G259" s="28"/>
      <c r="H259" s="28"/>
      <c r="I259" s="28"/>
      <c r="J259" s="28"/>
      <c r="K259" s="28"/>
      <c r="L259" s="28"/>
      <c r="M259" s="260"/>
      <c r="N259" s="28"/>
      <c r="O259" s="28"/>
      <c r="P259" s="28"/>
      <c r="Q259"/>
      <c r="R259"/>
      <c r="S259"/>
      <c r="T259"/>
      <c r="U259"/>
      <c r="V259"/>
      <c r="W259"/>
      <c r="X259"/>
      <c r="Y259"/>
      <c r="Z259"/>
      <c r="AA259"/>
      <c r="AB259"/>
      <c r="AC259"/>
      <c r="AD259"/>
    </row>
    <row r="260" spans="1:30" hidden="1" x14ac:dyDescent="0.2">
      <c r="A260"/>
      <c r="B260" s="28"/>
      <c r="C260" s="28"/>
      <c r="D260" s="28"/>
      <c r="E260" s="28"/>
      <c r="F260" s="28"/>
      <c r="G260" s="28"/>
      <c r="H260" s="28"/>
      <c r="I260" s="28"/>
      <c r="J260" s="28"/>
      <c r="K260" s="28"/>
      <c r="L260" s="28"/>
      <c r="M260" s="260"/>
      <c r="N260" s="28"/>
      <c r="O260" s="28"/>
      <c r="P260" s="28"/>
      <c r="Q260"/>
      <c r="R260"/>
      <c r="S260"/>
      <c r="T260"/>
      <c r="U260"/>
      <c r="V260"/>
      <c r="W260"/>
      <c r="X260"/>
      <c r="Y260"/>
      <c r="Z260"/>
      <c r="AA260"/>
      <c r="AB260"/>
      <c r="AC260"/>
      <c r="AD260"/>
    </row>
    <row r="261" spans="1:30" hidden="1" x14ac:dyDescent="0.2">
      <c r="A261"/>
      <c r="B261" s="28"/>
      <c r="C261" s="28"/>
      <c r="D261" s="28"/>
      <c r="E261" s="28"/>
      <c r="F261" s="28"/>
      <c r="G261" s="28"/>
      <c r="H261" s="28"/>
      <c r="I261" s="28"/>
      <c r="J261" s="28"/>
      <c r="K261" s="28"/>
      <c r="L261" s="28"/>
      <c r="M261" s="260"/>
      <c r="N261" s="28"/>
      <c r="O261" s="28"/>
      <c r="P261" s="28"/>
      <c r="Q261"/>
      <c r="R261"/>
      <c r="S261"/>
      <c r="T261"/>
      <c r="U261"/>
      <c r="V261"/>
      <c r="W261"/>
      <c r="X261"/>
      <c r="Y261"/>
      <c r="Z261"/>
      <c r="AA261"/>
      <c r="AB261"/>
      <c r="AC261"/>
      <c r="AD261"/>
    </row>
    <row r="262" spans="1:30" hidden="1" x14ac:dyDescent="0.2">
      <c r="A262"/>
      <c r="B262" s="28"/>
      <c r="C262" s="28"/>
      <c r="D262" s="28"/>
      <c r="E262" s="28"/>
      <c r="F262" s="28"/>
      <c r="G262" s="28"/>
      <c r="H262" s="28"/>
      <c r="I262" s="28"/>
      <c r="J262" s="28"/>
      <c r="K262" s="28"/>
      <c r="L262" s="28"/>
      <c r="M262" s="260"/>
      <c r="N262" s="28"/>
      <c r="O262" s="28"/>
      <c r="P262" s="28"/>
      <c r="Q262"/>
      <c r="R262"/>
      <c r="S262"/>
      <c r="T262"/>
      <c r="U262"/>
      <c r="V262"/>
      <c r="W262"/>
      <c r="X262"/>
      <c r="Y262"/>
      <c r="Z262"/>
      <c r="AA262"/>
      <c r="AB262"/>
      <c r="AC262"/>
      <c r="AD262"/>
    </row>
    <row r="263" spans="1:30" hidden="1" x14ac:dyDescent="0.2">
      <c r="A263"/>
      <c r="B263" s="28"/>
      <c r="C263" s="28"/>
      <c r="D263" s="28"/>
      <c r="E263" s="28"/>
      <c r="F263" s="28"/>
      <c r="G263" s="28"/>
      <c r="H263" s="28"/>
      <c r="I263" s="28"/>
      <c r="J263" s="28"/>
      <c r="K263" s="28"/>
      <c r="L263" s="28"/>
      <c r="M263" s="260"/>
      <c r="N263" s="28"/>
      <c r="O263" s="28"/>
      <c r="P263" s="28"/>
      <c r="Q263"/>
      <c r="R263"/>
      <c r="S263"/>
      <c r="T263"/>
      <c r="U263"/>
      <c r="V263"/>
      <c r="W263"/>
      <c r="X263"/>
      <c r="Y263"/>
      <c r="Z263"/>
      <c r="AA263"/>
      <c r="AB263"/>
      <c r="AC263"/>
      <c r="AD263"/>
    </row>
    <row r="264" spans="1:30" hidden="1" x14ac:dyDescent="0.2">
      <c r="A264"/>
      <c r="B264" s="28"/>
      <c r="C264" s="28"/>
      <c r="D264" s="28"/>
      <c r="E264" s="28"/>
      <c r="F264" s="28"/>
      <c r="G264" s="28"/>
      <c r="H264" s="28"/>
      <c r="I264" s="28"/>
      <c r="J264" s="28"/>
      <c r="K264" s="28"/>
      <c r="L264" s="28"/>
      <c r="M264" s="260"/>
      <c r="N264" s="28"/>
      <c r="O264" s="28"/>
      <c r="P264" s="28"/>
      <c r="Q264"/>
      <c r="R264"/>
      <c r="S264"/>
      <c r="T264"/>
      <c r="U264"/>
      <c r="V264"/>
      <c r="W264"/>
      <c r="X264"/>
      <c r="Y264"/>
      <c r="Z264"/>
      <c r="AA264"/>
      <c r="AB264"/>
      <c r="AC264"/>
      <c r="AD264"/>
    </row>
    <row r="265" spans="1:30" hidden="1" x14ac:dyDescent="0.2">
      <c r="A265"/>
      <c r="B265" s="28"/>
      <c r="C265" s="28"/>
      <c r="D265" s="28"/>
      <c r="E265" s="28"/>
      <c r="F265" s="28"/>
      <c r="G265" s="28"/>
      <c r="H265" s="28"/>
      <c r="I265" s="28"/>
      <c r="J265" s="28"/>
      <c r="K265" s="28"/>
      <c r="L265" s="28"/>
      <c r="M265" s="260"/>
      <c r="N265" s="28"/>
      <c r="O265" s="28"/>
      <c r="P265" s="28"/>
      <c r="Q265"/>
      <c r="R265"/>
      <c r="S265"/>
      <c r="T265"/>
      <c r="U265"/>
      <c r="V265"/>
      <c r="W265"/>
      <c r="X265"/>
      <c r="Y265"/>
      <c r="Z265"/>
      <c r="AA265"/>
      <c r="AB265"/>
      <c r="AC265"/>
      <c r="AD265"/>
    </row>
    <row r="266" spans="1:30" hidden="1" x14ac:dyDescent="0.2">
      <c r="A266"/>
      <c r="B266" s="28"/>
      <c r="C266" s="28"/>
      <c r="D266" s="28"/>
      <c r="E266" s="28"/>
      <c r="F266" s="28"/>
      <c r="G266" s="28"/>
      <c r="H266" s="28"/>
      <c r="I266" s="28"/>
      <c r="J266" s="28"/>
      <c r="K266" s="28"/>
      <c r="L266" s="28"/>
      <c r="M266" s="260"/>
      <c r="N266" s="28"/>
      <c r="O266" s="28"/>
      <c r="P266" s="28"/>
      <c r="Q266"/>
      <c r="R266"/>
      <c r="S266"/>
      <c r="T266"/>
      <c r="U266"/>
      <c r="V266"/>
      <c r="W266"/>
      <c r="X266"/>
      <c r="Y266"/>
      <c r="Z266"/>
      <c r="AA266"/>
      <c r="AB266"/>
      <c r="AC266"/>
      <c r="AD266"/>
    </row>
    <row r="267" spans="1:30" hidden="1" x14ac:dyDescent="0.2">
      <c r="A267"/>
      <c r="B267" s="28"/>
      <c r="C267" s="28"/>
      <c r="D267" s="28"/>
      <c r="E267" s="28"/>
      <c r="F267" s="28"/>
      <c r="G267" s="28"/>
      <c r="H267" s="28"/>
      <c r="I267" s="28"/>
      <c r="J267" s="28"/>
      <c r="K267" s="28"/>
      <c r="L267" s="28"/>
      <c r="M267" s="260"/>
      <c r="N267" s="28"/>
      <c r="O267" s="28"/>
      <c r="P267" s="28"/>
      <c r="Q267"/>
      <c r="R267"/>
      <c r="S267"/>
      <c r="T267"/>
      <c r="U267"/>
      <c r="V267"/>
      <c r="W267"/>
      <c r="X267"/>
      <c r="Y267"/>
      <c r="Z267"/>
      <c r="AA267"/>
      <c r="AB267"/>
      <c r="AC267"/>
      <c r="AD267"/>
    </row>
    <row r="268" spans="1:30" hidden="1" x14ac:dyDescent="0.2">
      <c r="A268"/>
      <c r="B268" s="28"/>
      <c r="C268" s="28"/>
      <c r="D268" s="28"/>
      <c r="E268" s="28"/>
      <c r="F268" s="28"/>
      <c r="G268" s="28"/>
      <c r="H268" s="28"/>
      <c r="I268" s="28"/>
      <c r="J268" s="28"/>
      <c r="K268" s="28"/>
      <c r="L268" s="28"/>
      <c r="M268" s="260"/>
      <c r="N268" s="28"/>
      <c r="O268" s="28"/>
      <c r="P268" s="28"/>
      <c r="Q268"/>
      <c r="R268"/>
      <c r="S268"/>
      <c r="T268"/>
      <c r="U268"/>
      <c r="V268"/>
      <c r="W268"/>
      <c r="X268"/>
      <c r="Y268"/>
      <c r="Z268"/>
      <c r="AA268"/>
      <c r="AB268"/>
      <c r="AC268"/>
      <c r="AD268"/>
    </row>
    <row r="269" spans="1:30" hidden="1" x14ac:dyDescent="0.2">
      <c r="A269"/>
      <c r="B269" s="28"/>
      <c r="C269" s="28"/>
      <c r="D269" s="28"/>
      <c r="E269" s="28"/>
      <c r="F269" s="28"/>
      <c r="G269" s="28"/>
      <c r="H269" s="28"/>
      <c r="I269" s="28"/>
      <c r="J269" s="28"/>
      <c r="K269" s="28"/>
      <c r="L269" s="28"/>
      <c r="M269" s="260"/>
      <c r="N269" s="28"/>
      <c r="O269" s="28"/>
      <c r="P269" s="28"/>
      <c r="Q269"/>
      <c r="R269"/>
      <c r="S269"/>
      <c r="T269"/>
      <c r="U269"/>
      <c r="V269"/>
      <c r="W269"/>
      <c r="X269"/>
      <c r="Y269"/>
      <c r="Z269"/>
      <c r="AA269"/>
      <c r="AB269"/>
      <c r="AC269"/>
      <c r="AD269"/>
    </row>
    <row r="270" spans="1:30" hidden="1" x14ac:dyDescent="0.2">
      <c r="A270"/>
      <c r="B270" s="28"/>
      <c r="C270" s="28"/>
      <c r="D270" s="28"/>
      <c r="E270" s="28"/>
      <c r="F270" s="28"/>
      <c r="G270" s="28"/>
      <c r="H270" s="28"/>
      <c r="I270" s="28"/>
      <c r="J270" s="28"/>
      <c r="K270" s="28"/>
      <c r="L270" s="28"/>
      <c r="M270" s="260"/>
      <c r="N270" s="28"/>
      <c r="O270" s="28"/>
      <c r="P270" s="28"/>
      <c r="Q270"/>
      <c r="R270"/>
      <c r="S270"/>
      <c r="T270"/>
      <c r="U270"/>
      <c r="V270"/>
      <c r="W270"/>
      <c r="X270"/>
      <c r="Y270"/>
      <c r="Z270"/>
      <c r="AA270"/>
      <c r="AB270"/>
      <c r="AC270"/>
      <c r="AD270"/>
    </row>
    <row r="271" spans="1:30" hidden="1" x14ac:dyDescent="0.2">
      <c r="A271"/>
      <c r="B271" s="28"/>
      <c r="C271" s="28"/>
      <c r="D271" s="28"/>
      <c r="E271" s="28"/>
      <c r="F271" s="28"/>
      <c r="G271" s="28"/>
      <c r="H271" s="28"/>
      <c r="I271" s="28"/>
      <c r="J271" s="28"/>
      <c r="K271" s="28"/>
      <c r="L271" s="28"/>
      <c r="M271" s="260"/>
      <c r="N271" s="28"/>
      <c r="O271" s="28"/>
      <c r="P271" s="28"/>
      <c r="Q271"/>
      <c r="R271"/>
      <c r="S271"/>
      <c r="T271"/>
      <c r="U271"/>
      <c r="V271"/>
      <c r="W271"/>
      <c r="X271"/>
      <c r="Y271"/>
      <c r="Z271"/>
      <c r="AA271"/>
      <c r="AB271"/>
      <c r="AC271"/>
      <c r="AD271"/>
    </row>
    <row r="272" spans="1:30" hidden="1" x14ac:dyDescent="0.2">
      <c r="A272"/>
      <c r="B272" s="28"/>
      <c r="C272" s="28"/>
      <c r="D272" s="28"/>
      <c r="E272" s="28"/>
      <c r="F272" s="28"/>
      <c r="G272" s="28"/>
      <c r="H272" s="28"/>
      <c r="I272" s="28"/>
      <c r="J272" s="28"/>
      <c r="K272" s="28"/>
      <c r="L272" s="28"/>
      <c r="M272" s="260"/>
      <c r="N272" s="28"/>
      <c r="O272" s="28"/>
      <c r="P272" s="28"/>
      <c r="Q272"/>
      <c r="R272"/>
      <c r="S272"/>
      <c r="T272"/>
      <c r="U272"/>
      <c r="V272"/>
      <c r="W272"/>
      <c r="X272"/>
      <c r="Y272"/>
      <c r="Z272"/>
      <c r="AA272"/>
      <c r="AB272"/>
      <c r="AC272"/>
      <c r="AD272"/>
    </row>
    <row r="273" spans="1:30" hidden="1" x14ac:dyDescent="0.2">
      <c r="A273"/>
      <c r="B273" s="28"/>
      <c r="C273" s="28"/>
      <c r="D273" s="28"/>
      <c r="E273" s="28"/>
      <c r="F273" s="28"/>
      <c r="G273" s="28"/>
      <c r="H273" s="28"/>
      <c r="I273" s="28"/>
      <c r="J273" s="28"/>
      <c r="K273" s="28"/>
      <c r="L273" s="28"/>
      <c r="M273" s="260"/>
      <c r="N273" s="28"/>
      <c r="O273" s="28"/>
      <c r="P273" s="28"/>
      <c r="Q273"/>
      <c r="R273"/>
      <c r="S273"/>
      <c r="T273"/>
      <c r="U273"/>
      <c r="V273"/>
      <c r="W273"/>
      <c r="X273"/>
      <c r="Y273"/>
      <c r="Z273"/>
      <c r="AA273"/>
      <c r="AB273"/>
      <c r="AC273"/>
      <c r="AD273"/>
    </row>
    <row r="274" spans="1:30" hidden="1" x14ac:dyDescent="0.2">
      <c r="A274"/>
      <c r="B274" s="28"/>
      <c r="C274" s="28"/>
      <c r="D274" s="28"/>
      <c r="E274" s="28"/>
      <c r="F274" s="28"/>
      <c r="G274" s="28"/>
      <c r="H274" s="28"/>
      <c r="I274" s="28"/>
      <c r="J274" s="28"/>
      <c r="K274" s="28"/>
      <c r="L274" s="28"/>
      <c r="M274" s="260"/>
      <c r="N274" s="28"/>
      <c r="O274" s="28"/>
      <c r="P274" s="28"/>
      <c r="Q274"/>
      <c r="R274"/>
      <c r="S274"/>
      <c r="T274"/>
      <c r="U274"/>
      <c r="V274"/>
      <c r="W274"/>
      <c r="X274"/>
      <c r="Y274"/>
      <c r="Z274"/>
      <c r="AA274"/>
      <c r="AB274"/>
      <c r="AC274"/>
      <c r="AD274"/>
    </row>
    <row r="275" spans="1:30" hidden="1" x14ac:dyDescent="0.2">
      <c r="A275"/>
      <c r="B275" s="28"/>
      <c r="C275" s="28"/>
      <c r="D275" s="28"/>
      <c r="E275" s="28"/>
      <c r="F275" s="28"/>
      <c r="G275" s="28"/>
      <c r="H275" s="28"/>
      <c r="I275" s="28"/>
      <c r="J275" s="28"/>
      <c r="K275" s="28"/>
      <c r="L275" s="28"/>
      <c r="M275" s="260"/>
      <c r="N275" s="28"/>
      <c r="O275" s="28"/>
      <c r="P275" s="28"/>
      <c r="Q275"/>
      <c r="R275"/>
      <c r="S275"/>
      <c r="T275"/>
      <c r="U275"/>
      <c r="V275"/>
      <c r="W275"/>
      <c r="X275"/>
      <c r="Y275"/>
      <c r="Z275"/>
      <c r="AA275"/>
      <c r="AB275"/>
      <c r="AC275"/>
      <c r="AD275"/>
    </row>
    <row r="276" spans="1:30" hidden="1" x14ac:dyDescent="0.2">
      <c r="A276"/>
      <c r="B276" s="28"/>
      <c r="C276" s="28"/>
      <c r="D276" s="28"/>
      <c r="E276" s="28"/>
      <c r="F276" s="28"/>
      <c r="G276" s="28"/>
      <c r="H276" s="28"/>
      <c r="I276" s="28"/>
      <c r="J276" s="28"/>
      <c r="K276" s="28"/>
      <c r="L276" s="28"/>
      <c r="M276" s="260"/>
      <c r="N276" s="28"/>
      <c r="O276" s="28"/>
      <c r="P276" s="28"/>
      <c r="Q276"/>
      <c r="R276"/>
      <c r="S276"/>
      <c r="T276"/>
      <c r="U276"/>
      <c r="V276"/>
      <c r="W276"/>
      <c r="X276"/>
      <c r="Y276"/>
      <c r="Z276"/>
      <c r="AA276"/>
      <c r="AB276"/>
      <c r="AC276"/>
      <c r="AD276"/>
    </row>
    <row r="277" spans="1:30" hidden="1" x14ac:dyDescent="0.2">
      <c r="A277"/>
      <c r="B277" s="28"/>
      <c r="C277" s="28"/>
      <c r="D277" s="28"/>
      <c r="E277" s="28"/>
      <c r="F277" s="28"/>
      <c r="G277" s="28"/>
      <c r="H277" s="28"/>
      <c r="I277" s="28"/>
      <c r="J277" s="28"/>
      <c r="K277" s="28"/>
      <c r="L277" s="28"/>
      <c r="M277" s="260"/>
      <c r="N277" s="28"/>
      <c r="O277" s="28"/>
      <c r="P277" s="28"/>
      <c r="Q277"/>
      <c r="R277"/>
      <c r="S277"/>
      <c r="T277"/>
      <c r="U277"/>
      <c r="V277"/>
      <c r="W277"/>
      <c r="X277"/>
      <c r="Y277"/>
      <c r="Z277"/>
      <c r="AA277"/>
      <c r="AB277"/>
      <c r="AC277"/>
      <c r="AD277"/>
    </row>
    <row r="278" spans="1:30" hidden="1" x14ac:dyDescent="0.2">
      <c r="A278"/>
      <c r="B278" s="28"/>
      <c r="C278" s="28"/>
      <c r="D278" s="28"/>
      <c r="E278" s="28"/>
      <c r="F278" s="28"/>
      <c r="G278" s="28"/>
      <c r="H278" s="28"/>
      <c r="I278" s="28"/>
      <c r="J278" s="28"/>
      <c r="K278" s="28"/>
      <c r="L278" s="28"/>
      <c r="M278" s="260"/>
      <c r="N278" s="28"/>
      <c r="O278" s="28"/>
      <c r="P278" s="28"/>
      <c r="Q278"/>
      <c r="R278"/>
      <c r="S278"/>
      <c r="T278"/>
      <c r="U278"/>
      <c r="V278"/>
      <c r="W278"/>
      <c r="X278"/>
      <c r="Y278"/>
      <c r="Z278"/>
      <c r="AA278"/>
      <c r="AB278"/>
      <c r="AC278"/>
      <c r="AD278"/>
    </row>
    <row r="279" spans="1:30" hidden="1" x14ac:dyDescent="0.2">
      <c r="A279"/>
      <c r="B279" s="28"/>
      <c r="C279" s="28"/>
      <c r="D279" s="28"/>
      <c r="E279" s="28"/>
      <c r="F279" s="28"/>
      <c r="G279" s="28"/>
      <c r="H279" s="28"/>
      <c r="I279" s="28"/>
      <c r="J279" s="28"/>
      <c r="K279" s="28"/>
      <c r="L279" s="28"/>
      <c r="M279" s="260"/>
      <c r="N279" s="28"/>
      <c r="O279" s="28"/>
      <c r="P279" s="28"/>
      <c r="Q279"/>
      <c r="R279"/>
      <c r="S279"/>
      <c r="T279"/>
      <c r="U279"/>
      <c r="V279"/>
      <c r="W279"/>
      <c r="X279"/>
      <c r="Y279"/>
      <c r="Z279"/>
      <c r="AA279"/>
      <c r="AB279"/>
      <c r="AC279"/>
      <c r="AD279"/>
    </row>
    <row r="280" spans="1:30" x14ac:dyDescent="0.2">
      <c r="N280" s="28"/>
    </row>
    <row r="281" spans="1:30" x14ac:dyDescent="0.2">
      <c r="N281" s="28"/>
    </row>
    <row r="282" spans="1:30" x14ac:dyDescent="0.2">
      <c r="N282" s="28"/>
    </row>
    <row r="283" spans="1:30" x14ac:dyDescent="0.2">
      <c r="N283" s="28"/>
    </row>
    <row r="284" spans="1:30" x14ac:dyDescent="0.2">
      <c r="N284" s="28"/>
    </row>
    <row r="285" spans="1:30" x14ac:dyDescent="0.2">
      <c r="R285" s="118"/>
    </row>
    <row r="286" spans="1:30" x14ac:dyDescent="0.2">
      <c r="R286" s="118"/>
    </row>
    <row r="287" spans="1:30" x14ac:dyDescent="0.2">
      <c r="R287" s="118"/>
    </row>
    <row r="288" spans="1:30" hidden="1" x14ac:dyDescent="0.2">
      <c r="R288" s="118"/>
      <c r="V288"/>
    </row>
    <row r="289" spans="18:22" hidden="1" x14ac:dyDescent="0.2">
      <c r="R289" s="118"/>
      <c r="V289"/>
    </row>
  </sheetData>
  <sheetProtection algorithmName="SHA-512" hashValue="UX4etK3nJzqJ7ty2DRpCG76Ft78dmLC/aq5tEHBlhwf8s4/yb1zp/Hx+eldSPN8cBgLMKclwssPcV3IbVQYu8A==" saltValue="mD6CMVIl0naPRwustUkSCQ==" spinCount="100000" sheet="1" formatColumns="0" formatRows="0" selectLockedCells="1"/>
  <mergeCells count="195">
    <mergeCell ref="B233:J233"/>
    <mergeCell ref="B235:J235"/>
    <mergeCell ref="B236:J236"/>
    <mergeCell ref="B237:J237"/>
    <mergeCell ref="B238:J238"/>
    <mergeCell ref="B239:J239"/>
    <mergeCell ref="B243:K243"/>
    <mergeCell ref="J220:L220"/>
    <mergeCell ref="B222:J222"/>
    <mergeCell ref="B223:J223"/>
    <mergeCell ref="B224:J224"/>
    <mergeCell ref="B225:J225"/>
    <mergeCell ref="B226:J226"/>
    <mergeCell ref="B227:J227"/>
    <mergeCell ref="B229:J229"/>
    <mergeCell ref="B230:J230"/>
    <mergeCell ref="B231:J231"/>
    <mergeCell ref="B232:J232"/>
    <mergeCell ref="B221:J221"/>
    <mergeCell ref="B186:K186"/>
    <mergeCell ref="B187:K187"/>
    <mergeCell ref="B190:E190"/>
    <mergeCell ref="B180:K180"/>
    <mergeCell ref="B181:K181"/>
    <mergeCell ref="B182:K182"/>
    <mergeCell ref="B183:K183"/>
    <mergeCell ref="B184:K184"/>
    <mergeCell ref="B185:K185"/>
    <mergeCell ref="B175:K175"/>
    <mergeCell ref="B176:K176"/>
    <mergeCell ref="B177:K177"/>
    <mergeCell ref="B178:K178"/>
    <mergeCell ref="B179:K179"/>
    <mergeCell ref="B168:K168"/>
    <mergeCell ref="B169:K169"/>
    <mergeCell ref="B170:K170"/>
    <mergeCell ref="B171:K171"/>
    <mergeCell ref="B172:K172"/>
    <mergeCell ref="B173:K173"/>
    <mergeCell ref="B163:K163"/>
    <mergeCell ref="B164:K164"/>
    <mergeCell ref="B165:K165"/>
    <mergeCell ref="B166:K166"/>
    <mergeCell ref="B167:K167"/>
    <mergeCell ref="B156:K156"/>
    <mergeCell ref="B157:K157"/>
    <mergeCell ref="B160:E160"/>
    <mergeCell ref="B174:K174"/>
    <mergeCell ref="B150:K150"/>
    <mergeCell ref="B151:K151"/>
    <mergeCell ref="B152:K152"/>
    <mergeCell ref="B153:K153"/>
    <mergeCell ref="B154:K154"/>
    <mergeCell ref="B155:K155"/>
    <mergeCell ref="V160:V161"/>
    <mergeCell ref="X160:X161"/>
    <mergeCell ref="B162:K162"/>
    <mergeCell ref="B145:K145"/>
    <mergeCell ref="B146:K146"/>
    <mergeCell ref="B147:K147"/>
    <mergeCell ref="B148:K148"/>
    <mergeCell ref="B149:K149"/>
    <mergeCell ref="B138:K138"/>
    <mergeCell ref="B139:K139"/>
    <mergeCell ref="B140:K140"/>
    <mergeCell ref="B141:K141"/>
    <mergeCell ref="B142:K142"/>
    <mergeCell ref="B143:K143"/>
    <mergeCell ref="B133:K133"/>
    <mergeCell ref="B134:K134"/>
    <mergeCell ref="B135:K135"/>
    <mergeCell ref="B136:K136"/>
    <mergeCell ref="B137:K137"/>
    <mergeCell ref="B126:D126"/>
    <mergeCell ref="B127:D127"/>
    <mergeCell ref="B130:E130"/>
    <mergeCell ref="B144:K144"/>
    <mergeCell ref="B120:D120"/>
    <mergeCell ref="B121:D121"/>
    <mergeCell ref="B122:D122"/>
    <mergeCell ref="B123:D123"/>
    <mergeCell ref="B124:D124"/>
    <mergeCell ref="B125:D125"/>
    <mergeCell ref="X130:X131"/>
    <mergeCell ref="V130:V131"/>
    <mergeCell ref="B132:K132"/>
    <mergeCell ref="B115:D115"/>
    <mergeCell ref="B116:D116"/>
    <mergeCell ref="B117:D117"/>
    <mergeCell ref="B118:D118"/>
    <mergeCell ref="B119:D119"/>
    <mergeCell ref="B108:D108"/>
    <mergeCell ref="B109:D109"/>
    <mergeCell ref="B110:D110"/>
    <mergeCell ref="B111:D111"/>
    <mergeCell ref="B112:D112"/>
    <mergeCell ref="B113:D113"/>
    <mergeCell ref="B103:D103"/>
    <mergeCell ref="B104:D104"/>
    <mergeCell ref="B105:D105"/>
    <mergeCell ref="B106:D106"/>
    <mergeCell ref="B107:D107"/>
    <mergeCell ref="B96:I96"/>
    <mergeCell ref="B97:I97"/>
    <mergeCell ref="B100:E100"/>
    <mergeCell ref="B114:D114"/>
    <mergeCell ref="B90:I90"/>
    <mergeCell ref="B91:I91"/>
    <mergeCell ref="B92:I92"/>
    <mergeCell ref="B93:I93"/>
    <mergeCell ref="B94:I94"/>
    <mergeCell ref="B95:I95"/>
    <mergeCell ref="V100:V101"/>
    <mergeCell ref="X100:X101"/>
    <mergeCell ref="B102:D102"/>
    <mergeCell ref="B86:I86"/>
    <mergeCell ref="B87:I87"/>
    <mergeCell ref="B88:I88"/>
    <mergeCell ref="B89:I89"/>
    <mergeCell ref="B78:I78"/>
    <mergeCell ref="B79:I79"/>
    <mergeCell ref="B80:I80"/>
    <mergeCell ref="B81:I81"/>
    <mergeCell ref="B82:I82"/>
    <mergeCell ref="B83:I83"/>
    <mergeCell ref="B74:I74"/>
    <mergeCell ref="B75:I75"/>
    <mergeCell ref="B76:I76"/>
    <mergeCell ref="B77:I77"/>
    <mergeCell ref="B66:I66"/>
    <mergeCell ref="B67:I67"/>
    <mergeCell ref="B70:E70"/>
    <mergeCell ref="B84:I84"/>
    <mergeCell ref="B85:I85"/>
    <mergeCell ref="B61:I61"/>
    <mergeCell ref="B62:I62"/>
    <mergeCell ref="B63:I63"/>
    <mergeCell ref="B64:I64"/>
    <mergeCell ref="B65:I65"/>
    <mergeCell ref="V70:V71"/>
    <mergeCell ref="X70:X71"/>
    <mergeCell ref="B72:I72"/>
    <mergeCell ref="B73:I73"/>
    <mergeCell ref="B58:I58"/>
    <mergeCell ref="B59:I59"/>
    <mergeCell ref="B48:I48"/>
    <mergeCell ref="B49:I49"/>
    <mergeCell ref="B50:I50"/>
    <mergeCell ref="B51:I51"/>
    <mergeCell ref="B52:I52"/>
    <mergeCell ref="B53:I53"/>
    <mergeCell ref="B60:I60"/>
    <mergeCell ref="B45:I45"/>
    <mergeCell ref="B46:I46"/>
    <mergeCell ref="B47:I47"/>
    <mergeCell ref="V40:V41"/>
    <mergeCell ref="X40:X41"/>
    <mergeCell ref="B54:I54"/>
    <mergeCell ref="B55:I55"/>
    <mergeCell ref="B56:I56"/>
    <mergeCell ref="B57:I57"/>
    <mergeCell ref="C4:D4"/>
    <mergeCell ref="C5:D5"/>
    <mergeCell ref="C6:D6"/>
    <mergeCell ref="C7:D7"/>
    <mergeCell ref="C8:D8"/>
    <mergeCell ref="C9:D9"/>
    <mergeCell ref="B42:I42"/>
    <mergeCell ref="B43:I43"/>
    <mergeCell ref="B44:I44"/>
    <mergeCell ref="B193:L193"/>
    <mergeCell ref="B194:L194"/>
    <mergeCell ref="B195:L195"/>
    <mergeCell ref="B196:L196"/>
    <mergeCell ref="B197:L197"/>
    <mergeCell ref="B198:L198"/>
    <mergeCell ref="B199:L199"/>
    <mergeCell ref="B200:L200"/>
    <mergeCell ref="B201:L201"/>
    <mergeCell ref="B211:L211"/>
    <mergeCell ref="B212:L212"/>
    <mergeCell ref="B213:L213"/>
    <mergeCell ref="B214:L214"/>
    <mergeCell ref="B215:L215"/>
    <mergeCell ref="B216:L216"/>
    <mergeCell ref="B217:L217"/>
    <mergeCell ref="B202:L202"/>
    <mergeCell ref="B203:L203"/>
    <mergeCell ref="B204:L204"/>
    <mergeCell ref="B205:L205"/>
    <mergeCell ref="B206:L206"/>
    <mergeCell ref="B207:L207"/>
    <mergeCell ref="B208:L208"/>
    <mergeCell ref="B209:L209"/>
    <mergeCell ref="B210:L210"/>
  </mergeCells>
  <conditionalFormatting sqref="E11">
    <cfRule type="expression" dxfId="186" priority="13">
      <formula>MAX($E$13:$E$37)&gt;$C$7</formula>
    </cfRule>
  </conditionalFormatting>
  <conditionalFormatting sqref="E13:E37">
    <cfRule type="expression" dxfId="185" priority="52">
      <formula>$E13&gt;$C$7</formula>
    </cfRule>
  </conditionalFormatting>
  <conditionalFormatting sqref="E38">
    <cfRule type="expression" dxfId="184" priority="48">
      <formula>MAX($E$13:$E$37)&gt;$C$7</formula>
    </cfRule>
  </conditionalFormatting>
  <conditionalFormatting sqref="G13:G37 K13:K37">
    <cfRule type="expression" dxfId="183" priority="46">
      <formula>OR($D13="Medische Specialist",$C13="Overig")</formula>
    </cfRule>
  </conditionalFormatting>
  <conditionalFormatting sqref="K232:L232">
    <cfRule type="expression" dxfId="182" priority="14">
      <formula>$K$230&lt;0</formula>
    </cfRule>
  </conditionalFormatting>
  <conditionalFormatting sqref="K233:L233">
    <cfRule type="expression" dxfId="181" priority="80">
      <formula>$K233&gt;0</formula>
    </cfRule>
  </conditionalFormatting>
  <conditionalFormatting sqref="K240:L240">
    <cfRule type="expression" dxfId="180" priority="47">
      <formula>$K$238&lt;$K$237</formula>
    </cfRule>
  </conditionalFormatting>
  <conditionalFormatting sqref="L13:L37">
    <cfRule type="expression" dxfId="179" priority="6">
      <formula>AND(LEN($C$5)&gt;1,$C$5&lt;&gt;"Overige (zorg-)instellingen",$C$5&lt;&gt;"Onderneming",$C$8&lt;&gt;"Geen staatssteun")</formula>
    </cfRule>
  </conditionalFormatting>
  <conditionalFormatting sqref="L43:L67">
    <cfRule type="expression" dxfId="178" priority="5">
      <formula>AND(LEN($C$5)&gt;1,$C$5&lt;&gt;"Overige (zorg-)instellingen",$C$5&lt;&gt;"Onderneming",$C$8&lt;&gt;"Geen staatssteun")</formula>
    </cfRule>
  </conditionalFormatting>
  <conditionalFormatting sqref="L73:L97">
    <cfRule type="expression" dxfId="177" priority="4">
      <formula>AND(LEN($C$5)&gt;1,$C$5&lt;&gt;"Overige (zorg-)instellingen",$C$5&lt;&gt;"Onderneming",$C$8&lt;&gt;"Geen staatssteun")</formula>
    </cfRule>
  </conditionalFormatting>
  <conditionalFormatting sqref="L103:L127">
    <cfRule type="expression" dxfId="176" priority="3">
      <formula>AND(LEN($C$5)&gt;1,$C$5&lt;&gt;"Overige (zorg-)instellingen",$C$5&lt;&gt;"Onderneming",$C$8&lt;&gt;"Geen staatssteun")</formula>
    </cfRule>
  </conditionalFormatting>
  <conditionalFormatting sqref="L133:L157">
    <cfRule type="expression" dxfId="175" priority="2">
      <formula>AND(LEN($C$5)&gt;1,$C$5&lt;&gt;"Overige (zorg-)instellingen",$C$5&lt;&gt;"Onderneming",$C$8&lt;&gt;"Geen staatssteun")</formula>
    </cfRule>
  </conditionalFormatting>
  <conditionalFormatting sqref="L163:L187">
    <cfRule type="expression" dxfId="174" priority="1">
      <formula>AND(LEN($C$5)&gt;1,$C$5&lt;&gt;"Overige (zorg-)instellingen",$C$5&lt;&gt;"Onderneming",$C$8&lt;&gt;"Geen staatssteun")</formula>
    </cfRule>
  </conditionalFormatting>
  <conditionalFormatting sqref="L233">
    <cfRule type="expression" dxfId="173" priority="16">
      <formula>$K$232&lt;$K$231</formula>
    </cfRule>
  </conditionalFormatting>
  <conditionalFormatting sqref="N232">
    <cfRule type="expression" dxfId="172" priority="15">
      <formula>$K$230&lt;0</formula>
    </cfRule>
  </conditionalFormatting>
  <conditionalFormatting sqref="V240">
    <cfRule type="expression" dxfId="171" priority="12">
      <formula>$K$238&lt;$K$237</formula>
    </cfRule>
  </conditionalFormatting>
  <conditionalFormatting sqref="X240">
    <cfRule type="expression" dxfId="170" priority="11">
      <formula>$K$238&lt;$K$237</formula>
    </cfRule>
  </conditionalFormatting>
  <dataValidations count="3">
    <dataValidation type="custom" showInputMessage="1" showErrorMessage="1" sqref="G13:G37 K13:K37" xr:uid="{4FC3F43B-0DBB-46E8-AE18-B8132915600E}">
      <formula1>OR($C13="Overig",$D13="Medische Specialist")</formula1>
    </dataValidation>
    <dataValidation type="list" showInputMessage="1" showErrorMessage="1" sqref="D13:D37" xr:uid="{0F4708C8-CCDF-4315-B4B0-F8986B777D59}">
      <formula1>INDIRECT(C13)</formula1>
    </dataValidation>
    <dataValidation type="list" allowBlank="1" showInputMessage="1" showErrorMessage="1" sqref="L43:L67 L103:L127 L13:L37 L133:L157 L73:L97 L163:L187" xr:uid="{D9F70674-A060-4297-BC5D-F08327D3AFA6}">
      <formula1>INDIRECT(IF(OR($C$5="Overige (zorg-)instellingen",$C$5="Onderneming"),"activiteit2","activiteit1"))</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7" max="1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4BEF1F82-7150-4EBA-835F-80F4086DA9E4}">
          <x14:formula1>
            <xm:f>Hulpsheets!$AW$4:$AW$5</xm:f>
          </x14:formula1>
          <xm:sqref>E103:E127</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9E39C-D240-4B50-9916-4A409349F538}">
  <sheetPr codeName="Blad15">
    <pageSetUpPr fitToPage="1"/>
  </sheetPr>
  <dimension ref="A1:XFC289"/>
  <sheetViews>
    <sheetView zoomScale="85" zoomScaleNormal="85" workbookViewId="0">
      <pane ySplit="9" topLeftCell="A10" activePane="bottomLeft" state="frozen"/>
      <selection activeCell="Z1" sqref="Z1:AD1048576"/>
      <selection pane="bottomLeft" activeCell="B13" sqref="B13"/>
    </sheetView>
  </sheetViews>
  <sheetFormatPr defaultColWidth="0" defaultRowHeight="12.75" zeroHeight="1" outlineLevelRow="1" outlineLevelCol="1" x14ac:dyDescent="0.2"/>
  <cols>
    <col min="1" max="1" width="4.7109375" style="30" customWidth="1"/>
    <col min="2" max="2" width="35.28515625" style="30" customWidth="1"/>
    <col min="3" max="3" width="20.85546875" style="30" customWidth="1"/>
    <col min="4" max="4" width="20.28515625" style="30" customWidth="1" outlineLevel="1"/>
    <col min="5" max="5" width="22.5703125" style="30" customWidth="1" outlineLevel="1"/>
    <col min="6" max="6" width="17.5703125" style="30" customWidth="1" outlineLevel="1"/>
    <col min="7" max="7" width="19.85546875" style="30" customWidth="1" outlineLevel="1"/>
    <col min="8" max="8" width="14.140625" style="30" customWidth="1" outlineLevel="1"/>
    <col min="9" max="9" width="17.7109375" style="30" customWidth="1" outlineLevel="1"/>
    <col min="10" max="10" width="24.7109375" style="30" customWidth="1"/>
    <col min="11" max="11" width="19.5703125" style="30" customWidth="1"/>
    <col min="12" max="12" width="23.140625" style="30" customWidth="1"/>
    <col min="13" max="13" width="9.7109375" style="255" hidden="1" customWidth="1"/>
    <col min="14" max="14" width="15.5703125" style="30" customWidth="1"/>
    <col min="15" max="15" width="15.5703125" style="30" hidden="1" customWidth="1"/>
    <col min="16" max="16" width="17.140625" style="30" hidden="1" customWidth="1"/>
    <col min="17" max="17" width="2.85546875" style="30" customWidth="1"/>
    <col min="18" max="18" width="24.5703125" style="30" customWidth="1"/>
    <col min="19" max="19" width="23.85546875" style="30" hidden="1" customWidth="1"/>
    <col min="20" max="20" width="20.85546875" style="30" hidden="1" customWidth="1"/>
    <col min="21" max="21" width="3.140625" style="30" customWidth="1"/>
    <col min="22" max="22" width="24.5703125" style="30" hidden="1" customWidth="1" outlineLevel="1"/>
    <col min="23" max="23" width="4.85546875" style="30" hidden="1" customWidth="1" outlineLevel="1"/>
    <col min="24" max="24" width="24.5703125" style="30" hidden="1" customWidth="1" outlineLevel="1"/>
    <col min="25" max="25" width="11.140625" style="30" customWidth="1" collapsed="1"/>
    <col min="26" max="30" width="24.5703125" style="30" hidden="1" customWidth="1"/>
    <col min="31" max="16379" width="27" hidden="1"/>
    <col min="16380" max="16380" width="8" hidden="1"/>
    <col min="16381" max="16381" width="9.140625" hidden="1"/>
    <col min="16382" max="16382" width="10.28515625" hidden="1"/>
    <col min="16383" max="16383" width="9.140625" hidden="1"/>
    <col min="16384" max="16384" width="10.28515625" hidden="1"/>
  </cols>
  <sheetData>
    <row r="1" spans="1:30" x14ac:dyDescent="0.2">
      <c r="B1" s="10"/>
      <c r="C1" s="10"/>
      <c r="D1" s="10"/>
      <c r="E1" s="10"/>
      <c r="F1" s="10"/>
      <c r="G1" s="11"/>
      <c r="H1" s="11"/>
      <c r="I1" s="10"/>
      <c r="J1" s="11"/>
      <c r="K1" s="11"/>
      <c r="P1" s="29"/>
      <c r="Q1" s="29"/>
      <c r="R1" s="29"/>
      <c r="S1" s="29"/>
      <c r="T1" s="29"/>
      <c r="U1" s="29"/>
      <c r="V1" s="29"/>
      <c r="W1" s="29"/>
      <c r="X1" s="29"/>
      <c r="Z1" s="29"/>
      <c r="AA1" s="29"/>
      <c r="AB1" s="29"/>
    </row>
    <row r="2" spans="1:30" ht="18" x14ac:dyDescent="0.2">
      <c r="B2" s="31" t="s">
        <v>80</v>
      </c>
      <c r="C2" s="29"/>
      <c r="D2" s="29"/>
      <c r="E2" s="29"/>
      <c r="F2" s="29"/>
      <c r="I2" s="29"/>
      <c r="P2" s="29"/>
      <c r="Q2" s="29"/>
      <c r="R2" s="29"/>
      <c r="S2" s="29"/>
      <c r="T2" s="29"/>
      <c r="U2" s="29"/>
      <c r="V2" s="29"/>
      <c r="W2" s="29"/>
      <c r="X2" s="29"/>
      <c r="Z2" s="29"/>
      <c r="AA2" s="29"/>
      <c r="AB2" s="29"/>
    </row>
    <row r="3" spans="1:30" ht="13.5" thickBot="1" x14ac:dyDescent="0.25">
      <c r="B3" s="96"/>
      <c r="C3" s="29"/>
      <c r="D3" s="29"/>
      <c r="E3" s="29"/>
      <c r="F3" s="29"/>
      <c r="I3" s="29"/>
      <c r="Q3" s="29"/>
      <c r="R3" s="29"/>
      <c r="S3" s="29"/>
      <c r="T3" s="29"/>
      <c r="U3" s="29"/>
      <c r="V3" s="29"/>
      <c r="W3" s="29"/>
      <c r="X3" s="29"/>
      <c r="Z3" s="29"/>
      <c r="AA3" s="29"/>
      <c r="AB3" s="29"/>
    </row>
    <row r="4" spans="1:30" ht="13.5" thickBot="1" x14ac:dyDescent="0.25">
      <c r="B4" s="159" t="s">
        <v>81</v>
      </c>
      <c r="C4" s="510">
        <f>Basisgegevens!C22</f>
        <v>0</v>
      </c>
      <c r="D4" s="511"/>
      <c r="E4" s="29"/>
      <c r="F4" s="29"/>
      <c r="I4" s="29"/>
      <c r="Q4" s="29"/>
      <c r="R4" s="29"/>
      <c r="S4" s="29"/>
      <c r="T4" s="29"/>
      <c r="U4" s="29"/>
      <c r="V4" s="29"/>
      <c r="W4" s="29"/>
      <c r="X4" s="29"/>
      <c r="Z4" s="29"/>
      <c r="AA4" s="29"/>
      <c r="AB4" s="29"/>
    </row>
    <row r="5" spans="1:30" ht="13.5" thickBot="1" x14ac:dyDescent="0.25">
      <c r="B5" s="159" t="s">
        <v>82</v>
      </c>
      <c r="C5" s="510">
        <f>Basisgegevens!D22</f>
        <v>0</v>
      </c>
      <c r="D5" s="511"/>
      <c r="E5" s="29"/>
      <c r="F5" s="29"/>
      <c r="I5" s="29"/>
      <c r="Q5" s="29"/>
      <c r="R5" s="29"/>
      <c r="S5" s="29"/>
      <c r="T5" s="29"/>
      <c r="U5" s="29"/>
      <c r="V5" s="29"/>
      <c r="W5" s="29"/>
      <c r="X5" s="29"/>
      <c r="Z5" s="29"/>
      <c r="AA5" s="29"/>
      <c r="AB5" s="29"/>
    </row>
    <row r="6" spans="1:30" ht="13.5" thickBot="1" x14ac:dyDescent="0.25">
      <c r="B6" s="159" t="s">
        <v>83</v>
      </c>
      <c r="C6" s="510">
        <f>Basisgegevens!E22</f>
        <v>0</v>
      </c>
      <c r="D6" s="511"/>
      <c r="E6" s="29"/>
      <c r="F6" s="29"/>
      <c r="I6" s="29"/>
      <c r="P6" s="29"/>
      <c r="Q6" s="29"/>
      <c r="R6" s="29"/>
      <c r="S6" s="29"/>
      <c r="T6" s="29"/>
      <c r="U6" s="29"/>
      <c r="V6" s="29"/>
      <c r="W6" s="29"/>
      <c r="X6" s="29"/>
      <c r="Z6" s="29"/>
      <c r="AA6" s="29"/>
      <c r="AB6" s="29"/>
    </row>
    <row r="7" spans="1:30" ht="13.5" thickBot="1" x14ac:dyDescent="0.25">
      <c r="B7" s="159" t="s">
        <v>84</v>
      </c>
      <c r="C7" s="512" t="str">
        <f>IF(Basisgegevens!C6="","",Basisgegevens!C6)</f>
        <v/>
      </c>
      <c r="D7" s="513"/>
      <c r="E7" s="29"/>
      <c r="F7" s="29"/>
      <c r="I7" s="29"/>
      <c r="P7" s="29"/>
      <c r="Q7" s="29"/>
      <c r="R7" s="29"/>
      <c r="S7" s="29"/>
      <c r="T7" s="29"/>
      <c r="U7" s="29"/>
      <c r="V7" s="29"/>
      <c r="W7" s="29"/>
      <c r="X7" s="29"/>
      <c r="Z7" s="29"/>
      <c r="AA7" s="29"/>
      <c r="AB7" s="29"/>
    </row>
    <row r="8" spans="1:30" ht="13.5" thickBot="1" x14ac:dyDescent="0.25">
      <c r="B8" s="159" t="s">
        <v>225</v>
      </c>
      <c r="C8" s="510">
        <f>Basisgegevens!F22</f>
        <v>0</v>
      </c>
      <c r="D8" s="511"/>
      <c r="E8" s="29"/>
      <c r="F8" s="29"/>
      <c r="I8" s="29"/>
      <c r="P8" s="29"/>
      <c r="Q8" s="29"/>
      <c r="R8" s="29"/>
      <c r="S8" s="29"/>
      <c r="T8" s="29"/>
      <c r="U8" s="29"/>
      <c r="V8" s="29"/>
      <c r="W8" s="29"/>
      <c r="X8" s="29"/>
      <c r="Z8" s="29"/>
      <c r="AA8" s="29"/>
      <c r="AB8" s="29"/>
    </row>
    <row r="9" spans="1:30" ht="13.5" thickBot="1" x14ac:dyDescent="0.25">
      <c r="B9" s="159" t="s">
        <v>229</v>
      </c>
      <c r="C9" s="510">
        <f>IF($C$8="AGVV",Basisgegevens!G22,$C$8)</f>
        <v>0</v>
      </c>
      <c r="D9" s="511"/>
      <c r="E9" s="430"/>
      <c r="F9" s="29"/>
      <c r="I9" s="29"/>
      <c r="P9" s="29"/>
      <c r="Q9" s="29"/>
      <c r="R9" s="29"/>
      <c r="S9" s="29"/>
      <c r="T9" s="29"/>
      <c r="U9" s="29"/>
      <c r="V9" s="29"/>
      <c r="W9" s="29"/>
      <c r="X9" s="29"/>
      <c r="Z9" s="29"/>
      <c r="AA9" s="29"/>
      <c r="AB9" s="29"/>
    </row>
    <row r="10" spans="1:30" ht="26.25" thickBot="1" x14ac:dyDescent="0.25">
      <c r="B10" s="5" t="s">
        <v>85</v>
      </c>
      <c r="C10" s="6"/>
      <c r="D10" s="6"/>
      <c r="E10" s="219"/>
      <c r="F10" s="6"/>
      <c r="G10" s="6"/>
      <c r="H10" s="6"/>
      <c r="I10" s="6"/>
      <c r="J10" s="6"/>
      <c r="K10" s="6"/>
      <c r="L10" s="6"/>
      <c r="M10" s="256"/>
      <c r="N10" s="51"/>
      <c r="O10" s="51"/>
      <c r="P10" s="51"/>
      <c r="Q10" s="6"/>
      <c r="R10" s="406" t="s">
        <v>87</v>
      </c>
      <c r="S10" s="401"/>
      <c r="T10" s="402"/>
      <c r="U10" s="6"/>
      <c r="V10" s="408" t="s">
        <v>61</v>
      </c>
      <c r="W10" s="6"/>
      <c r="X10" s="408" t="s">
        <v>62</v>
      </c>
      <c r="Z10" s="401"/>
      <c r="AA10" s="402"/>
      <c r="AB10" s="401"/>
      <c r="AC10" s="402"/>
      <c r="AD10" s="460"/>
    </row>
    <row r="11" spans="1:30" ht="13.5" thickBot="1" x14ac:dyDescent="0.25">
      <c r="A11" s="5"/>
      <c r="B11" s="6"/>
      <c r="C11" s="6"/>
      <c r="D11" s="6"/>
      <c r="E11" s="219" t="s">
        <v>86</v>
      </c>
      <c r="F11" s="6"/>
      <c r="G11" s="6"/>
      <c r="H11" s="6"/>
      <c r="I11" s="6"/>
      <c r="J11" s="6"/>
      <c r="K11" s="6"/>
      <c r="L11" s="6"/>
      <c r="M11" s="256"/>
      <c r="P11" s="6"/>
      <c r="Q11" s="6"/>
      <c r="R11" s="6"/>
      <c r="S11" s="6"/>
      <c r="T11" s="6"/>
      <c r="U11" s="6"/>
      <c r="V11" s="6"/>
      <c r="W11" s="6"/>
      <c r="X11" s="6"/>
      <c r="Z11" s="6"/>
      <c r="AA11" s="6"/>
      <c r="AB11" s="6"/>
      <c r="AC11" s="97"/>
      <c r="AD11" s="97"/>
    </row>
    <row r="12" spans="1:30" ht="68.25" customHeight="1" thickBot="1" x14ac:dyDescent="0.25">
      <c r="A12" s="116"/>
      <c r="B12" s="368" t="s">
        <v>88</v>
      </c>
      <c r="C12" s="236" t="s">
        <v>208</v>
      </c>
      <c r="D12" s="236" t="s">
        <v>89</v>
      </c>
      <c r="E12" s="236" t="s">
        <v>90</v>
      </c>
      <c r="F12" s="236" t="s">
        <v>91</v>
      </c>
      <c r="G12" s="236" t="s">
        <v>193</v>
      </c>
      <c r="H12" s="236" t="s">
        <v>92</v>
      </c>
      <c r="I12" s="236" t="s">
        <v>93</v>
      </c>
      <c r="J12" s="236" t="s">
        <v>194</v>
      </c>
      <c r="K12" s="236" t="s">
        <v>195</v>
      </c>
      <c r="L12" s="236" t="s">
        <v>235</v>
      </c>
      <c r="M12" s="143" t="s">
        <v>94</v>
      </c>
      <c r="N12" s="143" t="s">
        <v>66</v>
      </c>
      <c r="O12" s="237" t="s">
        <v>95</v>
      </c>
      <c r="P12" s="237" t="s">
        <v>96</v>
      </c>
      <c r="Q12" s="117"/>
      <c r="R12" s="239" t="s">
        <v>68</v>
      </c>
      <c r="S12" s="93" t="s">
        <v>97</v>
      </c>
      <c r="T12" s="93" t="s">
        <v>70</v>
      </c>
      <c r="U12" s="118"/>
      <c r="V12" s="239" t="s">
        <v>68</v>
      </c>
      <c r="W12" s="409"/>
      <c r="X12" s="239" t="s">
        <v>68</v>
      </c>
      <c r="Y12" s="117"/>
      <c r="Z12" s="238" t="s">
        <v>97</v>
      </c>
      <c r="AA12" s="93" t="s">
        <v>70</v>
      </c>
      <c r="AB12" s="238" t="s">
        <v>97</v>
      </c>
      <c r="AC12" s="238" t="s">
        <v>70</v>
      </c>
      <c r="AD12" s="118"/>
    </row>
    <row r="13" spans="1:30" x14ac:dyDescent="0.2">
      <c r="A13" s="6"/>
      <c r="B13" s="52"/>
      <c r="C13" s="323" t="str">
        <f t="shared" ref="C13:C37" si="0">IF(B13="","",IF($C$5="Universiteit","UNL",IF($C$5="Universitair Medisch Centrum","NFU","Overig")))</f>
        <v/>
      </c>
      <c r="D13" s="20"/>
      <c r="E13" s="124"/>
      <c r="F13" s="34">
        <f>IFERROR(IF(C13="UNL",INDEX(Tabel_UNL,MATCH($E13,Hulpsheets!$P$3:$P$123,0),MATCH($D13,Hulpsheets!$P$3:$U$3,0)),IF(C13="NFU",INDEX(Tabel_NFU,MATCH($E13,Hulpsheets!$W$3:$W$99,0),MATCH($D13,Hulpsheets!$W$3:$AC$3,0)),IF(C13="Overig",0,0))),0)</f>
        <v>0</v>
      </c>
      <c r="G13" s="355"/>
      <c r="H13" s="127"/>
      <c r="I13" s="33">
        <f>IF(F13&gt;0,F13*H13,G13*E13*H13)</f>
        <v>0</v>
      </c>
      <c r="J13" s="1">
        <f t="shared" ref="J13:J14" si="1">IF(OR(C13="Overig",D13="Medische Specialist"),I13*0.4,0)</f>
        <v>0</v>
      </c>
      <c r="K13" s="358"/>
      <c r="L13" s="429" t="s">
        <v>120</v>
      </c>
      <c r="M13" s="257" t="str">
        <f>IF(LEN($C$5)&lt;=1,
    "",
    IF(
        OR($C$5="Overige (zorg-)instellingen",$C$5="Onderneming"),
        IF(Basisgegevens!$C$5="Ja",
            IFERROR(
                INDEX(Hulpsheets!$AO$3:$AR$18,
                    MATCH($C$9,Hulpsheets!$AN$3:$AN$18,0),
                    MATCH($C$6,Hulpsheets!$AO$3:$AR$3,0)
                ),
                ""
            ),
            IFERROR(
                INDEX(Hulpsheets!$AH$3:$AK$18,
                    MATCH($C$9,Hulpsheets!$AG$3:$AG$18,0),
                    MATCH($C$6,Hulpsheets!$AH$3:$AK$3,0)
                ),
                ""
            )
        ),
        IF($L13="Niet-economische activiteit",
            100%,
            IF(Basisgegevens!$C$5="Ja",
                IFERROR(
                    INDEX(Hulpsheets!$AO$3:$AR$18,
                        MATCH($C$9,Hulpsheets!$AN$3:$AN$18,0),
                        MATCH($C$6,Hulpsheets!$AO$3:$AR$3,0)
                    ),
                    ""
                ),
                IFERROR(
                    INDEX(Hulpsheets!$AH$3:$AK$18,
                        MATCH($C$9,Hulpsheets!$AG$3:$AG$18,0),
                        MATCH($C$6,Hulpsheets!$AH$3:$AK$3,0)
                    ),
                    ""
                )
            )
        )
    )
)</f>
        <v/>
      </c>
      <c r="N13" s="396">
        <f t="shared" ref="N13:N37" si="2">IF(OR(C13="Overig",$D13="Medische Specialist"),((I13+J13)*(1+K13)),I13)</f>
        <v>0</v>
      </c>
      <c r="O13" s="394" t="str">
        <f>IFERROR(N13*M13,"")</f>
        <v/>
      </c>
      <c r="P13" s="81" t="str">
        <f>IFERROR(N13-O13,"")</f>
        <v/>
      </c>
      <c r="R13" s="404"/>
      <c r="S13" s="403" t="str">
        <f>IFERROR($R13*(1-$M13),"")</f>
        <v/>
      </c>
      <c r="T13" s="130" t="str">
        <f>IFERROR(R13-S13,"")</f>
        <v/>
      </c>
      <c r="U13" s="70"/>
      <c r="V13" s="404"/>
      <c r="W13" s="70"/>
      <c r="X13" s="404"/>
      <c r="Z13" s="407" t="str">
        <f>IFERROR($V13*(1-$M13),"")</f>
        <v/>
      </c>
      <c r="AA13" s="130" t="str">
        <f t="shared" ref="AA13:AA37" si="3">IFERROR(V13-Z13,"")</f>
        <v/>
      </c>
      <c r="AB13" s="407" t="str">
        <f t="shared" ref="AB13:AB37" si="4">IFERROR($X13*(1-$M13),"")</f>
        <v/>
      </c>
      <c r="AC13" s="130" t="str">
        <f t="shared" ref="AC13:AC37" si="5">IFERROR(X13-AB13,"")</f>
        <v/>
      </c>
      <c r="AD13" s="461"/>
    </row>
    <row r="14" spans="1:30" x14ac:dyDescent="0.2">
      <c r="A14" s="6"/>
      <c r="B14" s="53"/>
      <c r="C14" s="323" t="str">
        <f t="shared" si="0"/>
        <v/>
      </c>
      <c r="D14" s="20"/>
      <c r="E14" s="125"/>
      <c r="F14" s="34">
        <f>IFERROR(IF(C14="UNL",INDEX(Tabel_UNL,MATCH($E14,Hulpsheets!$P$3:$P$123,0),MATCH($D14,Hulpsheets!$P$3:$U$3,0)),IF(C14="NFU",INDEX(Tabel_NFU,MATCH($E14,Hulpsheets!$W$3:$W$99,0),MATCH($D14,Hulpsheets!$W$3:$AC$3,0)),IF(C14="Overig",0,0))),0)</f>
        <v>0</v>
      </c>
      <c r="G14" s="356"/>
      <c r="H14" s="128"/>
      <c r="I14" s="1">
        <f t="shared" ref="I14:I37" si="6">IF(F14&gt;0,F14*H14,G14*E14*H14)</f>
        <v>0</v>
      </c>
      <c r="J14" s="1">
        <f t="shared" si="1"/>
        <v>0</v>
      </c>
      <c r="K14" s="359"/>
      <c r="L14" s="429" t="s">
        <v>120</v>
      </c>
      <c r="M14" s="257" t="str">
        <f>IF(LEN($C$5)&lt;=1,
    "",
    IF(
        OR($C$5="Overige (zorg-)instellingen",$C$5="Onderneming"),
        IF(Basisgegevens!$C$5="Ja",
            IFERROR(
                INDEX(Hulpsheets!$AO$3:$AR$18,
                    MATCH($C$9,Hulpsheets!$AN$3:$AN$18,0),
                    MATCH($C$6,Hulpsheets!$AO$3:$AR$3,0)
                ),
                ""
            ),
            IFERROR(
                INDEX(Hulpsheets!$AH$3:$AK$18,
                    MATCH($C$9,Hulpsheets!$AG$3:$AG$18,0),
                    MATCH($C$6,Hulpsheets!$AH$3:$AK$3,0)
                ),
                ""
            )
        ),
        IF($L14="Niet-economische activiteit",
            100%,
            IF(Basisgegevens!$C$5="Ja",
                IFERROR(
                    INDEX(Hulpsheets!$AO$3:$AR$18,
                        MATCH($C$9,Hulpsheets!$AN$3:$AN$18,0),
                        MATCH($C$6,Hulpsheets!$AO$3:$AR$3,0)
                    ),
                    ""
                ),
                IFERROR(
                    INDEX(Hulpsheets!$AH$3:$AK$18,
                        MATCH($C$9,Hulpsheets!$AG$3:$AG$18,0),
                        MATCH($C$6,Hulpsheets!$AH$3:$AK$3,0)
                    ),
                    ""
                )
            )
        )
    )
)</f>
        <v/>
      </c>
      <c r="N14" s="397">
        <f t="shared" si="2"/>
        <v>0</v>
      </c>
      <c r="O14" s="394" t="str">
        <f t="shared" ref="O14:O37" si="7">IFERROR(N14*M14,"")</f>
        <v/>
      </c>
      <c r="P14" s="81" t="str">
        <f t="shared" ref="P14:P37" si="8">IFERROR(N14-O14,"")</f>
        <v/>
      </c>
      <c r="R14" s="404"/>
      <c r="S14" s="403" t="str">
        <f t="shared" ref="S14:S37" si="9">IFERROR($R14*(1-$M14),"")</f>
        <v/>
      </c>
      <c r="T14" s="130" t="str">
        <f t="shared" ref="T14:T36" si="10">IFERROR(R14-S14,"")</f>
        <v/>
      </c>
      <c r="U14" s="70"/>
      <c r="V14" s="404"/>
      <c r="W14" s="70"/>
      <c r="X14" s="404"/>
      <c r="Z14" s="407" t="str">
        <f t="shared" ref="Z14:Z37" si="11">IFERROR($V14*(1-$M14),"")</f>
        <v/>
      </c>
      <c r="AA14" s="130" t="str">
        <f t="shared" si="3"/>
        <v/>
      </c>
      <c r="AB14" s="407" t="str">
        <f t="shared" si="4"/>
        <v/>
      </c>
      <c r="AC14" s="130" t="str">
        <f t="shared" si="5"/>
        <v/>
      </c>
      <c r="AD14" s="461"/>
    </row>
    <row r="15" spans="1:30" x14ac:dyDescent="0.2">
      <c r="A15" s="6"/>
      <c r="B15" s="53"/>
      <c r="C15" s="323" t="str">
        <f t="shared" si="0"/>
        <v/>
      </c>
      <c r="D15" s="20"/>
      <c r="E15" s="125"/>
      <c r="F15" s="34">
        <f>IFERROR(IF(C15="UNL",INDEX(Tabel_UNL,MATCH($E15,Hulpsheets!$P$3:$P$123,0),MATCH($D15,Hulpsheets!$P$3:$U$3,0)),IF(C15="NFU",INDEX(Tabel_NFU,MATCH($E15,Hulpsheets!$W$3:$W$99,0),MATCH($D15,Hulpsheets!$W$3:$AC$3,0)),IF(C15="Overig",0,0))),0)</f>
        <v>0</v>
      </c>
      <c r="G15" s="356"/>
      <c r="H15" s="128"/>
      <c r="I15" s="1">
        <f>IF(F15&gt;0,F15*H15,G15*E15*H15)</f>
        <v>0</v>
      </c>
      <c r="J15" s="1">
        <f>IF(OR(C15="Overig",D15="Medische Specialist"),I15*0.4,0)</f>
        <v>0</v>
      </c>
      <c r="K15" s="359"/>
      <c r="L15" s="429" t="s">
        <v>120</v>
      </c>
      <c r="M15" s="257" t="str">
        <f>IF(LEN($C$5)&lt;=1,
    "",
    IF(
        OR($C$5="Overige (zorg-)instellingen",$C$5="Onderneming"),
        IF(Basisgegevens!$C$5="Ja",
            IFERROR(
                INDEX(Hulpsheets!$AO$3:$AR$18,
                    MATCH($C$9,Hulpsheets!$AN$3:$AN$18,0),
                    MATCH($C$6,Hulpsheets!$AO$3:$AR$3,0)
                ),
                ""
            ),
            IFERROR(
                INDEX(Hulpsheets!$AH$3:$AK$18,
                    MATCH($C$9,Hulpsheets!$AG$3:$AG$18,0),
                    MATCH($C$6,Hulpsheets!$AH$3:$AK$3,0)
                ),
                ""
            )
        ),
        IF($L15="Niet-economische activiteit",
            100%,
            IF(Basisgegevens!$C$5="Ja",
                IFERROR(
                    INDEX(Hulpsheets!$AO$3:$AR$18,
                        MATCH($C$9,Hulpsheets!$AN$3:$AN$18,0),
                        MATCH($C$6,Hulpsheets!$AO$3:$AR$3,0)
                    ),
                    ""
                ),
                IFERROR(
                    INDEX(Hulpsheets!$AH$3:$AK$18,
                        MATCH($C$9,Hulpsheets!$AG$3:$AG$18,0),
                        MATCH($C$6,Hulpsheets!$AH$3:$AK$3,0)
                    ),
                    ""
                )
            )
        )
    )
)</f>
        <v/>
      </c>
      <c r="N15" s="397">
        <f t="shared" si="2"/>
        <v>0</v>
      </c>
      <c r="O15" s="394" t="str">
        <f t="shared" si="7"/>
        <v/>
      </c>
      <c r="P15" s="81" t="str">
        <f t="shared" si="8"/>
        <v/>
      </c>
      <c r="R15" s="404"/>
      <c r="S15" s="403" t="str">
        <f t="shared" si="9"/>
        <v/>
      </c>
      <c r="T15" s="130" t="str">
        <f t="shared" si="10"/>
        <v/>
      </c>
      <c r="U15" s="70"/>
      <c r="V15" s="404"/>
      <c r="W15" s="70"/>
      <c r="X15" s="404"/>
      <c r="Z15" s="407" t="str">
        <f t="shared" si="11"/>
        <v/>
      </c>
      <c r="AA15" s="130" t="str">
        <f t="shared" si="3"/>
        <v/>
      </c>
      <c r="AB15" s="407" t="str">
        <f t="shared" si="4"/>
        <v/>
      </c>
      <c r="AC15" s="130" t="str">
        <f t="shared" si="5"/>
        <v/>
      </c>
      <c r="AD15" s="461"/>
    </row>
    <row r="16" spans="1:30" x14ac:dyDescent="0.2">
      <c r="A16" s="6"/>
      <c r="B16" s="53"/>
      <c r="C16" s="323" t="str">
        <f t="shared" si="0"/>
        <v/>
      </c>
      <c r="D16" s="20"/>
      <c r="E16" s="125"/>
      <c r="F16" s="34">
        <f>IFERROR(IF(C16="UNL",INDEX(Tabel_UNL,MATCH($E16,Hulpsheets!$P$3:$P$123,0),MATCH($D16,Hulpsheets!$P$3:$U$3,0)),IF(C16="NFU",INDEX(Tabel_NFU,MATCH($E16,Hulpsheets!$W$3:$W$99,0),MATCH($D16,Hulpsheets!$W$3:$AC$3,0)),IF(C16="Overig",0,0))),0)</f>
        <v>0</v>
      </c>
      <c r="G16" s="356"/>
      <c r="H16" s="128"/>
      <c r="I16" s="1">
        <f t="shared" si="6"/>
        <v>0</v>
      </c>
      <c r="J16" s="1">
        <f t="shared" ref="J16:J37" si="12">IF(OR(C16="Overig",D16="Medische Specialist"),I16*0.4,0)</f>
        <v>0</v>
      </c>
      <c r="K16" s="359"/>
      <c r="L16" s="429" t="s">
        <v>120</v>
      </c>
      <c r="M16" s="257" t="str">
        <f>IF(LEN($C$5)&lt;=1,
    "",
    IF(
        OR($C$5="Overige (zorg-)instellingen",$C$5="Onderneming"),
        IF(Basisgegevens!$C$5="Ja",
            IFERROR(
                INDEX(Hulpsheets!$AO$3:$AR$18,
                    MATCH($C$9,Hulpsheets!$AN$3:$AN$18,0),
                    MATCH($C$6,Hulpsheets!$AO$3:$AR$3,0)
                ),
                ""
            ),
            IFERROR(
                INDEX(Hulpsheets!$AH$3:$AK$18,
                    MATCH($C$9,Hulpsheets!$AG$3:$AG$18,0),
                    MATCH($C$6,Hulpsheets!$AH$3:$AK$3,0)
                ),
                ""
            )
        ),
        IF($L16="Niet-economische activiteit",
            100%,
            IF(Basisgegevens!$C$5="Ja",
                IFERROR(
                    INDEX(Hulpsheets!$AO$3:$AR$18,
                        MATCH($C$9,Hulpsheets!$AN$3:$AN$18,0),
                        MATCH($C$6,Hulpsheets!$AO$3:$AR$3,0)
                    ),
                    ""
                ),
                IFERROR(
                    INDEX(Hulpsheets!$AH$3:$AK$18,
                        MATCH($C$9,Hulpsheets!$AG$3:$AG$18,0),
                        MATCH($C$6,Hulpsheets!$AH$3:$AK$3,0)
                    ),
                    ""
                )
            )
        )
    )
)</f>
        <v/>
      </c>
      <c r="N16" s="397">
        <f t="shared" si="2"/>
        <v>0</v>
      </c>
      <c r="O16" s="394" t="str">
        <f t="shared" si="7"/>
        <v/>
      </c>
      <c r="P16" s="81" t="str">
        <f t="shared" si="8"/>
        <v/>
      </c>
      <c r="R16" s="404"/>
      <c r="S16" s="403" t="str">
        <f t="shared" si="9"/>
        <v/>
      </c>
      <c r="T16" s="130" t="str">
        <f t="shared" si="10"/>
        <v/>
      </c>
      <c r="U16" s="70"/>
      <c r="V16" s="404"/>
      <c r="W16" s="70"/>
      <c r="X16" s="404"/>
      <c r="Z16" s="407" t="str">
        <f t="shared" si="11"/>
        <v/>
      </c>
      <c r="AA16" s="130" t="str">
        <f t="shared" si="3"/>
        <v/>
      </c>
      <c r="AB16" s="407" t="str">
        <f t="shared" si="4"/>
        <v/>
      </c>
      <c r="AC16" s="130" t="str">
        <f t="shared" si="5"/>
        <v/>
      </c>
      <c r="AD16" s="461"/>
    </row>
    <row r="17" spans="1:30" x14ac:dyDescent="0.2">
      <c r="A17" s="6"/>
      <c r="B17" s="53"/>
      <c r="C17" s="323" t="str">
        <f t="shared" si="0"/>
        <v/>
      </c>
      <c r="D17" s="20"/>
      <c r="E17" s="125"/>
      <c r="F17" s="34">
        <f>IFERROR(IF(C17="UNL",INDEX(Tabel_UNL,MATCH($E17,Hulpsheets!$P$3:$P$123,0),MATCH($D17,Hulpsheets!$P$3:$U$3,0)),IF(C17="NFU",INDEX(Tabel_NFU,MATCH($E17,Hulpsheets!$W$3:$W$99,0),MATCH($D17,Hulpsheets!$W$3:$AC$3,0)),IF(C17="Overig",0,0))),0)</f>
        <v>0</v>
      </c>
      <c r="G17" s="356"/>
      <c r="H17" s="128"/>
      <c r="I17" s="1">
        <f t="shared" si="6"/>
        <v>0</v>
      </c>
      <c r="J17" s="1">
        <f t="shared" si="12"/>
        <v>0</v>
      </c>
      <c r="K17" s="359"/>
      <c r="L17" s="429" t="s">
        <v>120</v>
      </c>
      <c r="M17" s="257" t="str">
        <f>IF(LEN($C$5)&lt;=1,
    "",
    IF(
        OR($C$5="Overige (zorg-)instellingen",$C$5="Onderneming"),
        IF(Basisgegevens!$C$5="Ja",
            IFERROR(
                INDEX(Hulpsheets!$AO$3:$AR$18,
                    MATCH($C$9,Hulpsheets!$AN$3:$AN$18,0),
                    MATCH($C$6,Hulpsheets!$AO$3:$AR$3,0)
                ),
                ""
            ),
            IFERROR(
                INDEX(Hulpsheets!$AH$3:$AK$18,
                    MATCH($C$9,Hulpsheets!$AG$3:$AG$18,0),
                    MATCH($C$6,Hulpsheets!$AH$3:$AK$3,0)
                ),
                ""
            )
        ),
        IF($L17="Niet-economische activiteit",
            100%,
            IF(Basisgegevens!$C$5="Ja",
                IFERROR(
                    INDEX(Hulpsheets!$AO$3:$AR$18,
                        MATCH($C$9,Hulpsheets!$AN$3:$AN$18,0),
                        MATCH($C$6,Hulpsheets!$AO$3:$AR$3,0)
                    ),
                    ""
                ),
                IFERROR(
                    INDEX(Hulpsheets!$AH$3:$AK$18,
                        MATCH($C$9,Hulpsheets!$AG$3:$AG$18,0),
                        MATCH($C$6,Hulpsheets!$AH$3:$AK$3,0)
                    ),
                    ""
                )
            )
        )
    )
)</f>
        <v/>
      </c>
      <c r="N17" s="397">
        <f t="shared" si="2"/>
        <v>0</v>
      </c>
      <c r="O17" s="394" t="str">
        <f t="shared" si="7"/>
        <v/>
      </c>
      <c r="P17" s="81" t="str">
        <f t="shared" si="8"/>
        <v/>
      </c>
      <c r="R17" s="404"/>
      <c r="S17" s="403" t="str">
        <f t="shared" si="9"/>
        <v/>
      </c>
      <c r="T17" s="130" t="str">
        <f t="shared" si="10"/>
        <v/>
      </c>
      <c r="U17" s="70"/>
      <c r="V17" s="404"/>
      <c r="W17" s="70"/>
      <c r="X17" s="404"/>
      <c r="Z17" s="407" t="str">
        <f t="shared" si="11"/>
        <v/>
      </c>
      <c r="AA17" s="130" t="str">
        <f t="shared" si="3"/>
        <v/>
      </c>
      <c r="AB17" s="407" t="str">
        <f t="shared" si="4"/>
        <v/>
      </c>
      <c r="AC17" s="130" t="str">
        <f t="shared" si="5"/>
        <v/>
      </c>
      <c r="AD17" s="461"/>
    </row>
    <row r="18" spans="1:30" x14ac:dyDescent="0.2">
      <c r="A18" s="6"/>
      <c r="B18" s="53"/>
      <c r="C18" s="323" t="str">
        <f t="shared" si="0"/>
        <v/>
      </c>
      <c r="D18" s="20"/>
      <c r="E18" s="125"/>
      <c r="F18" s="34">
        <f>IFERROR(IF(C18="UNL",INDEX(Tabel_UNL,MATCH($E18,Hulpsheets!$P$3:$P$123,0),MATCH($D18,Hulpsheets!$P$3:$U$3,0)),IF(C18="NFU",INDEX(Tabel_NFU,MATCH($E18,Hulpsheets!$W$3:$W$99,0),MATCH($D18,Hulpsheets!$W$3:$AC$3,0)),IF(C18="Overig",0,0))),0)</f>
        <v>0</v>
      </c>
      <c r="G18" s="356"/>
      <c r="H18" s="128"/>
      <c r="I18" s="1">
        <f t="shared" si="6"/>
        <v>0</v>
      </c>
      <c r="J18" s="1">
        <f t="shared" si="12"/>
        <v>0</v>
      </c>
      <c r="K18" s="359"/>
      <c r="L18" s="429" t="s">
        <v>120</v>
      </c>
      <c r="M18" s="257" t="str">
        <f>IF(LEN($C$5)&lt;=1,
    "",
    IF(
        OR($C$5="Overige (zorg-)instellingen",$C$5="Onderneming"),
        IF(Basisgegevens!$C$5="Ja",
            IFERROR(
                INDEX(Hulpsheets!$AO$3:$AR$18,
                    MATCH($C$9,Hulpsheets!$AN$3:$AN$18,0),
                    MATCH($C$6,Hulpsheets!$AO$3:$AR$3,0)
                ),
                ""
            ),
            IFERROR(
                INDEX(Hulpsheets!$AH$3:$AK$18,
                    MATCH($C$9,Hulpsheets!$AG$3:$AG$18,0),
                    MATCH($C$6,Hulpsheets!$AH$3:$AK$3,0)
                ),
                ""
            )
        ),
        IF($L18="Niet-economische activiteit",
            100%,
            IF(Basisgegevens!$C$5="Ja",
                IFERROR(
                    INDEX(Hulpsheets!$AO$3:$AR$18,
                        MATCH($C$9,Hulpsheets!$AN$3:$AN$18,0),
                        MATCH($C$6,Hulpsheets!$AO$3:$AR$3,0)
                    ),
                    ""
                ),
                IFERROR(
                    INDEX(Hulpsheets!$AH$3:$AK$18,
                        MATCH($C$9,Hulpsheets!$AG$3:$AG$18,0),
                        MATCH($C$6,Hulpsheets!$AH$3:$AK$3,0)
                    ),
                    ""
                )
            )
        )
    )
)</f>
        <v/>
      </c>
      <c r="N18" s="397">
        <f t="shared" si="2"/>
        <v>0</v>
      </c>
      <c r="O18" s="394" t="str">
        <f t="shared" si="7"/>
        <v/>
      </c>
      <c r="P18" s="81" t="str">
        <f t="shared" si="8"/>
        <v/>
      </c>
      <c r="R18" s="404"/>
      <c r="S18" s="403" t="str">
        <f t="shared" si="9"/>
        <v/>
      </c>
      <c r="T18" s="130" t="str">
        <f>IFERROR(R18-S18,"")</f>
        <v/>
      </c>
      <c r="U18" s="70"/>
      <c r="V18" s="404"/>
      <c r="W18" s="70"/>
      <c r="X18" s="404"/>
      <c r="Z18" s="407" t="str">
        <f t="shared" si="11"/>
        <v/>
      </c>
      <c r="AA18" s="130" t="str">
        <f t="shared" si="3"/>
        <v/>
      </c>
      <c r="AB18" s="407" t="str">
        <f t="shared" si="4"/>
        <v/>
      </c>
      <c r="AC18" s="130" t="str">
        <f t="shared" si="5"/>
        <v/>
      </c>
      <c r="AD18" s="461"/>
    </row>
    <row r="19" spans="1:30" x14ac:dyDescent="0.2">
      <c r="A19" s="6"/>
      <c r="B19" s="98"/>
      <c r="C19" s="323" t="str">
        <f t="shared" si="0"/>
        <v/>
      </c>
      <c r="D19" s="20"/>
      <c r="E19" s="125"/>
      <c r="F19" s="34">
        <f>IFERROR(IF(C19="UNL",INDEX(Tabel_UNL,MATCH($E19,Hulpsheets!$P$3:$P$123,0),MATCH($D19,Hulpsheets!$P$3:$U$3,0)),IF(C19="NFU",INDEX(Tabel_NFU,MATCH($E19,Hulpsheets!$W$3:$W$99,0),MATCH($D19,Hulpsheets!$W$3:$AC$3,0)),IF(C19="Overig",0,0))),0)</f>
        <v>0</v>
      </c>
      <c r="G19" s="356"/>
      <c r="H19" s="128"/>
      <c r="I19" s="1">
        <f t="shared" si="6"/>
        <v>0</v>
      </c>
      <c r="J19" s="1">
        <f t="shared" si="12"/>
        <v>0</v>
      </c>
      <c r="K19" s="359"/>
      <c r="L19" s="429" t="s">
        <v>120</v>
      </c>
      <c r="M19" s="257" t="str">
        <f>IF(LEN($C$5)&lt;=1,
    "",
    IF(
        OR($C$5="Overige (zorg-)instellingen",$C$5="Onderneming"),
        IF(Basisgegevens!$C$5="Ja",
            IFERROR(
                INDEX(Hulpsheets!$AO$3:$AR$18,
                    MATCH($C$9,Hulpsheets!$AN$3:$AN$18,0),
                    MATCH($C$6,Hulpsheets!$AO$3:$AR$3,0)
                ),
                ""
            ),
            IFERROR(
                INDEX(Hulpsheets!$AH$3:$AK$18,
                    MATCH($C$9,Hulpsheets!$AG$3:$AG$18,0),
                    MATCH($C$6,Hulpsheets!$AH$3:$AK$3,0)
                ),
                ""
            )
        ),
        IF($L19="Niet-economische activiteit",
            100%,
            IF(Basisgegevens!$C$5="Ja",
                IFERROR(
                    INDEX(Hulpsheets!$AO$3:$AR$18,
                        MATCH($C$9,Hulpsheets!$AN$3:$AN$18,0),
                        MATCH($C$6,Hulpsheets!$AO$3:$AR$3,0)
                    ),
                    ""
                ),
                IFERROR(
                    INDEX(Hulpsheets!$AH$3:$AK$18,
                        MATCH($C$9,Hulpsheets!$AG$3:$AG$18,0),
                        MATCH($C$6,Hulpsheets!$AH$3:$AK$3,0)
                    ),
                    ""
                )
            )
        )
    )
)</f>
        <v/>
      </c>
      <c r="N19" s="397">
        <f t="shared" si="2"/>
        <v>0</v>
      </c>
      <c r="O19" s="395" t="str">
        <f t="shared" si="7"/>
        <v/>
      </c>
      <c r="P19" s="86" t="str">
        <f t="shared" si="8"/>
        <v/>
      </c>
      <c r="R19" s="404"/>
      <c r="S19" s="403" t="str">
        <f t="shared" si="9"/>
        <v/>
      </c>
      <c r="T19" s="130" t="str">
        <f t="shared" si="10"/>
        <v/>
      </c>
      <c r="U19" s="70"/>
      <c r="V19" s="404"/>
      <c r="W19" s="70"/>
      <c r="X19" s="404"/>
      <c r="Z19" s="407" t="str">
        <f t="shared" si="11"/>
        <v/>
      </c>
      <c r="AA19" s="130" t="str">
        <f t="shared" si="3"/>
        <v/>
      </c>
      <c r="AB19" s="407" t="str">
        <f t="shared" si="4"/>
        <v/>
      </c>
      <c r="AC19" s="130" t="str">
        <f t="shared" si="5"/>
        <v/>
      </c>
      <c r="AD19" s="461"/>
    </row>
    <row r="20" spans="1:30" x14ac:dyDescent="0.2">
      <c r="A20" s="6"/>
      <c r="B20" s="98"/>
      <c r="C20" s="323" t="str">
        <f t="shared" si="0"/>
        <v/>
      </c>
      <c r="D20" s="20"/>
      <c r="E20" s="125"/>
      <c r="F20" s="34">
        <f>IFERROR(IF(C20="UNL",INDEX(Tabel_UNL,MATCH($E20,Hulpsheets!$P$3:$P$123,0),MATCH($D20,Hulpsheets!$P$3:$U$3,0)),IF(C20="NFU",INDEX(Tabel_NFU,MATCH($E20,Hulpsheets!$W$3:$W$99,0),MATCH($D20,Hulpsheets!$W$3:$AC$3,0)),IF(C20="Overig",0,0))),0)</f>
        <v>0</v>
      </c>
      <c r="G20" s="356"/>
      <c r="H20" s="128"/>
      <c r="I20" s="1">
        <f t="shared" si="6"/>
        <v>0</v>
      </c>
      <c r="J20" s="1">
        <f t="shared" si="12"/>
        <v>0</v>
      </c>
      <c r="K20" s="359"/>
      <c r="L20" s="429" t="s">
        <v>120</v>
      </c>
      <c r="M20" s="257" t="str">
        <f>IF(LEN($C$5)&lt;=1,
    "",
    IF(
        OR($C$5="Overige (zorg-)instellingen",$C$5="Onderneming"),
        IF(Basisgegevens!$C$5="Ja",
            IFERROR(
                INDEX(Hulpsheets!$AO$3:$AR$18,
                    MATCH($C$9,Hulpsheets!$AN$3:$AN$18,0),
                    MATCH($C$6,Hulpsheets!$AO$3:$AR$3,0)
                ),
                ""
            ),
            IFERROR(
                INDEX(Hulpsheets!$AH$3:$AK$18,
                    MATCH($C$9,Hulpsheets!$AG$3:$AG$18,0),
                    MATCH($C$6,Hulpsheets!$AH$3:$AK$3,0)
                ),
                ""
            )
        ),
        IF($L20="Niet-economische activiteit",
            100%,
            IF(Basisgegevens!$C$5="Ja",
                IFERROR(
                    INDEX(Hulpsheets!$AO$3:$AR$18,
                        MATCH($C$9,Hulpsheets!$AN$3:$AN$18,0),
                        MATCH($C$6,Hulpsheets!$AO$3:$AR$3,0)
                    ),
                    ""
                ),
                IFERROR(
                    INDEX(Hulpsheets!$AH$3:$AK$18,
                        MATCH($C$9,Hulpsheets!$AG$3:$AG$18,0),
                        MATCH($C$6,Hulpsheets!$AH$3:$AK$3,0)
                    ),
                    ""
                )
            )
        )
    )
)</f>
        <v/>
      </c>
      <c r="N20" s="397">
        <f t="shared" si="2"/>
        <v>0</v>
      </c>
      <c r="O20" s="395" t="str">
        <f t="shared" si="7"/>
        <v/>
      </c>
      <c r="P20" s="86" t="str">
        <f t="shared" si="8"/>
        <v/>
      </c>
      <c r="R20" s="404"/>
      <c r="S20" s="403" t="str">
        <f t="shared" si="9"/>
        <v/>
      </c>
      <c r="T20" s="130" t="str">
        <f t="shared" si="10"/>
        <v/>
      </c>
      <c r="U20" s="70"/>
      <c r="V20" s="404"/>
      <c r="W20" s="70"/>
      <c r="X20" s="404"/>
      <c r="Z20" s="407" t="str">
        <f t="shared" si="11"/>
        <v/>
      </c>
      <c r="AA20" s="130" t="str">
        <f t="shared" si="3"/>
        <v/>
      </c>
      <c r="AB20" s="407" t="str">
        <f t="shared" si="4"/>
        <v/>
      </c>
      <c r="AC20" s="130" t="str">
        <f t="shared" si="5"/>
        <v/>
      </c>
      <c r="AD20" s="461"/>
    </row>
    <row r="21" spans="1:30" x14ac:dyDescent="0.2">
      <c r="A21" s="6"/>
      <c r="B21" s="98"/>
      <c r="C21" s="323" t="str">
        <f t="shared" si="0"/>
        <v/>
      </c>
      <c r="D21" s="20"/>
      <c r="E21" s="125"/>
      <c r="F21" s="34">
        <f>IFERROR(IF(C21="UNL",INDEX(Tabel_UNL,MATCH($E21,Hulpsheets!$P$3:$P$123,0),MATCH($D21,Hulpsheets!$P$3:$U$3,0)),IF(C21="NFU",INDEX(Tabel_NFU,MATCH($E21,Hulpsheets!$W$3:$W$99,0),MATCH($D21,Hulpsheets!$W$3:$AC$3,0)),IF(C21="Overig",0,0))),0)</f>
        <v>0</v>
      </c>
      <c r="G21" s="356"/>
      <c r="H21" s="128"/>
      <c r="I21" s="1">
        <f t="shared" si="6"/>
        <v>0</v>
      </c>
      <c r="J21" s="1">
        <f t="shared" si="12"/>
        <v>0</v>
      </c>
      <c r="K21" s="359"/>
      <c r="L21" s="429" t="s">
        <v>120</v>
      </c>
      <c r="M21" s="257" t="str">
        <f>IF(LEN($C$5)&lt;=1,
    "",
    IF(
        OR($C$5="Overige (zorg-)instellingen",$C$5="Onderneming"),
        IF(Basisgegevens!$C$5="Ja",
            IFERROR(
                INDEX(Hulpsheets!$AO$3:$AR$18,
                    MATCH($C$9,Hulpsheets!$AN$3:$AN$18,0),
                    MATCH($C$6,Hulpsheets!$AO$3:$AR$3,0)
                ),
                ""
            ),
            IFERROR(
                INDEX(Hulpsheets!$AH$3:$AK$18,
                    MATCH($C$9,Hulpsheets!$AG$3:$AG$18,0),
                    MATCH($C$6,Hulpsheets!$AH$3:$AK$3,0)
                ),
                ""
            )
        ),
        IF($L21="Niet-economische activiteit",
            100%,
            IF(Basisgegevens!$C$5="Ja",
                IFERROR(
                    INDEX(Hulpsheets!$AO$3:$AR$18,
                        MATCH($C$9,Hulpsheets!$AN$3:$AN$18,0),
                        MATCH($C$6,Hulpsheets!$AO$3:$AR$3,0)
                    ),
                    ""
                ),
                IFERROR(
                    INDEX(Hulpsheets!$AH$3:$AK$18,
                        MATCH($C$9,Hulpsheets!$AG$3:$AG$18,0),
                        MATCH($C$6,Hulpsheets!$AH$3:$AK$3,0)
                    ),
                    ""
                )
            )
        )
    )
)</f>
        <v/>
      </c>
      <c r="N21" s="397">
        <f t="shared" si="2"/>
        <v>0</v>
      </c>
      <c r="O21" s="395" t="str">
        <f t="shared" si="7"/>
        <v/>
      </c>
      <c r="P21" s="86" t="str">
        <f t="shared" si="8"/>
        <v/>
      </c>
      <c r="R21" s="404"/>
      <c r="S21" s="403" t="str">
        <f t="shared" si="9"/>
        <v/>
      </c>
      <c r="T21" s="130" t="str">
        <f t="shared" si="10"/>
        <v/>
      </c>
      <c r="U21" s="70"/>
      <c r="V21" s="404"/>
      <c r="W21" s="70"/>
      <c r="X21" s="404"/>
      <c r="Z21" s="407" t="str">
        <f t="shared" si="11"/>
        <v/>
      </c>
      <c r="AA21" s="130" t="str">
        <f t="shared" si="3"/>
        <v/>
      </c>
      <c r="AB21" s="407" t="str">
        <f t="shared" si="4"/>
        <v/>
      </c>
      <c r="AC21" s="130" t="str">
        <f t="shared" si="5"/>
        <v/>
      </c>
      <c r="AD21" s="461"/>
    </row>
    <row r="22" spans="1:30" x14ac:dyDescent="0.2">
      <c r="A22" s="6"/>
      <c r="B22" s="98"/>
      <c r="C22" s="323" t="str">
        <f t="shared" si="0"/>
        <v/>
      </c>
      <c r="D22" s="20"/>
      <c r="E22" s="125"/>
      <c r="F22" s="34">
        <f>IFERROR(IF(C22="UNL",INDEX(Tabel_UNL,MATCH($E22,Hulpsheets!$P$3:$P$123,0),MATCH($D22,Hulpsheets!$P$3:$U$3,0)),IF(C22="NFU",INDEX(Tabel_NFU,MATCH($E22,Hulpsheets!$W$3:$W$99,0),MATCH($D22,Hulpsheets!$W$3:$AC$3,0)),IF(C22="Overig",0,0))),0)</f>
        <v>0</v>
      </c>
      <c r="G22" s="356"/>
      <c r="H22" s="128"/>
      <c r="I22" s="1">
        <f t="shared" si="6"/>
        <v>0</v>
      </c>
      <c r="J22" s="1">
        <f t="shared" si="12"/>
        <v>0</v>
      </c>
      <c r="K22" s="359"/>
      <c r="L22" s="429" t="s">
        <v>120</v>
      </c>
      <c r="M22" s="257" t="str">
        <f>IF(LEN($C$5)&lt;=1,
    "",
    IF(
        OR($C$5="Overige (zorg-)instellingen",$C$5="Onderneming"),
        IF(Basisgegevens!$C$5="Ja",
            IFERROR(
                INDEX(Hulpsheets!$AO$3:$AR$18,
                    MATCH($C$9,Hulpsheets!$AN$3:$AN$18,0),
                    MATCH($C$6,Hulpsheets!$AO$3:$AR$3,0)
                ),
                ""
            ),
            IFERROR(
                INDEX(Hulpsheets!$AH$3:$AK$18,
                    MATCH($C$9,Hulpsheets!$AG$3:$AG$18,0),
                    MATCH($C$6,Hulpsheets!$AH$3:$AK$3,0)
                ),
                ""
            )
        ),
        IF($L22="Niet-economische activiteit",
            100%,
            IF(Basisgegevens!$C$5="Ja",
                IFERROR(
                    INDEX(Hulpsheets!$AO$3:$AR$18,
                        MATCH($C$9,Hulpsheets!$AN$3:$AN$18,0),
                        MATCH($C$6,Hulpsheets!$AO$3:$AR$3,0)
                    ),
                    ""
                ),
                IFERROR(
                    INDEX(Hulpsheets!$AH$3:$AK$18,
                        MATCH($C$9,Hulpsheets!$AG$3:$AG$18,0),
                        MATCH($C$6,Hulpsheets!$AH$3:$AK$3,0)
                    ),
                    ""
                )
            )
        )
    )
)</f>
        <v/>
      </c>
      <c r="N22" s="397">
        <f t="shared" si="2"/>
        <v>0</v>
      </c>
      <c r="O22" s="395" t="str">
        <f t="shared" si="7"/>
        <v/>
      </c>
      <c r="P22" s="86" t="str">
        <f t="shared" si="8"/>
        <v/>
      </c>
      <c r="R22" s="404"/>
      <c r="S22" s="403" t="str">
        <f t="shared" si="9"/>
        <v/>
      </c>
      <c r="T22" s="130" t="str">
        <f>IFERROR(R22-S22,"")</f>
        <v/>
      </c>
      <c r="U22" s="70"/>
      <c r="V22" s="404"/>
      <c r="W22" s="70"/>
      <c r="X22" s="404"/>
      <c r="Z22" s="407" t="str">
        <f t="shared" si="11"/>
        <v/>
      </c>
      <c r="AA22" s="130" t="str">
        <f t="shared" si="3"/>
        <v/>
      </c>
      <c r="AB22" s="407" t="str">
        <f t="shared" si="4"/>
        <v/>
      </c>
      <c r="AC22" s="130" t="str">
        <f t="shared" si="5"/>
        <v/>
      </c>
      <c r="AD22" s="461"/>
    </row>
    <row r="23" spans="1:30" x14ac:dyDescent="0.2">
      <c r="A23" s="6"/>
      <c r="B23" s="98"/>
      <c r="C23" s="323" t="str">
        <f t="shared" si="0"/>
        <v/>
      </c>
      <c r="D23" s="20"/>
      <c r="E23" s="125"/>
      <c r="F23" s="34">
        <f>IFERROR(IF(C23="UNL",INDEX(Tabel_UNL,MATCH($E23,Hulpsheets!$P$3:$P$123,0),MATCH($D23,Hulpsheets!$P$3:$U$3,0)),IF(C23="NFU",INDEX(Tabel_NFU,MATCH($E23,Hulpsheets!$W$3:$W$99,0),MATCH($D23,Hulpsheets!$W$3:$AC$3,0)),IF(C23="Overig",0,0))),0)</f>
        <v>0</v>
      </c>
      <c r="G23" s="356"/>
      <c r="H23" s="128"/>
      <c r="I23" s="1">
        <f t="shared" si="6"/>
        <v>0</v>
      </c>
      <c r="J23" s="1">
        <f t="shared" si="12"/>
        <v>0</v>
      </c>
      <c r="K23" s="359"/>
      <c r="L23" s="429" t="s">
        <v>120</v>
      </c>
      <c r="M23" s="257" t="str">
        <f>IF(LEN($C$5)&lt;=1,
    "",
    IF(
        OR($C$5="Overige (zorg-)instellingen",$C$5="Onderneming"),
        IF(Basisgegevens!$C$5="Ja",
            IFERROR(
                INDEX(Hulpsheets!$AO$3:$AR$18,
                    MATCH($C$9,Hulpsheets!$AN$3:$AN$18,0),
                    MATCH($C$6,Hulpsheets!$AO$3:$AR$3,0)
                ),
                ""
            ),
            IFERROR(
                INDEX(Hulpsheets!$AH$3:$AK$18,
                    MATCH($C$9,Hulpsheets!$AG$3:$AG$18,0),
                    MATCH($C$6,Hulpsheets!$AH$3:$AK$3,0)
                ),
                ""
            )
        ),
        IF($L23="Niet-economische activiteit",
            100%,
            IF(Basisgegevens!$C$5="Ja",
                IFERROR(
                    INDEX(Hulpsheets!$AO$3:$AR$18,
                        MATCH($C$9,Hulpsheets!$AN$3:$AN$18,0),
                        MATCH($C$6,Hulpsheets!$AO$3:$AR$3,0)
                    ),
                    ""
                ),
                IFERROR(
                    INDEX(Hulpsheets!$AH$3:$AK$18,
                        MATCH($C$9,Hulpsheets!$AG$3:$AG$18,0),
                        MATCH($C$6,Hulpsheets!$AH$3:$AK$3,0)
                    ),
                    ""
                )
            )
        )
    )
)</f>
        <v/>
      </c>
      <c r="N23" s="397">
        <f t="shared" si="2"/>
        <v>0</v>
      </c>
      <c r="O23" s="395" t="str">
        <f t="shared" si="7"/>
        <v/>
      </c>
      <c r="P23" s="86" t="str">
        <f t="shared" si="8"/>
        <v/>
      </c>
      <c r="R23" s="404"/>
      <c r="S23" s="403" t="str">
        <f t="shared" si="9"/>
        <v/>
      </c>
      <c r="T23" s="130" t="str">
        <f t="shared" si="10"/>
        <v/>
      </c>
      <c r="U23" s="70"/>
      <c r="V23" s="404"/>
      <c r="W23" s="70"/>
      <c r="X23" s="404"/>
      <c r="Z23" s="407" t="str">
        <f t="shared" si="11"/>
        <v/>
      </c>
      <c r="AA23" s="130" t="str">
        <f t="shared" si="3"/>
        <v/>
      </c>
      <c r="AB23" s="407" t="str">
        <f t="shared" si="4"/>
        <v/>
      </c>
      <c r="AC23" s="130" t="str">
        <f t="shared" si="5"/>
        <v/>
      </c>
      <c r="AD23" s="461"/>
    </row>
    <row r="24" spans="1:30" x14ac:dyDescent="0.2">
      <c r="A24" s="6"/>
      <c r="B24" s="98"/>
      <c r="C24" s="323" t="str">
        <f t="shared" si="0"/>
        <v/>
      </c>
      <c r="D24" s="20"/>
      <c r="E24" s="125"/>
      <c r="F24" s="34">
        <f>IFERROR(IF(C24="UNL",INDEX(Tabel_UNL,MATCH($E24,Hulpsheets!$P$3:$P$123,0),MATCH($D24,Hulpsheets!$P$3:$U$3,0)),IF(C24="NFU",INDEX(Tabel_NFU,MATCH($E24,Hulpsheets!$W$3:$W$99,0),MATCH($D24,Hulpsheets!$W$3:$AC$3,0)),IF(C24="Overig",0,0))),0)</f>
        <v>0</v>
      </c>
      <c r="G24" s="356"/>
      <c r="H24" s="128"/>
      <c r="I24" s="1">
        <f t="shared" si="6"/>
        <v>0</v>
      </c>
      <c r="J24" s="1">
        <f t="shared" si="12"/>
        <v>0</v>
      </c>
      <c r="K24" s="359"/>
      <c r="L24" s="429" t="s">
        <v>120</v>
      </c>
      <c r="M24" s="257" t="str">
        <f>IF(LEN($C$5)&lt;=1,
    "",
    IF(
        OR($C$5="Overige (zorg-)instellingen",$C$5="Onderneming"),
        IF(Basisgegevens!$C$5="Ja",
            IFERROR(
                INDEX(Hulpsheets!$AO$3:$AR$18,
                    MATCH($C$9,Hulpsheets!$AN$3:$AN$18,0),
                    MATCH($C$6,Hulpsheets!$AO$3:$AR$3,0)
                ),
                ""
            ),
            IFERROR(
                INDEX(Hulpsheets!$AH$3:$AK$18,
                    MATCH($C$9,Hulpsheets!$AG$3:$AG$18,0),
                    MATCH($C$6,Hulpsheets!$AH$3:$AK$3,0)
                ),
                ""
            )
        ),
        IF($L24="Niet-economische activiteit",
            100%,
            IF(Basisgegevens!$C$5="Ja",
                IFERROR(
                    INDEX(Hulpsheets!$AO$3:$AR$18,
                        MATCH($C$9,Hulpsheets!$AN$3:$AN$18,0),
                        MATCH($C$6,Hulpsheets!$AO$3:$AR$3,0)
                    ),
                    ""
                ),
                IFERROR(
                    INDEX(Hulpsheets!$AH$3:$AK$18,
                        MATCH($C$9,Hulpsheets!$AG$3:$AG$18,0),
                        MATCH($C$6,Hulpsheets!$AH$3:$AK$3,0)
                    ),
                    ""
                )
            )
        )
    )
)</f>
        <v/>
      </c>
      <c r="N24" s="397">
        <f t="shared" si="2"/>
        <v>0</v>
      </c>
      <c r="O24" s="395" t="str">
        <f t="shared" si="7"/>
        <v/>
      </c>
      <c r="P24" s="86" t="str">
        <f t="shared" si="8"/>
        <v/>
      </c>
      <c r="R24" s="404"/>
      <c r="S24" s="403" t="str">
        <f t="shared" si="9"/>
        <v/>
      </c>
      <c r="T24" s="130" t="str">
        <f t="shared" si="10"/>
        <v/>
      </c>
      <c r="U24" s="70"/>
      <c r="V24" s="404"/>
      <c r="W24" s="70"/>
      <c r="X24" s="404"/>
      <c r="Z24" s="407" t="str">
        <f t="shared" si="11"/>
        <v/>
      </c>
      <c r="AA24" s="130" t="str">
        <f t="shared" si="3"/>
        <v/>
      </c>
      <c r="AB24" s="407" t="str">
        <f t="shared" si="4"/>
        <v/>
      </c>
      <c r="AC24" s="130" t="str">
        <f t="shared" si="5"/>
        <v/>
      </c>
      <c r="AD24" s="461"/>
    </row>
    <row r="25" spans="1:30" x14ac:dyDescent="0.2">
      <c r="A25" s="6"/>
      <c r="B25" s="98"/>
      <c r="C25" s="323" t="str">
        <f t="shared" si="0"/>
        <v/>
      </c>
      <c r="D25" s="20"/>
      <c r="E25" s="125"/>
      <c r="F25" s="34">
        <f>IFERROR(IF(C25="UNL",INDEX(Tabel_UNL,MATCH($E25,Hulpsheets!$P$3:$P$123,0),MATCH($D25,Hulpsheets!$P$3:$U$3,0)),IF(C25="NFU",INDEX(Tabel_NFU,MATCH($E25,Hulpsheets!$W$3:$W$99,0),MATCH($D25,Hulpsheets!$W$3:$AC$3,0)),IF(C25="Overig",0,0))),0)</f>
        <v>0</v>
      </c>
      <c r="G25" s="356"/>
      <c r="H25" s="128"/>
      <c r="I25" s="1">
        <f t="shared" si="6"/>
        <v>0</v>
      </c>
      <c r="J25" s="1">
        <f t="shared" si="12"/>
        <v>0</v>
      </c>
      <c r="K25" s="359"/>
      <c r="L25" s="429" t="s">
        <v>120</v>
      </c>
      <c r="M25" s="257" t="str">
        <f>IF(LEN($C$5)&lt;=1,
    "",
    IF(
        OR($C$5="Overige (zorg-)instellingen",$C$5="Onderneming"),
        IF(Basisgegevens!$C$5="Ja",
            IFERROR(
                INDEX(Hulpsheets!$AO$3:$AR$18,
                    MATCH($C$9,Hulpsheets!$AN$3:$AN$18,0),
                    MATCH($C$6,Hulpsheets!$AO$3:$AR$3,0)
                ),
                ""
            ),
            IFERROR(
                INDEX(Hulpsheets!$AH$3:$AK$18,
                    MATCH($C$9,Hulpsheets!$AG$3:$AG$18,0),
                    MATCH($C$6,Hulpsheets!$AH$3:$AK$3,0)
                ),
                ""
            )
        ),
        IF($L25="Niet-economische activiteit",
            100%,
            IF(Basisgegevens!$C$5="Ja",
                IFERROR(
                    INDEX(Hulpsheets!$AO$3:$AR$18,
                        MATCH($C$9,Hulpsheets!$AN$3:$AN$18,0),
                        MATCH($C$6,Hulpsheets!$AO$3:$AR$3,0)
                    ),
                    ""
                ),
                IFERROR(
                    INDEX(Hulpsheets!$AH$3:$AK$18,
                        MATCH($C$9,Hulpsheets!$AG$3:$AG$18,0),
                        MATCH($C$6,Hulpsheets!$AH$3:$AK$3,0)
                    ),
                    ""
                )
            )
        )
    )
)</f>
        <v/>
      </c>
      <c r="N25" s="397">
        <f t="shared" si="2"/>
        <v>0</v>
      </c>
      <c r="O25" s="395" t="str">
        <f t="shared" si="7"/>
        <v/>
      </c>
      <c r="P25" s="86" t="str">
        <f t="shared" si="8"/>
        <v/>
      </c>
      <c r="R25" s="404"/>
      <c r="S25" s="403" t="str">
        <f t="shared" si="9"/>
        <v/>
      </c>
      <c r="T25" s="130" t="str">
        <f t="shared" si="10"/>
        <v/>
      </c>
      <c r="U25" s="70"/>
      <c r="V25" s="404"/>
      <c r="W25" s="70"/>
      <c r="X25" s="404"/>
      <c r="Z25" s="407" t="str">
        <f t="shared" si="11"/>
        <v/>
      </c>
      <c r="AA25" s="130" t="str">
        <f t="shared" si="3"/>
        <v/>
      </c>
      <c r="AB25" s="407" t="str">
        <f t="shared" si="4"/>
        <v/>
      </c>
      <c r="AC25" s="130" t="str">
        <f t="shared" si="5"/>
        <v/>
      </c>
      <c r="AD25" s="461"/>
    </row>
    <row r="26" spans="1:30" x14ac:dyDescent="0.2">
      <c r="A26" s="6"/>
      <c r="B26" s="98"/>
      <c r="C26" s="323" t="str">
        <f t="shared" si="0"/>
        <v/>
      </c>
      <c r="D26" s="20"/>
      <c r="E26" s="125"/>
      <c r="F26" s="34">
        <f>IFERROR(IF(C26="UNL",INDEX(Tabel_UNL,MATCH($E26,Hulpsheets!$P$3:$P$123,0),MATCH($D26,Hulpsheets!$P$3:$U$3,0)),IF(C26="NFU",INDEX(Tabel_NFU,MATCH($E26,Hulpsheets!$W$3:$W$99,0),MATCH($D26,Hulpsheets!$W$3:$AC$3,0)),IF(C26="Overig",0,0))),0)</f>
        <v>0</v>
      </c>
      <c r="G26" s="356"/>
      <c r="H26" s="128"/>
      <c r="I26" s="1">
        <f t="shared" si="6"/>
        <v>0</v>
      </c>
      <c r="J26" s="1">
        <f t="shared" si="12"/>
        <v>0</v>
      </c>
      <c r="K26" s="359"/>
      <c r="L26" s="429" t="s">
        <v>120</v>
      </c>
      <c r="M26" s="257" t="str">
        <f>IF(LEN($C$5)&lt;=1,
    "",
    IF(
        OR($C$5="Overige (zorg-)instellingen",$C$5="Onderneming"),
        IF(Basisgegevens!$C$5="Ja",
            IFERROR(
                INDEX(Hulpsheets!$AO$3:$AR$18,
                    MATCH($C$9,Hulpsheets!$AN$3:$AN$18,0),
                    MATCH($C$6,Hulpsheets!$AO$3:$AR$3,0)
                ),
                ""
            ),
            IFERROR(
                INDEX(Hulpsheets!$AH$3:$AK$18,
                    MATCH($C$9,Hulpsheets!$AG$3:$AG$18,0),
                    MATCH($C$6,Hulpsheets!$AH$3:$AK$3,0)
                ),
                ""
            )
        ),
        IF($L26="Niet-economische activiteit",
            100%,
            IF(Basisgegevens!$C$5="Ja",
                IFERROR(
                    INDEX(Hulpsheets!$AO$3:$AR$18,
                        MATCH($C$9,Hulpsheets!$AN$3:$AN$18,0),
                        MATCH($C$6,Hulpsheets!$AO$3:$AR$3,0)
                    ),
                    ""
                ),
                IFERROR(
                    INDEX(Hulpsheets!$AH$3:$AK$18,
                        MATCH($C$9,Hulpsheets!$AG$3:$AG$18,0),
                        MATCH($C$6,Hulpsheets!$AH$3:$AK$3,0)
                    ),
                    ""
                )
            )
        )
    )
)</f>
        <v/>
      </c>
      <c r="N26" s="397">
        <f t="shared" si="2"/>
        <v>0</v>
      </c>
      <c r="O26" s="395" t="str">
        <f t="shared" si="7"/>
        <v/>
      </c>
      <c r="P26" s="86" t="str">
        <f t="shared" si="8"/>
        <v/>
      </c>
      <c r="R26" s="404"/>
      <c r="S26" s="403" t="str">
        <f t="shared" si="9"/>
        <v/>
      </c>
      <c r="T26" s="130" t="str">
        <f t="shared" si="10"/>
        <v/>
      </c>
      <c r="U26" s="70"/>
      <c r="V26" s="404"/>
      <c r="W26" s="70"/>
      <c r="X26" s="404"/>
      <c r="Z26" s="407" t="str">
        <f t="shared" si="11"/>
        <v/>
      </c>
      <c r="AA26" s="130" t="str">
        <f t="shared" si="3"/>
        <v/>
      </c>
      <c r="AB26" s="407" t="str">
        <f t="shared" si="4"/>
        <v/>
      </c>
      <c r="AC26" s="130" t="str">
        <f t="shared" si="5"/>
        <v/>
      </c>
      <c r="AD26" s="461"/>
    </row>
    <row r="27" spans="1:30" ht="13.5" thickBot="1" x14ac:dyDescent="0.25">
      <c r="A27" s="6"/>
      <c r="B27" s="98"/>
      <c r="C27" s="323" t="str">
        <f t="shared" si="0"/>
        <v/>
      </c>
      <c r="D27" s="20"/>
      <c r="E27" s="125"/>
      <c r="F27" s="34">
        <f>IFERROR(IF(C27="UNL",INDEX(Tabel_UNL,MATCH($E27,Hulpsheets!$P$3:$P$123,0),MATCH($D27,Hulpsheets!$P$3:$U$3,0)),IF(C27="NFU",INDEX(Tabel_NFU,MATCH($E27,Hulpsheets!$W$3:$W$99,0),MATCH($D27,Hulpsheets!$W$3:$AC$3,0)),IF(C27="Overig",0,0))),0)</f>
        <v>0</v>
      </c>
      <c r="G27" s="356"/>
      <c r="H27" s="128"/>
      <c r="I27" s="1">
        <f t="shared" si="6"/>
        <v>0</v>
      </c>
      <c r="J27" s="1">
        <f t="shared" si="12"/>
        <v>0</v>
      </c>
      <c r="K27" s="359"/>
      <c r="L27" s="429" t="s">
        <v>120</v>
      </c>
      <c r="M27" s="257" t="str">
        <f>IF(LEN($C$5)&lt;=1,
    "",
    IF(
        OR($C$5="Overige (zorg-)instellingen",$C$5="Onderneming"),
        IF(Basisgegevens!$C$5="Ja",
            IFERROR(
                INDEX(Hulpsheets!$AO$3:$AR$18,
                    MATCH($C$9,Hulpsheets!$AN$3:$AN$18,0),
                    MATCH($C$6,Hulpsheets!$AO$3:$AR$3,0)
                ),
                ""
            ),
            IFERROR(
                INDEX(Hulpsheets!$AH$3:$AK$18,
                    MATCH($C$9,Hulpsheets!$AG$3:$AG$18,0),
                    MATCH($C$6,Hulpsheets!$AH$3:$AK$3,0)
                ),
                ""
            )
        ),
        IF($L27="Niet-economische activiteit",
            100%,
            IF(Basisgegevens!$C$5="Ja",
                IFERROR(
                    INDEX(Hulpsheets!$AO$3:$AR$18,
                        MATCH($C$9,Hulpsheets!$AN$3:$AN$18,0),
                        MATCH($C$6,Hulpsheets!$AO$3:$AR$3,0)
                    ),
                    ""
                ),
                IFERROR(
                    INDEX(Hulpsheets!$AH$3:$AK$18,
                        MATCH($C$9,Hulpsheets!$AG$3:$AG$18,0),
                        MATCH($C$6,Hulpsheets!$AH$3:$AK$3,0)
                    ),
                    ""
                )
            )
        )
    )
)</f>
        <v/>
      </c>
      <c r="N27" s="397">
        <f t="shared" si="2"/>
        <v>0</v>
      </c>
      <c r="O27" s="395" t="str">
        <f t="shared" si="7"/>
        <v/>
      </c>
      <c r="P27" s="86" t="str">
        <f t="shared" si="8"/>
        <v/>
      </c>
      <c r="R27" s="404"/>
      <c r="S27" s="403" t="str">
        <f t="shared" si="9"/>
        <v/>
      </c>
      <c r="T27" s="130" t="str">
        <f t="shared" si="10"/>
        <v/>
      </c>
      <c r="U27" s="70"/>
      <c r="V27" s="404"/>
      <c r="W27" s="70"/>
      <c r="X27" s="404"/>
      <c r="Z27" s="407" t="str">
        <f t="shared" si="11"/>
        <v/>
      </c>
      <c r="AA27" s="130" t="str">
        <f t="shared" si="3"/>
        <v/>
      </c>
      <c r="AB27" s="407" t="str">
        <f t="shared" si="4"/>
        <v/>
      </c>
      <c r="AC27" s="130" t="str">
        <f t="shared" si="5"/>
        <v/>
      </c>
      <c r="AD27" s="461"/>
    </row>
    <row r="28" spans="1:30" ht="13.5" hidden="1" outlineLevel="1" thickBot="1" x14ac:dyDescent="0.25">
      <c r="A28" s="6"/>
      <c r="B28" s="98"/>
      <c r="C28" s="323" t="str">
        <f t="shared" si="0"/>
        <v/>
      </c>
      <c r="D28" s="20"/>
      <c r="E28" s="125"/>
      <c r="F28" s="34">
        <f>IFERROR(IF(C28="UNL",INDEX(Tabel_UNL,MATCH($E28,Hulpsheets!$P$3:$P$123,0),MATCH($D28,Hulpsheets!$P$3:$U$3,0)),IF(C28="NFU",INDEX(Tabel_NFU,MATCH($E28,Hulpsheets!$W$3:$W$99,0),MATCH($D28,Hulpsheets!$W$3:$AC$3,0)),IF(C28="Overig",0,0))),0)</f>
        <v>0</v>
      </c>
      <c r="G28" s="356"/>
      <c r="H28" s="128"/>
      <c r="I28" s="1">
        <f t="shared" si="6"/>
        <v>0</v>
      </c>
      <c r="J28" s="1">
        <f t="shared" si="12"/>
        <v>0</v>
      </c>
      <c r="K28" s="359"/>
      <c r="L28" s="429" t="s">
        <v>120</v>
      </c>
      <c r="M28" s="257" t="str">
        <f>IF(LEN($C$5)&lt;=1,
    "",
    IF(
        OR($C$5="Overige (zorg-)instellingen",$C$5="Onderneming"),
        IF(Basisgegevens!$C$5="Ja",
            IFERROR(
                INDEX(Hulpsheets!$AO$3:$AR$18,
                    MATCH($C$9,Hulpsheets!$AN$3:$AN$18,0),
                    MATCH($C$6,Hulpsheets!$AO$3:$AR$3,0)
                ),
                ""
            ),
            IFERROR(
                INDEX(Hulpsheets!$AH$3:$AK$18,
                    MATCH($C$9,Hulpsheets!$AG$3:$AG$18,0),
                    MATCH($C$6,Hulpsheets!$AH$3:$AK$3,0)
                ),
                ""
            )
        ),
        IF($L28="Niet-economische activiteit",
            100%,
            IF(Basisgegevens!$C$5="Ja",
                IFERROR(
                    INDEX(Hulpsheets!$AO$3:$AR$18,
                        MATCH($C$9,Hulpsheets!$AN$3:$AN$18,0),
                        MATCH($C$6,Hulpsheets!$AO$3:$AR$3,0)
                    ),
                    ""
                ),
                IFERROR(
                    INDEX(Hulpsheets!$AH$3:$AK$18,
                        MATCH($C$9,Hulpsheets!$AG$3:$AG$18,0),
                        MATCH($C$6,Hulpsheets!$AH$3:$AK$3,0)
                    ),
                    ""
                )
            )
        )
    )
)</f>
        <v/>
      </c>
      <c r="N28" s="397">
        <f t="shared" si="2"/>
        <v>0</v>
      </c>
      <c r="O28" s="77" t="str">
        <f t="shared" si="7"/>
        <v/>
      </c>
      <c r="P28" s="86" t="str">
        <f t="shared" si="8"/>
        <v/>
      </c>
      <c r="R28" s="404"/>
      <c r="S28" s="403" t="str">
        <f t="shared" si="9"/>
        <v/>
      </c>
      <c r="T28" s="130" t="str">
        <f t="shared" si="10"/>
        <v/>
      </c>
      <c r="U28" s="70"/>
      <c r="V28" s="404"/>
      <c r="W28" s="70"/>
      <c r="X28" s="404"/>
      <c r="Z28" s="407" t="str">
        <f t="shared" si="11"/>
        <v/>
      </c>
      <c r="AA28" s="130" t="str">
        <f t="shared" si="3"/>
        <v/>
      </c>
      <c r="AB28" s="407" t="str">
        <f t="shared" si="4"/>
        <v/>
      </c>
      <c r="AC28" s="130" t="str">
        <f t="shared" si="5"/>
        <v/>
      </c>
      <c r="AD28" s="461"/>
    </row>
    <row r="29" spans="1:30" ht="13.5" hidden="1" outlineLevel="1" thickBot="1" x14ac:dyDescent="0.25">
      <c r="A29" s="6"/>
      <c r="B29" s="98"/>
      <c r="C29" s="323" t="str">
        <f t="shared" si="0"/>
        <v/>
      </c>
      <c r="D29" s="20"/>
      <c r="E29" s="125"/>
      <c r="F29" s="34">
        <f>IFERROR(IF(C29="UNL",INDEX(Tabel_UNL,MATCH($E29,Hulpsheets!$P$3:$P$123,0),MATCH($D29,Hulpsheets!$P$3:$U$3,0)),IF(C29="NFU",INDEX(Tabel_NFU,MATCH($E29,Hulpsheets!$W$3:$W$99,0),MATCH($D29,Hulpsheets!$W$3:$AC$3,0)),IF(C29="Overig",0,0))),0)</f>
        <v>0</v>
      </c>
      <c r="G29" s="356"/>
      <c r="H29" s="128"/>
      <c r="I29" s="1">
        <f t="shared" si="6"/>
        <v>0</v>
      </c>
      <c r="J29" s="1">
        <f t="shared" si="12"/>
        <v>0</v>
      </c>
      <c r="K29" s="359"/>
      <c r="L29" s="429" t="s">
        <v>120</v>
      </c>
      <c r="M29" s="257" t="str">
        <f>IF(LEN($C$5)&lt;=1,
    "",
    IF(
        OR($C$5="Overige (zorg-)instellingen",$C$5="Onderneming"),
        IF(Basisgegevens!$C$5="Ja",
            IFERROR(
                INDEX(Hulpsheets!$AO$3:$AR$18,
                    MATCH($C$9,Hulpsheets!$AN$3:$AN$18,0),
                    MATCH($C$6,Hulpsheets!$AO$3:$AR$3,0)
                ),
                ""
            ),
            IFERROR(
                INDEX(Hulpsheets!$AH$3:$AK$18,
                    MATCH($C$9,Hulpsheets!$AG$3:$AG$18,0),
                    MATCH($C$6,Hulpsheets!$AH$3:$AK$3,0)
                ),
                ""
            )
        ),
        IF($L29="Niet-economische activiteit",
            100%,
            IF(Basisgegevens!$C$5="Ja",
                IFERROR(
                    INDEX(Hulpsheets!$AO$3:$AR$18,
                        MATCH($C$9,Hulpsheets!$AN$3:$AN$18,0),
                        MATCH($C$6,Hulpsheets!$AO$3:$AR$3,0)
                    ),
                    ""
                ),
                IFERROR(
                    INDEX(Hulpsheets!$AH$3:$AK$18,
                        MATCH($C$9,Hulpsheets!$AG$3:$AG$18,0),
                        MATCH($C$6,Hulpsheets!$AH$3:$AK$3,0)
                    ),
                    ""
                )
            )
        )
    )
)</f>
        <v/>
      </c>
      <c r="N29" s="397">
        <f t="shared" si="2"/>
        <v>0</v>
      </c>
      <c r="O29" s="77" t="str">
        <f t="shared" si="7"/>
        <v/>
      </c>
      <c r="P29" s="86" t="str">
        <f t="shared" si="8"/>
        <v/>
      </c>
      <c r="R29" s="404"/>
      <c r="S29" s="403" t="str">
        <f t="shared" si="9"/>
        <v/>
      </c>
      <c r="T29" s="130" t="str">
        <f t="shared" si="10"/>
        <v/>
      </c>
      <c r="U29" s="70"/>
      <c r="V29" s="404"/>
      <c r="W29" s="70"/>
      <c r="X29" s="404"/>
      <c r="Z29" s="407" t="str">
        <f t="shared" si="11"/>
        <v/>
      </c>
      <c r="AA29" s="130" t="str">
        <f t="shared" si="3"/>
        <v/>
      </c>
      <c r="AB29" s="407" t="str">
        <f t="shared" si="4"/>
        <v/>
      </c>
      <c r="AC29" s="130" t="str">
        <f t="shared" si="5"/>
        <v/>
      </c>
      <c r="AD29" s="461"/>
    </row>
    <row r="30" spans="1:30" ht="13.5" hidden="1" outlineLevel="1" thickBot="1" x14ac:dyDescent="0.25">
      <c r="A30" s="6"/>
      <c r="B30" s="98"/>
      <c r="C30" s="323" t="str">
        <f t="shared" si="0"/>
        <v/>
      </c>
      <c r="D30" s="20"/>
      <c r="E30" s="125"/>
      <c r="F30" s="34">
        <f>IFERROR(IF(C30="UNL",INDEX(Tabel_UNL,MATCH($E30,Hulpsheets!$P$3:$P$123,0),MATCH($D30,Hulpsheets!$P$3:$U$3,0)),IF(C30="NFU",INDEX(Tabel_NFU,MATCH($E30,Hulpsheets!$W$3:$W$99,0),MATCH($D30,Hulpsheets!$W$3:$AC$3,0)),IF(C30="Overig",0,0))),0)</f>
        <v>0</v>
      </c>
      <c r="G30" s="356"/>
      <c r="H30" s="128"/>
      <c r="I30" s="1">
        <f t="shared" si="6"/>
        <v>0</v>
      </c>
      <c r="J30" s="1">
        <f t="shared" si="12"/>
        <v>0</v>
      </c>
      <c r="K30" s="359"/>
      <c r="L30" s="429" t="s">
        <v>120</v>
      </c>
      <c r="M30" s="257" t="str">
        <f>IF(LEN($C$5)&lt;=1,
    "",
    IF(
        OR($C$5="Overige (zorg-)instellingen",$C$5="Onderneming"),
        IF(Basisgegevens!$C$5="Ja",
            IFERROR(
                INDEX(Hulpsheets!$AO$3:$AR$18,
                    MATCH($C$9,Hulpsheets!$AN$3:$AN$18,0),
                    MATCH($C$6,Hulpsheets!$AO$3:$AR$3,0)
                ),
                ""
            ),
            IFERROR(
                INDEX(Hulpsheets!$AH$3:$AK$18,
                    MATCH($C$9,Hulpsheets!$AG$3:$AG$18,0),
                    MATCH($C$6,Hulpsheets!$AH$3:$AK$3,0)
                ),
                ""
            )
        ),
        IF($L30="Niet-economische activiteit",
            100%,
            IF(Basisgegevens!$C$5="Ja",
                IFERROR(
                    INDEX(Hulpsheets!$AO$3:$AR$18,
                        MATCH($C$9,Hulpsheets!$AN$3:$AN$18,0),
                        MATCH($C$6,Hulpsheets!$AO$3:$AR$3,0)
                    ),
                    ""
                ),
                IFERROR(
                    INDEX(Hulpsheets!$AH$3:$AK$18,
                        MATCH($C$9,Hulpsheets!$AG$3:$AG$18,0),
                        MATCH($C$6,Hulpsheets!$AH$3:$AK$3,0)
                    ),
                    ""
                )
            )
        )
    )
)</f>
        <v/>
      </c>
      <c r="N30" s="397">
        <f t="shared" si="2"/>
        <v>0</v>
      </c>
      <c r="O30" s="77" t="str">
        <f t="shared" si="7"/>
        <v/>
      </c>
      <c r="P30" s="86" t="str">
        <f t="shared" si="8"/>
        <v/>
      </c>
      <c r="R30" s="404"/>
      <c r="S30" s="403" t="str">
        <f t="shared" si="9"/>
        <v/>
      </c>
      <c r="T30" s="130" t="str">
        <f t="shared" si="10"/>
        <v/>
      </c>
      <c r="U30" s="70"/>
      <c r="V30" s="404"/>
      <c r="W30" s="70"/>
      <c r="X30" s="404"/>
      <c r="Z30" s="407" t="str">
        <f t="shared" si="11"/>
        <v/>
      </c>
      <c r="AA30" s="130" t="str">
        <f t="shared" si="3"/>
        <v/>
      </c>
      <c r="AB30" s="407" t="str">
        <f t="shared" si="4"/>
        <v/>
      </c>
      <c r="AC30" s="130" t="str">
        <f t="shared" si="5"/>
        <v/>
      </c>
      <c r="AD30" s="461"/>
    </row>
    <row r="31" spans="1:30" ht="13.5" hidden="1" outlineLevel="1" thickBot="1" x14ac:dyDescent="0.25">
      <c r="A31" s="6"/>
      <c r="B31" s="98"/>
      <c r="C31" s="323" t="str">
        <f t="shared" si="0"/>
        <v/>
      </c>
      <c r="D31" s="20"/>
      <c r="E31" s="125"/>
      <c r="F31" s="34">
        <f>IFERROR(IF(C31="UNL",INDEX(Tabel_UNL,MATCH($E31,Hulpsheets!$P$3:$P$123,0),MATCH($D31,Hulpsheets!$P$3:$U$3,0)),IF(C31="NFU",INDEX(Tabel_NFU,MATCH($E31,Hulpsheets!$W$3:$W$99,0),MATCH($D31,Hulpsheets!$W$3:$AC$3,0)),IF(C31="Overig",0,0))),0)</f>
        <v>0</v>
      </c>
      <c r="G31" s="356"/>
      <c r="H31" s="128"/>
      <c r="I31" s="1">
        <f t="shared" si="6"/>
        <v>0</v>
      </c>
      <c r="J31" s="1">
        <f t="shared" si="12"/>
        <v>0</v>
      </c>
      <c r="K31" s="359"/>
      <c r="L31" s="429" t="s">
        <v>120</v>
      </c>
      <c r="M31" s="257" t="str">
        <f>IF(LEN($C$5)&lt;=1,
    "",
    IF(
        OR($C$5="Overige (zorg-)instellingen",$C$5="Onderneming"),
        IF(Basisgegevens!$C$5="Ja",
            IFERROR(
                INDEX(Hulpsheets!$AO$3:$AR$18,
                    MATCH($C$9,Hulpsheets!$AN$3:$AN$18,0),
                    MATCH($C$6,Hulpsheets!$AO$3:$AR$3,0)
                ),
                ""
            ),
            IFERROR(
                INDEX(Hulpsheets!$AH$3:$AK$18,
                    MATCH($C$9,Hulpsheets!$AG$3:$AG$18,0),
                    MATCH($C$6,Hulpsheets!$AH$3:$AK$3,0)
                ),
                ""
            )
        ),
        IF($L31="Niet-economische activiteit",
            100%,
            IF(Basisgegevens!$C$5="Ja",
                IFERROR(
                    INDEX(Hulpsheets!$AO$3:$AR$18,
                        MATCH($C$9,Hulpsheets!$AN$3:$AN$18,0),
                        MATCH($C$6,Hulpsheets!$AO$3:$AR$3,0)
                    ),
                    ""
                ),
                IFERROR(
                    INDEX(Hulpsheets!$AH$3:$AK$18,
                        MATCH($C$9,Hulpsheets!$AG$3:$AG$18,0),
                        MATCH($C$6,Hulpsheets!$AH$3:$AK$3,0)
                    ),
                    ""
                )
            )
        )
    )
)</f>
        <v/>
      </c>
      <c r="N31" s="397">
        <f t="shared" si="2"/>
        <v>0</v>
      </c>
      <c r="O31" s="77" t="str">
        <f t="shared" si="7"/>
        <v/>
      </c>
      <c r="P31" s="86" t="str">
        <f t="shared" si="8"/>
        <v/>
      </c>
      <c r="R31" s="404"/>
      <c r="S31" s="403" t="str">
        <f t="shared" si="9"/>
        <v/>
      </c>
      <c r="T31" s="130" t="str">
        <f t="shared" si="10"/>
        <v/>
      </c>
      <c r="U31" s="70"/>
      <c r="V31" s="404"/>
      <c r="W31" s="70"/>
      <c r="X31" s="404"/>
      <c r="Z31" s="407" t="str">
        <f t="shared" si="11"/>
        <v/>
      </c>
      <c r="AA31" s="130" t="str">
        <f t="shared" si="3"/>
        <v/>
      </c>
      <c r="AB31" s="407" t="str">
        <f t="shared" si="4"/>
        <v/>
      </c>
      <c r="AC31" s="130" t="str">
        <f t="shared" si="5"/>
        <v/>
      </c>
      <c r="AD31" s="461"/>
    </row>
    <row r="32" spans="1:30" ht="13.5" hidden="1" outlineLevel="1" thickBot="1" x14ac:dyDescent="0.25">
      <c r="A32" s="6"/>
      <c r="B32" s="98"/>
      <c r="C32" s="323" t="str">
        <f t="shared" si="0"/>
        <v/>
      </c>
      <c r="D32" s="20"/>
      <c r="E32" s="125"/>
      <c r="F32" s="34">
        <f>IFERROR(IF(C32="UNL",INDEX(Tabel_UNL,MATCH($E32,Hulpsheets!$P$3:$P$123,0),MATCH($D32,Hulpsheets!$P$3:$U$3,0)),IF(C32="NFU",INDEX(Tabel_NFU,MATCH($E32,Hulpsheets!$W$3:$W$99,0),MATCH($D32,Hulpsheets!$W$3:$AC$3,0)),IF(C32="Overig",0,0))),0)</f>
        <v>0</v>
      </c>
      <c r="G32" s="356"/>
      <c r="H32" s="128"/>
      <c r="I32" s="1">
        <f t="shared" si="6"/>
        <v>0</v>
      </c>
      <c r="J32" s="1">
        <f t="shared" si="12"/>
        <v>0</v>
      </c>
      <c r="K32" s="359"/>
      <c r="L32" s="429" t="s">
        <v>120</v>
      </c>
      <c r="M32" s="257" t="str">
        <f>IF(LEN($C$5)&lt;=1,
    "",
    IF(
        OR($C$5="Overige (zorg-)instellingen",$C$5="Onderneming"),
        IF(Basisgegevens!$C$5="Ja",
            IFERROR(
                INDEX(Hulpsheets!$AO$3:$AR$18,
                    MATCH($C$9,Hulpsheets!$AN$3:$AN$18,0),
                    MATCH($C$6,Hulpsheets!$AO$3:$AR$3,0)
                ),
                ""
            ),
            IFERROR(
                INDEX(Hulpsheets!$AH$3:$AK$18,
                    MATCH($C$9,Hulpsheets!$AG$3:$AG$18,0),
                    MATCH($C$6,Hulpsheets!$AH$3:$AK$3,0)
                ),
                ""
            )
        ),
        IF($L32="Niet-economische activiteit",
            100%,
            IF(Basisgegevens!$C$5="Ja",
                IFERROR(
                    INDEX(Hulpsheets!$AO$3:$AR$18,
                        MATCH($C$9,Hulpsheets!$AN$3:$AN$18,0),
                        MATCH($C$6,Hulpsheets!$AO$3:$AR$3,0)
                    ),
                    ""
                ),
                IFERROR(
                    INDEX(Hulpsheets!$AH$3:$AK$18,
                        MATCH($C$9,Hulpsheets!$AG$3:$AG$18,0),
                        MATCH($C$6,Hulpsheets!$AH$3:$AK$3,0)
                    ),
                    ""
                )
            )
        )
    )
)</f>
        <v/>
      </c>
      <c r="N32" s="397">
        <f t="shared" si="2"/>
        <v>0</v>
      </c>
      <c r="O32" s="77" t="str">
        <f t="shared" si="7"/>
        <v/>
      </c>
      <c r="P32" s="86" t="str">
        <f t="shared" si="8"/>
        <v/>
      </c>
      <c r="R32" s="404"/>
      <c r="S32" s="403" t="str">
        <f t="shared" si="9"/>
        <v/>
      </c>
      <c r="T32" s="130" t="str">
        <f t="shared" si="10"/>
        <v/>
      </c>
      <c r="U32" s="70"/>
      <c r="V32" s="404"/>
      <c r="W32" s="70"/>
      <c r="X32" s="404"/>
      <c r="Z32" s="407" t="str">
        <f t="shared" si="11"/>
        <v/>
      </c>
      <c r="AA32" s="130" t="str">
        <f t="shared" si="3"/>
        <v/>
      </c>
      <c r="AB32" s="407" t="str">
        <f t="shared" si="4"/>
        <v/>
      </c>
      <c r="AC32" s="130" t="str">
        <f t="shared" si="5"/>
        <v/>
      </c>
      <c r="AD32" s="461"/>
    </row>
    <row r="33" spans="1:30" ht="13.5" hidden="1" outlineLevel="1" thickBot="1" x14ac:dyDescent="0.25">
      <c r="A33" s="6"/>
      <c r="B33" s="98"/>
      <c r="C33" s="323" t="str">
        <f t="shared" si="0"/>
        <v/>
      </c>
      <c r="D33" s="20"/>
      <c r="E33" s="125"/>
      <c r="F33" s="34">
        <f>IFERROR(IF(C33="UNL",INDEX(Tabel_UNL,MATCH($E33,Hulpsheets!$P$3:$P$123,0),MATCH($D33,Hulpsheets!$P$3:$U$3,0)),IF(C33="NFU",INDEX(Tabel_NFU,MATCH($E33,Hulpsheets!$W$3:$W$99,0),MATCH($D33,Hulpsheets!$W$3:$AC$3,0)),IF(C33="Overig",0,0))),0)</f>
        <v>0</v>
      </c>
      <c r="G33" s="356"/>
      <c r="H33" s="128"/>
      <c r="I33" s="1">
        <f t="shared" si="6"/>
        <v>0</v>
      </c>
      <c r="J33" s="1">
        <f t="shared" si="12"/>
        <v>0</v>
      </c>
      <c r="K33" s="359"/>
      <c r="L33" s="429" t="s">
        <v>120</v>
      </c>
      <c r="M33" s="257" t="str">
        <f>IF(LEN($C$5)&lt;=1,
    "",
    IF(
        OR($C$5="Overige (zorg-)instellingen",$C$5="Onderneming"),
        IF(Basisgegevens!$C$5="Ja",
            IFERROR(
                INDEX(Hulpsheets!$AO$3:$AR$18,
                    MATCH($C$9,Hulpsheets!$AN$3:$AN$18,0),
                    MATCH($C$6,Hulpsheets!$AO$3:$AR$3,0)
                ),
                ""
            ),
            IFERROR(
                INDEX(Hulpsheets!$AH$3:$AK$18,
                    MATCH($C$9,Hulpsheets!$AG$3:$AG$18,0),
                    MATCH($C$6,Hulpsheets!$AH$3:$AK$3,0)
                ),
                ""
            )
        ),
        IF($L33="Niet-economische activiteit",
            100%,
            IF(Basisgegevens!$C$5="Ja",
                IFERROR(
                    INDEX(Hulpsheets!$AO$3:$AR$18,
                        MATCH($C$9,Hulpsheets!$AN$3:$AN$18,0),
                        MATCH($C$6,Hulpsheets!$AO$3:$AR$3,0)
                    ),
                    ""
                ),
                IFERROR(
                    INDEX(Hulpsheets!$AH$3:$AK$18,
                        MATCH($C$9,Hulpsheets!$AG$3:$AG$18,0),
                        MATCH($C$6,Hulpsheets!$AH$3:$AK$3,0)
                    ),
                    ""
                )
            )
        )
    )
)</f>
        <v/>
      </c>
      <c r="N33" s="397">
        <f t="shared" si="2"/>
        <v>0</v>
      </c>
      <c r="O33" s="77" t="str">
        <f t="shared" si="7"/>
        <v/>
      </c>
      <c r="P33" s="86" t="str">
        <f t="shared" si="8"/>
        <v/>
      </c>
      <c r="R33" s="404"/>
      <c r="S33" s="403" t="str">
        <f t="shared" si="9"/>
        <v/>
      </c>
      <c r="T33" s="130" t="str">
        <f t="shared" si="10"/>
        <v/>
      </c>
      <c r="U33" s="70"/>
      <c r="V33" s="404"/>
      <c r="W33" s="70"/>
      <c r="X33" s="404"/>
      <c r="Z33" s="407" t="str">
        <f t="shared" si="11"/>
        <v/>
      </c>
      <c r="AA33" s="130" t="str">
        <f t="shared" si="3"/>
        <v/>
      </c>
      <c r="AB33" s="407" t="str">
        <f t="shared" si="4"/>
        <v/>
      </c>
      <c r="AC33" s="130" t="str">
        <f t="shared" si="5"/>
        <v/>
      </c>
      <c r="AD33" s="461"/>
    </row>
    <row r="34" spans="1:30" ht="13.5" hidden="1" outlineLevel="1" thickBot="1" x14ac:dyDescent="0.25">
      <c r="A34" s="6"/>
      <c r="B34" s="98"/>
      <c r="C34" s="323" t="str">
        <f t="shared" si="0"/>
        <v/>
      </c>
      <c r="D34" s="20"/>
      <c r="E34" s="125"/>
      <c r="F34" s="34">
        <f>IFERROR(IF(C34="UNL",INDEX(Tabel_UNL,MATCH($E34,Hulpsheets!$P$3:$P$123,0),MATCH($D34,Hulpsheets!$P$3:$U$3,0)),IF(C34="NFU",INDEX(Tabel_NFU,MATCH($E34,Hulpsheets!$W$3:$W$99,0),MATCH($D34,Hulpsheets!$W$3:$AC$3,0)),IF(C34="Overig",0,0))),0)</f>
        <v>0</v>
      </c>
      <c r="G34" s="356"/>
      <c r="H34" s="128"/>
      <c r="I34" s="1">
        <f t="shared" si="6"/>
        <v>0</v>
      </c>
      <c r="J34" s="1">
        <f t="shared" si="12"/>
        <v>0</v>
      </c>
      <c r="K34" s="359"/>
      <c r="L34" s="429" t="s">
        <v>120</v>
      </c>
      <c r="M34" s="257" t="str">
        <f>IF(LEN($C$5)&lt;=1,
    "",
    IF(
        OR($C$5="Overige (zorg-)instellingen",$C$5="Onderneming"),
        IF(Basisgegevens!$C$5="Ja",
            IFERROR(
                INDEX(Hulpsheets!$AO$3:$AR$18,
                    MATCH($C$9,Hulpsheets!$AN$3:$AN$18,0),
                    MATCH($C$6,Hulpsheets!$AO$3:$AR$3,0)
                ),
                ""
            ),
            IFERROR(
                INDEX(Hulpsheets!$AH$3:$AK$18,
                    MATCH($C$9,Hulpsheets!$AG$3:$AG$18,0),
                    MATCH($C$6,Hulpsheets!$AH$3:$AK$3,0)
                ),
                ""
            )
        ),
        IF($L34="Niet-economische activiteit",
            100%,
            IF(Basisgegevens!$C$5="Ja",
                IFERROR(
                    INDEX(Hulpsheets!$AO$3:$AR$18,
                        MATCH($C$9,Hulpsheets!$AN$3:$AN$18,0),
                        MATCH($C$6,Hulpsheets!$AO$3:$AR$3,0)
                    ),
                    ""
                ),
                IFERROR(
                    INDEX(Hulpsheets!$AH$3:$AK$18,
                        MATCH($C$9,Hulpsheets!$AG$3:$AG$18,0),
                        MATCH($C$6,Hulpsheets!$AH$3:$AK$3,0)
                    ),
                    ""
                )
            )
        )
    )
)</f>
        <v/>
      </c>
      <c r="N34" s="397">
        <f t="shared" si="2"/>
        <v>0</v>
      </c>
      <c r="O34" s="77" t="str">
        <f t="shared" si="7"/>
        <v/>
      </c>
      <c r="P34" s="86" t="str">
        <f t="shared" si="8"/>
        <v/>
      </c>
      <c r="R34" s="404"/>
      <c r="S34" s="403" t="str">
        <f t="shared" si="9"/>
        <v/>
      </c>
      <c r="T34" s="130" t="str">
        <f t="shared" si="10"/>
        <v/>
      </c>
      <c r="U34" s="70"/>
      <c r="V34" s="404"/>
      <c r="W34" s="70"/>
      <c r="X34" s="404"/>
      <c r="Z34" s="407" t="str">
        <f t="shared" si="11"/>
        <v/>
      </c>
      <c r="AA34" s="130" t="str">
        <f t="shared" si="3"/>
        <v/>
      </c>
      <c r="AB34" s="407" t="str">
        <f t="shared" si="4"/>
        <v/>
      </c>
      <c r="AC34" s="130" t="str">
        <f t="shared" si="5"/>
        <v/>
      </c>
      <c r="AD34" s="461"/>
    </row>
    <row r="35" spans="1:30" ht="13.5" hidden="1" outlineLevel="1" thickBot="1" x14ac:dyDescent="0.25">
      <c r="A35" s="6"/>
      <c r="B35" s="98"/>
      <c r="C35" s="323" t="str">
        <f t="shared" si="0"/>
        <v/>
      </c>
      <c r="D35" s="20"/>
      <c r="E35" s="125"/>
      <c r="F35" s="34">
        <f>IFERROR(IF(C35="UNL",INDEX(Tabel_UNL,MATCH($E35,Hulpsheets!$P$3:$P$123,0),MATCH($D35,Hulpsheets!$P$3:$U$3,0)),IF(C35="NFU",INDEX(Tabel_NFU,MATCH($E35,Hulpsheets!$W$3:$W$99,0),MATCH($D35,Hulpsheets!$W$3:$AC$3,0)),IF(C35="Overig",0,0))),0)</f>
        <v>0</v>
      </c>
      <c r="G35" s="356"/>
      <c r="H35" s="128"/>
      <c r="I35" s="1">
        <f t="shared" si="6"/>
        <v>0</v>
      </c>
      <c r="J35" s="1">
        <f t="shared" si="12"/>
        <v>0</v>
      </c>
      <c r="K35" s="359"/>
      <c r="L35" s="429" t="s">
        <v>120</v>
      </c>
      <c r="M35" s="257" t="str">
        <f>IF(LEN($C$5)&lt;=1,
    "",
    IF(
        OR($C$5="Overige (zorg-)instellingen",$C$5="Onderneming"),
        IF(Basisgegevens!$C$5="Ja",
            IFERROR(
                INDEX(Hulpsheets!$AO$3:$AR$18,
                    MATCH($C$9,Hulpsheets!$AN$3:$AN$18,0),
                    MATCH($C$6,Hulpsheets!$AO$3:$AR$3,0)
                ),
                ""
            ),
            IFERROR(
                INDEX(Hulpsheets!$AH$3:$AK$18,
                    MATCH($C$9,Hulpsheets!$AG$3:$AG$18,0),
                    MATCH($C$6,Hulpsheets!$AH$3:$AK$3,0)
                ),
                ""
            )
        ),
        IF($L35="Niet-economische activiteit",
            100%,
            IF(Basisgegevens!$C$5="Ja",
                IFERROR(
                    INDEX(Hulpsheets!$AO$3:$AR$18,
                        MATCH($C$9,Hulpsheets!$AN$3:$AN$18,0),
                        MATCH($C$6,Hulpsheets!$AO$3:$AR$3,0)
                    ),
                    ""
                ),
                IFERROR(
                    INDEX(Hulpsheets!$AH$3:$AK$18,
                        MATCH($C$9,Hulpsheets!$AG$3:$AG$18,0),
                        MATCH($C$6,Hulpsheets!$AH$3:$AK$3,0)
                    ),
                    ""
                )
            )
        )
    )
)</f>
        <v/>
      </c>
      <c r="N35" s="397">
        <f t="shared" si="2"/>
        <v>0</v>
      </c>
      <c r="O35" s="77" t="str">
        <f t="shared" si="7"/>
        <v/>
      </c>
      <c r="P35" s="86" t="str">
        <f t="shared" si="8"/>
        <v/>
      </c>
      <c r="R35" s="404"/>
      <c r="S35" s="403" t="str">
        <f t="shared" si="9"/>
        <v/>
      </c>
      <c r="T35" s="130" t="str">
        <f t="shared" si="10"/>
        <v/>
      </c>
      <c r="U35" s="70"/>
      <c r="V35" s="404"/>
      <c r="W35" s="70"/>
      <c r="X35" s="404"/>
      <c r="Z35" s="407" t="str">
        <f t="shared" si="11"/>
        <v/>
      </c>
      <c r="AA35" s="130" t="str">
        <f t="shared" si="3"/>
        <v/>
      </c>
      <c r="AB35" s="407" t="str">
        <f t="shared" si="4"/>
        <v/>
      </c>
      <c r="AC35" s="130" t="str">
        <f t="shared" si="5"/>
        <v/>
      </c>
      <c r="AD35" s="461"/>
    </row>
    <row r="36" spans="1:30" ht="13.5" hidden="1" outlineLevel="1" thickBot="1" x14ac:dyDescent="0.25">
      <c r="A36" s="6"/>
      <c r="B36" s="98"/>
      <c r="C36" s="323" t="str">
        <f t="shared" si="0"/>
        <v/>
      </c>
      <c r="D36" s="20"/>
      <c r="E36" s="125"/>
      <c r="F36" s="34">
        <f>IFERROR(IF(C36="UNL",INDEX(Tabel_UNL,MATCH($E36,Hulpsheets!$P$3:$P$123,0),MATCH($D36,Hulpsheets!$P$3:$U$3,0)),IF(C36="NFU",INDEX(Tabel_NFU,MATCH($E36,Hulpsheets!$W$3:$W$99,0),MATCH($D36,Hulpsheets!$W$3:$AC$3,0)),IF(C36="Overig",0,0))),0)</f>
        <v>0</v>
      </c>
      <c r="G36" s="356"/>
      <c r="H36" s="128"/>
      <c r="I36" s="1">
        <f t="shared" si="6"/>
        <v>0</v>
      </c>
      <c r="J36" s="1">
        <f t="shared" si="12"/>
        <v>0</v>
      </c>
      <c r="K36" s="359"/>
      <c r="L36" s="429" t="s">
        <v>120</v>
      </c>
      <c r="M36" s="257" t="str">
        <f>IF(LEN($C$5)&lt;=1,
    "",
    IF(
        OR($C$5="Overige (zorg-)instellingen",$C$5="Onderneming"),
        IF(Basisgegevens!$C$5="Ja",
            IFERROR(
                INDEX(Hulpsheets!$AO$3:$AR$18,
                    MATCH($C$9,Hulpsheets!$AN$3:$AN$18,0),
                    MATCH($C$6,Hulpsheets!$AO$3:$AR$3,0)
                ),
                ""
            ),
            IFERROR(
                INDEX(Hulpsheets!$AH$3:$AK$18,
                    MATCH($C$9,Hulpsheets!$AG$3:$AG$18,0),
                    MATCH($C$6,Hulpsheets!$AH$3:$AK$3,0)
                ),
                ""
            )
        ),
        IF($L36="Niet-economische activiteit",
            100%,
            IF(Basisgegevens!$C$5="Ja",
                IFERROR(
                    INDEX(Hulpsheets!$AO$3:$AR$18,
                        MATCH($C$9,Hulpsheets!$AN$3:$AN$18,0),
                        MATCH($C$6,Hulpsheets!$AO$3:$AR$3,0)
                    ),
                    ""
                ),
                IFERROR(
                    INDEX(Hulpsheets!$AH$3:$AK$18,
                        MATCH($C$9,Hulpsheets!$AG$3:$AG$18,0),
                        MATCH($C$6,Hulpsheets!$AH$3:$AK$3,0)
                    ),
                    ""
                )
            )
        )
    )
)</f>
        <v/>
      </c>
      <c r="N36" s="397">
        <f t="shared" si="2"/>
        <v>0</v>
      </c>
      <c r="O36" s="77" t="str">
        <f t="shared" si="7"/>
        <v/>
      </c>
      <c r="P36" s="86" t="str">
        <f t="shared" si="8"/>
        <v/>
      </c>
      <c r="R36" s="404"/>
      <c r="S36" s="403" t="str">
        <f t="shared" si="9"/>
        <v/>
      </c>
      <c r="T36" s="130" t="str">
        <f t="shared" si="10"/>
        <v/>
      </c>
      <c r="U36" s="70"/>
      <c r="V36" s="404"/>
      <c r="W36" s="70"/>
      <c r="X36" s="404"/>
      <c r="Z36" s="407" t="str">
        <f t="shared" si="11"/>
        <v/>
      </c>
      <c r="AA36" s="130" t="str">
        <f t="shared" si="3"/>
        <v/>
      </c>
      <c r="AB36" s="407" t="str">
        <f t="shared" si="4"/>
        <v/>
      </c>
      <c r="AC36" s="130" t="str">
        <f t="shared" si="5"/>
        <v/>
      </c>
      <c r="AD36" s="461"/>
    </row>
    <row r="37" spans="1:30" ht="13.5" hidden="1" outlineLevel="1" thickBot="1" x14ac:dyDescent="0.25">
      <c r="A37" s="6"/>
      <c r="B37" s="99"/>
      <c r="C37" s="376" t="str">
        <f t="shared" si="0"/>
        <v/>
      </c>
      <c r="D37" s="35"/>
      <c r="E37" s="126"/>
      <c r="F37" s="385">
        <f>IFERROR(IF(C37="UNL",INDEX(Tabel_UNL,MATCH($E37,Hulpsheets!$P$3:$P$123,0),MATCH($D37,Hulpsheets!$P$3:$U$3,0)),IF(C37="NFU",INDEX(Tabel_NFU,MATCH($E37,Hulpsheets!$W$3:$W$99,0),MATCH($D37,Hulpsheets!$W$3:$AC$3,0)),IF(C37="Overig",0,0))),0)</f>
        <v>0</v>
      </c>
      <c r="G37" s="357"/>
      <c r="H37" s="129"/>
      <c r="I37" s="79">
        <f t="shared" si="6"/>
        <v>0</v>
      </c>
      <c r="J37" s="79">
        <f t="shared" si="12"/>
        <v>0</v>
      </c>
      <c r="K37" s="360"/>
      <c r="L37" s="428" t="s">
        <v>120</v>
      </c>
      <c r="M37" s="427" t="str">
        <f>IF(LEN($C$5)&lt;=1,
    "",
    IF(
        OR($C$5="Overige (zorg-)instellingen",$C$5="Onderneming"),
        IF(Basisgegevens!$C$5="Ja",
            IFERROR(
                INDEX(Hulpsheets!$AO$3:$AR$18,
                    MATCH($C$9,Hulpsheets!$AN$3:$AN$18,0),
                    MATCH($C$6,Hulpsheets!$AO$3:$AR$3,0)
                ),
                ""
            ),
            IFERROR(
                INDEX(Hulpsheets!$AH$3:$AK$18,
                    MATCH($C$9,Hulpsheets!$AG$3:$AG$18,0),
                    MATCH($C$6,Hulpsheets!$AH$3:$AK$3,0)
                ),
                ""
            )
        ),
        IF($L37="Niet-economische activiteit",
            100%,
            IF(Basisgegevens!$C$5="Ja",
                IFERROR(
                    INDEX(Hulpsheets!$AO$3:$AR$18,
                        MATCH($C$9,Hulpsheets!$AN$3:$AN$18,0),
                        MATCH($C$6,Hulpsheets!$AO$3:$AR$3,0)
                    ),
                    ""
                ),
                IFERROR(
                    INDEX(Hulpsheets!$AH$3:$AK$18,
                        MATCH($C$9,Hulpsheets!$AG$3:$AG$18,0),
                        MATCH($C$6,Hulpsheets!$AH$3:$AK$3,0)
                    ),
                    ""
                )
            )
        )
    )
)</f>
        <v/>
      </c>
      <c r="N37" s="397">
        <f t="shared" si="2"/>
        <v>0</v>
      </c>
      <c r="O37" s="87" t="str">
        <f t="shared" si="7"/>
        <v/>
      </c>
      <c r="P37" s="88" t="str">
        <f t="shared" si="8"/>
        <v/>
      </c>
      <c r="R37" s="405"/>
      <c r="S37" s="403" t="str">
        <f t="shared" si="9"/>
        <v/>
      </c>
      <c r="T37" s="365" t="str">
        <f>IFERROR(R37-S37,"")</f>
        <v/>
      </c>
      <c r="U37" s="70"/>
      <c r="V37" s="411"/>
      <c r="W37" s="70"/>
      <c r="X37" s="411"/>
      <c r="Z37" s="407" t="str">
        <f t="shared" si="11"/>
        <v/>
      </c>
      <c r="AA37" s="365" t="str">
        <f t="shared" si="3"/>
        <v/>
      </c>
      <c r="AB37" s="407" t="str">
        <f t="shared" si="4"/>
        <v/>
      </c>
      <c r="AC37" s="365" t="str">
        <f t="shared" si="5"/>
        <v/>
      </c>
      <c r="AD37" s="461"/>
    </row>
    <row r="38" spans="1:30" ht="13.5" collapsed="1" thickBot="1" x14ac:dyDescent="0.25">
      <c r="A38" s="97"/>
      <c r="B38" s="9"/>
      <c r="C38" s="97"/>
      <c r="D38" s="97"/>
      <c r="E38" s="230" t="str">
        <f>"* Let op: aantal maanden is maximaal "&amp;C7</f>
        <v xml:space="preserve">* Let op: aantal maanden is maximaal </v>
      </c>
      <c r="F38" s="97"/>
      <c r="G38" s="97"/>
      <c r="H38" s="97"/>
      <c r="L38" s="418" t="s">
        <v>102</v>
      </c>
      <c r="M38" s="78"/>
      <c r="N38" s="101">
        <f>SUM(N13:N37)</f>
        <v>0</v>
      </c>
      <c r="O38" s="101">
        <f>SUM(O13:O37)</f>
        <v>0</v>
      </c>
      <c r="P38" s="101">
        <f>SUM(P13:P37)</f>
        <v>0</v>
      </c>
      <c r="R38" s="366">
        <f>SUM(R13:R37)</f>
        <v>0</v>
      </c>
      <c r="S38" s="366">
        <f>SUM(S13:S37)</f>
        <v>0</v>
      </c>
      <c r="T38" s="366">
        <f>SUM(T13:T37)</f>
        <v>0</v>
      </c>
      <c r="U38" s="70"/>
      <c r="V38" s="364">
        <f>SUM(V13:V37)</f>
        <v>0</v>
      </c>
      <c r="W38" s="70"/>
      <c r="X38" s="364">
        <f>SUM(X13:X37)</f>
        <v>0</v>
      </c>
      <c r="Z38" s="410">
        <f>SUM(Z13:Z37)</f>
        <v>0</v>
      </c>
      <c r="AA38" s="364">
        <f>SUM(AA13:AA37)</f>
        <v>0</v>
      </c>
      <c r="AB38" s="410">
        <f>SUM(AB13:AB37)</f>
        <v>0</v>
      </c>
      <c r="AC38" s="364">
        <f>SUM(AC13:AC37)</f>
        <v>0</v>
      </c>
      <c r="AD38" s="462"/>
    </row>
    <row r="39" spans="1:30" ht="16.5" customHeight="1" thickBot="1" x14ac:dyDescent="0.25">
      <c r="B39" s="5" t="s">
        <v>103</v>
      </c>
      <c r="C39" s="7"/>
      <c r="D39" s="7"/>
      <c r="E39" s="6"/>
      <c r="F39" s="6"/>
      <c r="G39" s="6"/>
      <c r="H39" s="6"/>
      <c r="Q39" s="97"/>
      <c r="R39" s="97"/>
      <c r="S39" s="97"/>
      <c r="T39" s="97"/>
      <c r="U39" s="97"/>
      <c r="V39" s="97"/>
      <c r="W39" s="97"/>
      <c r="X39" s="97"/>
      <c r="Z39" s="97"/>
      <c r="AA39" s="97"/>
      <c r="AB39" s="97"/>
      <c r="AC39" s="97"/>
      <c r="AD39" s="97"/>
    </row>
    <row r="40" spans="1:30" ht="16.5" customHeight="1" thickBot="1" x14ac:dyDescent="0.25">
      <c r="B40" s="8" t="s">
        <v>104</v>
      </c>
      <c r="C40" s="7"/>
      <c r="D40" s="7"/>
      <c r="F40" s="6"/>
      <c r="G40" s="6"/>
      <c r="H40" s="6"/>
      <c r="Q40" s="97"/>
      <c r="R40" s="406" t="s">
        <v>87</v>
      </c>
      <c r="S40" s="401"/>
      <c r="T40" s="402"/>
      <c r="U40" s="6"/>
      <c r="V40" s="498" t="s">
        <v>61</v>
      </c>
      <c r="W40" s="6"/>
      <c r="X40" s="498" t="s">
        <v>62</v>
      </c>
      <c r="Z40" s="412"/>
      <c r="AA40" s="413"/>
      <c r="AB40" s="412"/>
      <c r="AC40" s="413"/>
      <c r="AD40" s="463"/>
    </row>
    <row r="41" spans="1:30" ht="13.5" thickBot="1" x14ac:dyDescent="0.25">
      <c r="A41" s="39"/>
      <c r="B41" s="39"/>
      <c r="C41" s="39"/>
      <c r="D41" s="39"/>
      <c r="F41" s="39"/>
      <c r="G41" s="39"/>
      <c r="H41" s="39"/>
      <c r="I41" s="39"/>
      <c r="J41" s="39"/>
      <c r="K41" s="39"/>
      <c r="L41" s="39"/>
      <c r="M41" s="258"/>
      <c r="N41" s="39"/>
      <c r="O41" s="39"/>
      <c r="P41" s="97"/>
      <c r="Q41" s="97"/>
      <c r="R41" s="6"/>
      <c r="S41" s="6"/>
      <c r="T41" s="6"/>
      <c r="U41" s="6"/>
      <c r="V41" s="499"/>
      <c r="W41" s="6"/>
      <c r="X41" s="499"/>
      <c r="Z41" s="6"/>
      <c r="AA41" s="6"/>
      <c r="AB41" s="6"/>
      <c r="AC41" s="97"/>
      <c r="AD41" s="97"/>
    </row>
    <row r="42" spans="1:30" ht="21" customHeight="1" thickBot="1" x14ac:dyDescent="0.25">
      <c r="A42" s="121"/>
      <c r="B42" s="521" t="s">
        <v>88</v>
      </c>
      <c r="C42" s="522"/>
      <c r="D42" s="522"/>
      <c r="E42" s="522"/>
      <c r="F42" s="522"/>
      <c r="G42" s="522"/>
      <c r="H42" s="522"/>
      <c r="I42" s="523"/>
      <c r="J42" s="236" t="s">
        <v>105</v>
      </c>
      <c r="K42" s="236" t="s">
        <v>106</v>
      </c>
      <c r="L42" s="236" t="s">
        <v>235</v>
      </c>
      <c r="M42" s="235" t="s">
        <v>94</v>
      </c>
      <c r="N42" s="143" t="s">
        <v>66</v>
      </c>
      <c r="O42" s="142" t="s">
        <v>95</v>
      </c>
      <c r="P42" s="122" t="s">
        <v>96</v>
      </c>
      <c r="Q42" s="120"/>
      <c r="R42" s="239" t="s">
        <v>68</v>
      </c>
      <c r="S42" s="93" t="s">
        <v>97</v>
      </c>
      <c r="T42" s="238" t="s">
        <v>70</v>
      </c>
      <c r="U42" s="119"/>
      <c r="V42" s="239" t="s">
        <v>68</v>
      </c>
      <c r="W42" s="414"/>
      <c r="X42" s="239" t="s">
        <v>68</v>
      </c>
      <c r="Y42" s="120"/>
      <c r="Z42" s="238" t="s">
        <v>97</v>
      </c>
      <c r="AA42" s="238" t="s">
        <v>70</v>
      </c>
      <c r="AB42" s="238" t="s">
        <v>97</v>
      </c>
      <c r="AC42" s="238" t="s">
        <v>70</v>
      </c>
      <c r="AD42" s="118"/>
    </row>
    <row r="43" spans="1:30" ht="14.25" customHeight="1" x14ac:dyDescent="0.2">
      <c r="A43" s="6"/>
      <c r="B43" s="524"/>
      <c r="C43" s="525"/>
      <c r="D43" s="525"/>
      <c r="E43" s="525"/>
      <c r="F43" s="525"/>
      <c r="G43" s="525"/>
      <c r="H43" s="525"/>
      <c r="I43" s="526"/>
      <c r="J43" s="138"/>
      <c r="K43" s="292"/>
      <c r="L43" s="429" t="s">
        <v>120</v>
      </c>
      <c r="M43" s="257" t="str">
        <f>IF(LEN($C$5)&lt;=1,
    "",
    IF(
        OR($C$5="Overige (zorg-)instellingen",$C$5="Onderneming"),
        IF(Basisgegevens!$C$5="Ja",
            IFERROR(
                INDEX(Hulpsheets!$AO$3:$AR$18,
                    MATCH($C$9,Hulpsheets!$AN$3:$AN$18,0),
                    MATCH($C$6,Hulpsheets!$AO$3:$AR$3,0)
                ),
                ""
            ),
            IFERROR(
                INDEX(Hulpsheets!$AH$3:$AK$18,
                    MATCH($C$9,Hulpsheets!$AG$3:$AG$18,0),
                    MATCH($C$6,Hulpsheets!$AH$3:$AK$3,0)
                ),
                ""
            )
        ),
        IF($L43="Niet-economische activiteit",
            100%,
            IF(Basisgegevens!$C$5="Ja",
                IFERROR(
                    INDEX(Hulpsheets!$AO$3:$AR$18,
                        MATCH($C$9,Hulpsheets!$AN$3:$AN$18,0),
                        MATCH($C$6,Hulpsheets!$AO$3:$AR$3,0)
                    ),
                    ""
                ),
                IFERROR(
                    INDEX(Hulpsheets!$AH$3:$AK$18,
                        MATCH($C$9,Hulpsheets!$AG$3:$AG$18,0),
                        MATCH($C$6,Hulpsheets!$AH$3:$AK$3,0)
                    ),
                    ""
                )
            )
        )
    )
)</f>
        <v/>
      </c>
      <c r="N43" s="397">
        <f t="shared" ref="N43:N67" si="13">IFERROR(J43*K43,"")</f>
        <v>0</v>
      </c>
      <c r="O43" s="82" t="str">
        <f>IFERROR(N43*M43,"")</f>
        <v/>
      </c>
      <c r="P43" s="81" t="str">
        <f>IFERROR(N43-O43,"")</f>
        <v/>
      </c>
      <c r="R43" s="404"/>
      <c r="S43" s="403" t="str">
        <f>IFERROR($R43*(1-$M43),"")</f>
        <v/>
      </c>
      <c r="T43" s="130" t="str">
        <f>IFERROR(R43-S43,"")</f>
        <v/>
      </c>
      <c r="U43" s="80"/>
      <c r="V43" s="404"/>
      <c r="W43" s="70"/>
      <c r="X43" s="404"/>
      <c r="Z43" s="407" t="str">
        <f>IFERROR($V43*(1-$M43),"")</f>
        <v/>
      </c>
      <c r="AA43" s="130" t="str">
        <f t="shared" ref="AA43:AA67" si="14">IFERROR(V43-Z43,"")</f>
        <v/>
      </c>
      <c r="AB43" s="407" t="str">
        <f t="shared" ref="AB43:AB67" si="15">IFERROR($X43*(1-$M43),"")</f>
        <v/>
      </c>
      <c r="AC43" s="130" t="str">
        <f t="shared" ref="AC43:AC67" si="16">IFERROR(X43-AB43,"")</f>
        <v/>
      </c>
      <c r="AD43" s="461"/>
    </row>
    <row r="44" spans="1:30" x14ac:dyDescent="0.2">
      <c r="A44" s="6"/>
      <c r="B44" s="500"/>
      <c r="C44" s="501"/>
      <c r="D44" s="501"/>
      <c r="E44" s="501"/>
      <c r="F44" s="501"/>
      <c r="G44" s="501"/>
      <c r="H44" s="501"/>
      <c r="I44" s="502"/>
      <c r="J44" s="139"/>
      <c r="K44" s="254"/>
      <c r="L44" s="429" t="s">
        <v>120</v>
      </c>
      <c r="M44" s="257" t="str">
        <f>IF(LEN($C$5)&lt;=1,
    "",
    IF(
        OR($C$5="Overige (zorg-)instellingen",$C$5="Onderneming"),
        IF(Basisgegevens!$C$5="Ja",
            IFERROR(
                INDEX(Hulpsheets!$AO$3:$AR$18,
                    MATCH($C$9,Hulpsheets!$AN$3:$AN$18,0),
                    MATCH($C$6,Hulpsheets!$AO$3:$AR$3,0)
                ),
                ""
            ),
            IFERROR(
                INDEX(Hulpsheets!$AH$3:$AK$18,
                    MATCH($C$9,Hulpsheets!$AG$3:$AG$18,0),
                    MATCH($C$6,Hulpsheets!$AH$3:$AK$3,0)
                ),
                ""
            )
        ),
        IF($L44="Niet-economische activiteit",
            100%,
            IF(Basisgegevens!$C$5="Ja",
                IFERROR(
                    INDEX(Hulpsheets!$AO$3:$AR$18,
                        MATCH($C$9,Hulpsheets!$AN$3:$AN$18,0),
                        MATCH($C$6,Hulpsheets!$AO$3:$AR$3,0)
                    ),
                    ""
                ),
                IFERROR(
                    INDEX(Hulpsheets!$AH$3:$AK$18,
                        MATCH($C$9,Hulpsheets!$AG$3:$AG$18,0),
                        MATCH($C$6,Hulpsheets!$AH$3:$AK$3,0)
                    ),
                    ""
                )
            )
        )
    )
)</f>
        <v/>
      </c>
      <c r="N44" s="397">
        <f t="shared" si="13"/>
        <v>0</v>
      </c>
      <c r="O44" s="77" t="str">
        <f t="shared" ref="O44:O67" si="17">IFERROR(N44*M44,"")</f>
        <v/>
      </c>
      <c r="P44" s="81" t="str">
        <f t="shared" ref="P44:P67" si="18">IFERROR(N44-O44,"")</f>
        <v/>
      </c>
      <c r="R44" s="404"/>
      <c r="S44" s="403" t="str">
        <f t="shared" ref="S44:S67" si="19">IFERROR($R44*(1-$M44),"")</f>
        <v/>
      </c>
      <c r="T44" s="130" t="str">
        <f t="shared" ref="T44:T67" si="20">IFERROR(R44-S44,"")</f>
        <v/>
      </c>
      <c r="U44" s="70"/>
      <c r="V44" s="404"/>
      <c r="W44" s="70"/>
      <c r="X44" s="404"/>
      <c r="Z44" s="407" t="str">
        <f t="shared" ref="Z44:Z66" si="21">IFERROR($V44*(1-$M44),"")</f>
        <v/>
      </c>
      <c r="AA44" s="130" t="str">
        <f t="shared" si="14"/>
        <v/>
      </c>
      <c r="AB44" s="407" t="str">
        <f t="shared" si="15"/>
        <v/>
      </c>
      <c r="AC44" s="130" t="str">
        <f t="shared" si="16"/>
        <v/>
      </c>
      <c r="AD44" s="461"/>
    </row>
    <row r="45" spans="1:30" x14ac:dyDescent="0.2">
      <c r="A45" s="6"/>
      <c r="B45" s="500"/>
      <c r="C45" s="501"/>
      <c r="D45" s="501"/>
      <c r="E45" s="501"/>
      <c r="F45" s="501"/>
      <c r="G45" s="501"/>
      <c r="H45" s="501"/>
      <c r="I45" s="502"/>
      <c r="J45" s="139"/>
      <c r="K45" s="254"/>
      <c r="L45" s="429" t="s">
        <v>120</v>
      </c>
      <c r="M45" s="257" t="str">
        <f>IF(LEN($C$5)&lt;=1,
    "",
    IF(
        OR($C$5="Overige (zorg-)instellingen",$C$5="Onderneming"),
        IF(Basisgegevens!$C$5="Ja",
            IFERROR(
                INDEX(Hulpsheets!$AO$3:$AR$18,
                    MATCH($C$9,Hulpsheets!$AN$3:$AN$18,0),
                    MATCH($C$6,Hulpsheets!$AO$3:$AR$3,0)
                ),
                ""
            ),
            IFERROR(
                INDEX(Hulpsheets!$AH$3:$AK$18,
                    MATCH($C$9,Hulpsheets!$AG$3:$AG$18,0),
                    MATCH($C$6,Hulpsheets!$AH$3:$AK$3,0)
                ),
                ""
            )
        ),
        IF($L45="Niet-economische activiteit",
            100%,
            IF(Basisgegevens!$C$5="Ja",
                IFERROR(
                    INDEX(Hulpsheets!$AO$3:$AR$18,
                        MATCH($C$9,Hulpsheets!$AN$3:$AN$18,0),
                        MATCH($C$6,Hulpsheets!$AO$3:$AR$3,0)
                    ),
                    ""
                ),
                IFERROR(
                    INDEX(Hulpsheets!$AH$3:$AK$18,
                        MATCH($C$9,Hulpsheets!$AG$3:$AG$18,0),
                        MATCH($C$6,Hulpsheets!$AH$3:$AK$3,0)
                    ),
                    ""
                )
            )
        )
    )
)</f>
        <v/>
      </c>
      <c r="N45" s="397">
        <f t="shared" si="13"/>
        <v>0</v>
      </c>
      <c r="O45" s="77" t="str">
        <f t="shared" si="17"/>
        <v/>
      </c>
      <c r="P45" s="81" t="str">
        <f t="shared" si="18"/>
        <v/>
      </c>
      <c r="R45" s="404"/>
      <c r="S45" s="403" t="str">
        <f t="shared" si="19"/>
        <v/>
      </c>
      <c r="T45" s="130" t="str">
        <f t="shared" si="20"/>
        <v/>
      </c>
      <c r="U45" s="70"/>
      <c r="V45" s="404"/>
      <c r="W45" s="70"/>
      <c r="X45" s="404"/>
      <c r="Z45" s="407" t="str">
        <f t="shared" si="21"/>
        <v/>
      </c>
      <c r="AA45" s="130" t="str">
        <f t="shared" si="14"/>
        <v/>
      </c>
      <c r="AB45" s="407" t="str">
        <f t="shared" si="15"/>
        <v/>
      </c>
      <c r="AC45" s="130" t="str">
        <f t="shared" si="16"/>
        <v/>
      </c>
      <c r="AD45" s="461"/>
    </row>
    <row r="46" spans="1:30" x14ac:dyDescent="0.2">
      <c r="A46" s="6"/>
      <c r="B46" s="500"/>
      <c r="C46" s="501"/>
      <c r="D46" s="501"/>
      <c r="E46" s="501"/>
      <c r="F46" s="501"/>
      <c r="G46" s="501"/>
      <c r="H46" s="501"/>
      <c r="I46" s="502"/>
      <c r="J46" s="139"/>
      <c r="K46" s="254"/>
      <c r="L46" s="429" t="s">
        <v>120</v>
      </c>
      <c r="M46" s="257" t="str">
        <f>IF(LEN($C$5)&lt;=1,
    "",
    IF(
        OR($C$5="Overige (zorg-)instellingen",$C$5="Onderneming"),
        IF(Basisgegevens!$C$5="Ja",
            IFERROR(
                INDEX(Hulpsheets!$AO$3:$AR$18,
                    MATCH($C$9,Hulpsheets!$AN$3:$AN$18,0),
                    MATCH($C$6,Hulpsheets!$AO$3:$AR$3,0)
                ),
                ""
            ),
            IFERROR(
                INDEX(Hulpsheets!$AH$3:$AK$18,
                    MATCH($C$9,Hulpsheets!$AG$3:$AG$18,0),
                    MATCH($C$6,Hulpsheets!$AH$3:$AK$3,0)
                ),
                ""
            )
        ),
        IF($L46="Niet-economische activiteit",
            100%,
            IF(Basisgegevens!$C$5="Ja",
                IFERROR(
                    INDEX(Hulpsheets!$AO$3:$AR$18,
                        MATCH($C$9,Hulpsheets!$AN$3:$AN$18,0),
                        MATCH($C$6,Hulpsheets!$AO$3:$AR$3,0)
                    ),
                    ""
                ),
                IFERROR(
                    INDEX(Hulpsheets!$AH$3:$AK$18,
                        MATCH($C$9,Hulpsheets!$AG$3:$AG$18,0),
                        MATCH($C$6,Hulpsheets!$AH$3:$AK$3,0)
                    ),
                    ""
                )
            )
        )
    )
)</f>
        <v/>
      </c>
      <c r="N46" s="397">
        <f t="shared" si="13"/>
        <v>0</v>
      </c>
      <c r="O46" s="77" t="str">
        <f t="shared" si="17"/>
        <v/>
      </c>
      <c r="P46" s="81" t="str">
        <f t="shared" si="18"/>
        <v/>
      </c>
      <c r="R46" s="404"/>
      <c r="S46" s="403" t="str">
        <f t="shared" si="19"/>
        <v/>
      </c>
      <c r="T46" s="130" t="str">
        <f t="shared" si="20"/>
        <v/>
      </c>
      <c r="U46" s="70"/>
      <c r="V46" s="404"/>
      <c r="W46" s="70"/>
      <c r="X46" s="404"/>
      <c r="Z46" s="407" t="str">
        <f t="shared" si="21"/>
        <v/>
      </c>
      <c r="AA46" s="130" t="str">
        <f t="shared" si="14"/>
        <v/>
      </c>
      <c r="AB46" s="407" t="str">
        <f t="shared" si="15"/>
        <v/>
      </c>
      <c r="AC46" s="130" t="str">
        <f t="shared" si="16"/>
        <v/>
      </c>
      <c r="AD46" s="461"/>
    </row>
    <row r="47" spans="1:30" x14ac:dyDescent="0.2">
      <c r="A47" s="6"/>
      <c r="B47" s="500"/>
      <c r="C47" s="501"/>
      <c r="D47" s="501"/>
      <c r="E47" s="501"/>
      <c r="F47" s="501"/>
      <c r="G47" s="501"/>
      <c r="H47" s="501"/>
      <c r="I47" s="502"/>
      <c r="J47" s="139"/>
      <c r="K47" s="254"/>
      <c r="L47" s="429" t="s">
        <v>120</v>
      </c>
      <c r="M47" s="257" t="str">
        <f>IF(LEN($C$5)&lt;=1,
    "",
    IF(
        OR($C$5="Overige (zorg-)instellingen",$C$5="Onderneming"),
        IF(Basisgegevens!$C$5="Ja",
            IFERROR(
                INDEX(Hulpsheets!$AO$3:$AR$18,
                    MATCH($C$9,Hulpsheets!$AN$3:$AN$18,0),
                    MATCH($C$6,Hulpsheets!$AO$3:$AR$3,0)
                ),
                ""
            ),
            IFERROR(
                INDEX(Hulpsheets!$AH$3:$AK$18,
                    MATCH($C$9,Hulpsheets!$AG$3:$AG$18,0),
                    MATCH($C$6,Hulpsheets!$AH$3:$AK$3,0)
                ),
                ""
            )
        ),
        IF($L47="Niet-economische activiteit",
            100%,
            IF(Basisgegevens!$C$5="Ja",
                IFERROR(
                    INDEX(Hulpsheets!$AO$3:$AR$18,
                        MATCH($C$9,Hulpsheets!$AN$3:$AN$18,0),
                        MATCH($C$6,Hulpsheets!$AO$3:$AR$3,0)
                    ),
                    ""
                ),
                IFERROR(
                    INDEX(Hulpsheets!$AH$3:$AK$18,
                        MATCH($C$9,Hulpsheets!$AG$3:$AG$18,0),
                        MATCH($C$6,Hulpsheets!$AH$3:$AK$3,0)
                    ),
                    ""
                )
            )
        )
    )
)</f>
        <v/>
      </c>
      <c r="N47" s="397">
        <f t="shared" si="13"/>
        <v>0</v>
      </c>
      <c r="O47" s="77" t="str">
        <f t="shared" si="17"/>
        <v/>
      </c>
      <c r="P47" s="81" t="str">
        <f t="shared" si="18"/>
        <v/>
      </c>
      <c r="R47" s="404"/>
      <c r="S47" s="403" t="str">
        <f t="shared" si="19"/>
        <v/>
      </c>
      <c r="T47" s="130" t="str">
        <f t="shared" si="20"/>
        <v/>
      </c>
      <c r="U47" s="70"/>
      <c r="V47" s="404"/>
      <c r="W47" s="70"/>
      <c r="X47" s="404"/>
      <c r="Z47" s="407" t="str">
        <f t="shared" si="21"/>
        <v/>
      </c>
      <c r="AA47" s="130" t="str">
        <f t="shared" si="14"/>
        <v/>
      </c>
      <c r="AB47" s="407" t="str">
        <f t="shared" si="15"/>
        <v/>
      </c>
      <c r="AC47" s="130" t="str">
        <f t="shared" si="16"/>
        <v/>
      </c>
      <c r="AD47" s="461"/>
    </row>
    <row r="48" spans="1:30" x14ac:dyDescent="0.2">
      <c r="A48" s="6"/>
      <c r="B48" s="500"/>
      <c r="C48" s="501"/>
      <c r="D48" s="501"/>
      <c r="E48" s="501"/>
      <c r="F48" s="501"/>
      <c r="G48" s="501"/>
      <c r="H48" s="501"/>
      <c r="I48" s="502"/>
      <c r="J48" s="139"/>
      <c r="K48" s="254"/>
      <c r="L48" s="429" t="s">
        <v>120</v>
      </c>
      <c r="M48" s="257" t="str">
        <f>IF(LEN($C$5)&lt;=1,
    "",
    IF(
        OR($C$5="Overige (zorg-)instellingen",$C$5="Onderneming"),
        IF(Basisgegevens!$C$5="Ja",
            IFERROR(
                INDEX(Hulpsheets!$AO$3:$AR$18,
                    MATCH($C$9,Hulpsheets!$AN$3:$AN$18,0),
                    MATCH($C$6,Hulpsheets!$AO$3:$AR$3,0)
                ),
                ""
            ),
            IFERROR(
                INDEX(Hulpsheets!$AH$3:$AK$18,
                    MATCH($C$9,Hulpsheets!$AG$3:$AG$18,0),
                    MATCH($C$6,Hulpsheets!$AH$3:$AK$3,0)
                ),
                ""
            )
        ),
        IF($L48="Niet-economische activiteit",
            100%,
            IF(Basisgegevens!$C$5="Ja",
                IFERROR(
                    INDEX(Hulpsheets!$AO$3:$AR$18,
                        MATCH($C$9,Hulpsheets!$AN$3:$AN$18,0),
                        MATCH($C$6,Hulpsheets!$AO$3:$AR$3,0)
                    ),
                    ""
                ),
                IFERROR(
                    INDEX(Hulpsheets!$AH$3:$AK$18,
                        MATCH($C$9,Hulpsheets!$AG$3:$AG$18,0),
                        MATCH($C$6,Hulpsheets!$AH$3:$AK$3,0)
                    ),
                    ""
                )
            )
        )
    )
)</f>
        <v/>
      </c>
      <c r="N48" s="397">
        <f t="shared" si="13"/>
        <v>0</v>
      </c>
      <c r="O48" s="77" t="str">
        <f t="shared" si="17"/>
        <v/>
      </c>
      <c r="P48" s="81" t="str">
        <f t="shared" si="18"/>
        <v/>
      </c>
      <c r="R48" s="404"/>
      <c r="S48" s="403" t="str">
        <f t="shared" si="19"/>
        <v/>
      </c>
      <c r="T48" s="130" t="str">
        <f t="shared" si="20"/>
        <v/>
      </c>
      <c r="U48" s="70"/>
      <c r="V48" s="404"/>
      <c r="W48" s="70"/>
      <c r="X48" s="404"/>
      <c r="Z48" s="407" t="str">
        <f t="shared" si="21"/>
        <v/>
      </c>
      <c r="AA48" s="130" t="str">
        <f t="shared" si="14"/>
        <v/>
      </c>
      <c r="AB48" s="407" t="str">
        <f t="shared" si="15"/>
        <v/>
      </c>
      <c r="AC48" s="130" t="str">
        <f t="shared" si="16"/>
        <v/>
      </c>
      <c r="AD48" s="461"/>
    </row>
    <row r="49" spans="1:30" x14ac:dyDescent="0.2">
      <c r="A49" s="6"/>
      <c r="B49" s="500"/>
      <c r="C49" s="501"/>
      <c r="D49" s="501"/>
      <c r="E49" s="501"/>
      <c r="F49" s="501"/>
      <c r="G49" s="501"/>
      <c r="H49" s="501"/>
      <c r="I49" s="502"/>
      <c r="J49" s="139"/>
      <c r="K49" s="254"/>
      <c r="L49" s="429" t="s">
        <v>120</v>
      </c>
      <c r="M49" s="257" t="str">
        <f>IF(LEN($C$5)&lt;=1,
    "",
    IF(
        OR($C$5="Overige (zorg-)instellingen",$C$5="Onderneming"),
        IF(Basisgegevens!$C$5="Ja",
            IFERROR(
                INDEX(Hulpsheets!$AO$3:$AR$18,
                    MATCH($C$9,Hulpsheets!$AN$3:$AN$18,0),
                    MATCH($C$6,Hulpsheets!$AO$3:$AR$3,0)
                ),
                ""
            ),
            IFERROR(
                INDEX(Hulpsheets!$AH$3:$AK$18,
                    MATCH($C$9,Hulpsheets!$AG$3:$AG$18,0),
                    MATCH($C$6,Hulpsheets!$AH$3:$AK$3,0)
                ),
                ""
            )
        ),
        IF($L49="Niet-economische activiteit",
            100%,
            IF(Basisgegevens!$C$5="Ja",
                IFERROR(
                    INDEX(Hulpsheets!$AO$3:$AR$18,
                        MATCH($C$9,Hulpsheets!$AN$3:$AN$18,0),
                        MATCH($C$6,Hulpsheets!$AO$3:$AR$3,0)
                    ),
                    ""
                ),
                IFERROR(
                    INDEX(Hulpsheets!$AH$3:$AK$18,
                        MATCH($C$9,Hulpsheets!$AG$3:$AG$18,0),
                        MATCH($C$6,Hulpsheets!$AH$3:$AK$3,0)
                    ),
                    ""
                )
            )
        )
    )
)</f>
        <v/>
      </c>
      <c r="N49" s="397">
        <f t="shared" si="13"/>
        <v>0</v>
      </c>
      <c r="O49" s="77" t="str">
        <f t="shared" si="17"/>
        <v/>
      </c>
      <c r="P49" s="81" t="str">
        <f t="shared" si="18"/>
        <v/>
      </c>
      <c r="R49" s="404"/>
      <c r="S49" s="403" t="str">
        <f t="shared" si="19"/>
        <v/>
      </c>
      <c r="T49" s="130" t="str">
        <f t="shared" si="20"/>
        <v/>
      </c>
      <c r="U49" s="70"/>
      <c r="V49" s="404"/>
      <c r="W49" s="70"/>
      <c r="X49" s="404"/>
      <c r="Z49" s="407" t="str">
        <f t="shared" si="21"/>
        <v/>
      </c>
      <c r="AA49" s="130" t="str">
        <f t="shared" si="14"/>
        <v/>
      </c>
      <c r="AB49" s="407" t="str">
        <f t="shared" si="15"/>
        <v/>
      </c>
      <c r="AC49" s="130" t="str">
        <f t="shared" si="16"/>
        <v/>
      </c>
      <c r="AD49" s="461"/>
    </row>
    <row r="50" spans="1:30" x14ac:dyDescent="0.2">
      <c r="A50" s="6"/>
      <c r="B50" s="500"/>
      <c r="C50" s="501"/>
      <c r="D50" s="501"/>
      <c r="E50" s="501"/>
      <c r="F50" s="501"/>
      <c r="G50" s="501"/>
      <c r="H50" s="501"/>
      <c r="I50" s="502"/>
      <c r="J50" s="139"/>
      <c r="K50" s="254"/>
      <c r="L50" s="429" t="s">
        <v>120</v>
      </c>
      <c r="M50" s="257" t="str">
        <f>IF(LEN($C$5)&lt;=1,
    "",
    IF(
        OR($C$5="Overige (zorg-)instellingen",$C$5="Onderneming"),
        IF(Basisgegevens!$C$5="Ja",
            IFERROR(
                INDEX(Hulpsheets!$AO$3:$AR$18,
                    MATCH($C$9,Hulpsheets!$AN$3:$AN$18,0),
                    MATCH($C$6,Hulpsheets!$AO$3:$AR$3,0)
                ),
                ""
            ),
            IFERROR(
                INDEX(Hulpsheets!$AH$3:$AK$18,
                    MATCH($C$9,Hulpsheets!$AG$3:$AG$18,0),
                    MATCH($C$6,Hulpsheets!$AH$3:$AK$3,0)
                ),
                ""
            )
        ),
        IF($L50="Niet-economische activiteit",
            100%,
            IF(Basisgegevens!$C$5="Ja",
                IFERROR(
                    INDEX(Hulpsheets!$AO$3:$AR$18,
                        MATCH($C$9,Hulpsheets!$AN$3:$AN$18,0),
                        MATCH($C$6,Hulpsheets!$AO$3:$AR$3,0)
                    ),
                    ""
                ),
                IFERROR(
                    INDEX(Hulpsheets!$AH$3:$AK$18,
                        MATCH($C$9,Hulpsheets!$AG$3:$AG$18,0),
                        MATCH($C$6,Hulpsheets!$AH$3:$AK$3,0)
                    ),
                    ""
                )
            )
        )
    )
)</f>
        <v/>
      </c>
      <c r="N50" s="397">
        <f t="shared" si="13"/>
        <v>0</v>
      </c>
      <c r="O50" s="77" t="str">
        <f t="shared" si="17"/>
        <v/>
      </c>
      <c r="P50" s="81" t="str">
        <f t="shared" si="18"/>
        <v/>
      </c>
      <c r="R50" s="404"/>
      <c r="S50" s="403" t="str">
        <f t="shared" si="19"/>
        <v/>
      </c>
      <c r="T50" s="130" t="str">
        <f t="shared" si="20"/>
        <v/>
      </c>
      <c r="U50" s="70"/>
      <c r="V50" s="404"/>
      <c r="W50" s="70"/>
      <c r="X50" s="404"/>
      <c r="Z50" s="407" t="str">
        <f t="shared" si="21"/>
        <v/>
      </c>
      <c r="AA50" s="130" t="str">
        <f t="shared" si="14"/>
        <v/>
      </c>
      <c r="AB50" s="407" t="str">
        <f t="shared" si="15"/>
        <v/>
      </c>
      <c r="AC50" s="130" t="str">
        <f t="shared" si="16"/>
        <v/>
      </c>
      <c r="AD50" s="461"/>
    </row>
    <row r="51" spans="1:30" x14ac:dyDescent="0.2">
      <c r="A51" s="6"/>
      <c r="B51" s="500"/>
      <c r="C51" s="501"/>
      <c r="D51" s="501"/>
      <c r="E51" s="501"/>
      <c r="F51" s="501"/>
      <c r="G51" s="501"/>
      <c r="H51" s="501"/>
      <c r="I51" s="502"/>
      <c r="J51" s="139"/>
      <c r="K51" s="254"/>
      <c r="L51" s="429" t="s">
        <v>120</v>
      </c>
      <c r="M51" s="257" t="str">
        <f>IF(LEN($C$5)&lt;=1,
    "",
    IF(
        OR($C$5="Overige (zorg-)instellingen",$C$5="Onderneming"),
        IF(Basisgegevens!$C$5="Ja",
            IFERROR(
                INDEX(Hulpsheets!$AO$3:$AR$18,
                    MATCH($C$9,Hulpsheets!$AN$3:$AN$18,0),
                    MATCH($C$6,Hulpsheets!$AO$3:$AR$3,0)
                ),
                ""
            ),
            IFERROR(
                INDEX(Hulpsheets!$AH$3:$AK$18,
                    MATCH($C$9,Hulpsheets!$AG$3:$AG$18,0),
                    MATCH($C$6,Hulpsheets!$AH$3:$AK$3,0)
                ),
                ""
            )
        ),
        IF($L51="Niet-economische activiteit",
            100%,
            IF(Basisgegevens!$C$5="Ja",
                IFERROR(
                    INDEX(Hulpsheets!$AO$3:$AR$18,
                        MATCH($C$9,Hulpsheets!$AN$3:$AN$18,0),
                        MATCH($C$6,Hulpsheets!$AO$3:$AR$3,0)
                    ),
                    ""
                ),
                IFERROR(
                    INDEX(Hulpsheets!$AH$3:$AK$18,
                        MATCH($C$9,Hulpsheets!$AG$3:$AG$18,0),
                        MATCH($C$6,Hulpsheets!$AH$3:$AK$3,0)
                    ),
                    ""
                )
            )
        )
    )
)</f>
        <v/>
      </c>
      <c r="N51" s="397">
        <f t="shared" si="13"/>
        <v>0</v>
      </c>
      <c r="O51" s="77" t="str">
        <f t="shared" si="17"/>
        <v/>
      </c>
      <c r="P51" s="81" t="str">
        <f t="shared" si="18"/>
        <v/>
      </c>
      <c r="R51" s="404"/>
      <c r="S51" s="403" t="str">
        <f t="shared" si="19"/>
        <v/>
      </c>
      <c r="T51" s="130" t="str">
        <f t="shared" si="20"/>
        <v/>
      </c>
      <c r="U51" s="70"/>
      <c r="V51" s="404"/>
      <c r="W51" s="70"/>
      <c r="X51" s="404"/>
      <c r="Z51" s="407" t="str">
        <f t="shared" si="21"/>
        <v/>
      </c>
      <c r="AA51" s="130" t="str">
        <f t="shared" si="14"/>
        <v/>
      </c>
      <c r="AB51" s="407" t="str">
        <f t="shared" si="15"/>
        <v/>
      </c>
      <c r="AC51" s="130" t="str">
        <f t="shared" si="16"/>
        <v/>
      </c>
      <c r="AD51" s="461"/>
    </row>
    <row r="52" spans="1:30" x14ac:dyDescent="0.2">
      <c r="A52" s="6"/>
      <c r="B52" s="500"/>
      <c r="C52" s="501"/>
      <c r="D52" s="501"/>
      <c r="E52" s="501"/>
      <c r="F52" s="501"/>
      <c r="G52" s="501"/>
      <c r="H52" s="501"/>
      <c r="I52" s="502"/>
      <c r="J52" s="139"/>
      <c r="K52" s="254"/>
      <c r="L52" s="429" t="s">
        <v>120</v>
      </c>
      <c r="M52" s="257" t="str">
        <f>IF(LEN($C$5)&lt;=1,
    "",
    IF(
        OR($C$5="Overige (zorg-)instellingen",$C$5="Onderneming"),
        IF(Basisgegevens!$C$5="Ja",
            IFERROR(
                INDEX(Hulpsheets!$AO$3:$AR$18,
                    MATCH($C$9,Hulpsheets!$AN$3:$AN$18,0),
                    MATCH($C$6,Hulpsheets!$AO$3:$AR$3,0)
                ),
                ""
            ),
            IFERROR(
                INDEX(Hulpsheets!$AH$3:$AK$18,
                    MATCH($C$9,Hulpsheets!$AG$3:$AG$18,0),
                    MATCH($C$6,Hulpsheets!$AH$3:$AK$3,0)
                ),
                ""
            )
        ),
        IF($L52="Niet-economische activiteit",
            100%,
            IF(Basisgegevens!$C$5="Ja",
                IFERROR(
                    INDEX(Hulpsheets!$AO$3:$AR$18,
                        MATCH($C$9,Hulpsheets!$AN$3:$AN$18,0),
                        MATCH($C$6,Hulpsheets!$AO$3:$AR$3,0)
                    ),
                    ""
                ),
                IFERROR(
                    INDEX(Hulpsheets!$AH$3:$AK$18,
                        MATCH($C$9,Hulpsheets!$AG$3:$AG$18,0),
                        MATCH($C$6,Hulpsheets!$AH$3:$AK$3,0)
                    ),
                    ""
                )
            )
        )
    )
)</f>
        <v/>
      </c>
      <c r="N52" s="397">
        <f t="shared" si="13"/>
        <v>0</v>
      </c>
      <c r="O52" s="77" t="str">
        <f t="shared" si="17"/>
        <v/>
      </c>
      <c r="P52" s="81" t="str">
        <f t="shared" si="18"/>
        <v/>
      </c>
      <c r="R52" s="404"/>
      <c r="S52" s="403" t="str">
        <f t="shared" si="19"/>
        <v/>
      </c>
      <c r="T52" s="130" t="str">
        <f t="shared" si="20"/>
        <v/>
      </c>
      <c r="U52" s="70"/>
      <c r="V52" s="404"/>
      <c r="W52" s="70"/>
      <c r="X52" s="404"/>
      <c r="Z52" s="407" t="str">
        <f t="shared" si="21"/>
        <v/>
      </c>
      <c r="AA52" s="130" t="str">
        <f t="shared" si="14"/>
        <v/>
      </c>
      <c r="AB52" s="407" t="str">
        <f t="shared" si="15"/>
        <v/>
      </c>
      <c r="AC52" s="130" t="str">
        <f t="shared" si="16"/>
        <v/>
      </c>
      <c r="AD52" s="461"/>
    </row>
    <row r="53" spans="1:30" x14ac:dyDescent="0.2">
      <c r="A53" s="6"/>
      <c r="B53" s="500"/>
      <c r="C53" s="501"/>
      <c r="D53" s="501"/>
      <c r="E53" s="501"/>
      <c r="F53" s="501"/>
      <c r="G53" s="501"/>
      <c r="H53" s="501"/>
      <c r="I53" s="502"/>
      <c r="J53" s="139"/>
      <c r="K53" s="254"/>
      <c r="L53" s="429" t="s">
        <v>120</v>
      </c>
      <c r="M53" s="257" t="str">
        <f>IF(LEN($C$5)&lt;=1,
    "",
    IF(
        OR($C$5="Overige (zorg-)instellingen",$C$5="Onderneming"),
        IF(Basisgegevens!$C$5="Ja",
            IFERROR(
                INDEX(Hulpsheets!$AO$3:$AR$18,
                    MATCH($C$9,Hulpsheets!$AN$3:$AN$18,0),
                    MATCH($C$6,Hulpsheets!$AO$3:$AR$3,0)
                ),
                ""
            ),
            IFERROR(
                INDEX(Hulpsheets!$AH$3:$AK$18,
                    MATCH($C$9,Hulpsheets!$AG$3:$AG$18,0),
                    MATCH($C$6,Hulpsheets!$AH$3:$AK$3,0)
                ),
                ""
            )
        ),
        IF($L53="Niet-economische activiteit",
            100%,
            IF(Basisgegevens!$C$5="Ja",
                IFERROR(
                    INDEX(Hulpsheets!$AO$3:$AR$18,
                        MATCH($C$9,Hulpsheets!$AN$3:$AN$18,0),
                        MATCH($C$6,Hulpsheets!$AO$3:$AR$3,0)
                    ),
                    ""
                ),
                IFERROR(
                    INDEX(Hulpsheets!$AH$3:$AK$18,
                        MATCH($C$9,Hulpsheets!$AG$3:$AG$18,0),
                        MATCH($C$6,Hulpsheets!$AH$3:$AK$3,0)
                    ),
                    ""
                )
            )
        )
    )
)</f>
        <v/>
      </c>
      <c r="N53" s="397">
        <f t="shared" si="13"/>
        <v>0</v>
      </c>
      <c r="O53" s="77" t="str">
        <f t="shared" si="17"/>
        <v/>
      </c>
      <c r="P53" s="81" t="str">
        <f t="shared" si="18"/>
        <v/>
      </c>
      <c r="R53" s="404"/>
      <c r="S53" s="403" t="str">
        <f t="shared" si="19"/>
        <v/>
      </c>
      <c r="T53" s="130" t="str">
        <f t="shared" si="20"/>
        <v/>
      </c>
      <c r="U53" s="70"/>
      <c r="V53" s="404"/>
      <c r="W53" s="70"/>
      <c r="X53" s="404"/>
      <c r="Z53" s="407" t="str">
        <f t="shared" si="21"/>
        <v/>
      </c>
      <c r="AA53" s="130" t="str">
        <f t="shared" si="14"/>
        <v/>
      </c>
      <c r="AB53" s="407" t="str">
        <f t="shared" si="15"/>
        <v/>
      </c>
      <c r="AC53" s="130" t="str">
        <f t="shared" si="16"/>
        <v/>
      </c>
      <c r="AD53" s="461"/>
    </row>
    <row r="54" spans="1:30" x14ac:dyDescent="0.2">
      <c r="A54" s="6"/>
      <c r="B54" s="500"/>
      <c r="C54" s="501"/>
      <c r="D54" s="501"/>
      <c r="E54" s="501"/>
      <c r="F54" s="501"/>
      <c r="G54" s="501"/>
      <c r="H54" s="501"/>
      <c r="I54" s="502"/>
      <c r="J54" s="139"/>
      <c r="K54" s="254"/>
      <c r="L54" s="429" t="s">
        <v>120</v>
      </c>
      <c r="M54" s="257" t="str">
        <f>IF(LEN($C$5)&lt;=1,
    "",
    IF(
        OR($C$5="Overige (zorg-)instellingen",$C$5="Onderneming"),
        IF(Basisgegevens!$C$5="Ja",
            IFERROR(
                INDEX(Hulpsheets!$AO$3:$AR$18,
                    MATCH($C$9,Hulpsheets!$AN$3:$AN$18,0),
                    MATCH($C$6,Hulpsheets!$AO$3:$AR$3,0)
                ),
                ""
            ),
            IFERROR(
                INDEX(Hulpsheets!$AH$3:$AK$18,
                    MATCH($C$9,Hulpsheets!$AG$3:$AG$18,0),
                    MATCH($C$6,Hulpsheets!$AH$3:$AK$3,0)
                ),
                ""
            )
        ),
        IF($L54="Niet-economische activiteit",
            100%,
            IF(Basisgegevens!$C$5="Ja",
                IFERROR(
                    INDEX(Hulpsheets!$AO$3:$AR$18,
                        MATCH($C$9,Hulpsheets!$AN$3:$AN$18,0),
                        MATCH($C$6,Hulpsheets!$AO$3:$AR$3,0)
                    ),
                    ""
                ),
                IFERROR(
                    INDEX(Hulpsheets!$AH$3:$AK$18,
                        MATCH($C$9,Hulpsheets!$AG$3:$AG$18,0),
                        MATCH($C$6,Hulpsheets!$AH$3:$AK$3,0)
                    ),
                    ""
                )
            )
        )
    )
)</f>
        <v/>
      </c>
      <c r="N54" s="397">
        <f t="shared" si="13"/>
        <v>0</v>
      </c>
      <c r="O54" s="77" t="str">
        <f t="shared" si="17"/>
        <v/>
      </c>
      <c r="P54" s="81" t="str">
        <f t="shared" si="18"/>
        <v/>
      </c>
      <c r="R54" s="404"/>
      <c r="S54" s="403" t="str">
        <f t="shared" si="19"/>
        <v/>
      </c>
      <c r="T54" s="130" t="str">
        <f t="shared" si="20"/>
        <v/>
      </c>
      <c r="U54" s="70"/>
      <c r="V54" s="404"/>
      <c r="W54" s="70"/>
      <c r="X54" s="404"/>
      <c r="Z54" s="407" t="str">
        <f t="shared" si="21"/>
        <v/>
      </c>
      <c r="AA54" s="130" t="str">
        <f t="shared" si="14"/>
        <v/>
      </c>
      <c r="AB54" s="407" t="str">
        <f t="shared" si="15"/>
        <v/>
      </c>
      <c r="AC54" s="130" t="str">
        <f t="shared" si="16"/>
        <v/>
      </c>
      <c r="AD54" s="461"/>
    </row>
    <row r="55" spans="1:30" x14ac:dyDescent="0.2">
      <c r="A55" s="6"/>
      <c r="B55" s="500"/>
      <c r="C55" s="501"/>
      <c r="D55" s="501"/>
      <c r="E55" s="501"/>
      <c r="F55" s="501"/>
      <c r="G55" s="501"/>
      <c r="H55" s="501"/>
      <c r="I55" s="502"/>
      <c r="J55" s="139"/>
      <c r="K55" s="254"/>
      <c r="L55" s="429" t="s">
        <v>120</v>
      </c>
      <c r="M55" s="257" t="str">
        <f>IF(LEN($C$5)&lt;=1,
    "",
    IF(
        OR($C$5="Overige (zorg-)instellingen",$C$5="Onderneming"),
        IF(Basisgegevens!$C$5="Ja",
            IFERROR(
                INDEX(Hulpsheets!$AO$3:$AR$18,
                    MATCH($C$9,Hulpsheets!$AN$3:$AN$18,0),
                    MATCH($C$6,Hulpsheets!$AO$3:$AR$3,0)
                ),
                ""
            ),
            IFERROR(
                INDEX(Hulpsheets!$AH$3:$AK$18,
                    MATCH($C$9,Hulpsheets!$AG$3:$AG$18,0),
                    MATCH($C$6,Hulpsheets!$AH$3:$AK$3,0)
                ),
                ""
            )
        ),
        IF($L55="Niet-economische activiteit",
            100%,
            IF(Basisgegevens!$C$5="Ja",
                IFERROR(
                    INDEX(Hulpsheets!$AO$3:$AR$18,
                        MATCH($C$9,Hulpsheets!$AN$3:$AN$18,0),
                        MATCH($C$6,Hulpsheets!$AO$3:$AR$3,0)
                    ),
                    ""
                ),
                IFERROR(
                    INDEX(Hulpsheets!$AH$3:$AK$18,
                        MATCH($C$9,Hulpsheets!$AG$3:$AG$18,0),
                        MATCH($C$6,Hulpsheets!$AH$3:$AK$3,0)
                    ),
                    ""
                )
            )
        )
    )
)</f>
        <v/>
      </c>
      <c r="N55" s="397">
        <f t="shared" si="13"/>
        <v>0</v>
      </c>
      <c r="O55" s="77" t="str">
        <f t="shared" si="17"/>
        <v/>
      </c>
      <c r="P55" s="81" t="str">
        <f t="shared" si="18"/>
        <v/>
      </c>
      <c r="R55" s="404"/>
      <c r="S55" s="403" t="str">
        <f t="shared" si="19"/>
        <v/>
      </c>
      <c r="T55" s="130" t="str">
        <f t="shared" si="20"/>
        <v/>
      </c>
      <c r="U55" s="70"/>
      <c r="V55" s="404"/>
      <c r="W55" s="70"/>
      <c r="X55" s="404"/>
      <c r="Z55" s="407" t="str">
        <f t="shared" si="21"/>
        <v/>
      </c>
      <c r="AA55" s="130" t="str">
        <f t="shared" si="14"/>
        <v/>
      </c>
      <c r="AB55" s="407" t="str">
        <f t="shared" si="15"/>
        <v/>
      </c>
      <c r="AC55" s="130" t="str">
        <f t="shared" si="16"/>
        <v/>
      </c>
      <c r="AD55" s="461"/>
    </row>
    <row r="56" spans="1:30" x14ac:dyDescent="0.2">
      <c r="A56" s="6"/>
      <c r="B56" s="500"/>
      <c r="C56" s="501"/>
      <c r="D56" s="501"/>
      <c r="E56" s="501"/>
      <c r="F56" s="501"/>
      <c r="G56" s="501"/>
      <c r="H56" s="501"/>
      <c r="I56" s="502"/>
      <c r="J56" s="139"/>
      <c r="K56" s="254"/>
      <c r="L56" s="429" t="s">
        <v>120</v>
      </c>
      <c r="M56" s="257" t="str">
        <f>IF(LEN($C$5)&lt;=1,
    "",
    IF(
        OR($C$5="Overige (zorg-)instellingen",$C$5="Onderneming"),
        IF(Basisgegevens!$C$5="Ja",
            IFERROR(
                INDEX(Hulpsheets!$AO$3:$AR$18,
                    MATCH($C$9,Hulpsheets!$AN$3:$AN$18,0),
                    MATCH($C$6,Hulpsheets!$AO$3:$AR$3,0)
                ),
                ""
            ),
            IFERROR(
                INDEX(Hulpsheets!$AH$3:$AK$18,
                    MATCH($C$9,Hulpsheets!$AG$3:$AG$18,0),
                    MATCH($C$6,Hulpsheets!$AH$3:$AK$3,0)
                ),
                ""
            )
        ),
        IF($L56="Niet-economische activiteit",
            100%,
            IF(Basisgegevens!$C$5="Ja",
                IFERROR(
                    INDEX(Hulpsheets!$AO$3:$AR$18,
                        MATCH($C$9,Hulpsheets!$AN$3:$AN$18,0),
                        MATCH($C$6,Hulpsheets!$AO$3:$AR$3,0)
                    ),
                    ""
                ),
                IFERROR(
                    INDEX(Hulpsheets!$AH$3:$AK$18,
                        MATCH($C$9,Hulpsheets!$AG$3:$AG$18,0),
                        MATCH($C$6,Hulpsheets!$AH$3:$AK$3,0)
                    ),
                    ""
                )
            )
        )
    )
)</f>
        <v/>
      </c>
      <c r="N56" s="397">
        <f t="shared" si="13"/>
        <v>0</v>
      </c>
      <c r="O56" s="77" t="str">
        <f t="shared" si="17"/>
        <v/>
      </c>
      <c r="P56" s="81" t="str">
        <f t="shared" si="18"/>
        <v/>
      </c>
      <c r="R56" s="404"/>
      <c r="S56" s="403" t="str">
        <f t="shared" si="19"/>
        <v/>
      </c>
      <c r="T56" s="130" t="str">
        <f t="shared" si="20"/>
        <v/>
      </c>
      <c r="U56" s="70"/>
      <c r="V56" s="404"/>
      <c r="W56" s="70"/>
      <c r="X56" s="404"/>
      <c r="Z56" s="407" t="str">
        <f t="shared" si="21"/>
        <v/>
      </c>
      <c r="AA56" s="130" t="str">
        <f t="shared" si="14"/>
        <v/>
      </c>
      <c r="AB56" s="407" t="str">
        <f t="shared" si="15"/>
        <v/>
      </c>
      <c r="AC56" s="130" t="str">
        <f t="shared" si="16"/>
        <v/>
      </c>
      <c r="AD56" s="461"/>
    </row>
    <row r="57" spans="1:30" ht="13.5" thickBot="1" x14ac:dyDescent="0.25">
      <c r="A57" s="6"/>
      <c r="B57" s="500"/>
      <c r="C57" s="501"/>
      <c r="D57" s="501"/>
      <c r="E57" s="501"/>
      <c r="F57" s="501"/>
      <c r="G57" s="501"/>
      <c r="H57" s="501"/>
      <c r="I57" s="502"/>
      <c r="J57" s="139"/>
      <c r="K57" s="254"/>
      <c r="L57" s="429" t="s">
        <v>120</v>
      </c>
      <c r="M57" s="257" t="str">
        <f>IF(LEN($C$5)&lt;=1,
    "",
    IF(
        OR($C$5="Overige (zorg-)instellingen",$C$5="Onderneming"),
        IF(Basisgegevens!$C$5="Ja",
            IFERROR(
                INDEX(Hulpsheets!$AO$3:$AR$18,
                    MATCH($C$9,Hulpsheets!$AN$3:$AN$18,0),
                    MATCH($C$6,Hulpsheets!$AO$3:$AR$3,0)
                ),
                ""
            ),
            IFERROR(
                INDEX(Hulpsheets!$AH$3:$AK$18,
                    MATCH($C$9,Hulpsheets!$AG$3:$AG$18,0),
                    MATCH($C$6,Hulpsheets!$AH$3:$AK$3,0)
                ),
                ""
            )
        ),
        IF($L57="Niet-economische activiteit",
            100%,
            IF(Basisgegevens!$C$5="Ja",
                IFERROR(
                    INDEX(Hulpsheets!$AO$3:$AR$18,
                        MATCH($C$9,Hulpsheets!$AN$3:$AN$18,0),
                        MATCH($C$6,Hulpsheets!$AO$3:$AR$3,0)
                    ),
                    ""
                ),
                IFERROR(
                    INDEX(Hulpsheets!$AH$3:$AK$18,
                        MATCH($C$9,Hulpsheets!$AG$3:$AG$18,0),
                        MATCH($C$6,Hulpsheets!$AH$3:$AK$3,0)
                    ),
                    ""
                )
            )
        )
    )
)</f>
        <v/>
      </c>
      <c r="N57" s="397">
        <f t="shared" si="13"/>
        <v>0</v>
      </c>
      <c r="O57" s="77" t="str">
        <f t="shared" si="17"/>
        <v/>
      </c>
      <c r="P57" s="81" t="str">
        <f t="shared" si="18"/>
        <v/>
      </c>
      <c r="R57" s="404"/>
      <c r="S57" s="403" t="str">
        <f t="shared" si="19"/>
        <v/>
      </c>
      <c r="T57" s="130" t="str">
        <f t="shared" si="20"/>
        <v/>
      </c>
      <c r="U57" s="70"/>
      <c r="V57" s="404"/>
      <c r="W57" s="70"/>
      <c r="X57" s="404"/>
      <c r="Z57" s="407" t="str">
        <f t="shared" si="21"/>
        <v/>
      </c>
      <c r="AA57" s="130" t="str">
        <f t="shared" si="14"/>
        <v/>
      </c>
      <c r="AB57" s="407" t="str">
        <f t="shared" si="15"/>
        <v/>
      </c>
      <c r="AC57" s="130" t="str">
        <f t="shared" si="16"/>
        <v/>
      </c>
      <c r="AD57" s="461"/>
    </row>
    <row r="58" spans="1:30" ht="13.5" hidden="1" outlineLevel="1" thickBot="1" x14ac:dyDescent="0.25">
      <c r="A58" s="6"/>
      <c r="B58" s="500"/>
      <c r="C58" s="501"/>
      <c r="D58" s="501"/>
      <c r="E58" s="501"/>
      <c r="F58" s="501"/>
      <c r="G58" s="501"/>
      <c r="H58" s="501"/>
      <c r="I58" s="502"/>
      <c r="J58" s="139"/>
      <c r="K58" s="254"/>
      <c r="L58" s="429" t="s">
        <v>120</v>
      </c>
      <c r="M58" s="257" t="str">
        <f>IF(LEN($C$5)&lt;=1,
    "",
    IF(
        OR($C$5="Overige (zorg-)instellingen",$C$5="Onderneming"),
        IF(Basisgegevens!$C$5="Ja",
            IFERROR(
                INDEX(Hulpsheets!$AO$3:$AR$18,
                    MATCH($C$9,Hulpsheets!$AN$3:$AN$18,0),
                    MATCH($C$6,Hulpsheets!$AO$3:$AR$3,0)
                ),
                ""
            ),
            IFERROR(
                INDEX(Hulpsheets!$AH$3:$AK$18,
                    MATCH($C$9,Hulpsheets!$AG$3:$AG$18,0),
                    MATCH($C$6,Hulpsheets!$AH$3:$AK$3,0)
                ),
                ""
            )
        ),
        IF($L58="Niet-economische activiteit",
            100%,
            IF(Basisgegevens!$C$5="Ja",
                IFERROR(
                    INDEX(Hulpsheets!$AO$3:$AR$18,
                        MATCH($C$9,Hulpsheets!$AN$3:$AN$18,0),
                        MATCH($C$6,Hulpsheets!$AO$3:$AR$3,0)
                    ),
                    ""
                ),
                IFERROR(
                    INDEX(Hulpsheets!$AH$3:$AK$18,
                        MATCH($C$9,Hulpsheets!$AG$3:$AG$18,0),
                        MATCH($C$6,Hulpsheets!$AH$3:$AK$3,0)
                    ),
                    ""
                )
            )
        )
    )
)</f>
        <v/>
      </c>
      <c r="N58" s="397">
        <f t="shared" si="13"/>
        <v>0</v>
      </c>
      <c r="O58" s="77" t="str">
        <f t="shared" si="17"/>
        <v/>
      </c>
      <c r="P58" s="81" t="str">
        <f t="shared" si="18"/>
        <v/>
      </c>
      <c r="R58" s="404"/>
      <c r="S58" s="403" t="str">
        <f t="shared" si="19"/>
        <v/>
      </c>
      <c r="T58" s="130" t="str">
        <f t="shared" si="20"/>
        <v/>
      </c>
      <c r="U58" s="70"/>
      <c r="V58" s="404"/>
      <c r="W58" s="70"/>
      <c r="X58" s="404"/>
      <c r="Z58" s="407" t="str">
        <f t="shared" si="21"/>
        <v/>
      </c>
      <c r="AA58" s="130" t="str">
        <f t="shared" si="14"/>
        <v/>
      </c>
      <c r="AB58" s="407" t="str">
        <f t="shared" si="15"/>
        <v/>
      </c>
      <c r="AC58" s="130" t="str">
        <f t="shared" si="16"/>
        <v/>
      </c>
      <c r="AD58" s="461"/>
    </row>
    <row r="59" spans="1:30" ht="13.5" hidden="1" outlineLevel="1" thickBot="1" x14ac:dyDescent="0.25">
      <c r="A59" s="6"/>
      <c r="B59" s="500"/>
      <c r="C59" s="501"/>
      <c r="D59" s="501"/>
      <c r="E59" s="501"/>
      <c r="F59" s="501"/>
      <c r="G59" s="501"/>
      <c r="H59" s="501"/>
      <c r="I59" s="502"/>
      <c r="J59" s="139"/>
      <c r="K59" s="254"/>
      <c r="L59" s="429" t="s">
        <v>120</v>
      </c>
      <c r="M59" s="257" t="str">
        <f>IF(LEN($C$5)&lt;=1,
    "",
    IF(
        OR($C$5="Overige (zorg-)instellingen",$C$5="Onderneming"),
        IF(Basisgegevens!$C$5="Ja",
            IFERROR(
                INDEX(Hulpsheets!$AO$3:$AR$18,
                    MATCH($C$9,Hulpsheets!$AN$3:$AN$18,0),
                    MATCH($C$6,Hulpsheets!$AO$3:$AR$3,0)
                ),
                ""
            ),
            IFERROR(
                INDEX(Hulpsheets!$AH$3:$AK$18,
                    MATCH($C$9,Hulpsheets!$AG$3:$AG$18,0),
                    MATCH($C$6,Hulpsheets!$AH$3:$AK$3,0)
                ),
                ""
            )
        ),
        IF($L59="Niet-economische activiteit",
            100%,
            IF(Basisgegevens!$C$5="Ja",
                IFERROR(
                    INDEX(Hulpsheets!$AO$3:$AR$18,
                        MATCH($C$9,Hulpsheets!$AN$3:$AN$18,0),
                        MATCH($C$6,Hulpsheets!$AO$3:$AR$3,0)
                    ),
                    ""
                ),
                IFERROR(
                    INDEX(Hulpsheets!$AH$3:$AK$18,
                        MATCH($C$9,Hulpsheets!$AG$3:$AG$18,0),
                        MATCH($C$6,Hulpsheets!$AH$3:$AK$3,0)
                    ),
                    ""
                )
            )
        )
    )
)</f>
        <v/>
      </c>
      <c r="N59" s="397">
        <f t="shared" si="13"/>
        <v>0</v>
      </c>
      <c r="O59" s="77" t="str">
        <f t="shared" si="17"/>
        <v/>
      </c>
      <c r="P59" s="81" t="str">
        <f t="shared" si="18"/>
        <v/>
      </c>
      <c r="R59" s="404"/>
      <c r="S59" s="403" t="str">
        <f t="shared" si="19"/>
        <v/>
      </c>
      <c r="T59" s="130" t="str">
        <f t="shared" si="20"/>
        <v/>
      </c>
      <c r="U59" s="70"/>
      <c r="V59" s="404"/>
      <c r="W59" s="70"/>
      <c r="X59" s="404"/>
      <c r="Z59" s="407" t="str">
        <f t="shared" si="21"/>
        <v/>
      </c>
      <c r="AA59" s="130" t="str">
        <f t="shared" si="14"/>
        <v/>
      </c>
      <c r="AB59" s="407" t="str">
        <f t="shared" si="15"/>
        <v/>
      </c>
      <c r="AC59" s="130" t="str">
        <f t="shared" si="16"/>
        <v/>
      </c>
      <c r="AD59" s="461"/>
    </row>
    <row r="60" spans="1:30" ht="13.5" hidden="1" outlineLevel="1" thickBot="1" x14ac:dyDescent="0.25">
      <c r="A60" s="6"/>
      <c r="B60" s="500"/>
      <c r="C60" s="501"/>
      <c r="D60" s="501"/>
      <c r="E60" s="501"/>
      <c r="F60" s="501"/>
      <c r="G60" s="501"/>
      <c r="H60" s="501"/>
      <c r="I60" s="502"/>
      <c r="J60" s="139"/>
      <c r="K60" s="254"/>
      <c r="L60" s="429" t="s">
        <v>120</v>
      </c>
      <c r="M60" s="257" t="str">
        <f>IF(LEN($C$5)&lt;=1,
    "",
    IF(
        OR($C$5="Overige (zorg-)instellingen",$C$5="Onderneming"),
        IF(Basisgegevens!$C$5="Ja",
            IFERROR(
                INDEX(Hulpsheets!$AO$3:$AR$18,
                    MATCH($C$9,Hulpsheets!$AN$3:$AN$18,0),
                    MATCH($C$6,Hulpsheets!$AO$3:$AR$3,0)
                ),
                ""
            ),
            IFERROR(
                INDEX(Hulpsheets!$AH$3:$AK$18,
                    MATCH($C$9,Hulpsheets!$AG$3:$AG$18,0),
                    MATCH($C$6,Hulpsheets!$AH$3:$AK$3,0)
                ),
                ""
            )
        ),
        IF($L60="Niet-economische activiteit",
            100%,
            IF(Basisgegevens!$C$5="Ja",
                IFERROR(
                    INDEX(Hulpsheets!$AO$3:$AR$18,
                        MATCH($C$9,Hulpsheets!$AN$3:$AN$18,0),
                        MATCH($C$6,Hulpsheets!$AO$3:$AR$3,0)
                    ),
                    ""
                ),
                IFERROR(
                    INDEX(Hulpsheets!$AH$3:$AK$18,
                        MATCH($C$9,Hulpsheets!$AG$3:$AG$18,0),
                        MATCH($C$6,Hulpsheets!$AH$3:$AK$3,0)
                    ),
                    ""
                )
            )
        )
    )
)</f>
        <v/>
      </c>
      <c r="N60" s="397">
        <f t="shared" si="13"/>
        <v>0</v>
      </c>
      <c r="O60" s="77" t="str">
        <f t="shared" si="17"/>
        <v/>
      </c>
      <c r="P60" s="81" t="str">
        <f t="shared" si="18"/>
        <v/>
      </c>
      <c r="R60" s="404"/>
      <c r="S60" s="403" t="str">
        <f t="shared" si="19"/>
        <v/>
      </c>
      <c r="T60" s="130" t="str">
        <f t="shared" si="20"/>
        <v/>
      </c>
      <c r="U60" s="70"/>
      <c r="V60" s="404"/>
      <c r="W60" s="70"/>
      <c r="X60" s="404"/>
      <c r="Z60" s="407" t="str">
        <f t="shared" si="21"/>
        <v/>
      </c>
      <c r="AA60" s="130" t="str">
        <f t="shared" si="14"/>
        <v/>
      </c>
      <c r="AB60" s="407" t="str">
        <f t="shared" si="15"/>
        <v/>
      </c>
      <c r="AC60" s="130" t="str">
        <f t="shared" si="16"/>
        <v/>
      </c>
      <c r="AD60" s="461"/>
    </row>
    <row r="61" spans="1:30" ht="13.5" hidden="1" outlineLevel="1" thickBot="1" x14ac:dyDescent="0.25">
      <c r="A61" s="6"/>
      <c r="B61" s="500"/>
      <c r="C61" s="501"/>
      <c r="D61" s="501"/>
      <c r="E61" s="501"/>
      <c r="F61" s="501"/>
      <c r="G61" s="501"/>
      <c r="H61" s="501"/>
      <c r="I61" s="502"/>
      <c r="J61" s="139"/>
      <c r="K61" s="254"/>
      <c r="L61" s="429" t="s">
        <v>120</v>
      </c>
      <c r="M61" s="257" t="str">
        <f>IF(LEN($C$5)&lt;=1,
    "",
    IF(
        OR($C$5="Overige (zorg-)instellingen",$C$5="Onderneming"),
        IF(Basisgegevens!$C$5="Ja",
            IFERROR(
                INDEX(Hulpsheets!$AO$3:$AR$18,
                    MATCH($C$9,Hulpsheets!$AN$3:$AN$18,0),
                    MATCH($C$6,Hulpsheets!$AO$3:$AR$3,0)
                ),
                ""
            ),
            IFERROR(
                INDEX(Hulpsheets!$AH$3:$AK$18,
                    MATCH($C$9,Hulpsheets!$AG$3:$AG$18,0),
                    MATCH($C$6,Hulpsheets!$AH$3:$AK$3,0)
                ),
                ""
            )
        ),
        IF($L61="Niet-economische activiteit",
            100%,
            IF(Basisgegevens!$C$5="Ja",
                IFERROR(
                    INDEX(Hulpsheets!$AO$3:$AR$18,
                        MATCH($C$9,Hulpsheets!$AN$3:$AN$18,0),
                        MATCH($C$6,Hulpsheets!$AO$3:$AR$3,0)
                    ),
                    ""
                ),
                IFERROR(
                    INDEX(Hulpsheets!$AH$3:$AK$18,
                        MATCH($C$9,Hulpsheets!$AG$3:$AG$18,0),
                        MATCH($C$6,Hulpsheets!$AH$3:$AK$3,0)
                    ),
                    ""
                )
            )
        )
    )
)</f>
        <v/>
      </c>
      <c r="N61" s="397">
        <f t="shared" si="13"/>
        <v>0</v>
      </c>
      <c r="O61" s="77" t="str">
        <f t="shared" si="17"/>
        <v/>
      </c>
      <c r="P61" s="81" t="str">
        <f t="shared" si="18"/>
        <v/>
      </c>
      <c r="R61" s="404"/>
      <c r="S61" s="403" t="str">
        <f t="shared" si="19"/>
        <v/>
      </c>
      <c r="T61" s="130" t="str">
        <f t="shared" si="20"/>
        <v/>
      </c>
      <c r="U61" s="70"/>
      <c r="V61" s="404"/>
      <c r="W61" s="70"/>
      <c r="X61" s="404"/>
      <c r="Z61" s="407" t="str">
        <f t="shared" si="21"/>
        <v/>
      </c>
      <c r="AA61" s="130" t="str">
        <f t="shared" si="14"/>
        <v/>
      </c>
      <c r="AB61" s="407" t="str">
        <f t="shared" si="15"/>
        <v/>
      </c>
      <c r="AC61" s="130" t="str">
        <f t="shared" si="16"/>
        <v/>
      </c>
      <c r="AD61" s="461"/>
    </row>
    <row r="62" spans="1:30" ht="13.5" hidden="1" outlineLevel="1" thickBot="1" x14ac:dyDescent="0.25">
      <c r="A62" s="6"/>
      <c r="B62" s="500"/>
      <c r="C62" s="501"/>
      <c r="D62" s="501"/>
      <c r="E62" s="501"/>
      <c r="F62" s="501"/>
      <c r="G62" s="501"/>
      <c r="H62" s="501"/>
      <c r="I62" s="502"/>
      <c r="J62" s="139"/>
      <c r="K62" s="254"/>
      <c r="L62" s="429" t="s">
        <v>120</v>
      </c>
      <c r="M62" s="257" t="str">
        <f>IF(LEN($C$5)&lt;=1,
    "",
    IF(
        OR($C$5="Overige (zorg-)instellingen",$C$5="Onderneming"),
        IF(Basisgegevens!$C$5="Ja",
            IFERROR(
                INDEX(Hulpsheets!$AO$3:$AR$18,
                    MATCH($C$9,Hulpsheets!$AN$3:$AN$18,0),
                    MATCH($C$6,Hulpsheets!$AO$3:$AR$3,0)
                ),
                ""
            ),
            IFERROR(
                INDEX(Hulpsheets!$AH$3:$AK$18,
                    MATCH($C$9,Hulpsheets!$AG$3:$AG$18,0),
                    MATCH($C$6,Hulpsheets!$AH$3:$AK$3,0)
                ),
                ""
            )
        ),
        IF($L62="Niet-economische activiteit",
            100%,
            IF(Basisgegevens!$C$5="Ja",
                IFERROR(
                    INDEX(Hulpsheets!$AO$3:$AR$18,
                        MATCH($C$9,Hulpsheets!$AN$3:$AN$18,0),
                        MATCH($C$6,Hulpsheets!$AO$3:$AR$3,0)
                    ),
                    ""
                ),
                IFERROR(
                    INDEX(Hulpsheets!$AH$3:$AK$18,
                        MATCH($C$9,Hulpsheets!$AG$3:$AG$18,0),
                        MATCH($C$6,Hulpsheets!$AH$3:$AK$3,0)
                    ),
                    ""
                )
            )
        )
    )
)</f>
        <v/>
      </c>
      <c r="N62" s="397">
        <f t="shared" si="13"/>
        <v>0</v>
      </c>
      <c r="O62" s="77" t="str">
        <f t="shared" si="17"/>
        <v/>
      </c>
      <c r="P62" s="81" t="str">
        <f t="shared" si="18"/>
        <v/>
      </c>
      <c r="R62" s="404"/>
      <c r="S62" s="403" t="str">
        <f t="shared" si="19"/>
        <v/>
      </c>
      <c r="T62" s="130" t="str">
        <f t="shared" si="20"/>
        <v/>
      </c>
      <c r="U62" s="70"/>
      <c r="V62" s="404"/>
      <c r="W62" s="70"/>
      <c r="X62" s="404"/>
      <c r="Z62" s="407" t="str">
        <f t="shared" si="21"/>
        <v/>
      </c>
      <c r="AA62" s="130" t="str">
        <f t="shared" si="14"/>
        <v/>
      </c>
      <c r="AB62" s="407" t="str">
        <f t="shared" si="15"/>
        <v/>
      </c>
      <c r="AC62" s="130" t="str">
        <f t="shared" si="16"/>
        <v/>
      </c>
      <c r="AD62" s="461"/>
    </row>
    <row r="63" spans="1:30" ht="13.5" hidden="1" outlineLevel="1" thickBot="1" x14ac:dyDescent="0.25">
      <c r="A63" s="6"/>
      <c r="B63" s="500"/>
      <c r="C63" s="501"/>
      <c r="D63" s="501"/>
      <c r="E63" s="501"/>
      <c r="F63" s="501"/>
      <c r="G63" s="501"/>
      <c r="H63" s="501"/>
      <c r="I63" s="502"/>
      <c r="J63" s="139"/>
      <c r="K63" s="254"/>
      <c r="L63" s="429" t="s">
        <v>120</v>
      </c>
      <c r="M63" s="257" t="str">
        <f>IF(LEN($C$5)&lt;=1,
    "",
    IF(
        OR($C$5="Overige (zorg-)instellingen",$C$5="Onderneming"),
        IF(Basisgegevens!$C$5="Ja",
            IFERROR(
                INDEX(Hulpsheets!$AO$3:$AR$18,
                    MATCH($C$9,Hulpsheets!$AN$3:$AN$18,0),
                    MATCH($C$6,Hulpsheets!$AO$3:$AR$3,0)
                ),
                ""
            ),
            IFERROR(
                INDEX(Hulpsheets!$AH$3:$AK$18,
                    MATCH($C$9,Hulpsheets!$AG$3:$AG$18,0),
                    MATCH($C$6,Hulpsheets!$AH$3:$AK$3,0)
                ),
                ""
            )
        ),
        IF($L63="Niet-economische activiteit",
            100%,
            IF(Basisgegevens!$C$5="Ja",
                IFERROR(
                    INDEX(Hulpsheets!$AO$3:$AR$18,
                        MATCH($C$9,Hulpsheets!$AN$3:$AN$18,0),
                        MATCH($C$6,Hulpsheets!$AO$3:$AR$3,0)
                    ),
                    ""
                ),
                IFERROR(
                    INDEX(Hulpsheets!$AH$3:$AK$18,
                        MATCH($C$9,Hulpsheets!$AG$3:$AG$18,0),
                        MATCH($C$6,Hulpsheets!$AH$3:$AK$3,0)
                    ),
                    ""
                )
            )
        )
    )
)</f>
        <v/>
      </c>
      <c r="N63" s="397">
        <f t="shared" si="13"/>
        <v>0</v>
      </c>
      <c r="O63" s="77" t="str">
        <f t="shared" si="17"/>
        <v/>
      </c>
      <c r="P63" s="81" t="str">
        <f t="shared" si="18"/>
        <v/>
      </c>
      <c r="R63" s="404"/>
      <c r="S63" s="403" t="str">
        <f t="shared" si="19"/>
        <v/>
      </c>
      <c r="T63" s="130" t="str">
        <f t="shared" si="20"/>
        <v/>
      </c>
      <c r="U63" s="70"/>
      <c r="V63" s="404"/>
      <c r="W63" s="70"/>
      <c r="X63" s="404"/>
      <c r="Z63" s="407" t="str">
        <f t="shared" si="21"/>
        <v/>
      </c>
      <c r="AA63" s="130" t="str">
        <f t="shared" si="14"/>
        <v/>
      </c>
      <c r="AB63" s="407" t="str">
        <f t="shared" si="15"/>
        <v/>
      </c>
      <c r="AC63" s="130" t="str">
        <f t="shared" si="16"/>
        <v/>
      </c>
      <c r="AD63" s="461"/>
    </row>
    <row r="64" spans="1:30" ht="13.5" hidden="1" outlineLevel="1" thickBot="1" x14ac:dyDescent="0.25">
      <c r="A64" s="6"/>
      <c r="B64" s="500"/>
      <c r="C64" s="501"/>
      <c r="D64" s="501"/>
      <c r="E64" s="501"/>
      <c r="F64" s="501"/>
      <c r="G64" s="501"/>
      <c r="H64" s="501"/>
      <c r="I64" s="502"/>
      <c r="J64" s="139"/>
      <c r="K64" s="254"/>
      <c r="L64" s="429" t="s">
        <v>120</v>
      </c>
      <c r="M64" s="257" t="str">
        <f>IF(LEN($C$5)&lt;=1,
    "",
    IF(
        OR($C$5="Overige (zorg-)instellingen",$C$5="Onderneming"),
        IF(Basisgegevens!$C$5="Ja",
            IFERROR(
                INDEX(Hulpsheets!$AO$3:$AR$18,
                    MATCH($C$9,Hulpsheets!$AN$3:$AN$18,0),
                    MATCH($C$6,Hulpsheets!$AO$3:$AR$3,0)
                ),
                ""
            ),
            IFERROR(
                INDEX(Hulpsheets!$AH$3:$AK$18,
                    MATCH($C$9,Hulpsheets!$AG$3:$AG$18,0),
                    MATCH($C$6,Hulpsheets!$AH$3:$AK$3,0)
                ),
                ""
            )
        ),
        IF($L64="Niet-economische activiteit",
            100%,
            IF(Basisgegevens!$C$5="Ja",
                IFERROR(
                    INDEX(Hulpsheets!$AO$3:$AR$18,
                        MATCH($C$9,Hulpsheets!$AN$3:$AN$18,0),
                        MATCH($C$6,Hulpsheets!$AO$3:$AR$3,0)
                    ),
                    ""
                ),
                IFERROR(
                    INDEX(Hulpsheets!$AH$3:$AK$18,
                        MATCH($C$9,Hulpsheets!$AG$3:$AG$18,0),
                        MATCH($C$6,Hulpsheets!$AH$3:$AK$3,0)
                    ),
                    ""
                )
            )
        )
    )
)</f>
        <v/>
      </c>
      <c r="N64" s="397">
        <f t="shared" si="13"/>
        <v>0</v>
      </c>
      <c r="O64" s="77" t="str">
        <f t="shared" si="17"/>
        <v/>
      </c>
      <c r="P64" s="81" t="str">
        <f t="shared" si="18"/>
        <v/>
      </c>
      <c r="R64" s="404"/>
      <c r="S64" s="403" t="str">
        <f t="shared" si="19"/>
        <v/>
      </c>
      <c r="T64" s="130" t="str">
        <f t="shared" si="20"/>
        <v/>
      </c>
      <c r="U64" s="70"/>
      <c r="V64" s="404"/>
      <c r="W64" s="70"/>
      <c r="X64" s="404"/>
      <c r="Z64" s="407" t="str">
        <f t="shared" si="21"/>
        <v/>
      </c>
      <c r="AA64" s="130" t="str">
        <f t="shared" si="14"/>
        <v/>
      </c>
      <c r="AB64" s="407" t="str">
        <f t="shared" si="15"/>
        <v/>
      </c>
      <c r="AC64" s="130" t="str">
        <f t="shared" si="16"/>
        <v/>
      </c>
      <c r="AD64" s="461"/>
    </row>
    <row r="65" spans="1:30" ht="13.5" hidden="1" outlineLevel="1" thickBot="1" x14ac:dyDescent="0.25">
      <c r="A65" s="6"/>
      <c r="B65" s="500"/>
      <c r="C65" s="501"/>
      <c r="D65" s="501"/>
      <c r="E65" s="501"/>
      <c r="F65" s="501"/>
      <c r="G65" s="501"/>
      <c r="H65" s="501"/>
      <c r="I65" s="502"/>
      <c r="J65" s="139"/>
      <c r="K65" s="254"/>
      <c r="L65" s="429" t="s">
        <v>120</v>
      </c>
      <c r="M65" s="257" t="str">
        <f>IF(LEN($C$5)&lt;=1,
    "",
    IF(
        OR($C$5="Overige (zorg-)instellingen",$C$5="Onderneming"),
        IF(Basisgegevens!$C$5="Ja",
            IFERROR(
                INDEX(Hulpsheets!$AO$3:$AR$18,
                    MATCH($C$9,Hulpsheets!$AN$3:$AN$18,0),
                    MATCH($C$6,Hulpsheets!$AO$3:$AR$3,0)
                ),
                ""
            ),
            IFERROR(
                INDEX(Hulpsheets!$AH$3:$AK$18,
                    MATCH($C$9,Hulpsheets!$AG$3:$AG$18,0),
                    MATCH($C$6,Hulpsheets!$AH$3:$AK$3,0)
                ),
                ""
            )
        ),
        IF($L65="Niet-economische activiteit",
            100%,
            IF(Basisgegevens!$C$5="Ja",
                IFERROR(
                    INDEX(Hulpsheets!$AO$3:$AR$18,
                        MATCH($C$9,Hulpsheets!$AN$3:$AN$18,0),
                        MATCH($C$6,Hulpsheets!$AO$3:$AR$3,0)
                    ),
                    ""
                ),
                IFERROR(
                    INDEX(Hulpsheets!$AH$3:$AK$18,
                        MATCH($C$9,Hulpsheets!$AG$3:$AG$18,0),
                        MATCH($C$6,Hulpsheets!$AH$3:$AK$3,0)
                    ),
                    ""
                )
            )
        )
    )
)</f>
        <v/>
      </c>
      <c r="N65" s="397">
        <f t="shared" si="13"/>
        <v>0</v>
      </c>
      <c r="O65" s="77" t="str">
        <f t="shared" si="17"/>
        <v/>
      </c>
      <c r="P65" s="81" t="str">
        <f t="shared" si="18"/>
        <v/>
      </c>
      <c r="R65" s="404"/>
      <c r="S65" s="403" t="str">
        <f t="shared" si="19"/>
        <v/>
      </c>
      <c r="T65" s="130" t="str">
        <f t="shared" si="20"/>
        <v/>
      </c>
      <c r="U65" s="70"/>
      <c r="V65" s="404"/>
      <c r="W65" s="70"/>
      <c r="X65" s="404"/>
      <c r="Z65" s="407" t="str">
        <f t="shared" si="21"/>
        <v/>
      </c>
      <c r="AA65" s="130" t="str">
        <f t="shared" si="14"/>
        <v/>
      </c>
      <c r="AB65" s="407" t="str">
        <f t="shared" si="15"/>
        <v/>
      </c>
      <c r="AC65" s="130" t="str">
        <f t="shared" si="16"/>
        <v/>
      </c>
      <c r="AD65" s="461"/>
    </row>
    <row r="66" spans="1:30" ht="13.5" hidden="1" outlineLevel="1" thickBot="1" x14ac:dyDescent="0.25">
      <c r="A66" s="6"/>
      <c r="B66" s="500"/>
      <c r="C66" s="501"/>
      <c r="D66" s="501"/>
      <c r="E66" s="501"/>
      <c r="F66" s="501"/>
      <c r="G66" s="501"/>
      <c r="H66" s="501"/>
      <c r="I66" s="502"/>
      <c r="J66" s="139"/>
      <c r="K66" s="254"/>
      <c r="L66" s="429" t="s">
        <v>120</v>
      </c>
      <c r="M66" s="257" t="str">
        <f>IF(LEN($C$5)&lt;=1,
    "",
    IF(
        OR($C$5="Overige (zorg-)instellingen",$C$5="Onderneming"),
        IF(Basisgegevens!$C$5="Ja",
            IFERROR(
                INDEX(Hulpsheets!$AO$3:$AR$18,
                    MATCH($C$9,Hulpsheets!$AN$3:$AN$18,0),
                    MATCH($C$6,Hulpsheets!$AO$3:$AR$3,0)
                ),
                ""
            ),
            IFERROR(
                INDEX(Hulpsheets!$AH$3:$AK$18,
                    MATCH($C$9,Hulpsheets!$AG$3:$AG$18,0),
                    MATCH($C$6,Hulpsheets!$AH$3:$AK$3,0)
                ),
                ""
            )
        ),
        IF($L66="Niet-economische activiteit",
            100%,
            IF(Basisgegevens!$C$5="Ja",
                IFERROR(
                    INDEX(Hulpsheets!$AO$3:$AR$18,
                        MATCH($C$9,Hulpsheets!$AN$3:$AN$18,0),
                        MATCH($C$6,Hulpsheets!$AO$3:$AR$3,0)
                    ),
                    ""
                ),
                IFERROR(
                    INDEX(Hulpsheets!$AH$3:$AK$18,
                        MATCH($C$9,Hulpsheets!$AG$3:$AG$18,0),
                        MATCH($C$6,Hulpsheets!$AH$3:$AK$3,0)
                    ),
                    ""
                )
            )
        )
    )
)</f>
        <v/>
      </c>
      <c r="N66" s="397">
        <f t="shared" si="13"/>
        <v>0</v>
      </c>
      <c r="O66" s="77" t="str">
        <f t="shared" si="17"/>
        <v/>
      </c>
      <c r="P66" s="81" t="str">
        <f t="shared" si="18"/>
        <v/>
      </c>
      <c r="R66" s="404"/>
      <c r="S66" s="403" t="str">
        <f t="shared" si="19"/>
        <v/>
      </c>
      <c r="T66" s="130" t="str">
        <f t="shared" si="20"/>
        <v/>
      </c>
      <c r="U66" s="70"/>
      <c r="V66" s="404"/>
      <c r="W66" s="70"/>
      <c r="X66" s="404"/>
      <c r="Z66" s="407" t="str">
        <f t="shared" si="21"/>
        <v/>
      </c>
      <c r="AA66" s="130" t="str">
        <f t="shared" si="14"/>
        <v/>
      </c>
      <c r="AB66" s="407" t="str">
        <f t="shared" si="15"/>
        <v/>
      </c>
      <c r="AC66" s="130" t="str">
        <f t="shared" si="16"/>
        <v/>
      </c>
      <c r="AD66" s="461"/>
    </row>
    <row r="67" spans="1:30" ht="13.5" hidden="1" outlineLevel="1" thickBot="1" x14ac:dyDescent="0.25">
      <c r="A67" s="6"/>
      <c r="B67" s="518"/>
      <c r="C67" s="519"/>
      <c r="D67" s="519"/>
      <c r="E67" s="519"/>
      <c r="F67" s="519"/>
      <c r="G67" s="519"/>
      <c r="H67" s="519"/>
      <c r="I67" s="520"/>
      <c r="J67" s="140"/>
      <c r="K67" s="293"/>
      <c r="L67" s="428" t="s">
        <v>120</v>
      </c>
      <c r="M67" s="427" t="str">
        <f>IF(LEN($C$5)&lt;=1,
    "",
    IF(
        OR($C$5="Overige (zorg-)instellingen",$C$5="Onderneming"),
        IF(Basisgegevens!$C$5="Ja",
            IFERROR(
                INDEX(Hulpsheets!$AO$3:$AR$18,
                    MATCH($C$9,Hulpsheets!$AN$3:$AN$18,0),
                    MATCH($C$6,Hulpsheets!$AO$3:$AR$3,0)
                ),
                ""
            ),
            IFERROR(
                INDEX(Hulpsheets!$AH$3:$AK$18,
                    MATCH($C$9,Hulpsheets!$AG$3:$AG$18,0),
                    MATCH($C$6,Hulpsheets!$AH$3:$AK$3,0)
                ),
                ""
            )
        ),
        IF($L67="Niet-economische activiteit",
            100%,
            IF(Basisgegevens!$C$5="Ja",
                IFERROR(
                    INDEX(Hulpsheets!$AO$3:$AR$18,
                        MATCH($C$9,Hulpsheets!$AN$3:$AN$18,0),
                        MATCH($C$6,Hulpsheets!$AO$3:$AR$3,0)
                    ),
                    ""
                ),
                IFERROR(
                    INDEX(Hulpsheets!$AH$3:$AK$18,
                        MATCH($C$9,Hulpsheets!$AG$3:$AG$18,0),
                        MATCH($C$6,Hulpsheets!$AH$3:$AK$3,0)
                    ),
                    ""
                )
            )
        )
    )
)</f>
        <v/>
      </c>
      <c r="N67" s="397">
        <f t="shared" si="13"/>
        <v>0</v>
      </c>
      <c r="O67" s="87" t="str">
        <f t="shared" si="17"/>
        <v/>
      </c>
      <c r="P67" s="83" t="str">
        <f t="shared" si="18"/>
        <v/>
      </c>
      <c r="R67" s="405"/>
      <c r="S67" s="403" t="str">
        <f t="shared" si="19"/>
        <v/>
      </c>
      <c r="T67" s="365" t="str">
        <f t="shared" si="20"/>
        <v/>
      </c>
      <c r="U67" s="70"/>
      <c r="V67" s="411"/>
      <c r="W67" s="70"/>
      <c r="X67" s="411"/>
      <c r="Z67" s="407" t="str">
        <f>IFERROR($V67*(1-$M67),"")</f>
        <v/>
      </c>
      <c r="AA67" s="365" t="str">
        <f t="shared" si="14"/>
        <v/>
      </c>
      <c r="AB67" s="407" t="str">
        <f t="shared" si="15"/>
        <v/>
      </c>
      <c r="AC67" s="365" t="str">
        <f t="shared" si="16"/>
        <v/>
      </c>
      <c r="AD67" s="461"/>
    </row>
    <row r="68" spans="1:30" ht="13.5" collapsed="1" thickBot="1" x14ac:dyDescent="0.25">
      <c r="A68" s="5"/>
      <c r="B68" s="40"/>
      <c r="C68" s="40"/>
      <c r="D68" s="7"/>
      <c r="E68" s="6"/>
      <c r="F68" s="6"/>
      <c r="G68" s="6"/>
      <c r="H68" s="6"/>
      <c r="I68" s="9"/>
      <c r="J68" s="97"/>
      <c r="L68" s="418" t="s">
        <v>102</v>
      </c>
      <c r="M68" s="78"/>
      <c r="N68" s="101">
        <f>SUM(N43:N67)</f>
        <v>0</v>
      </c>
      <c r="O68" s="101">
        <f>SUM(O43:O67)</f>
        <v>0</v>
      </c>
      <c r="P68" s="101">
        <f>SUM(P43:P67)</f>
        <v>0</v>
      </c>
      <c r="R68" s="439">
        <f>SUM(R43:R67)</f>
        <v>0</v>
      </c>
      <c r="S68" s="102">
        <f>SUM(S43:S67)</f>
        <v>0</v>
      </c>
      <c r="T68" s="102">
        <f>SUM(T43:T67)</f>
        <v>0</v>
      </c>
      <c r="U68" s="100"/>
      <c r="V68" s="364">
        <f>SUM(V43:V67)</f>
        <v>0</v>
      </c>
      <c r="W68" s="70"/>
      <c r="X68" s="364">
        <f>SUM(X43:X67)</f>
        <v>0</v>
      </c>
      <c r="Z68" s="410">
        <f>SUM(Z43:Z67)</f>
        <v>0</v>
      </c>
      <c r="AA68" s="364">
        <f>SUM(AA43:AA67)</f>
        <v>0</v>
      </c>
      <c r="AB68" s="410">
        <f>SUM(AB43:AB67)</f>
        <v>0</v>
      </c>
      <c r="AC68" s="364">
        <f>SUM(AC43:AC67)</f>
        <v>0</v>
      </c>
      <c r="AD68" s="462"/>
    </row>
    <row r="69" spans="1:30" ht="13.5" thickBot="1" x14ac:dyDescent="0.25">
      <c r="B69" s="32"/>
      <c r="C69" s="32"/>
      <c r="D69" s="103"/>
      <c r="E69" s="104"/>
      <c r="F69" s="104"/>
      <c r="G69" s="105"/>
      <c r="H69" s="105"/>
      <c r="I69" s="29"/>
      <c r="J69" s="105"/>
      <c r="K69" s="105"/>
      <c r="L69" s="105"/>
      <c r="M69" s="259"/>
      <c r="N69" s="105"/>
      <c r="O69" s="105"/>
      <c r="P69" s="29"/>
      <c r="Q69" s="29"/>
      <c r="R69" s="29"/>
      <c r="S69" s="29"/>
      <c r="T69" s="29"/>
      <c r="U69" s="29"/>
      <c r="V69" s="29"/>
      <c r="W69" s="29"/>
      <c r="X69" s="29"/>
      <c r="Z69" s="29"/>
      <c r="AA69" s="29"/>
      <c r="AB69" s="29"/>
    </row>
    <row r="70" spans="1:30" ht="15.75" customHeight="1" thickBot="1" x14ac:dyDescent="0.25">
      <c r="B70" s="503" t="s">
        <v>108</v>
      </c>
      <c r="C70" s="503"/>
      <c r="D70" s="503"/>
      <c r="E70" s="503"/>
      <c r="F70" s="29"/>
      <c r="I70" s="29"/>
      <c r="P70" s="29"/>
      <c r="Q70" s="29"/>
      <c r="R70" s="406" t="s">
        <v>87</v>
      </c>
      <c r="S70" s="401"/>
      <c r="T70" s="402"/>
      <c r="U70" s="6"/>
      <c r="V70" s="498" t="s">
        <v>61</v>
      </c>
      <c r="W70" s="6"/>
      <c r="X70" s="498" t="s">
        <v>62</v>
      </c>
      <c r="Z70" s="401"/>
      <c r="AA70" s="402"/>
      <c r="AB70" s="401"/>
      <c r="AC70" s="402"/>
      <c r="AD70" s="460"/>
    </row>
    <row r="71" spans="1:30" ht="13.5" thickBot="1" x14ac:dyDescent="0.25">
      <c r="B71" s="106"/>
      <c r="C71" s="106"/>
      <c r="D71" s="107"/>
      <c r="E71" s="107"/>
      <c r="G71" s="107"/>
      <c r="H71" s="108"/>
      <c r="I71" s="95"/>
      <c r="J71" s="107"/>
      <c r="K71" s="107"/>
      <c r="L71" s="107"/>
      <c r="P71" s="29"/>
      <c r="Q71" s="29"/>
      <c r="R71" s="6"/>
      <c r="S71" s="6"/>
      <c r="T71" s="6"/>
      <c r="U71" s="6"/>
      <c r="V71" s="499"/>
      <c r="W71" s="415"/>
      <c r="X71" s="499"/>
      <c r="Z71" s="6"/>
      <c r="AA71" s="6"/>
      <c r="AB71" s="6"/>
      <c r="AC71" s="97"/>
      <c r="AD71" s="97"/>
    </row>
    <row r="72" spans="1:30" ht="21" customHeight="1" thickBot="1" x14ac:dyDescent="0.25">
      <c r="A72" s="120"/>
      <c r="B72" s="529" t="s">
        <v>109</v>
      </c>
      <c r="C72" s="530"/>
      <c r="D72" s="530"/>
      <c r="E72" s="530"/>
      <c r="F72" s="530"/>
      <c r="G72" s="530"/>
      <c r="H72" s="530"/>
      <c r="I72" s="531"/>
      <c r="J72" s="236" t="s">
        <v>110</v>
      </c>
      <c r="K72" s="236" t="s">
        <v>111</v>
      </c>
      <c r="L72" s="236" t="s">
        <v>235</v>
      </c>
      <c r="M72" s="143" t="s">
        <v>94</v>
      </c>
      <c r="N72" s="237" t="s">
        <v>66</v>
      </c>
      <c r="O72" s="237" t="s">
        <v>95</v>
      </c>
      <c r="P72" s="237" t="s">
        <v>96</v>
      </c>
      <c r="Q72" s="120"/>
      <c r="R72" s="239" t="s">
        <v>68</v>
      </c>
      <c r="S72" s="238" t="s">
        <v>97</v>
      </c>
      <c r="T72" s="238" t="s">
        <v>70</v>
      </c>
      <c r="U72" s="119"/>
      <c r="V72" s="239" t="s">
        <v>68</v>
      </c>
      <c r="W72" s="414"/>
      <c r="X72" s="239" t="s">
        <v>68</v>
      </c>
      <c r="Y72" s="120"/>
      <c r="Z72" s="238" t="s">
        <v>97</v>
      </c>
      <c r="AA72" s="238" t="s">
        <v>70</v>
      </c>
      <c r="AB72" s="238" t="s">
        <v>97</v>
      </c>
      <c r="AC72" s="238" t="s">
        <v>70</v>
      </c>
      <c r="AD72" s="118"/>
    </row>
    <row r="73" spans="1:30" x14ac:dyDescent="0.2">
      <c r="B73" s="516"/>
      <c r="C73" s="517"/>
      <c r="D73" s="517"/>
      <c r="E73" s="517"/>
      <c r="F73" s="517"/>
      <c r="G73" s="517"/>
      <c r="H73" s="517"/>
      <c r="I73" s="517"/>
      <c r="J73" s="71"/>
      <c r="K73" s="253"/>
      <c r="L73" s="429" t="s">
        <v>120</v>
      </c>
      <c r="M73" s="257" t="str">
        <f>IF(LEN($C$5)&lt;=1,
    "",
    IF(
        OR($C$5="Overige (zorg-)instellingen",$C$5="Onderneming"),
        IF(Basisgegevens!$C$5="Ja",
            IFERROR(
                INDEX(Hulpsheets!$AO$3:$AR$18,
                    MATCH($C$9,Hulpsheets!$AN$3:$AN$18,0),
                    MATCH($C$6,Hulpsheets!$AO$3:$AR$3,0)
                ),
                ""
            ),
            IFERROR(
                INDEX(Hulpsheets!$AH$3:$AK$18,
                    MATCH($C$9,Hulpsheets!$AG$3:$AG$18,0),
                    MATCH($C$6,Hulpsheets!$AH$3:$AK$3,0)
                ),
                ""
            )
        ),
        IF($L73="Niet-economische activiteit",
            100%,
            IF(Basisgegevens!$C$5="Ja",
                IFERROR(
                    INDEX(Hulpsheets!$AO$3:$AR$18,
                        MATCH($C$9,Hulpsheets!$AN$3:$AN$18,0),
                        MATCH($C$6,Hulpsheets!$AO$3:$AR$3,0)
                    ),
                    ""
                ),
                IFERROR(
                    INDEX(Hulpsheets!$AH$3:$AK$18,
                        MATCH($C$9,Hulpsheets!$AG$3:$AG$18,0),
                        MATCH($C$6,Hulpsheets!$AH$3:$AK$3,0)
                    ),
                    ""
                )
            )
        )
    )
)</f>
        <v/>
      </c>
      <c r="N73" s="397">
        <f t="shared" ref="N73:N97" si="22">IFERROR(J73*K73,"")</f>
        <v>0</v>
      </c>
      <c r="O73" s="82" t="str">
        <f t="shared" ref="O73:O97" si="23">IFERROR(N73*M73,"")</f>
        <v/>
      </c>
      <c r="P73" s="85" t="str">
        <f t="shared" ref="P73:P97" si="24">IFERROR(N73-O73,"")</f>
        <v/>
      </c>
      <c r="R73" s="404"/>
      <c r="S73" s="403" t="str">
        <f>IFERROR($R73*(1-$M73),"")</f>
        <v/>
      </c>
      <c r="T73" s="130" t="str">
        <f t="shared" ref="T73:T97" si="25">IFERROR(R73-S73,"")</f>
        <v/>
      </c>
      <c r="U73" s="80"/>
      <c r="V73" s="404"/>
      <c r="W73" s="70"/>
      <c r="X73" s="404"/>
      <c r="Z73" s="407" t="str">
        <f>IFERROR($V73*(1-$M73),"")</f>
        <v/>
      </c>
      <c r="AA73" s="130" t="str">
        <f t="shared" ref="AA73:AA97" si="26">IFERROR(V73-Z73,"")</f>
        <v/>
      </c>
      <c r="AB73" s="407" t="str">
        <f t="shared" ref="AB73:AB97" si="27">IFERROR($X73*(1-$M73),"")</f>
        <v/>
      </c>
      <c r="AC73" s="130" t="str">
        <f t="shared" ref="AC73:AC97" si="28">IFERROR(X73-AB73,"")</f>
        <v/>
      </c>
      <c r="AD73" s="461"/>
    </row>
    <row r="74" spans="1:30" x14ac:dyDescent="0.2">
      <c r="B74" s="514"/>
      <c r="C74" s="515"/>
      <c r="D74" s="515"/>
      <c r="E74" s="515"/>
      <c r="F74" s="515"/>
      <c r="G74" s="515"/>
      <c r="H74" s="515"/>
      <c r="I74" s="515"/>
      <c r="J74" s="48"/>
      <c r="K74" s="254"/>
      <c r="L74" s="429" t="s">
        <v>120</v>
      </c>
      <c r="M74" s="257" t="str">
        <f>IF(LEN($C$5)&lt;=1,
    "",
    IF(
        OR($C$5="Overige (zorg-)instellingen",$C$5="Onderneming"),
        IF(Basisgegevens!$C$5="Ja",
            IFERROR(
                INDEX(Hulpsheets!$AO$3:$AR$18,
                    MATCH($C$9,Hulpsheets!$AN$3:$AN$18,0),
                    MATCH($C$6,Hulpsheets!$AO$3:$AR$3,0)
                ),
                ""
            ),
            IFERROR(
                INDEX(Hulpsheets!$AH$3:$AK$18,
                    MATCH($C$9,Hulpsheets!$AG$3:$AG$18,0),
                    MATCH($C$6,Hulpsheets!$AH$3:$AK$3,0)
                ),
                ""
            )
        ),
        IF($L74="Niet-economische activiteit",
            100%,
            IF(Basisgegevens!$C$5="Ja",
                IFERROR(
                    INDEX(Hulpsheets!$AO$3:$AR$18,
                        MATCH($C$9,Hulpsheets!$AN$3:$AN$18,0),
                        MATCH($C$6,Hulpsheets!$AO$3:$AR$3,0)
                    ),
                    ""
                ),
                IFERROR(
                    INDEX(Hulpsheets!$AH$3:$AK$18,
                        MATCH($C$9,Hulpsheets!$AG$3:$AG$18,0),
                        MATCH($C$6,Hulpsheets!$AH$3:$AK$3,0)
                    ),
                    ""
                )
            )
        )
    )
)</f>
        <v/>
      </c>
      <c r="N74" s="397">
        <f t="shared" si="22"/>
        <v>0</v>
      </c>
      <c r="O74" s="77" t="str">
        <f t="shared" si="23"/>
        <v/>
      </c>
      <c r="P74" s="86" t="str">
        <f t="shared" si="24"/>
        <v/>
      </c>
      <c r="R74" s="404"/>
      <c r="S74" s="403" t="str">
        <f t="shared" ref="S74:S97" si="29">IFERROR($R74*(1-$M74),"")</f>
        <v/>
      </c>
      <c r="T74" s="130" t="str">
        <f t="shared" si="25"/>
        <v/>
      </c>
      <c r="U74" s="70"/>
      <c r="V74" s="404"/>
      <c r="W74" s="70"/>
      <c r="X74" s="404"/>
      <c r="Z74" s="407" t="str">
        <f t="shared" ref="Z74:Z97" si="30">IFERROR($V74*(1-$M74),"")</f>
        <v/>
      </c>
      <c r="AA74" s="130" t="str">
        <f t="shared" si="26"/>
        <v/>
      </c>
      <c r="AB74" s="407" t="str">
        <f t="shared" si="27"/>
        <v/>
      </c>
      <c r="AC74" s="130" t="str">
        <f t="shared" si="28"/>
        <v/>
      </c>
      <c r="AD74" s="461"/>
    </row>
    <row r="75" spans="1:30" x14ac:dyDescent="0.2">
      <c r="B75" s="514"/>
      <c r="C75" s="515"/>
      <c r="D75" s="515"/>
      <c r="E75" s="515"/>
      <c r="F75" s="515"/>
      <c r="G75" s="515"/>
      <c r="H75" s="515"/>
      <c r="I75" s="515"/>
      <c r="J75" s="48"/>
      <c r="K75" s="254"/>
      <c r="L75" s="429" t="s">
        <v>120</v>
      </c>
      <c r="M75" s="257" t="str">
        <f>IF(LEN($C$5)&lt;=1,
    "",
    IF(
        OR($C$5="Overige (zorg-)instellingen",$C$5="Onderneming"),
        IF(Basisgegevens!$C$5="Ja",
            IFERROR(
                INDEX(Hulpsheets!$AO$3:$AR$18,
                    MATCH($C$9,Hulpsheets!$AN$3:$AN$18,0),
                    MATCH($C$6,Hulpsheets!$AO$3:$AR$3,0)
                ),
                ""
            ),
            IFERROR(
                INDEX(Hulpsheets!$AH$3:$AK$18,
                    MATCH($C$9,Hulpsheets!$AG$3:$AG$18,0),
                    MATCH($C$6,Hulpsheets!$AH$3:$AK$3,0)
                ),
                ""
            )
        ),
        IF($L75="Niet-economische activiteit",
            100%,
            IF(Basisgegevens!$C$5="Ja",
                IFERROR(
                    INDEX(Hulpsheets!$AO$3:$AR$18,
                        MATCH($C$9,Hulpsheets!$AN$3:$AN$18,0),
                        MATCH($C$6,Hulpsheets!$AO$3:$AR$3,0)
                    ),
                    ""
                ),
                IFERROR(
                    INDEX(Hulpsheets!$AH$3:$AK$18,
                        MATCH($C$9,Hulpsheets!$AG$3:$AG$18,0),
                        MATCH($C$6,Hulpsheets!$AH$3:$AK$3,0)
                    ),
                    ""
                )
            )
        )
    )
)</f>
        <v/>
      </c>
      <c r="N75" s="397">
        <f t="shared" si="22"/>
        <v>0</v>
      </c>
      <c r="O75" s="77" t="str">
        <f t="shared" si="23"/>
        <v/>
      </c>
      <c r="P75" s="86" t="str">
        <f t="shared" si="24"/>
        <v/>
      </c>
      <c r="R75" s="404"/>
      <c r="S75" s="403" t="str">
        <f t="shared" si="29"/>
        <v/>
      </c>
      <c r="T75" s="130" t="str">
        <f t="shared" si="25"/>
        <v/>
      </c>
      <c r="U75" s="70"/>
      <c r="V75" s="404"/>
      <c r="W75" s="70"/>
      <c r="X75" s="404"/>
      <c r="Z75" s="407" t="str">
        <f t="shared" si="30"/>
        <v/>
      </c>
      <c r="AA75" s="130" t="str">
        <f t="shared" si="26"/>
        <v/>
      </c>
      <c r="AB75" s="407" t="str">
        <f t="shared" si="27"/>
        <v/>
      </c>
      <c r="AC75" s="130" t="str">
        <f t="shared" si="28"/>
        <v/>
      </c>
      <c r="AD75" s="461"/>
    </row>
    <row r="76" spans="1:30" x14ac:dyDescent="0.2">
      <c r="B76" s="514"/>
      <c r="C76" s="515"/>
      <c r="D76" s="515"/>
      <c r="E76" s="515"/>
      <c r="F76" s="515"/>
      <c r="G76" s="515"/>
      <c r="H76" s="515"/>
      <c r="I76" s="515"/>
      <c r="J76" s="48"/>
      <c r="K76" s="254"/>
      <c r="L76" s="429" t="s">
        <v>120</v>
      </c>
      <c r="M76" s="257" t="str">
        <f>IF(LEN($C$5)&lt;=1,
    "",
    IF(
        OR($C$5="Overige (zorg-)instellingen",$C$5="Onderneming"),
        IF(Basisgegevens!$C$5="Ja",
            IFERROR(
                INDEX(Hulpsheets!$AO$3:$AR$18,
                    MATCH($C$9,Hulpsheets!$AN$3:$AN$18,0),
                    MATCH($C$6,Hulpsheets!$AO$3:$AR$3,0)
                ),
                ""
            ),
            IFERROR(
                INDEX(Hulpsheets!$AH$3:$AK$18,
                    MATCH($C$9,Hulpsheets!$AG$3:$AG$18,0),
                    MATCH($C$6,Hulpsheets!$AH$3:$AK$3,0)
                ),
                ""
            )
        ),
        IF($L76="Niet-economische activiteit",
            100%,
            IF(Basisgegevens!$C$5="Ja",
                IFERROR(
                    INDEX(Hulpsheets!$AO$3:$AR$18,
                        MATCH($C$9,Hulpsheets!$AN$3:$AN$18,0),
                        MATCH($C$6,Hulpsheets!$AO$3:$AR$3,0)
                    ),
                    ""
                ),
                IFERROR(
                    INDEX(Hulpsheets!$AH$3:$AK$18,
                        MATCH($C$9,Hulpsheets!$AG$3:$AG$18,0),
                        MATCH($C$6,Hulpsheets!$AH$3:$AK$3,0)
                    ),
                    ""
                )
            )
        )
    )
)</f>
        <v/>
      </c>
      <c r="N76" s="397">
        <f t="shared" si="22"/>
        <v>0</v>
      </c>
      <c r="O76" s="77" t="str">
        <f t="shared" si="23"/>
        <v/>
      </c>
      <c r="P76" s="86" t="str">
        <f t="shared" si="24"/>
        <v/>
      </c>
      <c r="R76" s="404"/>
      <c r="S76" s="403" t="str">
        <f t="shared" si="29"/>
        <v/>
      </c>
      <c r="T76" s="130" t="str">
        <f t="shared" si="25"/>
        <v/>
      </c>
      <c r="U76" s="70"/>
      <c r="V76" s="404"/>
      <c r="W76" s="70"/>
      <c r="X76" s="404"/>
      <c r="Z76" s="407" t="str">
        <f t="shared" si="30"/>
        <v/>
      </c>
      <c r="AA76" s="130" t="str">
        <f t="shared" si="26"/>
        <v/>
      </c>
      <c r="AB76" s="407" t="str">
        <f t="shared" si="27"/>
        <v/>
      </c>
      <c r="AC76" s="130" t="str">
        <f t="shared" si="28"/>
        <v/>
      </c>
      <c r="AD76" s="461"/>
    </row>
    <row r="77" spans="1:30" x14ac:dyDescent="0.2">
      <c r="B77" s="500"/>
      <c r="C77" s="501"/>
      <c r="D77" s="501"/>
      <c r="E77" s="501"/>
      <c r="F77" s="501"/>
      <c r="G77" s="501"/>
      <c r="H77" s="501"/>
      <c r="I77" s="502"/>
      <c r="J77" s="48"/>
      <c r="K77" s="254"/>
      <c r="L77" s="429" t="s">
        <v>120</v>
      </c>
      <c r="M77" s="257" t="str">
        <f>IF(LEN($C$5)&lt;=1,
    "",
    IF(
        OR($C$5="Overige (zorg-)instellingen",$C$5="Onderneming"),
        IF(Basisgegevens!$C$5="Ja",
            IFERROR(
                INDEX(Hulpsheets!$AO$3:$AR$18,
                    MATCH($C$9,Hulpsheets!$AN$3:$AN$18,0),
                    MATCH($C$6,Hulpsheets!$AO$3:$AR$3,0)
                ),
                ""
            ),
            IFERROR(
                INDEX(Hulpsheets!$AH$3:$AK$18,
                    MATCH($C$9,Hulpsheets!$AG$3:$AG$18,0),
                    MATCH($C$6,Hulpsheets!$AH$3:$AK$3,0)
                ),
                ""
            )
        ),
        IF($L77="Niet-economische activiteit",
            100%,
            IF(Basisgegevens!$C$5="Ja",
                IFERROR(
                    INDEX(Hulpsheets!$AO$3:$AR$18,
                        MATCH($C$9,Hulpsheets!$AN$3:$AN$18,0),
                        MATCH($C$6,Hulpsheets!$AO$3:$AR$3,0)
                    ),
                    ""
                ),
                IFERROR(
                    INDEX(Hulpsheets!$AH$3:$AK$18,
                        MATCH($C$9,Hulpsheets!$AG$3:$AG$18,0),
                        MATCH($C$6,Hulpsheets!$AH$3:$AK$3,0)
                    ),
                    ""
                )
            )
        )
    )
)</f>
        <v/>
      </c>
      <c r="N77" s="397">
        <f t="shared" si="22"/>
        <v>0</v>
      </c>
      <c r="O77" s="77" t="str">
        <f t="shared" si="23"/>
        <v/>
      </c>
      <c r="P77" s="86" t="str">
        <f t="shared" si="24"/>
        <v/>
      </c>
      <c r="R77" s="404"/>
      <c r="S77" s="403" t="str">
        <f t="shared" si="29"/>
        <v/>
      </c>
      <c r="T77" s="130" t="str">
        <f t="shared" si="25"/>
        <v/>
      </c>
      <c r="U77" s="70"/>
      <c r="V77" s="404"/>
      <c r="W77" s="70"/>
      <c r="X77" s="404"/>
      <c r="Z77" s="407" t="str">
        <f t="shared" si="30"/>
        <v/>
      </c>
      <c r="AA77" s="130" t="str">
        <f t="shared" si="26"/>
        <v/>
      </c>
      <c r="AB77" s="407" t="str">
        <f t="shared" si="27"/>
        <v/>
      </c>
      <c r="AC77" s="130" t="str">
        <f t="shared" si="28"/>
        <v/>
      </c>
      <c r="AD77" s="461"/>
    </row>
    <row r="78" spans="1:30" x14ac:dyDescent="0.2">
      <c r="B78" s="514"/>
      <c r="C78" s="515"/>
      <c r="D78" s="515"/>
      <c r="E78" s="515"/>
      <c r="F78" s="515"/>
      <c r="G78" s="515"/>
      <c r="H78" s="515"/>
      <c r="I78" s="515"/>
      <c r="J78" s="48"/>
      <c r="K78" s="254"/>
      <c r="L78" s="429" t="s">
        <v>120</v>
      </c>
      <c r="M78" s="257" t="str">
        <f>IF(LEN($C$5)&lt;=1,
    "",
    IF(
        OR($C$5="Overige (zorg-)instellingen",$C$5="Onderneming"),
        IF(Basisgegevens!$C$5="Ja",
            IFERROR(
                INDEX(Hulpsheets!$AO$3:$AR$18,
                    MATCH($C$9,Hulpsheets!$AN$3:$AN$18,0),
                    MATCH($C$6,Hulpsheets!$AO$3:$AR$3,0)
                ),
                ""
            ),
            IFERROR(
                INDEX(Hulpsheets!$AH$3:$AK$18,
                    MATCH($C$9,Hulpsheets!$AG$3:$AG$18,0),
                    MATCH($C$6,Hulpsheets!$AH$3:$AK$3,0)
                ),
                ""
            )
        ),
        IF($L78="Niet-economische activiteit",
            100%,
            IF(Basisgegevens!$C$5="Ja",
                IFERROR(
                    INDEX(Hulpsheets!$AO$3:$AR$18,
                        MATCH($C$9,Hulpsheets!$AN$3:$AN$18,0),
                        MATCH($C$6,Hulpsheets!$AO$3:$AR$3,0)
                    ),
                    ""
                ),
                IFERROR(
                    INDEX(Hulpsheets!$AH$3:$AK$18,
                        MATCH($C$9,Hulpsheets!$AG$3:$AG$18,0),
                        MATCH($C$6,Hulpsheets!$AH$3:$AK$3,0)
                    ),
                    ""
                )
            )
        )
    )
)</f>
        <v/>
      </c>
      <c r="N78" s="397">
        <f t="shared" si="22"/>
        <v>0</v>
      </c>
      <c r="O78" s="77" t="str">
        <f t="shared" si="23"/>
        <v/>
      </c>
      <c r="P78" s="86" t="str">
        <f t="shared" si="24"/>
        <v/>
      </c>
      <c r="R78" s="404"/>
      <c r="S78" s="403" t="str">
        <f t="shared" si="29"/>
        <v/>
      </c>
      <c r="T78" s="377" t="str">
        <f t="shared" si="25"/>
        <v/>
      </c>
      <c r="U78" s="70"/>
      <c r="V78" s="404"/>
      <c r="W78" s="70"/>
      <c r="X78" s="404"/>
      <c r="Z78" s="407" t="str">
        <f t="shared" si="30"/>
        <v/>
      </c>
      <c r="AA78" s="130" t="str">
        <f t="shared" si="26"/>
        <v/>
      </c>
      <c r="AB78" s="407" t="str">
        <f t="shared" si="27"/>
        <v/>
      </c>
      <c r="AC78" s="130" t="str">
        <f t="shared" si="28"/>
        <v/>
      </c>
      <c r="AD78" s="461"/>
    </row>
    <row r="79" spans="1:30" x14ac:dyDescent="0.2">
      <c r="B79" s="514"/>
      <c r="C79" s="515"/>
      <c r="D79" s="515"/>
      <c r="E79" s="515"/>
      <c r="F79" s="515"/>
      <c r="G79" s="515"/>
      <c r="H79" s="515"/>
      <c r="I79" s="515"/>
      <c r="J79" s="48"/>
      <c r="K79" s="254"/>
      <c r="L79" s="429" t="s">
        <v>120</v>
      </c>
      <c r="M79" s="257" t="str">
        <f>IF(LEN($C$5)&lt;=1,
    "",
    IF(
        OR($C$5="Overige (zorg-)instellingen",$C$5="Onderneming"),
        IF(Basisgegevens!$C$5="Ja",
            IFERROR(
                INDEX(Hulpsheets!$AO$3:$AR$18,
                    MATCH($C$9,Hulpsheets!$AN$3:$AN$18,0),
                    MATCH($C$6,Hulpsheets!$AO$3:$AR$3,0)
                ),
                ""
            ),
            IFERROR(
                INDEX(Hulpsheets!$AH$3:$AK$18,
                    MATCH($C$9,Hulpsheets!$AG$3:$AG$18,0),
                    MATCH($C$6,Hulpsheets!$AH$3:$AK$3,0)
                ),
                ""
            )
        ),
        IF($L79="Niet-economische activiteit",
            100%,
            IF(Basisgegevens!$C$5="Ja",
                IFERROR(
                    INDEX(Hulpsheets!$AO$3:$AR$18,
                        MATCH($C$9,Hulpsheets!$AN$3:$AN$18,0),
                        MATCH($C$6,Hulpsheets!$AO$3:$AR$3,0)
                    ),
                    ""
                ),
                IFERROR(
                    INDEX(Hulpsheets!$AH$3:$AK$18,
                        MATCH($C$9,Hulpsheets!$AG$3:$AG$18,0),
                        MATCH($C$6,Hulpsheets!$AH$3:$AK$3,0)
                    ),
                    ""
                )
            )
        )
    )
)</f>
        <v/>
      </c>
      <c r="N79" s="397">
        <f t="shared" si="22"/>
        <v>0</v>
      </c>
      <c r="O79" s="77" t="str">
        <f t="shared" si="23"/>
        <v/>
      </c>
      <c r="P79" s="86" t="str">
        <f t="shared" si="24"/>
        <v/>
      </c>
      <c r="R79" s="404"/>
      <c r="S79" s="403" t="str">
        <f t="shared" si="29"/>
        <v/>
      </c>
      <c r="T79" s="377" t="str">
        <f t="shared" si="25"/>
        <v/>
      </c>
      <c r="U79" s="70"/>
      <c r="V79" s="404"/>
      <c r="W79" s="70"/>
      <c r="X79" s="404"/>
      <c r="Z79" s="407" t="str">
        <f t="shared" si="30"/>
        <v/>
      </c>
      <c r="AA79" s="130" t="str">
        <f t="shared" si="26"/>
        <v/>
      </c>
      <c r="AB79" s="407" t="str">
        <f t="shared" si="27"/>
        <v/>
      </c>
      <c r="AC79" s="130" t="str">
        <f t="shared" si="28"/>
        <v/>
      </c>
      <c r="AD79" s="461"/>
    </row>
    <row r="80" spans="1:30" x14ac:dyDescent="0.2">
      <c r="B80" s="500"/>
      <c r="C80" s="501"/>
      <c r="D80" s="501"/>
      <c r="E80" s="501"/>
      <c r="F80" s="501"/>
      <c r="G80" s="501"/>
      <c r="H80" s="501"/>
      <c r="I80" s="502"/>
      <c r="J80" s="48"/>
      <c r="K80" s="254"/>
      <c r="L80" s="429" t="s">
        <v>120</v>
      </c>
      <c r="M80" s="257" t="str">
        <f>IF(LEN($C$5)&lt;=1,
    "",
    IF(
        OR($C$5="Overige (zorg-)instellingen",$C$5="Onderneming"),
        IF(Basisgegevens!$C$5="Ja",
            IFERROR(
                INDEX(Hulpsheets!$AO$3:$AR$18,
                    MATCH($C$9,Hulpsheets!$AN$3:$AN$18,0),
                    MATCH($C$6,Hulpsheets!$AO$3:$AR$3,0)
                ),
                ""
            ),
            IFERROR(
                INDEX(Hulpsheets!$AH$3:$AK$18,
                    MATCH($C$9,Hulpsheets!$AG$3:$AG$18,0),
                    MATCH($C$6,Hulpsheets!$AH$3:$AK$3,0)
                ),
                ""
            )
        ),
        IF($L80="Niet-economische activiteit",
            100%,
            IF(Basisgegevens!$C$5="Ja",
                IFERROR(
                    INDEX(Hulpsheets!$AO$3:$AR$18,
                        MATCH($C$9,Hulpsheets!$AN$3:$AN$18,0),
                        MATCH($C$6,Hulpsheets!$AO$3:$AR$3,0)
                    ),
                    ""
                ),
                IFERROR(
                    INDEX(Hulpsheets!$AH$3:$AK$18,
                        MATCH($C$9,Hulpsheets!$AG$3:$AG$18,0),
                        MATCH($C$6,Hulpsheets!$AH$3:$AK$3,0)
                    ),
                    ""
                )
            )
        )
    )
)</f>
        <v/>
      </c>
      <c r="N80" s="397">
        <f t="shared" si="22"/>
        <v>0</v>
      </c>
      <c r="O80" s="77" t="str">
        <f t="shared" si="23"/>
        <v/>
      </c>
      <c r="P80" s="86" t="str">
        <f t="shared" si="24"/>
        <v/>
      </c>
      <c r="R80" s="404"/>
      <c r="S80" s="403" t="str">
        <f t="shared" si="29"/>
        <v/>
      </c>
      <c r="T80" s="130" t="str">
        <f t="shared" si="25"/>
        <v/>
      </c>
      <c r="U80" s="70"/>
      <c r="V80" s="404"/>
      <c r="W80" s="70"/>
      <c r="X80" s="404"/>
      <c r="Z80" s="407" t="str">
        <f t="shared" si="30"/>
        <v/>
      </c>
      <c r="AA80" s="130" t="str">
        <f t="shared" si="26"/>
        <v/>
      </c>
      <c r="AB80" s="407" t="str">
        <f t="shared" si="27"/>
        <v/>
      </c>
      <c r="AC80" s="130" t="str">
        <f t="shared" si="28"/>
        <v/>
      </c>
      <c r="AD80" s="461"/>
    </row>
    <row r="81" spans="2:30" x14ac:dyDescent="0.2">
      <c r="B81" s="500"/>
      <c r="C81" s="501"/>
      <c r="D81" s="501"/>
      <c r="E81" s="501"/>
      <c r="F81" s="501"/>
      <c r="G81" s="501"/>
      <c r="H81" s="501"/>
      <c r="I81" s="502"/>
      <c r="J81" s="48"/>
      <c r="K81" s="254"/>
      <c r="L81" s="429" t="s">
        <v>120</v>
      </c>
      <c r="M81" s="257" t="str">
        <f>IF(LEN($C$5)&lt;=1,
    "",
    IF(
        OR($C$5="Overige (zorg-)instellingen",$C$5="Onderneming"),
        IF(Basisgegevens!$C$5="Ja",
            IFERROR(
                INDEX(Hulpsheets!$AO$3:$AR$18,
                    MATCH($C$9,Hulpsheets!$AN$3:$AN$18,0),
                    MATCH($C$6,Hulpsheets!$AO$3:$AR$3,0)
                ),
                ""
            ),
            IFERROR(
                INDEX(Hulpsheets!$AH$3:$AK$18,
                    MATCH($C$9,Hulpsheets!$AG$3:$AG$18,0),
                    MATCH($C$6,Hulpsheets!$AH$3:$AK$3,0)
                ),
                ""
            )
        ),
        IF($L81="Niet-economische activiteit",
            100%,
            IF(Basisgegevens!$C$5="Ja",
                IFERROR(
                    INDEX(Hulpsheets!$AO$3:$AR$18,
                        MATCH($C$9,Hulpsheets!$AN$3:$AN$18,0),
                        MATCH($C$6,Hulpsheets!$AO$3:$AR$3,0)
                    ),
                    ""
                ),
                IFERROR(
                    INDEX(Hulpsheets!$AH$3:$AK$18,
                        MATCH($C$9,Hulpsheets!$AG$3:$AG$18,0),
                        MATCH($C$6,Hulpsheets!$AH$3:$AK$3,0)
                    ),
                    ""
                )
            )
        )
    )
)</f>
        <v/>
      </c>
      <c r="N81" s="397">
        <f t="shared" si="22"/>
        <v>0</v>
      </c>
      <c r="O81" s="77" t="str">
        <f t="shared" si="23"/>
        <v/>
      </c>
      <c r="P81" s="86" t="str">
        <f t="shared" si="24"/>
        <v/>
      </c>
      <c r="R81" s="404"/>
      <c r="S81" s="403" t="str">
        <f t="shared" si="29"/>
        <v/>
      </c>
      <c r="T81" s="130" t="str">
        <f t="shared" si="25"/>
        <v/>
      </c>
      <c r="U81" s="70"/>
      <c r="V81" s="404"/>
      <c r="W81" s="70"/>
      <c r="X81" s="404"/>
      <c r="Z81" s="407" t="str">
        <f t="shared" si="30"/>
        <v/>
      </c>
      <c r="AA81" s="130" t="str">
        <f t="shared" si="26"/>
        <v/>
      </c>
      <c r="AB81" s="407" t="str">
        <f t="shared" si="27"/>
        <v/>
      </c>
      <c r="AC81" s="130" t="str">
        <f t="shared" si="28"/>
        <v/>
      </c>
      <c r="AD81" s="461"/>
    </row>
    <row r="82" spans="2:30" x14ac:dyDescent="0.2">
      <c r="B82" s="500"/>
      <c r="C82" s="501"/>
      <c r="D82" s="501"/>
      <c r="E82" s="501"/>
      <c r="F82" s="501"/>
      <c r="G82" s="501"/>
      <c r="H82" s="501"/>
      <c r="I82" s="502"/>
      <c r="J82" s="48"/>
      <c r="K82" s="254"/>
      <c r="L82" s="429" t="s">
        <v>120</v>
      </c>
      <c r="M82" s="257" t="str">
        <f>IF(LEN($C$5)&lt;=1,
    "",
    IF(
        OR($C$5="Overige (zorg-)instellingen",$C$5="Onderneming"),
        IF(Basisgegevens!$C$5="Ja",
            IFERROR(
                INDEX(Hulpsheets!$AO$3:$AR$18,
                    MATCH($C$9,Hulpsheets!$AN$3:$AN$18,0),
                    MATCH($C$6,Hulpsheets!$AO$3:$AR$3,0)
                ),
                ""
            ),
            IFERROR(
                INDEX(Hulpsheets!$AH$3:$AK$18,
                    MATCH($C$9,Hulpsheets!$AG$3:$AG$18,0),
                    MATCH($C$6,Hulpsheets!$AH$3:$AK$3,0)
                ),
                ""
            )
        ),
        IF($L82="Niet-economische activiteit",
            100%,
            IF(Basisgegevens!$C$5="Ja",
                IFERROR(
                    INDEX(Hulpsheets!$AO$3:$AR$18,
                        MATCH($C$9,Hulpsheets!$AN$3:$AN$18,0),
                        MATCH($C$6,Hulpsheets!$AO$3:$AR$3,0)
                    ),
                    ""
                ),
                IFERROR(
                    INDEX(Hulpsheets!$AH$3:$AK$18,
                        MATCH($C$9,Hulpsheets!$AG$3:$AG$18,0),
                        MATCH($C$6,Hulpsheets!$AH$3:$AK$3,0)
                    ),
                    ""
                )
            )
        )
    )
)</f>
        <v/>
      </c>
      <c r="N82" s="397">
        <f t="shared" si="22"/>
        <v>0</v>
      </c>
      <c r="O82" s="77" t="str">
        <f t="shared" si="23"/>
        <v/>
      </c>
      <c r="P82" s="86" t="str">
        <f t="shared" si="24"/>
        <v/>
      </c>
      <c r="R82" s="404"/>
      <c r="S82" s="403" t="str">
        <f t="shared" si="29"/>
        <v/>
      </c>
      <c r="T82" s="130" t="str">
        <f t="shared" si="25"/>
        <v/>
      </c>
      <c r="U82" s="70"/>
      <c r="V82" s="404"/>
      <c r="W82" s="70"/>
      <c r="X82" s="404"/>
      <c r="Z82" s="407" t="str">
        <f t="shared" si="30"/>
        <v/>
      </c>
      <c r="AA82" s="130" t="str">
        <f t="shared" si="26"/>
        <v/>
      </c>
      <c r="AB82" s="407" t="str">
        <f t="shared" si="27"/>
        <v/>
      </c>
      <c r="AC82" s="130" t="str">
        <f t="shared" si="28"/>
        <v/>
      </c>
      <c r="AD82" s="461"/>
    </row>
    <row r="83" spans="2:30" x14ac:dyDescent="0.2">
      <c r="B83" s="500"/>
      <c r="C83" s="501"/>
      <c r="D83" s="501"/>
      <c r="E83" s="501"/>
      <c r="F83" s="501"/>
      <c r="G83" s="501"/>
      <c r="H83" s="501"/>
      <c r="I83" s="502"/>
      <c r="J83" s="48"/>
      <c r="K83" s="254"/>
      <c r="L83" s="429" t="s">
        <v>120</v>
      </c>
      <c r="M83" s="257" t="str">
        <f>IF(LEN($C$5)&lt;=1,
    "",
    IF(
        OR($C$5="Overige (zorg-)instellingen",$C$5="Onderneming"),
        IF(Basisgegevens!$C$5="Ja",
            IFERROR(
                INDEX(Hulpsheets!$AO$3:$AR$18,
                    MATCH($C$9,Hulpsheets!$AN$3:$AN$18,0),
                    MATCH($C$6,Hulpsheets!$AO$3:$AR$3,0)
                ),
                ""
            ),
            IFERROR(
                INDEX(Hulpsheets!$AH$3:$AK$18,
                    MATCH($C$9,Hulpsheets!$AG$3:$AG$18,0),
                    MATCH($C$6,Hulpsheets!$AH$3:$AK$3,0)
                ),
                ""
            )
        ),
        IF($L83="Niet-economische activiteit",
            100%,
            IF(Basisgegevens!$C$5="Ja",
                IFERROR(
                    INDEX(Hulpsheets!$AO$3:$AR$18,
                        MATCH($C$9,Hulpsheets!$AN$3:$AN$18,0),
                        MATCH($C$6,Hulpsheets!$AO$3:$AR$3,0)
                    ),
                    ""
                ),
                IFERROR(
                    INDEX(Hulpsheets!$AH$3:$AK$18,
                        MATCH($C$9,Hulpsheets!$AG$3:$AG$18,0),
                        MATCH($C$6,Hulpsheets!$AH$3:$AK$3,0)
                    ),
                    ""
                )
            )
        )
    )
)</f>
        <v/>
      </c>
      <c r="N83" s="397">
        <f t="shared" si="22"/>
        <v>0</v>
      </c>
      <c r="O83" s="77" t="str">
        <f t="shared" si="23"/>
        <v/>
      </c>
      <c r="P83" s="86" t="str">
        <f t="shared" si="24"/>
        <v/>
      </c>
      <c r="R83" s="404"/>
      <c r="S83" s="403" t="str">
        <f t="shared" si="29"/>
        <v/>
      </c>
      <c r="T83" s="130" t="str">
        <f t="shared" si="25"/>
        <v/>
      </c>
      <c r="U83" s="70"/>
      <c r="V83" s="404"/>
      <c r="W83" s="70"/>
      <c r="X83" s="404"/>
      <c r="Z83" s="407" t="str">
        <f t="shared" si="30"/>
        <v/>
      </c>
      <c r="AA83" s="130" t="str">
        <f t="shared" si="26"/>
        <v/>
      </c>
      <c r="AB83" s="407" t="str">
        <f t="shared" si="27"/>
        <v/>
      </c>
      <c r="AC83" s="130" t="str">
        <f t="shared" si="28"/>
        <v/>
      </c>
      <c r="AD83" s="461"/>
    </row>
    <row r="84" spans="2:30" x14ac:dyDescent="0.2">
      <c r="B84" s="500"/>
      <c r="C84" s="501"/>
      <c r="D84" s="501"/>
      <c r="E84" s="501"/>
      <c r="F84" s="501"/>
      <c r="G84" s="501"/>
      <c r="H84" s="501"/>
      <c r="I84" s="502"/>
      <c r="J84" s="48"/>
      <c r="K84" s="254"/>
      <c r="L84" s="429" t="s">
        <v>120</v>
      </c>
      <c r="M84" s="257" t="str">
        <f>IF(LEN($C$5)&lt;=1,
    "",
    IF(
        OR($C$5="Overige (zorg-)instellingen",$C$5="Onderneming"),
        IF(Basisgegevens!$C$5="Ja",
            IFERROR(
                INDEX(Hulpsheets!$AO$3:$AR$18,
                    MATCH($C$9,Hulpsheets!$AN$3:$AN$18,0),
                    MATCH($C$6,Hulpsheets!$AO$3:$AR$3,0)
                ),
                ""
            ),
            IFERROR(
                INDEX(Hulpsheets!$AH$3:$AK$18,
                    MATCH($C$9,Hulpsheets!$AG$3:$AG$18,0),
                    MATCH($C$6,Hulpsheets!$AH$3:$AK$3,0)
                ),
                ""
            )
        ),
        IF($L84="Niet-economische activiteit",
            100%,
            IF(Basisgegevens!$C$5="Ja",
                IFERROR(
                    INDEX(Hulpsheets!$AO$3:$AR$18,
                        MATCH($C$9,Hulpsheets!$AN$3:$AN$18,0),
                        MATCH($C$6,Hulpsheets!$AO$3:$AR$3,0)
                    ),
                    ""
                ),
                IFERROR(
                    INDEX(Hulpsheets!$AH$3:$AK$18,
                        MATCH($C$9,Hulpsheets!$AG$3:$AG$18,0),
                        MATCH($C$6,Hulpsheets!$AH$3:$AK$3,0)
                    ),
                    ""
                )
            )
        )
    )
)</f>
        <v/>
      </c>
      <c r="N84" s="397">
        <f t="shared" si="22"/>
        <v>0</v>
      </c>
      <c r="O84" s="77" t="str">
        <f t="shared" si="23"/>
        <v/>
      </c>
      <c r="P84" s="86" t="str">
        <f t="shared" si="24"/>
        <v/>
      </c>
      <c r="R84" s="404"/>
      <c r="S84" s="403" t="str">
        <f t="shared" si="29"/>
        <v/>
      </c>
      <c r="T84" s="130" t="str">
        <f t="shared" si="25"/>
        <v/>
      </c>
      <c r="U84" s="70"/>
      <c r="V84" s="404"/>
      <c r="W84" s="70"/>
      <c r="X84" s="404"/>
      <c r="Z84" s="407" t="str">
        <f t="shared" si="30"/>
        <v/>
      </c>
      <c r="AA84" s="130" t="str">
        <f t="shared" si="26"/>
        <v/>
      </c>
      <c r="AB84" s="407" t="str">
        <f t="shared" si="27"/>
        <v/>
      </c>
      <c r="AC84" s="130" t="str">
        <f t="shared" si="28"/>
        <v/>
      </c>
      <c r="AD84" s="461"/>
    </row>
    <row r="85" spans="2:30" x14ac:dyDescent="0.2">
      <c r="B85" s="500"/>
      <c r="C85" s="501"/>
      <c r="D85" s="501"/>
      <c r="E85" s="501"/>
      <c r="F85" s="501"/>
      <c r="G85" s="501"/>
      <c r="H85" s="501"/>
      <c r="I85" s="502"/>
      <c r="J85" s="48"/>
      <c r="K85" s="254"/>
      <c r="L85" s="429" t="s">
        <v>120</v>
      </c>
      <c r="M85" s="257" t="str">
        <f>IF(LEN($C$5)&lt;=1,
    "",
    IF(
        OR($C$5="Overige (zorg-)instellingen",$C$5="Onderneming"),
        IF(Basisgegevens!$C$5="Ja",
            IFERROR(
                INDEX(Hulpsheets!$AO$3:$AR$18,
                    MATCH($C$9,Hulpsheets!$AN$3:$AN$18,0),
                    MATCH($C$6,Hulpsheets!$AO$3:$AR$3,0)
                ),
                ""
            ),
            IFERROR(
                INDEX(Hulpsheets!$AH$3:$AK$18,
                    MATCH($C$9,Hulpsheets!$AG$3:$AG$18,0),
                    MATCH($C$6,Hulpsheets!$AH$3:$AK$3,0)
                ),
                ""
            )
        ),
        IF($L85="Niet-economische activiteit",
            100%,
            IF(Basisgegevens!$C$5="Ja",
                IFERROR(
                    INDEX(Hulpsheets!$AO$3:$AR$18,
                        MATCH($C$9,Hulpsheets!$AN$3:$AN$18,0),
                        MATCH($C$6,Hulpsheets!$AO$3:$AR$3,0)
                    ),
                    ""
                ),
                IFERROR(
                    INDEX(Hulpsheets!$AH$3:$AK$18,
                        MATCH($C$9,Hulpsheets!$AG$3:$AG$18,0),
                        MATCH($C$6,Hulpsheets!$AH$3:$AK$3,0)
                    ),
                    ""
                )
            )
        )
    )
)</f>
        <v/>
      </c>
      <c r="N85" s="397">
        <f t="shared" si="22"/>
        <v>0</v>
      </c>
      <c r="O85" s="77" t="str">
        <f t="shared" si="23"/>
        <v/>
      </c>
      <c r="P85" s="86" t="str">
        <f t="shared" si="24"/>
        <v/>
      </c>
      <c r="R85" s="404"/>
      <c r="S85" s="403" t="str">
        <f t="shared" si="29"/>
        <v/>
      </c>
      <c r="T85" s="130" t="str">
        <f t="shared" si="25"/>
        <v/>
      </c>
      <c r="U85" s="70"/>
      <c r="V85" s="404"/>
      <c r="W85" s="70"/>
      <c r="X85" s="404"/>
      <c r="Z85" s="407" t="str">
        <f t="shared" si="30"/>
        <v/>
      </c>
      <c r="AA85" s="130" t="str">
        <f t="shared" si="26"/>
        <v/>
      </c>
      <c r="AB85" s="407" t="str">
        <f t="shared" si="27"/>
        <v/>
      </c>
      <c r="AC85" s="130" t="str">
        <f t="shared" si="28"/>
        <v/>
      </c>
      <c r="AD85" s="461"/>
    </row>
    <row r="86" spans="2:30" x14ac:dyDescent="0.2">
      <c r="B86" s="500"/>
      <c r="C86" s="501"/>
      <c r="D86" s="501"/>
      <c r="E86" s="501"/>
      <c r="F86" s="501"/>
      <c r="G86" s="501"/>
      <c r="H86" s="501"/>
      <c r="I86" s="502"/>
      <c r="J86" s="48"/>
      <c r="K86" s="254"/>
      <c r="L86" s="429" t="s">
        <v>120</v>
      </c>
      <c r="M86" s="257" t="str">
        <f>IF(LEN($C$5)&lt;=1,
    "",
    IF(
        OR($C$5="Overige (zorg-)instellingen",$C$5="Onderneming"),
        IF(Basisgegevens!$C$5="Ja",
            IFERROR(
                INDEX(Hulpsheets!$AO$3:$AR$18,
                    MATCH($C$9,Hulpsheets!$AN$3:$AN$18,0),
                    MATCH($C$6,Hulpsheets!$AO$3:$AR$3,0)
                ),
                ""
            ),
            IFERROR(
                INDEX(Hulpsheets!$AH$3:$AK$18,
                    MATCH($C$9,Hulpsheets!$AG$3:$AG$18,0),
                    MATCH($C$6,Hulpsheets!$AH$3:$AK$3,0)
                ),
                ""
            )
        ),
        IF($L86="Niet-economische activiteit",
            100%,
            IF(Basisgegevens!$C$5="Ja",
                IFERROR(
                    INDEX(Hulpsheets!$AO$3:$AR$18,
                        MATCH($C$9,Hulpsheets!$AN$3:$AN$18,0),
                        MATCH($C$6,Hulpsheets!$AO$3:$AR$3,0)
                    ),
                    ""
                ),
                IFERROR(
                    INDEX(Hulpsheets!$AH$3:$AK$18,
                        MATCH($C$9,Hulpsheets!$AG$3:$AG$18,0),
                        MATCH($C$6,Hulpsheets!$AH$3:$AK$3,0)
                    ),
                    ""
                )
            )
        )
    )
)</f>
        <v/>
      </c>
      <c r="N86" s="397">
        <f t="shared" si="22"/>
        <v>0</v>
      </c>
      <c r="O86" s="77" t="str">
        <f t="shared" si="23"/>
        <v/>
      </c>
      <c r="P86" s="86" t="str">
        <f t="shared" si="24"/>
        <v/>
      </c>
      <c r="R86" s="404"/>
      <c r="S86" s="403" t="str">
        <f t="shared" si="29"/>
        <v/>
      </c>
      <c r="T86" s="130" t="str">
        <f t="shared" si="25"/>
        <v/>
      </c>
      <c r="U86" s="70"/>
      <c r="V86" s="404"/>
      <c r="W86" s="70"/>
      <c r="X86" s="404"/>
      <c r="Z86" s="407" t="str">
        <f t="shared" si="30"/>
        <v/>
      </c>
      <c r="AA86" s="130" t="str">
        <f t="shared" si="26"/>
        <v/>
      </c>
      <c r="AB86" s="407" t="str">
        <f t="shared" si="27"/>
        <v/>
      </c>
      <c r="AC86" s="130" t="str">
        <f t="shared" si="28"/>
        <v/>
      </c>
      <c r="AD86" s="461"/>
    </row>
    <row r="87" spans="2:30" ht="13.5" thickBot="1" x14ac:dyDescent="0.25">
      <c r="B87" s="500"/>
      <c r="C87" s="501"/>
      <c r="D87" s="501"/>
      <c r="E87" s="501"/>
      <c r="F87" s="501"/>
      <c r="G87" s="501"/>
      <c r="H87" s="501"/>
      <c r="I87" s="502"/>
      <c r="J87" s="48"/>
      <c r="K87" s="254"/>
      <c r="L87" s="429" t="s">
        <v>120</v>
      </c>
      <c r="M87" s="257" t="str">
        <f>IF(LEN($C$5)&lt;=1,
    "",
    IF(
        OR($C$5="Overige (zorg-)instellingen",$C$5="Onderneming"),
        IF(Basisgegevens!$C$5="Ja",
            IFERROR(
                INDEX(Hulpsheets!$AO$3:$AR$18,
                    MATCH($C$9,Hulpsheets!$AN$3:$AN$18,0),
                    MATCH($C$6,Hulpsheets!$AO$3:$AR$3,0)
                ),
                ""
            ),
            IFERROR(
                INDEX(Hulpsheets!$AH$3:$AK$18,
                    MATCH($C$9,Hulpsheets!$AG$3:$AG$18,0),
                    MATCH($C$6,Hulpsheets!$AH$3:$AK$3,0)
                ),
                ""
            )
        ),
        IF($L87="Niet-economische activiteit",
            100%,
            IF(Basisgegevens!$C$5="Ja",
                IFERROR(
                    INDEX(Hulpsheets!$AO$3:$AR$18,
                        MATCH($C$9,Hulpsheets!$AN$3:$AN$18,0),
                        MATCH($C$6,Hulpsheets!$AO$3:$AR$3,0)
                    ),
                    ""
                ),
                IFERROR(
                    INDEX(Hulpsheets!$AH$3:$AK$18,
                        MATCH($C$9,Hulpsheets!$AG$3:$AG$18,0),
                        MATCH($C$6,Hulpsheets!$AH$3:$AK$3,0)
                    ),
                    ""
                )
            )
        )
    )
)</f>
        <v/>
      </c>
      <c r="N87" s="397">
        <f t="shared" si="22"/>
        <v>0</v>
      </c>
      <c r="O87" s="77" t="str">
        <f t="shared" si="23"/>
        <v/>
      </c>
      <c r="P87" s="86" t="str">
        <f t="shared" si="24"/>
        <v/>
      </c>
      <c r="R87" s="404"/>
      <c r="S87" s="403" t="str">
        <f t="shared" si="29"/>
        <v/>
      </c>
      <c r="T87" s="130" t="str">
        <f t="shared" si="25"/>
        <v/>
      </c>
      <c r="U87" s="70"/>
      <c r="V87" s="404"/>
      <c r="W87" s="70"/>
      <c r="X87" s="404"/>
      <c r="Z87" s="407" t="str">
        <f t="shared" si="30"/>
        <v/>
      </c>
      <c r="AA87" s="130" t="str">
        <f t="shared" si="26"/>
        <v/>
      </c>
      <c r="AB87" s="407" t="str">
        <f t="shared" si="27"/>
        <v/>
      </c>
      <c r="AC87" s="130" t="str">
        <f t="shared" si="28"/>
        <v/>
      </c>
      <c r="AD87" s="461"/>
    </row>
    <row r="88" spans="2:30" ht="13.5" hidden="1" outlineLevel="1" thickBot="1" x14ac:dyDescent="0.25">
      <c r="B88" s="514"/>
      <c r="C88" s="515"/>
      <c r="D88" s="515"/>
      <c r="E88" s="515"/>
      <c r="F88" s="515"/>
      <c r="G88" s="515"/>
      <c r="H88" s="515"/>
      <c r="I88" s="515"/>
      <c r="J88" s="48"/>
      <c r="K88" s="254"/>
      <c r="L88" s="429" t="s">
        <v>120</v>
      </c>
      <c r="M88" s="257" t="str">
        <f>IF(LEN($C$5)&lt;=1,
    "",
    IF(
        OR($C$5="Overige (zorg-)instellingen",$C$5="Onderneming"),
        IF(Basisgegevens!$C$5="Ja",
            IFERROR(
                INDEX(Hulpsheets!$AO$3:$AR$18,
                    MATCH($C$9,Hulpsheets!$AN$3:$AN$18,0),
                    MATCH($C$6,Hulpsheets!$AO$3:$AR$3,0)
                ),
                ""
            ),
            IFERROR(
                INDEX(Hulpsheets!$AH$3:$AK$18,
                    MATCH($C$9,Hulpsheets!$AG$3:$AG$18,0),
                    MATCH($C$6,Hulpsheets!$AH$3:$AK$3,0)
                ),
                ""
            )
        ),
        IF($L88="Niet-economische activiteit",
            100%,
            IF(Basisgegevens!$C$5="Ja",
                IFERROR(
                    INDEX(Hulpsheets!$AO$3:$AR$18,
                        MATCH($C$9,Hulpsheets!$AN$3:$AN$18,0),
                        MATCH($C$6,Hulpsheets!$AO$3:$AR$3,0)
                    ),
                    ""
                ),
                IFERROR(
                    INDEX(Hulpsheets!$AH$3:$AK$18,
                        MATCH($C$9,Hulpsheets!$AG$3:$AG$18,0),
                        MATCH($C$6,Hulpsheets!$AH$3:$AK$3,0)
                    ),
                    ""
                )
            )
        )
    )
)</f>
        <v/>
      </c>
      <c r="N88" s="397">
        <f t="shared" si="22"/>
        <v>0</v>
      </c>
      <c r="O88" s="77" t="str">
        <f t="shared" si="23"/>
        <v/>
      </c>
      <c r="P88" s="86" t="str">
        <f t="shared" si="24"/>
        <v/>
      </c>
      <c r="R88" s="404"/>
      <c r="S88" s="403" t="str">
        <f t="shared" si="29"/>
        <v/>
      </c>
      <c r="T88" s="130" t="str">
        <f t="shared" si="25"/>
        <v/>
      </c>
      <c r="U88" s="70"/>
      <c r="V88" s="404"/>
      <c r="W88" s="70"/>
      <c r="X88" s="404"/>
      <c r="Z88" s="407" t="str">
        <f t="shared" si="30"/>
        <v/>
      </c>
      <c r="AA88" s="130" t="str">
        <f t="shared" si="26"/>
        <v/>
      </c>
      <c r="AB88" s="407" t="str">
        <f t="shared" si="27"/>
        <v/>
      </c>
      <c r="AC88" s="130" t="str">
        <f t="shared" si="28"/>
        <v/>
      </c>
      <c r="AD88" s="461"/>
    </row>
    <row r="89" spans="2:30" ht="13.5" hidden="1" outlineLevel="1" thickBot="1" x14ac:dyDescent="0.25">
      <c r="B89" s="514"/>
      <c r="C89" s="515"/>
      <c r="D89" s="515"/>
      <c r="E89" s="515"/>
      <c r="F89" s="515"/>
      <c r="G89" s="515"/>
      <c r="H89" s="515"/>
      <c r="I89" s="515"/>
      <c r="J89" s="48"/>
      <c r="K89" s="254"/>
      <c r="L89" s="429" t="s">
        <v>120</v>
      </c>
      <c r="M89" s="257" t="str">
        <f>IF(LEN($C$5)&lt;=1,
    "",
    IF(
        OR($C$5="Overige (zorg-)instellingen",$C$5="Onderneming"),
        IF(Basisgegevens!$C$5="Ja",
            IFERROR(
                INDEX(Hulpsheets!$AO$3:$AR$18,
                    MATCH($C$9,Hulpsheets!$AN$3:$AN$18,0),
                    MATCH($C$6,Hulpsheets!$AO$3:$AR$3,0)
                ),
                ""
            ),
            IFERROR(
                INDEX(Hulpsheets!$AH$3:$AK$18,
                    MATCH($C$9,Hulpsheets!$AG$3:$AG$18,0),
                    MATCH($C$6,Hulpsheets!$AH$3:$AK$3,0)
                ),
                ""
            )
        ),
        IF($L89="Niet-economische activiteit",
            100%,
            IF(Basisgegevens!$C$5="Ja",
                IFERROR(
                    INDEX(Hulpsheets!$AO$3:$AR$18,
                        MATCH($C$9,Hulpsheets!$AN$3:$AN$18,0),
                        MATCH($C$6,Hulpsheets!$AO$3:$AR$3,0)
                    ),
                    ""
                ),
                IFERROR(
                    INDEX(Hulpsheets!$AH$3:$AK$18,
                        MATCH($C$9,Hulpsheets!$AG$3:$AG$18,0),
                        MATCH($C$6,Hulpsheets!$AH$3:$AK$3,0)
                    ),
                    ""
                )
            )
        )
    )
)</f>
        <v/>
      </c>
      <c r="N89" s="397">
        <f t="shared" si="22"/>
        <v>0</v>
      </c>
      <c r="O89" s="77" t="str">
        <f t="shared" si="23"/>
        <v/>
      </c>
      <c r="P89" s="86" t="str">
        <f t="shared" si="24"/>
        <v/>
      </c>
      <c r="R89" s="404"/>
      <c r="S89" s="403" t="str">
        <f t="shared" si="29"/>
        <v/>
      </c>
      <c r="T89" s="130" t="str">
        <f t="shared" si="25"/>
        <v/>
      </c>
      <c r="U89" s="70"/>
      <c r="V89" s="404"/>
      <c r="W89" s="70"/>
      <c r="X89" s="404"/>
      <c r="Z89" s="407" t="str">
        <f t="shared" si="30"/>
        <v/>
      </c>
      <c r="AA89" s="130" t="str">
        <f t="shared" si="26"/>
        <v/>
      </c>
      <c r="AB89" s="407" t="str">
        <f t="shared" si="27"/>
        <v/>
      </c>
      <c r="AC89" s="130" t="str">
        <f t="shared" si="28"/>
        <v/>
      </c>
      <c r="AD89" s="461"/>
    </row>
    <row r="90" spans="2:30" ht="13.5" hidden="1" outlineLevel="1" thickBot="1" x14ac:dyDescent="0.25">
      <c r="B90" s="514"/>
      <c r="C90" s="515"/>
      <c r="D90" s="515"/>
      <c r="E90" s="515"/>
      <c r="F90" s="515"/>
      <c r="G90" s="515"/>
      <c r="H90" s="515"/>
      <c r="I90" s="515"/>
      <c r="J90" s="48"/>
      <c r="K90" s="254"/>
      <c r="L90" s="429" t="s">
        <v>120</v>
      </c>
      <c r="M90" s="257" t="str">
        <f>IF(LEN($C$5)&lt;=1,
    "",
    IF(
        OR($C$5="Overige (zorg-)instellingen",$C$5="Onderneming"),
        IF(Basisgegevens!$C$5="Ja",
            IFERROR(
                INDEX(Hulpsheets!$AO$3:$AR$18,
                    MATCH($C$9,Hulpsheets!$AN$3:$AN$18,0),
                    MATCH($C$6,Hulpsheets!$AO$3:$AR$3,0)
                ),
                ""
            ),
            IFERROR(
                INDEX(Hulpsheets!$AH$3:$AK$18,
                    MATCH($C$9,Hulpsheets!$AG$3:$AG$18,0),
                    MATCH($C$6,Hulpsheets!$AH$3:$AK$3,0)
                ),
                ""
            )
        ),
        IF($L90="Niet-economische activiteit",
            100%,
            IF(Basisgegevens!$C$5="Ja",
                IFERROR(
                    INDEX(Hulpsheets!$AO$3:$AR$18,
                        MATCH($C$9,Hulpsheets!$AN$3:$AN$18,0),
                        MATCH($C$6,Hulpsheets!$AO$3:$AR$3,0)
                    ),
                    ""
                ),
                IFERROR(
                    INDEX(Hulpsheets!$AH$3:$AK$18,
                        MATCH($C$9,Hulpsheets!$AG$3:$AG$18,0),
                        MATCH($C$6,Hulpsheets!$AH$3:$AK$3,0)
                    ),
                    ""
                )
            )
        )
    )
)</f>
        <v/>
      </c>
      <c r="N90" s="397">
        <f t="shared" si="22"/>
        <v>0</v>
      </c>
      <c r="O90" s="77" t="str">
        <f t="shared" si="23"/>
        <v/>
      </c>
      <c r="P90" s="86" t="str">
        <f t="shared" si="24"/>
        <v/>
      </c>
      <c r="R90" s="404"/>
      <c r="S90" s="403" t="str">
        <f t="shared" si="29"/>
        <v/>
      </c>
      <c r="T90" s="130" t="str">
        <f t="shared" si="25"/>
        <v/>
      </c>
      <c r="U90" s="70"/>
      <c r="V90" s="404"/>
      <c r="W90" s="70"/>
      <c r="X90" s="404"/>
      <c r="Z90" s="407" t="str">
        <f t="shared" si="30"/>
        <v/>
      </c>
      <c r="AA90" s="130" t="str">
        <f t="shared" si="26"/>
        <v/>
      </c>
      <c r="AB90" s="407" t="str">
        <f t="shared" si="27"/>
        <v/>
      </c>
      <c r="AC90" s="130" t="str">
        <f t="shared" si="28"/>
        <v/>
      </c>
      <c r="AD90" s="461"/>
    </row>
    <row r="91" spans="2:30" ht="13.5" hidden="1" outlineLevel="1" thickBot="1" x14ac:dyDescent="0.25">
      <c r="B91" s="514"/>
      <c r="C91" s="515"/>
      <c r="D91" s="515"/>
      <c r="E91" s="515"/>
      <c r="F91" s="515"/>
      <c r="G91" s="515"/>
      <c r="H91" s="515"/>
      <c r="I91" s="515"/>
      <c r="J91" s="48"/>
      <c r="K91" s="254"/>
      <c r="L91" s="429" t="s">
        <v>120</v>
      </c>
      <c r="M91" s="257" t="str">
        <f>IF(LEN($C$5)&lt;=1,
    "",
    IF(
        OR($C$5="Overige (zorg-)instellingen",$C$5="Onderneming"),
        IF(Basisgegevens!$C$5="Ja",
            IFERROR(
                INDEX(Hulpsheets!$AO$3:$AR$18,
                    MATCH($C$9,Hulpsheets!$AN$3:$AN$18,0),
                    MATCH($C$6,Hulpsheets!$AO$3:$AR$3,0)
                ),
                ""
            ),
            IFERROR(
                INDEX(Hulpsheets!$AH$3:$AK$18,
                    MATCH($C$9,Hulpsheets!$AG$3:$AG$18,0),
                    MATCH($C$6,Hulpsheets!$AH$3:$AK$3,0)
                ),
                ""
            )
        ),
        IF($L91="Niet-economische activiteit",
            100%,
            IF(Basisgegevens!$C$5="Ja",
                IFERROR(
                    INDEX(Hulpsheets!$AO$3:$AR$18,
                        MATCH($C$9,Hulpsheets!$AN$3:$AN$18,0),
                        MATCH($C$6,Hulpsheets!$AO$3:$AR$3,0)
                    ),
                    ""
                ),
                IFERROR(
                    INDEX(Hulpsheets!$AH$3:$AK$18,
                        MATCH($C$9,Hulpsheets!$AG$3:$AG$18,0),
                        MATCH($C$6,Hulpsheets!$AH$3:$AK$3,0)
                    ),
                    ""
                )
            )
        )
    )
)</f>
        <v/>
      </c>
      <c r="N91" s="397">
        <f t="shared" si="22"/>
        <v>0</v>
      </c>
      <c r="O91" s="77" t="str">
        <f t="shared" si="23"/>
        <v/>
      </c>
      <c r="P91" s="86" t="str">
        <f t="shared" si="24"/>
        <v/>
      </c>
      <c r="R91" s="404"/>
      <c r="S91" s="403" t="str">
        <f t="shared" si="29"/>
        <v/>
      </c>
      <c r="T91" s="130" t="str">
        <f t="shared" si="25"/>
        <v/>
      </c>
      <c r="U91" s="70"/>
      <c r="V91" s="404"/>
      <c r="W91" s="70"/>
      <c r="X91" s="404"/>
      <c r="Z91" s="407" t="str">
        <f t="shared" si="30"/>
        <v/>
      </c>
      <c r="AA91" s="130" t="str">
        <f t="shared" si="26"/>
        <v/>
      </c>
      <c r="AB91" s="407" t="str">
        <f t="shared" si="27"/>
        <v/>
      </c>
      <c r="AC91" s="130" t="str">
        <f t="shared" si="28"/>
        <v/>
      </c>
      <c r="AD91" s="461"/>
    </row>
    <row r="92" spans="2:30" ht="13.5" hidden="1" outlineLevel="1" thickBot="1" x14ac:dyDescent="0.25">
      <c r="B92" s="514"/>
      <c r="C92" s="515"/>
      <c r="D92" s="515"/>
      <c r="E92" s="515"/>
      <c r="F92" s="515"/>
      <c r="G92" s="515"/>
      <c r="H92" s="515"/>
      <c r="I92" s="515"/>
      <c r="J92" s="48"/>
      <c r="K92" s="254"/>
      <c r="L92" s="429" t="s">
        <v>120</v>
      </c>
      <c r="M92" s="257" t="str">
        <f>IF(LEN($C$5)&lt;=1,
    "",
    IF(
        OR($C$5="Overige (zorg-)instellingen",$C$5="Onderneming"),
        IF(Basisgegevens!$C$5="Ja",
            IFERROR(
                INDEX(Hulpsheets!$AO$3:$AR$18,
                    MATCH($C$9,Hulpsheets!$AN$3:$AN$18,0),
                    MATCH($C$6,Hulpsheets!$AO$3:$AR$3,0)
                ),
                ""
            ),
            IFERROR(
                INDEX(Hulpsheets!$AH$3:$AK$18,
                    MATCH($C$9,Hulpsheets!$AG$3:$AG$18,0),
                    MATCH($C$6,Hulpsheets!$AH$3:$AK$3,0)
                ),
                ""
            )
        ),
        IF($L92="Niet-economische activiteit",
            100%,
            IF(Basisgegevens!$C$5="Ja",
                IFERROR(
                    INDEX(Hulpsheets!$AO$3:$AR$18,
                        MATCH($C$9,Hulpsheets!$AN$3:$AN$18,0),
                        MATCH($C$6,Hulpsheets!$AO$3:$AR$3,0)
                    ),
                    ""
                ),
                IFERROR(
                    INDEX(Hulpsheets!$AH$3:$AK$18,
                        MATCH($C$9,Hulpsheets!$AG$3:$AG$18,0),
                        MATCH($C$6,Hulpsheets!$AH$3:$AK$3,0)
                    ),
                    ""
                )
            )
        )
    )
)</f>
        <v/>
      </c>
      <c r="N92" s="397">
        <f t="shared" si="22"/>
        <v>0</v>
      </c>
      <c r="O92" s="77" t="str">
        <f t="shared" si="23"/>
        <v/>
      </c>
      <c r="P92" s="86" t="str">
        <f t="shared" si="24"/>
        <v/>
      </c>
      <c r="R92" s="404"/>
      <c r="S92" s="403" t="str">
        <f t="shared" si="29"/>
        <v/>
      </c>
      <c r="T92" s="130" t="str">
        <f t="shared" si="25"/>
        <v/>
      </c>
      <c r="U92" s="70"/>
      <c r="V92" s="404"/>
      <c r="W92" s="70"/>
      <c r="X92" s="404"/>
      <c r="Z92" s="407" t="str">
        <f t="shared" si="30"/>
        <v/>
      </c>
      <c r="AA92" s="130" t="str">
        <f t="shared" si="26"/>
        <v/>
      </c>
      <c r="AB92" s="407" t="str">
        <f t="shared" si="27"/>
        <v/>
      </c>
      <c r="AC92" s="130" t="str">
        <f t="shared" si="28"/>
        <v/>
      </c>
      <c r="AD92" s="461"/>
    </row>
    <row r="93" spans="2:30" ht="13.5" hidden="1" outlineLevel="1" thickBot="1" x14ac:dyDescent="0.25">
      <c r="B93" s="514"/>
      <c r="C93" s="515"/>
      <c r="D93" s="515"/>
      <c r="E93" s="515"/>
      <c r="F93" s="515"/>
      <c r="G93" s="515"/>
      <c r="H93" s="515"/>
      <c r="I93" s="515"/>
      <c r="J93" s="48"/>
      <c r="K93" s="254"/>
      <c r="L93" s="429" t="s">
        <v>120</v>
      </c>
      <c r="M93" s="257" t="str">
        <f>IF(LEN($C$5)&lt;=1,
    "",
    IF(
        OR($C$5="Overige (zorg-)instellingen",$C$5="Onderneming"),
        IF(Basisgegevens!$C$5="Ja",
            IFERROR(
                INDEX(Hulpsheets!$AO$3:$AR$18,
                    MATCH($C$9,Hulpsheets!$AN$3:$AN$18,0),
                    MATCH($C$6,Hulpsheets!$AO$3:$AR$3,0)
                ),
                ""
            ),
            IFERROR(
                INDEX(Hulpsheets!$AH$3:$AK$18,
                    MATCH($C$9,Hulpsheets!$AG$3:$AG$18,0),
                    MATCH($C$6,Hulpsheets!$AH$3:$AK$3,0)
                ),
                ""
            )
        ),
        IF($L93="Niet-economische activiteit",
            100%,
            IF(Basisgegevens!$C$5="Ja",
                IFERROR(
                    INDEX(Hulpsheets!$AO$3:$AR$18,
                        MATCH($C$9,Hulpsheets!$AN$3:$AN$18,0),
                        MATCH($C$6,Hulpsheets!$AO$3:$AR$3,0)
                    ),
                    ""
                ),
                IFERROR(
                    INDEX(Hulpsheets!$AH$3:$AK$18,
                        MATCH($C$9,Hulpsheets!$AG$3:$AG$18,0),
                        MATCH($C$6,Hulpsheets!$AH$3:$AK$3,0)
                    ),
                    ""
                )
            )
        )
    )
)</f>
        <v/>
      </c>
      <c r="N93" s="397">
        <f t="shared" si="22"/>
        <v>0</v>
      </c>
      <c r="O93" s="77" t="str">
        <f t="shared" si="23"/>
        <v/>
      </c>
      <c r="P93" s="86" t="str">
        <f t="shared" si="24"/>
        <v/>
      </c>
      <c r="R93" s="404"/>
      <c r="S93" s="403" t="str">
        <f t="shared" si="29"/>
        <v/>
      </c>
      <c r="T93" s="130" t="str">
        <f t="shared" si="25"/>
        <v/>
      </c>
      <c r="U93" s="70"/>
      <c r="V93" s="404"/>
      <c r="W93" s="70"/>
      <c r="X93" s="404"/>
      <c r="Z93" s="407" t="str">
        <f t="shared" si="30"/>
        <v/>
      </c>
      <c r="AA93" s="130" t="str">
        <f t="shared" si="26"/>
        <v/>
      </c>
      <c r="AB93" s="407" t="str">
        <f t="shared" si="27"/>
        <v/>
      </c>
      <c r="AC93" s="130" t="str">
        <f t="shared" si="28"/>
        <v/>
      </c>
      <c r="AD93" s="461"/>
    </row>
    <row r="94" spans="2:30" ht="13.5" hidden="1" outlineLevel="1" thickBot="1" x14ac:dyDescent="0.25">
      <c r="B94" s="514"/>
      <c r="C94" s="515"/>
      <c r="D94" s="515"/>
      <c r="E94" s="515"/>
      <c r="F94" s="515"/>
      <c r="G94" s="515"/>
      <c r="H94" s="515"/>
      <c r="I94" s="515"/>
      <c r="J94" s="48"/>
      <c r="K94" s="254"/>
      <c r="L94" s="429" t="s">
        <v>120</v>
      </c>
      <c r="M94" s="257" t="str">
        <f>IF(LEN($C$5)&lt;=1,
    "",
    IF(
        OR($C$5="Overige (zorg-)instellingen",$C$5="Onderneming"),
        IF(Basisgegevens!$C$5="Ja",
            IFERROR(
                INDEX(Hulpsheets!$AO$3:$AR$18,
                    MATCH($C$9,Hulpsheets!$AN$3:$AN$18,0),
                    MATCH($C$6,Hulpsheets!$AO$3:$AR$3,0)
                ),
                ""
            ),
            IFERROR(
                INDEX(Hulpsheets!$AH$3:$AK$18,
                    MATCH($C$9,Hulpsheets!$AG$3:$AG$18,0),
                    MATCH($C$6,Hulpsheets!$AH$3:$AK$3,0)
                ),
                ""
            )
        ),
        IF($L94="Niet-economische activiteit",
            100%,
            IF(Basisgegevens!$C$5="Ja",
                IFERROR(
                    INDEX(Hulpsheets!$AO$3:$AR$18,
                        MATCH($C$9,Hulpsheets!$AN$3:$AN$18,0),
                        MATCH($C$6,Hulpsheets!$AO$3:$AR$3,0)
                    ),
                    ""
                ),
                IFERROR(
                    INDEX(Hulpsheets!$AH$3:$AK$18,
                        MATCH($C$9,Hulpsheets!$AG$3:$AG$18,0),
                        MATCH($C$6,Hulpsheets!$AH$3:$AK$3,0)
                    ),
                    ""
                )
            )
        )
    )
)</f>
        <v/>
      </c>
      <c r="N94" s="397">
        <f t="shared" si="22"/>
        <v>0</v>
      </c>
      <c r="O94" s="77" t="str">
        <f t="shared" si="23"/>
        <v/>
      </c>
      <c r="P94" s="86" t="str">
        <f t="shared" si="24"/>
        <v/>
      </c>
      <c r="R94" s="404"/>
      <c r="S94" s="403" t="str">
        <f t="shared" si="29"/>
        <v/>
      </c>
      <c r="T94" s="130" t="str">
        <f t="shared" si="25"/>
        <v/>
      </c>
      <c r="U94" s="70"/>
      <c r="V94" s="404"/>
      <c r="W94" s="70"/>
      <c r="X94" s="404"/>
      <c r="Z94" s="407" t="str">
        <f t="shared" si="30"/>
        <v/>
      </c>
      <c r="AA94" s="130" t="str">
        <f t="shared" si="26"/>
        <v/>
      </c>
      <c r="AB94" s="407" t="str">
        <f t="shared" si="27"/>
        <v/>
      </c>
      <c r="AC94" s="130" t="str">
        <f t="shared" si="28"/>
        <v/>
      </c>
      <c r="AD94" s="461"/>
    </row>
    <row r="95" spans="2:30" ht="13.5" hidden="1" outlineLevel="1" thickBot="1" x14ac:dyDescent="0.25">
      <c r="B95" s="514"/>
      <c r="C95" s="515"/>
      <c r="D95" s="515"/>
      <c r="E95" s="515"/>
      <c r="F95" s="515"/>
      <c r="G95" s="515"/>
      <c r="H95" s="515"/>
      <c r="I95" s="515"/>
      <c r="J95" s="48"/>
      <c r="K95" s="254"/>
      <c r="L95" s="429" t="s">
        <v>120</v>
      </c>
      <c r="M95" s="257" t="str">
        <f>IF(LEN($C$5)&lt;=1,
    "",
    IF(
        OR($C$5="Overige (zorg-)instellingen",$C$5="Onderneming"),
        IF(Basisgegevens!$C$5="Ja",
            IFERROR(
                INDEX(Hulpsheets!$AO$3:$AR$18,
                    MATCH($C$9,Hulpsheets!$AN$3:$AN$18,0),
                    MATCH($C$6,Hulpsheets!$AO$3:$AR$3,0)
                ),
                ""
            ),
            IFERROR(
                INDEX(Hulpsheets!$AH$3:$AK$18,
                    MATCH($C$9,Hulpsheets!$AG$3:$AG$18,0),
                    MATCH($C$6,Hulpsheets!$AH$3:$AK$3,0)
                ),
                ""
            )
        ),
        IF($L95="Niet-economische activiteit",
            100%,
            IF(Basisgegevens!$C$5="Ja",
                IFERROR(
                    INDEX(Hulpsheets!$AO$3:$AR$18,
                        MATCH($C$9,Hulpsheets!$AN$3:$AN$18,0),
                        MATCH($C$6,Hulpsheets!$AO$3:$AR$3,0)
                    ),
                    ""
                ),
                IFERROR(
                    INDEX(Hulpsheets!$AH$3:$AK$18,
                        MATCH($C$9,Hulpsheets!$AG$3:$AG$18,0),
                        MATCH($C$6,Hulpsheets!$AH$3:$AK$3,0)
                    ),
                    ""
                )
            )
        )
    )
)</f>
        <v/>
      </c>
      <c r="N95" s="397">
        <f t="shared" si="22"/>
        <v>0</v>
      </c>
      <c r="O95" s="77" t="str">
        <f t="shared" si="23"/>
        <v/>
      </c>
      <c r="P95" s="86" t="str">
        <f t="shared" si="24"/>
        <v/>
      </c>
      <c r="R95" s="404"/>
      <c r="S95" s="403" t="str">
        <f t="shared" si="29"/>
        <v/>
      </c>
      <c r="T95" s="130" t="str">
        <f t="shared" si="25"/>
        <v/>
      </c>
      <c r="U95" s="70"/>
      <c r="V95" s="404"/>
      <c r="W95" s="70"/>
      <c r="X95" s="404"/>
      <c r="Z95" s="407" t="str">
        <f t="shared" si="30"/>
        <v/>
      </c>
      <c r="AA95" s="130" t="str">
        <f t="shared" si="26"/>
        <v/>
      </c>
      <c r="AB95" s="407" t="str">
        <f t="shared" si="27"/>
        <v/>
      </c>
      <c r="AC95" s="130" t="str">
        <f t="shared" si="28"/>
        <v/>
      </c>
      <c r="AD95" s="461"/>
    </row>
    <row r="96" spans="2:30" ht="13.5" hidden="1" outlineLevel="1" thickBot="1" x14ac:dyDescent="0.25">
      <c r="B96" s="514"/>
      <c r="C96" s="515"/>
      <c r="D96" s="515"/>
      <c r="E96" s="515"/>
      <c r="F96" s="515"/>
      <c r="G96" s="515"/>
      <c r="H96" s="515"/>
      <c r="I96" s="515"/>
      <c r="J96" s="48"/>
      <c r="K96" s="254"/>
      <c r="L96" s="429" t="s">
        <v>120</v>
      </c>
      <c r="M96" s="257" t="str">
        <f>IF(LEN($C$5)&lt;=1,
    "",
    IF(
        OR($C$5="Overige (zorg-)instellingen",$C$5="Onderneming"),
        IF(Basisgegevens!$C$5="Ja",
            IFERROR(
                INDEX(Hulpsheets!$AO$3:$AR$18,
                    MATCH($C$9,Hulpsheets!$AN$3:$AN$18,0),
                    MATCH($C$6,Hulpsheets!$AO$3:$AR$3,0)
                ),
                ""
            ),
            IFERROR(
                INDEX(Hulpsheets!$AH$3:$AK$18,
                    MATCH($C$9,Hulpsheets!$AG$3:$AG$18,0),
                    MATCH($C$6,Hulpsheets!$AH$3:$AK$3,0)
                ),
                ""
            )
        ),
        IF($L96="Niet-economische activiteit",
            100%,
            IF(Basisgegevens!$C$5="Ja",
                IFERROR(
                    INDEX(Hulpsheets!$AO$3:$AR$18,
                        MATCH($C$9,Hulpsheets!$AN$3:$AN$18,0),
                        MATCH($C$6,Hulpsheets!$AO$3:$AR$3,0)
                    ),
                    ""
                ),
                IFERROR(
                    INDEX(Hulpsheets!$AH$3:$AK$18,
                        MATCH($C$9,Hulpsheets!$AG$3:$AG$18,0),
                        MATCH($C$6,Hulpsheets!$AH$3:$AK$3,0)
                    ),
                    ""
                )
            )
        )
    )
)</f>
        <v/>
      </c>
      <c r="N96" s="397">
        <f t="shared" si="22"/>
        <v>0</v>
      </c>
      <c r="O96" s="77" t="str">
        <f t="shared" si="23"/>
        <v/>
      </c>
      <c r="P96" s="86" t="str">
        <f t="shared" si="24"/>
        <v/>
      </c>
      <c r="R96" s="404"/>
      <c r="S96" s="403" t="str">
        <f t="shared" si="29"/>
        <v/>
      </c>
      <c r="T96" s="130" t="str">
        <f t="shared" si="25"/>
        <v/>
      </c>
      <c r="U96" s="70"/>
      <c r="V96" s="404"/>
      <c r="W96" s="70"/>
      <c r="X96" s="404"/>
      <c r="Z96" s="407" t="str">
        <f t="shared" si="30"/>
        <v/>
      </c>
      <c r="AA96" s="130" t="str">
        <f t="shared" si="26"/>
        <v/>
      </c>
      <c r="AB96" s="407" t="str">
        <f t="shared" si="27"/>
        <v/>
      </c>
      <c r="AC96" s="130" t="str">
        <f t="shared" si="28"/>
        <v/>
      </c>
      <c r="AD96" s="461"/>
    </row>
    <row r="97" spans="1:30" ht="13.5" hidden="1" outlineLevel="1" collapsed="1" thickBot="1" x14ac:dyDescent="0.25">
      <c r="B97" s="527"/>
      <c r="C97" s="528"/>
      <c r="D97" s="528"/>
      <c r="E97" s="528"/>
      <c r="F97" s="528"/>
      <c r="G97" s="528"/>
      <c r="H97" s="528"/>
      <c r="I97" s="528"/>
      <c r="J97" s="109"/>
      <c r="K97" s="438"/>
      <c r="L97" s="428" t="s">
        <v>120</v>
      </c>
      <c r="M97" s="427" t="str">
        <f>IF(LEN($C$5)&lt;=1,
    "",
    IF(
        OR($C$5="Overige (zorg-)instellingen",$C$5="Onderneming"),
        IF(Basisgegevens!$C$5="Ja",
            IFERROR(
                INDEX(Hulpsheets!$AO$3:$AR$18,
                    MATCH($C$9,Hulpsheets!$AN$3:$AN$18,0),
                    MATCH($C$6,Hulpsheets!$AO$3:$AR$3,0)
                ),
                ""
            ),
            IFERROR(
                INDEX(Hulpsheets!$AH$3:$AK$18,
                    MATCH($C$9,Hulpsheets!$AG$3:$AG$18,0),
                    MATCH($C$6,Hulpsheets!$AH$3:$AK$3,0)
                ),
                ""
            )
        ),
        IF($L97="Niet-economische activiteit",
            100%,
            IF(Basisgegevens!$C$5="Ja",
                IFERROR(
                    INDEX(Hulpsheets!$AO$3:$AR$18,
                        MATCH($C$9,Hulpsheets!$AN$3:$AN$18,0),
                        MATCH($C$6,Hulpsheets!$AO$3:$AR$3,0)
                    ),
                    ""
                ),
                IFERROR(
                    INDEX(Hulpsheets!$AH$3:$AK$18,
                        MATCH($C$9,Hulpsheets!$AG$3:$AG$18,0),
                        MATCH($C$6,Hulpsheets!$AH$3:$AK$3,0)
                    ),
                    ""
                )
            )
        )
    )
)</f>
        <v/>
      </c>
      <c r="N97" s="397">
        <f t="shared" si="22"/>
        <v>0</v>
      </c>
      <c r="O97" s="87" t="str">
        <f t="shared" si="23"/>
        <v/>
      </c>
      <c r="P97" s="88" t="str">
        <f t="shared" si="24"/>
        <v/>
      </c>
      <c r="R97" s="405"/>
      <c r="S97" s="403" t="str">
        <f t="shared" si="29"/>
        <v/>
      </c>
      <c r="T97" s="365" t="str">
        <f t="shared" si="25"/>
        <v/>
      </c>
      <c r="U97" s="70"/>
      <c r="V97" s="405"/>
      <c r="W97" s="70"/>
      <c r="X97" s="405"/>
      <c r="Z97" s="407" t="str">
        <f t="shared" si="30"/>
        <v/>
      </c>
      <c r="AA97" s="130" t="str">
        <f t="shared" si="26"/>
        <v/>
      </c>
      <c r="AB97" s="407" t="str">
        <f t="shared" si="27"/>
        <v/>
      </c>
      <c r="AC97" s="365" t="str">
        <f t="shared" si="28"/>
        <v/>
      </c>
      <c r="AD97" s="461"/>
    </row>
    <row r="98" spans="1:30" ht="13.5" collapsed="1" thickBot="1" x14ac:dyDescent="0.25">
      <c r="B98" s="32"/>
      <c r="C98" s="32"/>
      <c r="D98" s="103"/>
      <c r="E98" s="110"/>
      <c r="F98" s="110"/>
      <c r="G98" s="111"/>
      <c r="H98" s="112"/>
      <c r="I98" s="29"/>
      <c r="J98" s="111"/>
      <c r="L98" s="418" t="s">
        <v>102</v>
      </c>
      <c r="M98" s="78"/>
      <c r="N98" s="101">
        <f>SUM(N73:N97)</f>
        <v>0</v>
      </c>
      <c r="O98" s="101">
        <f>SUM(O73:O97)</f>
        <v>0</v>
      </c>
      <c r="P98" s="101">
        <f>SUM(P73:P97)</f>
        <v>0</v>
      </c>
      <c r="Q98" s="29"/>
      <c r="R98" s="439">
        <f>SUM(R73:R97)</f>
        <v>0</v>
      </c>
      <c r="S98" s="102">
        <f>SUM(S73:S97)</f>
        <v>0</v>
      </c>
      <c r="T98" s="102">
        <f>SUM(T73:T97)</f>
        <v>0</v>
      </c>
      <c r="V98" s="364">
        <f>SUM(V73:V97)</f>
        <v>0</v>
      </c>
      <c r="W98" s="70"/>
      <c r="X98" s="364">
        <f>SUM(X73:X97)</f>
        <v>0</v>
      </c>
      <c r="Z98" s="364">
        <f>SUM(Z73:Z97)</f>
        <v>0</v>
      </c>
      <c r="AA98" s="364">
        <f>SUM(AA73:AA97)</f>
        <v>0</v>
      </c>
      <c r="AB98" s="364">
        <f>SUM(AB73:AB97)</f>
        <v>0</v>
      </c>
      <c r="AC98" s="364">
        <f>SUM(AC73:AC97)</f>
        <v>0</v>
      </c>
      <c r="AD98" s="462"/>
    </row>
    <row r="99" spans="1:30" ht="13.5" thickBot="1" x14ac:dyDescent="0.25">
      <c r="B99" s="32"/>
      <c r="C99" s="32"/>
      <c r="D99" s="103"/>
      <c r="E99" s="110"/>
      <c r="F99" s="110"/>
      <c r="G99" s="111"/>
      <c r="H99" s="112"/>
      <c r="I99" s="29"/>
      <c r="J99" s="111"/>
      <c r="U99" s="100"/>
      <c r="V99" s="100"/>
      <c r="W99" s="100"/>
      <c r="X99" s="100"/>
      <c r="Z99" s="100"/>
      <c r="AA99" s="100"/>
      <c r="AB99" s="100"/>
    </row>
    <row r="100" spans="1:30" ht="15" customHeight="1" thickBot="1" x14ac:dyDescent="0.25">
      <c r="B100" s="503" t="s">
        <v>244</v>
      </c>
      <c r="C100" s="503"/>
      <c r="D100" s="503"/>
      <c r="E100" s="503"/>
      <c r="F100" s="29"/>
      <c r="I100" s="29"/>
      <c r="P100" s="29"/>
      <c r="Q100" s="29"/>
      <c r="R100" s="406" t="s">
        <v>87</v>
      </c>
      <c r="S100" s="401"/>
      <c r="T100" s="402"/>
      <c r="U100" s="6"/>
      <c r="V100" s="498" t="s">
        <v>61</v>
      </c>
      <c r="W100" s="6"/>
      <c r="X100" s="498" t="s">
        <v>62</v>
      </c>
      <c r="Z100" s="401"/>
      <c r="AA100" s="402"/>
      <c r="AB100" s="412"/>
      <c r="AC100" s="413"/>
      <c r="AD100" s="463"/>
    </row>
    <row r="101" spans="1:30" ht="13.5" thickBot="1" x14ac:dyDescent="0.25">
      <c r="B101" s="106"/>
      <c r="C101" s="106"/>
      <c r="D101" s="107"/>
      <c r="E101" s="107"/>
      <c r="G101" s="107"/>
      <c r="H101" s="108"/>
      <c r="I101" s="95"/>
      <c r="J101" s="107"/>
      <c r="K101" s="107"/>
      <c r="L101" s="107"/>
      <c r="P101" s="29"/>
      <c r="Q101" s="29"/>
      <c r="R101" s="6"/>
      <c r="S101" s="6"/>
      <c r="T101" s="6"/>
      <c r="U101" s="6"/>
      <c r="V101" s="499"/>
      <c r="W101" s="6"/>
      <c r="X101" s="499"/>
      <c r="Z101" s="6"/>
      <c r="AA101" s="6"/>
      <c r="AB101" s="6"/>
      <c r="AC101" s="97"/>
      <c r="AD101" s="97"/>
    </row>
    <row r="102" spans="1:30" ht="39" customHeight="1" thickBot="1" x14ac:dyDescent="0.25">
      <c r="A102" s="117"/>
      <c r="B102" s="504" t="s">
        <v>109</v>
      </c>
      <c r="C102" s="505"/>
      <c r="D102" s="505"/>
      <c r="E102" s="240" t="s">
        <v>112</v>
      </c>
      <c r="F102" s="237" t="s">
        <v>113</v>
      </c>
      <c r="G102" s="240" t="s">
        <v>114</v>
      </c>
      <c r="H102" s="240" t="s">
        <v>115</v>
      </c>
      <c r="I102" s="240" t="s">
        <v>116</v>
      </c>
      <c r="J102" s="240" t="s">
        <v>117</v>
      </c>
      <c r="K102" s="240" t="s">
        <v>118</v>
      </c>
      <c r="L102" s="236" t="s">
        <v>235</v>
      </c>
      <c r="M102" s="143" t="s">
        <v>94</v>
      </c>
      <c r="N102" s="237" t="s">
        <v>119</v>
      </c>
      <c r="O102" s="237" t="s">
        <v>95</v>
      </c>
      <c r="P102" s="237" t="s">
        <v>96</v>
      </c>
      <c r="Q102" s="117"/>
      <c r="R102" s="239" t="s">
        <v>68</v>
      </c>
      <c r="S102" s="238" t="s">
        <v>97</v>
      </c>
      <c r="T102" s="238" t="s">
        <v>70</v>
      </c>
      <c r="U102" s="119"/>
      <c r="V102" s="239" t="s">
        <v>68</v>
      </c>
      <c r="W102" s="6"/>
      <c r="X102" s="239" t="s">
        <v>68</v>
      </c>
      <c r="Y102" s="117"/>
      <c r="Z102" s="238" t="s">
        <v>97</v>
      </c>
      <c r="AA102" s="238" t="s">
        <v>70</v>
      </c>
      <c r="AB102" s="238" t="s">
        <v>97</v>
      </c>
      <c r="AC102" s="238" t="s">
        <v>70</v>
      </c>
      <c r="AD102" s="118"/>
    </row>
    <row r="103" spans="1:30" x14ac:dyDescent="0.2">
      <c r="B103" s="516"/>
      <c r="C103" s="517"/>
      <c r="D103" s="517"/>
      <c r="E103" s="20"/>
      <c r="F103" s="141"/>
      <c r="G103" s="151" t="str">
        <f>IF(E103="","",IF($C$7&gt;12,IF(E103="computer",F103*Hulpsheets!$AX$4,F103*Hulpsheets!$AX$5),(IF(E103="computer",F103*Hulpsheets!$AX$4,F103*Hulpsheets!$AX$5)*$C$7/12)))</f>
        <v/>
      </c>
      <c r="H103" s="151" t="str">
        <f>IF(E103="","",IF($C$7&lt;13,0,IF($C$7&gt;24,IF(E103="computer",F103*Hulpsheets!$AY$4,F103*Hulpsheets!$AY$5),IF(E103="computer",F103*Hulpsheets!$AY$4,F103*Hulpsheets!$AY$5)*($C$7-12)/12)))</f>
        <v/>
      </c>
      <c r="I103" s="151" t="str">
        <f>IF(E103="","",IF($C$7&lt;24,0,IF($C$7&gt;36,IF(E103="computer",F103*Hulpsheets!$AZ$4,F103*Hulpsheets!$AZ$5),IF(E103="computer",F103*Hulpsheets!$AZ$4,F103*Hulpsheets!$AZ$5)*($C$7-24)/12)))</f>
        <v/>
      </c>
      <c r="J103" s="151" t="str">
        <f>IF(E103="","",IF($C$7&lt;36,0,IF($C$7&gt;48,IF(E103="computer",F103*Hulpsheets!$BA$4,F103*Hulpsheets!$BA$5),IF(E103="computer",F103*Hulpsheets!$BA$4,F103*Hulpsheets!$BA$5)*($C$7-36)/12)))</f>
        <v/>
      </c>
      <c r="K103" s="151" t="str">
        <f>IF(E103="","",IF($C$7&lt;48,0,IF($C$7&gt;48,IF(E103="computer",F103*Hulpsheets!$BB$4,F103*Hulpsheets!$BB$5),IF(E103="computer",F103*Hulpsheets!$BB$4,F103*Hulpsheets!$BB$5)*($C$7-48)/12)))</f>
        <v/>
      </c>
      <c r="L103" s="429" t="s">
        <v>120</v>
      </c>
      <c r="M103" s="257" t="str">
        <f>IF(LEN($C$5)&lt;=1,
    "",
    IF(
        OR($C$5="Overige (zorg-)instellingen",$C$5="Onderneming"),
        IF(Basisgegevens!$C$5="Ja",
            IFERROR(
                INDEX(Hulpsheets!$AO$3:$AR$18,
                    MATCH($C$9,Hulpsheets!$AN$3:$AN$18,0),
                    MATCH($C$6,Hulpsheets!$AO$3:$AR$3,0)
                ),
                ""
            ),
            IFERROR(
                INDEX(Hulpsheets!$AH$3:$AK$18,
                    MATCH($C$9,Hulpsheets!$AG$3:$AG$18,0),
                    MATCH($C$6,Hulpsheets!$AH$3:$AK$3,0)
                ),
                ""
            )
        ),
        IF($L103="Niet-economische activiteit",
            100%,
            IF(Basisgegevens!$C$5="Ja",
                IFERROR(
                    INDEX(Hulpsheets!$AO$3:$AR$18,
                        MATCH($C$9,Hulpsheets!$AN$3:$AN$18,0),
                        MATCH($C$6,Hulpsheets!$AO$3:$AR$3,0)
                    ),
                    ""
                ),
                IFERROR(
                    INDEX(Hulpsheets!$AH$3:$AK$18,
                        MATCH($C$9,Hulpsheets!$AG$3:$AG$18,0),
                        MATCH($C$6,Hulpsheets!$AH$3:$AK$3,0)
                    ),
                    ""
                )
            )
        )
    )
)</f>
        <v/>
      </c>
      <c r="N103" s="397">
        <f t="shared" ref="N103:N127" si="31">SUM(G103:K103)</f>
        <v>0</v>
      </c>
      <c r="O103" s="82" t="str">
        <f t="shared" ref="O103:O127" si="32">IFERROR(N103*M103,"")</f>
        <v/>
      </c>
      <c r="P103" s="85" t="str">
        <f t="shared" ref="P103:P127" si="33">IFERROR(N103-O103,"")</f>
        <v/>
      </c>
      <c r="R103" s="404"/>
      <c r="S103" s="407" t="str">
        <f>IFERROR($R103*(1-$M103),"")</f>
        <v/>
      </c>
      <c r="T103" s="130" t="str">
        <f t="shared" ref="T103:T127" si="34">IFERROR(R103-S103,"")</f>
        <v/>
      </c>
      <c r="U103" s="80"/>
      <c r="V103" s="404"/>
      <c r="W103" s="70"/>
      <c r="X103" s="404"/>
      <c r="Z103" s="407" t="str">
        <f>IFERROR($V103*(1-$M103),"")</f>
        <v/>
      </c>
      <c r="AA103" s="130" t="str">
        <f t="shared" ref="AA103:AA127" si="35">IFERROR(V103-Z103,"")</f>
        <v/>
      </c>
      <c r="AB103" s="407" t="str">
        <f t="shared" ref="AB103:AB127" si="36">IFERROR($X103*(1-$M103),"")</f>
        <v/>
      </c>
      <c r="AC103" s="130" t="str">
        <f t="shared" ref="AC103:AC127" si="37">IFERROR(X103-AB103,"")</f>
        <v/>
      </c>
      <c r="AD103" s="461"/>
    </row>
    <row r="104" spans="1:30" x14ac:dyDescent="0.2">
      <c r="B104" s="514"/>
      <c r="C104" s="515"/>
      <c r="D104" s="515"/>
      <c r="E104" s="19"/>
      <c r="F104" s="141"/>
      <c r="G104" s="151" t="str">
        <f>IF(E104="","",IF($C$7&gt;12,IF(E104="computer",F104*Hulpsheets!$AX$4,F104*Hulpsheets!$AX$5),(IF(E104="computer",F104*Hulpsheets!$AX$4,F104*Hulpsheets!$AX$5)*$C$7/12)))</f>
        <v/>
      </c>
      <c r="H104" s="151" t="str">
        <f>IF(E104="","",IF($C$7&lt;13,0,IF($C$7&gt;24,IF(E104="computer",F104*Hulpsheets!$AY$4,F104*Hulpsheets!$AY$5),IF(E104="computer",F104*Hulpsheets!$AY$4,F104*Hulpsheets!$AY$5)*($C$7-12)/12)))</f>
        <v/>
      </c>
      <c r="I104" s="151" t="str">
        <f>IF(E104="","",IF($C$7&lt;24,0,IF($C$7&gt;36,IF(E104="computer",F104*Hulpsheets!$AZ$4,F104*Hulpsheets!$AZ$5),IF(E104="computer",F104*Hulpsheets!$AZ$4,F104*Hulpsheets!$AZ$5)*($C$7-24)/12)))</f>
        <v/>
      </c>
      <c r="J104" s="151" t="str">
        <f>IF(E104="","",IF($C$7&lt;36,0,IF($C$7&gt;48,IF(E104="computer",F104*Hulpsheets!$BA$4,F104*Hulpsheets!$BA$5),IF(E104="computer",F104*Hulpsheets!$BA$4,F104*Hulpsheets!$BA$5)*($C$7-36)/12)))</f>
        <v/>
      </c>
      <c r="K104" s="151" t="str">
        <f>IF(E104="","",IF($C$7&lt;48,0,IF($C$7&gt;48,IF(E104="computer",F104*Hulpsheets!$BB$4,F104*Hulpsheets!$BB$5),IF(E104="computer",F104*Hulpsheets!$BB$4,F104*Hulpsheets!$BB$5)*($C$7-48)/12)))</f>
        <v/>
      </c>
      <c r="L104" s="429" t="s">
        <v>120</v>
      </c>
      <c r="M104" s="257" t="str">
        <f>IF(LEN($C$5)&lt;=1,
    "",
    IF(
        OR($C$5="Overige (zorg-)instellingen",$C$5="Onderneming"),
        IF(Basisgegevens!$C$5="Ja",
            IFERROR(
                INDEX(Hulpsheets!$AO$3:$AR$18,
                    MATCH($C$9,Hulpsheets!$AN$3:$AN$18,0),
                    MATCH($C$6,Hulpsheets!$AO$3:$AR$3,0)
                ),
                ""
            ),
            IFERROR(
                INDEX(Hulpsheets!$AH$3:$AK$18,
                    MATCH($C$9,Hulpsheets!$AG$3:$AG$18,0),
                    MATCH($C$6,Hulpsheets!$AH$3:$AK$3,0)
                ),
                ""
            )
        ),
        IF($L104="Niet-economische activiteit",
            100%,
            IF(Basisgegevens!$C$5="Ja",
                IFERROR(
                    INDEX(Hulpsheets!$AO$3:$AR$18,
                        MATCH($C$9,Hulpsheets!$AN$3:$AN$18,0),
                        MATCH($C$6,Hulpsheets!$AO$3:$AR$3,0)
                    ),
                    ""
                ),
                IFERROR(
                    INDEX(Hulpsheets!$AH$3:$AK$18,
                        MATCH($C$9,Hulpsheets!$AG$3:$AG$18,0),
                        MATCH($C$6,Hulpsheets!$AH$3:$AK$3,0)
                    ),
                    ""
                )
            )
        )
    )
)</f>
        <v/>
      </c>
      <c r="N104" s="397">
        <f t="shared" si="31"/>
        <v>0</v>
      </c>
      <c r="O104" s="77" t="str">
        <f t="shared" si="32"/>
        <v/>
      </c>
      <c r="P104" s="86" t="str">
        <f t="shared" si="33"/>
        <v/>
      </c>
      <c r="R104" s="404"/>
      <c r="S104" s="407" t="str">
        <f t="shared" ref="S104:S127" si="38">IFERROR($R104*(1-$M104),"")</f>
        <v/>
      </c>
      <c r="T104" s="130" t="str">
        <f t="shared" si="34"/>
        <v/>
      </c>
      <c r="U104" s="70"/>
      <c r="V104" s="404"/>
      <c r="W104" s="70"/>
      <c r="X104" s="404"/>
      <c r="Z104" s="407" t="str">
        <f t="shared" ref="Z104:Z127" si="39">IFERROR($V104*(1-$M104),"")</f>
        <v/>
      </c>
      <c r="AA104" s="130" t="str">
        <f t="shared" si="35"/>
        <v/>
      </c>
      <c r="AB104" s="407" t="str">
        <f t="shared" si="36"/>
        <v/>
      </c>
      <c r="AC104" s="130" t="str">
        <f t="shared" si="37"/>
        <v/>
      </c>
      <c r="AD104" s="461"/>
    </row>
    <row r="105" spans="1:30" x14ac:dyDescent="0.2">
      <c r="B105" s="514"/>
      <c r="C105" s="515"/>
      <c r="D105" s="515"/>
      <c r="E105" s="19"/>
      <c r="F105" s="141"/>
      <c r="G105" s="151" t="str">
        <f>IF(E105="","",IF($C$7&gt;12,IF(E105="computer",F105*Hulpsheets!$AX$4,F105*Hulpsheets!$AX$5),(IF(E105="computer",F105*Hulpsheets!$AX$4,F105*Hulpsheets!$AX$5)*$C$7/12)))</f>
        <v/>
      </c>
      <c r="H105" s="151" t="str">
        <f>IF(E105="","",IF($C$7&lt;13,0,IF($C$7&gt;24,IF(E105="computer",F105*Hulpsheets!$AY$4,F105*Hulpsheets!$AY$5),IF(E105="computer",F105*Hulpsheets!$AY$4,F105*Hulpsheets!$AY$5)*($C$7-12)/12)))</f>
        <v/>
      </c>
      <c r="I105" s="151" t="str">
        <f>IF(E105="","",IF($C$7&lt;24,0,IF($C$7&gt;36,IF(E105="computer",F105*Hulpsheets!$AZ$4,F105*Hulpsheets!$AZ$5),IF(E105="computer",F105*Hulpsheets!$AZ$4,F105*Hulpsheets!$AZ$5)*($C$7-24)/12)))</f>
        <v/>
      </c>
      <c r="J105" s="151" t="str">
        <f>IF(E105="","",IF($C$7&lt;36,0,IF($C$7&gt;48,IF(E105="computer",F105*Hulpsheets!$BA$4,F105*Hulpsheets!$BA$5),IF(E105="computer",F105*Hulpsheets!$BA$4,F105*Hulpsheets!$BA$5)*($C$7-36)/12)))</f>
        <v/>
      </c>
      <c r="K105" s="151" t="str">
        <f>IF(E105="","",IF($C$7&lt;48,0,IF($C$7&gt;48,IF(E105="computer",F105*Hulpsheets!$BB$4,F105*Hulpsheets!$BB$5),IF(E105="computer",F105*Hulpsheets!$BB$4,F105*Hulpsheets!$BB$5)*($C$7-48)/12)))</f>
        <v/>
      </c>
      <c r="L105" s="429" t="s">
        <v>120</v>
      </c>
      <c r="M105" s="257" t="str">
        <f>IF(LEN($C$5)&lt;=1,
    "",
    IF(
        OR($C$5="Overige (zorg-)instellingen",$C$5="Onderneming"),
        IF(Basisgegevens!$C$5="Ja",
            IFERROR(
                INDEX(Hulpsheets!$AO$3:$AR$18,
                    MATCH($C$9,Hulpsheets!$AN$3:$AN$18,0),
                    MATCH($C$6,Hulpsheets!$AO$3:$AR$3,0)
                ),
                ""
            ),
            IFERROR(
                INDEX(Hulpsheets!$AH$3:$AK$18,
                    MATCH($C$9,Hulpsheets!$AG$3:$AG$18,0),
                    MATCH($C$6,Hulpsheets!$AH$3:$AK$3,0)
                ),
                ""
            )
        ),
        IF($L105="Niet-economische activiteit",
            100%,
            IF(Basisgegevens!$C$5="Ja",
                IFERROR(
                    INDEX(Hulpsheets!$AO$3:$AR$18,
                        MATCH($C$9,Hulpsheets!$AN$3:$AN$18,0),
                        MATCH($C$6,Hulpsheets!$AO$3:$AR$3,0)
                    ),
                    ""
                ),
                IFERROR(
                    INDEX(Hulpsheets!$AH$3:$AK$18,
                        MATCH($C$9,Hulpsheets!$AG$3:$AG$18,0),
                        MATCH($C$6,Hulpsheets!$AH$3:$AK$3,0)
                    ),
                    ""
                )
            )
        )
    )
)</f>
        <v/>
      </c>
      <c r="N105" s="397">
        <f t="shared" si="31"/>
        <v>0</v>
      </c>
      <c r="O105" s="77" t="str">
        <f t="shared" si="32"/>
        <v/>
      </c>
      <c r="P105" s="86" t="str">
        <f t="shared" si="33"/>
        <v/>
      </c>
      <c r="R105" s="404"/>
      <c r="S105" s="407" t="str">
        <f t="shared" si="38"/>
        <v/>
      </c>
      <c r="T105" s="130" t="str">
        <f t="shared" si="34"/>
        <v/>
      </c>
      <c r="U105" s="70"/>
      <c r="V105" s="404"/>
      <c r="W105" s="70"/>
      <c r="X105" s="404"/>
      <c r="Z105" s="407" t="str">
        <f t="shared" si="39"/>
        <v/>
      </c>
      <c r="AA105" s="130" t="str">
        <f t="shared" si="35"/>
        <v/>
      </c>
      <c r="AB105" s="407" t="str">
        <f t="shared" si="36"/>
        <v/>
      </c>
      <c r="AC105" s="130" t="str">
        <f t="shared" si="37"/>
        <v/>
      </c>
      <c r="AD105" s="461"/>
    </row>
    <row r="106" spans="1:30" x14ac:dyDescent="0.2">
      <c r="B106" s="514"/>
      <c r="C106" s="515"/>
      <c r="D106" s="515"/>
      <c r="E106" s="19"/>
      <c r="F106" s="141"/>
      <c r="G106" s="151" t="str">
        <f>IF(E106="","",IF($C$7&gt;12,IF(E106="computer",F106*Hulpsheets!$AX$4,F106*Hulpsheets!$AX$5),(IF(E106="computer",F106*Hulpsheets!$AX$4,F106*Hulpsheets!$AX$5)*$C$7/12)))</f>
        <v/>
      </c>
      <c r="H106" s="151" t="str">
        <f>IF(E106="","",IF($C$7&lt;13,0,IF($C$7&gt;24,IF(E106="computer",F106*Hulpsheets!$AY$4,F106*Hulpsheets!$AY$5),IF(E106="computer",F106*Hulpsheets!$AY$4,F106*Hulpsheets!$AY$5)*($C$7-12)/12)))</f>
        <v/>
      </c>
      <c r="I106" s="151" t="str">
        <f>IF(E106="","",IF($C$7&lt;24,0,IF($C$7&gt;36,IF(E106="computer",F106*Hulpsheets!$AZ$4,F106*Hulpsheets!$AZ$5),IF(E106="computer",F106*Hulpsheets!$AZ$4,F106*Hulpsheets!$AZ$5)*($C$7-24)/12)))</f>
        <v/>
      </c>
      <c r="J106" s="151" t="str">
        <f>IF(E106="","",IF($C$7&lt;36,0,IF($C$7&gt;48,IF(E106="computer",F106*Hulpsheets!$BA$4,F106*Hulpsheets!$BA$5),IF(E106="computer",F106*Hulpsheets!$BA$4,F106*Hulpsheets!$BA$5)*($C$7-36)/12)))</f>
        <v/>
      </c>
      <c r="K106" s="151" t="str">
        <f>IF(E106="","",IF($C$7&lt;48,0,IF($C$7&gt;48,IF(E106="computer",F106*Hulpsheets!$BB$4,F106*Hulpsheets!$BB$5),IF(E106="computer",F106*Hulpsheets!$BB$4,F106*Hulpsheets!$BB$5)*($C$7-48)/12)))</f>
        <v/>
      </c>
      <c r="L106" s="429" t="s">
        <v>120</v>
      </c>
      <c r="M106" s="257" t="str">
        <f>IF(LEN($C$5)&lt;=1,
    "",
    IF(
        OR($C$5="Overige (zorg-)instellingen",$C$5="Onderneming"),
        IF(Basisgegevens!$C$5="Ja",
            IFERROR(
                INDEX(Hulpsheets!$AO$3:$AR$18,
                    MATCH($C$9,Hulpsheets!$AN$3:$AN$18,0),
                    MATCH($C$6,Hulpsheets!$AO$3:$AR$3,0)
                ),
                ""
            ),
            IFERROR(
                INDEX(Hulpsheets!$AH$3:$AK$18,
                    MATCH($C$9,Hulpsheets!$AG$3:$AG$18,0),
                    MATCH($C$6,Hulpsheets!$AH$3:$AK$3,0)
                ),
                ""
            )
        ),
        IF($L106="Niet-economische activiteit",
            100%,
            IF(Basisgegevens!$C$5="Ja",
                IFERROR(
                    INDEX(Hulpsheets!$AO$3:$AR$18,
                        MATCH($C$9,Hulpsheets!$AN$3:$AN$18,0),
                        MATCH($C$6,Hulpsheets!$AO$3:$AR$3,0)
                    ),
                    ""
                ),
                IFERROR(
                    INDEX(Hulpsheets!$AH$3:$AK$18,
                        MATCH($C$9,Hulpsheets!$AG$3:$AG$18,0),
                        MATCH($C$6,Hulpsheets!$AH$3:$AK$3,0)
                    ),
                    ""
                )
            )
        )
    )
)</f>
        <v/>
      </c>
      <c r="N106" s="397">
        <f t="shared" si="31"/>
        <v>0</v>
      </c>
      <c r="O106" s="77" t="str">
        <f t="shared" si="32"/>
        <v/>
      </c>
      <c r="P106" s="86" t="str">
        <f t="shared" si="33"/>
        <v/>
      </c>
      <c r="R106" s="404"/>
      <c r="S106" s="407" t="str">
        <f t="shared" si="38"/>
        <v/>
      </c>
      <c r="T106" s="130" t="str">
        <f t="shared" si="34"/>
        <v/>
      </c>
      <c r="U106" s="70"/>
      <c r="V106" s="404"/>
      <c r="W106" s="70"/>
      <c r="X106" s="404"/>
      <c r="Z106" s="407" t="str">
        <f t="shared" si="39"/>
        <v/>
      </c>
      <c r="AA106" s="130" t="str">
        <f t="shared" si="35"/>
        <v/>
      </c>
      <c r="AB106" s="407" t="str">
        <f t="shared" si="36"/>
        <v/>
      </c>
      <c r="AC106" s="130" t="str">
        <f t="shared" si="37"/>
        <v/>
      </c>
      <c r="AD106" s="461"/>
    </row>
    <row r="107" spans="1:30" x14ac:dyDescent="0.2">
      <c r="B107" s="514"/>
      <c r="C107" s="515"/>
      <c r="D107" s="515"/>
      <c r="E107" s="19"/>
      <c r="F107" s="141"/>
      <c r="G107" s="151" t="str">
        <f>IF(E107="","",IF($C$7&gt;12,IF(E107="computer",F107*Hulpsheets!$AX$4,F107*Hulpsheets!$AX$5),(IF(E107="computer",F107*Hulpsheets!$AX$4,F107*Hulpsheets!$AX$5)*$C$7/12)))</f>
        <v/>
      </c>
      <c r="H107" s="151" t="str">
        <f>IF(E107="","",IF($C$7&lt;13,0,IF($C$7&gt;24,IF(E107="computer",F107*Hulpsheets!$AY$4,F107*Hulpsheets!$AY$5),IF(E107="computer",F107*Hulpsheets!$AY$4,F107*Hulpsheets!$AY$5)*($C$7-12)/12)))</f>
        <v/>
      </c>
      <c r="I107" s="151" t="str">
        <f>IF(E107="","",IF($C$7&lt;24,0,IF($C$7&gt;36,IF(E107="computer",F107*Hulpsheets!$AZ$4,F107*Hulpsheets!$AZ$5),IF(E107="computer",F107*Hulpsheets!$AZ$4,F107*Hulpsheets!$AZ$5)*($C$7-24)/12)))</f>
        <v/>
      </c>
      <c r="J107" s="151" t="str">
        <f>IF(E107="","",IF($C$7&lt;36,0,IF($C$7&gt;48,IF(E107="computer",F107*Hulpsheets!$BA$4,F107*Hulpsheets!$BA$5),IF(E107="computer",F107*Hulpsheets!$BA$4,F107*Hulpsheets!$BA$5)*($C$7-36)/12)))</f>
        <v/>
      </c>
      <c r="K107" s="151" t="str">
        <f>IF(E107="","",IF($C$7&lt;48,0,IF($C$7&gt;48,IF(E107="computer",F107*Hulpsheets!$BB$4,F107*Hulpsheets!$BB$5),IF(E107="computer",F107*Hulpsheets!$BB$4,F107*Hulpsheets!$BB$5)*($C$7-48)/12)))</f>
        <v/>
      </c>
      <c r="L107" s="429" t="s">
        <v>120</v>
      </c>
      <c r="M107" s="257" t="str">
        <f>IF(LEN($C$5)&lt;=1,
    "",
    IF(
        OR($C$5="Overige (zorg-)instellingen",$C$5="Onderneming"),
        IF(Basisgegevens!$C$5="Ja",
            IFERROR(
                INDEX(Hulpsheets!$AO$3:$AR$18,
                    MATCH($C$9,Hulpsheets!$AN$3:$AN$18,0),
                    MATCH($C$6,Hulpsheets!$AO$3:$AR$3,0)
                ),
                ""
            ),
            IFERROR(
                INDEX(Hulpsheets!$AH$3:$AK$18,
                    MATCH($C$9,Hulpsheets!$AG$3:$AG$18,0),
                    MATCH($C$6,Hulpsheets!$AH$3:$AK$3,0)
                ),
                ""
            )
        ),
        IF($L107="Niet-economische activiteit",
            100%,
            IF(Basisgegevens!$C$5="Ja",
                IFERROR(
                    INDEX(Hulpsheets!$AO$3:$AR$18,
                        MATCH($C$9,Hulpsheets!$AN$3:$AN$18,0),
                        MATCH($C$6,Hulpsheets!$AO$3:$AR$3,0)
                    ),
                    ""
                ),
                IFERROR(
                    INDEX(Hulpsheets!$AH$3:$AK$18,
                        MATCH($C$9,Hulpsheets!$AG$3:$AG$18,0),
                        MATCH($C$6,Hulpsheets!$AH$3:$AK$3,0)
                    ),
                    ""
                )
            )
        )
    )
)</f>
        <v/>
      </c>
      <c r="N107" s="397">
        <f t="shared" si="31"/>
        <v>0</v>
      </c>
      <c r="O107" s="77" t="str">
        <f t="shared" si="32"/>
        <v/>
      </c>
      <c r="P107" s="86" t="str">
        <f t="shared" si="33"/>
        <v/>
      </c>
      <c r="R107" s="404"/>
      <c r="S107" s="407" t="str">
        <f t="shared" si="38"/>
        <v/>
      </c>
      <c r="T107" s="130" t="str">
        <f t="shared" si="34"/>
        <v/>
      </c>
      <c r="U107" s="70"/>
      <c r="V107" s="404"/>
      <c r="W107" s="70"/>
      <c r="X107" s="404"/>
      <c r="Z107" s="407" t="str">
        <f t="shared" si="39"/>
        <v/>
      </c>
      <c r="AA107" s="130" t="str">
        <f t="shared" si="35"/>
        <v/>
      </c>
      <c r="AB107" s="407" t="str">
        <f t="shared" si="36"/>
        <v/>
      </c>
      <c r="AC107" s="130" t="str">
        <f t="shared" si="37"/>
        <v/>
      </c>
      <c r="AD107" s="461"/>
    </row>
    <row r="108" spans="1:30" x14ac:dyDescent="0.2">
      <c r="B108" s="514"/>
      <c r="C108" s="515"/>
      <c r="D108" s="515"/>
      <c r="E108" s="19"/>
      <c r="F108" s="141"/>
      <c r="G108" s="151" t="str">
        <f>IF(E108="","",IF($C$7&gt;12,IF(E108="computer",F108*Hulpsheets!$AX$4,F108*Hulpsheets!$AX$5),(IF(E108="computer",F108*Hulpsheets!$AX$4,F108*Hulpsheets!$AX$5)*$C$7/12)))</f>
        <v/>
      </c>
      <c r="H108" s="151" t="str">
        <f>IF(E108="","",IF($C$7&lt;13,0,IF($C$7&gt;24,IF(E108="computer",F108*Hulpsheets!$AY$4,F108*Hulpsheets!$AY$5),IF(E108="computer",F108*Hulpsheets!$AY$4,F108*Hulpsheets!$AY$5)*($C$7-12)/12)))</f>
        <v/>
      </c>
      <c r="I108" s="151" t="str">
        <f>IF(E108="","",IF($C$7&lt;24,0,IF($C$7&gt;36,IF(E108="computer",F108*Hulpsheets!$AZ$4,F108*Hulpsheets!$AZ$5),IF(E108="computer",F108*Hulpsheets!$AZ$4,F108*Hulpsheets!$AZ$5)*($C$7-24)/12)))</f>
        <v/>
      </c>
      <c r="J108" s="151" t="str">
        <f>IF(E108="","",IF($C$7&lt;36,0,IF($C$7&gt;48,IF(E108="computer",F108*Hulpsheets!$BA$4,F108*Hulpsheets!$BA$5),IF(E108="computer",F108*Hulpsheets!$BA$4,F108*Hulpsheets!$BA$5)*($C$7-36)/12)))</f>
        <v/>
      </c>
      <c r="K108" s="151" t="str">
        <f>IF(E108="","",IF($C$7&lt;48,0,IF($C$7&gt;48,IF(E108="computer",F108*Hulpsheets!$BB$4,F108*Hulpsheets!$BB$5),IF(E108="computer",F108*Hulpsheets!$BB$4,F108*Hulpsheets!$BB$5)*($C$7-48)/12)))</f>
        <v/>
      </c>
      <c r="L108" s="429" t="s">
        <v>120</v>
      </c>
      <c r="M108" s="257" t="str">
        <f>IF(LEN($C$5)&lt;=1,
    "",
    IF(
        OR($C$5="Overige (zorg-)instellingen",$C$5="Onderneming"),
        IF(Basisgegevens!$C$5="Ja",
            IFERROR(
                INDEX(Hulpsheets!$AO$3:$AR$18,
                    MATCH($C$9,Hulpsheets!$AN$3:$AN$18,0),
                    MATCH($C$6,Hulpsheets!$AO$3:$AR$3,0)
                ),
                ""
            ),
            IFERROR(
                INDEX(Hulpsheets!$AH$3:$AK$18,
                    MATCH($C$9,Hulpsheets!$AG$3:$AG$18,0),
                    MATCH($C$6,Hulpsheets!$AH$3:$AK$3,0)
                ),
                ""
            )
        ),
        IF($L108="Niet-economische activiteit",
            100%,
            IF(Basisgegevens!$C$5="Ja",
                IFERROR(
                    INDEX(Hulpsheets!$AO$3:$AR$18,
                        MATCH($C$9,Hulpsheets!$AN$3:$AN$18,0),
                        MATCH($C$6,Hulpsheets!$AO$3:$AR$3,0)
                    ),
                    ""
                ),
                IFERROR(
                    INDEX(Hulpsheets!$AH$3:$AK$18,
                        MATCH($C$9,Hulpsheets!$AG$3:$AG$18,0),
                        MATCH($C$6,Hulpsheets!$AH$3:$AK$3,0)
                    ),
                    ""
                )
            )
        )
    )
)</f>
        <v/>
      </c>
      <c r="N108" s="397">
        <f t="shared" si="31"/>
        <v>0</v>
      </c>
      <c r="O108" s="77" t="str">
        <f t="shared" si="32"/>
        <v/>
      </c>
      <c r="P108" s="86" t="str">
        <f t="shared" si="33"/>
        <v/>
      </c>
      <c r="R108" s="404"/>
      <c r="S108" s="407" t="str">
        <f t="shared" si="38"/>
        <v/>
      </c>
      <c r="T108" s="130" t="str">
        <f t="shared" si="34"/>
        <v/>
      </c>
      <c r="U108" s="70"/>
      <c r="V108" s="404"/>
      <c r="W108" s="70"/>
      <c r="X108" s="404"/>
      <c r="Z108" s="407" t="str">
        <f t="shared" si="39"/>
        <v/>
      </c>
      <c r="AA108" s="130" t="str">
        <f t="shared" si="35"/>
        <v/>
      </c>
      <c r="AB108" s="407" t="str">
        <f t="shared" si="36"/>
        <v/>
      </c>
      <c r="AC108" s="130" t="str">
        <f t="shared" si="37"/>
        <v/>
      </c>
      <c r="AD108" s="461"/>
    </row>
    <row r="109" spans="1:30" x14ac:dyDescent="0.2">
      <c r="B109" s="514"/>
      <c r="C109" s="515"/>
      <c r="D109" s="515"/>
      <c r="E109" s="19"/>
      <c r="F109" s="141"/>
      <c r="G109" s="151" t="str">
        <f>IF(E109="","",IF($C$7&gt;12,IF(E109="computer",F109*Hulpsheets!$AX$4,F109*Hulpsheets!$AX$5),(IF(E109="computer",F109*Hulpsheets!$AX$4,F109*Hulpsheets!$AX$5)*$C$7/12)))</f>
        <v/>
      </c>
      <c r="H109" s="151" t="str">
        <f>IF(E109="","",IF($C$7&lt;13,0,IF($C$7&gt;24,IF(E109="computer",F109*Hulpsheets!$AY$4,F109*Hulpsheets!$AY$5),IF(E109="computer",F109*Hulpsheets!$AY$4,F109*Hulpsheets!$AY$5)*($C$7-12)/12)))</f>
        <v/>
      </c>
      <c r="I109" s="151" t="str">
        <f>IF(E109="","",IF($C$7&lt;24,0,IF($C$7&gt;36,IF(E109="computer",F109*Hulpsheets!$AZ$4,F109*Hulpsheets!$AZ$5),IF(E109="computer",F109*Hulpsheets!$AZ$4,F109*Hulpsheets!$AZ$5)*($C$7-24)/12)))</f>
        <v/>
      </c>
      <c r="J109" s="151" t="str">
        <f>IF(E109="","",IF($C$7&lt;36,0,IF($C$7&gt;48,IF(E109="computer",F109*Hulpsheets!$BA$4,F109*Hulpsheets!$BA$5),IF(E109="computer",F109*Hulpsheets!$BA$4,F109*Hulpsheets!$BA$5)*($C$7-36)/12)))</f>
        <v/>
      </c>
      <c r="K109" s="151" t="str">
        <f>IF(E109="","",IF($C$7&lt;48,0,IF($C$7&gt;48,IF(E109="computer",F109*Hulpsheets!$BB$4,F109*Hulpsheets!$BB$5),IF(E109="computer",F109*Hulpsheets!$BB$4,F109*Hulpsheets!$BB$5)*($C$7-48)/12)))</f>
        <v/>
      </c>
      <c r="L109" s="429" t="s">
        <v>120</v>
      </c>
      <c r="M109" s="257" t="str">
        <f>IF(LEN($C$5)&lt;=1,
    "",
    IF(
        OR($C$5="Overige (zorg-)instellingen",$C$5="Onderneming"),
        IF(Basisgegevens!$C$5="Ja",
            IFERROR(
                INDEX(Hulpsheets!$AO$3:$AR$18,
                    MATCH($C$9,Hulpsheets!$AN$3:$AN$18,0),
                    MATCH($C$6,Hulpsheets!$AO$3:$AR$3,0)
                ),
                ""
            ),
            IFERROR(
                INDEX(Hulpsheets!$AH$3:$AK$18,
                    MATCH($C$9,Hulpsheets!$AG$3:$AG$18,0),
                    MATCH($C$6,Hulpsheets!$AH$3:$AK$3,0)
                ),
                ""
            )
        ),
        IF($L109="Niet-economische activiteit",
            100%,
            IF(Basisgegevens!$C$5="Ja",
                IFERROR(
                    INDEX(Hulpsheets!$AO$3:$AR$18,
                        MATCH($C$9,Hulpsheets!$AN$3:$AN$18,0),
                        MATCH($C$6,Hulpsheets!$AO$3:$AR$3,0)
                    ),
                    ""
                ),
                IFERROR(
                    INDEX(Hulpsheets!$AH$3:$AK$18,
                        MATCH($C$9,Hulpsheets!$AG$3:$AG$18,0),
                        MATCH($C$6,Hulpsheets!$AH$3:$AK$3,0)
                    ),
                    ""
                )
            )
        )
    )
)</f>
        <v/>
      </c>
      <c r="N109" s="397">
        <f t="shared" si="31"/>
        <v>0</v>
      </c>
      <c r="O109" s="77" t="str">
        <f t="shared" si="32"/>
        <v/>
      </c>
      <c r="P109" s="86" t="str">
        <f t="shared" si="33"/>
        <v/>
      </c>
      <c r="R109" s="404"/>
      <c r="S109" s="407" t="str">
        <f t="shared" si="38"/>
        <v/>
      </c>
      <c r="T109" s="130" t="str">
        <f t="shared" si="34"/>
        <v/>
      </c>
      <c r="U109" s="70"/>
      <c r="V109" s="404"/>
      <c r="W109" s="70"/>
      <c r="X109" s="404"/>
      <c r="Z109" s="407" t="str">
        <f t="shared" si="39"/>
        <v/>
      </c>
      <c r="AA109" s="130" t="str">
        <f t="shared" si="35"/>
        <v/>
      </c>
      <c r="AB109" s="407" t="str">
        <f t="shared" si="36"/>
        <v/>
      </c>
      <c r="AC109" s="130" t="str">
        <f t="shared" si="37"/>
        <v/>
      </c>
      <c r="AD109" s="461"/>
    </row>
    <row r="110" spans="1:30" x14ac:dyDescent="0.2">
      <c r="B110" s="514"/>
      <c r="C110" s="515"/>
      <c r="D110" s="515"/>
      <c r="E110" s="19"/>
      <c r="F110" s="141"/>
      <c r="G110" s="151" t="str">
        <f>IF(E110="","",IF($C$7&gt;12,IF(E110="computer",F110*Hulpsheets!$AX$4,F110*Hulpsheets!$AX$5),(IF(E110="computer",F110*Hulpsheets!$AX$4,F110*Hulpsheets!$AX$5)*$C$7/12)))</f>
        <v/>
      </c>
      <c r="H110" s="151" t="str">
        <f>IF(E110="","",IF($C$7&lt;13,0,IF($C$7&gt;24,IF(E110="computer",F110*Hulpsheets!$AY$4,F110*Hulpsheets!$AY$5),IF(E110="computer",F110*Hulpsheets!$AY$4,F110*Hulpsheets!$AY$5)*($C$7-12)/12)))</f>
        <v/>
      </c>
      <c r="I110" s="151" t="str">
        <f>IF(E110="","",IF($C$7&lt;24,0,IF($C$7&gt;36,IF(E110="computer",F110*Hulpsheets!$AZ$4,F110*Hulpsheets!$AZ$5),IF(E110="computer",F110*Hulpsheets!$AZ$4,F110*Hulpsheets!$AZ$5)*($C$7-24)/12)))</f>
        <v/>
      </c>
      <c r="J110" s="151" t="str">
        <f>IF(E110="","",IF($C$7&lt;36,0,IF($C$7&gt;48,IF(E110="computer",F110*Hulpsheets!$BA$4,F110*Hulpsheets!$BA$5),IF(E110="computer",F110*Hulpsheets!$BA$4,F110*Hulpsheets!$BA$5)*($C$7-36)/12)))</f>
        <v/>
      </c>
      <c r="K110" s="151" t="str">
        <f>IF(E110="","",IF($C$7&lt;48,0,IF($C$7&gt;48,IF(E110="computer",F110*Hulpsheets!$BB$4,F110*Hulpsheets!$BB$5),IF(E110="computer",F110*Hulpsheets!$BB$4,F110*Hulpsheets!$BB$5)*($C$7-48)/12)))</f>
        <v/>
      </c>
      <c r="L110" s="429" t="s">
        <v>120</v>
      </c>
      <c r="M110" s="257" t="str">
        <f>IF(LEN($C$5)&lt;=1,
    "",
    IF(
        OR($C$5="Overige (zorg-)instellingen",$C$5="Onderneming"),
        IF(Basisgegevens!$C$5="Ja",
            IFERROR(
                INDEX(Hulpsheets!$AO$3:$AR$18,
                    MATCH($C$9,Hulpsheets!$AN$3:$AN$18,0),
                    MATCH($C$6,Hulpsheets!$AO$3:$AR$3,0)
                ),
                ""
            ),
            IFERROR(
                INDEX(Hulpsheets!$AH$3:$AK$18,
                    MATCH($C$9,Hulpsheets!$AG$3:$AG$18,0),
                    MATCH($C$6,Hulpsheets!$AH$3:$AK$3,0)
                ),
                ""
            )
        ),
        IF($L110="Niet-economische activiteit",
            100%,
            IF(Basisgegevens!$C$5="Ja",
                IFERROR(
                    INDEX(Hulpsheets!$AO$3:$AR$18,
                        MATCH($C$9,Hulpsheets!$AN$3:$AN$18,0),
                        MATCH($C$6,Hulpsheets!$AO$3:$AR$3,0)
                    ),
                    ""
                ),
                IFERROR(
                    INDEX(Hulpsheets!$AH$3:$AK$18,
                        MATCH($C$9,Hulpsheets!$AG$3:$AG$18,0),
                        MATCH($C$6,Hulpsheets!$AH$3:$AK$3,0)
                    ),
                    ""
                )
            )
        )
    )
)</f>
        <v/>
      </c>
      <c r="N110" s="397">
        <f t="shared" si="31"/>
        <v>0</v>
      </c>
      <c r="O110" s="77" t="str">
        <f t="shared" si="32"/>
        <v/>
      </c>
      <c r="P110" s="86" t="str">
        <f t="shared" si="33"/>
        <v/>
      </c>
      <c r="R110" s="404"/>
      <c r="S110" s="407" t="str">
        <f t="shared" si="38"/>
        <v/>
      </c>
      <c r="T110" s="130" t="str">
        <f t="shared" si="34"/>
        <v/>
      </c>
      <c r="U110" s="70"/>
      <c r="V110" s="404"/>
      <c r="W110" s="70"/>
      <c r="X110" s="404"/>
      <c r="Z110" s="407" t="str">
        <f t="shared" si="39"/>
        <v/>
      </c>
      <c r="AA110" s="130" t="str">
        <f t="shared" si="35"/>
        <v/>
      </c>
      <c r="AB110" s="407" t="str">
        <f t="shared" si="36"/>
        <v/>
      </c>
      <c r="AC110" s="130" t="str">
        <f t="shared" si="37"/>
        <v/>
      </c>
      <c r="AD110" s="461"/>
    </row>
    <row r="111" spans="1:30" x14ac:dyDescent="0.2">
      <c r="B111" s="514"/>
      <c r="C111" s="515"/>
      <c r="D111" s="515"/>
      <c r="E111" s="19"/>
      <c r="F111" s="141"/>
      <c r="G111" s="151" t="str">
        <f>IF(E111="","",IF($C$7&gt;12,IF(E111="computer",F111*Hulpsheets!$AX$4,F111*Hulpsheets!$AX$5),(IF(E111="computer",F111*Hulpsheets!$AX$4,F111*Hulpsheets!$AX$5)*$C$7/12)))</f>
        <v/>
      </c>
      <c r="H111" s="151" t="str">
        <f>IF(E111="","",IF($C$7&lt;13,0,IF($C$7&gt;24,IF(E111="computer",F111*Hulpsheets!$AY$4,F111*Hulpsheets!$AY$5),IF(E111="computer",F111*Hulpsheets!$AY$4,F111*Hulpsheets!$AY$5)*($C$7-12)/12)))</f>
        <v/>
      </c>
      <c r="I111" s="151" t="str">
        <f>IF(E111="","",IF($C$7&lt;24,0,IF($C$7&gt;36,IF(E111="computer",F111*Hulpsheets!$AZ$4,F111*Hulpsheets!$AZ$5),IF(E111="computer",F111*Hulpsheets!$AZ$4,F111*Hulpsheets!$AZ$5)*($C$7-24)/12)))</f>
        <v/>
      </c>
      <c r="J111" s="151" t="str">
        <f>IF(E111="","",IF($C$7&lt;36,0,IF($C$7&gt;48,IF(E111="computer",F111*Hulpsheets!$BA$4,F111*Hulpsheets!$BA$5),IF(E111="computer",F111*Hulpsheets!$BA$4,F111*Hulpsheets!$BA$5)*($C$7-36)/12)))</f>
        <v/>
      </c>
      <c r="K111" s="151" t="str">
        <f>IF(E111="","",IF($C$7&lt;48,0,IF($C$7&gt;48,IF(E111="computer",F111*Hulpsheets!$BB$4,F111*Hulpsheets!$BB$5),IF(E111="computer",F111*Hulpsheets!$BB$4,F111*Hulpsheets!$BB$5)*($C$7-48)/12)))</f>
        <v/>
      </c>
      <c r="L111" s="429" t="s">
        <v>120</v>
      </c>
      <c r="M111" s="257" t="str">
        <f>IF(LEN($C$5)&lt;=1,
    "",
    IF(
        OR($C$5="Overige (zorg-)instellingen",$C$5="Onderneming"),
        IF(Basisgegevens!$C$5="Ja",
            IFERROR(
                INDEX(Hulpsheets!$AO$3:$AR$18,
                    MATCH($C$9,Hulpsheets!$AN$3:$AN$18,0),
                    MATCH($C$6,Hulpsheets!$AO$3:$AR$3,0)
                ),
                ""
            ),
            IFERROR(
                INDEX(Hulpsheets!$AH$3:$AK$18,
                    MATCH($C$9,Hulpsheets!$AG$3:$AG$18,0),
                    MATCH($C$6,Hulpsheets!$AH$3:$AK$3,0)
                ),
                ""
            )
        ),
        IF($L111="Niet-economische activiteit",
            100%,
            IF(Basisgegevens!$C$5="Ja",
                IFERROR(
                    INDEX(Hulpsheets!$AO$3:$AR$18,
                        MATCH($C$9,Hulpsheets!$AN$3:$AN$18,0),
                        MATCH($C$6,Hulpsheets!$AO$3:$AR$3,0)
                    ),
                    ""
                ),
                IFERROR(
                    INDEX(Hulpsheets!$AH$3:$AK$18,
                        MATCH($C$9,Hulpsheets!$AG$3:$AG$18,0),
                        MATCH($C$6,Hulpsheets!$AH$3:$AK$3,0)
                    ),
                    ""
                )
            )
        )
    )
)</f>
        <v/>
      </c>
      <c r="N111" s="397">
        <f t="shared" si="31"/>
        <v>0</v>
      </c>
      <c r="O111" s="77" t="str">
        <f t="shared" si="32"/>
        <v/>
      </c>
      <c r="P111" s="86" t="str">
        <f t="shared" si="33"/>
        <v/>
      </c>
      <c r="R111" s="404"/>
      <c r="S111" s="407" t="str">
        <f t="shared" si="38"/>
        <v/>
      </c>
      <c r="T111" s="130" t="str">
        <f t="shared" si="34"/>
        <v/>
      </c>
      <c r="U111" s="70"/>
      <c r="V111" s="404"/>
      <c r="W111" s="70"/>
      <c r="X111" s="404"/>
      <c r="Z111" s="407" t="str">
        <f t="shared" si="39"/>
        <v/>
      </c>
      <c r="AA111" s="130" t="str">
        <f t="shared" si="35"/>
        <v/>
      </c>
      <c r="AB111" s="407" t="str">
        <f t="shared" si="36"/>
        <v/>
      </c>
      <c r="AC111" s="130" t="str">
        <f t="shared" si="37"/>
        <v/>
      </c>
      <c r="AD111" s="461"/>
    </row>
    <row r="112" spans="1:30" x14ac:dyDescent="0.2">
      <c r="B112" s="514"/>
      <c r="C112" s="515"/>
      <c r="D112" s="515"/>
      <c r="E112" s="19"/>
      <c r="F112" s="141"/>
      <c r="G112" s="151" t="str">
        <f>IF(E112="","",IF($C$7&gt;12,IF(E112="computer",F112*Hulpsheets!$AX$4,F112*Hulpsheets!$AX$5),(IF(E112="computer",F112*Hulpsheets!$AX$4,F112*Hulpsheets!$AX$5)*$C$7/12)))</f>
        <v/>
      </c>
      <c r="H112" s="151" t="str">
        <f>IF(E112="","",IF($C$7&lt;13,0,IF($C$7&gt;24,IF(E112="computer",F112*Hulpsheets!$AY$4,F112*Hulpsheets!$AY$5),IF(E112="computer",F112*Hulpsheets!$AY$4,F112*Hulpsheets!$AY$5)*($C$7-12)/12)))</f>
        <v/>
      </c>
      <c r="I112" s="151" t="str">
        <f>IF(E112="","",IF($C$7&lt;24,0,IF($C$7&gt;36,IF(E112="computer",F112*Hulpsheets!$AZ$4,F112*Hulpsheets!$AZ$5),IF(E112="computer",F112*Hulpsheets!$AZ$4,F112*Hulpsheets!$AZ$5)*($C$7-24)/12)))</f>
        <v/>
      </c>
      <c r="J112" s="151" t="str">
        <f>IF(E112="","",IF($C$7&lt;36,0,IF($C$7&gt;48,IF(E112="computer",F112*Hulpsheets!$BA$4,F112*Hulpsheets!$BA$5),IF(E112="computer",F112*Hulpsheets!$BA$4,F112*Hulpsheets!$BA$5)*($C$7-36)/12)))</f>
        <v/>
      </c>
      <c r="K112" s="151" t="str">
        <f>IF(E112="","",IF($C$7&lt;48,0,IF($C$7&gt;48,IF(E112="computer",F112*Hulpsheets!$BB$4,F112*Hulpsheets!$BB$5),IF(E112="computer",F112*Hulpsheets!$BB$4,F112*Hulpsheets!$BB$5)*($C$7-48)/12)))</f>
        <v/>
      </c>
      <c r="L112" s="429" t="s">
        <v>120</v>
      </c>
      <c r="M112" s="257" t="str">
        <f>IF(LEN($C$5)&lt;=1,
    "",
    IF(
        OR($C$5="Overige (zorg-)instellingen",$C$5="Onderneming"),
        IF(Basisgegevens!$C$5="Ja",
            IFERROR(
                INDEX(Hulpsheets!$AO$3:$AR$18,
                    MATCH($C$9,Hulpsheets!$AN$3:$AN$18,0),
                    MATCH($C$6,Hulpsheets!$AO$3:$AR$3,0)
                ),
                ""
            ),
            IFERROR(
                INDEX(Hulpsheets!$AH$3:$AK$18,
                    MATCH($C$9,Hulpsheets!$AG$3:$AG$18,0),
                    MATCH($C$6,Hulpsheets!$AH$3:$AK$3,0)
                ),
                ""
            )
        ),
        IF($L112="Niet-economische activiteit",
            100%,
            IF(Basisgegevens!$C$5="Ja",
                IFERROR(
                    INDEX(Hulpsheets!$AO$3:$AR$18,
                        MATCH($C$9,Hulpsheets!$AN$3:$AN$18,0),
                        MATCH($C$6,Hulpsheets!$AO$3:$AR$3,0)
                    ),
                    ""
                ),
                IFERROR(
                    INDEX(Hulpsheets!$AH$3:$AK$18,
                        MATCH($C$9,Hulpsheets!$AG$3:$AG$18,0),
                        MATCH($C$6,Hulpsheets!$AH$3:$AK$3,0)
                    ),
                    ""
                )
            )
        )
    )
)</f>
        <v/>
      </c>
      <c r="N112" s="397">
        <f t="shared" si="31"/>
        <v>0</v>
      </c>
      <c r="O112" s="77" t="str">
        <f t="shared" si="32"/>
        <v/>
      </c>
      <c r="P112" s="86" t="str">
        <f t="shared" si="33"/>
        <v/>
      </c>
      <c r="R112" s="404"/>
      <c r="S112" s="407" t="str">
        <f t="shared" si="38"/>
        <v/>
      </c>
      <c r="T112" s="130" t="str">
        <f t="shared" si="34"/>
        <v/>
      </c>
      <c r="U112" s="70"/>
      <c r="V112" s="404"/>
      <c r="W112" s="70"/>
      <c r="X112" s="404"/>
      <c r="Z112" s="407" t="str">
        <f t="shared" si="39"/>
        <v/>
      </c>
      <c r="AA112" s="130" t="str">
        <f t="shared" si="35"/>
        <v/>
      </c>
      <c r="AB112" s="407" t="str">
        <f t="shared" si="36"/>
        <v/>
      </c>
      <c r="AC112" s="130" t="str">
        <f t="shared" si="37"/>
        <v/>
      </c>
      <c r="AD112" s="461"/>
    </row>
    <row r="113" spans="2:30" x14ac:dyDescent="0.2">
      <c r="B113" s="514"/>
      <c r="C113" s="515"/>
      <c r="D113" s="515"/>
      <c r="E113" s="19"/>
      <c r="F113" s="141"/>
      <c r="G113" s="151" t="str">
        <f>IF(E113="","",IF($C$7&gt;12,IF(E113="computer",F113*Hulpsheets!$AX$4,F113*Hulpsheets!$AX$5),(IF(E113="computer",F113*Hulpsheets!$AX$4,F113*Hulpsheets!$AX$5)*$C$7/12)))</f>
        <v/>
      </c>
      <c r="H113" s="151" t="str">
        <f>IF(E113="","",IF($C$7&lt;13,0,IF($C$7&gt;24,IF(E113="computer",F113*Hulpsheets!$AY$4,F113*Hulpsheets!$AY$5),IF(E113="computer",F113*Hulpsheets!$AY$4,F113*Hulpsheets!$AY$5)*($C$7-12)/12)))</f>
        <v/>
      </c>
      <c r="I113" s="151" t="str">
        <f>IF(E113="","",IF($C$7&lt;24,0,IF($C$7&gt;36,IF(E113="computer",F113*Hulpsheets!$AZ$4,F113*Hulpsheets!$AZ$5),IF(E113="computer",F113*Hulpsheets!$AZ$4,F113*Hulpsheets!$AZ$5)*($C$7-24)/12)))</f>
        <v/>
      </c>
      <c r="J113" s="151" t="str">
        <f>IF(E113="","",IF($C$7&lt;36,0,IF($C$7&gt;48,IF(E113="computer",F113*Hulpsheets!$BA$4,F113*Hulpsheets!$BA$5),IF(E113="computer",F113*Hulpsheets!$BA$4,F113*Hulpsheets!$BA$5)*($C$7-36)/12)))</f>
        <v/>
      </c>
      <c r="K113" s="151" t="str">
        <f>IF(E113="","",IF($C$7&lt;48,0,IF($C$7&gt;48,IF(E113="computer",F113*Hulpsheets!$BB$4,F113*Hulpsheets!$BB$5),IF(E113="computer",F113*Hulpsheets!$BB$4,F113*Hulpsheets!$BB$5)*($C$7-48)/12)))</f>
        <v/>
      </c>
      <c r="L113" s="429" t="s">
        <v>120</v>
      </c>
      <c r="M113" s="257" t="str">
        <f>IF(LEN($C$5)&lt;=1,
    "",
    IF(
        OR($C$5="Overige (zorg-)instellingen",$C$5="Onderneming"),
        IF(Basisgegevens!$C$5="Ja",
            IFERROR(
                INDEX(Hulpsheets!$AO$3:$AR$18,
                    MATCH($C$9,Hulpsheets!$AN$3:$AN$18,0),
                    MATCH($C$6,Hulpsheets!$AO$3:$AR$3,0)
                ),
                ""
            ),
            IFERROR(
                INDEX(Hulpsheets!$AH$3:$AK$18,
                    MATCH($C$9,Hulpsheets!$AG$3:$AG$18,0),
                    MATCH($C$6,Hulpsheets!$AH$3:$AK$3,0)
                ),
                ""
            )
        ),
        IF($L113="Niet-economische activiteit",
            100%,
            IF(Basisgegevens!$C$5="Ja",
                IFERROR(
                    INDEX(Hulpsheets!$AO$3:$AR$18,
                        MATCH($C$9,Hulpsheets!$AN$3:$AN$18,0),
                        MATCH($C$6,Hulpsheets!$AO$3:$AR$3,0)
                    ),
                    ""
                ),
                IFERROR(
                    INDEX(Hulpsheets!$AH$3:$AK$18,
                        MATCH($C$9,Hulpsheets!$AG$3:$AG$18,0),
                        MATCH($C$6,Hulpsheets!$AH$3:$AK$3,0)
                    ),
                    ""
                )
            )
        )
    )
)</f>
        <v/>
      </c>
      <c r="N113" s="397">
        <f t="shared" si="31"/>
        <v>0</v>
      </c>
      <c r="O113" s="77" t="str">
        <f t="shared" si="32"/>
        <v/>
      </c>
      <c r="P113" s="86" t="str">
        <f t="shared" si="33"/>
        <v/>
      </c>
      <c r="R113" s="404"/>
      <c r="S113" s="407" t="str">
        <f t="shared" si="38"/>
        <v/>
      </c>
      <c r="T113" s="130" t="str">
        <f t="shared" si="34"/>
        <v/>
      </c>
      <c r="U113" s="70"/>
      <c r="V113" s="404"/>
      <c r="W113" s="70"/>
      <c r="X113" s="404"/>
      <c r="Z113" s="407" t="str">
        <f t="shared" si="39"/>
        <v/>
      </c>
      <c r="AA113" s="130" t="str">
        <f t="shared" si="35"/>
        <v/>
      </c>
      <c r="AB113" s="407" t="str">
        <f t="shared" si="36"/>
        <v/>
      </c>
      <c r="AC113" s="130" t="str">
        <f t="shared" si="37"/>
        <v/>
      </c>
      <c r="AD113" s="461"/>
    </row>
    <row r="114" spans="2:30" x14ac:dyDescent="0.2">
      <c r="B114" s="514"/>
      <c r="C114" s="515"/>
      <c r="D114" s="515"/>
      <c r="E114" s="19"/>
      <c r="F114" s="141"/>
      <c r="G114" s="151" t="str">
        <f>IF(E114="","",IF($C$7&gt;12,IF(E114="computer",F114*Hulpsheets!$AX$4,F114*Hulpsheets!$AX$5),(IF(E114="computer",F114*Hulpsheets!$AX$4,F114*Hulpsheets!$AX$5)*$C$7/12)))</f>
        <v/>
      </c>
      <c r="H114" s="151" t="str">
        <f>IF(E114="","",IF($C$7&lt;13,0,IF($C$7&gt;24,IF(E114="computer",F114*Hulpsheets!$AY$4,F114*Hulpsheets!$AY$5),IF(E114="computer",F114*Hulpsheets!$AY$4,F114*Hulpsheets!$AY$5)*($C$7-12)/12)))</f>
        <v/>
      </c>
      <c r="I114" s="151" t="str">
        <f>IF(E114="","",IF($C$7&lt;24,0,IF($C$7&gt;36,IF(E114="computer",F114*Hulpsheets!$AZ$4,F114*Hulpsheets!$AZ$5),IF(E114="computer",F114*Hulpsheets!$AZ$4,F114*Hulpsheets!$AZ$5)*($C$7-24)/12)))</f>
        <v/>
      </c>
      <c r="J114" s="151" t="str">
        <f>IF(E114="","",IF($C$7&lt;36,0,IF($C$7&gt;48,IF(E114="computer",F114*Hulpsheets!$BA$4,F114*Hulpsheets!$BA$5),IF(E114="computer",F114*Hulpsheets!$BA$4,F114*Hulpsheets!$BA$5)*($C$7-36)/12)))</f>
        <v/>
      </c>
      <c r="K114" s="151" t="str">
        <f>IF(E114="","",IF($C$7&lt;48,0,IF($C$7&gt;48,IF(E114="computer",F114*Hulpsheets!$BB$4,F114*Hulpsheets!$BB$5),IF(E114="computer",F114*Hulpsheets!$BB$4,F114*Hulpsheets!$BB$5)*($C$7-48)/12)))</f>
        <v/>
      </c>
      <c r="L114" s="429" t="s">
        <v>120</v>
      </c>
      <c r="M114" s="257" t="str">
        <f>IF(LEN($C$5)&lt;=1,
    "",
    IF(
        OR($C$5="Overige (zorg-)instellingen",$C$5="Onderneming"),
        IF(Basisgegevens!$C$5="Ja",
            IFERROR(
                INDEX(Hulpsheets!$AO$3:$AR$18,
                    MATCH($C$9,Hulpsheets!$AN$3:$AN$18,0),
                    MATCH($C$6,Hulpsheets!$AO$3:$AR$3,0)
                ),
                ""
            ),
            IFERROR(
                INDEX(Hulpsheets!$AH$3:$AK$18,
                    MATCH($C$9,Hulpsheets!$AG$3:$AG$18,0),
                    MATCH($C$6,Hulpsheets!$AH$3:$AK$3,0)
                ),
                ""
            )
        ),
        IF($L114="Niet-economische activiteit",
            100%,
            IF(Basisgegevens!$C$5="Ja",
                IFERROR(
                    INDEX(Hulpsheets!$AO$3:$AR$18,
                        MATCH($C$9,Hulpsheets!$AN$3:$AN$18,0),
                        MATCH($C$6,Hulpsheets!$AO$3:$AR$3,0)
                    ),
                    ""
                ),
                IFERROR(
                    INDEX(Hulpsheets!$AH$3:$AK$18,
                        MATCH($C$9,Hulpsheets!$AG$3:$AG$18,0),
                        MATCH($C$6,Hulpsheets!$AH$3:$AK$3,0)
                    ),
                    ""
                )
            )
        )
    )
)</f>
        <v/>
      </c>
      <c r="N114" s="397">
        <f t="shared" si="31"/>
        <v>0</v>
      </c>
      <c r="O114" s="77" t="str">
        <f t="shared" si="32"/>
        <v/>
      </c>
      <c r="P114" s="86" t="str">
        <f t="shared" si="33"/>
        <v/>
      </c>
      <c r="R114" s="404"/>
      <c r="S114" s="407" t="str">
        <f t="shared" si="38"/>
        <v/>
      </c>
      <c r="T114" s="130" t="str">
        <f t="shared" si="34"/>
        <v/>
      </c>
      <c r="U114" s="70"/>
      <c r="V114" s="404"/>
      <c r="W114" s="70"/>
      <c r="X114" s="404"/>
      <c r="Z114" s="407" t="str">
        <f t="shared" si="39"/>
        <v/>
      </c>
      <c r="AA114" s="130" t="str">
        <f t="shared" si="35"/>
        <v/>
      </c>
      <c r="AB114" s="407" t="str">
        <f t="shared" si="36"/>
        <v/>
      </c>
      <c r="AC114" s="130" t="str">
        <f t="shared" si="37"/>
        <v/>
      </c>
      <c r="AD114" s="461"/>
    </row>
    <row r="115" spans="2:30" x14ac:dyDescent="0.2">
      <c r="B115" s="514"/>
      <c r="C115" s="515"/>
      <c r="D115" s="515"/>
      <c r="E115" s="19"/>
      <c r="F115" s="141"/>
      <c r="G115" s="151" t="str">
        <f>IF(E115="","",IF($C$7&gt;12,IF(E115="computer",F115*Hulpsheets!$AX$4,F115*Hulpsheets!$AX$5),(IF(E115="computer",F115*Hulpsheets!$AX$4,F115*Hulpsheets!$AX$5)*$C$7/12)))</f>
        <v/>
      </c>
      <c r="H115" s="151" t="str">
        <f>IF(E115="","",IF($C$7&lt;13,0,IF($C$7&gt;24,IF(E115="computer",F115*Hulpsheets!$AY$4,F115*Hulpsheets!$AY$5),IF(E115="computer",F115*Hulpsheets!$AY$4,F115*Hulpsheets!$AY$5)*($C$7-12)/12)))</f>
        <v/>
      </c>
      <c r="I115" s="151" t="str">
        <f>IF(E115="","",IF($C$7&lt;24,0,IF($C$7&gt;36,IF(E115="computer",F115*Hulpsheets!$AZ$4,F115*Hulpsheets!$AZ$5),IF(E115="computer",F115*Hulpsheets!$AZ$4,F115*Hulpsheets!$AZ$5)*($C$7-24)/12)))</f>
        <v/>
      </c>
      <c r="J115" s="151" t="str">
        <f>IF(E115="","",IF($C$7&lt;36,0,IF($C$7&gt;48,IF(E115="computer",F115*Hulpsheets!$BA$4,F115*Hulpsheets!$BA$5),IF(E115="computer",F115*Hulpsheets!$BA$4,F115*Hulpsheets!$BA$5)*($C$7-36)/12)))</f>
        <v/>
      </c>
      <c r="K115" s="151" t="str">
        <f>IF(E115="","",IF($C$7&lt;48,0,IF($C$7&gt;48,IF(E115="computer",F115*Hulpsheets!$BB$4,F115*Hulpsheets!$BB$5),IF(E115="computer",F115*Hulpsheets!$BB$4,F115*Hulpsheets!$BB$5)*($C$7-48)/12)))</f>
        <v/>
      </c>
      <c r="L115" s="429" t="s">
        <v>120</v>
      </c>
      <c r="M115" s="257" t="str">
        <f>IF(LEN($C$5)&lt;=1,
    "",
    IF(
        OR($C$5="Overige (zorg-)instellingen",$C$5="Onderneming"),
        IF(Basisgegevens!$C$5="Ja",
            IFERROR(
                INDEX(Hulpsheets!$AO$3:$AR$18,
                    MATCH($C$9,Hulpsheets!$AN$3:$AN$18,0),
                    MATCH($C$6,Hulpsheets!$AO$3:$AR$3,0)
                ),
                ""
            ),
            IFERROR(
                INDEX(Hulpsheets!$AH$3:$AK$18,
                    MATCH($C$9,Hulpsheets!$AG$3:$AG$18,0),
                    MATCH($C$6,Hulpsheets!$AH$3:$AK$3,0)
                ),
                ""
            )
        ),
        IF($L115="Niet-economische activiteit",
            100%,
            IF(Basisgegevens!$C$5="Ja",
                IFERROR(
                    INDEX(Hulpsheets!$AO$3:$AR$18,
                        MATCH($C$9,Hulpsheets!$AN$3:$AN$18,0),
                        MATCH($C$6,Hulpsheets!$AO$3:$AR$3,0)
                    ),
                    ""
                ),
                IFERROR(
                    INDEX(Hulpsheets!$AH$3:$AK$18,
                        MATCH($C$9,Hulpsheets!$AG$3:$AG$18,0),
                        MATCH($C$6,Hulpsheets!$AH$3:$AK$3,0)
                    ),
                    ""
                )
            )
        )
    )
)</f>
        <v/>
      </c>
      <c r="N115" s="397">
        <f t="shared" si="31"/>
        <v>0</v>
      </c>
      <c r="O115" s="77" t="str">
        <f t="shared" si="32"/>
        <v/>
      </c>
      <c r="P115" s="86" t="str">
        <f t="shared" si="33"/>
        <v/>
      </c>
      <c r="R115" s="404"/>
      <c r="S115" s="407" t="str">
        <f t="shared" si="38"/>
        <v/>
      </c>
      <c r="T115" s="130" t="str">
        <f t="shared" si="34"/>
        <v/>
      </c>
      <c r="U115" s="70"/>
      <c r="V115" s="404"/>
      <c r="W115" s="70"/>
      <c r="X115" s="404"/>
      <c r="Z115" s="407" t="str">
        <f t="shared" si="39"/>
        <v/>
      </c>
      <c r="AA115" s="130" t="str">
        <f t="shared" si="35"/>
        <v/>
      </c>
      <c r="AB115" s="407" t="str">
        <f t="shared" si="36"/>
        <v/>
      </c>
      <c r="AC115" s="130" t="str">
        <f t="shared" si="37"/>
        <v/>
      </c>
      <c r="AD115" s="461"/>
    </row>
    <row r="116" spans="2:30" x14ac:dyDescent="0.2">
      <c r="B116" s="514"/>
      <c r="C116" s="515"/>
      <c r="D116" s="515"/>
      <c r="E116" s="19"/>
      <c r="F116" s="141"/>
      <c r="G116" s="151" t="str">
        <f>IF(E116="","",IF($C$7&gt;12,IF(E116="computer",F116*Hulpsheets!$AX$4,F116*Hulpsheets!$AX$5),(IF(E116="computer",F116*Hulpsheets!$AX$4,F116*Hulpsheets!$AX$5)*$C$7/12)))</f>
        <v/>
      </c>
      <c r="H116" s="151" t="str">
        <f>IF(E116="","",IF($C$7&lt;13,0,IF($C$7&gt;24,IF(E116="computer",F116*Hulpsheets!$AY$4,F116*Hulpsheets!$AY$5),IF(E116="computer",F116*Hulpsheets!$AY$4,F116*Hulpsheets!$AY$5)*($C$7-12)/12)))</f>
        <v/>
      </c>
      <c r="I116" s="151" t="str">
        <f>IF(E116="","",IF($C$7&lt;24,0,IF($C$7&gt;36,IF(E116="computer",F116*Hulpsheets!$AZ$4,F116*Hulpsheets!$AZ$5),IF(E116="computer",F116*Hulpsheets!$AZ$4,F116*Hulpsheets!$AZ$5)*($C$7-24)/12)))</f>
        <v/>
      </c>
      <c r="J116" s="151" t="str">
        <f>IF(E116="","",IF($C$7&lt;36,0,IF($C$7&gt;48,IF(E116="computer",F116*Hulpsheets!$BA$4,F116*Hulpsheets!$BA$5),IF(E116="computer",F116*Hulpsheets!$BA$4,F116*Hulpsheets!$BA$5)*($C$7-36)/12)))</f>
        <v/>
      </c>
      <c r="K116" s="151" t="str">
        <f>IF(E116="","",IF($C$7&lt;48,0,IF($C$7&gt;48,IF(E116="computer",F116*Hulpsheets!$BB$4,F116*Hulpsheets!$BB$5),IF(E116="computer",F116*Hulpsheets!$BB$4,F116*Hulpsheets!$BB$5)*($C$7-48)/12)))</f>
        <v/>
      </c>
      <c r="L116" s="429" t="s">
        <v>120</v>
      </c>
      <c r="M116" s="257" t="str">
        <f>IF(LEN($C$5)&lt;=1,
    "",
    IF(
        OR($C$5="Overige (zorg-)instellingen",$C$5="Onderneming"),
        IF(Basisgegevens!$C$5="Ja",
            IFERROR(
                INDEX(Hulpsheets!$AO$3:$AR$18,
                    MATCH($C$9,Hulpsheets!$AN$3:$AN$18,0),
                    MATCH($C$6,Hulpsheets!$AO$3:$AR$3,0)
                ),
                ""
            ),
            IFERROR(
                INDEX(Hulpsheets!$AH$3:$AK$18,
                    MATCH($C$9,Hulpsheets!$AG$3:$AG$18,0),
                    MATCH($C$6,Hulpsheets!$AH$3:$AK$3,0)
                ),
                ""
            )
        ),
        IF($L116="Niet-economische activiteit",
            100%,
            IF(Basisgegevens!$C$5="Ja",
                IFERROR(
                    INDEX(Hulpsheets!$AO$3:$AR$18,
                        MATCH($C$9,Hulpsheets!$AN$3:$AN$18,0),
                        MATCH($C$6,Hulpsheets!$AO$3:$AR$3,0)
                    ),
                    ""
                ),
                IFERROR(
                    INDEX(Hulpsheets!$AH$3:$AK$18,
                        MATCH($C$9,Hulpsheets!$AG$3:$AG$18,0),
                        MATCH($C$6,Hulpsheets!$AH$3:$AK$3,0)
                    ),
                    ""
                )
            )
        )
    )
)</f>
        <v/>
      </c>
      <c r="N116" s="397">
        <f t="shared" si="31"/>
        <v>0</v>
      </c>
      <c r="O116" s="77" t="str">
        <f t="shared" si="32"/>
        <v/>
      </c>
      <c r="P116" s="86" t="str">
        <f t="shared" si="33"/>
        <v/>
      </c>
      <c r="R116" s="404"/>
      <c r="S116" s="407" t="str">
        <f t="shared" si="38"/>
        <v/>
      </c>
      <c r="T116" s="130" t="str">
        <f t="shared" si="34"/>
        <v/>
      </c>
      <c r="U116" s="70"/>
      <c r="V116" s="404"/>
      <c r="W116" s="70"/>
      <c r="X116" s="404"/>
      <c r="Z116" s="407" t="str">
        <f t="shared" si="39"/>
        <v/>
      </c>
      <c r="AA116" s="130" t="str">
        <f t="shared" si="35"/>
        <v/>
      </c>
      <c r="AB116" s="407" t="str">
        <f t="shared" si="36"/>
        <v/>
      </c>
      <c r="AC116" s="130" t="str">
        <f t="shared" si="37"/>
        <v/>
      </c>
      <c r="AD116" s="461"/>
    </row>
    <row r="117" spans="2:30" ht="13.5" thickBot="1" x14ac:dyDescent="0.25">
      <c r="B117" s="514"/>
      <c r="C117" s="515"/>
      <c r="D117" s="515"/>
      <c r="E117" s="19"/>
      <c r="F117" s="141"/>
      <c r="G117" s="151" t="str">
        <f>IF(E117="","",IF($C$7&gt;12,IF(E117="computer",F117*Hulpsheets!$AX$4,F117*Hulpsheets!$AX$5),(IF(E117="computer",F117*Hulpsheets!$AX$4,F117*Hulpsheets!$AX$5)*$C$7/12)))</f>
        <v/>
      </c>
      <c r="H117" s="151" t="str">
        <f>IF(E117="","",IF($C$7&lt;13,0,IF($C$7&gt;24,IF(E117="computer",F117*Hulpsheets!$AY$4,F117*Hulpsheets!$AY$5),IF(E117="computer",F117*Hulpsheets!$AY$4,F117*Hulpsheets!$AY$5)*($C$7-12)/12)))</f>
        <v/>
      </c>
      <c r="I117" s="151" t="str">
        <f>IF(E117="","",IF($C$7&lt;24,0,IF($C$7&gt;36,IF(E117="computer",F117*Hulpsheets!$AZ$4,F117*Hulpsheets!$AZ$5),IF(E117="computer",F117*Hulpsheets!$AZ$4,F117*Hulpsheets!$AZ$5)*($C$7-24)/12)))</f>
        <v/>
      </c>
      <c r="J117" s="151" t="str">
        <f>IF(E117="","",IF($C$7&lt;36,0,IF($C$7&gt;48,IF(E117="computer",F117*Hulpsheets!$BA$4,F117*Hulpsheets!$BA$5),IF(E117="computer",F117*Hulpsheets!$BA$4,F117*Hulpsheets!$BA$5)*($C$7-36)/12)))</f>
        <v/>
      </c>
      <c r="K117" s="151" t="str">
        <f>IF(E117="","",IF($C$7&lt;48,0,IF($C$7&gt;48,IF(E117="computer",F117*Hulpsheets!$BB$4,F117*Hulpsheets!$BB$5),IF(E117="computer",F117*Hulpsheets!$BB$4,F117*Hulpsheets!$BB$5)*($C$7-48)/12)))</f>
        <v/>
      </c>
      <c r="L117" s="429" t="s">
        <v>120</v>
      </c>
      <c r="M117" s="257" t="str">
        <f>IF(LEN($C$5)&lt;=1,
    "",
    IF(
        OR($C$5="Overige (zorg-)instellingen",$C$5="Onderneming"),
        IF(Basisgegevens!$C$5="Ja",
            IFERROR(
                INDEX(Hulpsheets!$AO$3:$AR$18,
                    MATCH($C$9,Hulpsheets!$AN$3:$AN$18,0),
                    MATCH($C$6,Hulpsheets!$AO$3:$AR$3,0)
                ),
                ""
            ),
            IFERROR(
                INDEX(Hulpsheets!$AH$3:$AK$18,
                    MATCH($C$9,Hulpsheets!$AG$3:$AG$18,0),
                    MATCH($C$6,Hulpsheets!$AH$3:$AK$3,0)
                ),
                ""
            )
        ),
        IF($L117="Niet-economische activiteit",
            100%,
            IF(Basisgegevens!$C$5="Ja",
                IFERROR(
                    INDEX(Hulpsheets!$AO$3:$AR$18,
                        MATCH($C$9,Hulpsheets!$AN$3:$AN$18,0),
                        MATCH($C$6,Hulpsheets!$AO$3:$AR$3,0)
                    ),
                    ""
                ),
                IFERROR(
                    INDEX(Hulpsheets!$AH$3:$AK$18,
                        MATCH($C$9,Hulpsheets!$AG$3:$AG$18,0),
                        MATCH($C$6,Hulpsheets!$AH$3:$AK$3,0)
                    ),
                    ""
                )
            )
        )
    )
)</f>
        <v/>
      </c>
      <c r="N117" s="397">
        <f t="shared" si="31"/>
        <v>0</v>
      </c>
      <c r="O117" s="77" t="str">
        <f t="shared" si="32"/>
        <v/>
      </c>
      <c r="P117" s="86" t="str">
        <f t="shared" si="33"/>
        <v/>
      </c>
      <c r="R117" s="404"/>
      <c r="S117" s="407" t="str">
        <f t="shared" si="38"/>
        <v/>
      </c>
      <c r="T117" s="130" t="str">
        <f t="shared" si="34"/>
        <v/>
      </c>
      <c r="U117" s="70"/>
      <c r="V117" s="404"/>
      <c r="W117" s="70"/>
      <c r="X117" s="404"/>
      <c r="Z117" s="407" t="str">
        <f t="shared" si="39"/>
        <v/>
      </c>
      <c r="AA117" s="130" t="str">
        <f t="shared" si="35"/>
        <v/>
      </c>
      <c r="AB117" s="407" t="str">
        <f t="shared" si="36"/>
        <v/>
      </c>
      <c r="AC117" s="130" t="str">
        <f t="shared" si="37"/>
        <v/>
      </c>
      <c r="AD117" s="461"/>
    </row>
    <row r="118" spans="2:30" ht="13.5" hidden="1" outlineLevel="1" thickBot="1" x14ac:dyDescent="0.25">
      <c r="B118" s="514"/>
      <c r="C118" s="515"/>
      <c r="D118" s="515"/>
      <c r="E118" s="19"/>
      <c r="F118" s="141"/>
      <c r="G118" s="151" t="str">
        <f>IF(E118="","",IF($C$7&gt;12,IF(E118="computer",F118*Hulpsheets!$AX$4,F118*Hulpsheets!$AX$5),(IF(E118="computer",F118*Hulpsheets!$AX$4,F118*Hulpsheets!$AX$5)*$C$7/12)))</f>
        <v/>
      </c>
      <c r="H118" s="151" t="str">
        <f>IF(E118="","",IF($C$7&lt;13,0,IF($C$7&gt;24,IF(E118="computer",F118*Hulpsheets!$AY$4,F118*Hulpsheets!$AY$5),IF(E118="computer",F118*Hulpsheets!$AY$4,F118*Hulpsheets!$AY$5)*($C$7-12)/12)))</f>
        <v/>
      </c>
      <c r="I118" s="151" t="str">
        <f>IF(E118="","",IF($C$7&lt;24,0,IF($C$7&gt;36,IF(E118="computer",F118*Hulpsheets!$AZ$4,F118*Hulpsheets!$AZ$5),IF(E118="computer",F118*Hulpsheets!$AZ$4,F118*Hulpsheets!$AZ$5)*($C$7-24)/12)))</f>
        <v/>
      </c>
      <c r="J118" s="151" t="str">
        <f>IF(E118="","",IF($C$7&lt;36,0,IF($C$7&gt;48,IF(E118="computer",F118*Hulpsheets!$BA$4,F118*Hulpsheets!$BA$5),IF(E118="computer",F118*Hulpsheets!$BA$4,F118*Hulpsheets!$BA$5)*($C$7-36)/12)))</f>
        <v/>
      </c>
      <c r="K118" s="151" t="str">
        <f>IF(E118="","",IF($C$7&lt;48,0,IF($C$7&gt;48,IF(E118="computer",F118*Hulpsheets!$BB$4,F118*Hulpsheets!$BB$5),IF(E118="computer",F118*Hulpsheets!$BB$4,F118*Hulpsheets!$BB$5)*($C$7-48)/12)))</f>
        <v/>
      </c>
      <c r="L118" s="429" t="s">
        <v>120</v>
      </c>
      <c r="M118" s="257" t="str">
        <f>IF(LEN($C$5)&lt;=1,
    "",
    IF(
        OR($C$5="Overige (zorg-)instellingen",$C$5="Onderneming"),
        IF(Basisgegevens!$C$5="Ja",
            IFERROR(
                INDEX(Hulpsheets!$AO$3:$AR$18,
                    MATCH($C$9,Hulpsheets!$AN$3:$AN$18,0),
                    MATCH($C$6,Hulpsheets!$AO$3:$AR$3,0)
                ),
                ""
            ),
            IFERROR(
                INDEX(Hulpsheets!$AH$3:$AK$18,
                    MATCH($C$9,Hulpsheets!$AG$3:$AG$18,0),
                    MATCH($C$6,Hulpsheets!$AH$3:$AK$3,0)
                ),
                ""
            )
        ),
        IF($L118="Niet-economische activiteit",
            100%,
            IF(Basisgegevens!$C$5="Ja",
                IFERROR(
                    INDEX(Hulpsheets!$AO$3:$AR$18,
                        MATCH($C$9,Hulpsheets!$AN$3:$AN$18,0),
                        MATCH($C$6,Hulpsheets!$AO$3:$AR$3,0)
                    ),
                    ""
                ),
                IFERROR(
                    INDEX(Hulpsheets!$AH$3:$AK$18,
                        MATCH($C$9,Hulpsheets!$AG$3:$AG$18,0),
                        MATCH($C$6,Hulpsheets!$AH$3:$AK$3,0)
                    ),
                    ""
                )
            )
        )
    )
)</f>
        <v/>
      </c>
      <c r="N118" s="397">
        <f t="shared" si="31"/>
        <v>0</v>
      </c>
      <c r="O118" s="77" t="str">
        <f t="shared" si="32"/>
        <v/>
      </c>
      <c r="P118" s="86" t="str">
        <f t="shared" si="33"/>
        <v/>
      </c>
      <c r="R118" s="404"/>
      <c r="S118" s="407" t="str">
        <f t="shared" si="38"/>
        <v/>
      </c>
      <c r="T118" s="130" t="str">
        <f t="shared" si="34"/>
        <v/>
      </c>
      <c r="U118" s="70"/>
      <c r="V118" s="404"/>
      <c r="W118" s="70"/>
      <c r="X118" s="404"/>
      <c r="Z118" s="407" t="str">
        <f t="shared" si="39"/>
        <v/>
      </c>
      <c r="AA118" s="130" t="str">
        <f t="shared" si="35"/>
        <v/>
      </c>
      <c r="AB118" s="407" t="str">
        <f t="shared" si="36"/>
        <v/>
      </c>
      <c r="AC118" s="130" t="str">
        <f t="shared" si="37"/>
        <v/>
      </c>
      <c r="AD118" s="461"/>
    </row>
    <row r="119" spans="2:30" ht="13.5" hidden="1" outlineLevel="1" thickBot="1" x14ac:dyDescent="0.25">
      <c r="B119" s="514"/>
      <c r="C119" s="515"/>
      <c r="D119" s="515"/>
      <c r="E119" s="19"/>
      <c r="F119" s="141"/>
      <c r="G119" s="151" t="str">
        <f>IF(E119="","",IF($C$7&gt;12,IF(E119="computer",F119*Hulpsheets!$AX$4,F119*Hulpsheets!$AX$5),(IF(E119="computer",F119*Hulpsheets!$AX$4,F119*Hulpsheets!$AX$5)*$C$7/12)))</f>
        <v/>
      </c>
      <c r="H119" s="151" t="str">
        <f>IF(E119="","",IF($C$7&lt;13,0,IF($C$7&gt;24,IF(E119="computer",F119*Hulpsheets!$AY$4,F119*Hulpsheets!$AY$5),IF(E119="computer",F119*Hulpsheets!$AY$4,F119*Hulpsheets!$AY$5)*($C$7-12)/12)))</f>
        <v/>
      </c>
      <c r="I119" s="151" t="str">
        <f>IF(E119="","",IF($C$7&lt;24,0,IF($C$7&gt;36,IF(E119="computer",F119*Hulpsheets!$AZ$4,F119*Hulpsheets!$AZ$5),IF(E119="computer",F119*Hulpsheets!$AZ$4,F119*Hulpsheets!$AZ$5)*($C$7-24)/12)))</f>
        <v/>
      </c>
      <c r="J119" s="151" t="str">
        <f>IF(E119="","",IF($C$7&lt;36,0,IF($C$7&gt;48,IF(E119="computer",F119*Hulpsheets!$BA$4,F119*Hulpsheets!$BA$5),IF(E119="computer",F119*Hulpsheets!$BA$4,F119*Hulpsheets!$BA$5)*($C$7-36)/12)))</f>
        <v/>
      </c>
      <c r="K119" s="151" t="str">
        <f>IF(E119="","",IF($C$7&lt;48,0,IF($C$7&gt;48,IF(E119="computer",F119*Hulpsheets!$BB$4,F119*Hulpsheets!$BB$5),IF(E119="computer",F119*Hulpsheets!$BB$4,F119*Hulpsheets!$BB$5)*($C$7-48)/12)))</f>
        <v/>
      </c>
      <c r="L119" s="429" t="s">
        <v>120</v>
      </c>
      <c r="M119" s="257" t="str">
        <f>IF(LEN($C$5)&lt;=1,
    "",
    IF(
        OR($C$5="Overige (zorg-)instellingen",$C$5="Onderneming"),
        IF(Basisgegevens!$C$5="Ja",
            IFERROR(
                INDEX(Hulpsheets!$AO$3:$AR$18,
                    MATCH($C$9,Hulpsheets!$AN$3:$AN$18,0),
                    MATCH($C$6,Hulpsheets!$AO$3:$AR$3,0)
                ),
                ""
            ),
            IFERROR(
                INDEX(Hulpsheets!$AH$3:$AK$18,
                    MATCH($C$9,Hulpsheets!$AG$3:$AG$18,0),
                    MATCH($C$6,Hulpsheets!$AH$3:$AK$3,0)
                ),
                ""
            )
        ),
        IF($L119="Niet-economische activiteit",
            100%,
            IF(Basisgegevens!$C$5="Ja",
                IFERROR(
                    INDEX(Hulpsheets!$AO$3:$AR$18,
                        MATCH($C$9,Hulpsheets!$AN$3:$AN$18,0),
                        MATCH($C$6,Hulpsheets!$AO$3:$AR$3,0)
                    ),
                    ""
                ),
                IFERROR(
                    INDEX(Hulpsheets!$AH$3:$AK$18,
                        MATCH($C$9,Hulpsheets!$AG$3:$AG$18,0),
                        MATCH($C$6,Hulpsheets!$AH$3:$AK$3,0)
                    ),
                    ""
                )
            )
        )
    )
)</f>
        <v/>
      </c>
      <c r="N119" s="397">
        <f t="shared" si="31"/>
        <v>0</v>
      </c>
      <c r="O119" s="77" t="str">
        <f t="shared" si="32"/>
        <v/>
      </c>
      <c r="P119" s="86" t="str">
        <f t="shared" si="33"/>
        <v/>
      </c>
      <c r="R119" s="404"/>
      <c r="S119" s="407" t="str">
        <f t="shared" si="38"/>
        <v/>
      </c>
      <c r="T119" s="130" t="str">
        <f t="shared" si="34"/>
        <v/>
      </c>
      <c r="U119" s="70"/>
      <c r="V119" s="404"/>
      <c r="W119" s="70"/>
      <c r="X119" s="404"/>
      <c r="Z119" s="407" t="str">
        <f t="shared" si="39"/>
        <v/>
      </c>
      <c r="AA119" s="130" t="str">
        <f t="shared" si="35"/>
        <v/>
      </c>
      <c r="AB119" s="407" t="str">
        <f t="shared" si="36"/>
        <v/>
      </c>
      <c r="AC119" s="130" t="str">
        <f t="shared" si="37"/>
        <v/>
      </c>
      <c r="AD119" s="461"/>
    </row>
    <row r="120" spans="2:30" ht="13.5" hidden="1" outlineLevel="1" thickBot="1" x14ac:dyDescent="0.25">
      <c r="B120" s="514"/>
      <c r="C120" s="515"/>
      <c r="D120" s="515"/>
      <c r="E120" s="19"/>
      <c r="F120" s="141"/>
      <c r="G120" s="151" t="str">
        <f>IF(E120="","",IF($C$7&gt;12,IF(E120="computer",F120*Hulpsheets!$AX$4,F120*Hulpsheets!$AX$5),(IF(E120="computer",F120*Hulpsheets!$AX$4,F120*Hulpsheets!$AX$5)*$C$7/12)))</f>
        <v/>
      </c>
      <c r="H120" s="151" t="str">
        <f>IF(E120="","",IF($C$7&lt;13,0,IF($C$7&gt;24,IF(E120="computer",F120*Hulpsheets!$AY$4,F120*Hulpsheets!$AY$5),IF(E120="computer",F120*Hulpsheets!$AY$4,F120*Hulpsheets!$AY$5)*($C$7-12)/12)))</f>
        <v/>
      </c>
      <c r="I120" s="151" t="str">
        <f>IF(E120="","",IF($C$7&lt;24,0,IF($C$7&gt;36,IF(E120="computer",F120*Hulpsheets!$AZ$4,F120*Hulpsheets!$AZ$5),IF(E120="computer",F120*Hulpsheets!$AZ$4,F120*Hulpsheets!$AZ$5)*($C$7-24)/12)))</f>
        <v/>
      </c>
      <c r="J120" s="151" t="str">
        <f>IF(E120="","",IF($C$7&lt;36,0,IF($C$7&gt;48,IF(E120="computer",F120*Hulpsheets!$BA$4,F120*Hulpsheets!$BA$5),IF(E120="computer",F120*Hulpsheets!$BA$4,F120*Hulpsheets!$BA$5)*($C$7-36)/12)))</f>
        <v/>
      </c>
      <c r="K120" s="151" t="str">
        <f>IF(E120="","",IF($C$7&lt;48,0,IF($C$7&gt;48,IF(E120="computer",F120*Hulpsheets!$BB$4,F120*Hulpsheets!$BB$5),IF(E120="computer",F120*Hulpsheets!$BB$4,F120*Hulpsheets!$BB$5)*($C$7-48)/12)))</f>
        <v/>
      </c>
      <c r="L120" s="429" t="s">
        <v>120</v>
      </c>
      <c r="M120" s="257" t="str">
        <f>IF(LEN($C$5)&lt;=1,
    "",
    IF(
        OR($C$5="Overige (zorg-)instellingen",$C$5="Onderneming"),
        IF(Basisgegevens!$C$5="Ja",
            IFERROR(
                INDEX(Hulpsheets!$AO$3:$AR$18,
                    MATCH($C$9,Hulpsheets!$AN$3:$AN$18,0),
                    MATCH($C$6,Hulpsheets!$AO$3:$AR$3,0)
                ),
                ""
            ),
            IFERROR(
                INDEX(Hulpsheets!$AH$3:$AK$18,
                    MATCH($C$9,Hulpsheets!$AG$3:$AG$18,0),
                    MATCH($C$6,Hulpsheets!$AH$3:$AK$3,0)
                ),
                ""
            )
        ),
        IF($L120="Niet-economische activiteit",
            100%,
            IF(Basisgegevens!$C$5="Ja",
                IFERROR(
                    INDEX(Hulpsheets!$AO$3:$AR$18,
                        MATCH($C$9,Hulpsheets!$AN$3:$AN$18,0),
                        MATCH($C$6,Hulpsheets!$AO$3:$AR$3,0)
                    ),
                    ""
                ),
                IFERROR(
                    INDEX(Hulpsheets!$AH$3:$AK$18,
                        MATCH($C$9,Hulpsheets!$AG$3:$AG$18,0),
                        MATCH($C$6,Hulpsheets!$AH$3:$AK$3,0)
                    ),
                    ""
                )
            )
        )
    )
)</f>
        <v/>
      </c>
      <c r="N120" s="397">
        <f t="shared" si="31"/>
        <v>0</v>
      </c>
      <c r="O120" s="77" t="str">
        <f t="shared" si="32"/>
        <v/>
      </c>
      <c r="P120" s="86" t="str">
        <f t="shared" si="33"/>
        <v/>
      </c>
      <c r="R120" s="404"/>
      <c r="S120" s="407" t="str">
        <f t="shared" si="38"/>
        <v/>
      </c>
      <c r="T120" s="130" t="str">
        <f t="shared" si="34"/>
        <v/>
      </c>
      <c r="U120" s="70"/>
      <c r="V120" s="404"/>
      <c r="W120" s="70"/>
      <c r="X120" s="404"/>
      <c r="Z120" s="407" t="str">
        <f t="shared" si="39"/>
        <v/>
      </c>
      <c r="AA120" s="130" t="str">
        <f t="shared" si="35"/>
        <v/>
      </c>
      <c r="AB120" s="407" t="str">
        <f t="shared" si="36"/>
        <v/>
      </c>
      <c r="AC120" s="130" t="str">
        <f t="shared" si="37"/>
        <v/>
      </c>
      <c r="AD120" s="461"/>
    </row>
    <row r="121" spans="2:30" ht="13.5" hidden="1" outlineLevel="1" thickBot="1" x14ac:dyDescent="0.25">
      <c r="B121" s="514"/>
      <c r="C121" s="515"/>
      <c r="D121" s="515"/>
      <c r="E121" s="19"/>
      <c r="F121" s="141"/>
      <c r="G121" s="151" t="str">
        <f>IF(E121="","",IF($C$7&gt;12,IF(E121="computer",F121*Hulpsheets!$AX$4,F121*Hulpsheets!$AX$5),(IF(E121="computer",F121*Hulpsheets!$AX$4,F121*Hulpsheets!$AX$5)*$C$7/12)))</f>
        <v/>
      </c>
      <c r="H121" s="151" t="str">
        <f>IF(E121="","",IF($C$7&lt;13,0,IF($C$7&gt;24,IF(E121="computer",F121*Hulpsheets!$AY$4,F121*Hulpsheets!$AY$5),IF(E121="computer",F121*Hulpsheets!$AY$4,F121*Hulpsheets!$AY$5)*($C$7-12)/12)))</f>
        <v/>
      </c>
      <c r="I121" s="151" t="str">
        <f>IF(E121="","",IF($C$7&lt;24,0,IF($C$7&gt;36,IF(E121="computer",F121*Hulpsheets!$AZ$4,F121*Hulpsheets!$AZ$5),IF(E121="computer",F121*Hulpsheets!$AZ$4,F121*Hulpsheets!$AZ$5)*($C$7-24)/12)))</f>
        <v/>
      </c>
      <c r="J121" s="151" t="str">
        <f>IF(E121="","",IF($C$7&lt;36,0,IF($C$7&gt;48,IF(E121="computer",F121*Hulpsheets!$BA$4,F121*Hulpsheets!$BA$5),IF(E121="computer",F121*Hulpsheets!$BA$4,F121*Hulpsheets!$BA$5)*($C$7-36)/12)))</f>
        <v/>
      </c>
      <c r="K121" s="151" t="str">
        <f>IF(E121="","",IF($C$7&lt;48,0,IF($C$7&gt;48,IF(E121="computer",F121*Hulpsheets!$BB$4,F121*Hulpsheets!$BB$5),IF(E121="computer",F121*Hulpsheets!$BB$4,F121*Hulpsheets!$BB$5)*($C$7-48)/12)))</f>
        <v/>
      </c>
      <c r="L121" s="429" t="s">
        <v>120</v>
      </c>
      <c r="M121" s="257" t="str">
        <f>IF(LEN($C$5)&lt;=1,
    "",
    IF(
        OR($C$5="Overige (zorg-)instellingen",$C$5="Onderneming"),
        IF(Basisgegevens!$C$5="Ja",
            IFERROR(
                INDEX(Hulpsheets!$AO$3:$AR$18,
                    MATCH($C$9,Hulpsheets!$AN$3:$AN$18,0),
                    MATCH($C$6,Hulpsheets!$AO$3:$AR$3,0)
                ),
                ""
            ),
            IFERROR(
                INDEX(Hulpsheets!$AH$3:$AK$18,
                    MATCH($C$9,Hulpsheets!$AG$3:$AG$18,0),
                    MATCH($C$6,Hulpsheets!$AH$3:$AK$3,0)
                ),
                ""
            )
        ),
        IF($L121="Niet-economische activiteit",
            100%,
            IF(Basisgegevens!$C$5="Ja",
                IFERROR(
                    INDEX(Hulpsheets!$AO$3:$AR$18,
                        MATCH($C$9,Hulpsheets!$AN$3:$AN$18,0),
                        MATCH($C$6,Hulpsheets!$AO$3:$AR$3,0)
                    ),
                    ""
                ),
                IFERROR(
                    INDEX(Hulpsheets!$AH$3:$AK$18,
                        MATCH($C$9,Hulpsheets!$AG$3:$AG$18,0),
                        MATCH($C$6,Hulpsheets!$AH$3:$AK$3,0)
                    ),
                    ""
                )
            )
        )
    )
)</f>
        <v/>
      </c>
      <c r="N121" s="397">
        <f t="shared" si="31"/>
        <v>0</v>
      </c>
      <c r="O121" s="77" t="str">
        <f t="shared" si="32"/>
        <v/>
      </c>
      <c r="P121" s="86" t="str">
        <f t="shared" si="33"/>
        <v/>
      </c>
      <c r="R121" s="404"/>
      <c r="S121" s="407" t="str">
        <f t="shared" si="38"/>
        <v/>
      </c>
      <c r="T121" s="130" t="str">
        <f t="shared" si="34"/>
        <v/>
      </c>
      <c r="U121" s="70"/>
      <c r="V121" s="404"/>
      <c r="W121" s="70"/>
      <c r="X121" s="404"/>
      <c r="Z121" s="407" t="str">
        <f t="shared" si="39"/>
        <v/>
      </c>
      <c r="AA121" s="130" t="str">
        <f t="shared" si="35"/>
        <v/>
      </c>
      <c r="AB121" s="407" t="str">
        <f t="shared" si="36"/>
        <v/>
      </c>
      <c r="AC121" s="130" t="str">
        <f t="shared" si="37"/>
        <v/>
      </c>
      <c r="AD121" s="461"/>
    </row>
    <row r="122" spans="2:30" ht="13.5" hidden="1" outlineLevel="1" thickBot="1" x14ac:dyDescent="0.25">
      <c r="B122" s="514"/>
      <c r="C122" s="515"/>
      <c r="D122" s="515"/>
      <c r="E122" s="19"/>
      <c r="F122" s="141"/>
      <c r="G122" s="151" t="str">
        <f>IF(E122="","",IF($C$7&gt;12,IF(E122="computer",F122*Hulpsheets!$AX$4,F122*Hulpsheets!$AX$5),(IF(E122="computer",F122*Hulpsheets!$AX$4,F122*Hulpsheets!$AX$5)*$C$7/12)))</f>
        <v/>
      </c>
      <c r="H122" s="151" t="str">
        <f>IF(E122="","",IF($C$7&lt;13,0,IF($C$7&gt;24,IF(E122="computer",F122*Hulpsheets!$AY$4,F122*Hulpsheets!$AY$5),IF(E122="computer",F122*Hulpsheets!$AY$4,F122*Hulpsheets!$AY$5)*($C$7-12)/12)))</f>
        <v/>
      </c>
      <c r="I122" s="151" t="str">
        <f>IF(E122="","",IF($C$7&lt;24,0,IF($C$7&gt;36,IF(E122="computer",F122*Hulpsheets!$AZ$4,F122*Hulpsheets!$AZ$5),IF(E122="computer",F122*Hulpsheets!$AZ$4,F122*Hulpsheets!$AZ$5)*($C$7-24)/12)))</f>
        <v/>
      </c>
      <c r="J122" s="151" t="str">
        <f>IF(E122="","",IF($C$7&lt;36,0,IF($C$7&gt;48,IF(E122="computer",F122*Hulpsheets!$BA$4,F122*Hulpsheets!$BA$5),IF(E122="computer",F122*Hulpsheets!$BA$4,F122*Hulpsheets!$BA$5)*($C$7-36)/12)))</f>
        <v/>
      </c>
      <c r="K122" s="151" t="str">
        <f>IF(E122="","",IF($C$7&lt;48,0,IF($C$7&gt;48,IF(E122="computer",F122*Hulpsheets!$BB$4,F122*Hulpsheets!$BB$5),IF(E122="computer",F122*Hulpsheets!$BB$4,F122*Hulpsheets!$BB$5)*($C$7-48)/12)))</f>
        <v/>
      </c>
      <c r="L122" s="429" t="s">
        <v>120</v>
      </c>
      <c r="M122" s="257" t="str">
        <f>IF(LEN($C$5)&lt;=1,
    "",
    IF(
        OR($C$5="Overige (zorg-)instellingen",$C$5="Onderneming"),
        IF(Basisgegevens!$C$5="Ja",
            IFERROR(
                INDEX(Hulpsheets!$AO$3:$AR$18,
                    MATCH($C$9,Hulpsheets!$AN$3:$AN$18,0),
                    MATCH($C$6,Hulpsheets!$AO$3:$AR$3,0)
                ),
                ""
            ),
            IFERROR(
                INDEX(Hulpsheets!$AH$3:$AK$18,
                    MATCH($C$9,Hulpsheets!$AG$3:$AG$18,0),
                    MATCH($C$6,Hulpsheets!$AH$3:$AK$3,0)
                ),
                ""
            )
        ),
        IF($L122="Niet-economische activiteit",
            100%,
            IF(Basisgegevens!$C$5="Ja",
                IFERROR(
                    INDEX(Hulpsheets!$AO$3:$AR$18,
                        MATCH($C$9,Hulpsheets!$AN$3:$AN$18,0),
                        MATCH($C$6,Hulpsheets!$AO$3:$AR$3,0)
                    ),
                    ""
                ),
                IFERROR(
                    INDEX(Hulpsheets!$AH$3:$AK$18,
                        MATCH($C$9,Hulpsheets!$AG$3:$AG$18,0),
                        MATCH($C$6,Hulpsheets!$AH$3:$AK$3,0)
                    ),
                    ""
                )
            )
        )
    )
)</f>
        <v/>
      </c>
      <c r="N122" s="397">
        <f t="shared" si="31"/>
        <v>0</v>
      </c>
      <c r="O122" s="77" t="str">
        <f t="shared" si="32"/>
        <v/>
      </c>
      <c r="P122" s="86" t="str">
        <f t="shared" si="33"/>
        <v/>
      </c>
      <c r="R122" s="404"/>
      <c r="S122" s="407" t="str">
        <f t="shared" si="38"/>
        <v/>
      </c>
      <c r="T122" s="130" t="str">
        <f t="shared" si="34"/>
        <v/>
      </c>
      <c r="U122" s="70"/>
      <c r="V122" s="404"/>
      <c r="W122" s="70"/>
      <c r="X122" s="404"/>
      <c r="Z122" s="407" t="str">
        <f t="shared" si="39"/>
        <v/>
      </c>
      <c r="AA122" s="130" t="str">
        <f t="shared" si="35"/>
        <v/>
      </c>
      <c r="AB122" s="407" t="str">
        <f t="shared" si="36"/>
        <v/>
      </c>
      <c r="AC122" s="130" t="str">
        <f t="shared" si="37"/>
        <v/>
      </c>
      <c r="AD122" s="461"/>
    </row>
    <row r="123" spans="2:30" ht="13.5" hidden="1" outlineLevel="1" thickBot="1" x14ac:dyDescent="0.25">
      <c r="B123" s="514"/>
      <c r="C123" s="515"/>
      <c r="D123" s="515"/>
      <c r="E123" s="19"/>
      <c r="F123" s="141"/>
      <c r="G123" s="151" t="str">
        <f>IF(E123="","",IF($C$7&gt;12,IF(E123="computer",F123*Hulpsheets!$AX$4,F123*Hulpsheets!$AX$5),(IF(E123="computer",F123*Hulpsheets!$AX$4,F123*Hulpsheets!$AX$5)*$C$7/12)))</f>
        <v/>
      </c>
      <c r="H123" s="151" t="str">
        <f>IF(E123="","",IF($C$7&lt;13,0,IF($C$7&gt;24,IF(E123="computer",F123*Hulpsheets!$AY$4,F123*Hulpsheets!$AY$5),IF(E123="computer",F123*Hulpsheets!$AY$4,F123*Hulpsheets!$AY$5)*($C$7-12)/12)))</f>
        <v/>
      </c>
      <c r="I123" s="151" t="str">
        <f>IF(E123="","",IF($C$7&lt;24,0,IF($C$7&gt;36,IF(E123="computer",F123*Hulpsheets!$AZ$4,F123*Hulpsheets!$AZ$5),IF(E123="computer",F123*Hulpsheets!$AZ$4,F123*Hulpsheets!$AZ$5)*($C$7-24)/12)))</f>
        <v/>
      </c>
      <c r="J123" s="151" t="str">
        <f>IF(E123="","",IF($C$7&lt;36,0,IF($C$7&gt;48,IF(E123="computer",F123*Hulpsheets!$BA$4,F123*Hulpsheets!$BA$5),IF(E123="computer",F123*Hulpsheets!$BA$4,F123*Hulpsheets!$BA$5)*($C$7-36)/12)))</f>
        <v/>
      </c>
      <c r="K123" s="151" t="str">
        <f>IF(E123="","",IF($C$7&lt;48,0,IF($C$7&gt;48,IF(E123="computer",F123*Hulpsheets!$BB$4,F123*Hulpsheets!$BB$5),IF(E123="computer",F123*Hulpsheets!$BB$4,F123*Hulpsheets!$BB$5)*($C$7-48)/12)))</f>
        <v/>
      </c>
      <c r="L123" s="429" t="s">
        <v>120</v>
      </c>
      <c r="M123" s="257" t="str">
        <f>IF(LEN($C$5)&lt;=1,
    "",
    IF(
        OR($C$5="Overige (zorg-)instellingen",$C$5="Onderneming"),
        IF(Basisgegevens!$C$5="Ja",
            IFERROR(
                INDEX(Hulpsheets!$AO$3:$AR$18,
                    MATCH($C$9,Hulpsheets!$AN$3:$AN$18,0),
                    MATCH($C$6,Hulpsheets!$AO$3:$AR$3,0)
                ),
                ""
            ),
            IFERROR(
                INDEX(Hulpsheets!$AH$3:$AK$18,
                    MATCH($C$9,Hulpsheets!$AG$3:$AG$18,0),
                    MATCH($C$6,Hulpsheets!$AH$3:$AK$3,0)
                ),
                ""
            )
        ),
        IF($L123="Niet-economische activiteit",
            100%,
            IF(Basisgegevens!$C$5="Ja",
                IFERROR(
                    INDEX(Hulpsheets!$AO$3:$AR$18,
                        MATCH($C$9,Hulpsheets!$AN$3:$AN$18,0),
                        MATCH($C$6,Hulpsheets!$AO$3:$AR$3,0)
                    ),
                    ""
                ),
                IFERROR(
                    INDEX(Hulpsheets!$AH$3:$AK$18,
                        MATCH($C$9,Hulpsheets!$AG$3:$AG$18,0),
                        MATCH($C$6,Hulpsheets!$AH$3:$AK$3,0)
                    ),
                    ""
                )
            )
        )
    )
)</f>
        <v/>
      </c>
      <c r="N123" s="397">
        <f t="shared" si="31"/>
        <v>0</v>
      </c>
      <c r="O123" s="77" t="str">
        <f t="shared" si="32"/>
        <v/>
      </c>
      <c r="P123" s="86" t="str">
        <f t="shared" si="33"/>
        <v/>
      </c>
      <c r="R123" s="404"/>
      <c r="S123" s="407" t="str">
        <f t="shared" si="38"/>
        <v/>
      </c>
      <c r="T123" s="130" t="str">
        <f t="shared" si="34"/>
        <v/>
      </c>
      <c r="U123" s="70"/>
      <c r="V123" s="404"/>
      <c r="W123" s="70"/>
      <c r="X123" s="404"/>
      <c r="Z123" s="407" t="str">
        <f t="shared" si="39"/>
        <v/>
      </c>
      <c r="AA123" s="130" t="str">
        <f t="shared" si="35"/>
        <v/>
      </c>
      <c r="AB123" s="407" t="str">
        <f t="shared" si="36"/>
        <v/>
      </c>
      <c r="AC123" s="130" t="str">
        <f t="shared" si="37"/>
        <v/>
      </c>
      <c r="AD123" s="461"/>
    </row>
    <row r="124" spans="2:30" ht="13.5" hidden="1" outlineLevel="1" thickBot="1" x14ac:dyDescent="0.25">
      <c r="B124" s="514"/>
      <c r="C124" s="515"/>
      <c r="D124" s="515"/>
      <c r="E124" s="19"/>
      <c r="F124" s="141"/>
      <c r="G124" s="151" t="str">
        <f>IF(E124="","",IF($C$7&gt;12,IF(E124="computer",F124*Hulpsheets!$AX$4,F124*Hulpsheets!$AX$5),(IF(E124="computer",F124*Hulpsheets!$AX$4,F124*Hulpsheets!$AX$5)*$C$7/12)))</f>
        <v/>
      </c>
      <c r="H124" s="151" t="str">
        <f>IF(E124="","",IF($C$7&lt;13,0,IF($C$7&gt;24,IF(E124="computer",F124*Hulpsheets!$AY$4,F124*Hulpsheets!$AY$5),IF(E124="computer",F124*Hulpsheets!$AY$4,F124*Hulpsheets!$AY$5)*($C$7-12)/12)))</f>
        <v/>
      </c>
      <c r="I124" s="151" t="str">
        <f>IF(E124="","",IF($C$7&lt;24,0,IF($C$7&gt;36,IF(E124="computer",F124*Hulpsheets!$AZ$4,F124*Hulpsheets!$AZ$5),IF(E124="computer",F124*Hulpsheets!$AZ$4,F124*Hulpsheets!$AZ$5)*($C$7-24)/12)))</f>
        <v/>
      </c>
      <c r="J124" s="151" t="str">
        <f>IF(E124="","",IF($C$7&lt;36,0,IF($C$7&gt;48,IF(E124="computer",F124*Hulpsheets!$BA$4,F124*Hulpsheets!$BA$5),IF(E124="computer",F124*Hulpsheets!$BA$4,F124*Hulpsheets!$BA$5)*($C$7-36)/12)))</f>
        <v/>
      </c>
      <c r="K124" s="151" t="str">
        <f>IF(E124="","",IF($C$7&lt;48,0,IF($C$7&gt;48,IF(E124="computer",F124*Hulpsheets!$BB$4,F124*Hulpsheets!$BB$5),IF(E124="computer",F124*Hulpsheets!$BB$4,F124*Hulpsheets!$BB$5)*($C$7-48)/12)))</f>
        <v/>
      </c>
      <c r="L124" s="429" t="s">
        <v>120</v>
      </c>
      <c r="M124" s="257" t="str">
        <f>IF(LEN($C$5)&lt;=1,
    "",
    IF(
        OR($C$5="Overige (zorg-)instellingen",$C$5="Onderneming"),
        IF(Basisgegevens!$C$5="Ja",
            IFERROR(
                INDEX(Hulpsheets!$AO$3:$AR$18,
                    MATCH($C$9,Hulpsheets!$AN$3:$AN$18,0),
                    MATCH($C$6,Hulpsheets!$AO$3:$AR$3,0)
                ),
                ""
            ),
            IFERROR(
                INDEX(Hulpsheets!$AH$3:$AK$18,
                    MATCH($C$9,Hulpsheets!$AG$3:$AG$18,0),
                    MATCH($C$6,Hulpsheets!$AH$3:$AK$3,0)
                ),
                ""
            )
        ),
        IF($L124="Niet-economische activiteit",
            100%,
            IF(Basisgegevens!$C$5="Ja",
                IFERROR(
                    INDEX(Hulpsheets!$AO$3:$AR$18,
                        MATCH($C$9,Hulpsheets!$AN$3:$AN$18,0),
                        MATCH($C$6,Hulpsheets!$AO$3:$AR$3,0)
                    ),
                    ""
                ),
                IFERROR(
                    INDEX(Hulpsheets!$AH$3:$AK$18,
                        MATCH($C$9,Hulpsheets!$AG$3:$AG$18,0),
                        MATCH($C$6,Hulpsheets!$AH$3:$AK$3,0)
                    ),
                    ""
                )
            )
        )
    )
)</f>
        <v/>
      </c>
      <c r="N124" s="397">
        <f t="shared" si="31"/>
        <v>0</v>
      </c>
      <c r="O124" s="77" t="str">
        <f t="shared" si="32"/>
        <v/>
      </c>
      <c r="P124" s="86" t="str">
        <f t="shared" si="33"/>
        <v/>
      </c>
      <c r="R124" s="404"/>
      <c r="S124" s="407" t="str">
        <f t="shared" si="38"/>
        <v/>
      </c>
      <c r="T124" s="130" t="str">
        <f t="shared" si="34"/>
        <v/>
      </c>
      <c r="U124" s="70"/>
      <c r="V124" s="404"/>
      <c r="W124" s="70"/>
      <c r="X124" s="404"/>
      <c r="Z124" s="407" t="str">
        <f t="shared" si="39"/>
        <v/>
      </c>
      <c r="AA124" s="130" t="str">
        <f t="shared" si="35"/>
        <v/>
      </c>
      <c r="AB124" s="407" t="str">
        <f t="shared" si="36"/>
        <v/>
      </c>
      <c r="AC124" s="130" t="str">
        <f t="shared" si="37"/>
        <v/>
      </c>
      <c r="AD124" s="461"/>
    </row>
    <row r="125" spans="2:30" ht="13.5" hidden="1" outlineLevel="1" thickBot="1" x14ac:dyDescent="0.25">
      <c r="B125" s="514"/>
      <c r="C125" s="515"/>
      <c r="D125" s="515"/>
      <c r="E125" s="19"/>
      <c r="F125" s="141"/>
      <c r="G125" s="151" t="str">
        <f>IF(E125="","",IF($C$7&gt;12,IF(E125="computer",F125*Hulpsheets!$AX$4,F125*Hulpsheets!$AX$5),(IF(E125="computer",F125*Hulpsheets!$AX$4,F125*Hulpsheets!$AX$5)*$C$7/12)))</f>
        <v/>
      </c>
      <c r="H125" s="151" t="str">
        <f>IF(E125="","",IF($C$7&lt;13,0,IF($C$7&gt;24,IF(E125="computer",F125*Hulpsheets!$AY$4,F125*Hulpsheets!$AY$5),IF(E125="computer",F125*Hulpsheets!$AY$4,F125*Hulpsheets!$AY$5)*($C$7-12)/12)))</f>
        <v/>
      </c>
      <c r="I125" s="151" t="str">
        <f>IF(E125="","",IF($C$7&lt;24,0,IF($C$7&gt;36,IF(E125="computer",F125*Hulpsheets!$AZ$4,F125*Hulpsheets!$AZ$5),IF(E125="computer",F125*Hulpsheets!$AZ$4,F125*Hulpsheets!$AZ$5)*($C$7-24)/12)))</f>
        <v/>
      </c>
      <c r="J125" s="151" t="str">
        <f>IF(E125="","",IF($C$7&lt;36,0,IF($C$7&gt;48,IF(E125="computer",F125*Hulpsheets!$BA$4,F125*Hulpsheets!$BA$5),IF(E125="computer",F125*Hulpsheets!$BA$4,F125*Hulpsheets!$BA$5)*($C$7-36)/12)))</f>
        <v/>
      </c>
      <c r="K125" s="151" t="str">
        <f>IF(E125="","",IF($C$7&lt;48,0,IF($C$7&gt;48,IF(E125="computer",F125*Hulpsheets!$BB$4,F125*Hulpsheets!$BB$5),IF(E125="computer",F125*Hulpsheets!$BB$4,F125*Hulpsheets!$BB$5)*($C$7-48)/12)))</f>
        <v/>
      </c>
      <c r="L125" s="429" t="s">
        <v>120</v>
      </c>
      <c r="M125" s="257" t="str">
        <f>IF(LEN($C$5)&lt;=1,
    "",
    IF(
        OR($C$5="Overige (zorg-)instellingen",$C$5="Onderneming"),
        IF(Basisgegevens!$C$5="Ja",
            IFERROR(
                INDEX(Hulpsheets!$AO$3:$AR$18,
                    MATCH($C$9,Hulpsheets!$AN$3:$AN$18,0),
                    MATCH($C$6,Hulpsheets!$AO$3:$AR$3,0)
                ),
                ""
            ),
            IFERROR(
                INDEX(Hulpsheets!$AH$3:$AK$18,
                    MATCH($C$9,Hulpsheets!$AG$3:$AG$18,0),
                    MATCH($C$6,Hulpsheets!$AH$3:$AK$3,0)
                ),
                ""
            )
        ),
        IF($L125="Niet-economische activiteit",
            100%,
            IF(Basisgegevens!$C$5="Ja",
                IFERROR(
                    INDEX(Hulpsheets!$AO$3:$AR$18,
                        MATCH($C$9,Hulpsheets!$AN$3:$AN$18,0),
                        MATCH($C$6,Hulpsheets!$AO$3:$AR$3,0)
                    ),
                    ""
                ),
                IFERROR(
                    INDEX(Hulpsheets!$AH$3:$AK$18,
                        MATCH($C$9,Hulpsheets!$AG$3:$AG$18,0),
                        MATCH($C$6,Hulpsheets!$AH$3:$AK$3,0)
                    ),
                    ""
                )
            )
        )
    )
)</f>
        <v/>
      </c>
      <c r="N125" s="397">
        <f t="shared" si="31"/>
        <v>0</v>
      </c>
      <c r="O125" s="77" t="str">
        <f t="shared" si="32"/>
        <v/>
      </c>
      <c r="P125" s="86" t="str">
        <f t="shared" si="33"/>
        <v/>
      </c>
      <c r="R125" s="404"/>
      <c r="S125" s="407" t="str">
        <f t="shared" si="38"/>
        <v/>
      </c>
      <c r="T125" s="130" t="str">
        <f t="shared" si="34"/>
        <v/>
      </c>
      <c r="U125" s="70"/>
      <c r="V125" s="404"/>
      <c r="W125" s="70"/>
      <c r="X125" s="404"/>
      <c r="Z125" s="407" t="str">
        <f t="shared" si="39"/>
        <v/>
      </c>
      <c r="AA125" s="130" t="str">
        <f t="shared" si="35"/>
        <v/>
      </c>
      <c r="AB125" s="407" t="str">
        <f t="shared" si="36"/>
        <v/>
      </c>
      <c r="AC125" s="130" t="str">
        <f t="shared" si="37"/>
        <v/>
      </c>
      <c r="AD125" s="461"/>
    </row>
    <row r="126" spans="2:30" ht="13.5" hidden="1" outlineLevel="1" thickBot="1" x14ac:dyDescent="0.25">
      <c r="B126" s="514"/>
      <c r="C126" s="515"/>
      <c r="D126" s="515"/>
      <c r="E126" s="19"/>
      <c r="F126" s="141"/>
      <c r="G126" s="151" t="str">
        <f>IF(E126="","",IF($C$7&gt;12,IF(E126="computer",F126*Hulpsheets!$AX$4,F126*Hulpsheets!$AX$5),(IF(E126="computer",F126*Hulpsheets!$AX$4,F126*Hulpsheets!$AX$5)*$C$7/12)))</f>
        <v/>
      </c>
      <c r="H126" s="151" t="str">
        <f>IF(E126="","",IF($C$7&lt;13,0,IF($C$7&gt;24,IF(E126="computer",F126*Hulpsheets!$AY$4,F126*Hulpsheets!$AY$5),IF(E126="computer",F126*Hulpsheets!$AY$4,F126*Hulpsheets!$AY$5)*($C$7-12)/12)))</f>
        <v/>
      </c>
      <c r="I126" s="151" t="str">
        <f>IF(E126="","",IF($C$7&lt;24,0,IF($C$7&gt;36,IF(E126="computer",F126*Hulpsheets!$AZ$4,F126*Hulpsheets!$AZ$5),IF(E126="computer",F126*Hulpsheets!$AZ$4,F126*Hulpsheets!$AZ$5)*($C$7-24)/12)))</f>
        <v/>
      </c>
      <c r="J126" s="151" t="str">
        <f>IF(E126="","",IF($C$7&lt;36,0,IF($C$7&gt;48,IF(E126="computer",F126*Hulpsheets!$BA$4,F126*Hulpsheets!$BA$5),IF(E126="computer",F126*Hulpsheets!$BA$4,F126*Hulpsheets!$BA$5)*($C$7-36)/12)))</f>
        <v/>
      </c>
      <c r="K126" s="151" t="str">
        <f>IF(E126="","",IF($C$7&lt;48,0,IF($C$7&gt;48,IF(E126="computer",F126*Hulpsheets!$BB$4,F126*Hulpsheets!$BB$5),IF(E126="computer",F126*Hulpsheets!$BB$4,F126*Hulpsheets!$BB$5)*($C$7-48)/12)))</f>
        <v/>
      </c>
      <c r="L126" s="429" t="s">
        <v>120</v>
      </c>
      <c r="M126" s="257" t="str">
        <f>IF(LEN($C$5)&lt;=1,
    "",
    IF(
        OR($C$5="Overige (zorg-)instellingen",$C$5="Onderneming"),
        IF(Basisgegevens!$C$5="Ja",
            IFERROR(
                INDEX(Hulpsheets!$AO$3:$AR$18,
                    MATCH($C$9,Hulpsheets!$AN$3:$AN$18,0),
                    MATCH($C$6,Hulpsheets!$AO$3:$AR$3,0)
                ),
                ""
            ),
            IFERROR(
                INDEX(Hulpsheets!$AH$3:$AK$18,
                    MATCH($C$9,Hulpsheets!$AG$3:$AG$18,0),
                    MATCH($C$6,Hulpsheets!$AH$3:$AK$3,0)
                ),
                ""
            )
        ),
        IF($L126="Niet-economische activiteit",
            100%,
            IF(Basisgegevens!$C$5="Ja",
                IFERROR(
                    INDEX(Hulpsheets!$AO$3:$AR$18,
                        MATCH($C$9,Hulpsheets!$AN$3:$AN$18,0),
                        MATCH($C$6,Hulpsheets!$AO$3:$AR$3,0)
                    ),
                    ""
                ),
                IFERROR(
                    INDEX(Hulpsheets!$AH$3:$AK$18,
                        MATCH($C$9,Hulpsheets!$AG$3:$AG$18,0),
                        MATCH($C$6,Hulpsheets!$AH$3:$AK$3,0)
                    ),
                    ""
                )
            )
        )
    )
)</f>
        <v/>
      </c>
      <c r="N126" s="397">
        <f t="shared" si="31"/>
        <v>0</v>
      </c>
      <c r="O126" s="77" t="str">
        <f t="shared" si="32"/>
        <v/>
      </c>
      <c r="P126" s="86" t="str">
        <f t="shared" si="33"/>
        <v/>
      </c>
      <c r="R126" s="404"/>
      <c r="S126" s="407" t="str">
        <f t="shared" si="38"/>
        <v/>
      </c>
      <c r="T126" s="130" t="str">
        <f t="shared" si="34"/>
        <v/>
      </c>
      <c r="U126" s="70"/>
      <c r="V126" s="404"/>
      <c r="W126" s="70"/>
      <c r="X126" s="404"/>
      <c r="Z126" s="407" t="str">
        <f t="shared" si="39"/>
        <v/>
      </c>
      <c r="AA126" s="130" t="str">
        <f t="shared" si="35"/>
        <v/>
      </c>
      <c r="AB126" s="407" t="str">
        <f t="shared" si="36"/>
        <v/>
      </c>
      <c r="AC126" s="130" t="str">
        <f t="shared" si="37"/>
        <v/>
      </c>
      <c r="AD126" s="461"/>
    </row>
    <row r="127" spans="2:30" ht="13.5" hidden="1" outlineLevel="1" thickBot="1" x14ac:dyDescent="0.25">
      <c r="B127" s="527"/>
      <c r="C127" s="528"/>
      <c r="D127" s="528"/>
      <c r="E127" s="228"/>
      <c r="F127" s="150"/>
      <c r="G127" s="243" t="str">
        <f>IF(E127="","",IF($C$7&gt;12,IF(E127="computer",F127*Hulpsheets!$AX$4,F127*Hulpsheets!$AX$5),(IF(E127="computer",F127*Hulpsheets!$AX$4,F127*Hulpsheets!$AX$5)*$C$7/12)))</f>
        <v/>
      </c>
      <c r="H127" s="243" t="str">
        <f>IF(E127="","",IF($C$7&lt;13,0,IF($C$7&gt;24,IF(E127="computer",F127*Hulpsheets!$AY$4,F127*Hulpsheets!$AY$5),IF(E127="computer",F127*Hulpsheets!$AY$4,F127*Hulpsheets!$AY$5)*($C$7-12)/12)))</f>
        <v/>
      </c>
      <c r="I127" s="243" t="str">
        <f>IF(E127="","",IF($C$7&lt;24,0,IF($C$7&gt;36,IF(E127="computer",F127*Hulpsheets!$AZ$4,F127*Hulpsheets!$AZ$5),IF(E127="computer",F127*Hulpsheets!$AZ$4,F127*Hulpsheets!$AZ$5)*($C$7-24)/12)))</f>
        <v/>
      </c>
      <c r="J127" s="243" t="str">
        <f>IF(E127="","",IF($C$7&lt;36,0,IF($C$7&gt;48,IF(E127="computer",F127*Hulpsheets!$BA$4,F127*Hulpsheets!$BA$5),IF(E127="computer",F127*Hulpsheets!$BA$4,F127*Hulpsheets!$BA$5)*($C$7-36)/12)))</f>
        <v/>
      </c>
      <c r="K127" s="243" t="str">
        <f>IF(E127="","",IF($C$7&lt;48,0,IF($C$7&gt;48,IF(E127="computer",F127*Hulpsheets!$BB$4,F127*Hulpsheets!$BB$5),IF(E127="computer",F127*Hulpsheets!$BB$4,F127*Hulpsheets!$BB$5)*($C$7-48)/12)))</f>
        <v/>
      </c>
      <c r="L127" s="428" t="s">
        <v>120</v>
      </c>
      <c r="M127" s="427" t="str">
        <f>IF(LEN($C$5)&lt;=1,
    "",
    IF(
        OR($C$5="Overige (zorg-)instellingen",$C$5="Onderneming"),
        IF(Basisgegevens!$C$5="Ja",
            IFERROR(
                INDEX(Hulpsheets!$AO$3:$AR$18,
                    MATCH($C$9,Hulpsheets!$AN$3:$AN$18,0),
                    MATCH($C$6,Hulpsheets!$AO$3:$AR$3,0)
                ),
                ""
            ),
            IFERROR(
                INDEX(Hulpsheets!$AH$3:$AK$18,
                    MATCH($C$9,Hulpsheets!$AG$3:$AG$18,0),
                    MATCH($C$6,Hulpsheets!$AH$3:$AK$3,0)
                ),
                ""
            )
        ),
        IF($L127="Niet-economische activiteit",
            100%,
            IF(Basisgegevens!$C$5="Ja",
                IFERROR(
                    INDEX(Hulpsheets!$AO$3:$AR$18,
                        MATCH($C$9,Hulpsheets!$AN$3:$AN$18,0),
                        MATCH($C$6,Hulpsheets!$AO$3:$AR$3,0)
                    ),
                    ""
                ),
                IFERROR(
                    INDEX(Hulpsheets!$AH$3:$AK$18,
                        MATCH($C$9,Hulpsheets!$AG$3:$AG$18,0),
                        MATCH($C$6,Hulpsheets!$AH$3:$AK$3,0)
                    ),
                    ""
                )
            )
        )
    )
)</f>
        <v/>
      </c>
      <c r="N127" s="397">
        <f t="shared" si="31"/>
        <v>0</v>
      </c>
      <c r="O127" s="87" t="str">
        <f t="shared" si="32"/>
        <v/>
      </c>
      <c r="P127" s="88" t="str">
        <f t="shared" si="33"/>
        <v/>
      </c>
      <c r="R127" s="405"/>
      <c r="S127" s="407" t="str">
        <f t="shared" si="38"/>
        <v/>
      </c>
      <c r="T127" s="365" t="str">
        <f t="shared" si="34"/>
        <v/>
      </c>
      <c r="U127" s="70"/>
      <c r="V127" s="405"/>
      <c r="W127" s="70"/>
      <c r="X127" s="405"/>
      <c r="Z127" s="407" t="str">
        <f t="shared" si="39"/>
        <v/>
      </c>
      <c r="AA127" s="365" t="str">
        <f t="shared" si="35"/>
        <v/>
      </c>
      <c r="AB127" s="407" t="str">
        <f t="shared" si="36"/>
        <v/>
      </c>
      <c r="AC127" s="365" t="str">
        <f t="shared" si="37"/>
        <v/>
      </c>
      <c r="AD127" s="461"/>
    </row>
    <row r="128" spans="2:30" ht="13.5" collapsed="1" thickBot="1" x14ac:dyDescent="0.25">
      <c r="B128" s="32"/>
      <c r="C128" s="32"/>
      <c r="D128" s="103"/>
      <c r="E128" s="110"/>
      <c r="F128" s="110"/>
      <c r="G128" s="111"/>
      <c r="H128" s="112"/>
      <c r="I128" s="29"/>
      <c r="J128" s="111"/>
      <c r="L128" s="418" t="s">
        <v>102</v>
      </c>
      <c r="M128" s="78"/>
      <c r="N128" s="101">
        <f>SUM(N103:N127)</f>
        <v>0</v>
      </c>
      <c r="O128" s="101">
        <f>SUM(O103:O127)</f>
        <v>0</v>
      </c>
      <c r="P128" s="101">
        <f>SUM(P103:P127)</f>
        <v>0</v>
      </c>
      <c r="Q128" s="29"/>
      <c r="R128" s="364">
        <f>SUM(R103:R127)</f>
        <v>0</v>
      </c>
      <c r="S128" s="364">
        <f>SUM(S103:S127)</f>
        <v>0</v>
      </c>
      <c r="T128" s="364">
        <f>SUM(T103:T127)</f>
        <v>0</v>
      </c>
      <c r="V128" s="364">
        <f>SUM(V103:V127)</f>
        <v>0</v>
      </c>
      <c r="W128" s="70"/>
      <c r="X128" s="364">
        <f>SUM(X103:X127)</f>
        <v>0</v>
      </c>
      <c r="Z128" s="364">
        <f>SUM(Z103:Z127)</f>
        <v>0</v>
      </c>
      <c r="AA128" s="364">
        <f>SUM(AA103:AA127)</f>
        <v>0</v>
      </c>
      <c r="AB128" s="364">
        <f>SUM(AB103:AB127)</f>
        <v>0</v>
      </c>
      <c r="AC128" s="364">
        <f>SUM(AC103:AC127)</f>
        <v>0</v>
      </c>
      <c r="AD128" s="462"/>
    </row>
    <row r="129" spans="1:30" ht="13.5" thickBot="1" x14ac:dyDescent="0.25">
      <c r="B129" s="32"/>
      <c r="C129" s="32"/>
      <c r="D129" s="103"/>
      <c r="E129" s="110"/>
      <c r="F129" s="110"/>
      <c r="G129" s="111"/>
      <c r="H129" s="112"/>
      <c r="I129" s="29"/>
      <c r="J129" s="111"/>
      <c r="U129" s="100"/>
      <c r="V129" s="100"/>
      <c r="W129" s="100"/>
      <c r="X129" s="100"/>
      <c r="Z129" s="100"/>
      <c r="AA129" s="100"/>
      <c r="AB129" s="100"/>
    </row>
    <row r="130" spans="1:30" ht="15" customHeight="1" thickBot="1" x14ac:dyDescent="0.25">
      <c r="B130" s="503" t="s">
        <v>122</v>
      </c>
      <c r="C130" s="503"/>
      <c r="D130" s="503"/>
      <c r="E130" s="503"/>
      <c r="F130" s="29"/>
      <c r="I130" s="29"/>
      <c r="P130" s="29"/>
      <c r="Q130" s="29"/>
      <c r="R130" s="406" t="s">
        <v>87</v>
      </c>
      <c r="S130" s="401"/>
      <c r="T130" s="402"/>
      <c r="U130" s="29"/>
      <c r="V130" s="498" t="s">
        <v>61</v>
      </c>
      <c r="W130" s="6"/>
      <c r="X130" s="498" t="s">
        <v>62</v>
      </c>
      <c r="Z130" s="401"/>
      <c r="AA130" s="402"/>
      <c r="AB130" s="412"/>
      <c r="AC130" s="413"/>
      <c r="AD130" s="463"/>
    </row>
    <row r="131" spans="1:30" ht="13.5" thickBot="1" x14ac:dyDescent="0.25">
      <c r="B131" s="106"/>
      <c r="C131" s="106"/>
      <c r="D131" s="107"/>
      <c r="E131" s="107"/>
      <c r="G131" s="107"/>
      <c r="H131" s="108"/>
      <c r="I131" s="95"/>
      <c r="J131" s="107"/>
      <c r="K131" s="107"/>
      <c r="L131" s="107"/>
      <c r="P131" s="29"/>
      <c r="Q131" s="29"/>
      <c r="R131" s="6"/>
      <c r="S131" s="6"/>
      <c r="T131" s="6"/>
      <c r="U131" s="29"/>
      <c r="V131" s="499"/>
      <c r="W131" s="6"/>
      <c r="X131" s="499"/>
      <c r="Z131" s="6"/>
      <c r="AA131" s="6"/>
      <c r="AB131" s="6"/>
      <c r="AC131" s="97"/>
      <c r="AD131" s="97"/>
    </row>
    <row r="132" spans="1:30" ht="21" customHeight="1" thickBot="1" x14ac:dyDescent="0.25">
      <c r="A132" s="120"/>
      <c r="B132" s="504" t="s">
        <v>109</v>
      </c>
      <c r="C132" s="505"/>
      <c r="D132" s="505"/>
      <c r="E132" s="505"/>
      <c r="F132" s="505"/>
      <c r="G132" s="505"/>
      <c r="H132" s="505"/>
      <c r="I132" s="505"/>
      <c r="J132" s="505"/>
      <c r="K132" s="506"/>
      <c r="L132" s="236" t="s">
        <v>235</v>
      </c>
      <c r="M132" s="143" t="s">
        <v>94</v>
      </c>
      <c r="N132" s="237" t="s">
        <v>66</v>
      </c>
      <c r="O132" s="237" t="s">
        <v>95</v>
      </c>
      <c r="P132" s="237" t="s">
        <v>96</v>
      </c>
      <c r="Q132" s="120"/>
      <c r="R132" s="239" t="s">
        <v>68</v>
      </c>
      <c r="S132" s="238" t="s">
        <v>97</v>
      </c>
      <c r="T132" s="238" t="s">
        <v>70</v>
      </c>
      <c r="U132" s="119"/>
      <c r="V132" s="239" t="s">
        <v>68</v>
      </c>
      <c r="W132" s="409"/>
      <c r="X132" s="239" t="s">
        <v>68</v>
      </c>
      <c r="Y132" s="120"/>
      <c r="Z132" s="238" t="s">
        <v>97</v>
      </c>
      <c r="AA132" s="238" t="s">
        <v>70</v>
      </c>
      <c r="AB132" s="238" t="s">
        <v>97</v>
      </c>
      <c r="AC132" s="238" t="s">
        <v>70</v>
      </c>
      <c r="AD132" s="118"/>
    </row>
    <row r="133" spans="1:30" x14ac:dyDescent="0.2">
      <c r="B133" s="507"/>
      <c r="C133" s="508"/>
      <c r="D133" s="508"/>
      <c r="E133" s="508"/>
      <c r="F133" s="508"/>
      <c r="G133" s="508"/>
      <c r="H133" s="508"/>
      <c r="I133" s="508"/>
      <c r="J133" s="508"/>
      <c r="K133" s="509"/>
      <c r="L133" s="429" t="s">
        <v>120</v>
      </c>
      <c r="M133" s="257" t="str">
        <f>IF(LEN($C$5)&lt;=1,
    "",
    IF(
        OR($C$5="Overige (zorg-)instellingen",$C$5="Onderneming"),
        IF(Basisgegevens!$C$5="Ja",
            IFERROR(
                INDEX(Hulpsheets!$AO$3:$AR$18,
                    MATCH($C$9,Hulpsheets!$AN$3:$AN$18,0),
                    MATCH($C$6,Hulpsheets!$AO$3:$AR$3,0)
                ),
                ""
            ),
            IFERROR(
                INDEX(Hulpsheets!$AH$3:$AK$18,
                    MATCH($C$9,Hulpsheets!$AG$3:$AG$18,0),
                    MATCH($C$6,Hulpsheets!$AH$3:$AK$3,0)
                ),
                ""
            )
        ),
        IF($L133="Niet-economische activiteit",
            100%,
            IF(Basisgegevens!$C$5="Ja",
                IFERROR(
                    INDEX(Hulpsheets!$AO$3:$AR$18,
                        MATCH($C$9,Hulpsheets!$AN$3:$AN$18,0),
                        MATCH($C$6,Hulpsheets!$AO$3:$AR$3,0)
                    ),
                    ""
                ),
                IFERROR(
                    INDEX(Hulpsheets!$AH$3:$AK$18,
                        MATCH($C$9,Hulpsheets!$AG$3:$AG$18,0),
                        MATCH($C$6,Hulpsheets!$AH$3:$AK$3,0)
                    ),
                    ""
                )
            )
        )
    )
)</f>
        <v/>
      </c>
      <c r="N133" s="398"/>
      <c r="O133" s="394" t="str">
        <f t="shared" ref="O133:O157" si="40">IFERROR(N133*M133,"")</f>
        <v/>
      </c>
      <c r="P133" s="85" t="str">
        <f t="shared" ref="P133:P157" si="41">IFERROR(N133-O133,"")</f>
        <v/>
      </c>
      <c r="R133" s="404"/>
      <c r="S133" s="403" t="str">
        <f>IFERROR($R133*(1-$M133),"")</f>
        <v/>
      </c>
      <c r="T133" s="130" t="str">
        <f t="shared" ref="T133:T157" si="42">IFERROR(R133-S133,"")</f>
        <v/>
      </c>
      <c r="U133" s="80"/>
      <c r="V133" s="404"/>
      <c r="W133" s="70"/>
      <c r="X133" s="404"/>
      <c r="Z133" s="403" t="str">
        <f>IFERROR($V133*(1-$M133),"")</f>
        <v/>
      </c>
      <c r="AA133" s="130" t="str">
        <f t="shared" ref="AA133:AA157" si="43">IFERROR(V133-Z133,"")</f>
        <v/>
      </c>
      <c r="AB133" s="403" t="str">
        <f t="shared" ref="AB133:AB157" si="44">IFERROR($X133*(1-$M133),"")</f>
        <v/>
      </c>
      <c r="AC133" s="130" t="str">
        <f t="shared" ref="AC133:AC157" si="45">IFERROR(X133-AB133,"")</f>
        <v/>
      </c>
      <c r="AD133" s="461"/>
    </row>
    <row r="134" spans="1:30" x14ac:dyDescent="0.2">
      <c r="B134" s="500"/>
      <c r="C134" s="501"/>
      <c r="D134" s="501"/>
      <c r="E134" s="501"/>
      <c r="F134" s="501"/>
      <c r="G134" s="501"/>
      <c r="H134" s="501"/>
      <c r="I134" s="501"/>
      <c r="J134" s="501"/>
      <c r="K134" s="502"/>
      <c r="L134" s="429" t="s">
        <v>120</v>
      </c>
      <c r="M134" s="257" t="str">
        <f>IF(LEN($C$5)&lt;=1,
    "",
    IF(
        OR($C$5="Overige (zorg-)instellingen",$C$5="Onderneming"),
        IF(Basisgegevens!$C$5="Ja",
            IFERROR(
                INDEX(Hulpsheets!$AO$3:$AR$18,
                    MATCH($C$9,Hulpsheets!$AN$3:$AN$18,0),
                    MATCH($C$6,Hulpsheets!$AO$3:$AR$3,0)
                ),
                ""
            ),
            IFERROR(
                INDEX(Hulpsheets!$AH$3:$AK$18,
                    MATCH($C$9,Hulpsheets!$AG$3:$AG$18,0),
                    MATCH($C$6,Hulpsheets!$AH$3:$AK$3,0)
                ),
                ""
            )
        ),
        IF($L134="Niet-economische activiteit",
            100%,
            IF(Basisgegevens!$C$5="Ja",
                IFERROR(
                    INDEX(Hulpsheets!$AO$3:$AR$18,
                        MATCH($C$9,Hulpsheets!$AN$3:$AN$18,0),
                        MATCH($C$6,Hulpsheets!$AO$3:$AR$3,0)
                    ),
                    ""
                ),
                IFERROR(
                    INDEX(Hulpsheets!$AH$3:$AK$18,
                        MATCH($C$9,Hulpsheets!$AG$3:$AG$18,0),
                        MATCH($C$6,Hulpsheets!$AH$3:$AK$3,0)
                    ),
                    ""
                )
            )
        )
    )
)</f>
        <v/>
      </c>
      <c r="N134" s="399"/>
      <c r="O134" s="395" t="str">
        <f t="shared" si="40"/>
        <v/>
      </c>
      <c r="P134" s="86" t="str">
        <f t="shared" si="41"/>
        <v/>
      </c>
      <c r="R134" s="404"/>
      <c r="S134" s="403" t="str">
        <f t="shared" ref="S134:S157" si="46">IFERROR($R134*(1-$M134),"")</f>
        <v/>
      </c>
      <c r="T134" s="130" t="str">
        <f t="shared" si="42"/>
        <v/>
      </c>
      <c r="U134" s="70"/>
      <c r="V134" s="404"/>
      <c r="W134" s="70"/>
      <c r="X134" s="404"/>
      <c r="Z134" s="403" t="str">
        <f t="shared" ref="Z134:Z157" si="47">IFERROR($V134*(1-$M134),"")</f>
        <v/>
      </c>
      <c r="AA134" s="130" t="str">
        <f t="shared" si="43"/>
        <v/>
      </c>
      <c r="AB134" s="403" t="str">
        <f t="shared" si="44"/>
        <v/>
      </c>
      <c r="AC134" s="130" t="str">
        <f t="shared" si="45"/>
        <v/>
      </c>
      <c r="AD134" s="461"/>
    </row>
    <row r="135" spans="1:30" x14ac:dyDescent="0.2">
      <c r="B135" s="500"/>
      <c r="C135" s="501"/>
      <c r="D135" s="501"/>
      <c r="E135" s="501"/>
      <c r="F135" s="501"/>
      <c r="G135" s="501"/>
      <c r="H135" s="501"/>
      <c r="I135" s="501"/>
      <c r="J135" s="501"/>
      <c r="K135" s="502"/>
      <c r="L135" s="429" t="s">
        <v>120</v>
      </c>
      <c r="M135" s="257" t="str">
        <f>IF(LEN($C$5)&lt;=1,
    "",
    IF(
        OR($C$5="Overige (zorg-)instellingen",$C$5="Onderneming"),
        IF(Basisgegevens!$C$5="Ja",
            IFERROR(
                INDEX(Hulpsheets!$AO$3:$AR$18,
                    MATCH($C$9,Hulpsheets!$AN$3:$AN$18,0),
                    MATCH($C$6,Hulpsheets!$AO$3:$AR$3,0)
                ),
                ""
            ),
            IFERROR(
                INDEX(Hulpsheets!$AH$3:$AK$18,
                    MATCH($C$9,Hulpsheets!$AG$3:$AG$18,0),
                    MATCH($C$6,Hulpsheets!$AH$3:$AK$3,0)
                ),
                ""
            )
        ),
        IF($L135="Niet-economische activiteit",
            100%,
            IF(Basisgegevens!$C$5="Ja",
                IFERROR(
                    INDEX(Hulpsheets!$AO$3:$AR$18,
                        MATCH($C$9,Hulpsheets!$AN$3:$AN$18,0),
                        MATCH($C$6,Hulpsheets!$AO$3:$AR$3,0)
                    ),
                    ""
                ),
                IFERROR(
                    INDEX(Hulpsheets!$AH$3:$AK$18,
                        MATCH($C$9,Hulpsheets!$AG$3:$AG$18,0),
                        MATCH($C$6,Hulpsheets!$AH$3:$AK$3,0)
                    ),
                    ""
                )
            )
        )
    )
)</f>
        <v/>
      </c>
      <c r="N135" s="399"/>
      <c r="O135" s="395" t="str">
        <f t="shared" si="40"/>
        <v/>
      </c>
      <c r="P135" s="86" t="str">
        <f t="shared" si="41"/>
        <v/>
      </c>
      <c r="R135" s="404"/>
      <c r="S135" s="403" t="str">
        <f t="shared" si="46"/>
        <v/>
      </c>
      <c r="T135" s="130" t="str">
        <f t="shared" si="42"/>
        <v/>
      </c>
      <c r="U135" s="70"/>
      <c r="V135" s="404"/>
      <c r="W135" s="70"/>
      <c r="X135" s="404"/>
      <c r="Z135" s="403" t="str">
        <f t="shared" si="47"/>
        <v/>
      </c>
      <c r="AA135" s="130" t="str">
        <f t="shared" si="43"/>
        <v/>
      </c>
      <c r="AB135" s="403" t="str">
        <f t="shared" si="44"/>
        <v/>
      </c>
      <c r="AC135" s="130" t="str">
        <f t="shared" si="45"/>
        <v/>
      </c>
      <c r="AD135" s="461"/>
    </row>
    <row r="136" spans="1:30" x14ac:dyDescent="0.2">
      <c r="B136" s="500"/>
      <c r="C136" s="501"/>
      <c r="D136" s="501"/>
      <c r="E136" s="501"/>
      <c r="F136" s="501"/>
      <c r="G136" s="501"/>
      <c r="H136" s="501"/>
      <c r="I136" s="501"/>
      <c r="J136" s="501"/>
      <c r="K136" s="502"/>
      <c r="L136" s="429" t="s">
        <v>120</v>
      </c>
      <c r="M136" s="257" t="str">
        <f>IF(LEN($C$5)&lt;=1,
    "",
    IF(
        OR($C$5="Overige (zorg-)instellingen",$C$5="Onderneming"),
        IF(Basisgegevens!$C$5="Ja",
            IFERROR(
                INDEX(Hulpsheets!$AO$3:$AR$18,
                    MATCH($C$9,Hulpsheets!$AN$3:$AN$18,0),
                    MATCH($C$6,Hulpsheets!$AO$3:$AR$3,0)
                ),
                ""
            ),
            IFERROR(
                INDEX(Hulpsheets!$AH$3:$AK$18,
                    MATCH($C$9,Hulpsheets!$AG$3:$AG$18,0),
                    MATCH($C$6,Hulpsheets!$AH$3:$AK$3,0)
                ),
                ""
            )
        ),
        IF($L136="Niet-economische activiteit",
            100%,
            IF(Basisgegevens!$C$5="Ja",
                IFERROR(
                    INDEX(Hulpsheets!$AO$3:$AR$18,
                        MATCH($C$9,Hulpsheets!$AN$3:$AN$18,0),
                        MATCH($C$6,Hulpsheets!$AO$3:$AR$3,0)
                    ),
                    ""
                ),
                IFERROR(
                    INDEX(Hulpsheets!$AH$3:$AK$18,
                        MATCH($C$9,Hulpsheets!$AG$3:$AG$18,0),
                        MATCH($C$6,Hulpsheets!$AH$3:$AK$3,0)
                    ),
                    ""
                )
            )
        )
    )
)</f>
        <v/>
      </c>
      <c r="N136" s="399"/>
      <c r="O136" s="395" t="str">
        <f t="shared" si="40"/>
        <v/>
      </c>
      <c r="P136" s="86" t="str">
        <f t="shared" si="41"/>
        <v/>
      </c>
      <c r="R136" s="404"/>
      <c r="S136" s="403" t="str">
        <f t="shared" si="46"/>
        <v/>
      </c>
      <c r="T136" s="130" t="str">
        <f t="shared" si="42"/>
        <v/>
      </c>
      <c r="U136" s="70"/>
      <c r="V136" s="404"/>
      <c r="W136" s="70"/>
      <c r="X136" s="404"/>
      <c r="Z136" s="403" t="str">
        <f t="shared" si="47"/>
        <v/>
      </c>
      <c r="AA136" s="130" t="str">
        <f t="shared" si="43"/>
        <v/>
      </c>
      <c r="AB136" s="403" t="str">
        <f t="shared" si="44"/>
        <v/>
      </c>
      <c r="AC136" s="130" t="str">
        <f t="shared" si="45"/>
        <v/>
      </c>
      <c r="AD136" s="461"/>
    </row>
    <row r="137" spans="1:30" x14ac:dyDescent="0.2">
      <c r="B137" s="500"/>
      <c r="C137" s="501"/>
      <c r="D137" s="501"/>
      <c r="E137" s="501"/>
      <c r="F137" s="501"/>
      <c r="G137" s="501"/>
      <c r="H137" s="501"/>
      <c r="I137" s="501"/>
      <c r="J137" s="501"/>
      <c r="K137" s="502"/>
      <c r="L137" s="429" t="s">
        <v>120</v>
      </c>
      <c r="M137" s="257" t="str">
        <f>IF(LEN($C$5)&lt;=1,
    "",
    IF(
        OR($C$5="Overige (zorg-)instellingen",$C$5="Onderneming"),
        IF(Basisgegevens!$C$5="Ja",
            IFERROR(
                INDEX(Hulpsheets!$AO$3:$AR$18,
                    MATCH($C$9,Hulpsheets!$AN$3:$AN$18,0),
                    MATCH($C$6,Hulpsheets!$AO$3:$AR$3,0)
                ),
                ""
            ),
            IFERROR(
                INDEX(Hulpsheets!$AH$3:$AK$18,
                    MATCH($C$9,Hulpsheets!$AG$3:$AG$18,0),
                    MATCH($C$6,Hulpsheets!$AH$3:$AK$3,0)
                ),
                ""
            )
        ),
        IF($L137="Niet-economische activiteit",
            100%,
            IF(Basisgegevens!$C$5="Ja",
                IFERROR(
                    INDEX(Hulpsheets!$AO$3:$AR$18,
                        MATCH($C$9,Hulpsheets!$AN$3:$AN$18,0),
                        MATCH($C$6,Hulpsheets!$AO$3:$AR$3,0)
                    ),
                    ""
                ),
                IFERROR(
                    INDEX(Hulpsheets!$AH$3:$AK$18,
                        MATCH($C$9,Hulpsheets!$AG$3:$AG$18,0),
                        MATCH($C$6,Hulpsheets!$AH$3:$AK$3,0)
                    ),
                    ""
                )
            )
        )
    )
)</f>
        <v/>
      </c>
      <c r="N137" s="399"/>
      <c r="O137" s="395" t="str">
        <f t="shared" si="40"/>
        <v/>
      </c>
      <c r="P137" s="86" t="str">
        <f t="shared" si="41"/>
        <v/>
      </c>
      <c r="R137" s="404"/>
      <c r="S137" s="403" t="str">
        <f t="shared" si="46"/>
        <v/>
      </c>
      <c r="T137" s="130" t="str">
        <f t="shared" si="42"/>
        <v/>
      </c>
      <c r="U137" s="70"/>
      <c r="V137" s="404"/>
      <c r="W137" s="70"/>
      <c r="X137" s="404"/>
      <c r="Z137" s="403" t="str">
        <f t="shared" si="47"/>
        <v/>
      </c>
      <c r="AA137" s="130" t="str">
        <f t="shared" si="43"/>
        <v/>
      </c>
      <c r="AB137" s="403" t="str">
        <f t="shared" si="44"/>
        <v/>
      </c>
      <c r="AC137" s="130" t="str">
        <f t="shared" si="45"/>
        <v/>
      </c>
      <c r="AD137" s="461"/>
    </row>
    <row r="138" spans="1:30" x14ac:dyDescent="0.2">
      <c r="B138" s="500"/>
      <c r="C138" s="501"/>
      <c r="D138" s="501"/>
      <c r="E138" s="501"/>
      <c r="F138" s="501"/>
      <c r="G138" s="501"/>
      <c r="H138" s="501"/>
      <c r="I138" s="501"/>
      <c r="J138" s="501"/>
      <c r="K138" s="502"/>
      <c r="L138" s="429" t="s">
        <v>120</v>
      </c>
      <c r="M138" s="257" t="str">
        <f>IF(LEN($C$5)&lt;=1,
    "",
    IF(
        OR($C$5="Overige (zorg-)instellingen",$C$5="Onderneming"),
        IF(Basisgegevens!$C$5="Ja",
            IFERROR(
                INDEX(Hulpsheets!$AO$3:$AR$18,
                    MATCH($C$9,Hulpsheets!$AN$3:$AN$18,0),
                    MATCH($C$6,Hulpsheets!$AO$3:$AR$3,0)
                ),
                ""
            ),
            IFERROR(
                INDEX(Hulpsheets!$AH$3:$AK$18,
                    MATCH($C$9,Hulpsheets!$AG$3:$AG$18,0),
                    MATCH($C$6,Hulpsheets!$AH$3:$AK$3,0)
                ),
                ""
            )
        ),
        IF($L138="Niet-economische activiteit",
            100%,
            IF(Basisgegevens!$C$5="Ja",
                IFERROR(
                    INDEX(Hulpsheets!$AO$3:$AR$18,
                        MATCH($C$9,Hulpsheets!$AN$3:$AN$18,0),
                        MATCH($C$6,Hulpsheets!$AO$3:$AR$3,0)
                    ),
                    ""
                ),
                IFERROR(
                    INDEX(Hulpsheets!$AH$3:$AK$18,
                        MATCH($C$9,Hulpsheets!$AG$3:$AG$18,0),
                        MATCH($C$6,Hulpsheets!$AH$3:$AK$3,0)
                    ),
                    ""
                )
            )
        )
    )
)</f>
        <v/>
      </c>
      <c r="N138" s="399"/>
      <c r="O138" s="395" t="str">
        <f t="shared" si="40"/>
        <v/>
      </c>
      <c r="P138" s="86" t="str">
        <f t="shared" si="41"/>
        <v/>
      </c>
      <c r="R138" s="404"/>
      <c r="S138" s="403" t="str">
        <f t="shared" si="46"/>
        <v/>
      </c>
      <c r="T138" s="130" t="str">
        <f t="shared" si="42"/>
        <v/>
      </c>
      <c r="U138" s="70"/>
      <c r="V138" s="404"/>
      <c r="W138" s="70"/>
      <c r="X138" s="404"/>
      <c r="Z138" s="403" t="str">
        <f t="shared" si="47"/>
        <v/>
      </c>
      <c r="AA138" s="130" t="str">
        <f t="shared" si="43"/>
        <v/>
      </c>
      <c r="AB138" s="403" t="str">
        <f t="shared" si="44"/>
        <v/>
      </c>
      <c r="AC138" s="130" t="str">
        <f t="shared" si="45"/>
        <v/>
      </c>
      <c r="AD138" s="461"/>
    </row>
    <row r="139" spans="1:30" x14ac:dyDescent="0.2">
      <c r="B139" s="500"/>
      <c r="C139" s="501"/>
      <c r="D139" s="501"/>
      <c r="E139" s="501"/>
      <c r="F139" s="501"/>
      <c r="G139" s="501"/>
      <c r="H139" s="501"/>
      <c r="I139" s="501"/>
      <c r="J139" s="501"/>
      <c r="K139" s="502"/>
      <c r="L139" s="429" t="s">
        <v>120</v>
      </c>
      <c r="M139" s="257" t="str">
        <f>IF(LEN($C$5)&lt;=1,
    "",
    IF(
        OR($C$5="Overige (zorg-)instellingen",$C$5="Onderneming"),
        IF(Basisgegevens!$C$5="Ja",
            IFERROR(
                INDEX(Hulpsheets!$AO$3:$AR$18,
                    MATCH($C$9,Hulpsheets!$AN$3:$AN$18,0),
                    MATCH($C$6,Hulpsheets!$AO$3:$AR$3,0)
                ),
                ""
            ),
            IFERROR(
                INDEX(Hulpsheets!$AH$3:$AK$18,
                    MATCH($C$9,Hulpsheets!$AG$3:$AG$18,0),
                    MATCH($C$6,Hulpsheets!$AH$3:$AK$3,0)
                ),
                ""
            )
        ),
        IF($L139="Niet-economische activiteit",
            100%,
            IF(Basisgegevens!$C$5="Ja",
                IFERROR(
                    INDEX(Hulpsheets!$AO$3:$AR$18,
                        MATCH($C$9,Hulpsheets!$AN$3:$AN$18,0),
                        MATCH($C$6,Hulpsheets!$AO$3:$AR$3,0)
                    ),
                    ""
                ),
                IFERROR(
                    INDEX(Hulpsheets!$AH$3:$AK$18,
                        MATCH($C$9,Hulpsheets!$AG$3:$AG$18,0),
                        MATCH($C$6,Hulpsheets!$AH$3:$AK$3,0)
                    ),
                    ""
                )
            )
        )
    )
)</f>
        <v/>
      </c>
      <c r="N139" s="399"/>
      <c r="O139" s="395" t="str">
        <f t="shared" si="40"/>
        <v/>
      </c>
      <c r="P139" s="86" t="str">
        <f t="shared" si="41"/>
        <v/>
      </c>
      <c r="R139" s="404"/>
      <c r="S139" s="403" t="str">
        <f t="shared" si="46"/>
        <v/>
      </c>
      <c r="T139" s="130" t="str">
        <f t="shared" si="42"/>
        <v/>
      </c>
      <c r="U139" s="70"/>
      <c r="V139" s="404"/>
      <c r="W139" s="70"/>
      <c r="X139" s="404"/>
      <c r="Z139" s="403" t="str">
        <f t="shared" si="47"/>
        <v/>
      </c>
      <c r="AA139" s="130" t="str">
        <f t="shared" si="43"/>
        <v/>
      </c>
      <c r="AB139" s="403" t="str">
        <f t="shared" si="44"/>
        <v/>
      </c>
      <c r="AC139" s="130" t="str">
        <f t="shared" si="45"/>
        <v/>
      </c>
      <c r="AD139" s="461"/>
    </row>
    <row r="140" spans="1:30" x14ac:dyDescent="0.2">
      <c r="B140" s="500"/>
      <c r="C140" s="501"/>
      <c r="D140" s="501"/>
      <c r="E140" s="501"/>
      <c r="F140" s="501"/>
      <c r="G140" s="501"/>
      <c r="H140" s="501"/>
      <c r="I140" s="501"/>
      <c r="J140" s="501"/>
      <c r="K140" s="502"/>
      <c r="L140" s="429" t="s">
        <v>120</v>
      </c>
      <c r="M140" s="257" t="str">
        <f>IF(LEN($C$5)&lt;=1,
    "",
    IF(
        OR($C$5="Overige (zorg-)instellingen",$C$5="Onderneming"),
        IF(Basisgegevens!$C$5="Ja",
            IFERROR(
                INDEX(Hulpsheets!$AO$3:$AR$18,
                    MATCH($C$9,Hulpsheets!$AN$3:$AN$18,0),
                    MATCH($C$6,Hulpsheets!$AO$3:$AR$3,0)
                ),
                ""
            ),
            IFERROR(
                INDEX(Hulpsheets!$AH$3:$AK$18,
                    MATCH($C$9,Hulpsheets!$AG$3:$AG$18,0),
                    MATCH($C$6,Hulpsheets!$AH$3:$AK$3,0)
                ),
                ""
            )
        ),
        IF($L140="Niet-economische activiteit",
            100%,
            IF(Basisgegevens!$C$5="Ja",
                IFERROR(
                    INDEX(Hulpsheets!$AO$3:$AR$18,
                        MATCH($C$9,Hulpsheets!$AN$3:$AN$18,0),
                        MATCH($C$6,Hulpsheets!$AO$3:$AR$3,0)
                    ),
                    ""
                ),
                IFERROR(
                    INDEX(Hulpsheets!$AH$3:$AK$18,
                        MATCH($C$9,Hulpsheets!$AG$3:$AG$18,0),
                        MATCH($C$6,Hulpsheets!$AH$3:$AK$3,0)
                    ),
                    ""
                )
            )
        )
    )
)</f>
        <v/>
      </c>
      <c r="N140" s="399"/>
      <c r="O140" s="395" t="str">
        <f t="shared" si="40"/>
        <v/>
      </c>
      <c r="P140" s="86" t="str">
        <f t="shared" si="41"/>
        <v/>
      </c>
      <c r="R140" s="404"/>
      <c r="S140" s="403" t="str">
        <f t="shared" si="46"/>
        <v/>
      </c>
      <c r="T140" s="130" t="str">
        <f t="shared" si="42"/>
        <v/>
      </c>
      <c r="U140" s="70"/>
      <c r="V140" s="404"/>
      <c r="W140" s="70"/>
      <c r="X140" s="404"/>
      <c r="Z140" s="403" t="str">
        <f t="shared" si="47"/>
        <v/>
      </c>
      <c r="AA140" s="130" t="str">
        <f t="shared" si="43"/>
        <v/>
      </c>
      <c r="AB140" s="403" t="str">
        <f t="shared" si="44"/>
        <v/>
      </c>
      <c r="AC140" s="130" t="str">
        <f t="shared" si="45"/>
        <v/>
      </c>
      <c r="AD140" s="461"/>
    </row>
    <row r="141" spans="1:30" x14ac:dyDescent="0.2">
      <c r="B141" s="500"/>
      <c r="C141" s="501"/>
      <c r="D141" s="501"/>
      <c r="E141" s="501"/>
      <c r="F141" s="501"/>
      <c r="G141" s="501"/>
      <c r="H141" s="501"/>
      <c r="I141" s="501"/>
      <c r="J141" s="501"/>
      <c r="K141" s="502"/>
      <c r="L141" s="429" t="s">
        <v>120</v>
      </c>
      <c r="M141" s="257" t="str">
        <f>IF(LEN($C$5)&lt;=1,
    "",
    IF(
        OR($C$5="Overige (zorg-)instellingen",$C$5="Onderneming"),
        IF(Basisgegevens!$C$5="Ja",
            IFERROR(
                INDEX(Hulpsheets!$AO$3:$AR$18,
                    MATCH($C$9,Hulpsheets!$AN$3:$AN$18,0),
                    MATCH($C$6,Hulpsheets!$AO$3:$AR$3,0)
                ),
                ""
            ),
            IFERROR(
                INDEX(Hulpsheets!$AH$3:$AK$18,
                    MATCH($C$9,Hulpsheets!$AG$3:$AG$18,0),
                    MATCH($C$6,Hulpsheets!$AH$3:$AK$3,0)
                ),
                ""
            )
        ),
        IF($L141="Niet-economische activiteit",
            100%,
            IF(Basisgegevens!$C$5="Ja",
                IFERROR(
                    INDEX(Hulpsheets!$AO$3:$AR$18,
                        MATCH($C$9,Hulpsheets!$AN$3:$AN$18,0),
                        MATCH($C$6,Hulpsheets!$AO$3:$AR$3,0)
                    ),
                    ""
                ),
                IFERROR(
                    INDEX(Hulpsheets!$AH$3:$AK$18,
                        MATCH($C$9,Hulpsheets!$AG$3:$AG$18,0),
                        MATCH($C$6,Hulpsheets!$AH$3:$AK$3,0)
                    ),
                    ""
                )
            )
        )
    )
)</f>
        <v/>
      </c>
      <c r="N141" s="399"/>
      <c r="O141" s="395" t="str">
        <f t="shared" si="40"/>
        <v/>
      </c>
      <c r="P141" s="86" t="str">
        <f t="shared" si="41"/>
        <v/>
      </c>
      <c r="R141" s="404"/>
      <c r="S141" s="403" t="str">
        <f t="shared" si="46"/>
        <v/>
      </c>
      <c r="T141" s="130" t="str">
        <f t="shared" si="42"/>
        <v/>
      </c>
      <c r="U141" s="70"/>
      <c r="V141" s="404"/>
      <c r="W141" s="70"/>
      <c r="X141" s="404"/>
      <c r="Z141" s="403" t="str">
        <f t="shared" si="47"/>
        <v/>
      </c>
      <c r="AA141" s="130" t="str">
        <f t="shared" si="43"/>
        <v/>
      </c>
      <c r="AB141" s="403" t="str">
        <f t="shared" si="44"/>
        <v/>
      </c>
      <c r="AC141" s="130" t="str">
        <f t="shared" si="45"/>
        <v/>
      </c>
      <c r="AD141" s="461"/>
    </row>
    <row r="142" spans="1:30" x14ac:dyDescent="0.2">
      <c r="B142" s="500"/>
      <c r="C142" s="501"/>
      <c r="D142" s="501"/>
      <c r="E142" s="501"/>
      <c r="F142" s="501"/>
      <c r="G142" s="501"/>
      <c r="H142" s="501"/>
      <c r="I142" s="501"/>
      <c r="J142" s="501"/>
      <c r="K142" s="502"/>
      <c r="L142" s="429" t="s">
        <v>120</v>
      </c>
      <c r="M142" s="257" t="str">
        <f>IF(LEN($C$5)&lt;=1,
    "",
    IF(
        OR($C$5="Overige (zorg-)instellingen",$C$5="Onderneming"),
        IF(Basisgegevens!$C$5="Ja",
            IFERROR(
                INDEX(Hulpsheets!$AO$3:$AR$18,
                    MATCH($C$9,Hulpsheets!$AN$3:$AN$18,0),
                    MATCH($C$6,Hulpsheets!$AO$3:$AR$3,0)
                ),
                ""
            ),
            IFERROR(
                INDEX(Hulpsheets!$AH$3:$AK$18,
                    MATCH($C$9,Hulpsheets!$AG$3:$AG$18,0),
                    MATCH($C$6,Hulpsheets!$AH$3:$AK$3,0)
                ),
                ""
            )
        ),
        IF($L142="Niet-economische activiteit",
            100%,
            IF(Basisgegevens!$C$5="Ja",
                IFERROR(
                    INDEX(Hulpsheets!$AO$3:$AR$18,
                        MATCH($C$9,Hulpsheets!$AN$3:$AN$18,0),
                        MATCH($C$6,Hulpsheets!$AO$3:$AR$3,0)
                    ),
                    ""
                ),
                IFERROR(
                    INDEX(Hulpsheets!$AH$3:$AK$18,
                        MATCH($C$9,Hulpsheets!$AG$3:$AG$18,0),
                        MATCH($C$6,Hulpsheets!$AH$3:$AK$3,0)
                    ),
                    ""
                )
            )
        )
    )
)</f>
        <v/>
      </c>
      <c r="N142" s="399"/>
      <c r="O142" s="395" t="str">
        <f t="shared" si="40"/>
        <v/>
      </c>
      <c r="P142" s="86" t="str">
        <f t="shared" si="41"/>
        <v/>
      </c>
      <c r="R142" s="404"/>
      <c r="S142" s="403" t="str">
        <f t="shared" si="46"/>
        <v/>
      </c>
      <c r="T142" s="130" t="str">
        <f t="shared" si="42"/>
        <v/>
      </c>
      <c r="U142" s="70"/>
      <c r="V142" s="404"/>
      <c r="W142" s="70"/>
      <c r="X142" s="404"/>
      <c r="Z142" s="403" t="str">
        <f t="shared" si="47"/>
        <v/>
      </c>
      <c r="AA142" s="130" t="str">
        <f t="shared" si="43"/>
        <v/>
      </c>
      <c r="AB142" s="403" t="str">
        <f t="shared" si="44"/>
        <v/>
      </c>
      <c r="AC142" s="130" t="str">
        <f t="shared" si="45"/>
        <v/>
      </c>
      <c r="AD142" s="461"/>
    </row>
    <row r="143" spans="1:30" x14ac:dyDescent="0.2">
      <c r="B143" s="500"/>
      <c r="C143" s="501"/>
      <c r="D143" s="501"/>
      <c r="E143" s="501"/>
      <c r="F143" s="501"/>
      <c r="G143" s="501"/>
      <c r="H143" s="501"/>
      <c r="I143" s="501"/>
      <c r="J143" s="501"/>
      <c r="K143" s="502"/>
      <c r="L143" s="429" t="s">
        <v>120</v>
      </c>
      <c r="M143" s="257" t="str">
        <f>IF(LEN($C$5)&lt;=1,
    "",
    IF(
        OR($C$5="Overige (zorg-)instellingen",$C$5="Onderneming"),
        IF(Basisgegevens!$C$5="Ja",
            IFERROR(
                INDEX(Hulpsheets!$AO$3:$AR$18,
                    MATCH($C$9,Hulpsheets!$AN$3:$AN$18,0),
                    MATCH($C$6,Hulpsheets!$AO$3:$AR$3,0)
                ),
                ""
            ),
            IFERROR(
                INDEX(Hulpsheets!$AH$3:$AK$18,
                    MATCH($C$9,Hulpsheets!$AG$3:$AG$18,0),
                    MATCH($C$6,Hulpsheets!$AH$3:$AK$3,0)
                ),
                ""
            )
        ),
        IF($L143="Niet-economische activiteit",
            100%,
            IF(Basisgegevens!$C$5="Ja",
                IFERROR(
                    INDEX(Hulpsheets!$AO$3:$AR$18,
                        MATCH($C$9,Hulpsheets!$AN$3:$AN$18,0),
                        MATCH($C$6,Hulpsheets!$AO$3:$AR$3,0)
                    ),
                    ""
                ),
                IFERROR(
                    INDEX(Hulpsheets!$AH$3:$AK$18,
                        MATCH($C$9,Hulpsheets!$AG$3:$AG$18,0),
                        MATCH($C$6,Hulpsheets!$AH$3:$AK$3,0)
                    ),
                    ""
                )
            )
        )
    )
)</f>
        <v/>
      </c>
      <c r="N143" s="399"/>
      <c r="O143" s="395" t="str">
        <f t="shared" si="40"/>
        <v/>
      </c>
      <c r="P143" s="86" t="str">
        <f t="shared" si="41"/>
        <v/>
      </c>
      <c r="R143" s="404"/>
      <c r="S143" s="403" t="str">
        <f t="shared" si="46"/>
        <v/>
      </c>
      <c r="T143" s="130" t="str">
        <f t="shared" si="42"/>
        <v/>
      </c>
      <c r="U143" s="70"/>
      <c r="V143" s="404"/>
      <c r="W143" s="70"/>
      <c r="X143" s="404"/>
      <c r="Z143" s="403" t="str">
        <f t="shared" si="47"/>
        <v/>
      </c>
      <c r="AA143" s="130" t="str">
        <f t="shared" si="43"/>
        <v/>
      </c>
      <c r="AB143" s="403" t="str">
        <f t="shared" si="44"/>
        <v/>
      </c>
      <c r="AC143" s="130" t="str">
        <f t="shared" si="45"/>
        <v/>
      </c>
      <c r="AD143" s="461"/>
    </row>
    <row r="144" spans="1:30" x14ac:dyDescent="0.2">
      <c r="B144" s="500"/>
      <c r="C144" s="501"/>
      <c r="D144" s="501"/>
      <c r="E144" s="501"/>
      <c r="F144" s="501"/>
      <c r="G144" s="501"/>
      <c r="H144" s="501"/>
      <c r="I144" s="501"/>
      <c r="J144" s="501"/>
      <c r="K144" s="502"/>
      <c r="L144" s="429" t="s">
        <v>120</v>
      </c>
      <c r="M144" s="257" t="str">
        <f>IF(LEN($C$5)&lt;=1,
    "",
    IF(
        OR($C$5="Overige (zorg-)instellingen",$C$5="Onderneming"),
        IF(Basisgegevens!$C$5="Ja",
            IFERROR(
                INDEX(Hulpsheets!$AO$3:$AR$18,
                    MATCH($C$9,Hulpsheets!$AN$3:$AN$18,0),
                    MATCH($C$6,Hulpsheets!$AO$3:$AR$3,0)
                ),
                ""
            ),
            IFERROR(
                INDEX(Hulpsheets!$AH$3:$AK$18,
                    MATCH($C$9,Hulpsheets!$AG$3:$AG$18,0),
                    MATCH($C$6,Hulpsheets!$AH$3:$AK$3,0)
                ),
                ""
            )
        ),
        IF($L144="Niet-economische activiteit",
            100%,
            IF(Basisgegevens!$C$5="Ja",
                IFERROR(
                    INDEX(Hulpsheets!$AO$3:$AR$18,
                        MATCH($C$9,Hulpsheets!$AN$3:$AN$18,0),
                        MATCH($C$6,Hulpsheets!$AO$3:$AR$3,0)
                    ),
                    ""
                ),
                IFERROR(
                    INDEX(Hulpsheets!$AH$3:$AK$18,
                        MATCH($C$9,Hulpsheets!$AG$3:$AG$18,0),
                        MATCH($C$6,Hulpsheets!$AH$3:$AK$3,0)
                    ),
                    ""
                )
            )
        )
    )
)</f>
        <v/>
      </c>
      <c r="N144" s="399"/>
      <c r="O144" s="395" t="str">
        <f t="shared" si="40"/>
        <v/>
      </c>
      <c r="P144" s="86" t="str">
        <f t="shared" si="41"/>
        <v/>
      </c>
      <c r="R144" s="404"/>
      <c r="S144" s="403" t="str">
        <f t="shared" si="46"/>
        <v/>
      </c>
      <c r="T144" s="130" t="str">
        <f t="shared" si="42"/>
        <v/>
      </c>
      <c r="U144" s="70"/>
      <c r="V144" s="404"/>
      <c r="W144" s="70"/>
      <c r="X144" s="404"/>
      <c r="Z144" s="403" t="str">
        <f t="shared" si="47"/>
        <v/>
      </c>
      <c r="AA144" s="130" t="str">
        <f t="shared" si="43"/>
        <v/>
      </c>
      <c r="AB144" s="403" t="str">
        <f t="shared" si="44"/>
        <v/>
      </c>
      <c r="AC144" s="130" t="str">
        <f t="shared" si="45"/>
        <v/>
      </c>
      <c r="AD144" s="461"/>
    </row>
    <row r="145" spans="2:30" x14ac:dyDescent="0.2">
      <c r="B145" s="500"/>
      <c r="C145" s="501"/>
      <c r="D145" s="501"/>
      <c r="E145" s="501"/>
      <c r="F145" s="501"/>
      <c r="G145" s="501"/>
      <c r="H145" s="501"/>
      <c r="I145" s="501"/>
      <c r="J145" s="501"/>
      <c r="K145" s="502"/>
      <c r="L145" s="429" t="s">
        <v>120</v>
      </c>
      <c r="M145" s="257" t="str">
        <f>IF(LEN($C$5)&lt;=1,
    "",
    IF(
        OR($C$5="Overige (zorg-)instellingen",$C$5="Onderneming"),
        IF(Basisgegevens!$C$5="Ja",
            IFERROR(
                INDEX(Hulpsheets!$AO$3:$AR$18,
                    MATCH($C$9,Hulpsheets!$AN$3:$AN$18,0),
                    MATCH($C$6,Hulpsheets!$AO$3:$AR$3,0)
                ),
                ""
            ),
            IFERROR(
                INDEX(Hulpsheets!$AH$3:$AK$18,
                    MATCH($C$9,Hulpsheets!$AG$3:$AG$18,0),
                    MATCH($C$6,Hulpsheets!$AH$3:$AK$3,0)
                ),
                ""
            )
        ),
        IF($L145="Niet-economische activiteit",
            100%,
            IF(Basisgegevens!$C$5="Ja",
                IFERROR(
                    INDEX(Hulpsheets!$AO$3:$AR$18,
                        MATCH($C$9,Hulpsheets!$AN$3:$AN$18,0),
                        MATCH($C$6,Hulpsheets!$AO$3:$AR$3,0)
                    ),
                    ""
                ),
                IFERROR(
                    INDEX(Hulpsheets!$AH$3:$AK$18,
                        MATCH($C$9,Hulpsheets!$AG$3:$AG$18,0),
                        MATCH($C$6,Hulpsheets!$AH$3:$AK$3,0)
                    ),
                    ""
                )
            )
        )
    )
)</f>
        <v/>
      </c>
      <c r="N145" s="399"/>
      <c r="O145" s="395" t="str">
        <f t="shared" si="40"/>
        <v/>
      </c>
      <c r="P145" s="86" t="str">
        <f t="shared" si="41"/>
        <v/>
      </c>
      <c r="R145" s="404"/>
      <c r="S145" s="403" t="str">
        <f t="shared" si="46"/>
        <v/>
      </c>
      <c r="T145" s="130" t="str">
        <f t="shared" si="42"/>
        <v/>
      </c>
      <c r="U145" s="70"/>
      <c r="V145" s="404"/>
      <c r="W145" s="70"/>
      <c r="X145" s="404"/>
      <c r="Z145" s="403" t="str">
        <f t="shared" si="47"/>
        <v/>
      </c>
      <c r="AA145" s="130" t="str">
        <f t="shared" si="43"/>
        <v/>
      </c>
      <c r="AB145" s="403" t="str">
        <f t="shared" si="44"/>
        <v/>
      </c>
      <c r="AC145" s="130" t="str">
        <f t="shared" si="45"/>
        <v/>
      </c>
      <c r="AD145" s="461"/>
    </row>
    <row r="146" spans="2:30" x14ac:dyDescent="0.2">
      <c r="B146" s="500"/>
      <c r="C146" s="501"/>
      <c r="D146" s="501"/>
      <c r="E146" s="501"/>
      <c r="F146" s="501"/>
      <c r="G146" s="501"/>
      <c r="H146" s="501"/>
      <c r="I146" s="501"/>
      <c r="J146" s="501"/>
      <c r="K146" s="502"/>
      <c r="L146" s="429" t="s">
        <v>120</v>
      </c>
      <c r="M146" s="257" t="str">
        <f>IF(LEN($C$5)&lt;=1,
    "",
    IF(
        OR($C$5="Overige (zorg-)instellingen",$C$5="Onderneming"),
        IF(Basisgegevens!$C$5="Ja",
            IFERROR(
                INDEX(Hulpsheets!$AO$3:$AR$18,
                    MATCH($C$9,Hulpsheets!$AN$3:$AN$18,0),
                    MATCH($C$6,Hulpsheets!$AO$3:$AR$3,0)
                ),
                ""
            ),
            IFERROR(
                INDEX(Hulpsheets!$AH$3:$AK$18,
                    MATCH($C$9,Hulpsheets!$AG$3:$AG$18,0),
                    MATCH($C$6,Hulpsheets!$AH$3:$AK$3,0)
                ),
                ""
            )
        ),
        IF($L146="Niet-economische activiteit",
            100%,
            IF(Basisgegevens!$C$5="Ja",
                IFERROR(
                    INDEX(Hulpsheets!$AO$3:$AR$18,
                        MATCH($C$9,Hulpsheets!$AN$3:$AN$18,0),
                        MATCH($C$6,Hulpsheets!$AO$3:$AR$3,0)
                    ),
                    ""
                ),
                IFERROR(
                    INDEX(Hulpsheets!$AH$3:$AK$18,
                        MATCH($C$9,Hulpsheets!$AG$3:$AG$18,0),
                        MATCH($C$6,Hulpsheets!$AH$3:$AK$3,0)
                    ),
                    ""
                )
            )
        )
    )
)</f>
        <v/>
      </c>
      <c r="N146" s="399"/>
      <c r="O146" s="395" t="str">
        <f t="shared" si="40"/>
        <v/>
      </c>
      <c r="P146" s="86" t="str">
        <f t="shared" si="41"/>
        <v/>
      </c>
      <c r="R146" s="404"/>
      <c r="S146" s="403" t="str">
        <f t="shared" si="46"/>
        <v/>
      </c>
      <c r="T146" s="130" t="str">
        <f t="shared" si="42"/>
        <v/>
      </c>
      <c r="U146" s="70"/>
      <c r="V146" s="404"/>
      <c r="W146" s="70"/>
      <c r="X146" s="404"/>
      <c r="Z146" s="403" t="str">
        <f t="shared" si="47"/>
        <v/>
      </c>
      <c r="AA146" s="130" t="str">
        <f t="shared" si="43"/>
        <v/>
      </c>
      <c r="AB146" s="403" t="str">
        <f t="shared" si="44"/>
        <v/>
      </c>
      <c r="AC146" s="130" t="str">
        <f t="shared" si="45"/>
        <v/>
      </c>
      <c r="AD146" s="461"/>
    </row>
    <row r="147" spans="2:30" ht="13.5" thickBot="1" x14ac:dyDescent="0.25">
      <c r="B147" s="500"/>
      <c r="C147" s="501"/>
      <c r="D147" s="501"/>
      <c r="E147" s="501"/>
      <c r="F147" s="501"/>
      <c r="G147" s="501"/>
      <c r="H147" s="501"/>
      <c r="I147" s="501"/>
      <c r="J147" s="501"/>
      <c r="K147" s="502"/>
      <c r="L147" s="429" t="s">
        <v>120</v>
      </c>
      <c r="M147" s="257" t="str">
        <f>IF(LEN($C$5)&lt;=1,
    "",
    IF(
        OR($C$5="Overige (zorg-)instellingen",$C$5="Onderneming"),
        IF(Basisgegevens!$C$5="Ja",
            IFERROR(
                INDEX(Hulpsheets!$AO$3:$AR$18,
                    MATCH($C$9,Hulpsheets!$AN$3:$AN$18,0),
                    MATCH($C$6,Hulpsheets!$AO$3:$AR$3,0)
                ),
                ""
            ),
            IFERROR(
                INDEX(Hulpsheets!$AH$3:$AK$18,
                    MATCH($C$9,Hulpsheets!$AG$3:$AG$18,0),
                    MATCH($C$6,Hulpsheets!$AH$3:$AK$3,0)
                ),
                ""
            )
        ),
        IF($L147="Niet-economische activiteit",
            100%,
            IF(Basisgegevens!$C$5="Ja",
                IFERROR(
                    INDEX(Hulpsheets!$AO$3:$AR$18,
                        MATCH($C$9,Hulpsheets!$AN$3:$AN$18,0),
                        MATCH($C$6,Hulpsheets!$AO$3:$AR$3,0)
                    ),
                    ""
                ),
                IFERROR(
                    INDEX(Hulpsheets!$AH$3:$AK$18,
                        MATCH($C$9,Hulpsheets!$AG$3:$AG$18,0),
                        MATCH($C$6,Hulpsheets!$AH$3:$AK$3,0)
                    ),
                    ""
                )
            )
        )
    )
)</f>
        <v/>
      </c>
      <c r="N147" s="399"/>
      <c r="O147" s="395" t="str">
        <f t="shared" si="40"/>
        <v/>
      </c>
      <c r="P147" s="86" t="str">
        <f t="shared" si="41"/>
        <v/>
      </c>
      <c r="R147" s="404"/>
      <c r="S147" s="403" t="str">
        <f t="shared" si="46"/>
        <v/>
      </c>
      <c r="T147" s="130" t="str">
        <f t="shared" si="42"/>
        <v/>
      </c>
      <c r="U147" s="70"/>
      <c r="V147" s="404"/>
      <c r="W147" s="70"/>
      <c r="X147" s="404"/>
      <c r="Z147" s="403" t="str">
        <f t="shared" si="47"/>
        <v/>
      </c>
      <c r="AA147" s="130" t="str">
        <f t="shared" si="43"/>
        <v/>
      </c>
      <c r="AB147" s="403" t="str">
        <f t="shared" si="44"/>
        <v/>
      </c>
      <c r="AC147" s="130" t="str">
        <f t="shared" si="45"/>
        <v/>
      </c>
      <c r="AD147" s="461"/>
    </row>
    <row r="148" spans="2:30" ht="13.5" hidden="1" outlineLevel="1" thickBot="1" x14ac:dyDescent="0.25">
      <c r="B148" s="500"/>
      <c r="C148" s="501"/>
      <c r="D148" s="501"/>
      <c r="E148" s="501"/>
      <c r="F148" s="501"/>
      <c r="G148" s="501"/>
      <c r="H148" s="501"/>
      <c r="I148" s="501"/>
      <c r="J148" s="501"/>
      <c r="K148" s="502"/>
      <c r="L148" s="429" t="s">
        <v>120</v>
      </c>
      <c r="M148" s="257" t="str">
        <f>IF(LEN($C$5)&lt;=1,
    "",
    IF(
        OR($C$5="Overige (zorg-)instellingen",$C$5="Onderneming"),
        IF(Basisgegevens!$C$5="Ja",
            IFERROR(
                INDEX(Hulpsheets!$AO$3:$AR$18,
                    MATCH($C$9,Hulpsheets!$AN$3:$AN$18,0),
                    MATCH($C$6,Hulpsheets!$AO$3:$AR$3,0)
                ),
                ""
            ),
            IFERROR(
                INDEX(Hulpsheets!$AH$3:$AK$18,
                    MATCH($C$9,Hulpsheets!$AG$3:$AG$18,0),
                    MATCH($C$6,Hulpsheets!$AH$3:$AK$3,0)
                ),
                ""
            )
        ),
        IF($L148="Niet-economische activiteit",
            100%,
            IF(Basisgegevens!$C$5="Ja",
                IFERROR(
                    INDEX(Hulpsheets!$AO$3:$AR$18,
                        MATCH($C$9,Hulpsheets!$AN$3:$AN$18,0),
                        MATCH($C$6,Hulpsheets!$AO$3:$AR$3,0)
                    ),
                    ""
                ),
                IFERROR(
                    INDEX(Hulpsheets!$AH$3:$AK$18,
                        MATCH($C$9,Hulpsheets!$AG$3:$AG$18,0),
                        MATCH($C$6,Hulpsheets!$AH$3:$AK$3,0)
                    ),
                    ""
                )
            )
        )
    )
)</f>
        <v/>
      </c>
      <c r="N148" s="399"/>
      <c r="O148" s="77" t="str">
        <f t="shared" si="40"/>
        <v/>
      </c>
      <c r="P148" s="86" t="str">
        <f t="shared" si="41"/>
        <v/>
      </c>
      <c r="R148" s="404"/>
      <c r="S148" s="403" t="str">
        <f t="shared" si="46"/>
        <v/>
      </c>
      <c r="T148" s="130" t="str">
        <f t="shared" si="42"/>
        <v/>
      </c>
      <c r="U148" s="70"/>
      <c r="V148" s="404"/>
      <c r="W148" s="70"/>
      <c r="X148" s="404"/>
      <c r="Z148" s="403" t="str">
        <f t="shared" si="47"/>
        <v/>
      </c>
      <c r="AA148" s="130" t="str">
        <f t="shared" si="43"/>
        <v/>
      </c>
      <c r="AB148" s="403" t="str">
        <f t="shared" si="44"/>
        <v/>
      </c>
      <c r="AC148" s="130" t="str">
        <f t="shared" si="45"/>
        <v/>
      </c>
      <c r="AD148" s="461"/>
    </row>
    <row r="149" spans="2:30" ht="13.5" hidden="1" outlineLevel="1" thickBot="1" x14ac:dyDescent="0.25">
      <c r="B149" s="500"/>
      <c r="C149" s="501"/>
      <c r="D149" s="501"/>
      <c r="E149" s="501"/>
      <c r="F149" s="501"/>
      <c r="G149" s="501"/>
      <c r="H149" s="501"/>
      <c r="I149" s="501"/>
      <c r="J149" s="501"/>
      <c r="K149" s="502"/>
      <c r="L149" s="429" t="s">
        <v>120</v>
      </c>
      <c r="M149" s="257" t="str">
        <f>IF(LEN($C$5)&lt;=1,
    "",
    IF(
        OR($C$5="Overige (zorg-)instellingen",$C$5="Onderneming"),
        IF(Basisgegevens!$C$5="Ja",
            IFERROR(
                INDEX(Hulpsheets!$AO$3:$AR$18,
                    MATCH($C$9,Hulpsheets!$AN$3:$AN$18,0),
                    MATCH($C$6,Hulpsheets!$AO$3:$AR$3,0)
                ),
                ""
            ),
            IFERROR(
                INDEX(Hulpsheets!$AH$3:$AK$18,
                    MATCH($C$9,Hulpsheets!$AG$3:$AG$18,0),
                    MATCH($C$6,Hulpsheets!$AH$3:$AK$3,0)
                ),
                ""
            )
        ),
        IF($L149="Niet-economische activiteit",
            100%,
            IF(Basisgegevens!$C$5="Ja",
                IFERROR(
                    INDEX(Hulpsheets!$AO$3:$AR$18,
                        MATCH($C$9,Hulpsheets!$AN$3:$AN$18,0),
                        MATCH($C$6,Hulpsheets!$AO$3:$AR$3,0)
                    ),
                    ""
                ),
                IFERROR(
                    INDEX(Hulpsheets!$AH$3:$AK$18,
                        MATCH($C$9,Hulpsheets!$AG$3:$AG$18,0),
                        MATCH($C$6,Hulpsheets!$AH$3:$AK$3,0)
                    ),
                    ""
                )
            )
        )
    )
)</f>
        <v/>
      </c>
      <c r="N149" s="399"/>
      <c r="O149" s="77" t="str">
        <f t="shared" si="40"/>
        <v/>
      </c>
      <c r="P149" s="86" t="str">
        <f t="shared" si="41"/>
        <v/>
      </c>
      <c r="R149" s="404"/>
      <c r="S149" s="403" t="str">
        <f t="shared" si="46"/>
        <v/>
      </c>
      <c r="T149" s="130" t="str">
        <f t="shared" si="42"/>
        <v/>
      </c>
      <c r="U149" s="70"/>
      <c r="V149" s="404"/>
      <c r="W149" s="70"/>
      <c r="X149" s="404"/>
      <c r="Z149" s="403" t="str">
        <f t="shared" si="47"/>
        <v/>
      </c>
      <c r="AA149" s="130" t="str">
        <f t="shared" si="43"/>
        <v/>
      </c>
      <c r="AB149" s="403" t="str">
        <f t="shared" si="44"/>
        <v/>
      </c>
      <c r="AC149" s="130" t="str">
        <f t="shared" si="45"/>
        <v/>
      </c>
      <c r="AD149" s="461"/>
    </row>
    <row r="150" spans="2:30" ht="13.5" hidden="1" outlineLevel="1" thickBot="1" x14ac:dyDescent="0.25">
      <c r="B150" s="500"/>
      <c r="C150" s="501"/>
      <c r="D150" s="501"/>
      <c r="E150" s="501"/>
      <c r="F150" s="501"/>
      <c r="G150" s="501"/>
      <c r="H150" s="501"/>
      <c r="I150" s="501"/>
      <c r="J150" s="501"/>
      <c r="K150" s="502"/>
      <c r="L150" s="429" t="s">
        <v>120</v>
      </c>
      <c r="M150" s="257" t="str">
        <f>IF(LEN($C$5)&lt;=1,
    "",
    IF(
        OR($C$5="Overige (zorg-)instellingen",$C$5="Onderneming"),
        IF(Basisgegevens!$C$5="Ja",
            IFERROR(
                INDEX(Hulpsheets!$AO$3:$AR$18,
                    MATCH($C$9,Hulpsheets!$AN$3:$AN$18,0),
                    MATCH($C$6,Hulpsheets!$AO$3:$AR$3,0)
                ),
                ""
            ),
            IFERROR(
                INDEX(Hulpsheets!$AH$3:$AK$18,
                    MATCH($C$9,Hulpsheets!$AG$3:$AG$18,0),
                    MATCH($C$6,Hulpsheets!$AH$3:$AK$3,0)
                ),
                ""
            )
        ),
        IF($L150="Niet-economische activiteit",
            100%,
            IF(Basisgegevens!$C$5="Ja",
                IFERROR(
                    INDEX(Hulpsheets!$AO$3:$AR$18,
                        MATCH($C$9,Hulpsheets!$AN$3:$AN$18,0),
                        MATCH($C$6,Hulpsheets!$AO$3:$AR$3,0)
                    ),
                    ""
                ),
                IFERROR(
                    INDEX(Hulpsheets!$AH$3:$AK$18,
                        MATCH($C$9,Hulpsheets!$AG$3:$AG$18,0),
                        MATCH($C$6,Hulpsheets!$AH$3:$AK$3,0)
                    ),
                    ""
                )
            )
        )
    )
)</f>
        <v/>
      </c>
      <c r="N150" s="399"/>
      <c r="O150" s="77" t="str">
        <f t="shared" si="40"/>
        <v/>
      </c>
      <c r="P150" s="86" t="str">
        <f t="shared" si="41"/>
        <v/>
      </c>
      <c r="R150" s="404"/>
      <c r="S150" s="403" t="str">
        <f t="shared" si="46"/>
        <v/>
      </c>
      <c r="T150" s="130" t="str">
        <f t="shared" si="42"/>
        <v/>
      </c>
      <c r="U150" s="70"/>
      <c r="V150" s="404"/>
      <c r="W150" s="70"/>
      <c r="X150" s="404"/>
      <c r="Z150" s="403" t="str">
        <f t="shared" si="47"/>
        <v/>
      </c>
      <c r="AA150" s="130" t="str">
        <f t="shared" si="43"/>
        <v/>
      </c>
      <c r="AB150" s="403" t="str">
        <f t="shared" si="44"/>
        <v/>
      </c>
      <c r="AC150" s="130" t="str">
        <f t="shared" si="45"/>
        <v/>
      </c>
      <c r="AD150" s="461"/>
    </row>
    <row r="151" spans="2:30" ht="13.5" hidden="1" outlineLevel="1" thickBot="1" x14ac:dyDescent="0.25">
      <c r="B151" s="500"/>
      <c r="C151" s="501"/>
      <c r="D151" s="501"/>
      <c r="E151" s="501"/>
      <c r="F151" s="501"/>
      <c r="G151" s="501"/>
      <c r="H151" s="501"/>
      <c r="I151" s="501"/>
      <c r="J151" s="501"/>
      <c r="K151" s="502"/>
      <c r="L151" s="429" t="s">
        <v>120</v>
      </c>
      <c r="M151" s="257" t="str">
        <f>IF(LEN($C$5)&lt;=1,
    "",
    IF(
        OR($C$5="Overige (zorg-)instellingen",$C$5="Onderneming"),
        IF(Basisgegevens!$C$5="Ja",
            IFERROR(
                INDEX(Hulpsheets!$AO$3:$AR$18,
                    MATCH($C$9,Hulpsheets!$AN$3:$AN$18,0),
                    MATCH($C$6,Hulpsheets!$AO$3:$AR$3,0)
                ),
                ""
            ),
            IFERROR(
                INDEX(Hulpsheets!$AH$3:$AK$18,
                    MATCH($C$9,Hulpsheets!$AG$3:$AG$18,0),
                    MATCH($C$6,Hulpsheets!$AH$3:$AK$3,0)
                ),
                ""
            )
        ),
        IF($L151="Niet-economische activiteit",
            100%,
            IF(Basisgegevens!$C$5="Ja",
                IFERROR(
                    INDEX(Hulpsheets!$AO$3:$AR$18,
                        MATCH($C$9,Hulpsheets!$AN$3:$AN$18,0),
                        MATCH($C$6,Hulpsheets!$AO$3:$AR$3,0)
                    ),
                    ""
                ),
                IFERROR(
                    INDEX(Hulpsheets!$AH$3:$AK$18,
                        MATCH($C$9,Hulpsheets!$AG$3:$AG$18,0),
                        MATCH($C$6,Hulpsheets!$AH$3:$AK$3,0)
                    ),
                    ""
                )
            )
        )
    )
)</f>
        <v/>
      </c>
      <c r="N151" s="399"/>
      <c r="O151" s="77" t="str">
        <f t="shared" si="40"/>
        <v/>
      </c>
      <c r="P151" s="86" t="str">
        <f t="shared" si="41"/>
        <v/>
      </c>
      <c r="R151" s="404"/>
      <c r="S151" s="403" t="str">
        <f t="shared" si="46"/>
        <v/>
      </c>
      <c r="T151" s="130" t="str">
        <f t="shared" si="42"/>
        <v/>
      </c>
      <c r="U151" s="70"/>
      <c r="V151" s="404"/>
      <c r="W151" s="70"/>
      <c r="X151" s="404"/>
      <c r="Z151" s="403" t="str">
        <f t="shared" si="47"/>
        <v/>
      </c>
      <c r="AA151" s="130" t="str">
        <f t="shared" si="43"/>
        <v/>
      </c>
      <c r="AB151" s="403" t="str">
        <f t="shared" si="44"/>
        <v/>
      </c>
      <c r="AC151" s="130" t="str">
        <f t="shared" si="45"/>
        <v/>
      </c>
      <c r="AD151" s="461"/>
    </row>
    <row r="152" spans="2:30" ht="13.5" hidden="1" outlineLevel="1" thickBot="1" x14ac:dyDescent="0.25">
      <c r="B152" s="500"/>
      <c r="C152" s="501"/>
      <c r="D152" s="501"/>
      <c r="E152" s="501"/>
      <c r="F152" s="501"/>
      <c r="G152" s="501"/>
      <c r="H152" s="501"/>
      <c r="I152" s="501"/>
      <c r="J152" s="501"/>
      <c r="K152" s="502"/>
      <c r="L152" s="429" t="s">
        <v>120</v>
      </c>
      <c r="M152" s="257" t="str">
        <f>IF(LEN($C$5)&lt;=1,
    "",
    IF(
        OR($C$5="Overige (zorg-)instellingen",$C$5="Onderneming"),
        IF(Basisgegevens!$C$5="Ja",
            IFERROR(
                INDEX(Hulpsheets!$AO$3:$AR$18,
                    MATCH($C$9,Hulpsheets!$AN$3:$AN$18,0),
                    MATCH($C$6,Hulpsheets!$AO$3:$AR$3,0)
                ),
                ""
            ),
            IFERROR(
                INDEX(Hulpsheets!$AH$3:$AK$18,
                    MATCH($C$9,Hulpsheets!$AG$3:$AG$18,0),
                    MATCH($C$6,Hulpsheets!$AH$3:$AK$3,0)
                ),
                ""
            )
        ),
        IF($L152="Niet-economische activiteit",
            100%,
            IF(Basisgegevens!$C$5="Ja",
                IFERROR(
                    INDEX(Hulpsheets!$AO$3:$AR$18,
                        MATCH($C$9,Hulpsheets!$AN$3:$AN$18,0),
                        MATCH($C$6,Hulpsheets!$AO$3:$AR$3,0)
                    ),
                    ""
                ),
                IFERROR(
                    INDEX(Hulpsheets!$AH$3:$AK$18,
                        MATCH($C$9,Hulpsheets!$AG$3:$AG$18,0),
                        MATCH($C$6,Hulpsheets!$AH$3:$AK$3,0)
                    ),
                    ""
                )
            )
        )
    )
)</f>
        <v/>
      </c>
      <c r="N152" s="399"/>
      <c r="O152" s="77" t="str">
        <f t="shared" si="40"/>
        <v/>
      </c>
      <c r="P152" s="86" t="str">
        <f t="shared" si="41"/>
        <v/>
      </c>
      <c r="R152" s="404"/>
      <c r="S152" s="403" t="str">
        <f t="shared" si="46"/>
        <v/>
      </c>
      <c r="T152" s="130" t="str">
        <f t="shared" si="42"/>
        <v/>
      </c>
      <c r="U152" s="70"/>
      <c r="V152" s="404"/>
      <c r="W152" s="70"/>
      <c r="X152" s="404"/>
      <c r="Z152" s="403" t="str">
        <f t="shared" si="47"/>
        <v/>
      </c>
      <c r="AA152" s="130" t="str">
        <f t="shared" si="43"/>
        <v/>
      </c>
      <c r="AB152" s="403" t="str">
        <f t="shared" si="44"/>
        <v/>
      </c>
      <c r="AC152" s="130" t="str">
        <f t="shared" si="45"/>
        <v/>
      </c>
      <c r="AD152" s="461"/>
    </row>
    <row r="153" spans="2:30" ht="13.5" hidden="1" outlineLevel="1" thickBot="1" x14ac:dyDescent="0.25">
      <c r="B153" s="500"/>
      <c r="C153" s="501"/>
      <c r="D153" s="501"/>
      <c r="E153" s="501"/>
      <c r="F153" s="501"/>
      <c r="G153" s="501"/>
      <c r="H153" s="501"/>
      <c r="I153" s="501"/>
      <c r="J153" s="501"/>
      <c r="K153" s="502"/>
      <c r="L153" s="429" t="s">
        <v>120</v>
      </c>
      <c r="M153" s="257" t="str">
        <f>IF(LEN($C$5)&lt;=1,
    "",
    IF(
        OR($C$5="Overige (zorg-)instellingen",$C$5="Onderneming"),
        IF(Basisgegevens!$C$5="Ja",
            IFERROR(
                INDEX(Hulpsheets!$AO$3:$AR$18,
                    MATCH($C$9,Hulpsheets!$AN$3:$AN$18,0),
                    MATCH($C$6,Hulpsheets!$AO$3:$AR$3,0)
                ),
                ""
            ),
            IFERROR(
                INDEX(Hulpsheets!$AH$3:$AK$18,
                    MATCH($C$9,Hulpsheets!$AG$3:$AG$18,0),
                    MATCH($C$6,Hulpsheets!$AH$3:$AK$3,0)
                ),
                ""
            )
        ),
        IF($L153="Niet-economische activiteit",
            100%,
            IF(Basisgegevens!$C$5="Ja",
                IFERROR(
                    INDEX(Hulpsheets!$AO$3:$AR$18,
                        MATCH($C$9,Hulpsheets!$AN$3:$AN$18,0),
                        MATCH($C$6,Hulpsheets!$AO$3:$AR$3,0)
                    ),
                    ""
                ),
                IFERROR(
                    INDEX(Hulpsheets!$AH$3:$AK$18,
                        MATCH($C$9,Hulpsheets!$AG$3:$AG$18,0),
                        MATCH($C$6,Hulpsheets!$AH$3:$AK$3,0)
                    ),
                    ""
                )
            )
        )
    )
)</f>
        <v/>
      </c>
      <c r="N153" s="399"/>
      <c r="O153" s="77" t="str">
        <f t="shared" si="40"/>
        <v/>
      </c>
      <c r="P153" s="86" t="str">
        <f t="shared" si="41"/>
        <v/>
      </c>
      <c r="R153" s="404"/>
      <c r="S153" s="403" t="str">
        <f t="shared" si="46"/>
        <v/>
      </c>
      <c r="T153" s="130" t="str">
        <f t="shared" si="42"/>
        <v/>
      </c>
      <c r="U153" s="70"/>
      <c r="V153" s="404"/>
      <c r="W153" s="70"/>
      <c r="X153" s="404"/>
      <c r="Z153" s="403" t="str">
        <f t="shared" si="47"/>
        <v/>
      </c>
      <c r="AA153" s="130" t="str">
        <f t="shared" si="43"/>
        <v/>
      </c>
      <c r="AB153" s="403" t="str">
        <f t="shared" si="44"/>
        <v/>
      </c>
      <c r="AC153" s="130" t="str">
        <f t="shared" si="45"/>
        <v/>
      </c>
      <c r="AD153" s="461"/>
    </row>
    <row r="154" spans="2:30" ht="13.5" hidden="1" outlineLevel="1" thickBot="1" x14ac:dyDescent="0.25">
      <c r="B154" s="500"/>
      <c r="C154" s="501"/>
      <c r="D154" s="501"/>
      <c r="E154" s="501"/>
      <c r="F154" s="501"/>
      <c r="G154" s="501"/>
      <c r="H154" s="501"/>
      <c r="I154" s="501"/>
      <c r="J154" s="501"/>
      <c r="K154" s="502"/>
      <c r="L154" s="429" t="s">
        <v>120</v>
      </c>
      <c r="M154" s="257" t="str">
        <f>IF(LEN($C$5)&lt;=1,
    "",
    IF(
        OR($C$5="Overige (zorg-)instellingen",$C$5="Onderneming"),
        IF(Basisgegevens!$C$5="Ja",
            IFERROR(
                INDEX(Hulpsheets!$AO$3:$AR$18,
                    MATCH($C$9,Hulpsheets!$AN$3:$AN$18,0),
                    MATCH($C$6,Hulpsheets!$AO$3:$AR$3,0)
                ),
                ""
            ),
            IFERROR(
                INDEX(Hulpsheets!$AH$3:$AK$18,
                    MATCH($C$9,Hulpsheets!$AG$3:$AG$18,0),
                    MATCH($C$6,Hulpsheets!$AH$3:$AK$3,0)
                ),
                ""
            )
        ),
        IF($L154="Niet-economische activiteit",
            100%,
            IF(Basisgegevens!$C$5="Ja",
                IFERROR(
                    INDEX(Hulpsheets!$AO$3:$AR$18,
                        MATCH($C$9,Hulpsheets!$AN$3:$AN$18,0),
                        MATCH($C$6,Hulpsheets!$AO$3:$AR$3,0)
                    ),
                    ""
                ),
                IFERROR(
                    INDEX(Hulpsheets!$AH$3:$AK$18,
                        MATCH($C$9,Hulpsheets!$AG$3:$AG$18,0),
                        MATCH($C$6,Hulpsheets!$AH$3:$AK$3,0)
                    ),
                    ""
                )
            )
        )
    )
)</f>
        <v/>
      </c>
      <c r="N154" s="399"/>
      <c r="O154" s="77" t="str">
        <f t="shared" si="40"/>
        <v/>
      </c>
      <c r="P154" s="86" t="str">
        <f t="shared" si="41"/>
        <v/>
      </c>
      <c r="R154" s="404"/>
      <c r="S154" s="403" t="str">
        <f t="shared" si="46"/>
        <v/>
      </c>
      <c r="T154" s="130" t="str">
        <f t="shared" si="42"/>
        <v/>
      </c>
      <c r="U154" s="70"/>
      <c r="V154" s="404"/>
      <c r="W154" s="70"/>
      <c r="X154" s="404"/>
      <c r="Z154" s="403" t="str">
        <f t="shared" si="47"/>
        <v/>
      </c>
      <c r="AA154" s="130" t="str">
        <f t="shared" si="43"/>
        <v/>
      </c>
      <c r="AB154" s="403" t="str">
        <f t="shared" si="44"/>
        <v/>
      </c>
      <c r="AC154" s="130" t="str">
        <f t="shared" si="45"/>
        <v/>
      </c>
      <c r="AD154" s="461"/>
    </row>
    <row r="155" spans="2:30" ht="13.5" hidden="1" outlineLevel="1" thickBot="1" x14ac:dyDescent="0.25">
      <c r="B155" s="500"/>
      <c r="C155" s="501"/>
      <c r="D155" s="501"/>
      <c r="E155" s="501"/>
      <c r="F155" s="501"/>
      <c r="G155" s="501"/>
      <c r="H155" s="501"/>
      <c r="I155" s="501"/>
      <c r="J155" s="501"/>
      <c r="K155" s="502"/>
      <c r="L155" s="429" t="s">
        <v>120</v>
      </c>
      <c r="M155" s="257" t="str">
        <f>IF(LEN($C$5)&lt;=1,
    "",
    IF(
        OR($C$5="Overige (zorg-)instellingen",$C$5="Onderneming"),
        IF(Basisgegevens!$C$5="Ja",
            IFERROR(
                INDEX(Hulpsheets!$AO$3:$AR$18,
                    MATCH($C$9,Hulpsheets!$AN$3:$AN$18,0),
                    MATCH($C$6,Hulpsheets!$AO$3:$AR$3,0)
                ),
                ""
            ),
            IFERROR(
                INDEX(Hulpsheets!$AH$3:$AK$18,
                    MATCH($C$9,Hulpsheets!$AG$3:$AG$18,0),
                    MATCH($C$6,Hulpsheets!$AH$3:$AK$3,0)
                ),
                ""
            )
        ),
        IF($L155="Niet-economische activiteit",
            100%,
            IF(Basisgegevens!$C$5="Ja",
                IFERROR(
                    INDEX(Hulpsheets!$AO$3:$AR$18,
                        MATCH($C$9,Hulpsheets!$AN$3:$AN$18,0),
                        MATCH($C$6,Hulpsheets!$AO$3:$AR$3,0)
                    ),
                    ""
                ),
                IFERROR(
                    INDEX(Hulpsheets!$AH$3:$AK$18,
                        MATCH($C$9,Hulpsheets!$AG$3:$AG$18,0),
                        MATCH($C$6,Hulpsheets!$AH$3:$AK$3,0)
                    ),
                    ""
                )
            )
        )
    )
)</f>
        <v/>
      </c>
      <c r="N155" s="399"/>
      <c r="O155" s="77" t="str">
        <f t="shared" si="40"/>
        <v/>
      </c>
      <c r="P155" s="86" t="str">
        <f t="shared" si="41"/>
        <v/>
      </c>
      <c r="R155" s="404"/>
      <c r="S155" s="403" t="str">
        <f t="shared" si="46"/>
        <v/>
      </c>
      <c r="T155" s="130" t="str">
        <f t="shared" si="42"/>
        <v/>
      </c>
      <c r="U155" s="70"/>
      <c r="V155" s="404"/>
      <c r="W155" s="70"/>
      <c r="X155" s="404"/>
      <c r="Z155" s="403" t="str">
        <f t="shared" si="47"/>
        <v/>
      </c>
      <c r="AA155" s="130" t="str">
        <f t="shared" si="43"/>
        <v/>
      </c>
      <c r="AB155" s="403" t="str">
        <f t="shared" si="44"/>
        <v/>
      </c>
      <c r="AC155" s="130" t="str">
        <f t="shared" si="45"/>
        <v/>
      </c>
      <c r="AD155" s="461"/>
    </row>
    <row r="156" spans="2:30" ht="13.5" hidden="1" outlineLevel="1" thickBot="1" x14ac:dyDescent="0.25">
      <c r="B156" s="500"/>
      <c r="C156" s="501"/>
      <c r="D156" s="501"/>
      <c r="E156" s="501"/>
      <c r="F156" s="501"/>
      <c r="G156" s="501"/>
      <c r="H156" s="501"/>
      <c r="I156" s="501"/>
      <c r="J156" s="501"/>
      <c r="K156" s="502"/>
      <c r="L156" s="429" t="s">
        <v>120</v>
      </c>
      <c r="M156" s="257" t="str">
        <f>IF(LEN($C$5)&lt;=1,
    "",
    IF(
        OR($C$5="Overige (zorg-)instellingen",$C$5="Onderneming"),
        IF(Basisgegevens!$C$5="Ja",
            IFERROR(
                INDEX(Hulpsheets!$AO$3:$AR$18,
                    MATCH($C$9,Hulpsheets!$AN$3:$AN$18,0),
                    MATCH($C$6,Hulpsheets!$AO$3:$AR$3,0)
                ),
                ""
            ),
            IFERROR(
                INDEX(Hulpsheets!$AH$3:$AK$18,
                    MATCH($C$9,Hulpsheets!$AG$3:$AG$18,0),
                    MATCH($C$6,Hulpsheets!$AH$3:$AK$3,0)
                ),
                ""
            )
        ),
        IF($L156="Niet-economische activiteit",
            100%,
            IF(Basisgegevens!$C$5="Ja",
                IFERROR(
                    INDEX(Hulpsheets!$AO$3:$AR$18,
                        MATCH($C$9,Hulpsheets!$AN$3:$AN$18,0),
                        MATCH($C$6,Hulpsheets!$AO$3:$AR$3,0)
                    ),
                    ""
                ),
                IFERROR(
                    INDEX(Hulpsheets!$AH$3:$AK$18,
                        MATCH($C$9,Hulpsheets!$AG$3:$AG$18,0),
                        MATCH($C$6,Hulpsheets!$AH$3:$AK$3,0)
                    ),
                    ""
                )
            )
        )
    )
)</f>
        <v/>
      </c>
      <c r="N156" s="399"/>
      <c r="O156" s="77" t="str">
        <f t="shared" si="40"/>
        <v/>
      </c>
      <c r="P156" s="86" t="str">
        <f t="shared" si="41"/>
        <v/>
      </c>
      <c r="R156" s="404"/>
      <c r="S156" s="403" t="str">
        <f t="shared" si="46"/>
        <v/>
      </c>
      <c r="T156" s="130" t="str">
        <f t="shared" si="42"/>
        <v/>
      </c>
      <c r="U156" s="70"/>
      <c r="V156" s="404"/>
      <c r="W156" s="70"/>
      <c r="X156" s="404"/>
      <c r="Z156" s="403" t="str">
        <f t="shared" si="47"/>
        <v/>
      </c>
      <c r="AA156" s="130" t="str">
        <f t="shared" si="43"/>
        <v/>
      </c>
      <c r="AB156" s="403" t="str">
        <f t="shared" si="44"/>
        <v/>
      </c>
      <c r="AC156" s="130" t="str">
        <f t="shared" si="45"/>
        <v/>
      </c>
      <c r="AD156" s="461"/>
    </row>
    <row r="157" spans="2:30" ht="13.5" hidden="1" outlineLevel="1" thickBot="1" x14ac:dyDescent="0.25">
      <c r="B157" s="532"/>
      <c r="C157" s="533"/>
      <c r="D157" s="533"/>
      <c r="E157" s="533"/>
      <c r="F157" s="533"/>
      <c r="G157" s="533"/>
      <c r="H157" s="533"/>
      <c r="I157" s="533"/>
      <c r="J157" s="533"/>
      <c r="K157" s="534"/>
      <c r="L157" s="428" t="s">
        <v>120</v>
      </c>
      <c r="M157" s="427" t="str">
        <f>IF(LEN($C$5)&lt;=1,
    "",
    IF(
        OR($C$5="Overige (zorg-)instellingen",$C$5="Onderneming"),
        IF(Basisgegevens!$C$5="Ja",
            IFERROR(
                INDEX(Hulpsheets!$AO$3:$AR$18,
                    MATCH($C$9,Hulpsheets!$AN$3:$AN$18,0),
                    MATCH($C$6,Hulpsheets!$AO$3:$AR$3,0)
                ),
                ""
            ),
            IFERROR(
                INDEX(Hulpsheets!$AH$3:$AK$18,
                    MATCH($C$9,Hulpsheets!$AG$3:$AG$18,0),
                    MATCH($C$6,Hulpsheets!$AH$3:$AK$3,0)
                ),
                ""
            )
        ),
        IF($L157="Niet-economische activiteit",
            100%,
            IF(Basisgegevens!$C$5="Ja",
                IFERROR(
                    INDEX(Hulpsheets!$AO$3:$AR$18,
                        MATCH($C$9,Hulpsheets!$AN$3:$AN$18,0),
                        MATCH($C$6,Hulpsheets!$AO$3:$AR$3,0)
                    ),
                    ""
                ),
                IFERROR(
                    INDEX(Hulpsheets!$AH$3:$AK$18,
                        MATCH($C$9,Hulpsheets!$AG$3:$AG$18,0),
                        MATCH($C$6,Hulpsheets!$AH$3:$AK$3,0)
                    ),
                    ""
                )
            )
        )
    )
)</f>
        <v/>
      </c>
      <c r="N157" s="399"/>
      <c r="O157" s="87" t="str">
        <f t="shared" si="40"/>
        <v/>
      </c>
      <c r="P157" s="88" t="str">
        <f t="shared" si="41"/>
        <v/>
      </c>
      <c r="R157" s="405"/>
      <c r="S157" s="403" t="str">
        <f t="shared" si="46"/>
        <v/>
      </c>
      <c r="T157" s="365" t="str">
        <f t="shared" si="42"/>
        <v/>
      </c>
      <c r="U157" s="70"/>
      <c r="V157" s="405"/>
      <c r="W157" s="70"/>
      <c r="X157" s="405"/>
      <c r="Z157" s="403" t="str">
        <f t="shared" si="47"/>
        <v/>
      </c>
      <c r="AA157" s="365" t="str">
        <f t="shared" si="43"/>
        <v/>
      </c>
      <c r="AB157" s="403" t="str">
        <f t="shared" si="44"/>
        <v/>
      </c>
      <c r="AC157" s="365" t="str">
        <f t="shared" si="45"/>
        <v/>
      </c>
      <c r="AD157" s="461"/>
    </row>
    <row r="158" spans="2:30" ht="13.5" collapsed="1" thickBot="1" x14ac:dyDescent="0.25">
      <c r="B158" s="32"/>
      <c r="C158" s="32"/>
      <c r="D158" s="103"/>
      <c r="E158" s="110"/>
      <c r="F158" s="110"/>
      <c r="G158" s="111"/>
      <c r="H158" s="112"/>
      <c r="I158" s="29"/>
      <c r="J158" s="111"/>
      <c r="L158" s="418" t="s">
        <v>102</v>
      </c>
      <c r="M158" s="78"/>
      <c r="N158" s="101">
        <f>SUM(N133:N157)</f>
        <v>0</v>
      </c>
      <c r="O158" s="101">
        <f>SUM(O133:O157)</f>
        <v>0</v>
      </c>
      <c r="P158" s="101">
        <f>SUM(P133:P157)</f>
        <v>0</v>
      </c>
      <c r="Q158" s="29"/>
      <c r="R158" s="439">
        <f>SUM(R133:R157)</f>
        <v>0</v>
      </c>
      <c r="S158" s="102">
        <f>SUM(S133:S157)</f>
        <v>0</v>
      </c>
      <c r="T158" s="102">
        <f>SUM(T133:T157)</f>
        <v>0</v>
      </c>
      <c r="V158" s="439">
        <f>SUM(V133:V157)</f>
        <v>0</v>
      </c>
      <c r="W158" s="70"/>
      <c r="X158" s="439">
        <f>SUM(X133:X157)</f>
        <v>0</v>
      </c>
      <c r="Z158" s="102">
        <f>SUM(Z133:Z157)</f>
        <v>0</v>
      </c>
      <c r="AA158" s="102">
        <f>SUM(AA133:AA157)</f>
        <v>0</v>
      </c>
      <c r="AB158" s="102">
        <f>SUM(AB133:AB157)</f>
        <v>0</v>
      </c>
      <c r="AC158" s="102">
        <f>SUM(AC133:AC157)</f>
        <v>0</v>
      </c>
      <c r="AD158" s="100"/>
    </row>
    <row r="159" spans="2:30" ht="13.5" thickBot="1" x14ac:dyDescent="0.25">
      <c r="B159" s="32"/>
      <c r="C159" s="32"/>
      <c r="D159" s="103"/>
      <c r="E159" s="110"/>
      <c r="F159" s="110"/>
      <c r="G159" s="111"/>
      <c r="H159" s="112"/>
      <c r="I159" s="29"/>
      <c r="J159" s="111"/>
      <c r="W159" s="100"/>
      <c r="X159" s="100"/>
      <c r="AB159" s="100"/>
    </row>
    <row r="160" spans="2:30" ht="15" customHeight="1" thickBot="1" x14ac:dyDescent="0.25">
      <c r="B160" s="503" t="s">
        <v>124</v>
      </c>
      <c r="C160" s="503"/>
      <c r="D160" s="503"/>
      <c r="E160" s="503"/>
      <c r="F160" s="29"/>
      <c r="I160" s="29"/>
      <c r="P160" s="29"/>
      <c r="Q160" s="29"/>
      <c r="R160" s="406" t="s">
        <v>87</v>
      </c>
      <c r="S160" s="401"/>
      <c r="T160" s="402"/>
      <c r="U160" s="29"/>
      <c r="V160" s="498" t="s">
        <v>61</v>
      </c>
      <c r="W160" s="6"/>
      <c r="X160" s="498" t="s">
        <v>62</v>
      </c>
      <c r="Z160" s="412"/>
      <c r="AA160" s="413"/>
      <c r="AB160" s="412"/>
      <c r="AC160" s="413"/>
      <c r="AD160" s="463"/>
    </row>
    <row r="161" spans="1:30" ht="13.5" thickBot="1" x14ac:dyDescent="0.25">
      <c r="B161" s="106"/>
      <c r="C161" s="106"/>
      <c r="D161" s="107"/>
      <c r="E161" s="107"/>
      <c r="G161" s="107"/>
      <c r="H161" s="108"/>
      <c r="I161" s="95"/>
      <c r="J161" s="107"/>
      <c r="K161" s="107"/>
      <c r="L161" s="107"/>
      <c r="P161" s="29"/>
      <c r="Q161" s="29"/>
      <c r="R161" s="6"/>
      <c r="S161" s="6"/>
      <c r="T161" s="6"/>
      <c r="U161" s="29"/>
      <c r="V161" s="499"/>
      <c r="W161" s="6"/>
      <c r="X161" s="499"/>
      <c r="Z161" s="6"/>
      <c r="AA161" s="6"/>
      <c r="AB161" s="6"/>
      <c r="AC161" s="97"/>
      <c r="AD161" s="97"/>
    </row>
    <row r="162" spans="1:30" ht="21" customHeight="1" thickBot="1" x14ac:dyDescent="0.25">
      <c r="A162" s="120"/>
      <c r="B162" s="504" t="s">
        <v>109</v>
      </c>
      <c r="C162" s="505"/>
      <c r="D162" s="505"/>
      <c r="E162" s="505"/>
      <c r="F162" s="505"/>
      <c r="G162" s="505"/>
      <c r="H162" s="505"/>
      <c r="I162" s="505"/>
      <c r="J162" s="505"/>
      <c r="K162" s="506"/>
      <c r="L162" s="236" t="s">
        <v>235</v>
      </c>
      <c r="M162" s="143" t="s">
        <v>94</v>
      </c>
      <c r="N162" s="237" t="s">
        <v>66</v>
      </c>
      <c r="O162" s="237" t="s">
        <v>95</v>
      </c>
      <c r="P162" s="237" t="s">
        <v>96</v>
      </c>
      <c r="Q162" s="120"/>
      <c r="R162" s="239" t="s">
        <v>68</v>
      </c>
      <c r="S162" s="238" t="s">
        <v>97</v>
      </c>
      <c r="T162" s="93" t="s">
        <v>70</v>
      </c>
      <c r="U162" s="119"/>
      <c r="V162" s="239" t="s">
        <v>68</v>
      </c>
      <c r="W162" s="409"/>
      <c r="X162" s="239" t="s">
        <v>68</v>
      </c>
      <c r="Y162" s="120"/>
      <c r="Z162" s="238" t="s">
        <v>97</v>
      </c>
      <c r="AA162" s="238" t="s">
        <v>70</v>
      </c>
      <c r="AB162" s="238" t="s">
        <v>97</v>
      </c>
      <c r="AC162" s="238" t="s">
        <v>70</v>
      </c>
      <c r="AD162" s="118"/>
    </row>
    <row r="163" spans="1:30" x14ac:dyDescent="0.2">
      <c r="B163" s="507"/>
      <c r="C163" s="508"/>
      <c r="D163" s="508"/>
      <c r="E163" s="508"/>
      <c r="F163" s="508"/>
      <c r="G163" s="508"/>
      <c r="H163" s="508"/>
      <c r="I163" s="508"/>
      <c r="J163" s="508"/>
      <c r="K163" s="509"/>
      <c r="L163" s="429" t="s">
        <v>120</v>
      </c>
      <c r="M163" s="257" t="str">
        <f>IF(LEN($C$5)&lt;=1,
    "",
    IF(
        OR($C$5="Overige (zorg-)instellingen",$C$5="Onderneming"),
        IF(Basisgegevens!$C$5="Ja",
            IFERROR(
                INDEX(Hulpsheets!$AO$3:$AR$18,
                    MATCH($C$9,Hulpsheets!$AN$3:$AN$18,0),
                    MATCH($C$6,Hulpsheets!$AO$3:$AR$3,0)
                ),
                ""
            ),
            IFERROR(
                INDEX(Hulpsheets!$AH$3:$AK$18,
                    MATCH($C$9,Hulpsheets!$AG$3:$AG$18,0),
                    MATCH($C$6,Hulpsheets!$AH$3:$AK$3,0)
                ),
                ""
            )
        ),
        IF($L163="Niet-economische activiteit",
            100%,
            IF(Basisgegevens!$C$5="Ja",
                IFERROR(
                    INDEX(Hulpsheets!$AO$3:$AR$18,
                        MATCH($C$9,Hulpsheets!$AN$3:$AN$18,0),
                        MATCH($C$6,Hulpsheets!$AO$3:$AR$3,0)
                    ),
                    ""
                ),
                IFERROR(
                    INDEX(Hulpsheets!$AH$3:$AK$18,
                        MATCH($C$9,Hulpsheets!$AG$3:$AG$18,0),
                        MATCH($C$6,Hulpsheets!$AH$3:$AK$3,0)
                    ),
                    ""
                )
            )
        )
    )
)</f>
        <v/>
      </c>
      <c r="N163" s="398"/>
      <c r="O163" s="394" t="str">
        <f t="shared" ref="O163:O187" si="48">IFERROR(N163*M163,"")</f>
        <v/>
      </c>
      <c r="P163" s="85" t="str">
        <f t="shared" ref="P163:P187" si="49">IFERROR(N163-O163,"")</f>
        <v/>
      </c>
      <c r="R163" s="404"/>
      <c r="S163" s="403" t="str">
        <f>IFERROR($R163*(1-$M163),"")</f>
        <v/>
      </c>
      <c r="T163" s="130" t="str">
        <f t="shared" ref="T163:T187" si="50">IFERROR(R163-S163,"")</f>
        <v/>
      </c>
      <c r="U163" s="80"/>
      <c r="V163" s="404"/>
      <c r="W163" s="70"/>
      <c r="X163" s="404"/>
      <c r="Z163" s="403" t="str">
        <f>IFERROR($V163*(1-$M163),"")</f>
        <v/>
      </c>
      <c r="AA163" s="130" t="str">
        <f t="shared" ref="AA163:AA187" si="51">IFERROR(V163-Z163,"")</f>
        <v/>
      </c>
      <c r="AB163" s="403" t="str">
        <f t="shared" ref="AB163:AB187" si="52">IFERROR($X163*(1-$M163),"")</f>
        <v/>
      </c>
      <c r="AC163" s="130" t="str">
        <f t="shared" ref="AC163:AC187" si="53">IFERROR(X163-AB163,"")</f>
        <v/>
      </c>
      <c r="AD163" s="461"/>
    </row>
    <row r="164" spans="1:30" x14ac:dyDescent="0.2">
      <c r="B164" s="500"/>
      <c r="C164" s="501"/>
      <c r="D164" s="501"/>
      <c r="E164" s="501"/>
      <c r="F164" s="501"/>
      <c r="G164" s="501"/>
      <c r="H164" s="501"/>
      <c r="I164" s="501"/>
      <c r="J164" s="501"/>
      <c r="K164" s="502"/>
      <c r="L164" s="429" t="s">
        <v>120</v>
      </c>
      <c r="M164" s="257" t="str">
        <f>IF(LEN($C$5)&lt;=1,
    "",
    IF(
        OR($C$5="Overige (zorg-)instellingen",$C$5="Onderneming"),
        IF(Basisgegevens!$C$5="Ja",
            IFERROR(
                INDEX(Hulpsheets!$AO$3:$AR$18,
                    MATCH($C$9,Hulpsheets!$AN$3:$AN$18,0),
                    MATCH($C$6,Hulpsheets!$AO$3:$AR$3,0)
                ),
                ""
            ),
            IFERROR(
                INDEX(Hulpsheets!$AH$3:$AK$18,
                    MATCH($C$9,Hulpsheets!$AG$3:$AG$18,0),
                    MATCH($C$6,Hulpsheets!$AH$3:$AK$3,0)
                ),
                ""
            )
        ),
        IF($L164="Niet-economische activiteit",
            100%,
            IF(Basisgegevens!$C$5="Ja",
                IFERROR(
                    INDEX(Hulpsheets!$AO$3:$AR$18,
                        MATCH($C$9,Hulpsheets!$AN$3:$AN$18,0),
                        MATCH($C$6,Hulpsheets!$AO$3:$AR$3,0)
                    ),
                    ""
                ),
                IFERROR(
                    INDEX(Hulpsheets!$AH$3:$AK$18,
                        MATCH($C$9,Hulpsheets!$AG$3:$AG$18,0),
                        MATCH($C$6,Hulpsheets!$AH$3:$AK$3,0)
                    ),
                    ""
                )
            )
        )
    )
)</f>
        <v/>
      </c>
      <c r="N164" s="399"/>
      <c r="O164" s="395" t="str">
        <f t="shared" si="48"/>
        <v/>
      </c>
      <c r="P164" s="86" t="str">
        <f t="shared" si="49"/>
        <v/>
      </c>
      <c r="R164" s="404"/>
      <c r="S164" s="403" t="str">
        <f t="shared" ref="S164:S187" si="54">IFERROR($R164*(1-$M164),"")</f>
        <v/>
      </c>
      <c r="T164" s="130" t="str">
        <f t="shared" si="50"/>
        <v/>
      </c>
      <c r="U164" s="70"/>
      <c r="V164" s="404"/>
      <c r="W164" s="70"/>
      <c r="X164" s="404"/>
      <c r="Z164" s="403" t="str">
        <f t="shared" ref="Z164:Z187" si="55">IFERROR($V164*(1-$M164),"")</f>
        <v/>
      </c>
      <c r="AA164" s="130" t="str">
        <f t="shared" si="51"/>
        <v/>
      </c>
      <c r="AB164" s="403" t="str">
        <f t="shared" si="52"/>
        <v/>
      </c>
      <c r="AC164" s="130" t="str">
        <f t="shared" si="53"/>
        <v/>
      </c>
      <c r="AD164" s="461"/>
    </row>
    <row r="165" spans="1:30" x14ac:dyDescent="0.2">
      <c r="B165" s="500"/>
      <c r="C165" s="501"/>
      <c r="D165" s="501"/>
      <c r="E165" s="501"/>
      <c r="F165" s="501"/>
      <c r="G165" s="501"/>
      <c r="H165" s="501"/>
      <c r="I165" s="501"/>
      <c r="J165" s="501"/>
      <c r="K165" s="502"/>
      <c r="L165" s="429" t="s">
        <v>120</v>
      </c>
      <c r="M165" s="257" t="str">
        <f>IF(LEN($C$5)&lt;=1,
    "",
    IF(
        OR($C$5="Overige (zorg-)instellingen",$C$5="Onderneming"),
        IF(Basisgegevens!$C$5="Ja",
            IFERROR(
                INDEX(Hulpsheets!$AO$3:$AR$18,
                    MATCH($C$9,Hulpsheets!$AN$3:$AN$18,0),
                    MATCH($C$6,Hulpsheets!$AO$3:$AR$3,0)
                ),
                ""
            ),
            IFERROR(
                INDEX(Hulpsheets!$AH$3:$AK$18,
                    MATCH($C$9,Hulpsheets!$AG$3:$AG$18,0),
                    MATCH($C$6,Hulpsheets!$AH$3:$AK$3,0)
                ),
                ""
            )
        ),
        IF($L165="Niet-economische activiteit",
            100%,
            IF(Basisgegevens!$C$5="Ja",
                IFERROR(
                    INDEX(Hulpsheets!$AO$3:$AR$18,
                        MATCH($C$9,Hulpsheets!$AN$3:$AN$18,0),
                        MATCH($C$6,Hulpsheets!$AO$3:$AR$3,0)
                    ),
                    ""
                ),
                IFERROR(
                    INDEX(Hulpsheets!$AH$3:$AK$18,
                        MATCH($C$9,Hulpsheets!$AG$3:$AG$18,0),
                        MATCH($C$6,Hulpsheets!$AH$3:$AK$3,0)
                    ),
                    ""
                )
            )
        )
    )
)</f>
        <v/>
      </c>
      <c r="N165" s="399"/>
      <c r="O165" s="395" t="str">
        <f t="shared" si="48"/>
        <v/>
      </c>
      <c r="P165" s="86" t="str">
        <f t="shared" si="49"/>
        <v/>
      </c>
      <c r="R165" s="404"/>
      <c r="S165" s="403" t="str">
        <f t="shared" si="54"/>
        <v/>
      </c>
      <c r="T165" s="130" t="str">
        <f t="shared" si="50"/>
        <v/>
      </c>
      <c r="U165" s="70"/>
      <c r="V165" s="404"/>
      <c r="W165" s="70"/>
      <c r="X165" s="404"/>
      <c r="Z165" s="403" t="str">
        <f t="shared" si="55"/>
        <v/>
      </c>
      <c r="AA165" s="130" t="str">
        <f t="shared" si="51"/>
        <v/>
      </c>
      <c r="AB165" s="403" t="str">
        <f t="shared" si="52"/>
        <v/>
      </c>
      <c r="AC165" s="130" t="str">
        <f t="shared" si="53"/>
        <v/>
      </c>
      <c r="AD165" s="461"/>
    </row>
    <row r="166" spans="1:30" x14ac:dyDescent="0.2">
      <c r="B166" s="500"/>
      <c r="C166" s="501"/>
      <c r="D166" s="501"/>
      <c r="E166" s="501"/>
      <c r="F166" s="501"/>
      <c r="G166" s="501"/>
      <c r="H166" s="501"/>
      <c r="I166" s="501"/>
      <c r="J166" s="501"/>
      <c r="K166" s="502"/>
      <c r="L166" s="429" t="s">
        <v>120</v>
      </c>
      <c r="M166" s="257" t="str">
        <f>IF(LEN($C$5)&lt;=1,
    "",
    IF(
        OR($C$5="Overige (zorg-)instellingen",$C$5="Onderneming"),
        IF(Basisgegevens!$C$5="Ja",
            IFERROR(
                INDEX(Hulpsheets!$AO$3:$AR$18,
                    MATCH($C$9,Hulpsheets!$AN$3:$AN$18,0),
                    MATCH($C$6,Hulpsheets!$AO$3:$AR$3,0)
                ),
                ""
            ),
            IFERROR(
                INDEX(Hulpsheets!$AH$3:$AK$18,
                    MATCH($C$9,Hulpsheets!$AG$3:$AG$18,0),
                    MATCH($C$6,Hulpsheets!$AH$3:$AK$3,0)
                ),
                ""
            )
        ),
        IF($L166="Niet-economische activiteit",
            100%,
            IF(Basisgegevens!$C$5="Ja",
                IFERROR(
                    INDEX(Hulpsheets!$AO$3:$AR$18,
                        MATCH($C$9,Hulpsheets!$AN$3:$AN$18,0),
                        MATCH($C$6,Hulpsheets!$AO$3:$AR$3,0)
                    ),
                    ""
                ),
                IFERROR(
                    INDEX(Hulpsheets!$AH$3:$AK$18,
                        MATCH($C$9,Hulpsheets!$AG$3:$AG$18,0),
                        MATCH($C$6,Hulpsheets!$AH$3:$AK$3,0)
                    ),
                    ""
                )
            )
        )
    )
)</f>
        <v/>
      </c>
      <c r="N166" s="399"/>
      <c r="O166" s="395" t="str">
        <f t="shared" si="48"/>
        <v/>
      </c>
      <c r="P166" s="86" t="str">
        <f t="shared" si="49"/>
        <v/>
      </c>
      <c r="R166" s="404"/>
      <c r="S166" s="403" t="str">
        <f t="shared" si="54"/>
        <v/>
      </c>
      <c r="T166" s="130" t="str">
        <f t="shared" si="50"/>
        <v/>
      </c>
      <c r="U166" s="70"/>
      <c r="V166" s="404"/>
      <c r="W166" s="70"/>
      <c r="X166" s="404"/>
      <c r="Z166" s="403" t="str">
        <f t="shared" si="55"/>
        <v/>
      </c>
      <c r="AA166" s="130" t="str">
        <f t="shared" si="51"/>
        <v/>
      </c>
      <c r="AB166" s="403" t="str">
        <f t="shared" si="52"/>
        <v/>
      </c>
      <c r="AC166" s="130" t="str">
        <f t="shared" si="53"/>
        <v/>
      </c>
      <c r="AD166" s="461"/>
    </row>
    <row r="167" spans="1:30" x14ac:dyDescent="0.2">
      <c r="B167" s="500"/>
      <c r="C167" s="501"/>
      <c r="D167" s="501"/>
      <c r="E167" s="501"/>
      <c r="F167" s="501"/>
      <c r="G167" s="501"/>
      <c r="H167" s="501"/>
      <c r="I167" s="501"/>
      <c r="J167" s="501"/>
      <c r="K167" s="502"/>
      <c r="L167" s="429" t="s">
        <v>120</v>
      </c>
      <c r="M167" s="257" t="str">
        <f>IF(LEN($C$5)&lt;=1,
    "",
    IF(
        OR($C$5="Overige (zorg-)instellingen",$C$5="Onderneming"),
        IF(Basisgegevens!$C$5="Ja",
            IFERROR(
                INDEX(Hulpsheets!$AO$3:$AR$18,
                    MATCH($C$9,Hulpsheets!$AN$3:$AN$18,0),
                    MATCH($C$6,Hulpsheets!$AO$3:$AR$3,0)
                ),
                ""
            ),
            IFERROR(
                INDEX(Hulpsheets!$AH$3:$AK$18,
                    MATCH($C$9,Hulpsheets!$AG$3:$AG$18,0),
                    MATCH($C$6,Hulpsheets!$AH$3:$AK$3,0)
                ),
                ""
            )
        ),
        IF($L167="Niet-economische activiteit",
            100%,
            IF(Basisgegevens!$C$5="Ja",
                IFERROR(
                    INDEX(Hulpsheets!$AO$3:$AR$18,
                        MATCH($C$9,Hulpsheets!$AN$3:$AN$18,0),
                        MATCH($C$6,Hulpsheets!$AO$3:$AR$3,0)
                    ),
                    ""
                ),
                IFERROR(
                    INDEX(Hulpsheets!$AH$3:$AK$18,
                        MATCH($C$9,Hulpsheets!$AG$3:$AG$18,0),
                        MATCH($C$6,Hulpsheets!$AH$3:$AK$3,0)
                    ),
                    ""
                )
            )
        )
    )
)</f>
        <v/>
      </c>
      <c r="N167" s="399"/>
      <c r="O167" s="395" t="str">
        <f t="shared" si="48"/>
        <v/>
      </c>
      <c r="P167" s="86" t="str">
        <f t="shared" si="49"/>
        <v/>
      </c>
      <c r="R167" s="404"/>
      <c r="S167" s="403" t="str">
        <f t="shared" si="54"/>
        <v/>
      </c>
      <c r="T167" s="130" t="str">
        <f t="shared" si="50"/>
        <v/>
      </c>
      <c r="U167" s="70"/>
      <c r="V167" s="404"/>
      <c r="W167" s="70"/>
      <c r="X167" s="404"/>
      <c r="Z167" s="403" t="str">
        <f t="shared" si="55"/>
        <v/>
      </c>
      <c r="AA167" s="130" t="str">
        <f t="shared" si="51"/>
        <v/>
      </c>
      <c r="AB167" s="403" t="str">
        <f t="shared" si="52"/>
        <v/>
      </c>
      <c r="AC167" s="130" t="str">
        <f t="shared" si="53"/>
        <v/>
      </c>
      <c r="AD167" s="461"/>
    </row>
    <row r="168" spans="1:30" x14ac:dyDescent="0.2">
      <c r="B168" s="500"/>
      <c r="C168" s="501"/>
      <c r="D168" s="501"/>
      <c r="E168" s="501"/>
      <c r="F168" s="501"/>
      <c r="G168" s="501"/>
      <c r="H168" s="501"/>
      <c r="I168" s="501"/>
      <c r="J168" s="501"/>
      <c r="K168" s="502"/>
      <c r="L168" s="429" t="s">
        <v>120</v>
      </c>
      <c r="M168" s="257" t="str">
        <f>IF(LEN($C$5)&lt;=1,
    "",
    IF(
        OR($C$5="Overige (zorg-)instellingen",$C$5="Onderneming"),
        IF(Basisgegevens!$C$5="Ja",
            IFERROR(
                INDEX(Hulpsheets!$AO$3:$AR$18,
                    MATCH($C$9,Hulpsheets!$AN$3:$AN$18,0),
                    MATCH($C$6,Hulpsheets!$AO$3:$AR$3,0)
                ),
                ""
            ),
            IFERROR(
                INDEX(Hulpsheets!$AH$3:$AK$18,
                    MATCH($C$9,Hulpsheets!$AG$3:$AG$18,0),
                    MATCH($C$6,Hulpsheets!$AH$3:$AK$3,0)
                ),
                ""
            )
        ),
        IF($L168="Niet-economische activiteit",
            100%,
            IF(Basisgegevens!$C$5="Ja",
                IFERROR(
                    INDEX(Hulpsheets!$AO$3:$AR$18,
                        MATCH($C$9,Hulpsheets!$AN$3:$AN$18,0),
                        MATCH($C$6,Hulpsheets!$AO$3:$AR$3,0)
                    ),
                    ""
                ),
                IFERROR(
                    INDEX(Hulpsheets!$AH$3:$AK$18,
                        MATCH($C$9,Hulpsheets!$AG$3:$AG$18,0),
                        MATCH($C$6,Hulpsheets!$AH$3:$AK$3,0)
                    ),
                    ""
                )
            )
        )
    )
)</f>
        <v/>
      </c>
      <c r="N168" s="399"/>
      <c r="O168" s="395" t="str">
        <f t="shared" si="48"/>
        <v/>
      </c>
      <c r="P168" s="86" t="str">
        <f t="shared" si="49"/>
        <v/>
      </c>
      <c r="R168" s="404"/>
      <c r="S168" s="403" t="str">
        <f t="shared" si="54"/>
        <v/>
      </c>
      <c r="T168" s="130" t="str">
        <f t="shared" si="50"/>
        <v/>
      </c>
      <c r="U168" s="70"/>
      <c r="V168" s="404"/>
      <c r="W168" s="70"/>
      <c r="X168" s="404"/>
      <c r="Z168" s="403" t="str">
        <f t="shared" si="55"/>
        <v/>
      </c>
      <c r="AA168" s="130" t="str">
        <f t="shared" si="51"/>
        <v/>
      </c>
      <c r="AB168" s="403" t="str">
        <f t="shared" si="52"/>
        <v/>
      </c>
      <c r="AC168" s="130" t="str">
        <f t="shared" si="53"/>
        <v/>
      </c>
      <c r="AD168" s="461"/>
    </row>
    <row r="169" spans="1:30" x14ac:dyDescent="0.2">
      <c r="B169" s="500"/>
      <c r="C169" s="501"/>
      <c r="D169" s="501"/>
      <c r="E169" s="501"/>
      <c r="F169" s="501"/>
      <c r="G169" s="501"/>
      <c r="H169" s="501"/>
      <c r="I169" s="501"/>
      <c r="J169" s="501"/>
      <c r="K169" s="502"/>
      <c r="L169" s="429" t="s">
        <v>120</v>
      </c>
      <c r="M169" s="257" t="str">
        <f>IF(LEN($C$5)&lt;=1,
    "",
    IF(
        OR($C$5="Overige (zorg-)instellingen",$C$5="Onderneming"),
        IF(Basisgegevens!$C$5="Ja",
            IFERROR(
                INDEX(Hulpsheets!$AO$3:$AR$18,
                    MATCH($C$9,Hulpsheets!$AN$3:$AN$18,0),
                    MATCH($C$6,Hulpsheets!$AO$3:$AR$3,0)
                ),
                ""
            ),
            IFERROR(
                INDEX(Hulpsheets!$AH$3:$AK$18,
                    MATCH($C$9,Hulpsheets!$AG$3:$AG$18,0),
                    MATCH($C$6,Hulpsheets!$AH$3:$AK$3,0)
                ),
                ""
            )
        ),
        IF($L169="Niet-economische activiteit",
            100%,
            IF(Basisgegevens!$C$5="Ja",
                IFERROR(
                    INDEX(Hulpsheets!$AO$3:$AR$18,
                        MATCH($C$9,Hulpsheets!$AN$3:$AN$18,0),
                        MATCH($C$6,Hulpsheets!$AO$3:$AR$3,0)
                    ),
                    ""
                ),
                IFERROR(
                    INDEX(Hulpsheets!$AH$3:$AK$18,
                        MATCH($C$9,Hulpsheets!$AG$3:$AG$18,0),
                        MATCH($C$6,Hulpsheets!$AH$3:$AK$3,0)
                    ),
                    ""
                )
            )
        )
    )
)</f>
        <v/>
      </c>
      <c r="N169" s="399"/>
      <c r="O169" s="395" t="str">
        <f t="shared" si="48"/>
        <v/>
      </c>
      <c r="P169" s="86" t="str">
        <f t="shared" si="49"/>
        <v/>
      </c>
      <c r="R169" s="404"/>
      <c r="S169" s="403" t="str">
        <f t="shared" si="54"/>
        <v/>
      </c>
      <c r="T169" s="130" t="str">
        <f t="shared" si="50"/>
        <v/>
      </c>
      <c r="U169" s="70"/>
      <c r="V169" s="404"/>
      <c r="W169" s="70"/>
      <c r="X169" s="404"/>
      <c r="Z169" s="403" t="str">
        <f t="shared" si="55"/>
        <v/>
      </c>
      <c r="AA169" s="130" t="str">
        <f t="shared" si="51"/>
        <v/>
      </c>
      <c r="AB169" s="403" t="str">
        <f t="shared" si="52"/>
        <v/>
      </c>
      <c r="AC169" s="130" t="str">
        <f t="shared" si="53"/>
        <v/>
      </c>
      <c r="AD169" s="461"/>
    </row>
    <row r="170" spans="1:30" x14ac:dyDescent="0.2">
      <c r="B170" s="500"/>
      <c r="C170" s="501"/>
      <c r="D170" s="501"/>
      <c r="E170" s="501"/>
      <c r="F170" s="501"/>
      <c r="G170" s="501"/>
      <c r="H170" s="501"/>
      <c r="I170" s="501"/>
      <c r="J170" s="501"/>
      <c r="K170" s="502"/>
      <c r="L170" s="429" t="s">
        <v>120</v>
      </c>
      <c r="M170" s="257" t="str">
        <f>IF(LEN($C$5)&lt;=1,
    "",
    IF(
        OR($C$5="Overige (zorg-)instellingen",$C$5="Onderneming"),
        IF(Basisgegevens!$C$5="Ja",
            IFERROR(
                INDEX(Hulpsheets!$AO$3:$AR$18,
                    MATCH($C$9,Hulpsheets!$AN$3:$AN$18,0),
                    MATCH($C$6,Hulpsheets!$AO$3:$AR$3,0)
                ),
                ""
            ),
            IFERROR(
                INDEX(Hulpsheets!$AH$3:$AK$18,
                    MATCH($C$9,Hulpsheets!$AG$3:$AG$18,0),
                    MATCH($C$6,Hulpsheets!$AH$3:$AK$3,0)
                ),
                ""
            )
        ),
        IF($L170="Niet-economische activiteit",
            100%,
            IF(Basisgegevens!$C$5="Ja",
                IFERROR(
                    INDEX(Hulpsheets!$AO$3:$AR$18,
                        MATCH($C$9,Hulpsheets!$AN$3:$AN$18,0),
                        MATCH($C$6,Hulpsheets!$AO$3:$AR$3,0)
                    ),
                    ""
                ),
                IFERROR(
                    INDEX(Hulpsheets!$AH$3:$AK$18,
                        MATCH($C$9,Hulpsheets!$AG$3:$AG$18,0),
                        MATCH($C$6,Hulpsheets!$AH$3:$AK$3,0)
                    ),
                    ""
                )
            )
        )
    )
)</f>
        <v/>
      </c>
      <c r="N170" s="399"/>
      <c r="O170" s="395" t="str">
        <f t="shared" si="48"/>
        <v/>
      </c>
      <c r="P170" s="86" t="str">
        <f t="shared" si="49"/>
        <v/>
      </c>
      <c r="R170" s="404"/>
      <c r="S170" s="403" t="str">
        <f t="shared" si="54"/>
        <v/>
      </c>
      <c r="T170" s="130" t="str">
        <f t="shared" si="50"/>
        <v/>
      </c>
      <c r="U170" s="70"/>
      <c r="V170" s="404"/>
      <c r="W170" s="70"/>
      <c r="X170" s="404"/>
      <c r="Z170" s="403" t="str">
        <f t="shared" si="55"/>
        <v/>
      </c>
      <c r="AA170" s="130" t="str">
        <f t="shared" si="51"/>
        <v/>
      </c>
      <c r="AB170" s="403" t="str">
        <f t="shared" si="52"/>
        <v/>
      </c>
      <c r="AC170" s="130" t="str">
        <f t="shared" si="53"/>
        <v/>
      </c>
      <c r="AD170" s="461"/>
    </row>
    <row r="171" spans="1:30" x14ac:dyDescent="0.2">
      <c r="B171" s="500"/>
      <c r="C171" s="501"/>
      <c r="D171" s="501"/>
      <c r="E171" s="501"/>
      <c r="F171" s="501"/>
      <c r="G171" s="501"/>
      <c r="H171" s="501"/>
      <c r="I171" s="501"/>
      <c r="J171" s="501"/>
      <c r="K171" s="502"/>
      <c r="L171" s="429" t="s">
        <v>120</v>
      </c>
      <c r="M171" s="257" t="str">
        <f>IF(LEN($C$5)&lt;=1,
    "",
    IF(
        OR($C$5="Overige (zorg-)instellingen",$C$5="Onderneming"),
        IF(Basisgegevens!$C$5="Ja",
            IFERROR(
                INDEX(Hulpsheets!$AO$3:$AR$18,
                    MATCH($C$9,Hulpsheets!$AN$3:$AN$18,0),
                    MATCH($C$6,Hulpsheets!$AO$3:$AR$3,0)
                ),
                ""
            ),
            IFERROR(
                INDEX(Hulpsheets!$AH$3:$AK$18,
                    MATCH($C$9,Hulpsheets!$AG$3:$AG$18,0),
                    MATCH($C$6,Hulpsheets!$AH$3:$AK$3,0)
                ),
                ""
            )
        ),
        IF($L171="Niet-economische activiteit",
            100%,
            IF(Basisgegevens!$C$5="Ja",
                IFERROR(
                    INDEX(Hulpsheets!$AO$3:$AR$18,
                        MATCH($C$9,Hulpsheets!$AN$3:$AN$18,0),
                        MATCH($C$6,Hulpsheets!$AO$3:$AR$3,0)
                    ),
                    ""
                ),
                IFERROR(
                    INDEX(Hulpsheets!$AH$3:$AK$18,
                        MATCH($C$9,Hulpsheets!$AG$3:$AG$18,0),
                        MATCH($C$6,Hulpsheets!$AH$3:$AK$3,0)
                    ),
                    ""
                )
            )
        )
    )
)</f>
        <v/>
      </c>
      <c r="N171" s="399"/>
      <c r="O171" s="395" t="str">
        <f t="shared" si="48"/>
        <v/>
      </c>
      <c r="P171" s="86" t="str">
        <f t="shared" si="49"/>
        <v/>
      </c>
      <c r="R171" s="404"/>
      <c r="S171" s="403" t="str">
        <f t="shared" si="54"/>
        <v/>
      </c>
      <c r="T171" s="130" t="str">
        <f t="shared" si="50"/>
        <v/>
      </c>
      <c r="U171" s="70"/>
      <c r="V171" s="404"/>
      <c r="W171" s="70"/>
      <c r="X171" s="404"/>
      <c r="Z171" s="403" t="str">
        <f t="shared" si="55"/>
        <v/>
      </c>
      <c r="AA171" s="130" t="str">
        <f t="shared" si="51"/>
        <v/>
      </c>
      <c r="AB171" s="403" t="str">
        <f t="shared" si="52"/>
        <v/>
      </c>
      <c r="AC171" s="130" t="str">
        <f t="shared" si="53"/>
        <v/>
      </c>
      <c r="AD171" s="461"/>
    </row>
    <row r="172" spans="1:30" x14ac:dyDescent="0.2">
      <c r="B172" s="500"/>
      <c r="C172" s="501"/>
      <c r="D172" s="501"/>
      <c r="E172" s="501"/>
      <c r="F172" s="501"/>
      <c r="G172" s="501"/>
      <c r="H172" s="501"/>
      <c r="I172" s="501"/>
      <c r="J172" s="501"/>
      <c r="K172" s="502"/>
      <c r="L172" s="429" t="s">
        <v>120</v>
      </c>
      <c r="M172" s="257" t="str">
        <f>IF(LEN($C$5)&lt;=1,
    "",
    IF(
        OR($C$5="Overige (zorg-)instellingen",$C$5="Onderneming"),
        IF(Basisgegevens!$C$5="Ja",
            IFERROR(
                INDEX(Hulpsheets!$AO$3:$AR$18,
                    MATCH($C$9,Hulpsheets!$AN$3:$AN$18,0),
                    MATCH($C$6,Hulpsheets!$AO$3:$AR$3,0)
                ),
                ""
            ),
            IFERROR(
                INDEX(Hulpsheets!$AH$3:$AK$18,
                    MATCH($C$9,Hulpsheets!$AG$3:$AG$18,0),
                    MATCH($C$6,Hulpsheets!$AH$3:$AK$3,0)
                ),
                ""
            )
        ),
        IF($L172="Niet-economische activiteit",
            100%,
            IF(Basisgegevens!$C$5="Ja",
                IFERROR(
                    INDEX(Hulpsheets!$AO$3:$AR$18,
                        MATCH($C$9,Hulpsheets!$AN$3:$AN$18,0),
                        MATCH($C$6,Hulpsheets!$AO$3:$AR$3,0)
                    ),
                    ""
                ),
                IFERROR(
                    INDEX(Hulpsheets!$AH$3:$AK$18,
                        MATCH($C$9,Hulpsheets!$AG$3:$AG$18,0),
                        MATCH($C$6,Hulpsheets!$AH$3:$AK$3,0)
                    ),
                    ""
                )
            )
        )
    )
)</f>
        <v/>
      </c>
      <c r="N172" s="399"/>
      <c r="O172" s="395" t="str">
        <f t="shared" si="48"/>
        <v/>
      </c>
      <c r="P172" s="86" t="str">
        <f t="shared" si="49"/>
        <v/>
      </c>
      <c r="R172" s="404"/>
      <c r="S172" s="403" t="str">
        <f t="shared" si="54"/>
        <v/>
      </c>
      <c r="T172" s="130" t="str">
        <f t="shared" si="50"/>
        <v/>
      </c>
      <c r="U172" s="70"/>
      <c r="V172" s="404"/>
      <c r="W172" s="70"/>
      <c r="X172" s="404"/>
      <c r="Z172" s="403" t="str">
        <f t="shared" si="55"/>
        <v/>
      </c>
      <c r="AA172" s="130" t="str">
        <f t="shared" si="51"/>
        <v/>
      </c>
      <c r="AB172" s="403" t="str">
        <f t="shared" si="52"/>
        <v/>
      </c>
      <c r="AC172" s="130" t="str">
        <f t="shared" si="53"/>
        <v/>
      </c>
      <c r="AD172" s="461"/>
    </row>
    <row r="173" spans="1:30" x14ac:dyDescent="0.2">
      <c r="B173" s="500"/>
      <c r="C173" s="501"/>
      <c r="D173" s="501"/>
      <c r="E173" s="501"/>
      <c r="F173" s="501"/>
      <c r="G173" s="501"/>
      <c r="H173" s="501"/>
      <c r="I173" s="501"/>
      <c r="J173" s="501"/>
      <c r="K173" s="502"/>
      <c r="L173" s="429" t="s">
        <v>120</v>
      </c>
      <c r="M173" s="257" t="str">
        <f>IF(LEN($C$5)&lt;=1,
    "",
    IF(
        OR($C$5="Overige (zorg-)instellingen",$C$5="Onderneming"),
        IF(Basisgegevens!$C$5="Ja",
            IFERROR(
                INDEX(Hulpsheets!$AO$3:$AR$18,
                    MATCH($C$9,Hulpsheets!$AN$3:$AN$18,0),
                    MATCH($C$6,Hulpsheets!$AO$3:$AR$3,0)
                ),
                ""
            ),
            IFERROR(
                INDEX(Hulpsheets!$AH$3:$AK$18,
                    MATCH($C$9,Hulpsheets!$AG$3:$AG$18,0),
                    MATCH($C$6,Hulpsheets!$AH$3:$AK$3,0)
                ),
                ""
            )
        ),
        IF($L173="Niet-economische activiteit",
            100%,
            IF(Basisgegevens!$C$5="Ja",
                IFERROR(
                    INDEX(Hulpsheets!$AO$3:$AR$18,
                        MATCH($C$9,Hulpsheets!$AN$3:$AN$18,0),
                        MATCH($C$6,Hulpsheets!$AO$3:$AR$3,0)
                    ),
                    ""
                ),
                IFERROR(
                    INDEX(Hulpsheets!$AH$3:$AK$18,
                        MATCH($C$9,Hulpsheets!$AG$3:$AG$18,0),
                        MATCH($C$6,Hulpsheets!$AH$3:$AK$3,0)
                    ),
                    ""
                )
            )
        )
    )
)</f>
        <v/>
      </c>
      <c r="N173" s="399"/>
      <c r="O173" s="395" t="str">
        <f t="shared" si="48"/>
        <v/>
      </c>
      <c r="P173" s="86" t="str">
        <f t="shared" si="49"/>
        <v/>
      </c>
      <c r="R173" s="404"/>
      <c r="S173" s="403" t="str">
        <f t="shared" si="54"/>
        <v/>
      </c>
      <c r="T173" s="130" t="str">
        <f t="shared" si="50"/>
        <v/>
      </c>
      <c r="U173" s="70"/>
      <c r="V173" s="404"/>
      <c r="W173" s="70"/>
      <c r="X173" s="404"/>
      <c r="Z173" s="403" t="str">
        <f t="shared" si="55"/>
        <v/>
      </c>
      <c r="AA173" s="130" t="str">
        <f t="shared" si="51"/>
        <v/>
      </c>
      <c r="AB173" s="403" t="str">
        <f t="shared" si="52"/>
        <v/>
      </c>
      <c r="AC173" s="130" t="str">
        <f t="shared" si="53"/>
        <v/>
      </c>
      <c r="AD173" s="461"/>
    </row>
    <row r="174" spans="1:30" x14ac:dyDescent="0.2">
      <c r="B174" s="500"/>
      <c r="C174" s="501"/>
      <c r="D174" s="501"/>
      <c r="E174" s="501"/>
      <c r="F174" s="501"/>
      <c r="G174" s="501"/>
      <c r="H174" s="501"/>
      <c r="I174" s="501"/>
      <c r="J174" s="501"/>
      <c r="K174" s="502"/>
      <c r="L174" s="429" t="s">
        <v>120</v>
      </c>
      <c r="M174" s="257" t="str">
        <f>IF(LEN($C$5)&lt;=1,
    "",
    IF(
        OR($C$5="Overige (zorg-)instellingen",$C$5="Onderneming"),
        IF(Basisgegevens!$C$5="Ja",
            IFERROR(
                INDEX(Hulpsheets!$AO$3:$AR$18,
                    MATCH($C$9,Hulpsheets!$AN$3:$AN$18,0),
                    MATCH($C$6,Hulpsheets!$AO$3:$AR$3,0)
                ),
                ""
            ),
            IFERROR(
                INDEX(Hulpsheets!$AH$3:$AK$18,
                    MATCH($C$9,Hulpsheets!$AG$3:$AG$18,0),
                    MATCH($C$6,Hulpsheets!$AH$3:$AK$3,0)
                ),
                ""
            )
        ),
        IF($L174="Niet-economische activiteit",
            100%,
            IF(Basisgegevens!$C$5="Ja",
                IFERROR(
                    INDEX(Hulpsheets!$AO$3:$AR$18,
                        MATCH($C$9,Hulpsheets!$AN$3:$AN$18,0),
                        MATCH($C$6,Hulpsheets!$AO$3:$AR$3,0)
                    ),
                    ""
                ),
                IFERROR(
                    INDEX(Hulpsheets!$AH$3:$AK$18,
                        MATCH($C$9,Hulpsheets!$AG$3:$AG$18,0),
                        MATCH($C$6,Hulpsheets!$AH$3:$AK$3,0)
                    ),
                    ""
                )
            )
        )
    )
)</f>
        <v/>
      </c>
      <c r="N174" s="399"/>
      <c r="O174" s="395" t="str">
        <f t="shared" si="48"/>
        <v/>
      </c>
      <c r="P174" s="86" t="str">
        <f t="shared" si="49"/>
        <v/>
      </c>
      <c r="R174" s="404"/>
      <c r="S174" s="403" t="str">
        <f t="shared" si="54"/>
        <v/>
      </c>
      <c r="T174" s="130" t="str">
        <f t="shared" si="50"/>
        <v/>
      </c>
      <c r="U174" s="70"/>
      <c r="V174" s="404"/>
      <c r="W174" s="70"/>
      <c r="X174" s="404"/>
      <c r="Z174" s="403" t="str">
        <f t="shared" si="55"/>
        <v/>
      </c>
      <c r="AA174" s="130" t="str">
        <f t="shared" si="51"/>
        <v/>
      </c>
      <c r="AB174" s="403" t="str">
        <f t="shared" si="52"/>
        <v/>
      </c>
      <c r="AC174" s="130" t="str">
        <f t="shared" si="53"/>
        <v/>
      </c>
      <c r="AD174" s="461"/>
    </row>
    <row r="175" spans="1:30" x14ac:dyDescent="0.2">
      <c r="B175" s="500"/>
      <c r="C175" s="501"/>
      <c r="D175" s="501"/>
      <c r="E175" s="501"/>
      <c r="F175" s="501"/>
      <c r="G175" s="501"/>
      <c r="H175" s="501"/>
      <c r="I175" s="501"/>
      <c r="J175" s="501"/>
      <c r="K175" s="502"/>
      <c r="L175" s="429" t="s">
        <v>120</v>
      </c>
      <c r="M175" s="257" t="str">
        <f>IF(LEN($C$5)&lt;=1,
    "",
    IF(
        OR($C$5="Overige (zorg-)instellingen",$C$5="Onderneming"),
        IF(Basisgegevens!$C$5="Ja",
            IFERROR(
                INDEX(Hulpsheets!$AO$3:$AR$18,
                    MATCH($C$9,Hulpsheets!$AN$3:$AN$18,0),
                    MATCH($C$6,Hulpsheets!$AO$3:$AR$3,0)
                ),
                ""
            ),
            IFERROR(
                INDEX(Hulpsheets!$AH$3:$AK$18,
                    MATCH($C$9,Hulpsheets!$AG$3:$AG$18,0),
                    MATCH($C$6,Hulpsheets!$AH$3:$AK$3,0)
                ),
                ""
            )
        ),
        IF($L175="Niet-economische activiteit",
            100%,
            IF(Basisgegevens!$C$5="Ja",
                IFERROR(
                    INDEX(Hulpsheets!$AO$3:$AR$18,
                        MATCH($C$9,Hulpsheets!$AN$3:$AN$18,0),
                        MATCH($C$6,Hulpsheets!$AO$3:$AR$3,0)
                    ),
                    ""
                ),
                IFERROR(
                    INDEX(Hulpsheets!$AH$3:$AK$18,
                        MATCH($C$9,Hulpsheets!$AG$3:$AG$18,0),
                        MATCH($C$6,Hulpsheets!$AH$3:$AK$3,0)
                    ),
                    ""
                )
            )
        )
    )
)</f>
        <v/>
      </c>
      <c r="N175" s="399"/>
      <c r="O175" s="395" t="str">
        <f t="shared" si="48"/>
        <v/>
      </c>
      <c r="P175" s="86" t="str">
        <f t="shared" si="49"/>
        <v/>
      </c>
      <c r="R175" s="404"/>
      <c r="S175" s="403" t="str">
        <f t="shared" si="54"/>
        <v/>
      </c>
      <c r="T175" s="130" t="str">
        <f t="shared" si="50"/>
        <v/>
      </c>
      <c r="U175" s="70"/>
      <c r="V175" s="404"/>
      <c r="W175" s="70"/>
      <c r="X175" s="404"/>
      <c r="Z175" s="403" t="str">
        <f t="shared" si="55"/>
        <v/>
      </c>
      <c r="AA175" s="130" t="str">
        <f t="shared" si="51"/>
        <v/>
      </c>
      <c r="AB175" s="403" t="str">
        <f t="shared" si="52"/>
        <v/>
      </c>
      <c r="AC175" s="130" t="str">
        <f t="shared" si="53"/>
        <v/>
      </c>
      <c r="AD175" s="461"/>
    </row>
    <row r="176" spans="1:30" x14ac:dyDescent="0.2">
      <c r="B176" s="500"/>
      <c r="C176" s="501"/>
      <c r="D176" s="501"/>
      <c r="E176" s="501"/>
      <c r="F176" s="501"/>
      <c r="G176" s="501"/>
      <c r="H176" s="501"/>
      <c r="I176" s="501"/>
      <c r="J176" s="501"/>
      <c r="K176" s="502"/>
      <c r="L176" s="429" t="s">
        <v>120</v>
      </c>
      <c r="M176" s="257" t="str">
        <f>IF(LEN($C$5)&lt;=1,
    "",
    IF(
        OR($C$5="Overige (zorg-)instellingen",$C$5="Onderneming"),
        IF(Basisgegevens!$C$5="Ja",
            IFERROR(
                INDEX(Hulpsheets!$AO$3:$AR$18,
                    MATCH($C$9,Hulpsheets!$AN$3:$AN$18,0),
                    MATCH($C$6,Hulpsheets!$AO$3:$AR$3,0)
                ),
                ""
            ),
            IFERROR(
                INDEX(Hulpsheets!$AH$3:$AK$18,
                    MATCH($C$9,Hulpsheets!$AG$3:$AG$18,0),
                    MATCH($C$6,Hulpsheets!$AH$3:$AK$3,0)
                ),
                ""
            )
        ),
        IF($L176="Niet-economische activiteit",
            100%,
            IF(Basisgegevens!$C$5="Ja",
                IFERROR(
                    INDEX(Hulpsheets!$AO$3:$AR$18,
                        MATCH($C$9,Hulpsheets!$AN$3:$AN$18,0),
                        MATCH($C$6,Hulpsheets!$AO$3:$AR$3,0)
                    ),
                    ""
                ),
                IFERROR(
                    INDEX(Hulpsheets!$AH$3:$AK$18,
                        MATCH($C$9,Hulpsheets!$AG$3:$AG$18,0),
                        MATCH($C$6,Hulpsheets!$AH$3:$AK$3,0)
                    ),
                    ""
                )
            )
        )
    )
)</f>
        <v/>
      </c>
      <c r="N176" s="399"/>
      <c r="O176" s="395" t="str">
        <f t="shared" si="48"/>
        <v/>
      </c>
      <c r="P176" s="86" t="str">
        <f t="shared" si="49"/>
        <v/>
      </c>
      <c r="R176" s="404"/>
      <c r="S176" s="403" t="str">
        <f t="shared" si="54"/>
        <v/>
      </c>
      <c r="T176" s="130" t="str">
        <f t="shared" si="50"/>
        <v/>
      </c>
      <c r="U176" s="70"/>
      <c r="V176" s="404"/>
      <c r="W176" s="70"/>
      <c r="X176" s="404"/>
      <c r="Z176" s="403" t="str">
        <f t="shared" si="55"/>
        <v/>
      </c>
      <c r="AA176" s="130" t="str">
        <f t="shared" si="51"/>
        <v/>
      </c>
      <c r="AB176" s="403" t="str">
        <f t="shared" si="52"/>
        <v/>
      </c>
      <c r="AC176" s="130" t="str">
        <f t="shared" si="53"/>
        <v/>
      </c>
      <c r="AD176" s="461"/>
    </row>
    <row r="177" spans="1:30" ht="13.5" thickBot="1" x14ac:dyDescent="0.25">
      <c r="B177" s="500"/>
      <c r="C177" s="501"/>
      <c r="D177" s="501"/>
      <c r="E177" s="501"/>
      <c r="F177" s="501"/>
      <c r="G177" s="501"/>
      <c r="H177" s="501"/>
      <c r="I177" s="501"/>
      <c r="J177" s="501"/>
      <c r="K177" s="502"/>
      <c r="L177" s="429" t="s">
        <v>120</v>
      </c>
      <c r="M177" s="257" t="str">
        <f>IF(LEN($C$5)&lt;=1,
    "",
    IF(
        OR($C$5="Overige (zorg-)instellingen",$C$5="Onderneming"),
        IF(Basisgegevens!$C$5="Ja",
            IFERROR(
                INDEX(Hulpsheets!$AO$3:$AR$18,
                    MATCH($C$9,Hulpsheets!$AN$3:$AN$18,0),
                    MATCH($C$6,Hulpsheets!$AO$3:$AR$3,0)
                ),
                ""
            ),
            IFERROR(
                INDEX(Hulpsheets!$AH$3:$AK$18,
                    MATCH($C$9,Hulpsheets!$AG$3:$AG$18,0),
                    MATCH($C$6,Hulpsheets!$AH$3:$AK$3,0)
                ),
                ""
            )
        ),
        IF($L177="Niet-economische activiteit",
            100%,
            IF(Basisgegevens!$C$5="Ja",
                IFERROR(
                    INDEX(Hulpsheets!$AO$3:$AR$18,
                        MATCH($C$9,Hulpsheets!$AN$3:$AN$18,0),
                        MATCH($C$6,Hulpsheets!$AO$3:$AR$3,0)
                    ),
                    ""
                ),
                IFERROR(
                    INDEX(Hulpsheets!$AH$3:$AK$18,
                        MATCH($C$9,Hulpsheets!$AG$3:$AG$18,0),
                        MATCH($C$6,Hulpsheets!$AH$3:$AK$3,0)
                    ),
                    ""
                )
            )
        )
    )
)</f>
        <v/>
      </c>
      <c r="N177" s="399"/>
      <c r="O177" s="395" t="str">
        <f t="shared" si="48"/>
        <v/>
      </c>
      <c r="P177" s="86" t="str">
        <f t="shared" si="49"/>
        <v/>
      </c>
      <c r="R177" s="404"/>
      <c r="S177" s="403" t="str">
        <f t="shared" si="54"/>
        <v/>
      </c>
      <c r="T177" s="130" t="str">
        <f t="shared" si="50"/>
        <v/>
      </c>
      <c r="U177" s="70"/>
      <c r="V177" s="404"/>
      <c r="W177" s="70"/>
      <c r="X177" s="404"/>
      <c r="Z177" s="403" t="str">
        <f t="shared" si="55"/>
        <v/>
      </c>
      <c r="AA177" s="130" t="str">
        <f t="shared" si="51"/>
        <v/>
      </c>
      <c r="AB177" s="403" t="str">
        <f t="shared" si="52"/>
        <v/>
      </c>
      <c r="AC177" s="130" t="str">
        <f t="shared" si="53"/>
        <v/>
      </c>
      <c r="AD177" s="461"/>
    </row>
    <row r="178" spans="1:30" ht="13.5" hidden="1" outlineLevel="1" thickBot="1" x14ac:dyDescent="0.25">
      <c r="B178" s="500"/>
      <c r="C178" s="501"/>
      <c r="D178" s="501"/>
      <c r="E178" s="501"/>
      <c r="F178" s="501"/>
      <c r="G178" s="501"/>
      <c r="H178" s="501"/>
      <c r="I178" s="501"/>
      <c r="J178" s="501"/>
      <c r="K178" s="502"/>
      <c r="L178" s="429" t="s">
        <v>120</v>
      </c>
      <c r="M178" s="257" t="str">
        <f>IF(LEN($C$5)&lt;=1,
    "",
    IF(
        OR($C$5="Overige (zorg-)instellingen",$C$5="Onderneming"),
        IF(Basisgegevens!$C$5="Ja",
            IFERROR(
                INDEX(Hulpsheets!$AO$3:$AR$18,
                    MATCH($C$9,Hulpsheets!$AN$3:$AN$18,0),
                    MATCH($C$6,Hulpsheets!$AO$3:$AR$3,0)
                ),
                ""
            ),
            IFERROR(
                INDEX(Hulpsheets!$AH$3:$AK$18,
                    MATCH($C$9,Hulpsheets!$AG$3:$AG$18,0),
                    MATCH($C$6,Hulpsheets!$AH$3:$AK$3,0)
                ),
                ""
            )
        ),
        IF($L178="Niet-economische activiteit",
            100%,
            IF(Basisgegevens!$C$5="Ja",
                IFERROR(
                    INDEX(Hulpsheets!$AO$3:$AR$18,
                        MATCH($C$9,Hulpsheets!$AN$3:$AN$18,0),
                        MATCH($C$6,Hulpsheets!$AO$3:$AR$3,0)
                    ),
                    ""
                ),
                IFERROR(
                    INDEX(Hulpsheets!$AH$3:$AK$18,
                        MATCH($C$9,Hulpsheets!$AG$3:$AG$18,0),
                        MATCH($C$6,Hulpsheets!$AH$3:$AK$3,0)
                    ),
                    ""
                )
            )
        )
    )
)</f>
        <v/>
      </c>
      <c r="N178" s="399"/>
      <c r="O178" s="77" t="str">
        <f t="shared" si="48"/>
        <v/>
      </c>
      <c r="P178" s="86" t="str">
        <f t="shared" si="49"/>
        <v/>
      </c>
      <c r="R178" s="404"/>
      <c r="S178" s="403" t="str">
        <f t="shared" si="54"/>
        <v/>
      </c>
      <c r="T178" s="130" t="str">
        <f t="shared" si="50"/>
        <v/>
      </c>
      <c r="U178" s="70"/>
      <c r="V178" s="404"/>
      <c r="W178" s="70"/>
      <c r="X178" s="404"/>
      <c r="Z178" s="403" t="str">
        <f t="shared" si="55"/>
        <v/>
      </c>
      <c r="AA178" s="130" t="str">
        <f t="shared" si="51"/>
        <v/>
      </c>
      <c r="AB178" s="403" t="str">
        <f t="shared" si="52"/>
        <v/>
      </c>
      <c r="AC178" s="130" t="str">
        <f t="shared" si="53"/>
        <v/>
      </c>
      <c r="AD178" s="461"/>
    </row>
    <row r="179" spans="1:30" ht="13.5" hidden="1" outlineLevel="1" thickBot="1" x14ac:dyDescent="0.25">
      <c r="B179" s="500"/>
      <c r="C179" s="501"/>
      <c r="D179" s="501"/>
      <c r="E179" s="501"/>
      <c r="F179" s="501"/>
      <c r="G179" s="501"/>
      <c r="H179" s="501"/>
      <c r="I179" s="501"/>
      <c r="J179" s="501"/>
      <c r="K179" s="502"/>
      <c r="L179" s="429" t="s">
        <v>120</v>
      </c>
      <c r="M179" s="257" t="str">
        <f>IF(LEN($C$5)&lt;=1,
    "",
    IF(
        OR($C$5="Overige (zorg-)instellingen",$C$5="Onderneming"),
        IF(Basisgegevens!$C$5="Ja",
            IFERROR(
                INDEX(Hulpsheets!$AO$3:$AR$18,
                    MATCH($C$9,Hulpsheets!$AN$3:$AN$18,0),
                    MATCH($C$6,Hulpsheets!$AO$3:$AR$3,0)
                ),
                ""
            ),
            IFERROR(
                INDEX(Hulpsheets!$AH$3:$AK$18,
                    MATCH($C$9,Hulpsheets!$AG$3:$AG$18,0),
                    MATCH($C$6,Hulpsheets!$AH$3:$AK$3,0)
                ),
                ""
            )
        ),
        IF($L179="Niet-economische activiteit",
            100%,
            IF(Basisgegevens!$C$5="Ja",
                IFERROR(
                    INDEX(Hulpsheets!$AO$3:$AR$18,
                        MATCH($C$9,Hulpsheets!$AN$3:$AN$18,0),
                        MATCH($C$6,Hulpsheets!$AO$3:$AR$3,0)
                    ),
                    ""
                ),
                IFERROR(
                    INDEX(Hulpsheets!$AH$3:$AK$18,
                        MATCH($C$9,Hulpsheets!$AG$3:$AG$18,0),
                        MATCH($C$6,Hulpsheets!$AH$3:$AK$3,0)
                    ),
                    ""
                )
            )
        )
    )
)</f>
        <v/>
      </c>
      <c r="N179" s="399"/>
      <c r="O179" s="77" t="str">
        <f t="shared" si="48"/>
        <v/>
      </c>
      <c r="P179" s="86" t="str">
        <f t="shared" si="49"/>
        <v/>
      </c>
      <c r="R179" s="404"/>
      <c r="S179" s="403" t="str">
        <f t="shared" si="54"/>
        <v/>
      </c>
      <c r="T179" s="130" t="str">
        <f t="shared" si="50"/>
        <v/>
      </c>
      <c r="U179" s="70"/>
      <c r="V179" s="404"/>
      <c r="W179" s="70"/>
      <c r="X179" s="404"/>
      <c r="Z179" s="403" t="str">
        <f t="shared" si="55"/>
        <v/>
      </c>
      <c r="AA179" s="130" t="str">
        <f t="shared" si="51"/>
        <v/>
      </c>
      <c r="AB179" s="403" t="str">
        <f t="shared" si="52"/>
        <v/>
      </c>
      <c r="AC179" s="130" t="str">
        <f t="shared" si="53"/>
        <v/>
      </c>
      <c r="AD179" s="461"/>
    </row>
    <row r="180" spans="1:30" ht="13.5" hidden="1" outlineLevel="1" thickBot="1" x14ac:dyDescent="0.25">
      <c r="B180" s="500"/>
      <c r="C180" s="501"/>
      <c r="D180" s="501"/>
      <c r="E180" s="501"/>
      <c r="F180" s="501"/>
      <c r="G180" s="501"/>
      <c r="H180" s="501"/>
      <c r="I180" s="501"/>
      <c r="J180" s="501"/>
      <c r="K180" s="502"/>
      <c r="L180" s="429" t="s">
        <v>120</v>
      </c>
      <c r="M180" s="257" t="str">
        <f>IF(LEN($C$5)&lt;=1,
    "",
    IF(
        OR($C$5="Overige (zorg-)instellingen",$C$5="Onderneming"),
        IF(Basisgegevens!$C$5="Ja",
            IFERROR(
                INDEX(Hulpsheets!$AO$3:$AR$18,
                    MATCH($C$9,Hulpsheets!$AN$3:$AN$18,0),
                    MATCH($C$6,Hulpsheets!$AO$3:$AR$3,0)
                ),
                ""
            ),
            IFERROR(
                INDEX(Hulpsheets!$AH$3:$AK$18,
                    MATCH($C$9,Hulpsheets!$AG$3:$AG$18,0),
                    MATCH($C$6,Hulpsheets!$AH$3:$AK$3,0)
                ),
                ""
            )
        ),
        IF($L180="Niet-economische activiteit",
            100%,
            IF(Basisgegevens!$C$5="Ja",
                IFERROR(
                    INDEX(Hulpsheets!$AO$3:$AR$18,
                        MATCH($C$9,Hulpsheets!$AN$3:$AN$18,0),
                        MATCH($C$6,Hulpsheets!$AO$3:$AR$3,0)
                    ),
                    ""
                ),
                IFERROR(
                    INDEX(Hulpsheets!$AH$3:$AK$18,
                        MATCH($C$9,Hulpsheets!$AG$3:$AG$18,0),
                        MATCH($C$6,Hulpsheets!$AH$3:$AK$3,0)
                    ),
                    ""
                )
            )
        )
    )
)</f>
        <v/>
      </c>
      <c r="N180" s="399"/>
      <c r="O180" s="77" t="str">
        <f t="shared" si="48"/>
        <v/>
      </c>
      <c r="P180" s="86" t="str">
        <f t="shared" si="49"/>
        <v/>
      </c>
      <c r="R180" s="404"/>
      <c r="S180" s="403" t="str">
        <f t="shared" si="54"/>
        <v/>
      </c>
      <c r="T180" s="130" t="str">
        <f t="shared" si="50"/>
        <v/>
      </c>
      <c r="U180" s="70"/>
      <c r="V180" s="404"/>
      <c r="W180" s="70"/>
      <c r="X180" s="404"/>
      <c r="Z180" s="403" t="str">
        <f t="shared" si="55"/>
        <v/>
      </c>
      <c r="AA180" s="130" t="str">
        <f t="shared" si="51"/>
        <v/>
      </c>
      <c r="AB180" s="403" t="str">
        <f t="shared" si="52"/>
        <v/>
      </c>
      <c r="AC180" s="130" t="str">
        <f t="shared" si="53"/>
        <v/>
      </c>
      <c r="AD180" s="461"/>
    </row>
    <row r="181" spans="1:30" ht="13.5" hidden="1" outlineLevel="1" thickBot="1" x14ac:dyDescent="0.25">
      <c r="B181" s="500"/>
      <c r="C181" s="501"/>
      <c r="D181" s="501"/>
      <c r="E181" s="501"/>
      <c r="F181" s="501"/>
      <c r="G181" s="501"/>
      <c r="H181" s="501"/>
      <c r="I181" s="501"/>
      <c r="J181" s="501"/>
      <c r="K181" s="502"/>
      <c r="L181" s="429" t="s">
        <v>120</v>
      </c>
      <c r="M181" s="257" t="str">
        <f>IF(LEN($C$5)&lt;=1,
    "",
    IF(
        OR($C$5="Overige (zorg-)instellingen",$C$5="Onderneming"),
        IF(Basisgegevens!$C$5="Ja",
            IFERROR(
                INDEX(Hulpsheets!$AO$3:$AR$18,
                    MATCH($C$9,Hulpsheets!$AN$3:$AN$18,0),
                    MATCH($C$6,Hulpsheets!$AO$3:$AR$3,0)
                ),
                ""
            ),
            IFERROR(
                INDEX(Hulpsheets!$AH$3:$AK$18,
                    MATCH($C$9,Hulpsheets!$AG$3:$AG$18,0),
                    MATCH($C$6,Hulpsheets!$AH$3:$AK$3,0)
                ),
                ""
            )
        ),
        IF($L181="Niet-economische activiteit",
            100%,
            IF(Basisgegevens!$C$5="Ja",
                IFERROR(
                    INDEX(Hulpsheets!$AO$3:$AR$18,
                        MATCH($C$9,Hulpsheets!$AN$3:$AN$18,0),
                        MATCH($C$6,Hulpsheets!$AO$3:$AR$3,0)
                    ),
                    ""
                ),
                IFERROR(
                    INDEX(Hulpsheets!$AH$3:$AK$18,
                        MATCH($C$9,Hulpsheets!$AG$3:$AG$18,0),
                        MATCH($C$6,Hulpsheets!$AH$3:$AK$3,0)
                    ),
                    ""
                )
            )
        )
    )
)</f>
        <v/>
      </c>
      <c r="N181" s="399"/>
      <c r="O181" s="77" t="str">
        <f t="shared" si="48"/>
        <v/>
      </c>
      <c r="P181" s="86" t="str">
        <f t="shared" si="49"/>
        <v/>
      </c>
      <c r="R181" s="404"/>
      <c r="S181" s="403" t="str">
        <f t="shared" si="54"/>
        <v/>
      </c>
      <c r="T181" s="130" t="str">
        <f t="shared" si="50"/>
        <v/>
      </c>
      <c r="U181" s="70"/>
      <c r="V181" s="404"/>
      <c r="W181" s="70"/>
      <c r="X181" s="404"/>
      <c r="Z181" s="403" t="str">
        <f t="shared" si="55"/>
        <v/>
      </c>
      <c r="AA181" s="130" t="str">
        <f t="shared" si="51"/>
        <v/>
      </c>
      <c r="AB181" s="403" t="str">
        <f t="shared" si="52"/>
        <v/>
      </c>
      <c r="AC181" s="130" t="str">
        <f t="shared" si="53"/>
        <v/>
      </c>
      <c r="AD181" s="461"/>
    </row>
    <row r="182" spans="1:30" ht="13.5" hidden="1" outlineLevel="1" thickBot="1" x14ac:dyDescent="0.25">
      <c r="B182" s="500"/>
      <c r="C182" s="501"/>
      <c r="D182" s="501"/>
      <c r="E182" s="501"/>
      <c r="F182" s="501"/>
      <c r="G182" s="501"/>
      <c r="H182" s="501"/>
      <c r="I182" s="501"/>
      <c r="J182" s="501"/>
      <c r="K182" s="502"/>
      <c r="L182" s="429" t="s">
        <v>120</v>
      </c>
      <c r="M182" s="257" t="str">
        <f>IF(LEN($C$5)&lt;=1,
    "",
    IF(
        OR($C$5="Overige (zorg-)instellingen",$C$5="Onderneming"),
        IF(Basisgegevens!$C$5="Ja",
            IFERROR(
                INDEX(Hulpsheets!$AO$3:$AR$18,
                    MATCH($C$9,Hulpsheets!$AN$3:$AN$18,0),
                    MATCH($C$6,Hulpsheets!$AO$3:$AR$3,0)
                ),
                ""
            ),
            IFERROR(
                INDEX(Hulpsheets!$AH$3:$AK$18,
                    MATCH($C$9,Hulpsheets!$AG$3:$AG$18,0),
                    MATCH($C$6,Hulpsheets!$AH$3:$AK$3,0)
                ),
                ""
            )
        ),
        IF($L182="Niet-economische activiteit",
            100%,
            IF(Basisgegevens!$C$5="Ja",
                IFERROR(
                    INDEX(Hulpsheets!$AO$3:$AR$18,
                        MATCH($C$9,Hulpsheets!$AN$3:$AN$18,0),
                        MATCH($C$6,Hulpsheets!$AO$3:$AR$3,0)
                    ),
                    ""
                ),
                IFERROR(
                    INDEX(Hulpsheets!$AH$3:$AK$18,
                        MATCH($C$9,Hulpsheets!$AG$3:$AG$18,0),
                        MATCH($C$6,Hulpsheets!$AH$3:$AK$3,0)
                    ),
                    ""
                )
            )
        )
    )
)</f>
        <v/>
      </c>
      <c r="N182" s="399"/>
      <c r="O182" s="77" t="str">
        <f t="shared" si="48"/>
        <v/>
      </c>
      <c r="P182" s="86" t="str">
        <f t="shared" si="49"/>
        <v/>
      </c>
      <c r="R182" s="404"/>
      <c r="S182" s="403" t="str">
        <f t="shared" si="54"/>
        <v/>
      </c>
      <c r="T182" s="130" t="str">
        <f t="shared" si="50"/>
        <v/>
      </c>
      <c r="U182" s="70"/>
      <c r="V182" s="404"/>
      <c r="W182" s="70"/>
      <c r="X182" s="404"/>
      <c r="Z182" s="403" t="str">
        <f t="shared" si="55"/>
        <v/>
      </c>
      <c r="AA182" s="130" t="str">
        <f t="shared" si="51"/>
        <v/>
      </c>
      <c r="AB182" s="403" t="str">
        <f t="shared" si="52"/>
        <v/>
      </c>
      <c r="AC182" s="130" t="str">
        <f t="shared" si="53"/>
        <v/>
      </c>
      <c r="AD182" s="461"/>
    </row>
    <row r="183" spans="1:30" ht="13.5" hidden="1" outlineLevel="1" thickBot="1" x14ac:dyDescent="0.25">
      <c r="B183" s="500"/>
      <c r="C183" s="501"/>
      <c r="D183" s="501"/>
      <c r="E183" s="501"/>
      <c r="F183" s="501"/>
      <c r="G183" s="501"/>
      <c r="H183" s="501"/>
      <c r="I183" s="501"/>
      <c r="J183" s="501"/>
      <c r="K183" s="502"/>
      <c r="L183" s="429" t="s">
        <v>120</v>
      </c>
      <c r="M183" s="257" t="str">
        <f>IF(LEN($C$5)&lt;=1,
    "",
    IF(
        OR($C$5="Overige (zorg-)instellingen",$C$5="Onderneming"),
        IF(Basisgegevens!$C$5="Ja",
            IFERROR(
                INDEX(Hulpsheets!$AO$3:$AR$18,
                    MATCH($C$9,Hulpsheets!$AN$3:$AN$18,0),
                    MATCH($C$6,Hulpsheets!$AO$3:$AR$3,0)
                ),
                ""
            ),
            IFERROR(
                INDEX(Hulpsheets!$AH$3:$AK$18,
                    MATCH($C$9,Hulpsheets!$AG$3:$AG$18,0),
                    MATCH($C$6,Hulpsheets!$AH$3:$AK$3,0)
                ),
                ""
            )
        ),
        IF($L183="Niet-economische activiteit",
            100%,
            IF(Basisgegevens!$C$5="Ja",
                IFERROR(
                    INDEX(Hulpsheets!$AO$3:$AR$18,
                        MATCH($C$9,Hulpsheets!$AN$3:$AN$18,0),
                        MATCH($C$6,Hulpsheets!$AO$3:$AR$3,0)
                    ),
                    ""
                ),
                IFERROR(
                    INDEX(Hulpsheets!$AH$3:$AK$18,
                        MATCH($C$9,Hulpsheets!$AG$3:$AG$18,0),
                        MATCH($C$6,Hulpsheets!$AH$3:$AK$3,0)
                    ),
                    ""
                )
            )
        )
    )
)</f>
        <v/>
      </c>
      <c r="N183" s="399"/>
      <c r="O183" s="77" t="str">
        <f t="shared" si="48"/>
        <v/>
      </c>
      <c r="P183" s="86" t="str">
        <f t="shared" si="49"/>
        <v/>
      </c>
      <c r="R183" s="404"/>
      <c r="S183" s="403" t="str">
        <f t="shared" si="54"/>
        <v/>
      </c>
      <c r="T183" s="130" t="str">
        <f t="shared" si="50"/>
        <v/>
      </c>
      <c r="U183" s="70"/>
      <c r="V183" s="404"/>
      <c r="W183" s="70"/>
      <c r="X183" s="404"/>
      <c r="Z183" s="403" t="str">
        <f t="shared" si="55"/>
        <v/>
      </c>
      <c r="AA183" s="130" t="str">
        <f t="shared" si="51"/>
        <v/>
      </c>
      <c r="AB183" s="403" t="str">
        <f t="shared" si="52"/>
        <v/>
      </c>
      <c r="AC183" s="130" t="str">
        <f t="shared" si="53"/>
        <v/>
      </c>
      <c r="AD183" s="461"/>
    </row>
    <row r="184" spans="1:30" ht="13.5" hidden="1" outlineLevel="1" thickBot="1" x14ac:dyDescent="0.25">
      <c r="B184" s="500"/>
      <c r="C184" s="501"/>
      <c r="D184" s="501"/>
      <c r="E184" s="501"/>
      <c r="F184" s="501"/>
      <c r="G184" s="501"/>
      <c r="H184" s="501"/>
      <c r="I184" s="501"/>
      <c r="J184" s="501"/>
      <c r="K184" s="502"/>
      <c r="L184" s="429" t="s">
        <v>120</v>
      </c>
      <c r="M184" s="257" t="str">
        <f>IF(LEN($C$5)&lt;=1,
    "",
    IF(
        OR($C$5="Overige (zorg-)instellingen",$C$5="Onderneming"),
        IF(Basisgegevens!$C$5="Ja",
            IFERROR(
                INDEX(Hulpsheets!$AO$3:$AR$18,
                    MATCH($C$9,Hulpsheets!$AN$3:$AN$18,0),
                    MATCH($C$6,Hulpsheets!$AO$3:$AR$3,0)
                ),
                ""
            ),
            IFERROR(
                INDEX(Hulpsheets!$AH$3:$AK$18,
                    MATCH($C$9,Hulpsheets!$AG$3:$AG$18,0),
                    MATCH($C$6,Hulpsheets!$AH$3:$AK$3,0)
                ),
                ""
            )
        ),
        IF($L184="Niet-economische activiteit",
            100%,
            IF(Basisgegevens!$C$5="Ja",
                IFERROR(
                    INDEX(Hulpsheets!$AO$3:$AR$18,
                        MATCH($C$9,Hulpsheets!$AN$3:$AN$18,0),
                        MATCH($C$6,Hulpsheets!$AO$3:$AR$3,0)
                    ),
                    ""
                ),
                IFERROR(
                    INDEX(Hulpsheets!$AH$3:$AK$18,
                        MATCH($C$9,Hulpsheets!$AG$3:$AG$18,0),
                        MATCH($C$6,Hulpsheets!$AH$3:$AK$3,0)
                    ),
                    ""
                )
            )
        )
    )
)</f>
        <v/>
      </c>
      <c r="N184" s="399"/>
      <c r="O184" s="77" t="str">
        <f t="shared" si="48"/>
        <v/>
      </c>
      <c r="P184" s="86" t="str">
        <f t="shared" si="49"/>
        <v/>
      </c>
      <c r="R184" s="404"/>
      <c r="S184" s="403" t="str">
        <f t="shared" si="54"/>
        <v/>
      </c>
      <c r="T184" s="130" t="str">
        <f t="shared" si="50"/>
        <v/>
      </c>
      <c r="U184" s="70"/>
      <c r="V184" s="404"/>
      <c r="W184" s="70"/>
      <c r="X184" s="404"/>
      <c r="Z184" s="403" t="str">
        <f t="shared" si="55"/>
        <v/>
      </c>
      <c r="AA184" s="130" t="str">
        <f t="shared" si="51"/>
        <v/>
      </c>
      <c r="AB184" s="403" t="str">
        <f t="shared" si="52"/>
        <v/>
      </c>
      <c r="AC184" s="130" t="str">
        <f t="shared" si="53"/>
        <v/>
      </c>
      <c r="AD184" s="461"/>
    </row>
    <row r="185" spans="1:30" ht="13.5" hidden="1" outlineLevel="1" thickBot="1" x14ac:dyDescent="0.25">
      <c r="B185" s="500"/>
      <c r="C185" s="501"/>
      <c r="D185" s="501"/>
      <c r="E185" s="501"/>
      <c r="F185" s="501"/>
      <c r="G185" s="501"/>
      <c r="H185" s="501"/>
      <c r="I185" s="501"/>
      <c r="J185" s="501"/>
      <c r="K185" s="502"/>
      <c r="L185" s="429" t="s">
        <v>120</v>
      </c>
      <c r="M185" s="257" t="str">
        <f>IF(LEN($C$5)&lt;=1,
    "",
    IF(
        OR($C$5="Overige (zorg-)instellingen",$C$5="Onderneming"),
        IF(Basisgegevens!$C$5="Ja",
            IFERROR(
                INDEX(Hulpsheets!$AO$3:$AR$18,
                    MATCH($C$9,Hulpsheets!$AN$3:$AN$18,0),
                    MATCH($C$6,Hulpsheets!$AO$3:$AR$3,0)
                ),
                ""
            ),
            IFERROR(
                INDEX(Hulpsheets!$AH$3:$AK$18,
                    MATCH($C$9,Hulpsheets!$AG$3:$AG$18,0),
                    MATCH($C$6,Hulpsheets!$AH$3:$AK$3,0)
                ),
                ""
            )
        ),
        IF($L185="Niet-economische activiteit",
            100%,
            IF(Basisgegevens!$C$5="Ja",
                IFERROR(
                    INDEX(Hulpsheets!$AO$3:$AR$18,
                        MATCH($C$9,Hulpsheets!$AN$3:$AN$18,0),
                        MATCH($C$6,Hulpsheets!$AO$3:$AR$3,0)
                    ),
                    ""
                ),
                IFERROR(
                    INDEX(Hulpsheets!$AH$3:$AK$18,
                        MATCH($C$9,Hulpsheets!$AG$3:$AG$18,0),
                        MATCH($C$6,Hulpsheets!$AH$3:$AK$3,0)
                    ),
                    ""
                )
            )
        )
    )
)</f>
        <v/>
      </c>
      <c r="N185" s="399"/>
      <c r="O185" s="77" t="str">
        <f t="shared" si="48"/>
        <v/>
      </c>
      <c r="P185" s="86" t="str">
        <f t="shared" si="49"/>
        <v/>
      </c>
      <c r="R185" s="404"/>
      <c r="S185" s="403" t="str">
        <f t="shared" si="54"/>
        <v/>
      </c>
      <c r="T185" s="130" t="str">
        <f t="shared" si="50"/>
        <v/>
      </c>
      <c r="U185" s="70"/>
      <c r="V185" s="404"/>
      <c r="W185" s="70"/>
      <c r="X185" s="404"/>
      <c r="Z185" s="403" t="str">
        <f t="shared" si="55"/>
        <v/>
      </c>
      <c r="AA185" s="130" t="str">
        <f t="shared" si="51"/>
        <v/>
      </c>
      <c r="AB185" s="403" t="str">
        <f t="shared" si="52"/>
        <v/>
      </c>
      <c r="AC185" s="130" t="str">
        <f t="shared" si="53"/>
        <v/>
      </c>
      <c r="AD185" s="461"/>
    </row>
    <row r="186" spans="1:30" ht="13.5" hidden="1" outlineLevel="1" thickBot="1" x14ac:dyDescent="0.25">
      <c r="B186" s="500"/>
      <c r="C186" s="501"/>
      <c r="D186" s="501"/>
      <c r="E186" s="501"/>
      <c r="F186" s="501"/>
      <c r="G186" s="501"/>
      <c r="H186" s="501"/>
      <c r="I186" s="501"/>
      <c r="J186" s="501"/>
      <c r="K186" s="502"/>
      <c r="L186" s="429" t="s">
        <v>120</v>
      </c>
      <c r="M186" s="257" t="str">
        <f>IF(LEN($C$5)&lt;=1,
    "",
    IF(
        OR($C$5="Overige (zorg-)instellingen",$C$5="Onderneming"),
        IF(Basisgegevens!$C$5="Ja",
            IFERROR(
                INDEX(Hulpsheets!$AO$3:$AR$18,
                    MATCH($C$9,Hulpsheets!$AN$3:$AN$18,0),
                    MATCH($C$6,Hulpsheets!$AO$3:$AR$3,0)
                ),
                ""
            ),
            IFERROR(
                INDEX(Hulpsheets!$AH$3:$AK$18,
                    MATCH($C$9,Hulpsheets!$AG$3:$AG$18,0),
                    MATCH($C$6,Hulpsheets!$AH$3:$AK$3,0)
                ),
                ""
            )
        ),
        IF($L186="Niet-economische activiteit",
            100%,
            IF(Basisgegevens!$C$5="Ja",
                IFERROR(
                    INDEX(Hulpsheets!$AO$3:$AR$18,
                        MATCH($C$9,Hulpsheets!$AN$3:$AN$18,0),
                        MATCH($C$6,Hulpsheets!$AO$3:$AR$3,0)
                    ),
                    ""
                ),
                IFERROR(
                    INDEX(Hulpsheets!$AH$3:$AK$18,
                        MATCH($C$9,Hulpsheets!$AG$3:$AG$18,0),
                        MATCH($C$6,Hulpsheets!$AH$3:$AK$3,0)
                    ),
                    ""
                )
            )
        )
    )
)</f>
        <v/>
      </c>
      <c r="N186" s="399"/>
      <c r="O186" s="77" t="str">
        <f t="shared" si="48"/>
        <v/>
      </c>
      <c r="P186" s="86" t="str">
        <f t="shared" si="49"/>
        <v/>
      </c>
      <c r="R186" s="404"/>
      <c r="S186" s="403" t="str">
        <f t="shared" si="54"/>
        <v/>
      </c>
      <c r="T186" s="130" t="str">
        <f t="shared" si="50"/>
        <v/>
      </c>
      <c r="U186" s="70"/>
      <c r="V186" s="404"/>
      <c r="W186" s="70"/>
      <c r="X186" s="404"/>
      <c r="Z186" s="403" t="str">
        <f t="shared" si="55"/>
        <v/>
      </c>
      <c r="AA186" s="130" t="str">
        <f t="shared" si="51"/>
        <v/>
      </c>
      <c r="AB186" s="403" t="str">
        <f t="shared" si="52"/>
        <v/>
      </c>
      <c r="AC186" s="130" t="str">
        <f t="shared" si="53"/>
        <v/>
      </c>
      <c r="AD186" s="461"/>
    </row>
    <row r="187" spans="1:30" ht="13.5" hidden="1" outlineLevel="1" thickBot="1" x14ac:dyDescent="0.25">
      <c r="B187" s="532"/>
      <c r="C187" s="533"/>
      <c r="D187" s="533"/>
      <c r="E187" s="533"/>
      <c r="F187" s="533"/>
      <c r="G187" s="533"/>
      <c r="H187" s="533"/>
      <c r="I187" s="533"/>
      <c r="J187" s="533"/>
      <c r="K187" s="534"/>
      <c r="L187" s="428" t="s">
        <v>120</v>
      </c>
      <c r="M187" s="427" t="str">
        <f>IF(LEN($C$5)&lt;=1,
    "",
    IF(
        OR($C$5="Overige (zorg-)instellingen",$C$5="Onderneming"),
        IF(Basisgegevens!$C$5="Ja",
            IFERROR(
                INDEX(Hulpsheets!$AO$3:$AR$18,
                    MATCH($C$9,Hulpsheets!$AN$3:$AN$18,0),
                    MATCH($C$6,Hulpsheets!$AO$3:$AR$3,0)
                ),
                ""
            ),
            IFERROR(
                INDEX(Hulpsheets!$AH$3:$AK$18,
                    MATCH($C$9,Hulpsheets!$AG$3:$AG$18,0),
                    MATCH($C$6,Hulpsheets!$AH$3:$AK$3,0)
                ),
                ""
            )
        ),
        IF($L187="Niet-economische activiteit",
            100%,
            IF(Basisgegevens!$C$5="Ja",
                IFERROR(
                    INDEX(Hulpsheets!$AO$3:$AR$18,
                        MATCH($C$9,Hulpsheets!$AN$3:$AN$18,0),
                        MATCH($C$6,Hulpsheets!$AO$3:$AR$3,0)
                    ),
                    ""
                ),
                IFERROR(
                    INDEX(Hulpsheets!$AH$3:$AK$18,
                        MATCH($C$9,Hulpsheets!$AG$3:$AG$18,0),
                        MATCH($C$6,Hulpsheets!$AH$3:$AK$3,0)
                    ),
                    ""
                )
            )
        )
    )
)</f>
        <v/>
      </c>
      <c r="N187" s="399"/>
      <c r="O187" s="87" t="str">
        <f t="shared" si="48"/>
        <v/>
      </c>
      <c r="P187" s="88" t="str">
        <f t="shared" si="49"/>
        <v/>
      </c>
      <c r="R187" s="405"/>
      <c r="S187" s="403" t="str">
        <f t="shared" si="54"/>
        <v/>
      </c>
      <c r="T187" s="365" t="str">
        <f t="shared" si="50"/>
        <v/>
      </c>
      <c r="U187" s="70"/>
      <c r="V187" s="405"/>
      <c r="W187" s="70"/>
      <c r="X187" s="405"/>
      <c r="Z187" s="403" t="str">
        <f t="shared" si="55"/>
        <v/>
      </c>
      <c r="AA187" s="365" t="str">
        <f t="shared" si="51"/>
        <v/>
      </c>
      <c r="AB187" s="403" t="str">
        <f t="shared" si="52"/>
        <v/>
      </c>
      <c r="AC187" s="365" t="str">
        <f t="shared" si="53"/>
        <v/>
      </c>
      <c r="AD187" s="461"/>
    </row>
    <row r="188" spans="1:30" ht="13.5" collapsed="1" thickBot="1" x14ac:dyDescent="0.25">
      <c r="B188" s="32"/>
      <c r="C188" s="32"/>
      <c r="D188" s="103"/>
      <c r="E188" s="110"/>
      <c r="F188" s="110"/>
      <c r="G188" s="111"/>
      <c r="H188" s="112"/>
      <c r="I188" s="29"/>
      <c r="J188" s="111"/>
      <c r="L188" s="418" t="s">
        <v>102</v>
      </c>
      <c r="M188" s="78"/>
      <c r="N188" s="101">
        <f>SUM(N163:N187)</f>
        <v>0</v>
      </c>
      <c r="O188" s="101">
        <f>SUM(O163:O187)</f>
        <v>0</v>
      </c>
      <c r="P188" s="101">
        <f>SUM(P163:P187)</f>
        <v>0</v>
      </c>
      <c r="Q188" s="29"/>
      <c r="R188" s="367">
        <f>SUM(R163:R187)</f>
        <v>0</v>
      </c>
      <c r="S188" s="367">
        <f>SUM(S163:S187)</f>
        <v>0</v>
      </c>
      <c r="T188" s="367">
        <f>SUM(T163:T187)</f>
        <v>0</v>
      </c>
      <c r="V188" s="439">
        <f>SUM(V163:V187)</f>
        <v>0</v>
      </c>
      <c r="W188" s="70"/>
      <c r="X188" s="439">
        <f>SUM(X163:X187)</f>
        <v>0</v>
      </c>
      <c r="Z188" s="102">
        <f>SUM(Z163:Z187)</f>
        <v>0</v>
      </c>
      <c r="AA188" s="102">
        <f>SUM(AA163:AA187)</f>
        <v>0</v>
      </c>
      <c r="AB188" s="102">
        <f>SUM(AB163:AB187)</f>
        <v>0</v>
      </c>
      <c r="AC188" s="102">
        <f>SUM(AC163:AC187)</f>
        <v>0</v>
      </c>
      <c r="AD188" s="100"/>
    </row>
    <row r="189" spans="1:30" x14ac:dyDescent="0.2">
      <c r="B189" s="32"/>
      <c r="C189" s="32"/>
      <c r="D189" s="103"/>
      <c r="E189" s="110"/>
      <c r="F189" s="110"/>
      <c r="G189" s="111"/>
      <c r="H189" s="112"/>
      <c r="I189" s="29"/>
      <c r="J189" s="111"/>
      <c r="W189" s="100"/>
      <c r="X189" s="100"/>
      <c r="AB189" s="100"/>
    </row>
    <row r="190" spans="1:30" x14ac:dyDescent="0.2">
      <c r="B190" s="503" t="s">
        <v>126</v>
      </c>
      <c r="C190" s="503"/>
      <c r="D190" s="503"/>
      <c r="E190" s="503"/>
      <c r="F190" s="29"/>
      <c r="I190" s="29"/>
      <c r="P190" s="29"/>
      <c r="Q190" s="29"/>
      <c r="R190" s="6"/>
      <c r="S190" s="121"/>
      <c r="T190" s="6"/>
      <c r="U190" s="29"/>
      <c r="V190" s="29"/>
      <c r="W190" s="29"/>
      <c r="X190" s="29"/>
      <c r="Z190" s="121"/>
      <c r="AA190" s="29"/>
      <c r="AB190" s="121"/>
    </row>
    <row r="191" spans="1:30" ht="13.5" thickBot="1" x14ac:dyDescent="0.25">
      <c r="B191" s="106"/>
      <c r="C191" s="106"/>
      <c r="D191" s="107"/>
      <c r="E191" s="107"/>
      <c r="G191" s="107"/>
      <c r="H191" s="108"/>
      <c r="I191" s="95"/>
      <c r="J191" s="107"/>
      <c r="P191" s="29"/>
      <c r="Q191" s="29"/>
      <c r="S191" s="6"/>
      <c r="T191" s="6"/>
      <c r="U191" s="29"/>
      <c r="W191" s="29"/>
      <c r="Z191" s="6"/>
      <c r="AA191" s="29"/>
      <c r="AB191" s="6"/>
    </row>
    <row r="192" spans="1:30" ht="38.25" customHeight="1" thickBot="1" x14ac:dyDescent="0.25">
      <c r="A192" s="117"/>
      <c r="B192" s="391" t="s">
        <v>109</v>
      </c>
      <c r="C192" s="392"/>
      <c r="D192" s="392"/>
      <c r="E192" s="392"/>
      <c r="F192" s="392"/>
      <c r="G192" s="392"/>
      <c r="H192" s="392"/>
      <c r="I192" s="392"/>
      <c r="J192" s="392"/>
      <c r="K192" s="392"/>
      <c r="L192" s="392"/>
      <c r="M192" s="392"/>
      <c r="N192" s="237" t="s">
        <v>127</v>
      </c>
      <c r="Q192" s="117"/>
      <c r="R192" s="239" t="s">
        <v>187</v>
      </c>
      <c r="S192" s="118"/>
      <c r="T192" s="118"/>
      <c r="U192" s="242"/>
      <c r="V192" s="239" t="s">
        <v>187</v>
      </c>
      <c r="W192" s="242"/>
      <c r="X192" s="239" t="s">
        <v>187</v>
      </c>
      <c r="Y192" s="117"/>
      <c r="Z192" s="118"/>
      <c r="AA192" s="242"/>
      <c r="AB192" s="118"/>
      <c r="AC192" s="117"/>
      <c r="AD192" s="117"/>
    </row>
    <row r="193" spans="2:28" x14ac:dyDescent="0.2">
      <c r="B193" s="496"/>
      <c r="C193" s="497"/>
      <c r="D193" s="497"/>
      <c r="E193" s="497"/>
      <c r="F193" s="497"/>
      <c r="G193" s="497"/>
      <c r="H193" s="497"/>
      <c r="I193" s="497"/>
      <c r="J193" s="497"/>
      <c r="K193" s="497"/>
      <c r="L193" s="497"/>
      <c r="M193" s="393"/>
      <c r="N193" s="325"/>
      <c r="R193" s="416"/>
      <c r="S193" s="80"/>
      <c r="T193" s="80"/>
      <c r="V193" s="416"/>
      <c r="X193" s="416"/>
      <c r="Z193" s="80"/>
      <c r="AB193" s="80"/>
    </row>
    <row r="194" spans="2:28" x14ac:dyDescent="0.2">
      <c r="B194" s="492"/>
      <c r="C194" s="493"/>
      <c r="D194" s="493"/>
      <c r="E194" s="493"/>
      <c r="F194" s="493"/>
      <c r="G194" s="493"/>
      <c r="H194" s="493"/>
      <c r="I194" s="493"/>
      <c r="J194" s="493"/>
      <c r="K194" s="493"/>
      <c r="L194" s="493"/>
      <c r="M194" s="390"/>
      <c r="N194" s="326"/>
      <c r="R194" s="416"/>
      <c r="S194" s="70"/>
      <c r="T194" s="70"/>
      <c r="V194" s="416"/>
      <c r="X194" s="416"/>
      <c r="Z194" s="70"/>
      <c r="AB194" s="70"/>
    </row>
    <row r="195" spans="2:28" x14ac:dyDescent="0.2">
      <c r="B195" s="492"/>
      <c r="C195" s="493"/>
      <c r="D195" s="493"/>
      <c r="E195" s="493"/>
      <c r="F195" s="493"/>
      <c r="G195" s="493"/>
      <c r="H195" s="493"/>
      <c r="I195" s="493"/>
      <c r="J195" s="493"/>
      <c r="K195" s="493"/>
      <c r="L195" s="493"/>
      <c r="M195" s="389"/>
      <c r="N195" s="326"/>
      <c r="R195" s="416"/>
      <c r="S195" s="70"/>
      <c r="T195" s="70"/>
      <c r="V195" s="416"/>
      <c r="X195" s="416"/>
      <c r="Z195" s="70"/>
      <c r="AB195" s="70"/>
    </row>
    <row r="196" spans="2:28" x14ac:dyDescent="0.2">
      <c r="B196" s="492"/>
      <c r="C196" s="493"/>
      <c r="D196" s="493"/>
      <c r="E196" s="493"/>
      <c r="F196" s="493"/>
      <c r="G196" s="493"/>
      <c r="H196" s="493"/>
      <c r="I196" s="493"/>
      <c r="J196" s="493"/>
      <c r="K196" s="493"/>
      <c r="L196" s="493"/>
      <c r="M196" s="390"/>
      <c r="N196" s="326"/>
      <c r="R196" s="416"/>
      <c r="S196" s="70"/>
      <c r="T196" s="70"/>
      <c r="V196" s="416"/>
      <c r="X196" s="416"/>
      <c r="Z196" s="70"/>
      <c r="AB196" s="70"/>
    </row>
    <row r="197" spans="2:28" x14ac:dyDescent="0.2">
      <c r="B197" s="492"/>
      <c r="C197" s="493"/>
      <c r="D197" s="493"/>
      <c r="E197" s="493"/>
      <c r="F197" s="493"/>
      <c r="G197" s="493"/>
      <c r="H197" s="493"/>
      <c r="I197" s="493"/>
      <c r="J197" s="493"/>
      <c r="K197" s="493"/>
      <c r="L197" s="493"/>
      <c r="M197" s="389"/>
      <c r="N197" s="326"/>
      <c r="R197" s="416"/>
      <c r="S197" s="70"/>
      <c r="T197" s="70"/>
      <c r="V197" s="416"/>
      <c r="X197" s="416"/>
      <c r="Z197" s="70"/>
      <c r="AB197" s="70"/>
    </row>
    <row r="198" spans="2:28" x14ac:dyDescent="0.2">
      <c r="B198" s="492"/>
      <c r="C198" s="493"/>
      <c r="D198" s="493"/>
      <c r="E198" s="493"/>
      <c r="F198" s="493"/>
      <c r="G198" s="493"/>
      <c r="H198" s="493"/>
      <c r="I198" s="493"/>
      <c r="J198" s="493"/>
      <c r="K198" s="493"/>
      <c r="L198" s="493"/>
      <c r="M198" s="389"/>
      <c r="N198" s="326"/>
      <c r="R198" s="416"/>
      <c r="S198" s="70"/>
      <c r="T198" s="70"/>
      <c r="V198" s="416"/>
      <c r="X198" s="416"/>
      <c r="Z198" s="70"/>
      <c r="AB198" s="70"/>
    </row>
    <row r="199" spans="2:28" x14ac:dyDescent="0.2">
      <c r="B199" s="492"/>
      <c r="C199" s="493"/>
      <c r="D199" s="493"/>
      <c r="E199" s="493"/>
      <c r="F199" s="493"/>
      <c r="G199" s="493"/>
      <c r="H199" s="493"/>
      <c r="I199" s="493"/>
      <c r="J199" s="493"/>
      <c r="K199" s="493"/>
      <c r="L199" s="493"/>
      <c r="M199" s="389"/>
      <c r="N199" s="326"/>
      <c r="R199" s="416"/>
      <c r="S199" s="70"/>
      <c r="T199" s="70"/>
      <c r="V199" s="416"/>
      <c r="X199" s="416"/>
      <c r="Z199" s="70"/>
      <c r="AB199" s="70"/>
    </row>
    <row r="200" spans="2:28" x14ac:dyDescent="0.2">
      <c r="B200" s="492"/>
      <c r="C200" s="493"/>
      <c r="D200" s="493"/>
      <c r="E200" s="493"/>
      <c r="F200" s="493"/>
      <c r="G200" s="493"/>
      <c r="H200" s="493"/>
      <c r="I200" s="493"/>
      <c r="J200" s="493"/>
      <c r="K200" s="493"/>
      <c r="L200" s="493"/>
      <c r="M200" s="389"/>
      <c r="N200" s="326"/>
      <c r="R200" s="416"/>
      <c r="S200" s="70"/>
      <c r="T200" s="70"/>
      <c r="V200" s="416"/>
      <c r="X200" s="416"/>
      <c r="Z200" s="70"/>
      <c r="AB200" s="70"/>
    </row>
    <row r="201" spans="2:28" x14ac:dyDescent="0.2">
      <c r="B201" s="492"/>
      <c r="C201" s="493"/>
      <c r="D201" s="493"/>
      <c r="E201" s="493"/>
      <c r="F201" s="493"/>
      <c r="G201" s="493"/>
      <c r="H201" s="493"/>
      <c r="I201" s="493"/>
      <c r="J201" s="493"/>
      <c r="K201" s="493"/>
      <c r="L201" s="493"/>
      <c r="M201" s="389"/>
      <c r="N201" s="326"/>
      <c r="R201" s="416"/>
      <c r="S201" s="70"/>
      <c r="T201" s="70"/>
      <c r="V201" s="416"/>
      <c r="X201" s="416"/>
      <c r="Z201" s="70"/>
      <c r="AB201" s="70"/>
    </row>
    <row r="202" spans="2:28" x14ac:dyDescent="0.2">
      <c r="B202" s="492"/>
      <c r="C202" s="493"/>
      <c r="D202" s="493"/>
      <c r="E202" s="493"/>
      <c r="F202" s="493"/>
      <c r="G202" s="493"/>
      <c r="H202" s="493"/>
      <c r="I202" s="493"/>
      <c r="J202" s="493"/>
      <c r="K202" s="493"/>
      <c r="L202" s="493"/>
      <c r="M202" s="389"/>
      <c r="N202" s="326"/>
      <c r="R202" s="416"/>
      <c r="S202" s="70"/>
      <c r="T202" s="70"/>
      <c r="V202" s="416"/>
      <c r="X202" s="416"/>
      <c r="Z202" s="70"/>
      <c r="AB202" s="70"/>
    </row>
    <row r="203" spans="2:28" x14ac:dyDescent="0.2">
      <c r="B203" s="492"/>
      <c r="C203" s="493"/>
      <c r="D203" s="493"/>
      <c r="E203" s="493"/>
      <c r="F203" s="493"/>
      <c r="G203" s="493"/>
      <c r="H203" s="493"/>
      <c r="I203" s="493"/>
      <c r="J203" s="493"/>
      <c r="K203" s="493"/>
      <c r="L203" s="493"/>
      <c r="M203" s="389"/>
      <c r="N203" s="326"/>
      <c r="R203" s="416"/>
      <c r="S203" s="70"/>
      <c r="T203" s="70"/>
      <c r="V203" s="416"/>
      <c r="X203" s="416"/>
      <c r="Z203" s="70"/>
      <c r="AB203" s="70"/>
    </row>
    <row r="204" spans="2:28" x14ac:dyDescent="0.2">
      <c r="B204" s="492"/>
      <c r="C204" s="493"/>
      <c r="D204" s="493"/>
      <c r="E204" s="493"/>
      <c r="F204" s="493"/>
      <c r="G204" s="493"/>
      <c r="H204" s="493"/>
      <c r="I204" s="493"/>
      <c r="J204" s="493"/>
      <c r="K204" s="493"/>
      <c r="L204" s="493"/>
      <c r="M204" s="389"/>
      <c r="N204" s="326"/>
      <c r="R204" s="416"/>
      <c r="S204" s="70"/>
      <c r="T204" s="70"/>
      <c r="V204" s="416"/>
      <c r="X204" s="416"/>
      <c r="Z204" s="70"/>
      <c r="AB204" s="70"/>
    </row>
    <row r="205" spans="2:28" x14ac:dyDescent="0.2">
      <c r="B205" s="492"/>
      <c r="C205" s="493"/>
      <c r="D205" s="493"/>
      <c r="E205" s="493"/>
      <c r="F205" s="493"/>
      <c r="G205" s="493"/>
      <c r="H205" s="493"/>
      <c r="I205" s="493"/>
      <c r="J205" s="493"/>
      <c r="K205" s="493"/>
      <c r="L205" s="493"/>
      <c r="M205" s="389"/>
      <c r="N205" s="326"/>
      <c r="R205" s="416"/>
      <c r="S205" s="70"/>
      <c r="T205" s="70"/>
      <c r="V205" s="416"/>
      <c r="X205" s="416"/>
      <c r="Z205" s="70"/>
      <c r="AB205" s="70"/>
    </row>
    <row r="206" spans="2:28" x14ac:dyDescent="0.2">
      <c r="B206" s="492"/>
      <c r="C206" s="493"/>
      <c r="D206" s="493"/>
      <c r="E206" s="493"/>
      <c r="F206" s="493"/>
      <c r="G206" s="493"/>
      <c r="H206" s="493"/>
      <c r="I206" s="493"/>
      <c r="J206" s="493"/>
      <c r="K206" s="493"/>
      <c r="L206" s="493"/>
      <c r="M206" s="389"/>
      <c r="N206" s="326"/>
      <c r="R206" s="416"/>
      <c r="S206" s="70"/>
      <c r="T206" s="70"/>
      <c r="V206" s="416"/>
      <c r="X206" s="416"/>
      <c r="Z206" s="70"/>
      <c r="AB206" s="70"/>
    </row>
    <row r="207" spans="2:28" x14ac:dyDescent="0.2">
      <c r="B207" s="492"/>
      <c r="C207" s="493"/>
      <c r="D207" s="493"/>
      <c r="E207" s="493"/>
      <c r="F207" s="493"/>
      <c r="G207" s="493"/>
      <c r="H207" s="493"/>
      <c r="I207" s="493"/>
      <c r="J207" s="493"/>
      <c r="K207" s="493"/>
      <c r="L207" s="493"/>
      <c r="M207" s="389"/>
      <c r="N207" s="326"/>
      <c r="R207" s="416"/>
      <c r="S207" s="70"/>
      <c r="T207" s="70"/>
      <c r="V207" s="416"/>
      <c r="X207" s="416"/>
      <c r="Z207" s="70"/>
      <c r="AB207" s="70"/>
    </row>
    <row r="208" spans="2:28" ht="12.75" hidden="1" customHeight="1" outlineLevel="1" x14ac:dyDescent="0.2">
      <c r="B208" s="492"/>
      <c r="C208" s="493"/>
      <c r="D208" s="493"/>
      <c r="E208" s="493"/>
      <c r="F208" s="493"/>
      <c r="G208" s="493"/>
      <c r="H208" s="493"/>
      <c r="I208" s="493"/>
      <c r="J208" s="493"/>
      <c r="K208" s="493"/>
      <c r="L208" s="493"/>
      <c r="M208" s="386"/>
      <c r="N208" s="326"/>
      <c r="R208" s="416"/>
      <c r="S208" s="70"/>
      <c r="T208" s="70"/>
      <c r="V208" s="416"/>
      <c r="X208" s="416"/>
      <c r="Z208" s="70"/>
      <c r="AB208" s="70"/>
    </row>
    <row r="209" spans="2:28" ht="12.75" hidden="1" customHeight="1" outlineLevel="1" x14ac:dyDescent="0.2">
      <c r="B209" s="492"/>
      <c r="C209" s="493"/>
      <c r="D209" s="493"/>
      <c r="E209" s="493"/>
      <c r="F209" s="493"/>
      <c r="G209" s="493"/>
      <c r="H209" s="493"/>
      <c r="I209" s="493"/>
      <c r="J209" s="493"/>
      <c r="K209" s="493"/>
      <c r="L209" s="493"/>
      <c r="M209" s="386"/>
      <c r="N209" s="326"/>
      <c r="R209" s="416"/>
      <c r="S209" s="70"/>
      <c r="T209" s="70"/>
      <c r="V209" s="416"/>
      <c r="X209" s="416"/>
      <c r="Z209" s="70"/>
      <c r="AB209" s="70"/>
    </row>
    <row r="210" spans="2:28" ht="12.75" hidden="1" customHeight="1" outlineLevel="1" x14ac:dyDescent="0.2">
      <c r="B210" s="492"/>
      <c r="C210" s="493"/>
      <c r="D210" s="493"/>
      <c r="E210" s="493"/>
      <c r="F210" s="493"/>
      <c r="G210" s="493"/>
      <c r="H210" s="493"/>
      <c r="I210" s="493"/>
      <c r="J210" s="493"/>
      <c r="K210" s="493"/>
      <c r="L210" s="493"/>
      <c r="M210" s="387"/>
      <c r="N210" s="326"/>
      <c r="R210" s="416"/>
      <c r="S210" s="70"/>
      <c r="T210" s="70"/>
      <c r="V210" s="416"/>
      <c r="X210" s="416"/>
      <c r="Z210" s="70"/>
      <c r="AB210" s="70"/>
    </row>
    <row r="211" spans="2:28" ht="12.75" hidden="1" customHeight="1" outlineLevel="1" x14ac:dyDescent="0.2">
      <c r="B211" s="492"/>
      <c r="C211" s="493"/>
      <c r="D211" s="493"/>
      <c r="E211" s="493"/>
      <c r="F211" s="493"/>
      <c r="G211" s="493"/>
      <c r="H211" s="493"/>
      <c r="I211" s="493"/>
      <c r="J211" s="493"/>
      <c r="K211" s="493"/>
      <c r="L211" s="493"/>
      <c r="M211" s="386"/>
      <c r="N211" s="326"/>
      <c r="R211" s="416"/>
      <c r="S211" s="70"/>
      <c r="T211" s="70"/>
      <c r="V211" s="416"/>
      <c r="X211" s="416"/>
      <c r="Z211" s="70"/>
      <c r="AB211" s="70"/>
    </row>
    <row r="212" spans="2:28" ht="12.75" hidden="1" customHeight="1" outlineLevel="1" x14ac:dyDescent="0.2">
      <c r="B212" s="492"/>
      <c r="C212" s="493"/>
      <c r="D212" s="493"/>
      <c r="E212" s="493"/>
      <c r="F212" s="493"/>
      <c r="G212" s="493"/>
      <c r="H212" s="493"/>
      <c r="I212" s="493"/>
      <c r="J212" s="493"/>
      <c r="K212" s="493"/>
      <c r="L212" s="493"/>
      <c r="M212" s="386"/>
      <c r="N212" s="326"/>
      <c r="R212" s="416"/>
      <c r="S212" s="70"/>
      <c r="T212" s="70"/>
      <c r="V212" s="416"/>
      <c r="X212" s="416"/>
      <c r="Z212" s="70"/>
      <c r="AB212" s="70"/>
    </row>
    <row r="213" spans="2:28" ht="12.75" hidden="1" customHeight="1" outlineLevel="1" x14ac:dyDescent="0.2">
      <c r="B213" s="492"/>
      <c r="C213" s="493"/>
      <c r="D213" s="493"/>
      <c r="E213" s="493"/>
      <c r="F213" s="493"/>
      <c r="G213" s="493"/>
      <c r="H213" s="493"/>
      <c r="I213" s="493"/>
      <c r="J213" s="493"/>
      <c r="K213" s="493"/>
      <c r="L213" s="493"/>
      <c r="M213" s="386"/>
      <c r="N213" s="326"/>
      <c r="R213" s="416"/>
      <c r="S213" s="70"/>
      <c r="T213" s="70"/>
      <c r="V213" s="416"/>
      <c r="X213" s="416"/>
      <c r="Z213" s="70"/>
      <c r="AB213" s="70"/>
    </row>
    <row r="214" spans="2:28" ht="12.75" hidden="1" customHeight="1" outlineLevel="1" x14ac:dyDescent="0.2">
      <c r="B214" s="492"/>
      <c r="C214" s="493"/>
      <c r="D214" s="493"/>
      <c r="E214" s="493"/>
      <c r="F214" s="493"/>
      <c r="G214" s="493"/>
      <c r="H214" s="493"/>
      <c r="I214" s="493"/>
      <c r="J214" s="493"/>
      <c r="K214" s="493"/>
      <c r="L214" s="493"/>
      <c r="M214" s="387"/>
      <c r="N214" s="326"/>
      <c r="R214" s="416"/>
      <c r="S214" s="70"/>
      <c r="T214" s="70"/>
      <c r="V214" s="416"/>
      <c r="X214" s="416"/>
      <c r="Z214" s="70"/>
      <c r="AB214" s="70"/>
    </row>
    <row r="215" spans="2:28" ht="12.75" hidden="1" customHeight="1" outlineLevel="1" x14ac:dyDescent="0.2">
      <c r="B215" s="492"/>
      <c r="C215" s="493"/>
      <c r="D215" s="493"/>
      <c r="E215" s="493"/>
      <c r="F215" s="493"/>
      <c r="G215" s="493"/>
      <c r="H215" s="493"/>
      <c r="I215" s="493"/>
      <c r="J215" s="493"/>
      <c r="K215" s="493"/>
      <c r="L215" s="493"/>
      <c r="M215" s="386"/>
      <c r="N215" s="326"/>
      <c r="R215" s="416"/>
      <c r="S215" s="70"/>
      <c r="T215" s="70"/>
      <c r="V215" s="416"/>
      <c r="X215" s="416"/>
      <c r="Z215" s="70"/>
      <c r="AB215" s="70"/>
    </row>
    <row r="216" spans="2:28" ht="12.75" hidden="1" customHeight="1" outlineLevel="1" x14ac:dyDescent="0.2">
      <c r="B216" s="492"/>
      <c r="C216" s="493"/>
      <c r="D216" s="493"/>
      <c r="E216" s="493"/>
      <c r="F216" s="493"/>
      <c r="G216" s="493"/>
      <c r="H216" s="493"/>
      <c r="I216" s="493"/>
      <c r="J216" s="493"/>
      <c r="K216" s="493"/>
      <c r="L216" s="493"/>
      <c r="M216" s="387"/>
      <c r="N216" s="326"/>
      <c r="R216" s="416"/>
      <c r="S216" s="70"/>
      <c r="T216" s="70"/>
      <c r="V216" s="416"/>
      <c r="X216" s="416"/>
      <c r="Z216" s="70"/>
      <c r="AB216" s="70"/>
    </row>
    <row r="217" spans="2:28" ht="13.5" hidden="1" customHeight="1" outlineLevel="1" thickBot="1" x14ac:dyDescent="0.25">
      <c r="B217" s="494"/>
      <c r="C217" s="495"/>
      <c r="D217" s="495"/>
      <c r="E217" s="495"/>
      <c r="F217" s="495"/>
      <c r="G217" s="495"/>
      <c r="H217" s="495"/>
      <c r="I217" s="495"/>
      <c r="J217" s="495"/>
      <c r="K217" s="495"/>
      <c r="L217" s="495"/>
      <c r="M217" s="388"/>
      <c r="N217" s="327"/>
      <c r="R217" s="417"/>
      <c r="S217" s="70"/>
      <c r="T217" s="70"/>
      <c r="V217" s="417"/>
      <c r="X217" s="417"/>
      <c r="Z217" s="70"/>
      <c r="AB217" s="70"/>
    </row>
    <row r="218" spans="2:28" ht="13.5" collapsed="1" thickBot="1" x14ac:dyDescent="0.25">
      <c r="B218" s="32"/>
      <c r="C218" s="32"/>
      <c r="D218" s="103"/>
      <c r="E218" s="110"/>
      <c r="F218" s="110"/>
      <c r="G218" s="111"/>
      <c r="H218" s="112"/>
      <c r="I218" s="29"/>
      <c r="J218" s="111"/>
      <c r="K218" s="111"/>
      <c r="L218" s="418" t="s">
        <v>102</v>
      </c>
      <c r="N218" s="113">
        <f>SUM(N193:N217)</f>
        <v>0</v>
      </c>
      <c r="Q218" s="29"/>
      <c r="R218" s="335">
        <f>SUM(R193:R217)</f>
        <v>0</v>
      </c>
      <c r="S218" s="100"/>
      <c r="T218" s="100"/>
      <c r="U218" s="29"/>
      <c r="V218" s="335">
        <f>SUM(V193:V217)</f>
        <v>0</v>
      </c>
      <c r="W218" s="29"/>
      <c r="X218" s="335">
        <f>SUM(X193:X217)</f>
        <v>0</v>
      </c>
      <c r="Z218" s="100"/>
      <c r="AA218" s="29"/>
      <c r="AB218" s="100"/>
    </row>
    <row r="219" spans="2:28" ht="13.5" thickBot="1" x14ac:dyDescent="0.25">
      <c r="B219" s="32"/>
      <c r="C219" s="32"/>
      <c r="D219" s="103"/>
      <c r="E219" s="110"/>
      <c r="F219" s="110"/>
      <c r="G219" s="111"/>
      <c r="H219" s="112"/>
      <c r="I219" s="29"/>
      <c r="O219" s="100"/>
      <c r="P219" s="100"/>
      <c r="S219" s="100"/>
      <c r="T219" s="100"/>
      <c r="U219" s="100"/>
      <c r="W219" s="100"/>
      <c r="Z219" s="100"/>
      <c r="AA219" s="100"/>
      <c r="AB219" s="100"/>
    </row>
    <row r="220" spans="2:28" ht="15.75" thickBot="1" x14ac:dyDescent="0.3">
      <c r="B220" s="32"/>
      <c r="C220" s="32"/>
      <c r="D220" s="103"/>
      <c r="E220" s="110"/>
      <c r="F220" s="110"/>
      <c r="G220" s="111"/>
      <c r="H220" s="112"/>
      <c r="I220" s="112"/>
      <c r="J220" s="548" t="s">
        <v>224</v>
      </c>
      <c r="K220" s="549"/>
      <c r="L220" s="550"/>
      <c r="M220" s="137"/>
      <c r="N220" s="94">
        <f>K231</f>
        <v>0</v>
      </c>
      <c r="O220" s="111"/>
      <c r="P220" s="29"/>
      <c r="Q220" s="29"/>
      <c r="R220" s="400">
        <f>K237</f>
        <v>0</v>
      </c>
      <c r="S220" s="29"/>
      <c r="T220" s="29"/>
      <c r="U220" s="29"/>
      <c r="V220" s="400">
        <f>V237</f>
        <v>0</v>
      </c>
      <c r="W220" s="29"/>
      <c r="X220" s="400">
        <f>X237</f>
        <v>0</v>
      </c>
      <c r="Z220" s="29"/>
      <c r="AA220" s="29"/>
      <c r="AB220" s="29"/>
    </row>
    <row r="221" spans="2:28" ht="15" customHeight="1" thickBot="1" x14ac:dyDescent="0.25">
      <c r="B221" s="538" t="s">
        <v>128</v>
      </c>
      <c r="C221" s="539"/>
      <c r="D221" s="539"/>
      <c r="E221" s="539"/>
      <c r="F221" s="539"/>
      <c r="G221" s="539"/>
      <c r="H221" s="539"/>
      <c r="I221" s="539"/>
      <c r="J221" s="539"/>
      <c r="K221" s="50" t="s">
        <v>127</v>
      </c>
      <c r="L221" s="111"/>
      <c r="O221" s="41"/>
      <c r="P221" s="29"/>
      <c r="Q221" s="29"/>
      <c r="R221" s="29"/>
      <c r="S221" s="29"/>
      <c r="T221" s="29"/>
      <c r="U221" s="29"/>
      <c r="V221" s="29"/>
      <c r="W221" s="29"/>
      <c r="X221" s="29"/>
      <c r="Z221" s="29"/>
      <c r="AA221" s="29"/>
      <c r="AB221" s="29"/>
    </row>
    <row r="222" spans="2:28" ht="15" customHeight="1" x14ac:dyDescent="0.2">
      <c r="B222" s="540" t="s">
        <v>129</v>
      </c>
      <c r="C222" s="541"/>
      <c r="D222" s="541"/>
      <c r="E222" s="541"/>
      <c r="F222" s="541"/>
      <c r="G222" s="541"/>
      <c r="H222" s="541"/>
      <c r="I222" s="541"/>
      <c r="J222" s="541"/>
      <c r="K222" s="49">
        <f>N38</f>
        <v>0</v>
      </c>
      <c r="L222" s="330" t="str">
        <f>IFERROR($K$222/$K$229, "")</f>
        <v/>
      </c>
      <c r="O222" s="42"/>
      <c r="P222" s="29"/>
      <c r="Q222" s="29"/>
      <c r="R222" s="29"/>
      <c r="S222" s="29"/>
      <c r="T222" s="29"/>
      <c r="U222" s="29"/>
      <c r="V222" s="29"/>
      <c r="W222" s="29"/>
      <c r="X222" s="29"/>
      <c r="Z222" s="29"/>
      <c r="AA222" s="29"/>
      <c r="AB222" s="29"/>
    </row>
    <row r="223" spans="2:28" ht="15" customHeight="1" x14ac:dyDescent="0.2">
      <c r="B223" s="542" t="s">
        <v>130</v>
      </c>
      <c r="C223" s="543"/>
      <c r="D223" s="543"/>
      <c r="E223" s="543"/>
      <c r="F223" s="543"/>
      <c r="G223" s="543"/>
      <c r="H223" s="543"/>
      <c r="I223" s="543"/>
      <c r="J223" s="543"/>
      <c r="K223" s="45">
        <f>N68</f>
        <v>0</v>
      </c>
      <c r="L223" s="330" t="str">
        <f>IFERROR($K$223/$K$229,"")</f>
        <v/>
      </c>
      <c r="O223" s="42"/>
      <c r="P223" s="29"/>
      <c r="Q223" s="29"/>
      <c r="R223" s="29"/>
      <c r="S223" s="29"/>
      <c r="T223" s="29"/>
      <c r="U223" s="29"/>
      <c r="V223" s="29"/>
      <c r="W223" s="29"/>
      <c r="X223" s="29"/>
      <c r="Z223" s="29"/>
      <c r="AA223" s="29"/>
      <c r="AB223" s="29"/>
    </row>
    <row r="224" spans="2:28" ht="15" customHeight="1" x14ac:dyDescent="0.2">
      <c r="B224" s="542" t="s">
        <v>108</v>
      </c>
      <c r="C224" s="543"/>
      <c r="D224" s="543"/>
      <c r="E224" s="543"/>
      <c r="F224" s="543"/>
      <c r="G224" s="543"/>
      <c r="H224" s="543"/>
      <c r="I224" s="543"/>
      <c r="J224" s="543"/>
      <c r="K224" s="45">
        <f>N98</f>
        <v>0</v>
      </c>
      <c r="L224" s="330" t="str">
        <f>IFERROR($K$224/$K$229,"")</f>
        <v/>
      </c>
      <c r="O224" s="42"/>
      <c r="P224" s="29"/>
      <c r="Q224" s="29"/>
      <c r="R224" s="29"/>
      <c r="S224" s="29"/>
      <c r="T224" s="29"/>
      <c r="U224" s="29"/>
      <c r="V224" s="29"/>
      <c r="W224" s="29"/>
      <c r="X224" s="29"/>
      <c r="Z224" s="29"/>
      <c r="AA224" s="29"/>
      <c r="AB224" s="29"/>
    </row>
    <row r="225" spans="2:28" ht="15" customHeight="1" x14ac:dyDescent="0.2">
      <c r="B225" s="542" t="s">
        <v>203</v>
      </c>
      <c r="C225" s="543"/>
      <c r="D225" s="543"/>
      <c r="E225" s="543"/>
      <c r="F225" s="543"/>
      <c r="G225" s="543"/>
      <c r="H225" s="543"/>
      <c r="I225" s="543"/>
      <c r="J225" s="543"/>
      <c r="K225" s="45">
        <f>N128</f>
        <v>0</v>
      </c>
      <c r="L225" s="330" t="str">
        <f>IFERROR($K$225/$K$229,"")</f>
        <v/>
      </c>
      <c r="O225" s="42"/>
      <c r="P225" s="29"/>
      <c r="Q225" s="29"/>
      <c r="R225" s="29"/>
      <c r="S225" s="29"/>
      <c r="T225" s="29"/>
      <c r="U225" s="29"/>
      <c r="V225" s="29"/>
      <c r="W225" s="29"/>
      <c r="X225" s="29"/>
      <c r="Z225" s="29"/>
      <c r="AA225" s="29"/>
      <c r="AB225" s="29"/>
    </row>
    <row r="226" spans="2:28" ht="15" customHeight="1" x14ac:dyDescent="0.2">
      <c r="B226" s="542" t="s">
        <v>122</v>
      </c>
      <c r="C226" s="543"/>
      <c r="D226" s="543"/>
      <c r="E226" s="543"/>
      <c r="F226" s="543"/>
      <c r="G226" s="543"/>
      <c r="H226" s="543"/>
      <c r="I226" s="543"/>
      <c r="J226" s="543"/>
      <c r="K226" s="153">
        <f>N158</f>
        <v>0</v>
      </c>
      <c r="L226" s="330" t="str">
        <f>IFERROR($K$226/$K$229,"")</f>
        <v/>
      </c>
      <c r="O226" s="42"/>
      <c r="P226" s="29"/>
      <c r="Q226" s="29"/>
      <c r="R226" s="29"/>
      <c r="S226" s="29"/>
      <c r="T226" s="29"/>
      <c r="U226" s="29"/>
      <c r="V226" s="29"/>
      <c r="W226" s="29"/>
      <c r="X226" s="29"/>
      <c r="Z226" s="29"/>
      <c r="AA226" s="29"/>
      <c r="AB226" s="29"/>
    </row>
    <row r="227" spans="2:28" ht="15" customHeight="1" thickBot="1" x14ac:dyDescent="0.25">
      <c r="B227" s="544" t="s">
        <v>124</v>
      </c>
      <c r="C227" s="545"/>
      <c r="D227" s="545"/>
      <c r="E227" s="545"/>
      <c r="F227" s="545"/>
      <c r="G227" s="545"/>
      <c r="H227" s="545"/>
      <c r="I227" s="545"/>
      <c r="J227" s="545"/>
      <c r="K227" s="90">
        <f>N188</f>
        <v>0</v>
      </c>
      <c r="L227" s="330" t="str">
        <f>IFERROR($K$227/$K$229,"")</f>
        <v/>
      </c>
      <c r="O227" s="42"/>
      <c r="P227" s="29"/>
      <c r="Q227" s="29"/>
      <c r="R227" s="29"/>
      <c r="S227" s="29"/>
      <c r="T227" s="29"/>
      <c r="U227" s="29"/>
      <c r="V227" s="29"/>
      <c r="W227" s="29"/>
      <c r="X227" s="29"/>
      <c r="Z227" s="29"/>
      <c r="AA227" s="29"/>
      <c r="AB227" s="29"/>
    </row>
    <row r="228" spans="2:28" ht="15" customHeight="1" thickBot="1" x14ac:dyDescent="0.25">
      <c r="B228" s="89"/>
      <c r="C228" s="89"/>
      <c r="D228" s="89"/>
      <c r="E228" s="89"/>
      <c r="F228" s="89"/>
      <c r="G228" s="89"/>
      <c r="H228" s="89"/>
      <c r="I228" s="89"/>
      <c r="J228" s="89"/>
      <c r="K228" s="42"/>
      <c r="L228" s="331"/>
      <c r="O228" s="42"/>
      <c r="P228" s="29"/>
      <c r="Q228" s="29"/>
      <c r="R228" s="29"/>
      <c r="S228" s="29"/>
      <c r="T228" s="29"/>
      <c r="U228" s="29"/>
      <c r="V228" s="29"/>
      <c r="W228" s="29"/>
      <c r="X228" s="29"/>
      <c r="Z228" s="29"/>
      <c r="AA228" s="29"/>
      <c r="AB228" s="29"/>
    </row>
    <row r="229" spans="2:28" ht="15.75" customHeight="1" thickBot="1" x14ac:dyDescent="0.25">
      <c r="B229" s="546" t="s">
        <v>66</v>
      </c>
      <c r="C229" s="547"/>
      <c r="D229" s="547"/>
      <c r="E229" s="547"/>
      <c r="F229" s="547"/>
      <c r="G229" s="547"/>
      <c r="H229" s="547"/>
      <c r="I229" s="547"/>
      <c r="J229" s="547"/>
      <c r="K229" s="94">
        <f>SUM(K222:K227)</f>
        <v>0</v>
      </c>
      <c r="L229" s="330" t="str">
        <f>IFERROR($K$229/$K$229,"")</f>
        <v/>
      </c>
      <c r="O229" s="43"/>
      <c r="P229" s="29"/>
      <c r="Q229" s="29"/>
      <c r="R229" s="29"/>
      <c r="S229" s="29"/>
      <c r="T229" s="29"/>
      <c r="U229" s="29"/>
      <c r="V229" s="29"/>
      <c r="W229" s="29"/>
      <c r="X229" s="29"/>
      <c r="Z229" s="29"/>
      <c r="AA229" s="29"/>
      <c r="AB229" s="29"/>
    </row>
    <row r="230" spans="2:28" ht="15" customHeight="1" thickBot="1" x14ac:dyDescent="0.25">
      <c r="B230" s="546" t="s">
        <v>226</v>
      </c>
      <c r="C230" s="547"/>
      <c r="D230" s="547"/>
      <c r="E230" s="547"/>
      <c r="F230" s="547"/>
      <c r="G230" s="547"/>
      <c r="H230" s="547"/>
      <c r="I230" s="547"/>
      <c r="J230" s="547"/>
      <c r="K230" s="94">
        <f>K229-K232</f>
        <v>0</v>
      </c>
      <c r="L230" s="330" t="str">
        <f>IFERROR($K$230/$K$229,"")</f>
        <v/>
      </c>
      <c r="O230" s="111"/>
      <c r="P230" s="29"/>
      <c r="Q230" s="29"/>
      <c r="R230" s="95"/>
      <c r="S230" s="29"/>
      <c r="T230" s="29"/>
      <c r="U230" s="29"/>
      <c r="V230" s="29"/>
      <c r="W230" s="29"/>
      <c r="X230" s="29"/>
      <c r="Z230" s="29"/>
      <c r="AA230" s="29"/>
      <c r="AB230" s="29"/>
    </row>
    <row r="231" spans="2:28" ht="15" customHeight="1" thickBot="1" x14ac:dyDescent="0.25">
      <c r="B231" s="551" t="s">
        <v>224</v>
      </c>
      <c r="C231" s="552"/>
      <c r="D231" s="552"/>
      <c r="E231" s="552"/>
      <c r="F231" s="552"/>
      <c r="G231" s="552"/>
      <c r="H231" s="552"/>
      <c r="I231" s="552"/>
      <c r="J231" s="552"/>
      <c r="K231" s="94">
        <f>SUM(P38,P68,P98,P128,P158,P188)</f>
        <v>0</v>
      </c>
      <c r="L231" s="330"/>
      <c r="O231" s="111"/>
      <c r="P231" s="29"/>
      <c r="Q231" s="29"/>
      <c r="R231" s="95"/>
      <c r="S231" s="29"/>
      <c r="T231" s="29"/>
      <c r="U231" s="29"/>
      <c r="V231" s="29"/>
      <c r="W231" s="29"/>
      <c r="X231" s="29"/>
      <c r="Z231" s="29"/>
      <c r="AA231" s="29"/>
      <c r="AB231" s="29"/>
    </row>
    <row r="232" spans="2:28" ht="15" customHeight="1" thickBot="1" x14ac:dyDescent="0.25">
      <c r="B232" s="546" t="s">
        <v>131</v>
      </c>
      <c r="C232" s="547"/>
      <c r="D232" s="547"/>
      <c r="E232" s="547"/>
      <c r="F232" s="547"/>
      <c r="G232" s="547"/>
      <c r="H232" s="547"/>
      <c r="I232" s="547"/>
      <c r="J232" s="547"/>
      <c r="K232" s="94">
        <f>N218</f>
        <v>0</v>
      </c>
      <c r="L232" s="330" t="str">
        <f>IFERROR($K$232/$K$229,"")</f>
        <v/>
      </c>
      <c r="N232" s="230" t="s">
        <v>230</v>
      </c>
      <c r="O232" s="111"/>
      <c r="Q232" s="29"/>
      <c r="S232" s="29"/>
      <c r="T232" s="29"/>
      <c r="U232" s="29"/>
      <c r="V232" s="29"/>
      <c r="W232" s="29"/>
      <c r="X232" s="29"/>
      <c r="Z232" s="29"/>
      <c r="AA232" s="29"/>
      <c r="AB232" s="29"/>
    </row>
    <row r="233" spans="2:28" ht="15" customHeight="1" thickBot="1" x14ac:dyDescent="0.25">
      <c r="B233" s="546" t="s">
        <v>132</v>
      </c>
      <c r="C233" s="547"/>
      <c r="D233" s="547"/>
      <c r="E233" s="547"/>
      <c r="F233" s="547"/>
      <c r="G233" s="547"/>
      <c r="H233" s="547"/>
      <c r="I233" s="547"/>
      <c r="J233" s="547"/>
      <c r="K233" s="94">
        <f>MAX(K231-K232,0)</f>
        <v>0</v>
      </c>
      <c r="L233" s="230" t="s">
        <v>73</v>
      </c>
      <c r="O233" s="111"/>
      <c r="Q233" s="29"/>
      <c r="S233" s="29"/>
      <c r="T233" s="29"/>
      <c r="U233" s="29"/>
      <c r="V233" s="29"/>
      <c r="W233" s="29"/>
      <c r="X233" s="29"/>
      <c r="Z233" s="29"/>
      <c r="AA233" s="29"/>
      <c r="AB233" s="29"/>
    </row>
    <row r="234" spans="2:28" ht="15" customHeight="1" thickBot="1" x14ac:dyDescent="0.25">
      <c r="B234" s="144"/>
      <c r="C234" s="144"/>
      <c r="D234" s="144"/>
      <c r="E234" s="144"/>
      <c r="F234" s="144"/>
      <c r="G234" s="144"/>
      <c r="H234" s="144"/>
      <c r="I234" s="144"/>
      <c r="J234" s="144"/>
      <c r="K234" s="43"/>
      <c r="L234" s="111"/>
      <c r="O234" s="111"/>
      <c r="Q234" s="29"/>
      <c r="R234" s="29"/>
      <c r="S234" s="29"/>
      <c r="T234" s="29"/>
      <c r="U234" s="29"/>
      <c r="V234" s="29"/>
      <c r="W234" s="29"/>
      <c r="X234" s="29"/>
      <c r="Z234" s="29"/>
      <c r="AA234" s="29"/>
      <c r="AB234" s="29"/>
    </row>
    <row r="235" spans="2:28" ht="26.25" thickBot="1" x14ac:dyDescent="0.25">
      <c r="B235" s="553" t="s">
        <v>133</v>
      </c>
      <c r="C235" s="554"/>
      <c r="D235" s="554"/>
      <c r="E235" s="554"/>
      <c r="F235" s="554"/>
      <c r="G235" s="554"/>
      <c r="H235" s="554"/>
      <c r="I235" s="554"/>
      <c r="J235" s="554"/>
      <c r="K235" s="154" t="s">
        <v>248</v>
      </c>
      <c r="O235" s="111"/>
      <c r="Q235" s="29"/>
      <c r="S235" s="29"/>
      <c r="T235" s="29"/>
      <c r="U235" s="29"/>
      <c r="V235" s="419" t="s">
        <v>134</v>
      </c>
      <c r="W235" s="29"/>
      <c r="X235" s="419" t="s">
        <v>135</v>
      </c>
      <c r="Z235" s="29"/>
      <c r="AA235" s="29"/>
      <c r="AB235" s="29"/>
    </row>
    <row r="236" spans="2:28" ht="13.5" thickBot="1" x14ac:dyDescent="0.25">
      <c r="B236" s="555" t="s">
        <v>68</v>
      </c>
      <c r="C236" s="556"/>
      <c r="D236" s="556"/>
      <c r="E236" s="556"/>
      <c r="F236" s="556"/>
      <c r="G236" s="556"/>
      <c r="H236" s="556"/>
      <c r="I236" s="556"/>
      <c r="J236" s="556"/>
      <c r="K236" s="94">
        <f>SUM(R38,R68,R98,R128,R158,R188)</f>
        <v>0</v>
      </c>
      <c r="O236" s="111"/>
      <c r="Q236" s="29"/>
      <c r="S236" s="29"/>
      <c r="T236" s="29"/>
      <c r="U236" s="29"/>
      <c r="V236" s="400">
        <f>SUM(V38,V68,V98,V128,V158,V188)</f>
        <v>0</v>
      </c>
      <c r="W236" s="29"/>
      <c r="X236" s="400">
        <f>SUM(X38,X68,X98,X128,X158,X188)</f>
        <v>0</v>
      </c>
      <c r="Z236" s="29"/>
      <c r="AA236" s="29"/>
      <c r="AB236" s="29"/>
    </row>
    <row r="237" spans="2:28" ht="13.5" customHeight="1" thickBot="1" x14ac:dyDescent="0.25">
      <c r="B237" s="557" t="s">
        <v>224</v>
      </c>
      <c r="C237" s="558"/>
      <c r="D237" s="558"/>
      <c r="E237" s="558"/>
      <c r="F237" s="558"/>
      <c r="G237" s="558"/>
      <c r="H237" s="558"/>
      <c r="I237" s="558"/>
      <c r="J237" s="558"/>
      <c r="K237" s="94">
        <f>SUM(S38,S68,S98,S128,S158,S188)</f>
        <v>0</v>
      </c>
      <c r="O237" s="111"/>
      <c r="Q237" s="29"/>
      <c r="S237" s="29"/>
      <c r="T237" s="29"/>
      <c r="U237" s="29"/>
      <c r="V237" s="400">
        <f>SUM(Z38,Z68,Z98,Z128,Z158,Z188)</f>
        <v>0</v>
      </c>
      <c r="W237" s="29"/>
      <c r="X237" s="400">
        <f>SUM(AB38,AB68,AB98,AB128,AB158,AB188)</f>
        <v>0</v>
      </c>
      <c r="Z237" s="29"/>
      <c r="AA237" s="29"/>
      <c r="AB237" s="29"/>
    </row>
    <row r="238" spans="2:28" ht="13.5" customHeight="1" thickBot="1" x14ac:dyDescent="0.25">
      <c r="B238" s="559" t="s">
        <v>204</v>
      </c>
      <c r="C238" s="560"/>
      <c r="D238" s="560"/>
      <c r="E238" s="560"/>
      <c r="F238" s="560"/>
      <c r="G238" s="560"/>
      <c r="H238" s="560"/>
      <c r="I238" s="560"/>
      <c r="J238" s="560"/>
      <c r="K238" s="94">
        <f>R218</f>
        <v>0</v>
      </c>
      <c r="O238" s="111"/>
      <c r="P238" s="123"/>
      <c r="Q238" s="118"/>
      <c r="S238" s="29"/>
      <c r="T238" s="29"/>
      <c r="U238" s="29"/>
      <c r="V238" s="400">
        <f>V218</f>
        <v>0</v>
      </c>
      <c r="W238" s="29"/>
      <c r="X238" s="400">
        <f>X218</f>
        <v>0</v>
      </c>
      <c r="Z238" s="29"/>
      <c r="AA238" s="29"/>
      <c r="AB238" s="29"/>
    </row>
    <row r="239" spans="2:28" ht="13.5" customHeight="1" thickBot="1" x14ac:dyDescent="0.25">
      <c r="B239" s="557" t="s">
        <v>205</v>
      </c>
      <c r="C239" s="558"/>
      <c r="D239" s="558"/>
      <c r="E239" s="558"/>
      <c r="F239" s="558"/>
      <c r="G239" s="558"/>
      <c r="H239" s="558"/>
      <c r="I239" s="558"/>
      <c r="J239" s="558"/>
      <c r="K239" s="94">
        <f>K236-K238</f>
        <v>0</v>
      </c>
      <c r="O239" s="111"/>
      <c r="P239" s="123"/>
      <c r="Q239" s="118"/>
      <c r="S239" s="29"/>
      <c r="T239" s="29"/>
      <c r="U239" s="29"/>
      <c r="V239" s="400">
        <f t="shared" ref="V239" si="56">V236-V238</f>
        <v>0</v>
      </c>
      <c r="W239" s="29"/>
      <c r="X239" s="400">
        <f>X236-X238</f>
        <v>0</v>
      </c>
      <c r="Z239" s="29"/>
      <c r="AA239" s="29"/>
      <c r="AB239" s="29"/>
    </row>
    <row r="240" spans="2:28" x14ac:dyDescent="0.2">
      <c r="B240" s="32"/>
      <c r="C240" s="32"/>
      <c r="D240" s="103"/>
      <c r="E240" s="110"/>
      <c r="F240" s="110"/>
      <c r="G240" s="111"/>
      <c r="H240" s="112"/>
      <c r="I240" s="29"/>
      <c r="J240" s="111"/>
      <c r="K240" s="230" t="s">
        <v>188</v>
      </c>
      <c r="O240" s="111"/>
      <c r="P240" s="29"/>
      <c r="Q240" s="29"/>
      <c r="S240" s="29"/>
      <c r="T240" s="29"/>
      <c r="U240" s="29"/>
      <c r="V240" s="230"/>
      <c r="W240" s="29"/>
      <c r="X240" s="230"/>
      <c r="Z240" s="29"/>
      <c r="AA240" s="29"/>
      <c r="AB240" s="29"/>
    </row>
    <row r="241" spans="1:30" x14ac:dyDescent="0.2">
      <c r="B241" s="44" t="s">
        <v>136</v>
      </c>
      <c r="C241" s="28"/>
      <c r="D241" s="28"/>
      <c r="E241" s="28"/>
      <c r="F241" s="28"/>
      <c r="G241" s="28"/>
      <c r="H241" s="28"/>
      <c r="I241" s="28"/>
      <c r="J241" s="28"/>
      <c r="K241" s="28"/>
      <c r="L241" s="260"/>
      <c r="O241" s="28"/>
      <c r="P241" s="28"/>
      <c r="Q241" s="28"/>
      <c r="S241" s="28"/>
      <c r="T241" s="28"/>
      <c r="U241" s="28"/>
      <c r="W241" s="28"/>
      <c r="X241" s="29"/>
      <c r="Z241" s="28"/>
      <c r="AA241" s="28"/>
      <c r="AB241" s="28"/>
      <c r="AC241" s="28"/>
      <c r="AD241" s="28"/>
    </row>
    <row r="242" spans="1:30" x14ac:dyDescent="0.2">
      <c r="B242" s="44"/>
      <c r="C242" s="28"/>
      <c r="D242" s="28"/>
      <c r="E242" s="28"/>
      <c r="F242" s="28"/>
      <c r="G242" s="28"/>
      <c r="H242" s="28"/>
      <c r="I242" s="28"/>
      <c r="J242" s="28"/>
      <c r="K242" s="28"/>
      <c r="L242" s="260"/>
      <c r="O242" s="329"/>
      <c r="P242" s="329"/>
      <c r="Q242" s="28"/>
      <c r="S242" s="28"/>
      <c r="T242" s="28"/>
      <c r="U242" s="28"/>
      <c r="W242" s="28"/>
      <c r="X242" s="29"/>
      <c r="Z242" s="28"/>
      <c r="AA242" s="28"/>
      <c r="AB242" s="28"/>
      <c r="AC242" s="28"/>
      <c r="AD242" s="28"/>
    </row>
    <row r="243" spans="1:30" ht="143.25" customHeight="1" x14ac:dyDescent="0.2">
      <c r="B243" s="535"/>
      <c r="C243" s="536"/>
      <c r="D243" s="536"/>
      <c r="E243" s="536"/>
      <c r="F243" s="536"/>
      <c r="G243" s="536"/>
      <c r="H243" s="536"/>
      <c r="I243" s="536"/>
      <c r="J243" s="536"/>
      <c r="K243" s="537"/>
      <c r="L243" s="328"/>
      <c r="M243" s="328"/>
      <c r="O243" s="318"/>
      <c r="Q243" s="329"/>
      <c r="S243" s="329"/>
      <c r="T243" s="329"/>
      <c r="U243" s="329"/>
      <c r="W243" s="329"/>
      <c r="X243" s="29"/>
      <c r="Z243" s="329"/>
      <c r="AA243" s="329"/>
      <c r="AB243" s="329"/>
    </row>
    <row r="244" spans="1:30" x14ac:dyDescent="0.2">
      <c r="B244" s="114"/>
      <c r="C244" s="114"/>
      <c r="D244" s="114"/>
      <c r="E244" s="114"/>
      <c r="F244" s="114"/>
      <c r="G244" s="114"/>
      <c r="H244" s="114"/>
      <c r="I244" s="114"/>
      <c r="J244" s="114"/>
      <c r="K244" s="114"/>
      <c r="L244" s="114"/>
      <c r="M244" s="261"/>
      <c r="O244" s="318"/>
      <c r="P244" s="115"/>
      <c r="Q244" s="115"/>
      <c r="S244" s="115"/>
      <c r="T244" s="115"/>
      <c r="U244" s="115"/>
      <c r="W244" s="115"/>
      <c r="X244" s="29"/>
      <c r="Z244" s="115"/>
      <c r="AA244" s="115"/>
      <c r="AB244" s="115"/>
    </row>
    <row r="245" spans="1:30" x14ac:dyDescent="0.2">
      <c r="B245" s="29"/>
      <c r="C245" s="29"/>
      <c r="D245" s="29"/>
      <c r="E245" s="29"/>
      <c r="F245" s="29"/>
      <c r="N245" s="111"/>
      <c r="P245" s="29"/>
      <c r="Q245" s="29"/>
      <c r="S245" s="29"/>
      <c r="T245" s="29"/>
      <c r="U245" s="29"/>
      <c r="V245" s="29"/>
      <c r="W245" s="29"/>
      <c r="X245" s="29"/>
      <c r="Z245" s="29"/>
      <c r="AA245" s="29"/>
      <c r="AB245" s="29"/>
    </row>
    <row r="246" spans="1:30" hidden="1" x14ac:dyDescent="0.2">
      <c r="A246"/>
      <c r="B246" s="28"/>
      <c r="C246" s="28"/>
      <c r="D246" s="28"/>
      <c r="E246" s="28"/>
      <c r="F246" s="28"/>
      <c r="G246" s="28"/>
      <c r="H246" s="28"/>
      <c r="I246" s="28"/>
      <c r="J246" s="28"/>
      <c r="K246" s="28"/>
      <c r="L246" s="28"/>
      <c r="M246" s="260"/>
      <c r="N246" s="260"/>
      <c r="O246" s="28"/>
      <c r="P246" s="28"/>
      <c r="Q246"/>
      <c r="R246" s="29"/>
      <c r="S246"/>
      <c r="T246"/>
      <c r="U246"/>
      <c r="V246" s="29"/>
      <c r="W246"/>
      <c r="X246" s="28"/>
      <c r="Y246"/>
      <c r="Z246"/>
      <c r="AA246"/>
      <c r="AB246"/>
      <c r="AC246"/>
      <c r="AD246"/>
    </row>
    <row r="247" spans="1:30" hidden="1" x14ac:dyDescent="0.2">
      <c r="A247"/>
      <c r="B247" s="28"/>
      <c r="C247" s="28"/>
      <c r="D247" s="28"/>
      <c r="E247" s="28"/>
      <c r="F247" s="28"/>
      <c r="G247" s="28"/>
      <c r="H247" s="28"/>
      <c r="I247" s="28"/>
      <c r="J247" s="28"/>
      <c r="K247" s="28"/>
      <c r="L247" s="28"/>
      <c r="M247" s="260"/>
      <c r="N247" s="260"/>
      <c r="O247" s="28"/>
      <c r="P247" s="28"/>
      <c r="Q247"/>
      <c r="R247" s="29"/>
      <c r="S247"/>
      <c r="T247"/>
      <c r="U247"/>
      <c r="V247" s="29"/>
      <c r="W247"/>
      <c r="X247" s="28"/>
      <c r="Y247"/>
      <c r="Z247"/>
      <c r="AA247"/>
      <c r="AB247"/>
      <c r="AC247"/>
      <c r="AD247"/>
    </row>
    <row r="248" spans="1:30" hidden="1" x14ac:dyDescent="0.2">
      <c r="A248"/>
      <c r="B248" s="28"/>
      <c r="C248" s="28"/>
      <c r="D248" s="28"/>
      <c r="E248" s="28"/>
      <c r="F248" s="28"/>
      <c r="G248" s="28"/>
      <c r="H248" s="28"/>
      <c r="I248" s="28"/>
      <c r="J248" s="28"/>
      <c r="K248" s="28"/>
      <c r="L248" s="28"/>
      <c r="M248" s="260"/>
      <c r="N248" s="318"/>
      <c r="O248" s="28"/>
      <c r="P248" s="28"/>
      <c r="Q248"/>
      <c r="R248" s="118"/>
      <c r="S248"/>
      <c r="T248"/>
      <c r="U248"/>
      <c r="V248" s="29"/>
      <c r="W248"/>
      <c r="X248" s="329"/>
      <c r="Y248"/>
      <c r="Z248"/>
      <c r="AA248"/>
      <c r="AB248"/>
      <c r="AC248"/>
      <c r="AD248"/>
    </row>
    <row r="249" spans="1:30" hidden="1" x14ac:dyDescent="0.2">
      <c r="A249"/>
      <c r="B249" s="28"/>
      <c r="C249" s="28"/>
      <c r="D249" s="28"/>
      <c r="E249" s="28"/>
      <c r="F249" s="28"/>
      <c r="G249" s="28"/>
      <c r="H249" s="28"/>
      <c r="I249" s="28"/>
      <c r="J249" s="28"/>
      <c r="K249" s="28"/>
      <c r="L249" s="28"/>
      <c r="M249" s="260"/>
      <c r="N249" s="114"/>
      <c r="O249" s="28"/>
      <c r="P249" s="28"/>
      <c r="Q249"/>
      <c r="R249" s="118"/>
      <c r="S249"/>
      <c r="T249"/>
      <c r="U249"/>
      <c r="V249" s="29"/>
      <c r="W249"/>
      <c r="X249" s="115"/>
      <c r="Y249"/>
      <c r="Z249"/>
      <c r="AA249"/>
      <c r="AB249"/>
      <c r="AC249"/>
      <c r="AD249"/>
    </row>
    <row r="250" spans="1:30" hidden="1" x14ac:dyDescent="0.2">
      <c r="A250"/>
      <c r="B250" s="28"/>
      <c r="C250" s="28"/>
      <c r="D250" s="28"/>
      <c r="E250" s="28"/>
      <c r="F250" s="28"/>
      <c r="G250" s="28"/>
      <c r="H250" s="28"/>
      <c r="I250" s="28"/>
      <c r="J250" s="28"/>
      <c r="K250" s="28"/>
      <c r="L250" s="28"/>
      <c r="M250" s="260"/>
      <c r="O250" s="28"/>
      <c r="P250" s="28"/>
      <c r="Q250"/>
      <c r="R250" s="29"/>
      <c r="S250"/>
      <c r="T250"/>
      <c r="U250"/>
      <c r="V250" s="29"/>
      <c r="W250"/>
      <c r="X250" s="29"/>
      <c r="Y250"/>
      <c r="Z250"/>
      <c r="AA250"/>
      <c r="AB250"/>
      <c r="AC250"/>
      <c r="AD250"/>
    </row>
    <row r="251" spans="1:30" hidden="1" x14ac:dyDescent="0.2">
      <c r="A251"/>
      <c r="B251" s="28"/>
      <c r="C251" s="28"/>
      <c r="D251" s="28"/>
      <c r="E251" s="28"/>
      <c r="F251" s="28"/>
      <c r="G251" s="28"/>
      <c r="H251" s="28"/>
      <c r="I251" s="28"/>
      <c r="J251" s="28"/>
      <c r="K251" s="28"/>
      <c r="L251" s="28"/>
      <c r="M251" s="260"/>
      <c r="N251" s="28"/>
      <c r="O251" s="28"/>
      <c r="P251" s="28"/>
      <c r="Q251"/>
      <c r="R251" s="28"/>
      <c r="S251"/>
      <c r="T251"/>
      <c r="U251"/>
      <c r="V251" s="28"/>
      <c r="W251"/>
      <c r="X251"/>
      <c r="Y251"/>
      <c r="Z251"/>
      <c r="AA251"/>
      <c r="AB251"/>
      <c r="AC251"/>
      <c r="AD251"/>
    </row>
    <row r="252" spans="1:30" hidden="1" x14ac:dyDescent="0.2">
      <c r="A252"/>
      <c r="B252" s="28"/>
      <c r="C252" s="28"/>
      <c r="D252" s="28"/>
      <c r="E252" s="28"/>
      <c r="F252" s="28"/>
      <c r="G252" s="28"/>
      <c r="H252" s="28"/>
      <c r="I252" s="28"/>
      <c r="J252" s="28"/>
      <c r="K252" s="28"/>
      <c r="L252" s="28"/>
      <c r="M252" s="260"/>
      <c r="N252" s="28"/>
      <c r="O252" s="28"/>
      <c r="P252" s="28"/>
      <c r="Q252"/>
      <c r="R252" s="28"/>
      <c r="S252"/>
      <c r="T252"/>
      <c r="U252"/>
      <c r="V252" s="28"/>
      <c r="W252"/>
      <c r="X252"/>
      <c r="Y252"/>
      <c r="Z252"/>
      <c r="AA252"/>
      <c r="AB252"/>
      <c r="AC252"/>
      <c r="AD252"/>
    </row>
    <row r="253" spans="1:30" hidden="1" x14ac:dyDescent="0.2">
      <c r="A253"/>
      <c r="B253" s="28"/>
      <c r="C253" s="28"/>
      <c r="D253" s="28"/>
      <c r="E253" s="28"/>
      <c r="F253" s="28"/>
      <c r="G253" s="28"/>
      <c r="H253" s="28"/>
      <c r="I253" s="28"/>
      <c r="J253" s="28"/>
      <c r="K253" s="28"/>
      <c r="L253" s="28"/>
      <c r="M253" s="260"/>
      <c r="N253" s="28"/>
      <c r="O253" s="28"/>
      <c r="P253" s="28"/>
      <c r="Q253"/>
      <c r="R253" s="329"/>
      <c r="S253"/>
      <c r="T253"/>
      <c r="U253"/>
      <c r="V253" s="329"/>
      <c r="W253"/>
      <c r="X253"/>
      <c r="Y253"/>
      <c r="Z253"/>
      <c r="AA253"/>
      <c r="AB253"/>
      <c r="AC253"/>
      <c r="AD253"/>
    </row>
    <row r="254" spans="1:30" hidden="1" x14ac:dyDescent="0.2">
      <c r="A254"/>
      <c r="B254" s="28"/>
      <c r="C254" s="28"/>
      <c r="D254" s="28"/>
      <c r="E254" s="28"/>
      <c r="F254" s="28"/>
      <c r="G254" s="28"/>
      <c r="H254" s="28"/>
      <c r="I254" s="28"/>
      <c r="J254" s="28"/>
      <c r="K254" s="28"/>
      <c r="L254" s="28"/>
      <c r="M254" s="260"/>
      <c r="N254" s="28"/>
      <c r="O254" s="28"/>
      <c r="P254" s="28"/>
      <c r="Q254"/>
      <c r="R254" s="115"/>
      <c r="S254"/>
      <c r="T254"/>
      <c r="U254"/>
      <c r="V254" s="115"/>
      <c r="W254"/>
      <c r="X254"/>
      <c r="Y254"/>
      <c r="Z254"/>
      <c r="AA254"/>
      <c r="AB254"/>
      <c r="AC254"/>
      <c r="AD254"/>
    </row>
    <row r="255" spans="1:30" hidden="1" x14ac:dyDescent="0.2">
      <c r="A255"/>
      <c r="B255" s="28"/>
      <c r="C255" s="28"/>
      <c r="D255" s="28"/>
      <c r="E255" s="28"/>
      <c r="F255" s="28"/>
      <c r="G255" s="28"/>
      <c r="H255" s="28"/>
      <c r="I255" s="28"/>
      <c r="J255" s="28"/>
      <c r="K255" s="28"/>
      <c r="L255" s="28"/>
      <c r="M255" s="260"/>
      <c r="N255" s="28"/>
      <c r="O255" s="28"/>
      <c r="P255" s="28"/>
      <c r="Q255"/>
      <c r="R255" s="29"/>
      <c r="S255"/>
      <c r="T255"/>
      <c r="U255"/>
      <c r="V255" s="29"/>
      <c r="W255"/>
      <c r="X255"/>
      <c r="Y255"/>
      <c r="Z255"/>
      <c r="AA255"/>
      <c r="AB255"/>
      <c r="AC255"/>
      <c r="AD255"/>
    </row>
    <row r="256" spans="1:30" hidden="1" x14ac:dyDescent="0.2">
      <c r="A256"/>
      <c r="B256" s="28"/>
      <c r="C256" s="28"/>
      <c r="D256" s="28"/>
      <c r="E256" s="28"/>
      <c r="F256" s="28"/>
      <c r="G256" s="28"/>
      <c r="H256" s="28"/>
      <c r="I256" s="28"/>
      <c r="J256" s="28"/>
      <c r="K256" s="28"/>
      <c r="L256" s="28"/>
      <c r="M256" s="260"/>
      <c r="N256" s="28"/>
      <c r="O256" s="28"/>
      <c r="P256" s="28"/>
      <c r="Q256"/>
      <c r="R256"/>
      <c r="S256"/>
      <c r="T256"/>
      <c r="U256"/>
      <c r="V256"/>
      <c r="W256"/>
      <c r="X256"/>
      <c r="Y256"/>
      <c r="Z256"/>
      <c r="AA256"/>
      <c r="AB256"/>
      <c r="AC256"/>
      <c r="AD256"/>
    </row>
    <row r="257" spans="1:30" hidden="1" x14ac:dyDescent="0.2">
      <c r="A257"/>
      <c r="B257" s="28"/>
      <c r="C257" s="28"/>
      <c r="D257" s="28"/>
      <c r="E257" s="28"/>
      <c r="F257" s="28"/>
      <c r="G257" s="28"/>
      <c r="H257" s="28"/>
      <c r="I257" s="28"/>
      <c r="J257" s="28"/>
      <c r="K257" s="28"/>
      <c r="L257" s="28"/>
      <c r="M257" s="260"/>
      <c r="N257" s="28"/>
      <c r="O257" s="28"/>
      <c r="P257" s="28"/>
      <c r="Q257"/>
      <c r="R257"/>
      <c r="S257"/>
      <c r="T257"/>
      <c r="U257"/>
      <c r="V257"/>
      <c r="W257"/>
      <c r="X257"/>
      <c r="Y257"/>
      <c r="Z257"/>
      <c r="AA257"/>
      <c r="AB257"/>
      <c r="AC257"/>
      <c r="AD257"/>
    </row>
    <row r="258" spans="1:30" hidden="1" x14ac:dyDescent="0.2">
      <c r="A258"/>
      <c r="B258" s="28"/>
      <c r="C258" s="28"/>
      <c r="D258" s="28"/>
      <c r="E258" s="28"/>
      <c r="F258" s="28"/>
      <c r="G258" s="28"/>
      <c r="H258" s="28"/>
      <c r="I258" s="28"/>
      <c r="J258" s="28"/>
      <c r="K258" s="28"/>
      <c r="L258" s="28"/>
      <c r="M258" s="260"/>
      <c r="N258" s="28"/>
      <c r="O258" s="28"/>
      <c r="P258" s="28"/>
      <c r="Q258"/>
      <c r="R258"/>
      <c r="S258"/>
      <c r="T258"/>
      <c r="U258"/>
      <c r="V258"/>
      <c r="W258"/>
      <c r="X258"/>
      <c r="Y258"/>
      <c r="Z258"/>
      <c r="AA258"/>
      <c r="AB258"/>
      <c r="AC258"/>
      <c r="AD258"/>
    </row>
    <row r="259" spans="1:30" hidden="1" x14ac:dyDescent="0.2">
      <c r="A259"/>
      <c r="B259" s="28"/>
      <c r="C259" s="28"/>
      <c r="D259" s="28"/>
      <c r="E259" s="28"/>
      <c r="F259" s="28"/>
      <c r="G259" s="28"/>
      <c r="H259" s="28"/>
      <c r="I259" s="28"/>
      <c r="J259" s="28"/>
      <c r="K259" s="28"/>
      <c r="L259" s="28"/>
      <c r="M259" s="260"/>
      <c r="N259" s="28"/>
      <c r="O259" s="28"/>
      <c r="P259" s="28"/>
      <c r="Q259"/>
      <c r="R259"/>
      <c r="S259"/>
      <c r="T259"/>
      <c r="U259"/>
      <c r="V259"/>
      <c r="W259"/>
      <c r="X259"/>
      <c r="Y259"/>
      <c r="Z259"/>
      <c r="AA259"/>
      <c r="AB259"/>
      <c r="AC259"/>
      <c r="AD259"/>
    </row>
    <row r="260" spans="1:30" hidden="1" x14ac:dyDescent="0.2">
      <c r="A260"/>
      <c r="B260" s="28"/>
      <c r="C260" s="28"/>
      <c r="D260" s="28"/>
      <c r="E260" s="28"/>
      <c r="F260" s="28"/>
      <c r="G260" s="28"/>
      <c r="H260" s="28"/>
      <c r="I260" s="28"/>
      <c r="J260" s="28"/>
      <c r="K260" s="28"/>
      <c r="L260" s="28"/>
      <c r="M260" s="260"/>
      <c r="N260" s="28"/>
      <c r="O260" s="28"/>
      <c r="P260" s="28"/>
      <c r="Q260"/>
      <c r="R260"/>
      <c r="S260"/>
      <c r="T260"/>
      <c r="U260"/>
      <c r="V260"/>
      <c r="W260"/>
      <c r="X260"/>
      <c r="Y260"/>
      <c r="Z260"/>
      <c r="AA260"/>
      <c r="AB260"/>
      <c r="AC260"/>
      <c r="AD260"/>
    </row>
    <row r="261" spans="1:30" hidden="1" x14ac:dyDescent="0.2">
      <c r="A261"/>
      <c r="B261" s="28"/>
      <c r="C261" s="28"/>
      <c r="D261" s="28"/>
      <c r="E261" s="28"/>
      <c r="F261" s="28"/>
      <c r="G261" s="28"/>
      <c r="H261" s="28"/>
      <c r="I261" s="28"/>
      <c r="J261" s="28"/>
      <c r="K261" s="28"/>
      <c r="L261" s="28"/>
      <c r="M261" s="260"/>
      <c r="N261" s="28"/>
      <c r="O261" s="28"/>
      <c r="P261" s="28"/>
      <c r="Q261"/>
      <c r="R261"/>
      <c r="S261"/>
      <c r="T261"/>
      <c r="U261"/>
      <c r="V261"/>
      <c r="W261"/>
      <c r="X261"/>
      <c r="Y261"/>
      <c r="Z261"/>
      <c r="AA261"/>
      <c r="AB261"/>
      <c r="AC261"/>
      <c r="AD261"/>
    </row>
    <row r="262" spans="1:30" hidden="1" x14ac:dyDescent="0.2">
      <c r="A262"/>
      <c r="B262" s="28"/>
      <c r="C262" s="28"/>
      <c r="D262" s="28"/>
      <c r="E262" s="28"/>
      <c r="F262" s="28"/>
      <c r="G262" s="28"/>
      <c r="H262" s="28"/>
      <c r="I262" s="28"/>
      <c r="J262" s="28"/>
      <c r="K262" s="28"/>
      <c r="L262" s="28"/>
      <c r="M262" s="260"/>
      <c r="N262" s="28"/>
      <c r="O262" s="28"/>
      <c r="P262" s="28"/>
      <c r="Q262"/>
      <c r="R262"/>
      <c r="S262"/>
      <c r="T262"/>
      <c r="U262"/>
      <c r="V262"/>
      <c r="W262"/>
      <c r="X262"/>
      <c r="Y262"/>
      <c r="Z262"/>
      <c r="AA262"/>
      <c r="AB262"/>
      <c r="AC262"/>
      <c r="AD262"/>
    </row>
    <row r="263" spans="1:30" hidden="1" x14ac:dyDescent="0.2">
      <c r="A263"/>
      <c r="B263" s="28"/>
      <c r="C263" s="28"/>
      <c r="D263" s="28"/>
      <c r="E263" s="28"/>
      <c r="F263" s="28"/>
      <c r="G263" s="28"/>
      <c r="H263" s="28"/>
      <c r="I263" s="28"/>
      <c r="J263" s="28"/>
      <c r="K263" s="28"/>
      <c r="L263" s="28"/>
      <c r="M263" s="260"/>
      <c r="N263" s="28"/>
      <c r="O263" s="28"/>
      <c r="P263" s="28"/>
      <c r="Q263"/>
      <c r="R263"/>
      <c r="S263"/>
      <c r="T263"/>
      <c r="U263"/>
      <c r="V263"/>
      <c r="W263"/>
      <c r="X263"/>
      <c r="Y263"/>
      <c r="Z263"/>
      <c r="AA263"/>
      <c r="AB263"/>
      <c r="AC263"/>
      <c r="AD263"/>
    </row>
    <row r="264" spans="1:30" hidden="1" x14ac:dyDescent="0.2">
      <c r="A264"/>
      <c r="B264" s="28"/>
      <c r="C264" s="28"/>
      <c r="D264" s="28"/>
      <c r="E264" s="28"/>
      <c r="F264" s="28"/>
      <c r="G264" s="28"/>
      <c r="H264" s="28"/>
      <c r="I264" s="28"/>
      <c r="J264" s="28"/>
      <c r="K264" s="28"/>
      <c r="L264" s="28"/>
      <c r="M264" s="260"/>
      <c r="N264" s="28"/>
      <c r="O264" s="28"/>
      <c r="P264" s="28"/>
      <c r="Q264"/>
      <c r="R264"/>
      <c r="S264"/>
      <c r="T264"/>
      <c r="U264"/>
      <c r="V264"/>
      <c r="W264"/>
      <c r="X264"/>
      <c r="Y264"/>
      <c r="Z264"/>
      <c r="AA264"/>
      <c r="AB264"/>
      <c r="AC264"/>
      <c r="AD264"/>
    </row>
    <row r="265" spans="1:30" hidden="1" x14ac:dyDescent="0.2">
      <c r="A265"/>
      <c r="B265" s="28"/>
      <c r="C265" s="28"/>
      <c r="D265" s="28"/>
      <c r="E265" s="28"/>
      <c r="F265" s="28"/>
      <c r="G265" s="28"/>
      <c r="H265" s="28"/>
      <c r="I265" s="28"/>
      <c r="J265" s="28"/>
      <c r="K265" s="28"/>
      <c r="L265" s="28"/>
      <c r="M265" s="260"/>
      <c r="N265" s="28"/>
      <c r="O265" s="28"/>
      <c r="P265" s="28"/>
      <c r="Q265"/>
      <c r="R265"/>
      <c r="S265"/>
      <c r="T265"/>
      <c r="U265"/>
      <c r="V265"/>
      <c r="W265"/>
      <c r="X265"/>
      <c r="Y265"/>
      <c r="Z265"/>
      <c r="AA265"/>
      <c r="AB265"/>
      <c r="AC265"/>
      <c r="AD265"/>
    </row>
    <row r="266" spans="1:30" hidden="1" x14ac:dyDescent="0.2">
      <c r="A266"/>
      <c r="B266" s="28"/>
      <c r="C266" s="28"/>
      <c r="D266" s="28"/>
      <c r="E266" s="28"/>
      <c r="F266" s="28"/>
      <c r="G266" s="28"/>
      <c r="H266" s="28"/>
      <c r="I266" s="28"/>
      <c r="J266" s="28"/>
      <c r="K266" s="28"/>
      <c r="L266" s="28"/>
      <c r="M266" s="260"/>
      <c r="N266" s="28"/>
      <c r="O266" s="28"/>
      <c r="P266" s="28"/>
      <c r="Q266"/>
      <c r="R266"/>
      <c r="S266"/>
      <c r="T266"/>
      <c r="U266"/>
      <c r="V266"/>
      <c r="W266"/>
      <c r="X266"/>
      <c r="Y266"/>
      <c r="Z266"/>
      <c r="AA266"/>
      <c r="AB266"/>
      <c r="AC266"/>
      <c r="AD266"/>
    </row>
    <row r="267" spans="1:30" hidden="1" x14ac:dyDescent="0.2">
      <c r="A267"/>
      <c r="B267" s="28"/>
      <c r="C267" s="28"/>
      <c r="D267" s="28"/>
      <c r="E267" s="28"/>
      <c r="F267" s="28"/>
      <c r="G267" s="28"/>
      <c r="H267" s="28"/>
      <c r="I267" s="28"/>
      <c r="J267" s="28"/>
      <c r="K267" s="28"/>
      <c r="L267" s="28"/>
      <c r="M267" s="260"/>
      <c r="N267" s="28"/>
      <c r="O267" s="28"/>
      <c r="P267" s="28"/>
      <c r="Q267"/>
      <c r="R267"/>
      <c r="S267"/>
      <c r="T267"/>
      <c r="U267"/>
      <c r="V267"/>
      <c r="W267"/>
      <c r="X267"/>
      <c r="Y267"/>
      <c r="Z267"/>
      <c r="AA267"/>
      <c r="AB267"/>
      <c r="AC267"/>
      <c r="AD267"/>
    </row>
    <row r="268" spans="1:30" hidden="1" x14ac:dyDescent="0.2">
      <c r="A268"/>
      <c r="B268" s="28"/>
      <c r="C268" s="28"/>
      <c r="D268" s="28"/>
      <c r="E268" s="28"/>
      <c r="F268" s="28"/>
      <c r="G268" s="28"/>
      <c r="H268" s="28"/>
      <c r="I268" s="28"/>
      <c r="J268" s="28"/>
      <c r="K268" s="28"/>
      <c r="L268" s="28"/>
      <c r="M268" s="260"/>
      <c r="N268" s="28"/>
      <c r="O268" s="28"/>
      <c r="P268" s="28"/>
      <c r="Q268"/>
      <c r="R268"/>
      <c r="S268"/>
      <c r="T268"/>
      <c r="U268"/>
      <c r="V268"/>
      <c r="W268"/>
      <c r="X268"/>
      <c r="Y268"/>
      <c r="Z268"/>
      <c r="AA268"/>
      <c r="AB268"/>
      <c r="AC268"/>
      <c r="AD268"/>
    </row>
    <row r="269" spans="1:30" hidden="1" x14ac:dyDescent="0.2">
      <c r="A269"/>
      <c r="B269" s="28"/>
      <c r="C269" s="28"/>
      <c r="D269" s="28"/>
      <c r="E269" s="28"/>
      <c r="F269" s="28"/>
      <c r="G269" s="28"/>
      <c r="H269" s="28"/>
      <c r="I269" s="28"/>
      <c r="J269" s="28"/>
      <c r="K269" s="28"/>
      <c r="L269" s="28"/>
      <c r="M269" s="260"/>
      <c r="N269" s="28"/>
      <c r="O269" s="28"/>
      <c r="P269" s="28"/>
      <c r="Q269"/>
      <c r="R269"/>
      <c r="S269"/>
      <c r="T269"/>
      <c r="U269"/>
      <c r="V269"/>
      <c r="W269"/>
      <c r="X269"/>
      <c r="Y269"/>
      <c r="Z269"/>
      <c r="AA269"/>
      <c r="AB269"/>
      <c r="AC269"/>
      <c r="AD269"/>
    </row>
    <row r="270" spans="1:30" hidden="1" x14ac:dyDescent="0.2">
      <c r="A270"/>
      <c r="B270" s="28"/>
      <c r="C270" s="28"/>
      <c r="D270" s="28"/>
      <c r="E270" s="28"/>
      <c r="F270" s="28"/>
      <c r="G270" s="28"/>
      <c r="H270" s="28"/>
      <c r="I270" s="28"/>
      <c r="J270" s="28"/>
      <c r="K270" s="28"/>
      <c r="L270" s="28"/>
      <c r="M270" s="260"/>
      <c r="N270" s="28"/>
      <c r="O270" s="28"/>
      <c r="P270" s="28"/>
      <c r="Q270"/>
      <c r="R270"/>
      <c r="S270"/>
      <c r="T270"/>
      <c r="U270"/>
      <c r="V270"/>
      <c r="W270"/>
      <c r="X270"/>
      <c r="Y270"/>
      <c r="Z270"/>
      <c r="AA270"/>
      <c r="AB270"/>
      <c r="AC270"/>
      <c r="AD270"/>
    </row>
    <row r="271" spans="1:30" hidden="1" x14ac:dyDescent="0.2">
      <c r="A271"/>
      <c r="B271" s="28"/>
      <c r="C271" s="28"/>
      <c r="D271" s="28"/>
      <c r="E271" s="28"/>
      <c r="F271" s="28"/>
      <c r="G271" s="28"/>
      <c r="H271" s="28"/>
      <c r="I271" s="28"/>
      <c r="J271" s="28"/>
      <c r="K271" s="28"/>
      <c r="L271" s="28"/>
      <c r="M271" s="260"/>
      <c r="N271" s="28"/>
      <c r="O271" s="28"/>
      <c r="P271" s="28"/>
      <c r="Q271"/>
      <c r="R271"/>
      <c r="S271"/>
      <c r="T271"/>
      <c r="U271"/>
      <c r="V271"/>
      <c r="W271"/>
      <c r="X271"/>
      <c r="Y271"/>
      <c r="Z271"/>
      <c r="AA271"/>
      <c r="AB271"/>
      <c r="AC271"/>
      <c r="AD271"/>
    </row>
    <row r="272" spans="1:30" hidden="1" x14ac:dyDescent="0.2">
      <c r="A272"/>
      <c r="B272" s="28"/>
      <c r="C272" s="28"/>
      <c r="D272" s="28"/>
      <c r="E272" s="28"/>
      <c r="F272" s="28"/>
      <c r="G272" s="28"/>
      <c r="H272" s="28"/>
      <c r="I272" s="28"/>
      <c r="J272" s="28"/>
      <c r="K272" s="28"/>
      <c r="L272" s="28"/>
      <c r="M272" s="260"/>
      <c r="N272" s="28"/>
      <c r="O272" s="28"/>
      <c r="P272" s="28"/>
      <c r="Q272"/>
      <c r="R272"/>
      <c r="S272"/>
      <c r="T272"/>
      <c r="U272"/>
      <c r="V272"/>
      <c r="W272"/>
      <c r="X272"/>
      <c r="Y272"/>
      <c r="Z272"/>
      <c r="AA272"/>
      <c r="AB272"/>
      <c r="AC272"/>
      <c r="AD272"/>
    </row>
    <row r="273" spans="1:30" hidden="1" x14ac:dyDescent="0.2">
      <c r="A273"/>
      <c r="B273" s="28"/>
      <c r="C273" s="28"/>
      <c r="D273" s="28"/>
      <c r="E273" s="28"/>
      <c r="F273" s="28"/>
      <c r="G273" s="28"/>
      <c r="H273" s="28"/>
      <c r="I273" s="28"/>
      <c r="J273" s="28"/>
      <c r="K273" s="28"/>
      <c r="L273" s="28"/>
      <c r="M273" s="260"/>
      <c r="N273" s="28"/>
      <c r="O273" s="28"/>
      <c r="P273" s="28"/>
      <c r="Q273"/>
      <c r="R273"/>
      <c r="S273"/>
      <c r="T273"/>
      <c r="U273"/>
      <c r="V273"/>
      <c r="W273"/>
      <c r="X273"/>
      <c r="Y273"/>
      <c r="Z273"/>
      <c r="AA273"/>
      <c r="AB273"/>
      <c r="AC273"/>
      <c r="AD273"/>
    </row>
    <row r="274" spans="1:30" hidden="1" x14ac:dyDescent="0.2">
      <c r="A274"/>
      <c r="B274" s="28"/>
      <c r="C274" s="28"/>
      <c r="D274" s="28"/>
      <c r="E274" s="28"/>
      <c r="F274" s="28"/>
      <c r="G274" s="28"/>
      <c r="H274" s="28"/>
      <c r="I274" s="28"/>
      <c r="J274" s="28"/>
      <c r="K274" s="28"/>
      <c r="L274" s="28"/>
      <c r="M274" s="260"/>
      <c r="N274" s="28"/>
      <c r="O274" s="28"/>
      <c r="P274" s="28"/>
      <c r="Q274"/>
      <c r="R274"/>
      <c r="S274"/>
      <c r="T274"/>
      <c r="U274"/>
      <c r="V274"/>
      <c r="W274"/>
      <c r="X274"/>
      <c r="Y274"/>
      <c r="Z274"/>
      <c r="AA274"/>
      <c r="AB274"/>
      <c r="AC274"/>
      <c r="AD274"/>
    </row>
    <row r="275" spans="1:30" hidden="1" x14ac:dyDescent="0.2">
      <c r="A275"/>
      <c r="B275" s="28"/>
      <c r="C275" s="28"/>
      <c r="D275" s="28"/>
      <c r="E275" s="28"/>
      <c r="F275" s="28"/>
      <c r="G275" s="28"/>
      <c r="H275" s="28"/>
      <c r="I275" s="28"/>
      <c r="J275" s="28"/>
      <c r="K275" s="28"/>
      <c r="L275" s="28"/>
      <c r="M275" s="260"/>
      <c r="N275" s="28"/>
      <c r="O275" s="28"/>
      <c r="P275" s="28"/>
      <c r="Q275"/>
      <c r="R275"/>
      <c r="S275"/>
      <c r="T275"/>
      <c r="U275"/>
      <c r="V275"/>
      <c r="W275"/>
      <c r="X275"/>
      <c r="Y275"/>
      <c r="Z275"/>
      <c r="AA275"/>
      <c r="AB275"/>
      <c r="AC275"/>
      <c r="AD275"/>
    </row>
    <row r="276" spans="1:30" hidden="1" x14ac:dyDescent="0.2">
      <c r="A276"/>
      <c r="B276" s="28"/>
      <c r="C276" s="28"/>
      <c r="D276" s="28"/>
      <c r="E276" s="28"/>
      <c r="F276" s="28"/>
      <c r="G276" s="28"/>
      <c r="H276" s="28"/>
      <c r="I276" s="28"/>
      <c r="J276" s="28"/>
      <c r="K276" s="28"/>
      <c r="L276" s="28"/>
      <c r="M276" s="260"/>
      <c r="N276" s="28"/>
      <c r="O276" s="28"/>
      <c r="P276" s="28"/>
      <c r="Q276"/>
      <c r="R276"/>
      <c r="S276"/>
      <c r="T276"/>
      <c r="U276"/>
      <c r="V276"/>
      <c r="W276"/>
      <c r="X276"/>
      <c r="Y276"/>
      <c r="Z276"/>
      <c r="AA276"/>
      <c r="AB276"/>
      <c r="AC276"/>
      <c r="AD276"/>
    </row>
    <row r="277" spans="1:30" hidden="1" x14ac:dyDescent="0.2">
      <c r="A277"/>
      <c r="B277" s="28"/>
      <c r="C277" s="28"/>
      <c r="D277" s="28"/>
      <c r="E277" s="28"/>
      <c r="F277" s="28"/>
      <c r="G277" s="28"/>
      <c r="H277" s="28"/>
      <c r="I277" s="28"/>
      <c r="J277" s="28"/>
      <c r="K277" s="28"/>
      <c r="L277" s="28"/>
      <c r="M277" s="260"/>
      <c r="N277" s="28"/>
      <c r="O277" s="28"/>
      <c r="P277" s="28"/>
      <c r="Q277"/>
      <c r="R277"/>
      <c r="S277"/>
      <c r="T277"/>
      <c r="U277"/>
      <c r="V277"/>
      <c r="W277"/>
      <c r="X277"/>
      <c r="Y277"/>
      <c r="Z277"/>
      <c r="AA277"/>
      <c r="AB277"/>
      <c r="AC277"/>
      <c r="AD277"/>
    </row>
    <row r="278" spans="1:30" hidden="1" x14ac:dyDescent="0.2">
      <c r="A278"/>
      <c r="B278" s="28"/>
      <c r="C278" s="28"/>
      <c r="D278" s="28"/>
      <c r="E278" s="28"/>
      <c r="F278" s="28"/>
      <c r="G278" s="28"/>
      <c r="H278" s="28"/>
      <c r="I278" s="28"/>
      <c r="J278" s="28"/>
      <c r="K278" s="28"/>
      <c r="L278" s="28"/>
      <c r="M278" s="260"/>
      <c r="N278" s="28"/>
      <c r="O278" s="28"/>
      <c r="P278" s="28"/>
      <c r="Q278"/>
      <c r="R278"/>
      <c r="S278"/>
      <c r="T278"/>
      <c r="U278"/>
      <c r="V278"/>
      <c r="W278"/>
      <c r="X278"/>
      <c r="Y278"/>
      <c r="Z278"/>
      <c r="AA278"/>
      <c r="AB278"/>
      <c r="AC278"/>
      <c r="AD278"/>
    </row>
    <row r="279" spans="1:30" hidden="1" x14ac:dyDescent="0.2">
      <c r="A279"/>
      <c r="B279" s="28"/>
      <c r="C279" s="28"/>
      <c r="D279" s="28"/>
      <c r="E279" s="28"/>
      <c r="F279" s="28"/>
      <c r="G279" s="28"/>
      <c r="H279" s="28"/>
      <c r="I279" s="28"/>
      <c r="J279" s="28"/>
      <c r="K279" s="28"/>
      <c r="L279" s="28"/>
      <c r="M279" s="260"/>
      <c r="N279" s="28"/>
      <c r="O279" s="28"/>
      <c r="P279" s="28"/>
      <c r="Q279"/>
      <c r="R279"/>
      <c r="S279"/>
      <c r="T279"/>
      <c r="U279"/>
      <c r="V279"/>
      <c r="W279"/>
      <c r="X279"/>
      <c r="Y279"/>
      <c r="Z279"/>
      <c r="AA279"/>
      <c r="AB279"/>
      <c r="AC279"/>
      <c r="AD279"/>
    </row>
    <row r="280" spans="1:30" x14ac:dyDescent="0.2">
      <c r="N280" s="28"/>
    </row>
    <row r="281" spans="1:30" x14ac:dyDescent="0.2">
      <c r="N281" s="28"/>
    </row>
    <row r="282" spans="1:30" x14ac:dyDescent="0.2">
      <c r="N282" s="28"/>
    </row>
    <row r="283" spans="1:30" x14ac:dyDescent="0.2">
      <c r="N283" s="28"/>
    </row>
    <row r="284" spans="1:30" x14ac:dyDescent="0.2">
      <c r="N284" s="28"/>
    </row>
    <row r="285" spans="1:30" x14ac:dyDescent="0.2">
      <c r="R285" s="118"/>
    </row>
    <row r="286" spans="1:30" x14ac:dyDescent="0.2">
      <c r="R286" s="118"/>
    </row>
    <row r="287" spans="1:30" x14ac:dyDescent="0.2">
      <c r="R287" s="118"/>
    </row>
    <row r="288" spans="1:30" hidden="1" x14ac:dyDescent="0.2">
      <c r="R288" s="118"/>
      <c r="V288"/>
    </row>
    <row r="289" spans="18:22" hidden="1" x14ac:dyDescent="0.2">
      <c r="R289" s="118"/>
      <c r="V289"/>
    </row>
  </sheetData>
  <sheetProtection algorithmName="SHA-512" hashValue="irDIInVAZyUbkHm3MQw7mS/VFI60w4VDdXdyZU6LXVSJyuMS7AUpEW4mVCVqDaA2AjcgJi9Vdmfhc9rLtAfnmg==" saltValue="VuDZMPgdZdiYR+TNFnKkqA==" spinCount="100000" sheet="1" formatColumns="0" formatRows="0" selectLockedCells="1"/>
  <mergeCells count="195">
    <mergeCell ref="B233:J233"/>
    <mergeCell ref="B235:J235"/>
    <mergeCell ref="B236:J236"/>
    <mergeCell ref="B237:J237"/>
    <mergeCell ref="B238:J238"/>
    <mergeCell ref="B239:J239"/>
    <mergeCell ref="B243:K243"/>
    <mergeCell ref="J220:L220"/>
    <mergeCell ref="B222:J222"/>
    <mergeCell ref="B223:J223"/>
    <mergeCell ref="B224:J224"/>
    <mergeCell ref="B225:J225"/>
    <mergeCell ref="B226:J226"/>
    <mergeCell ref="B227:J227"/>
    <mergeCell ref="B229:J229"/>
    <mergeCell ref="B230:J230"/>
    <mergeCell ref="B231:J231"/>
    <mergeCell ref="B232:J232"/>
    <mergeCell ref="B221:J221"/>
    <mergeCell ref="B186:K186"/>
    <mergeCell ref="B187:K187"/>
    <mergeCell ref="B190:E190"/>
    <mergeCell ref="B180:K180"/>
    <mergeCell ref="B181:K181"/>
    <mergeCell ref="B182:K182"/>
    <mergeCell ref="B183:K183"/>
    <mergeCell ref="B184:K184"/>
    <mergeCell ref="B185:K185"/>
    <mergeCell ref="B175:K175"/>
    <mergeCell ref="B176:K176"/>
    <mergeCell ref="B177:K177"/>
    <mergeCell ref="B178:K178"/>
    <mergeCell ref="B179:K179"/>
    <mergeCell ref="B168:K168"/>
    <mergeCell ref="B169:K169"/>
    <mergeCell ref="B170:K170"/>
    <mergeCell ref="B171:K171"/>
    <mergeCell ref="B172:K172"/>
    <mergeCell ref="B173:K173"/>
    <mergeCell ref="B163:K163"/>
    <mergeCell ref="B164:K164"/>
    <mergeCell ref="B165:K165"/>
    <mergeCell ref="B166:K166"/>
    <mergeCell ref="B167:K167"/>
    <mergeCell ref="B156:K156"/>
    <mergeCell ref="B157:K157"/>
    <mergeCell ref="B160:E160"/>
    <mergeCell ref="B174:K174"/>
    <mergeCell ref="B150:K150"/>
    <mergeCell ref="B151:K151"/>
    <mergeCell ref="B152:K152"/>
    <mergeCell ref="B153:K153"/>
    <mergeCell ref="B154:K154"/>
    <mergeCell ref="B155:K155"/>
    <mergeCell ref="V160:V161"/>
    <mergeCell ref="X160:X161"/>
    <mergeCell ref="B162:K162"/>
    <mergeCell ref="B145:K145"/>
    <mergeCell ref="B146:K146"/>
    <mergeCell ref="B147:K147"/>
    <mergeCell ref="B148:K148"/>
    <mergeCell ref="B149:K149"/>
    <mergeCell ref="B138:K138"/>
    <mergeCell ref="B139:K139"/>
    <mergeCell ref="B140:K140"/>
    <mergeCell ref="B141:K141"/>
    <mergeCell ref="B142:K142"/>
    <mergeCell ref="B143:K143"/>
    <mergeCell ref="B133:K133"/>
    <mergeCell ref="B134:K134"/>
    <mergeCell ref="B135:K135"/>
    <mergeCell ref="B136:K136"/>
    <mergeCell ref="B137:K137"/>
    <mergeCell ref="B126:D126"/>
    <mergeCell ref="B127:D127"/>
    <mergeCell ref="B130:E130"/>
    <mergeCell ref="B144:K144"/>
    <mergeCell ref="B120:D120"/>
    <mergeCell ref="B121:D121"/>
    <mergeCell ref="B122:D122"/>
    <mergeCell ref="B123:D123"/>
    <mergeCell ref="B124:D124"/>
    <mergeCell ref="B125:D125"/>
    <mergeCell ref="X130:X131"/>
    <mergeCell ref="V130:V131"/>
    <mergeCell ref="B132:K132"/>
    <mergeCell ref="B115:D115"/>
    <mergeCell ref="B116:D116"/>
    <mergeCell ref="B117:D117"/>
    <mergeCell ref="B118:D118"/>
    <mergeCell ref="B119:D119"/>
    <mergeCell ref="B108:D108"/>
    <mergeCell ref="B109:D109"/>
    <mergeCell ref="B110:D110"/>
    <mergeCell ref="B111:D111"/>
    <mergeCell ref="B112:D112"/>
    <mergeCell ref="B113:D113"/>
    <mergeCell ref="B103:D103"/>
    <mergeCell ref="B104:D104"/>
    <mergeCell ref="B105:D105"/>
    <mergeCell ref="B106:D106"/>
    <mergeCell ref="B107:D107"/>
    <mergeCell ref="B96:I96"/>
    <mergeCell ref="B97:I97"/>
    <mergeCell ref="B100:E100"/>
    <mergeCell ref="B114:D114"/>
    <mergeCell ref="B90:I90"/>
    <mergeCell ref="B91:I91"/>
    <mergeCell ref="B92:I92"/>
    <mergeCell ref="B93:I93"/>
    <mergeCell ref="B94:I94"/>
    <mergeCell ref="B95:I95"/>
    <mergeCell ref="V100:V101"/>
    <mergeCell ref="X100:X101"/>
    <mergeCell ref="B102:D102"/>
    <mergeCell ref="B86:I86"/>
    <mergeCell ref="B87:I87"/>
    <mergeCell ref="B88:I88"/>
    <mergeCell ref="B89:I89"/>
    <mergeCell ref="B78:I78"/>
    <mergeCell ref="B79:I79"/>
    <mergeCell ref="B80:I80"/>
    <mergeCell ref="B81:I81"/>
    <mergeCell ref="B82:I82"/>
    <mergeCell ref="B83:I83"/>
    <mergeCell ref="B74:I74"/>
    <mergeCell ref="B75:I75"/>
    <mergeCell ref="B76:I76"/>
    <mergeCell ref="B77:I77"/>
    <mergeCell ref="B66:I66"/>
    <mergeCell ref="B67:I67"/>
    <mergeCell ref="B70:E70"/>
    <mergeCell ref="B84:I84"/>
    <mergeCell ref="B85:I85"/>
    <mergeCell ref="B61:I61"/>
    <mergeCell ref="B62:I62"/>
    <mergeCell ref="B63:I63"/>
    <mergeCell ref="B64:I64"/>
    <mergeCell ref="B65:I65"/>
    <mergeCell ref="V70:V71"/>
    <mergeCell ref="X70:X71"/>
    <mergeCell ref="B72:I72"/>
    <mergeCell ref="B73:I73"/>
    <mergeCell ref="B58:I58"/>
    <mergeCell ref="B59:I59"/>
    <mergeCell ref="B48:I48"/>
    <mergeCell ref="B49:I49"/>
    <mergeCell ref="B50:I50"/>
    <mergeCell ref="B51:I51"/>
    <mergeCell ref="B52:I52"/>
    <mergeCell ref="B53:I53"/>
    <mergeCell ref="B60:I60"/>
    <mergeCell ref="B45:I45"/>
    <mergeCell ref="B46:I46"/>
    <mergeCell ref="B47:I47"/>
    <mergeCell ref="V40:V41"/>
    <mergeCell ref="X40:X41"/>
    <mergeCell ref="B54:I54"/>
    <mergeCell ref="B55:I55"/>
    <mergeCell ref="B56:I56"/>
    <mergeCell ref="B57:I57"/>
    <mergeCell ref="C4:D4"/>
    <mergeCell ref="C5:D5"/>
    <mergeCell ref="C6:D6"/>
    <mergeCell ref="C7:D7"/>
    <mergeCell ref="C8:D8"/>
    <mergeCell ref="C9:D9"/>
    <mergeCell ref="B42:I42"/>
    <mergeCell ref="B43:I43"/>
    <mergeCell ref="B44:I44"/>
    <mergeCell ref="B193:L193"/>
    <mergeCell ref="B194:L194"/>
    <mergeCell ref="B195:L195"/>
    <mergeCell ref="B196:L196"/>
    <mergeCell ref="B197:L197"/>
    <mergeCell ref="B198:L198"/>
    <mergeCell ref="B199:L199"/>
    <mergeCell ref="B200:L200"/>
    <mergeCell ref="B201:L201"/>
    <mergeCell ref="B211:L211"/>
    <mergeCell ref="B212:L212"/>
    <mergeCell ref="B213:L213"/>
    <mergeCell ref="B214:L214"/>
    <mergeCell ref="B215:L215"/>
    <mergeCell ref="B216:L216"/>
    <mergeCell ref="B217:L217"/>
    <mergeCell ref="B202:L202"/>
    <mergeCell ref="B203:L203"/>
    <mergeCell ref="B204:L204"/>
    <mergeCell ref="B205:L205"/>
    <mergeCell ref="B206:L206"/>
    <mergeCell ref="B207:L207"/>
    <mergeCell ref="B208:L208"/>
    <mergeCell ref="B209:L209"/>
    <mergeCell ref="B210:L210"/>
  </mergeCells>
  <conditionalFormatting sqref="E11">
    <cfRule type="expression" dxfId="169" priority="13">
      <formula>MAX($E$13:$E$37)&gt;$C$7</formula>
    </cfRule>
  </conditionalFormatting>
  <conditionalFormatting sqref="E13:E37">
    <cfRule type="expression" dxfId="168" priority="52">
      <formula>$E13&gt;$C$7</formula>
    </cfRule>
  </conditionalFormatting>
  <conditionalFormatting sqref="E38">
    <cfRule type="expression" dxfId="167" priority="48">
      <formula>MAX($E$13:$E$37)&gt;$C$7</formula>
    </cfRule>
  </conditionalFormatting>
  <conditionalFormatting sqref="G13:G37 K13:K37">
    <cfRule type="expression" dxfId="166" priority="46">
      <formula>OR($D13="Medische Specialist",$C13="Overig")</formula>
    </cfRule>
  </conditionalFormatting>
  <conditionalFormatting sqref="K232:L232">
    <cfRule type="expression" dxfId="165" priority="14">
      <formula>$K$230&lt;0</formula>
    </cfRule>
  </conditionalFormatting>
  <conditionalFormatting sqref="K233:L233">
    <cfRule type="expression" dxfId="164" priority="78">
      <formula>$K233&gt;0</formula>
    </cfRule>
  </conditionalFormatting>
  <conditionalFormatting sqref="K240:L240">
    <cfRule type="expression" dxfId="163" priority="47">
      <formula>$K$238&lt;$K$237</formula>
    </cfRule>
  </conditionalFormatting>
  <conditionalFormatting sqref="L13:L37">
    <cfRule type="expression" dxfId="162" priority="6">
      <formula>AND(LEN($C$5)&gt;1,$C$5&lt;&gt;"Overige (zorg-)instellingen",$C$5&lt;&gt;"Onderneming",$C$8&lt;&gt;"Geen staatssteun")</formula>
    </cfRule>
  </conditionalFormatting>
  <conditionalFormatting sqref="L43:L67">
    <cfRule type="expression" dxfId="161" priority="5">
      <formula>AND(LEN($C$5)&gt;1,$C$5&lt;&gt;"Overige (zorg-)instellingen",$C$5&lt;&gt;"Onderneming",$C$8&lt;&gt;"Geen staatssteun")</formula>
    </cfRule>
  </conditionalFormatting>
  <conditionalFormatting sqref="L73:L97">
    <cfRule type="expression" dxfId="160" priority="4">
      <formula>AND(LEN($C$5)&gt;1,$C$5&lt;&gt;"Overige (zorg-)instellingen",$C$5&lt;&gt;"Onderneming",$C$8&lt;&gt;"Geen staatssteun")</formula>
    </cfRule>
  </conditionalFormatting>
  <conditionalFormatting sqref="L103:L127">
    <cfRule type="expression" dxfId="159" priority="3">
      <formula>AND(LEN($C$5)&gt;1,$C$5&lt;&gt;"Overige (zorg-)instellingen",$C$5&lt;&gt;"Onderneming",$C$8&lt;&gt;"Geen staatssteun")</formula>
    </cfRule>
  </conditionalFormatting>
  <conditionalFormatting sqref="L133:L157">
    <cfRule type="expression" dxfId="158" priority="2">
      <formula>AND(LEN($C$5)&gt;1,$C$5&lt;&gt;"Overige (zorg-)instellingen",$C$5&lt;&gt;"Onderneming",$C$8&lt;&gt;"Geen staatssteun")</formula>
    </cfRule>
  </conditionalFormatting>
  <conditionalFormatting sqref="L163:L187">
    <cfRule type="expression" dxfId="157" priority="1">
      <formula>AND(LEN($C$5)&gt;1,$C$5&lt;&gt;"Overige (zorg-)instellingen",$C$5&lt;&gt;"Onderneming",$C$8&lt;&gt;"Geen staatssteun")</formula>
    </cfRule>
  </conditionalFormatting>
  <conditionalFormatting sqref="L233">
    <cfRule type="expression" dxfId="156" priority="16">
      <formula>$K$232&lt;$K$231</formula>
    </cfRule>
  </conditionalFormatting>
  <conditionalFormatting sqref="N232">
    <cfRule type="expression" dxfId="155" priority="15">
      <formula>$K$230&lt;0</formula>
    </cfRule>
  </conditionalFormatting>
  <conditionalFormatting sqref="V240">
    <cfRule type="expression" dxfId="154" priority="12">
      <formula>$K$238&lt;$K$237</formula>
    </cfRule>
  </conditionalFormatting>
  <conditionalFormatting sqref="X240">
    <cfRule type="expression" dxfId="153" priority="11">
      <formula>$K$238&lt;$K$237</formula>
    </cfRule>
  </conditionalFormatting>
  <dataValidations count="3">
    <dataValidation type="list" showInputMessage="1" showErrorMessage="1" sqref="D13:D37" xr:uid="{F2BCE365-A765-4970-8CBA-A762F39B57FB}">
      <formula1>INDIRECT(C13)</formula1>
    </dataValidation>
    <dataValidation type="custom" showInputMessage="1" showErrorMessage="1" sqref="G13:G37 K13:K37" xr:uid="{9D1D1129-0FEC-4C03-93BF-EA304D19107B}">
      <formula1>OR($C13="Overig",$D13="Medische Specialist")</formula1>
    </dataValidation>
    <dataValidation type="list" allowBlank="1" showInputMessage="1" showErrorMessage="1" sqref="L43:L67 L103:L127 L13:L37 L133:L157 L73:L97 L163:L187" xr:uid="{DC280D83-55C9-475D-A3D1-706A2F772656}">
      <formula1>INDIRECT(IF(OR($C$5="Overige (zorg-)instellingen",$C$5="Onderneming"),"activiteit2","activiteit1"))</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7" max="1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9A635146-A91D-41D5-B209-69D2F15B5E01}">
          <x14:formula1>
            <xm:f>Hulpsheets!$AW$4:$AW$5</xm:f>
          </x14:formula1>
          <xm:sqref>E103:E127</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D8C28-77B6-44A4-87BA-6ADAFF3CFB45}">
  <sheetPr codeName="Blad16">
    <pageSetUpPr fitToPage="1"/>
  </sheetPr>
  <dimension ref="A1:XFC289"/>
  <sheetViews>
    <sheetView zoomScale="85" zoomScaleNormal="85" workbookViewId="0">
      <pane ySplit="9" topLeftCell="A10" activePane="bottomLeft" state="frozen"/>
      <selection activeCell="Z1" sqref="Z1:AD1048576"/>
      <selection pane="bottomLeft" activeCell="B13" sqref="B13"/>
    </sheetView>
  </sheetViews>
  <sheetFormatPr defaultColWidth="0" defaultRowHeight="12.75" zeroHeight="1" outlineLevelRow="1" outlineLevelCol="1" x14ac:dyDescent="0.2"/>
  <cols>
    <col min="1" max="1" width="4.7109375" style="30" customWidth="1"/>
    <col min="2" max="2" width="35.28515625" style="30" customWidth="1"/>
    <col min="3" max="3" width="20.85546875" style="30" customWidth="1"/>
    <col min="4" max="4" width="20.28515625" style="30" customWidth="1" outlineLevel="1"/>
    <col min="5" max="5" width="22.5703125" style="30" customWidth="1" outlineLevel="1"/>
    <col min="6" max="6" width="17.5703125" style="30" customWidth="1" outlineLevel="1"/>
    <col min="7" max="7" width="19.85546875" style="30" customWidth="1" outlineLevel="1"/>
    <col min="8" max="8" width="14.140625" style="30" customWidth="1" outlineLevel="1"/>
    <col min="9" max="9" width="17.7109375" style="30" customWidth="1" outlineLevel="1"/>
    <col min="10" max="10" width="24.7109375" style="30" customWidth="1"/>
    <col min="11" max="11" width="19.5703125" style="30" customWidth="1"/>
    <col min="12" max="12" width="23.140625" style="30" customWidth="1"/>
    <col min="13" max="13" width="9.7109375" style="255" hidden="1" customWidth="1"/>
    <col min="14" max="14" width="15.5703125" style="30" customWidth="1"/>
    <col min="15" max="15" width="15.5703125" style="30" hidden="1" customWidth="1"/>
    <col min="16" max="16" width="17.140625" style="30" hidden="1" customWidth="1"/>
    <col min="17" max="17" width="2.85546875" style="30" customWidth="1"/>
    <col min="18" max="18" width="24.5703125" style="30" customWidth="1"/>
    <col min="19" max="19" width="23.85546875" style="30" hidden="1" customWidth="1"/>
    <col min="20" max="20" width="20.85546875" style="30" hidden="1" customWidth="1"/>
    <col min="21" max="21" width="3.140625" style="30" customWidth="1"/>
    <col min="22" max="22" width="24.5703125" style="30" hidden="1" customWidth="1" outlineLevel="1"/>
    <col min="23" max="23" width="4.85546875" style="30" hidden="1" customWidth="1" outlineLevel="1"/>
    <col min="24" max="24" width="24.5703125" style="30" hidden="1" customWidth="1" outlineLevel="1"/>
    <col min="25" max="25" width="11.140625" style="30" customWidth="1" collapsed="1"/>
    <col min="26" max="30" width="24.5703125" style="30" hidden="1" customWidth="1"/>
    <col min="31" max="16379" width="27" hidden="1"/>
    <col min="16380" max="16380" width="8" hidden="1"/>
    <col min="16381" max="16381" width="9.140625" hidden="1"/>
    <col min="16382" max="16382" width="10.28515625" hidden="1"/>
    <col min="16383" max="16383" width="9.140625" hidden="1"/>
    <col min="16384" max="16384" width="10.28515625" hidden="1"/>
  </cols>
  <sheetData>
    <row r="1" spans="1:30" x14ac:dyDescent="0.2">
      <c r="B1" s="10"/>
      <c r="C1" s="10"/>
      <c r="D1" s="10"/>
      <c r="E1" s="10"/>
      <c r="F1" s="10"/>
      <c r="G1" s="11"/>
      <c r="H1" s="11"/>
      <c r="I1" s="10"/>
      <c r="J1" s="11"/>
      <c r="K1" s="11"/>
      <c r="P1" s="29"/>
      <c r="Q1" s="29"/>
      <c r="R1" s="29"/>
      <c r="S1" s="29"/>
      <c r="T1" s="29"/>
      <c r="U1" s="29"/>
      <c r="V1" s="29"/>
      <c r="W1" s="29"/>
      <c r="X1" s="29"/>
      <c r="Z1" s="29"/>
      <c r="AA1" s="29"/>
      <c r="AB1" s="29"/>
    </row>
    <row r="2" spans="1:30" ht="18" x14ac:dyDescent="0.2">
      <c r="B2" s="31" t="s">
        <v>80</v>
      </c>
      <c r="C2" s="29"/>
      <c r="D2" s="29"/>
      <c r="E2" s="29"/>
      <c r="F2" s="29"/>
      <c r="I2" s="29"/>
      <c r="P2" s="29"/>
      <c r="Q2" s="29"/>
      <c r="R2" s="29"/>
      <c r="S2" s="29"/>
      <c r="T2" s="29"/>
      <c r="U2" s="29"/>
      <c r="V2" s="29"/>
      <c r="W2" s="29"/>
      <c r="X2" s="29"/>
      <c r="Z2" s="29"/>
      <c r="AA2" s="29"/>
      <c r="AB2" s="29"/>
    </row>
    <row r="3" spans="1:30" ht="13.5" thickBot="1" x14ac:dyDescent="0.25">
      <c r="B3" s="96"/>
      <c r="C3" s="29"/>
      <c r="D3" s="29"/>
      <c r="E3" s="29"/>
      <c r="F3" s="29"/>
      <c r="I3" s="29"/>
      <c r="Q3" s="29"/>
      <c r="R3" s="29"/>
      <c r="S3" s="29"/>
      <c r="T3" s="29"/>
      <c r="U3" s="29"/>
      <c r="V3" s="29"/>
      <c r="W3" s="29"/>
      <c r="X3" s="29"/>
      <c r="Z3" s="29"/>
      <c r="AA3" s="29"/>
      <c r="AB3" s="29"/>
    </row>
    <row r="4" spans="1:30" ht="13.5" thickBot="1" x14ac:dyDescent="0.25">
      <c r="B4" s="159" t="s">
        <v>81</v>
      </c>
      <c r="C4" s="510">
        <f>Basisgegevens!C23</f>
        <v>0</v>
      </c>
      <c r="D4" s="511"/>
      <c r="E4" s="29"/>
      <c r="F4" s="29"/>
      <c r="I4" s="29"/>
      <c r="Q4" s="29"/>
      <c r="R4" s="29"/>
      <c r="S4" s="29"/>
      <c r="T4" s="29"/>
      <c r="U4" s="29"/>
      <c r="V4" s="29"/>
      <c r="W4" s="29"/>
      <c r="X4" s="29"/>
      <c r="Z4" s="29"/>
      <c r="AA4" s="29"/>
      <c r="AB4" s="29"/>
    </row>
    <row r="5" spans="1:30" ht="13.5" thickBot="1" x14ac:dyDescent="0.25">
      <c r="B5" s="159" t="s">
        <v>82</v>
      </c>
      <c r="C5" s="510">
        <f>Basisgegevens!D23</f>
        <v>0</v>
      </c>
      <c r="D5" s="511"/>
      <c r="E5" s="29"/>
      <c r="F5" s="29"/>
      <c r="I5" s="29"/>
      <c r="Q5" s="29"/>
      <c r="R5" s="29"/>
      <c r="S5" s="29"/>
      <c r="T5" s="29"/>
      <c r="U5" s="29"/>
      <c r="V5" s="29"/>
      <c r="W5" s="29"/>
      <c r="X5" s="29"/>
      <c r="Z5" s="29"/>
      <c r="AA5" s="29"/>
      <c r="AB5" s="29"/>
    </row>
    <row r="6" spans="1:30" ht="13.5" thickBot="1" x14ac:dyDescent="0.25">
      <c r="B6" s="159" t="s">
        <v>83</v>
      </c>
      <c r="C6" s="510">
        <f>Basisgegevens!E23</f>
        <v>0</v>
      </c>
      <c r="D6" s="511"/>
      <c r="E6" s="29"/>
      <c r="F6" s="29"/>
      <c r="I6" s="29"/>
      <c r="P6" s="29"/>
      <c r="Q6" s="29"/>
      <c r="R6" s="29"/>
      <c r="S6" s="29"/>
      <c r="T6" s="29"/>
      <c r="U6" s="29"/>
      <c r="V6" s="29"/>
      <c r="W6" s="29"/>
      <c r="X6" s="29"/>
      <c r="Z6" s="29"/>
      <c r="AA6" s="29"/>
      <c r="AB6" s="29"/>
    </row>
    <row r="7" spans="1:30" ht="13.5" thickBot="1" x14ac:dyDescent="0.25">
      <c r="B7" s="159" t="s">
        <v>84</v>
      </c>
      <c r="C7" s="512" t="str">
        <f>IF(Basisgegevens!C6="","",Basisgegevens!C6)</f>
        <v/>
      </c>
      <c r="D7" s="513"/>
      <c r="E7" s="29"/>
      <c r="F7" s="29"/>
      <c r="I7" s="29"/>
      <c r="P7" s="29"/>
      <c r="Q7" s="29"/>
      <c r="R7" s="29"/>
      <c r="S7" s="29"/>
      <c r="T7" s="29"/>
      <c r="U7" s="29"/>
      <c r="V7" s="29"/>
      <c r="W7" s="29"/>
      <c r="X7" s="29"/>
      <c r="Z7" s="29"/>
      <c r="AA7" s="29"/>
      <c r="AB7" s="29"/>
    </row>
    <row r="8" spans="1:30" ht="13.5" thickBot="1" x14ac:dyDescent="0.25">
      <c r="B8" s="159" t="s">
        <v>225</v>
      </c>
      <c r="C8" s="510">
        <f>Basisgegevens!F23</f>
        <v>0</v>
      </c>
      <c r="D8" s="511"/>
      <c r="E8" s="29"/>
      <c r="F8" s="29"/>
      <c r="I8" s="29"/>
      <c r="P8" s="29"/>
      <c r="Q8" s="29"/>
      <c r="R8" s="29"/>
      <c r="S8" s="29"/>
      <c r="T8" s="29"/>
      <c r="U8" s="29"/>
      <c r="V8" s="29"/>
      <c r="W8" s="29"/>
      <c r="X8" s="29"/>
      <c r="Z8" s="29"/>
      <c r="AA8" s="29"/>
      <c r="AB8" s="29"/>
    </row>
    <row r="9" spans="1:30" ht="13.5" thickBot="1" x14ac:dyDescent="0.25">
      <c r="B9" s="159" t="s">
        <v>229</v>
      </c>
      <c r="C9" s="510">
        <f>IF($C$8="AGVV",Basisgegevens!G23,$C$8)</f>
        <v>0</v>
      </c>
      <c r="D9" s="511"/>
      <c r="E9" s="430"/>
      <c r="F9" s="29"/>
      <c r="I9" s="29"/>
      <c r="P9" s="29"/>
      <c r="Q9" s="29"/>
      <c r="R9" s="29"/>
      <c r="S9" s="29"/>
      <c r="T9" s="29"/>
      <c r="U9" s="29"/>
      <c r="V9" s="29"/>
      <c r="W9" s="29"/>
      <c r="X9" s="29"/>
      <c r="Z9" s="29"/>
      <c r="AA9" s="29"/>
      <c r="AB9" s="29"/>
    </row>
    <row r="10" spans="1:30" ht="26.25" thickBot="1" x14ac:dyDescent="0.25">
      <c r="B10" s="5" t="s">
        <v>85</v>
      </c>
      <c r="C10" s="6"/>
      <c r="D10" s="6"/>
      <c r="E10" s="219"/>
      <c r="F10" s="6"/>
      <c r="G10" s="6"/>
      <c r="H10" s="6"/>
      <c r="I10" s="6"/>
      <c r="J10" s="6"/>
      <c r="K10" s="6"/>
      <c r="L10" s="6"/>
      <c r="M10" s="256"/>
      <c r="N10" s="51"/>
      <c r="O10" s="51"/>
      <c r="P10" s="51"/>
      <c r="Q10" s="6"/>
      <c r="R10" s="406" t="s">
        <v>87</v>
      </c>
      <c r="S10" s="401"/>
      <c r="T10" s="402"/>
      <c r="U10" s="6"/>
      <c r="V10" s="408" t="s">
        <v>61</v>
      </c>
      <c r="W10" s="6"/>
      <c r="X10" s="408" t="s">
        <v>62</v>
      </c>
      <c r="Z10" s="401"/>
      <c r="AA10" s="402"/>
      <c r="AB10" s="401"/>
      <c r="AC10" s="402"/>
      <c r="AD10" s="460"/>
    </row>
    <row r="11" spans="1:30" ht="13.5" thickBot="1" x14ac:dyDescent="0.25">
      <c r="A11" s="5"/>
      <c r="B11" s="6"/>
      <c r="C11" s="6"/>
      <c r="D11" s="6"/>
      <c r="E11" s="219" t="s">
        <v>86</v>
      </c>
      <c r="F11" s="6"/>
      <c r="G11" s="6"/>
      <c r="H11" s="6"/>
      <c r="I11" s="6"/>
      <c r="J11" s="6"/>
      <c r="K11" s="6"/>
      <c r="L11" s="6"/>
      <c r="M11" s="256"/>
      <c r="P11" s="6"/>
      <c r="Q11" s="6"/>
      <c r="R11" s="6"/>
      <c r="S11" s="6"/>
      <c r="T11" s="6"/>
      <c r="U11" s="6"/>
      <c r="V11" s="6"/>
      <c r="W11" s="6"/>
      <c r="X11" s="6"/>
      <c r="Z11" s="6"/>
      <c r="AA11" s="6"/>
      <c r="AB11" s="6"/>
      <c r="AC11" s="97"/>
      <c r="AD11" s="97"/>
    </row>
    <row r="12" spans="1:30" ht="68.25" customHeight="1" thickBot="1" x14ac:dyDescent="0.25">
      <c r="A12" s="116"/>
      <c r="B12" s="368" t="s">
        <v>88</v>
      </c>
      <c r="C12" s="236" t="s">
        <v>208</v>
      </c>
      <c r="D12" s="236" t="s">
        <v>89</v>
      </c>
      <c r="E12" s="236" t="s">
        <v>90</v>
      </c>
      <c r="F12" s="236" t="s">
        <v>91</v>
      </c>
      <c r="G12" s="236" t="s">
        <v>193</v>
      </c>
      <c r="H12" s="236" t="s">
        <v>92</v>
      </c>
      <c r="I12" s="236" t="s">
        <v>93</v>
      </c>
      <c r="J12" s="236" t="s">
        <v>194</v>
      </c>
      <c r="K12" s="236" t="s">
        <v>195</v>
      </c>
      <c r="L12" s="236" t="s">
        <v>235</v>
      </c>
      <c r="M12" s="143" t="s">
        <v>94</v>
      </c>
      <c r="N12" s="143" t="s">
        <v>66</v>
      </c>
      <c r="O12" s="237" t="s">
        <v>95</v>
      </c>
      <c r="P12" s="237" t="s">
        <v>96</v>
      </c>
      <c r="Q12" s="117"/>
      <c r="R12" s="239" t="s">
        <v>68</v>
      </c>
      <c r="S12" s="93" t="s">
        <v>97</v>
      </c>
      <c r="T12" s="93" t="s">
        <v>70</v>
      </c>
      <c r="U12" s="118"/>
      <c r="V12" s="239" t="s">
        <v>68</v>
      </c>
      <c r="W12" s="409"/>
      <c r="X12" s="239" t="s">
        <v>68</v>
      </c>
      <c r="Y12" s="117"/>
      <c r="Z12" s="238" t="s">
        <v>97</v>
      </c>
      <c r="AA12" s="93" t="s">
        <v>70</v>
      </c>
      <c r="AB12" s="238" t="s">
        <v>97</v>
      </c>
      <c r="AC12" s="238" t="s">
        <v>70</v>
      </c>
      <c r="AD12" s="118"/>
    </row>
    <row r="13" spans="1:30" x14ac:dyDescent="0.2">
      <c r="A13" s="6"/>
      <c r="B13" s="52"/>
      <c r="C13" s="323" t="str">
        <f t="shared" ref="C13:C37" si="0">IF(B13="","",IF($C$5="Universiteit","UNL",IF($C$5="Universitair Medisch Centrum","NFU","Overig")))</f>
        <v/>
      </c>
      <c r="D13" s="20"/>
      <c r="E13" s="124"/>
      <c r="F13" s="34">
        <f>IFERROR(IF(C13="UNL",INDEX(Tabel_UNL,MATCH($E13,Hulpsheets!$P$3:$P$123,0),MATCH($D13,Hulpsheets!$P$3:$U$3,0)),IF(C13="NFU",INDEX(Tabel_NFU,MATCH($E13,Hulpsheets!$W$3:$W$99,0),MATCH($D13,Hulpsheets!$W$3:$AC$3,0)),IF(C13="Overig",0,0))),0)</f>
        <v>0</v>
      </c>
      <c r="G13" s="355"/>
      <c r="H13" s="127"/>
      <c r="I13" s="33">
        <f>IF(F13&gt;0,F13*H13,G13*E13*H13)</f>
        <v>0</v>
      </c>
      <c r="J13" s="1">
        <f t="shared" ref="J13:J14" si="1">IF(OR(C13="Overig",D13="Medische Specialist"),I13*0.4,0)</f>
        <v>0</v>
      </c>
      <c r="K13" s="358"/>
      <c r="L13" s="429" t="s">
        <v>120</v>
      </c>
      <c r="M13" s="257" t="str">
        <f>IF(LEN($C$5)&lt;=1,
    "",
    IF(
        OR($C$5="Overige (zorg-)instellingen",$C$5="Onderneming"),
        IF(Basisgegevens!$C$5="Ja",
            IFERROR(
                INDEX(Hulpsheets!$AO$3:$AR$18,
                    MATCH($C$9,Hulpsheets!$AN$3:$AN$18,0),
                    MATCH($C$6,Hulpsheets!$AO$3:$AR$3,0)
                ),
                ""
            ),
            IFERROR(
                INDEX(Hulpsheets!$AH$3:$AK$18,
                    MATCH($C$9,Hulpsheets!$AG$3:$AG$18,0),
                    MATCH($C$6,Hulpsheets!$AH$3:$AK$3,0)
                ),
                ""
            )
        ),
        IF($L13="Niet-economische activiteit",
            100%,
            IF(Basisgegevens!$C$5="Ja",
                IFERROR(
                    INDEX(Hulpsheets!$AO$3:$AR$18,
                        MATCH($C$9,Hulpsheets!$AN$3:$AN$18,0),
                        MATCH($C$6,Hulpsheets!$AO$3:$AR$3,0)
                    ),
                    ""
                ),
                IFERROR(
                    INDEX(Hulpsheets!$AH$3:$AK$18,
                        MATCH($C$9,Hulpsheets!$AG$3:$AG$18,0),
                        MATCH($C$6,Hulpsheets!$AH$3:$AK$3,0)
                    ),
                    ""
                )
            )
        )
    )
)</f>
        <v/>
      </c>
      <c r="N13" s="396">
        <f t="shared" ref="N13:N37" si="2">IF(OR(C13="Overig",$D13="Medische Specialist"),((I13+J13)*(1+K13)),I13)</f>
        <v>0</v>
      </c>
      <c r="O13" s="394" t="str">
        <f>IFERROR(N13*M13,"")</f>
        <v/>
      </c>
      <c r="P13" s="81" t="str">
        <f>IFERROR(N13-O13,"")</f>
        <v/>
      </c>
      <c r="R13" s="404"/>
      <c r="S13" s="403" t="str">
        <f>IFERROR($R13*(1-$M13),"")</f>
        <v/>
      </c>
      <c r="T13" s="130" t="str">
        <f>IFERROR(R13-S13,"")</f>
        <v/>
      </c>
      <c r="U13" s="70"/>
      <c r="V13" s="404"/>
      <c r="W13" s="70"/>
      <c r="X13" s="404"/>
      <c r="Z13" s="407" t="str">
        <f>IFERROR($V13*(1-$M13),"")</f>
        <v/>
      </c>
      <c r="AA13" s="130" t="str">
        <f t="shared" ref="AA13:AA37" si="3">IFERROR(V13-Z13,"")</f>
        <v/>
      </c>
      <c r="AB13" s="407" t="str">
        <f t="shared" ref="AB13:AB37" si="4">IFERROR($X13*(1-$M13),"")</f>
        <v/>
      </c>
      <c r="AC13" s="130" t="str">
        <f t="shared" ref="AC13:AC37" si="5">IFERROR(X13-AB13,"")</f>
        <v/>
      </c>
      <c r="AD13" s="461"/>
    </row>
    <row r="14" spans="1:30" x14ac:dyDescent="0.2">
      <c r="A14" s="6"/>
      <c r="B14" s="53"/>
      <c r="C14" s="323" t="str">
        <f t="shared" si="0"/>
        <v/>
      </c>
      <c r="D14" s="20"/>
      <c r="E14" s="125"/>
      <c r="F14" s="34">
        <f>IFERROR(IF(C14="UNL",INDEX(Tabel_UNL,MATCH($E14,Hulpsheets!$P$3:$P$123,0),MATCH($D14,Hulpsheets!$P$3:$U$3,0)),IF(C14="NFU",INDEX(Tabel_NFU,MATCH($E14,Hulpsheets!$W$3:$W$99,0),MATCH($D14,Hulpsheets!$W$3:$AC$3,0)),IF(C14="Overig",0,0))),0)</f>
        <v>0</v>
      </c>
      <c r="G14" s="356"/>
      <c r="H14" s="128"/>
      <c r="I14" s="1">
        <f t="shared" ref="I14:I37" si="6">IF(F14&gt;0,F14*H14,G14*E14*H14)</f>
        <v>0</v>
      </c>
      <c r="J14" s="1">
        <f t="shared" si="1"/>
        <v>0</v>
      </c>
      <c r="K14" s="359"/>
      <c r="L14" s="429" t="s">
        <v>120</v>
      </c>
      <c r="M14" s="257" t="str">
        <f>IF(LEN($C$5)&lt;=1,
    "",
    IF(
        OR($C$5="Overige (zorg-)instellingen",$C$5="Onderneming"),
        IF(Basisgegevens!$C$5="Ja",
            IFERROR(
                INDEX(Hulpsheets!$AO$3:$AR$18,
                    MATCH($C$9,Hulpsheets!$AN$3:$AN$18,0),
                    MATCH($C$6,Hulpsheets!$AO$3:$AR$3,0)
                ),
                ""
            ),
            IFERROR(
                INDEX(Hulpsheets!$AH$3:$AK$18,
                    MATCH($C$9,Hulpsheets!$AG$3:$AG$18,0),
                    MATCH($C$6,Hulpsheets!$AH$3:$AK$3,0)
                ),
                ""
            )
        ),
        IF($L14="Niet-economische activiteit",
            100%,
            IF(Basisgegevens!$C$5="Ja",
                IFERROR(
                    INDEX(Hulpsheets!$AO$3:$AR$18,
                        MATCH($C$9,Hulpsheets!$AN$3:$AN$18,0),
                        MATCH($C$6,Hulpsheets!$AO$3:$AR$3,0)
                    ),
                    ""
                ),
                IFERROR(
                    INDEX(Hulpsheets!$AH$3:$AK$18,
                        MATCH($C$9,Hulpsheets!$AG$3:$AG$18,0),
                        MATCH($C$6,Hulpsheets!$AH$3:$AK$3,0)
                    ),
                    ""
                )
            )
        )
    )
)</f>
        <v/>
      </c>
      <c r="N14" s="397">
        <f t="shared" si="2"/>
        <v>0</v>
      </c>
      <c r="O14" s="394" t="str">
        <f t="shared" ref="O14:O37" si="7">IFERROR(N14*M14,"")</f>
        <v/>
      </c>
      <c r="P14" s="81" t="str">
        <f t="shared" ref="P14:P37" si="8">IFERROR(N14-O14,"")</f>
        <v/>
      </c>
      <c r="R14" s="404"/>
      <c r="S14" s="403" t="str">
        <f t="shared" ref="S14:S37" si="9">IFERROR($R14*(1-$M14),"")</f>
        <v/>
      </c>
      <c r="T14" s="130" t="str">
        <f t="shared" ref="T14:T36" si="10">IFERROR(R14-S14,"")</f>
        <v/>
      </c>
      <c r="U14" s="70"/>
      <c r="V14" s="404"/>
      <c r="W14" s="70"/>
      <c r="X14" s="404"/>
      <c r="Z14" s="407" t="str">
        <f t="shared" ref="Z14:Z37" si="11">IFERROR($V14*(1-$M14),"")</f>
        <v/>
      </c>
      <c r="AA14" s="130" t="str">
        <f t="shared" si="3"/>
        <v/>
      </c>
      <c r="AB14" s="407" t="str">
        <f t="shared" si="4"/>
        <v/>
      </c>
      <c r="AC14" s="130" t="str">
        <f t="shared" si="5"/>
        <v/>
      </c>
      <c r="AD14" s="461"/>
    </row>
    <row r="15" spans="1:30" x14ac:dyDescent="0.2">
      <c r="A15" s="6"/>
      <c r="B15" s="53"/>
      <c r="C15" s="323" t="str">
        <f t="shared" si="0"/>
        <v/>
      </c>
      <c r="D15" s="20"/>
      <c r="E15" s="125"/>
      <c r="F15" s="34">
        <f>IFERROR(IF(C15="UNL",INDEX(Tabel_UNL,MATCH($E15,Hulpsheets!$P$3:$P$123,0),MATCH($D15,Hulpsheets!$P$3:$U$3,0)),IF(C15="NFU",INDEX(Tabel_NFU,MATCH($E15,Hulpsheets!$W$3:$W$99,0),MATCH($D15,Hulpsheets!$W$3:$AC$3,0)),IF(C15="Overig",0,0))),0)</f>
        <v>0</v>
      </c>
      <c r="G15" s="356"/>
      <c r="H15" s="128"/>
      <c r="I15" s="1">
        <f>IF(F15&gt;0,F15*H15,G15*E15*H15)</f>
        <v>0</v>
      </c>
      <c r="J15" s="1">
        <f>IF(OR(C15="Overig",D15="Medische Specialist"),I15*0.4,0)</f>
        <v>0</v>
      </c>
      <c r="K15" s="359"/>
      <c r="L15" s="429" t="s">
        <v>120</v>
      </c>
      <c r="M15" s="257" t="str">
        <f>IF(LEN($C$5)&lt;=1,
    "",
    IF(
        OR($C$5="Overige (zorg-)instellingen",$C$5="Onderneming"),
        IF(Basisgegevens!$C$5="Ja",
            IFERROR(
                INDEX(Hulpsheets!$AO$3:$AR$18,
                    MATCH($C$9,Hulpsheets!$AN$3:$AN$18,0),
                    MATCH($C$6,Hulpsheets!$AO$3:$AR$3,0)
                ),
                ""
            ),
            IFERROR(
                INDEX(Hulpsheets!$AH$3:$AK$18,
                    MATCH($C$9,Hulpsheets!$AG$3:$AG$18,0),
                    MATCH($C$6,Hulpsheets!$AH$3:$AK$3,0)
                ),
                ""
            )
        ),
        IF($L15="Niet-economische activiteit",
            100%,
            IF(Basisgegevens!$C$5="Ja",
                IFERROR(
                    INDEX(Hulpsheets!$AO$3:$AR$18,
                        MATCH($C$9,Hulpsheets!$AN$3:$AN$18,0),
                        MATCH($C$6,Hulpsheets!$AO$3:$AR$3,0)
                    ),
                    ""
                ),
                IFERROR(
                    INDEX(Hulpsheets!$AH$3:$AK$18,
                        MATCH($C$9,Hulpsheets!$AG$3:$AG$18,0),
                        MATCH($C$6,Hulpsheets!$AH$3:$AK$3,0)
                    ),
                    ""
                )
            )
        )
    )
)</f>
        <v/>
      </c>
      <c r="N15" s="397">
        <f t="shared" si="2"/>
        <v>0</v>
      </c>
      <c r="O15" s="394" t="str">
        <f t="shared" si="7"/>
        <v/>
      </c>
      <c r="P15" s="81" t="str">
        <f t="shared" si="8"/>
        <v/>
      </c>
      <c r="R15" s="404"/>
      <c r="S15" s="403" t="str">
        <f t="shared" si="9"/>
        <v/>
      </c>
      <c r="T15" s="130" t="str">
        <f t="shared" si="10"/>
        <v/>
      </c>
      <c r="U15" s="70"/>
      <c r="V15" s="404"/>
      <c r="W15" s="70"/>
      <c r="X15" s="404"/>
      <c r="Z15" s="407" t="str">
        <f t="shared" si="11"/>
        <v/>
      </c>
      <c r="AA15" s="130" t="str">
        <f t="shared" si="3"/>
        <v/>
      </c>
      <c r="AB15" s="407" t="str">
        <f t="shared" si="4"/>
        <v/>
      </c>
      <c r="AC15" s="130" t="str">
        <f t="shared" si="5"/>
        <v/>
      </c>
      <c r="AD15" s="461"/>
    </row>
    <row r="16" spans="1:30" x14ac:dyDescent="0.2">
      <c r="A16" s="6"/>
      <c r="B16" s="53"/>
      <c r="C16" s="323" t="str">
        <f t="shared" si="0"/>
        <v/>
      </c>
      <c r="D16" s="20"/>
      <c r="E16" s="125"/>
      <c r="F16" s="34">
        <f>IFERROR(IF(C16="UNL",INDEX(Tabel_UNL,MATCH($E16,Hulpsheets!$P$3:$P$123,0),MATCH($D16,Hulpsheets!$P$3:$U$3,0)),IF(C16="NFU",INDEX(Tabel_NFU,MATCH($E16,Hulpsheets!$W$3:$W$99,0),MATCH($D16,Hulpsheets!$W$3:$AC$3,0)),IF(C16="Overig",0,0))),0)</f>
        <v>0</v>
      </c>
      <c r="G16" s="356"/>
      <c r="H16" s="128"/>
      <c r="I16" s="1">
        <f t="shared" si="6"/>
        <v>0</v>
      </c>
      <c r="J16" s="1">
        <f t="shared" ref="J16:J37" si="12">IF(OR(C16="Overig",D16="Medische Specialist"),I16*0.4,0)</f>
        <v>0</v>
      </c>
      <c r="K16" s="359"/>
      <c r="L16" s="429" t="s">
        <v>120</v>
      </c>
      <c r="M16" s="257" t="str">
        <f>IF(LEN($C$5)&lt;=1,
    "",
    IF(
        OR($C$5="Overige (zorg-)instellingen",$C$5="Onderneming"),
        IF(Basisgegevens!$C$5="Ja",
            IFERROR(
                INDEX(Hulpsheets!$AO$3:$AR$18,
                    MATCH($C$9,Hulpsheets!$AN$3:$AN$18,0),
                    MATCH($C$6,Hulpsheets!$AO$3:$AR$3,0)
                ),
                ""
            ),
            IFERROR(
                INDEX(Hulpsheets!$AH$3:$AK$18,
                    MATCH($C$9,Hulpsheets!$AG$3:$AG$18,0),
                    MATCH($C$6,Hulpsheets!$AH$3:$AK$3,0)
                ),
                ""
            )
        ),
        IF($L16="Niet-economische activiteit",
            100%,
            IF(Basisgegevens!$C$5="Ja",
                IFERROR(
                    INDEX(Hulpsheets!$AO$3:$AR$18,
                        MATCH($C$9,Hulpsheets!$AN$3:$AN$18,0),
                        MATCH($C$6,Hulpsheets!$AO$3:$AR$3,0)
                    ),
                    ""
                ),
                IFERROR(
                    INDEX(Hulpsheets!$AH$3:$AK$18,
                        MATCH($C$9,Hulpsheets!$AG$3:$AG$18,0),
                        MATCH($C$6,Hulpsheets!$AH$3:$AK$3,0)
                    ),
                    ""
                )
            )
        )
    )
)</f>
        <v/>
      </c>
      <c r="N16" s="397">
        <f t="shared" si="2"/>
        <v>0</v>
      </c>
      <c r="O16" s="394" t="str">
        <f t="shared" si="7"/>
        <v/>
      </c>
      <c r="P16" s="81" t="str">
        <f t="shared" si="8"/>
        <v/>
      </c>
      <c r="R16" s="404"/>
      <c r="S16" s="403" t="str">
        <f t="shared" si="9"/>
        <v/>
      </c>
      <c r="T16" s="130" t="str">
        <f t="shared" si="10"/>
        <v/>
      </c>
      <c r="U16" s="70"/>
      <c r="V16" s="404"/>
      <c r="W16" s="70"/>
      <c r="X16" s="404"/>
      <c r="Z16" s="407" t="str">
        <f t="shared" si="11"/>
        <v/>
      </c>
      <c r="AA16" s="130" t="str">
        <f t="shared" si="3"/>
        <v/>
      </c>
      <c r="AB16" s="407" t="str">
        <f t="shared" si="4"/>
        <v/>
      </c>
      <c r="AC16" s="130" t="str">
        <f t="shared" si="5"/>
        <v/>
      </c>
      <c r="AD16" s="461"/>
    </row>
    <row r="17" spans="1:30" x14ac:dyDescent="0.2">
      <c r="A17" s="6"/>
      <c r="B17" s="53"/>
      <c r="C17" s="323" t="str">
        <f t="shared" si="0"/>
        <v/>
      </c>
      <c r="D17" s="20"/>
      <c r="E17" s="125"/>
      <c r="F17" s="34">
        <f>IFERROR(IF(C17="UNL",INDEX(Tabel_UNL,MATCH($E17,Hulpsheets!$P$3:$P$123,0),MATCH($D17,Hulpsheets!$P$3:$U$3,0)),IF(C17="NFU",INDEX(Tabel_NFU,MATCH($E17,Hulpsheets!$W$3:$W$99,0),MATCH($D17,Hulpsheets!$W$3:$AC$3,0)),IF(C17="Overig",0,0))),0)</f>
        <v>0</v>
      </c>
      <c r="G17" s="356"/>
      <c r="H17" s="128"/>
      <c r="I17" s="1">
        <f t="shared" si="6"/>
        <v>0</v>
      </c>
      <c r="J17" s="1">
        <f t="shared" si="12"/>
        <v>0</v>
      </c>
      <c r="K17" s="359"/>
      <c r="L17" s="429" t="s">
        <v>120</v>
      </c>
      <c r="M17" s="257" t="str">
        <f>IF(LEN($C$5)&lt;=1,
    "",
    IF(
        OR($C$5="Overige (zorg-)instellingen",$C$5="Onderneming"),
        IF(Basisgegevens!$C$5="Ja",
            IFERROR(
                INDEX(Hulpsheets!$AO$3:$AR$18,
                    MATCH($C$9,Hulpsheets!$AN$3:$AN$18,0),
                    MATCH($C$6,Hulpsheets!$AO$3:$AR$3,0)
                ),
                ""
            ),
            IFERROR(
                INDEX(Hulpsheets!$AH$3:$AK$18,
                    MATCH($C$9,Hulpsheets!$AG$3:$AG$18,0),
                    MATCH($C$6,Hulpsheets!$AH$3:$AK$3,0)
                ),
                ""
            )
        ),
        IF($L17="Niet-economische activiteit",
            100%,
            IF(Basisgegevens!$C$5="Ja",
                IFERROR(
                    INDEX(Hulpsheets!$AO$3:$AR$18,
                        MATCH($C$9,Hulpsheets!$AN$3:$AN$18,0),
                        MATCH($C$6,Hulpsheets!$AO$3:$AR$3,0)
                    ),
                    ""
                ),
                IFERROR(
                    INDEX(Hulpsheets!$AH$3:$AK$18,
                        MATCH($C$9,Hulpsheets!$AG$3:$AG$18,0),
                        MATCH($C$6,Hulpsheets!$AH$3:$AK$3,0)
                    ),
                    ""
                )
            )
        )
    )
)</f>
        <v/>
      </c>
      <c r="N17" s="397">
        <f t="shared" si="2"/>
        <v>0</v>
      </c>
      <c r="O17" s="394" t="str">
        <f t="shared" si="7"/>
        <v/>
      </c>
      <c r="P17" s="81" t="str">
        <f t="shared" si="8"/>
        <v/>
      </c>
      <c r="R17" s="404"/>
      <c r="S17" s="403" t="str">
        <f t="shared" si="9"/>
        <v/>
      </c>
      <c r="T17" s="130" t="str">
        <f t="shared" si="10"/>
        <v/>
      </c>
      <c r="U17" s="70"/>
      <c r="V17" s="404"/>
      <c r="W17" s="70"/>
      <c r="X17" s="404"/>
      <c r="Z17" s="407" t="str">
        <f t="shared" si="11"/>
        <v/>
      </c>
      <c r="AA17" s="130" t="str">
        <f t="shared" si="3"/>
        <v/>
      </c>
      <c r="AB17" s="407" t="str">
        <f t="shared" si="4"/>
        <v/>
      </c>
      <c r="AC17" s="130" t="str">
        <f t="shared" si="5"/>
        <v/>
      </c>
      <c r="AD17" s="461"/>
    </row>
    <row r="18" spans="1:30" x14ac:dyDescent="0.2">
      <c r="A18" s="6"/>
      <c r="B18" s="53"/>
      <c r="C18" s="323" t="str">
        <f t="shared" si="0"/>
        <v/>
      </c>
      <c r="D18" s="20"/>
      <c r="E18" s="125"/>
      <c r="F18" s="34">
        <f>IFERROR(IF(C18="UNL",INDEX(Tabel_UNL,MATCH($E18,Hulpsheets!$P$3:$P$123,0),MATCH($D18,Hulpsheets!$P$3:$U$3,0)),IF(C18="NFU",INDEX(Tabel_NFU,MATCH($E18,Hulpsheets!$W$3:$W$99,0),MATCH($D18,Hulpsheets!$W$3:$AC$3,0)),IF(C18="Overig",0,0))),0)</f>
        <v>0</v>
      </c>
      <c r="G18" s="356"/>
      <c r="H18" s="128"/>
      <c r="I18" s="1">
        <f t="shared" si="6"/>
        <v>0</v>
      </c>
      <c r="J18" s="1">
        <f t="shared" si="12"/>
        <v>0</v>
      </c>
      <c r="K18" s="359"/>
      <c r="L18" s="429" t="s">
        <v>120</v>
      </c>
      <c r="M18" s="257" t="str">
        <f>IF(LEN($C$5)&lt;=1,
    "",
    IF(
        OR($C$5="Overige (zorg-)instellingen",$C$5="Onderneming"),
        IF(Basisgegevens!$C$5="Ja",
            IFERROR(
                INDEX(Hulpsheets!$AO$3:$AR$18,
                    MATCH($C$9,Hulpsheets!$AN$3:$AN$18,0),
                    MATCH($C$6,Hulpsheets!$AO$3:$AR$3,0)
                ),
                ""
            ),
            IFERROR(
                INDEX(Hulpsheets!$AH$3:$AK$18,
                    MATCH($C$9,Hulpsheets!$AG$3:$AG$18,0),
                    MATCH($C$6,Hulpsheets!$AH$3:$AK$3,0)
                ),
                ""
            )
        ),
        IF($L18="Niet-economische activiteit",
            100%,
            IF(Basisgegevens!$C$5="Ja",
                IFERROR(
                    INDEX(Hulpsheets!$AO$3:$AR$18,
                        MATCH($C$9,Hulpsheets!$AN$3:$AN$18,0),
                        MATCH($C$6,Hulpsheets!$AO$3:$AR$3,0)
                    ),
                    ""
                ),
                IFERROR(
                    INDEX(Hulpsheets!$AH$3:$AK$18,
                        MATCH($C$9,Hulpsheets!$AG$3:$AG$18,0),
                        MATCH($C$6,Hulpsheets!$AH$3:$AK$3,0)
                    ),
                    ""
                )
            )
        )
    )
)</f>
        <v/>
      </c>
      <c r="N18" s="397">
        <f t="shared" si="2"/>
        <v>0</v>
      </c>
      <c r="O18" s="394" t="str">
        <f t="shared" si="7"/>
        <v/>
      </c>
      <c r="P18" s="81" t="str">
        <f t="shared" si="8"/>
        <v/>
      </c>
      <c r="R18" s="404"/>
      <c r="S18" s="403" t="str">
        <f t="shared" si="9"/>
        <v/>
      </c>
      <c r="T18" s="130" t="str">
        <f>IFERROR(R18-S18,"")</f>
        <v/>
      </c>
      <c r="U18" s="70"/>
      <c r="V18" s="404"/>
      <c r="W18" s="70"/>
      <c r="X18" s="404"/>
      <c r="Z18" s="407" t="str">
        <f t="shared" si="11"/>
        <v/>
      </c>
      <c r="AA18" s="130" t="str">
        <f t="shared" si="3"/>
        <v/>
      </c>
      <c r="AB18" s="407" t="str">
        <f t="shared" si="4"/>
        <v/>
      </c>
      <c r="AC18" s="130" t="str">
        <f t="shared" si="5"/>
        <v/>
      </c>
      <c r="AD18" s="461"/>
    </row>
    <row r="19" spans="1:30" x14ac:dyDescent="0.2">
      <c r="A19" s="6"/>
      <c r="B19" s="98"/>
      <c r="C19" s="323" t="str">
        <f t="shared" si="0"/>
        <v/>
      </c>
      <c r="D19" s="20"/>
      <c r="E19" s="125"/>
      <c r="F19" s="34">
        <f>IFERROR(IF(C19="UNL",INDEX(Tabel_UNL,MATCH($E19,Hulpsheets!$P$3:$P$123,0),MATCH($D19,Hulpsheets!$P$3:$U$3,0)),IF(C19="NFU",INDEX(Tabel_NFU,MATCH($E19,Hulpsheets!$W$3:$W$99,0),MATCH($D19,Hulpsheets!$W$3:$AC$3,0)),IF(C19="Overig",0,0))),0)</f>
        <v>0</v>
      </c>
      <c r="G19" s="356"/>
      <c r="H19" s="128"/>
      <c r="I19" s="1">
        <f t="shared" si="6"/>
        <v>0</v>
      </c>
      <c r="J19" s="1">
        <f t="shared" si="12"/>
        <v>0</v>
      </c>
      <c r="K19" s="359"/>
      <c r="L19" s="429" t="s">
        <v>120</v>
      </c>
      <c r="M19" s="257" t="str">
        <f>IF(LEN($C$5)&lt;=1,
    "",
    IF(
        OR($C$5="Overige (zorg-)instellingen",$C$5="Onderneming"),
        IF(Basisgegevens!$C$5="Ja",
            IFERROR(
                INDEX(Hulpsheets!$AO$3:$AR$18,
                    MATCH($C$9,Hulpsheets!$AN$3:$AN$18,0),
                    MATCH($C$6,Hulpsheets!$AO$3:$AR$3,0)
                ),
                ""
            ),
            IFERROR(
                INDEX(Hulpsheets!$AH$3:$AK$18,
                    MATCH($C$9,Hulpsheets!$AG$3:$AG$18,0),
                    MATCH($C$6,Hulpsheets!$AH$3:$AK$3,0)
                ),
                ""
            )
        ),
        IF($L19="Niet-economische activiteit",
            100%,
            IF(Basisgegevens!$C$5="Ja",
                IFERROR(
                    INDEX(Hulpsheets!$AO$3:$AR$18,
                        MATCH($C$9,Hulpsheets!$AN$3:$AN$18,0),
                        MATCH($C$6,Hulpsheets!$AO$3:$AR$3,0)
                    ),
                    ""
                ),
                IFERROR(
                    INDEX(Hulpsheets!$AH$3:$AK$18,
                        MATCH($C$9,Hulpsheets!$AG$3:$AG$18,0),
                        MATCH($C$6,Hulpsheets!$AH$3:$AK$3,0)
                    ),
                    ""
                )
            )
        )
    )
)</f>
        <v/>
      </c>
      <c r="N19" s="397">
        <f t="shared" si="2"/>
        <v>0</v>
      </c>
      <c r="O19" s="395" t="str">
        <f t="shared" si="7"/>
        <v/>
      </c>
      <c r="P19" s="86" t="str">
        <f t="shared" si="8"/>
        <v/>
      </c>
      <c r="R19" s="404"/>
      <c r="S19" s="403" t="str">
        <f t="shared" si="9"/>
        <v/>
      </c>
      <c r="T19" s="130" t="str">
        <f t="shared" si="10"/>
        <v/>
      </c>
      <c r="U19" s="70"/>
      <c r="V19" s="404"/>
      <c r="W19" s="70"/>
      <c r="X19" s="404"/>
      <c r="Z19" s="407" t="str">
        <f t="shared" si="11"/>
        <v/>
      </c>
      <c r="AA19" s="130" t="str">
        <f t="shared" si="3"/>
        <v/>
      </c>
      <c r="AB19" s="407" t="str">
        <f t="shared" si="4"/>
        <v/>
      </c>
      <c r="AC19" s="130" t="str">
        <f t="shared" si="5"/>
        <v/>
      </c>
      <c r="AD19" s="461"/>
    </row>
    <row r="20" spans="1:30" x14ac:dyDescent="0.2">
      <c r="A20" s="6"/>
      <c r="B20" s="98"/>
      <c r="C20" s="323" t="str">
        <f t="shared" si="0"/>
        <v/>
      </c>
      <c r="D20" s="20"/>
      <c r="E20" s="125"/>
      <c r="F20" s="34">
        <f>IFERROR(IF(C20="UNL",INDEX(Tabel_UNL,MATCH($E20,Hulpsheets!$P$3:$P$123,0),MATCH($D20,Hulpsheets!$P$3:$U$3,0)),IF(C20="NFU",INDEX(Tabel_NFU,MATCH($E20,Hulpsheets!$W$3:$W$99,0),MATCH($D20,Hulpsheets!$W$3:$AC$3,0)),IF(C20="Overig",0,0))),0)</f>
        <v>0</v>
      </c>
      <c r="G20" s="356"/>
      <c r="H20" s="128"/>
      <c r="I20" s="1">
        <f t="shared" si="6"/>
        <v>0</v>
      </c>
      <c r="J20" s="1">
        <f t="shared" si="12"/>
        <v>0</v>
      </c>
      <c r="K20" s="359"/>
      <c r="L20" s="429" t="s">
        <v>120</v>
      </c>
      <c r="M20" s="257" t="str">
        <f>IF(LEN($C$5)&lt;=1,
    "",
    IF(
        OR($C$5="Overige (zorg-)instellingen",$C$5="Onderneming"),
        IF(Basisgegevens!$C$5="Ja",
            IFERROR(
                INDEX(Hulpsheets!$AO$3:$AR$18,
                    MATCH($C$9,Hulpsheets!$AN$3:$AN$18,0),
                    MATCH($C$6,Hulpsheets!$AO$3:$AR$3,0)
                ),
                ""
            ),
            IFERROR(
                INDEX(Hulpsheets!$AH$3:$AK$18,
                    MATCH($C$9,Hulpsheets!$AG$3:$AG$18,0),
                    MATCH($C$6,Hulpsheets!$AH$3:$AK$3,0)
                ),
                ""
            )
        ),
        IF($L20="Niet-economische activiteit",
            100%,
            IF(Basisgegevens!$C$5="Ja",
                IFERROR(
                    INDEX(Hulpsheets!$AO$3:$AR$18,
                        MATCH($C$9,Hulpsheets!$AN$3:$AN$18,0),
                        MATCH($C$6,Hulpsheets!$AO$3:$AR$3,0)
                    ),
                    ""
                ),
                IFERROR(
                    INDEX(Hulpsheets!$AH$3:$AK$18,
                        MATCH($C$9,Hulpsheets!$AG$3:$AG$18,0),
                        MATCH($C$6,Hulpsheets!$AH$3:$AK$3,0)
                    ),
                    ""
                )
            )
        )
    )
)</f>
        <v/>
      </c>
      <c r="N20" s="397">
        <f t="shared" si="2"/>
        <v>0</v>
      </c>
      <c r="O20" s="395" t="str">
        <f t="shared" si="7"/>
        <v/>
      </c>
      <c r="P20" s="86" t="str">
        <f t="shared" si="8"/>
        <v/>
      </c>
      <c r="R20" s="404"/>
      <c r="S20" s="403" t="str">
        <f t="shared" si="9"/>
        <v/>
      </c>
      <c r="T20" s="130" t="str">
        <f t="shared" si="10"/>
        <v/>
      </c>
      <c r="U20" s="70"/>
      <c r="V20" s="404"/>
      <c r="W20" s="70"/>
      <c r="X20" s="404"/>
      <c r="Z20" s="407" t="str">
        <f t="shared" si="11"/>
        <v/>
      </c>
      <c r="AA20" s="130" t="str">
        <f t="shared" si="3"/>
        <v/>
      </c>
      <c r="AB20" s="407" t="str">
        <f t="shared" si="4"/>
        <v/>
      </c>
      <c r="AC20" s="130" t="str">
        <f t="shared" si="5"/>
        <v/>
      </c>
      <c r="AD20" s="461"/>
    </row>
    <row r="21" spans="1:30" x14ac:dyDescent="0.2">
      <c r="A21" s="6"/>
      <c r="B21" s="98"/>
      <c r="C21" s="323" t="str">
        <f t="shared" si="0"/>
        <v/>
      </c>
      <c r="D21" s="20"/>
      <c r="E21" s="125"/>
      <c r="F21" s="34">
        <f>IFERROR(IF(C21="UNL",INDEX(Tabel_UNL,MATCH($E21,Hulpsheets!$P$3:$P$123,0),MATCH($D21,Hulpsheets!$P$3:$U$3,0)),IF(C21="NFU",INDEX(Tabel_NFU,MATCH($E21,Hulpsheets!$W$3:$W$99,0),MATCH($D21,Hulpsheets!$W$3:$AC$3,0)),IF(C21="Overig",0,0))),0)</f>
        <v>0</v>
      </c>
      <c r="G21" s="356"/>
      <c r="H21" s="128"/>
      <c r="I21" s="1">
        <f t="shared" si="6"/>
        <v>0</v>
      </c>
      <c r="J21" s="1">
        <f t="shared" si="12"/>
        <v>0</v>
      </c>
      <c r="K21" s="359"/>
      <c r="L21" s="429" t="s">
        <v>120</v>
      </c>
      <c r="M21" s="257" t="str">
        <f>IF(LEN($C$5)&lt;=1,
    "",
    IF(
        OR($C$5="Overige (zorg-)instellingen",$C$5="Onderneming"),
        IF(Basisgegevens!$C$5="Ja",
            IFERROR(
                INDEX(Hulpsheets!$AO$3:$AR$18,
                    MATCH($C$9,Hulpsheets!$AN$3:$AN$18,0),
                    MATCH($C$6,Hulpsheets!$AO$3:$AR$3,0)
                ),
                ""
            ),
            IFERROR(
                INDEX(Hulpsheets!$AH$3:$AK$18,
                    MATCH($C$9,Hulpsheets!$AG$3:$AG$18,0),
                    MATCH($C$6,Hulpsheets!$AH$3:$AK$3,0)
                ),
                ""
            )
        ),
        IF($L21="Niet-economische activiteit",
            100%,
            IF(Basisgegevens!$C$5="Ja",
                IFERROR(
                    INDEX(Hulpsheets!$AO$3:$AR$18,
                        MATCH($C$9,Hulpsheets!$AN$3:$AN$18,0),
                        MATCH($C$6,Hulpsheets!$AO$3:$AR$3,0)
                    ),
                    ""
                ),
                IFERROR(
                    INDEX(Hulpsheets!$AH$3:$AK$18,
                        MATCH($C$9,Hulpsheets!$AG$3:$AG$18,0),
                        MATCH($C$6,Hulpsheets!$AH$3:$AK$3,0)
                    ),
                    ""
                )
            )
        )
    )
)</f>
        <v/>
      </c>
      <c r="N21" s="397">
        <f t="shared" si="2"/>
        <v>0</v>
      </c>
      <c r="O21" s="395" t="str">
        <f t="shared" si="7"/>
        <v/>
      </c>
      <c r="P21" s="86" t="str">
        <f t="shared" si="8"/>
        <v/>
      </c>
      <c r="R21" s="404"/>
      <c r="S21" s="403" t="str">
        <f t="shared" si="9"/>
        <v/>
      </c>
      <c r="T21" s="130" t="str">
        <f t="shared" si="10"/>
        <v/>
      </c>
      <c r="U21" s="70"/>
      <c r="V21" s="404"/>
      <c r="W21" s="70"/>
      <c r="X21" s="404"/>
      <c r="Z21" s="407" t="str">
        <f t="shared" si="11"/>
        <v/>
      </c>
      <c r="AA21" s="130" t="str">
        <f t="shared" si="3"/>
        <v/>
      </c>
      <c r="AB21" s="407" t="str">
        <f t="shared" si="4"/>
        <v/>
      </c>
      <c r="AC21" s="130" t="str">
        <f t="shared" si="5"/>
        <v/>
      </c>
      <c r="AD21" s="461"/>
    </row>
    <row r="22" spans="1:30" x14ac:dyDescent="0.2">
      <c r="A22" s="6"/>
      <c r="B22" s="98"/>
      <c r="C22" s="323" t="str">
        <f t="shared" si="0"/>
        <v/>
      </c>
      <c r="D22" s="20"/>
      <c r="E22" s="125"/>
      <c r="F22" s="34">
        <f>IFERROR(IF(C22="UNL",INDEX(Tabel_UNL,MATCH($E22,Hulpsheets!$P$3:$P$123,0),MATCH($D22,Hulpsheets!$P$3:$U$3,0)),IF(C22="NFU",INDEX(Tabel_NFU,MATCH($E22,Hulpsheets!$W$3:$W$99,0),MATCH($D22,Hulpsheets!$W$3:$AC$3,0)),IF(C22="Overig",0,0))),0)</f>
        <v>0</v>
      </c>
      <c r="G22" s="356"/>
      <c r="H22" s="128"/>
      <c r="I22" s="1">
        <f t="shared" si="6"/>
        <v>0</v>
      </c>
      <c r="J22" s="1">
        <f t="shared" si="12"/>
        <v>0</v>
      </c>
      <c r="K22" s="359"/>
      <c r="L22" s="429" t="s">
        <v>120</v>
      </c>
      <c r="M22" s="257" t="str">
        <f>IF(LEN($C$5)&lt;=1,
    "",
    IF(
        OR($C$5="Overige (zorg-)instellingen",$C$5="Onderneming"),
        IF(Basisgegevens!$C$5="Ja",
            IFERROR(
                INDEX(Hulpsheets!$AO$3:$AR$18,
                    MATCH($C$9,Hulpsheets!$AN$3:$AN$18,0),
                    MATCH($C$6,Hulpsheets!$AO$3:$AR$3,0)
                ),
                ""
            ),
            IFERROR(
                INDEX(Hulpsheets!$AH$3:$AK$18,
                    MATCH($C$9,Hulpsheets!$AG$3:$AG$18,0),
                    MATCH($C$6,Hulpsheets!$AH$3:$AK$3,0)
                ),
                ""
            )
        ),
        IF($L22="Niet-economische activiteit",
            100%,
            IF(Basisgegevens!$C$5="Ja",
                IFERROR(
                    INDEX(Hulpsheets!$AO$3:$AR$18,
                        MATCH($C$9,Hulpsheets!$AN$3:$AN$18,0),
                        MATCH($C$6,Hulpsheets!$AO$3:$AR$3,0)
                    ),
                    ""
                ),
                IFERROR(
                    INDEX(Hulpsheets!$AH$3:$AK$18,
                        MATCH($C$9,Hulpsheets!$AG$3:$AG$18,0),
                        MATCH($C$6,Hulpsheets!$AH$3:$AK$3,0)
                    ),
                    ""
                )
            )
        )
    )
)</f>
        <v/>
      </c>
      <c r="N22" s="397">
        <f t="shared" si="2"/>
        <v>0</v>
      </c>
      <c r="O22" s="395" t="str">
        <f t="shared" si="7"/>
        <v/>
      </c>
      <c r="P22" s="86" t="str">
        <f t="shared" si="8"/>
        <v/>
      </c>
      <c r="R22" s="404"/>
      <c r="S22" s="403" t="str">
        <f t="shared" si="9"/>
        <v/>
      </c>
      <c r="T22" s="130" t="str">
        <f>IFERROR(R22-S22,"")</f>
        <v/>
      </c>
      <c r="U22" s="70"/>
      <c r="V22" s="404"/>
      <c r="W22" s="70"/>
      <c r="X22" s="404"/>
      <c r="Z22" s="407" t="str">
        <f t="shared" si="11"/>
        <v/>
      </c>
      <c r="AA22" s="130" t="str">
        <f t="shared" si="3"/>
        <v/>
      </c>
      <c r="AB22" s="407" t="str">
        <f t="shared" si="4"/>
        <v/>
      </c>
      <c r="AC22" s="130" t="str">
        <f t="shared" si="5"/>
        <v/>
      </c>
      <c r="AD22" s="461"/>
    </row>
    <row r="23" spans="1:30" x14ac:dyDescent="0.2">
      <c r="A23" s="6"/>
      <c r="B23" s="98"/>
      <c r="C23" s="323" t="str">
        <f t="shared" si="0"/>
        <v/>
      </c>
      <c r="D23" s="20"/>
      <c r="E23" s="125"/>
      <c r="F23" s="34">
        <f>IFERROR(IF(C23="UNL",INDEX(Tabel_UNL,MATCH($E23,Hulpsheets!$P$3:$P$123,0),MATCH($D23,Hulpsheets!$P$3:$U$3,0)),IF(C23="NFU",INDEX(Tabel_NFU,MATCH($E23,Hulpsheets!$W$3:$W$99,0),MATCH($D23,Hulpsheets!$W$3:$AC$3,0)),IF(C23="Overig",0,0))),0)</f>
        <v>0</v>
      </c>
      <c r="G23" s="356"/>
      <c r="H23" s="128"/>
      <c r="I23" s="1">
        <f t="shared" si="6"/>
        <v>0</v>
      </c>
      <c r="J23" s="1">
        <f t="shared" si="12"/>
        <v>0</v>
      </c>
      <c r="K23" s="359"/>
      <c r="L23" s="429" t="s">
        <v>120</v>
      </c>
      <c r="M23" s="257" t="str">
        <f>IF(LEN($C$5)&lt;=1,
    "",
    IF(
        OR($C$5="Overige (zorg-)instellingen",$C$5="Onderneming"),
        IF(Basisgegevens!$C$5="Ja",
            IFERROR(
                INDEX(Hulpsheets!$AO$3:$AR$18,
                    MATCH($C$9,Hulpsheets!$AN$3:$AN$18,0),
                    MATCH($C$6,Hulpsheets!$AO$3:$AR$3,0)
                ),
                ""
            ),
            IFERROR(
                INDEX(Hulpsheets!$AH$3:$AK$18,
                    MATCH($C$9,Hulpsheets!$AG$3:$AG$18,0),
                    MATCH($C$6,Hulpsheets!$AH$3:$AK$3,0)
                ),
                ""
            )
        ),
        IF($L23="Niet-economische activiteit",
            100%,
            IF(Basisgegevens!$C$5="Ja",
                IFERROR(
                    INDEX(Hulpsheets!$AO$3:$AR$18,
                        MATCH($C$9,Hulpsheets!$AN$3:$AN$18,0),
                        MATCH($C$6,Hulpsheets!$AO$3:$AR$3,0)
                    ),
                    ""
                ),
                IFERROR(
                    INDEX(Hulpsheets!$AH$3:$AK$18,
                        MATCH($C$9,Hulpsheets!$AG$3:$AG$18,0),
                        MATCH($C$6,Hulpsheets!$AH$3:$AK$3,0)
                    ),
                    ""
                )
            )
        )
    )
)</f>
        <v/>
      </c>
      <c r="N23" s="397">
        <f t="shared" si="2"/>
        <v>0</v>
      </c>
      <c r="O23" s="395" t="str">
        <f t="shared" si="7"/>
        <v/>
      </c>
      <c r="P23" s="86" t="str">
        <f t="shared" si="8"/>
        <v/>
      </c>
      <c r="R23" s="404"/>
      <c r="S23" s="403" t="str">
        <f t="shared" si="9"/>
        <v/>
      </c>
      <c r="T23" s="130" t="str">
        <f t="shared" si="10"/>
        <v/>
      </c>
      <c r="U23" s="70"/>
      <c r="V23" s="404"/>
      <c r="W23" s="70"/>
      <c r="X23" s="404"/>
      <c r="Z23" s="407" t="str">
        <f t="shared" si="11"/>
        <v/>
      </c>
      <c r="AA23" s="130" t="str">
        <f t="shared" si="3"/>
        <v/>
      </c>
      <c r="AB23" s="407" t="str">
        <f t="shared" si="4"/>
        <v/>
      </c>
      <c r="AC23" s="130" t="str">
        <f t="shared" si="5"/>
        <v/>
      </c>
      <c r="AD23" s="461"/>
    </row>
    <row r="24" spans="1:30" x14ac:dyDescent="0.2">
      <c r="A24" s="6"/>
      <c r="B24" s="98"/>
      <c r="C24" s="323" t="str">
        <f t="shared" si="0"/>
        <v/>
      </c>
      <c r="D24" s="20"/>
      <c r="E24" s="125"/>
      <c r="F24" s="34">
        <f>IFERROR(IF(C24="UNL",INDEX(Tabel_UNL,MATCH($E24,Hulpsheets!$P$3:$P$123,0),MATCH($D24,Hulpsheets!$P$3:$U$3,0)),IF(C24="NFU",INDEX(Tabel_NFU,MATCH($E24,Hulpsheets!$W$3:$W$99,0),MATCH($D24,Hulpsheets!$W$3:$AC$3,0)),IF(C24="Overig",0,0))),0)</f>
        <v>0</v>
      </c>
      <c r="G24" s="356"/>
      <c r="H24" s="128"/>
      <c r="I24" s="1">
        <f t="shared" si="6"/>
        <v>0</v>
      </c>
      <c r="J24" s="1">
        <f t="shared" si="12"/>
        <v>0</v>
      </c>
      <c r="K24" s="359"/>
      <c r="L24" s="429" t="s">
        <v>120</v>
      </c>
      <c r="M24" s="257" t="str">
        <f>IF(LEN($C$5)&lt;=1,
    "",
    IF(
        OR($C$5="Overige (zorg-)instellingen",$C$5="Onderneming"),
        IF(Basisgegevens!$C$5="Ja",
            IFERROR(
                INDEX(Hulpsheets!$AO$3:$AR$18,
                    MATCH($C$9,Hulpsheets!$AN$3:$AN$18,0),
                    MATCH($C$6,Hulpsheets!$AO$3:$AR$3,0)
                ),
                ""
            ),
            IFERROR(
                INDEX(Hulpsheets!$AH$3:$AK$18,
                    MATCH($C$9,Hulpsheets!$AG$3:$AG$18,0),
                    MATCH($C$6,Hulpsheets!$AH$3:$AK$3,0)
                ),
                ""
            )
        ),
        IF($L24="Niet-economische activiteit",
            100%,
            IF(Basisgegevens!$C$5="Ja",
                IFERROR(
                    INDEX(Hulpsheets!$AO$3:$AR$18,
                        MATCH($C$9,Hulpsheets!$AN$3:$AN$18,0),
                        MATCH($C$6,Hulpsheets!$AO$3:$AR$3,0)
                    ),
                    ""
                ),
                IFERROR(
                    INDEX(Hulpsheets!$AH$3:$AK$18,
                        MATCH($C$9,Hulpsheets!$AG$3:$AG$18,0),
                        MATCH($C$6,Hulpsheets!$AH$3:$AK$3,0)
                    ),
                    ""
                )
            )
        )
    )
)</f>
        <v/>
      </c>
      <c r="N24" s="397">
        <f t="shared" si="2"/>
        <v>0</v>
      </c>
      <c r="O24" s="395" t="str">
        <f t="shared" si="7"/>
        <v/>
      </c>
      <c r="P24" s="86" t="str">
        <f t="shared" si="8"/>
        <v/>
      </c>
      <c r="R24" s="404"/>
      <c r="S24" s="403" t="str">
        <f t="shared" si="9"/>
        <v/>
      </c>
      <c r="T24" s="130" t="str">
        <f t="shared" si="10"/>
        <v/>
      </c>
      <c r="U24" s="70"/>
      <c r="V24" s="404"/>
      <c r="W24" s="70"/>
      <c r="X24" s="404"/>
      <c r="Z24" s="407" t="str">
        <f t="shared" si="11"/>
        <v/>
      </c>
      <c r="AA24" s="130" t="str">
        <f t="shared" si="3"/>
        <v/>
      </c>
      <c r="AB24" s="407" t="str">
        <f t="shared" si="4"/>
        <v/>
      </c>
      <c r="AC24" s="130" t="str">
        <f t="shared" si="5"/>
        <v/>
      </c>
      <c r="AD24" s="461"/>
    </row>
    <row r="25" spans="1:30" x14ac:dyDescent="0.2">
      <c r="A25" s="6"/>
      <c r="B25" s="98"/>
      <c r="C25" s="323" t="str">
        <f t="shared" si="0"/>
        <v/>
      </c>
      <c r="D25" s="20"/>
      <c r="E25" s="125"/>
      <c r="F25" s="34">
        <f>IFERROR(IF(C25="UNL",INDEX(Tabel_UNL,MATCH($E25,Hulpsheets!$P$3:$P$123,0),MATCH($D25,Hulpsheets!$P$3:$U$3,0)),IF(C25="NFU",INDEX(Tabel_NFU,MATCH($E25,Hulpsheets!$W$3:$W$99,0),MATCH($D25,Hulpsheets!$W$3:$AC$3,0)),IF(C25="Overig",0,0))),0)</f>
        <v>0</v>
      </c>
      <c r="G25" s="356"/>
      <c r="H25" s="128"/>
      <c r="I25" s="1">
        <f t="shared" si="6"/>
        <v>0</v>
      </c>
      <c r="J25" s="1">
        <f t="shared" si="12"/>
        <v>0</v>
      </c>
      <c r="K25" s="359"/>
      <c r="L25" s="429" t="s">
        <v>120</v>
      </c>
      <c r="M25" s="257" t="str">
        <f>IF(LEN($C$5)&lt;=1,
    "",
    IF(
        OR($C$5="Overige (zorg-)instellingen",$C$5="Onderneming"),
        IF(Basisgegevens!$C$5="Ja",
            IFERROR(
                INDEX(Hulpsheets!$AO$3:$AR$18,
                    MATCH($C$9,Hulpsheets!$AN$3:$AN$18,0),
                    MATCH($C$6,Hulpsheets!$AO$3:$AR$3,0)
                ),
                ""
            ),
            IFERROR(
                INDEX(Hulpsheets!$AH$3:$AK$18,
                    MATCH($C$9,Hulpsheets!$AG$3:$AG$18,0),
                    MATCH($C$6,Hulpsheets!$AH$3:$AK$3,0)
                ),
                ""
            )
        ),
        IF($L25="Niet-economische activiteit",
            100%,
            IF(Basisgegevens!$C$5="Ja",
                IFERROR(
                    INDEX(Hulpsheets!$AO$3:$AR$18,
                        MATCH($C$9,Hulpsheets!$AN$3:$AN$18,0),
                        MATCH($C$6,Hulpsheets!$AO$3:$AR$3,0)
                    ),
                    ""
                ),
                IFERROR(
                    INDEX(Hulpsheets!$AH$3:$AK$18,
                        MATCH($C$9,Hulpsheets!$AG$3:$AG$18,0),
                        MATCH($C$6,Hulpsheets!$AH$3:$AK$3,0)
                    ),
                    ""
                )
            )
        )
    )
)</f>
        <v/>
      </c>
      <c r="N25" s="397">
        <f t="shared" si="2"/>
        <v>0</v>
      </c>
      <c r="O25" s="395" t="str">
        <f t="shared" si="7"/>
        <v/>
      </c>
      <c r="P25" s="86" t="str">
        <f t="shared" si="8"/>
        <v/>
      </c>
      <c r="R25" s="404"/>
      <c r="S25" s="403" t="str">
        <f t="shared" si="9"/>
        <v/>
      </c>
      <c r="T25" s="130" t="str">
        <f t="shared" si="10"/>
        <v/>
      </c>
      <c r="U25" s="70"/>
      <c r="V25" s="404"/>
      <c r="W25" s="70"/>
      <c r="X25" s="404"/>
      <c r="Z25" s="407" t="str">
        <f t="shared" si="11"/>
        <v/>
      </c>
      <c r="AA25" s="130" t="str">
        <f t="shared" si="3"/>
        <v/>
      </c>
      <c r="AB25" s="407" t="str">
        <f t="shared" si="4"/>
        <v/>
      </c>
      <c r="AC25" s="130" t="str">
        <f t="shared" si="5"/>
        <v/>
      </c>
      <c r="AD25" s="461"/>
    </row>
    <row r="26" spans="1:30" x14ac:dyDescent="0.2">
      <c r="A26" s="6"/>
      <c r="B26" s="98"/>
      <c r="C26" s="323" t="str">
        <f t="shared" si="0"/>
        <v/>
      </c>
      <c r="D26" s="20"/>
      <c r="E26" s="125"/>
      <c r="F26" s="34">
        <f>IFERROR(IF(C26="UNL",INDEX(Tabel_UNL,MATCH($E26,Hulpsheets!$P$3:$P$123,0),MATCH($D26,Hulpsheets!$P$3:$U$3,0)),IF(C26="NFU",INDEX(Tabel_NFU,MATCH($E26,Hulpsheets!$W$3:$W$99,0),MATCH($D26,Hulpsheets!$W$3:$AC$3,0)),IF(C26="Overig",0,0))),0)</f>
        <v>0</v>
      </c>
      <c r="G26" s="356"/>
      <c r="H26" s="128"/>
      <c r="I26" s="1">
        <f t="shared" si="6"/>
        <v>0</v>
      </c>
      <c r="J26" s="1">
        <f t="shared" si="12"/>
        <v>0</v>
      </c>
      <c r="K26" s="359"/>
      <c r="L26" s="429" t="s">
        <v>120</v>
      </c>
      <c r="M26" s="257" t="str">
        <f>IF(LEN($C$5)&lt;=1,
    "",
    IF(
        OR($C$5="Overige (zorg-)instellingen",$C$5="Onderneming"),
        IF(Basisgegevens!$C$5="Ja",
            IFERROR(
                INDEX(Hulpsheets!$AO$3:$AR$18,
                    MATCH($C$9,Hulpsheets!$AN$3:$AN$18,0),
                    MATCH($C$6,Hulpsheets!$AO$3:$AR$3,0)
                ),
                ""
            ),
            IFERROR(
                INDEX(Hulpsheets!$AH$3:$AK$18,
                    MATCH($C$9,Hulpsheets!$AG$3:$AG$18,0),
                    MATCH($C$6,Hulpsheets!$AH$3:$AK$3,0)
                ),
                ""
            )
        ),
        IF($L26="Niet-economische activiteit",
            100%,
            IF(Basisgegevens!$C$5="Ja",
                IFERROR(
                    INDEX(Hulpsheets!$AO$3:$AR$18,
                        MATCH($C$9,Hulpsheets!$AN$3:$AN$18,0),
                        MATCH($C$6,Hulpsheets!$AO$3:$AR$3,0)
                    ),
                    ""
                ),
                IFERROR(
                    INDEX(Hulpsheets!$AH$3:$AK$18,
                        MATCH($C$9,Hulpsheets!$AG$3:$AG$18,0),
                        MATCH($C$6,Hulpsheets!$AH$3:$AK$3,0)
                    ),
                    ""
                )
            )
        )
    )
)</f>
        <v/>
      </c>
      <c r="N26" s="397">
        <f t="shared" si="2"/>
        <v>0</v>
      </c>
      <c r="O26" s="395" t="str">
        <f t="shared" si="7"/>
        <v/>
      </c>
      <c r="P26" s="86" t="str">
        <f t="shared" si="8"/>
        <v/>
      </c>
      <c r="R26" s="404"/>
      <c r="S26" s="403" t="str">
        <f t="shared" si="9"/>
        <v/>
      </c>
      <c r="T26" s="130" t="str">
        <f t="shared" si="10"/>
        <v/>
      </c>
      <c r="U26" s="70"/>
      <c r="V26" s="404"/>
      <c r="W26" s="70"/>
      <c r="X26" s="404"/>
      <c r="Z26" s="407" t="str">
        <f t="shared" si="11"/>
        <v/>
      </c>
      <c r="AA26" s="130" t="str">
        <f t="shared" si="3"/>
        <v/>
      </c>
      <c r="AB26" s="407" t="str">
        <f t="shared" si="4"/>
        <v/>
      </c>
      <c r="AC26" s="130" t="str">
        <f t="shared" si="5"/>
        <v/>
      </c>
      <c r="AD26" s="461"/>
    </row>
    <row r="27" spans="1:30" ht="13.5" thickBot="1" x14ac:dyDescent="0.25">
      <c r="A27" s="6"/>
      <c r="B27" s="98"/>
      <c r="C27" s="323" t="str">
        <f t="shared" si="0"/>
        <v/>
      </c>
      <c r="D27" s="20"/>
      <c r="E27" s="125"/>
      <c r="F27" s="34">
        <f>IFERROR(IF(C27="UNL",INDEX(Tabel_UNL,MATCH($E27,Hulpsheets!$P$3:$P$123,0),MATCH($D27,Hulpsheets!$P$3:$U$3,0)),IF(C27="NFU",INDEX(Tabel_NFU,MATCH($E27,Hulpsheets!$W$3:$W$99,0),MATCH($D27,Hulpsheets!$W$3:$AC$3,0)),IF(C27="Overig",0,0))),0)</f>
        <v>0</v>
      </c>
      <c r="G27" s="356"/>
      <c r="H27" s="128"/>
      <c r="I27" s="1">
        <f t="shared" si="6"/>
        <v>0</v>
      </c>
      <c r="J27" s="1">
        <f t="shared" si="12"/>
        <v>0</v>
      </c>
      <c r="K27" s="359"/>
      <c r="L27" s="429" t="s">
        <v>120</v>
      </c>
      <c r="M27" s="257" t="str">
        <f>IF(LEN($C$5)&lt;=1,
    "",
    IF(
        OR($C$5="Overige (zorg-)instellingen",$C$5="Onderneming"),
        IF(Basisgegevens!$C$5="Ja",
            IFERROR(
                INDEX(Hulpsheets!$AO$3:$AR$18,
                    MATCH($C$9,Hulpsheets!$AN$3:$AN$18,0),
                    MATCH($C$6,Hulpsheets!$AO$3:$AR$3,0)
                ),
                ""
            ),
            IFERROR(
                INDEX(Hulpsheets!$AH$3:$AK$18,
                    MATCH($C$9,Hulpsheets!$AG$3:$AG$18,0),
                    MATCH($C$6,Hulpsheets!$AH$3:$AK$3,0)
                ),
                ""
            )
        ),
        IF($L27="Niet-economische activiteit",
            100%,
            IF(Basisgegevens!$C$5="Ja",
                IFERROR(
                    INDEX(Hulpsheets!$AO$3:$AR$18,
                        MATCH($C$9,Hulpsheets!$AN$3:$AN$18,0),
                        MATCH($C$6,Hulpsheets!$AO$3:$AR$3,0)
                    ),
                    ""
                ),
                IFERROR(
                    INDEX(Hulpsheets!$AH$3:$AK$18,
                        MATCH($C$9,Hulpsheets!$AG$3:$AG$18,0),
                        MATCH($C$6,Hulpsheets!$AH$3:$AK$3,0)
                    ),
                    ""
                )
            )
        )
    )
)</f>
        <v/>
      </c>
      <c r="N27" s="397">
        <f t="shared" si="2"/>
        <v>0</v>
      </c>
      <c r="O27" s="395" t="str">
        <f t="shared" si="7"/>
        <v/>
      </c>
      <c r="P27" s="86" t="str">
        <f t="shared" si="8"/>
        <v/>
      </c>
      <c r="R27" s="404"/>
      <c r="S27" s="403" t="str">
        <f t="shared" si="9"/>
        <v/>
      </c>
      <c r="T27" s="130" t="str">
        <f t="shared" si="10"/>
        <v/>
      </c>
      <c r="U27" s="70"/>
      <c r="V27" s="404"/>
      <c r="W27" s="70"/>
      <c r="X27" s="404"/>
      <c r="Z27" s="407" t="str">
        <f t="shared" si="11"/>
        <v/>
      </c>
      <c r="AA27" s="130" t="str">
        <f t="shared" si="3"/>
        <v/>
      </c>
      <c r="AB27" s="407" t="str">
        <f t="shared" si="4"/>
        <v/>
      </c>
      <c r="AC27" s="130" t="str">
        <f t="shared" si="5"/>
        <v/>
      </c>
      <c r="AD27" s="461"/>
    </row>
    <row r="28" spans="1:30" ht="13.5" hidden="1" outlineLevel="1" thickBot="1" x14ac:dyDescent="0.25">
      <c r="A28" s="6"/>
      <c r="B28" s="98"/>
      <c r="C28" s="323" t="str">
        <f t="shared" si="0"/>
        <v/>
      </c>
      <c r="D28" s="20"/>
      <c r="E28" s="125"/>
      <c r="F28" s="34">
        <f>IFERROR(IF(C28="UNL",INDEX(Tabel_UNL,MATCH($E28,Hulpsheets!$P$3:$P$123,0),MATCH($D28,Hulpsheets!$P$3:$U$3,0)),IF(C28="NFU",INDEX(Tabel_NFU,MATCH($E28,Hulpsheets!$W$3:$W$99,0),MATCH($D28,Hulpsheets!$W$3:$AC$3,0)),IF(C28="Overig",0,0))),0)</f>
        <v>0</v>
      </c>
      <c r="G28" s="356"/>
      <c r="H28" s="128"/>
      <c r="I28" s="1">
        <f t="shared" si="6"/>
        <v>0</v>
      </c>
      <c r="J28" s="1">
        <f t="shared" si="12"/>
        <v>0</v>
      </c>
      <c r="K28" s="359"/>
      <c r="L28" s="429" t="s">
        <v>120</v>
      </c>
      <c r="M28" s="257" t="str">
        <f>IF(LEN($C$5)&lt;=1,
    "",
    IF(
        OR($C$5="Overige (zorg-)instellingen",$C$5="Onderneming"),
        IF(Basisgegevens!$C$5="Ja",
            IFERROR(
                INDEX(Hulpsheets!$AO$3:$AR$18,
                    MATCH($C$9,Hulpsheets!$AN$3:$AN$18,0),
                    MATCH($C$6,Hulpsheets!$AO$3:$AR$3,0)
                ),
                ""
            ),
            IFERROR(
                INDEX(Hulpsheets!$AH$3:$AK$18,
                    MATCH($C$9,Hulpsheets!$AG$3:$AG$18,0),
                    MATCH($C$6,Hulpsheets!$AH$3:$AK$3,0)
                ),
                ""
            )
        ),
        IF($L28="Niet-economische activiteit",
            100%,
            IF(Basisgegevens!$C$5="Ja",
                IFERROR(
                    INDEX(Hulpsheets!$AO$3:$AR$18,
                        MATCH($C$9,Hulpsheets!$AN$3:$AN$18,0),
                        MATCH($C$6,Hulpsheets!$AO$3:$AR$3,0)
                    ),
                    ""
                ),
                IFERROR(
                    INDEX(Hulpsheets!$AH$3:$AK$18,
                        MATCH($C$9,Hulpsheets!$AG$3:$AG$18,0),
                        MATCH($C$6,Hulpsheets!$AH$3:$AK$3,0)
                    ),
                    ""
                )
            )
        )
    )
)</f>
        <v/>
      </c>
      <c r="N28" s="397">
        <f t="shared" si="2"/>
        <v>0</v>
      </c>
      <c r="O28" s="77" t="str">
        <f t="shared" si="7"/>
        <v/>
      </c>
      <c r="P28" s="86" t="str">
        <f t="shared" si="8"/>
        <v/>
      </c>
      <c r="R28" s="404"/>
      <c r="S28" s="403" t="str">
        <f t="shared" si="9"/>
        <v/>
      </c>
      <c r="T28" s="130" t="str">
        <f t="shared" si="10"/>
        <v/>
      </c>
      <c r="U28" s="70"/>
      <c r="V28" s="404"/>
      <c r="W28" s="70"/>
      <c r="X28" s="404"/>
      <c r="Z28" s="407" t="str">
        <f t="shared" si="11"/>
        <v/>
      </c>
      <c r="AA28" s="130" t="str">
        <f t="shared" si="3"/>
        <v/>
      </c>
      <c r="AB28" s="407" t="str">
        <f t="shared" si="4"/>
        <v/>
      </c>
      <c r="AC28" s="130" t="str">
        <f t="shared" si="5"/>
        <v/>
      </c>
      <c r="AD28" s="461"/>
    </row>
    <row r="29" spans="1:30" ht="13.5" hidden="1" outlineLevel="1" thickBot="1" x14ac:dyDescent="0.25">
      <c r="A29" s="6"/>
      <c r="B29" s="98"/>
      <c r="C29" s="323" t="str">
        <f t="shared" si="0"/>
        <v/>
      </c>
      <c r="D29" s="20"/>
      <c r="E29" s="125"/>
      <c r="F29" s="34">
        <f>IFERROR(IF(C29="UNL",INDEX(Tabel_UNL,MATCH($E29,Hulpsheets!$P$3:$P$123,0),MATCH($D29,Hulpsheets!$P$3:$U$3,0)),IF(C29="NFU",INDEX(Tabel_NFU,MATCH($E29,Hulpsheets!$W$3:$W$99,0),MATCH($D29,Hulpsheets!$W$3:$AC$3,0)),IF(C29="Overig",0,0))),0)</f>
        <v>0</v>
      </c>
      <c r="G29" s="356"/>
      <c r="H29" s="128"/>
      <c r="I29" s="1">
        <f t="shared" si="6"/>
        <v>0</v>
      </c>
      <c r="J29" s="1">
        <f t="shared" si="12"/>
        <v>0</v>
      </c>
      <c r="K29" s="359"/>
      <c r="L29" s="429" t="s">
        <v>120</v>
      </c>
      <c r="M29" s="257" t="str">
        <f>IF(LEN($C$5)&lt;=1,
    "",
    IF(
        OR($C$5="Overige (zorg-)instellingen",$C$5="Onderneming"),
        IF(Basisgegevens!$C$5="Ja",
            IFERROR(
                INDEX(Hulpsheets!$AO$3:$AR$18,
                    MATCH($C$9,Hulpsheets!$AN$3:$AN$18,0),
                    MATCH($C$6,Hulpsheets!$AO$3:$AR$3,0)
                ),
                ""
            ),
            IFERROR(
                INDEX(Hulpsheets!$AH$3:$AK$18,
                    MATCH($C$9,Hulpsheets!$AG$3:$AG$18,0),
                    MATCH($C$6,Hulpsheets!$AH$3:$AK$3,0)
                ),
                ""
            )
        ),
        IF($L29="Niet-economische activiteit",
            100%,
            IF(Basisgegevens!$C$5="Ja",
                IFERROR(
                    INDEX(Hulpsheets!$AO$3:$AR$18,
                        MATCH($C$9,Hulpsheets!$AN$3:$AN$18,0),
                        MATCH($C$6,Hulpsheets!$AO$3:$AR$3,0)
                    ),
                    ""
                ),
                IFERROR(
                    INDEX(Hulpsheets!$AH$3:$AK$18,
                        MATCH($C$9,Hulpsheets!$AG$3:$AG$18,0),
                        MATCH($C$6,Hulpsheets!$AH$3:$AK$3,0)
                    ),
                    ""
                )
            )
        )
    )
)</f>
        <v/>
      </c>
      <c r="N29" s="397">
        <f t="shared" si="2"/>
        <v>0</v>
      </c>
      <c r="O29" s="77" t="str">
        <f t="shared" si="7"/>
        <v/>
      </c>
      <c r="P29" s="86" t="str">
        <f t="shared" si="8"/>
        <v/>
      </c>
      <c r="R29" s="404"/>
      <c r="S29" s="403" t="str">
        <f t="shared" si="9"/>
        <v/>
      </c>
      <c r="T29" s="130" t="str">
        <f t="shared" si="10"/>
        <v/>
      </c>
      <c r="U29" s="70"/>
      <c r="V29" s="404"/>
      <c r="W29" s="70"/>
      <c r="X29" s="404"/>
      <c r="Z29" s="407" t="str">
        <f t="shared" si="11"/>
        <v/>
      </c>
      <c r="AA29" s="130" t="str">
        <f t="shared" si="3"/>
        <v/>
      </c>
      <c r="AB29" s="407" t="str">
        <f t="shared" si="4"/>
        <v/>
      </c>
      <c r="AC29" s="130" t="str">
        <f t="shared" si="5"/>
        <v/>
      </c>
      <c r="AD29" s="461"/>
    </row>
    <row r="30" spans="1:30" ht="13.5" hidden="1" outlineLevel="1" thickBot="1" x14ac:dyDescent="0.25">
      <c r="A30" s="6"/>
      <c r="B30" s="98"/>
      <c r="C30" s="323" t="str">
        <f t="shared" si="0"/>
        <v/>
      </c>
      <c r="D30" s="20"/>
      <c r="E30" s="125"/>
      <c r="F30" s="34">
        <f>IFERROR(IF(C30="UNL",INDEX(Tabel_UNL,MATCH($E30,Hulpsheets!$P$3:$P$123,0),MATCH($D30,Hulpsheets!$P$3:$U$3,0)),IF(C30="NFU",INDEX(Tabel_NFU,MATCH($E30,Hulpsheets!$W$3:$W$99,0),MATCH($D30,Hulpsheets!$W$3:$AC$3,0)),IF(C30="Overig",0,0))),0)</f>
        <v>0</v>
      </c>
      <c r="G30" s="356"/>
      <c r="H30" s="128"/>
      <c r="I30" s="1">
        <f t="shared" si="6"/>
        <v>0</v>
      </c>
      <c r="J30" s="1">
        <f t="shared" si="12"/>
        <v>0</v>
      </c>
      <c r="K30" s="359"/>
      <c r="L30" s="429" t="s">
        <v>120</v>
      </c>
      <c r="M30" s="257" t="str">
        <f>IF(LEN($C$5)&lt;=1,
    "",
    IF(
        OR($C$5="Overige (zorg-)instellingen",$C$5="Onderneming"),
        IF(Basisgegevens!$C$5="Ja",
            IFERROR(
                INDEX(Hulpsheets!$AO$3:$AR$18,
                    MATCH($C$9,Hulpsheets!$AN$3:$AN$18,0),
                    MATCH($C$6,Hulpsheets!$AO$3:$AR$3,0)
                ),
                ""
            ),
            IFERROR(
                INDEX(Hulpsheets!$AH$3:$AK$18,
                    MATCH($C$9,Hulpsheets!$AG$3:$AG$18,0),
                    MATCH($C$6,Hulpsheets!$AH$3:$AK$3,0)
                ),
                ""
            )
        ),
        IF($L30="Niet-economische activiteit",
            100%,
            IF(Basisgegevens!$C$5="Ja",
                IFERROR(
                    INDEX(Hulpsheets!$AO$3:$AR$18,
                        MATCH($C$9,Hulpsheets!$AN$3:$AN$18,0),
                        MATCH($C$6,Hulpsheets!$AO$3:$AR$3,0)
                    ),
                    ""
                ),
                IFERROR(
                    INDEX(Hulpsheets!$AH$3:$AK$18,
                        MATCH($C$9,Hulpsheets!$AG$3:$AG$18,0),
                        MATCH($C$6,Hulpsheets!$AH$3:$AK$3,0)
                    ),
                    ""
                )
            )
        )
    )
)</f>
        <v/>
      </c>
      <c r="N30" s="397">
        <f t="shared" si="2"/>
        <v>0</v>
      </c>
      <c r="O30" s="77" t="str">
        <f t="shared" si="7"/>
        <v/>
      </c>
      <c r="P30" s="86" t="str">
        <f t="shared" si="8"/>
        <v/>
      </c>
      <c r="R30" s="404"/>
      <c r="S30" s="403" t="str">
        <f t="shared" si="9"/>
        <v/>
      </c>
      <c r="T30" s="130" t="str">
        <f t="shared" si="10"/>
        <v/>
      </c>
      <c r="U30" s="70"/>
      <c r="V30" s="404"/>
      <c r="W30" s="70"/>
      <c r="X30" s="404"/>
      <c r="Z30" s="407" t="str">
        <f t="shared" si="11"/>
        <v/>
      </c>
      <c r="AA30" s="130" t="str">
        <f t="shared" si="3"/>
        <v/>
      </c>
      <c r="AB30" s="407" t="str">
        <f t="shared" si="4"/>
        <v/>
      </c>
      <c r="AC30" s="130" t="str">
        <f t="shared" si="5"/>
        <v/>
      </c>
      <c r="AD30" s="461"/>
    </row>
    <row r="31" spans="1:30" ht="13.5" hidden="1" outlineLevel="1" thickBot="1" x14ac:dyDescent="0.25">
      <c r="A31" s="6"/>
      <c r="B31" s="98"/>
      <c r="C31" s="323" t="str">
        <f t="shared" si="0"/>
        <v/>
      </c>
      <c r="D31" s="20"/>
      <c r="E31" s="125"/>
      <c r="F31" s="34">
        <f>IFERROR(IF(C31="UNL",INDEX(Tabel_UNL,MATCH($E31,Hulpsheets!$P$3:$P$123,0),MATCH($D31,Hulpsheets!$P$3:$U$3,0)),IF(C31="NFU",INDEX(Tabel_NFU,MATCH($E31,Hulpsheets!$W$3:$W$99,0),MATCH($D31,Hulpsheets!$W$3:$AC$3,0)),IF(C31="Overig",0,0))),0)</f>
        <v>0</v>
      </c>
      <c r="G31" s="356"/>
      <c r="H31" s="128"/>
      <c r="I31" s="1">
        <f t="shared" si="6"/>
        <v>0</v>
      </c>
      <c r="J31" s="1">
        <f t="shared" si="12"/>
        <v>0</v>
      </c>
      <c r="K31" s="359"/>
      <c r="L31" s="429" t="s">
        <v>120</v>
      </c>
      <c r="M31" s="257" t="str">
        <f>IF(LEN($C$5)&lt;=1,
    "",
    IF(
        OR($C$5="Overige (zorg-)instellingen",$C$5="Onderneming"),
        IF(Basisgegevens!$C$5="Ja",
            IFERROR(
                INDEX(Hulpsheets!$AO$3:$AR$18,
                    MATCH($C$9,Hulpsheets!$AN$3:$AN$18,0),
                    MATCH($C$6,Hulpsheets!$AO$3:$AR$3,0)
                ),
                ""
            ),
            IFERROR(
                INDEX(Hulpsheets!$AH$3:$AK$18,
                    MATCH($C$9,Hulpsheets!$AG$3:$AG$18,0),
                    MATCH($C$6,Hulpsheets!$AH$3:$AK$3,0)
                ),
                ""
            )
        ),
        IF($L31="Niet-economische activiteit",
            100%,
            IF(Basisgegevens!$C$5="Ja",
                IFERROR(
                    INDEX(Hulpsheets!$AO$3:$AR$18,
                        MATCH($C$9,Hulpsheets!$AN$3:$AN$18,0),
                        MATCH($C$6,Hulpsheets!$AO$3:$AR$3,0)
                    ),
                    ""
                ),
                IFERROR(
                    INDEX(Hulpsheets!$AH$3:$AK$18,
                        MATCH($C$9,Hulpsheets!$AG$3:$AG$18,0),
                        MATCH($C$6,Hulpsheets!$AH$3:$AK$3,0)
                    ),
                    ""
                )
            )
        )
    )
)</f>
        <v/>
      </c>
      <c r="N31" s="397">
        <f t="shared" si="2"/>
        <v>0</v>
      </c>
      <c r="O31" s="77" t="str">
        <f t="shared" si="7"/>
        <v/>
      </c>
      <c r="P31" s="86" t="str">
        <f t="shared" si="8"/>
        <v/>
      </c>
      <c r="R31" s="404"/>
      <c r="S31" s="403" t="str">
        <f t="shared" si="9"/>
        <v/>
      </c>
      <c r="T31" s="130" t="str">
        <f t="shared" si="10"/>
        <v/>
      </c>
      <c r="U31" s="70"/>
      <c r="V31" s="404"/>
      <c r="W31" s="70"/>
      <c r="X31" s="404"/>
      <c r="Z31" s="407" t="str">
        <f t="shared" si="11"/>
        <v/>
      </c>
      <c r="AA31" s="130" t="str">
        <f t="shared" si="3"/>
        <v/>
      </c>
      <c r="AB31" s="407" t="str">
        <f t="shared" si="4"/>
        <v/>
      </c>
      <c r="AC31" s="130" t="str">
        <f t="shared" si="5"/>
        <v/>
      </c>
      <c r="AD31" s="461"/>
    </row>
    <row r="32" spans="1:30" ht="13.5" hidden="1" outlineLevel="1" thickBot="1" x14ac:dyDescent="0.25">
      <c r="A32" s="6"/>
      <c r="B32" s="98"/>
      <c r="C32" s="323" t="str">
        <f t="shared" si="0"/>
        <v/>
      </c>
      <c r="D32" s="20"/>
      <c r="E32" s="125"/>
      <c r="F32" s="34">
        <f>IFERROR(IF(C32="UNL",INDEX(Tabel_UNL,MATCH($E32,Hulpsheets!$P$3:$P$123,0),MATCH($D32,Hulpsheets!$P$3:$U$3,0)),IF(C32="NFU",INDEX(Tabel_NFU,MATCH($E32,Hulpsheets!$W$3:$W$99,0),MATCH($D32,Hulpsheets!$W$3:$AC$3,0)),IF(C32="Overig",0,0))),0)</f>
        <v>0</v>
      </c>
      <c r="G32" s="356"/>
      <c r="H32" s="128"/>
      <c r="I32" s="1">
        <f t="shared" si="6"/>
        <v>0</v>
      </c>
      <c r="J32" s="1">
        <f t="shared" si="12"/>
        <v>0</v>
      </c>
      <c r="K32" s="359"/>
      <c r="L32" s="429" t="s">
        <v>120</v>
      </c>
      <c r="M32" s="257" t="str">
        <f>IF(LEN($C$5)&lt;=1,
    "",
    IF(
        OR($C$5="Overige (zorg-)instellingen",$C$5="Onderneming"),
        IF(Basisgegevens!$C$5="Ja",
            IFERROR(
                INDEX(Hulpsheets!$AO$3:$AR$18,
                    MATCH($C$9,Hulpsheets!$AN$3:$AN$18,0),
                    MATCH($C$6,Hulpsheets!$AO$3:$AR$3,0)
                ),
                ""
            ),
            IFERROR(
                INDEX(Hulpsheets!$AH$3:$AK$18,
                    MATCH($C$9,Hulpsheets!$AG$3:$AG$18,0),
                    MATCH($C$6,Hulpsheets!$AH$3:$AK$3,0)
                ),
                ""
            )
        ),
        IF($L32="Niet-economische activiteit",
            100%,
            IF(Basisgegevens!$C$5="Ja",
                IFERROR(
                    INDEX(Hulpsheets!$AO$3:$AR$18,
                        MATCH($C$9,Hulpsheets!$AN$3:$AN$18,0),
                        MATCH($C$6,Hulpsheets!$AO$3:$AR$3,0)
                    ),
                    ""
                ),
                IFERROR(
                    INDEX(Hulpsheets!$AH$3:$AK$18,
                        MATCH($C$9,Hulpsheets!$AG$3:$AG$18,0),
                        MATCH($C$6,Hulpsheets!$AH$3:$AK$3,0)
                    ),
                    ""
                )
            )
        )
    )
)</f>
        <v/>
      </c>
      <c r="N32" s="397">
        <f t="shared" si="2"/>
        <v>0</v>
      </c>
      <c r="O32" s="77" t="str">
        <f t="shared" si="7"/>
        <v/>
      </c>
      <c r="P32" s="86" t="str">
        <f t="shared" si="8"/>
        <v/>
      </c>
      <c r="R32" s="404"/>
      <c r="S32" s="403" t="str">
        <f t="shared" si="9"/>
        <v/>
      </c>
      <c r="T32" s="130" t="str">
        <f t="shared" si="10"/>
        <v/>
      </c>
      <c r="U32" s="70"/>
      <c r="V32" s="404"/>
      <c r="W32" s="70"/>
      <c r="X32" s="404"/>
      <c r="Z32" s="407" t="str">
        <f t="shared" si="11"/>
        <v/>
      </c>
      <c r="AA32" s="130" t="str">
        <f t="shared" si="3"/>
        <v/>
      </c>
      <c r="AB32" s="407" t="str">
        <f t="shared" si="4"/>
        <v/>
      </c>
      <c r="AC32" s="130" t="str">
        <f t="shared" si="5"/>
        <v/>
      </c>
      <c r="AD32" s="461"/>
    </row>
    <row r="33" spans="1:30" ht="13.5" hidden="1" outlineLevel="1" thickBot="1" x14ac:dyDescent="0.25">
      <c r="A33" s="6"/>
      <c r="B33" s="98"/>
      <c r="C33" s="323" t="str">
        <f t="shared" si="0"/>
        <v/>
      </c>
      <c r="D33" s="20"/>
      <c r="E33" s="125"/>
      <c r="F33" s="34">
        <f>IFERROR(IF(C33="UNL",INDEX(Tabel_UNL,MATCH($E33,Hulpsheets!$P$3:$P$123,0),MATCH($D33,Hulpsheets!$P$3:$U$3,0)),IF(C33="NFU",INDEX(Tabel_NFU,MATCH($E33,Hulpsheets!$W$3:$W$99,0),MATCH($D33,Hulpsheets!$W$3:$AC$3,0)),IF(C33="Overig",0,0))),0)</f>
        <v>0</v>
      </c>
      <c r="G33" s="356"/>
      <c r="H33" s="128"/>
      <c r="I33" s="1">
        <f t="shared" si="6"/>
        <v>0</v>
      </c>
      <c r="J33" s="1">
        <f t="shared" si="12"/>
        <v>0</v>
      </c>
      <c r="K33" s="359"/>
      <c r="L33" s="429" t="s">
        <v>120</v>
      </c>
      <c r="M33" s="257" t="str">
        <f>IF(LEN($C$5)&lt;=1,
    "",
    IF(
        OR($C$5="Overige (zorg-)instellingen",$C$5="Onderneming"),
        IF(Basisgegevens!$C$5="Ja",
            IFERROR(
                INDEX(Hulpsheets!$AO$3:$AR$18,
                    MATCH($C$9,Hulpsheets!$AN$3:$AN$18,0),
                    MATCH($C$6,Hulpsheets!$AO$3:$AR$3,0)
                ),
                ""
            ),
            IFERROR(
                INDEX(Hulpsheets!$AH$3:$AK$18,
                    MATCH($C$9,Hulpsheets!$AG$3:$AG$18,0),
                    MATCH($C$6,Hulpsheets!$AH$3:$AK$3,0)
                ),
                ""
            )
        ),
        IF($L33="Niet-economische activiteit",
            100%,
            IF(Basisgegevens!$C$5="Ja",
                IFERROR(
                    INDEX(Hulpsheets!$AO$3:$AR$18,
                        MATCH($C$9,Hulpsheets!$AN$3:$AN$18,0),
                        MATCH($C$6,Hulpsheets!$AO$3:$AR$3,0)
                    ),
                    ""
                ),
                IFERROR(
                    INDEX(Hulpsheets!$AH$3:$AK$18,
                        MATCH($C$9,Hulpsheets!$AG$3:$AG$18,0),
                        MATCH($C$6,Hulpsheets!$AH$3:$AK$3,0)
                    ),
                    ""
                )
            )
        )
    )
)</f>
        <v/>
      </c>
      <c r="N33" s="397">
        <f t="shared" si="2"/>
        <v>0</v>
      </c>
      <c r="O33" s="77" t="str">
        <f t="shared" si="7"/>
        <v/>
      </c>
      <c r="P33" s="86" t="str">
        <f t="shared" si="8"/>
        <v/>
      </c>
      <c r="R33" s="404"/>
      <c r="S33" s="403" t="str">
        <f t="shared" si="9"/>
        <v/>
      </c>
      <c r="T33" s="130" t="str">
        <f t="shared" si="10"/>
        <v/>
      </c>
      <c r="U33" s="70"/>
      <c r="V33" s="404"/>
      <c r="W33" s="70"/>
      <c r="X33" s="404"/>
      <c r="Z33" s="407" t="str">
        <f t="shared" si="11"/>
        <v/>
      </c>
      <c r="AA33" s="130" t="str">
        <f t="shared" si="3"/>
        <v/>
      </c>
      <c r="AB33" s="407" t="str">
        <f t="shared" si="4"/>
        <v/>
      </c>
      <c r="AC33" s="130" t="str">
        <f t="shared" si="5"/>
        <v/>
      </c>
      <c r="AD33" s="461"/>
    </row>
    <row r="34" spans="1:30" ht="13.5" hidden="1" outlineLevel="1" thickBot="1" x14ac:dyDescent="0.25">
      <c r="A34" s="6"/>
      <c r="B34" s="98"/>
      <c r="C34" s="323" t="str">
        <f t="shared" si="0"/>
        <v/>
      </c>
      <c r="D34" s="20"/>
      <c r="E34" s="125"/>
      <c r="F34" s="34">
        <f>IFERROR(IF(C34="UNL",INDEX(Tabel_UNL,MATCH($E34,Hulpsheets!$P$3:$P$123,0),MATCH($D34,Hulpsheets!$P$3:$U$3,0)),IF(C34="NFU",INDEX(Tabel_NFU,MATCH($E34,Hulpsheets!$W$3:$W$99,0),MATCH($D34,Hulpsheets!$W$3:$AC$3,0)),IF(C34="Overig",0,0))),0)</f>
        <v>0</v>
      </c>
      <c r="G34" s="356"/>
      <c r="H34" s="128"/>
      <c r="I34" s="1">
        <f t="shared" si="6"/>
        <v>0</v>
      </c>
      <c r="J34" s="1">
        <f t="shared" si="12"/>
        <v>0</v>
      </c>
      <c r="K34" s="359"/>
      <c r="L34" s="429" t="s">
        <v>120</v>
      </c>
      <c r="M34" s="257" t="str">
        <f>IF(LEN($C$5)&lt;=1,
    "",
    IF(
        OR($C$5="Overige (zorg-)instellingen",$C$5="Onderneming"),
        IF(Basisgegevens!$C$5="Ja",
            IFERROR(
                INDEX(Hulpsheets!$AO$3:$AR$18,
                    MATCH($C$9,Hulpsheets!$AN$3:$AN$18,0),
                    MATCH($C$6,Hulpsheets!$AO$3:$AR$3,0)
                ),
                ""
            ),
            IFERROR(
                INDEX(Hulpsheets!$AH$3:$AK$18,
                    MATCH($C$9,Hulpsheets!$AG$3:$AG$18,0),
                    MATCH($C$6,Hulpsheets!$AH$3:$AK$3,0)
                ),
                ""
            )
        ),
        IF($L34="Niet-economische activiteit",
            100%,
            IF(Basisgegevens!$C$5="Ja",
                IFERROR(
                    INDEX(Hulpsheets!$AO$3:$AR$18,
                        MATCH($C$9,Hulpsheets!$AN$3:$AN$18,0),
                        MATCH($C$6,Hulpsheets!$AO$3:$AR$3,0)
                    ),
                    ""
                ),
                IFERROR(
                    INDEX(Hulpsheets!$AH$3:$AK$18,
                        MATCH($C$9,Hulpsheets!$AG$3:$AG$18,0),
                        MATCH($C$6,Hulpsheets!$AH$3:$AK$3,0)
                    ),
                    ""
                )
            )
        )
    )
)</f>
        <v/>
      </c>
      <c r="N34" s="397">
        <f t="shared" si="2"/>
        <v>0</v>
      </c>
      <c r="O34" s="77" t="str">
        <f t="shared" si="7"/>
        <v/>
      </c>
      <c r="P34" s="86" t="str">
        <f t="shared" si="8"/>
        <v/>
      </c>
      <c r="R34" s="404"/>
      <c r="S34" s="403" t="str">
        <f t="shared" si="9"/>
        <v/>
      </c>
      <c r="T34" s="130" t="str">
        <f t="shared" si="10"/>
        <v/>
      </c>
      <c r="U34" s="70"/>
      <c r="V34" s="404"/>
      <c r="W34" s="70"/>
      <c r="X34" s="404"/>
      <c r="Z34" s="407" t="str">
        <f t="shared" si="11"/>
        <v/>
      </c>
      <c r="AA34" s="130" t="str">
        <f t="shared" si="3"/>
        <v/>
      </c>
      <c r="AB34" s="407" t="str">
        <f t="shared" si="4"/>
        <v/>
      </c>
      <c r="AC34" s="130" t="str">
        <f t="shared" si="5"/>
        <v/>
      </c>
      <c r="AD34" s="461"/>
    </row>
    <row r="35" spans="1:30" ht="13.5" hidden="1" outlineLevel="1" thickBot="1" x14ac:dyDescent="0.25">
      <c r="A35" s="6"/>
      <c r="B35" s="98"/>
      <c r="C35" s="323" t="str">
        <f t="shared" si="0"/>
        <v/>
      </c>
      <c r="D35" s="20"/>
      <c r="E35" s="125"/>
      <c r="F35" s="34">
        <f>IFERROR(IF(C35="UNL",INDEX(Tabel_UNL,MATCH($E35,Hulpsheets!$P$3:$P$123,0),MATCH($D35,Hulpsheets!$P$3:$U$3,0)),IF(C35="NFU",INDEX(Tabel_NFU,MATCH($E35,Hulpsheets!$W$3:$W$99,0),MATCH($D35,Hulpsheets!$W$3:$AC$3,0)),IF(C35="Overig",0,0))),0)</f>
        <v>0</v>
      </c>
      <c r="G35" s="356"/>
      <c r="H35" s="128"/>
      <c r="I35" s="1">
        <f t="shared" si="6"/>
        <v>0</v>
      </c>
      <c r="J35" s="1">
        <f t="shared" si="12"/>
        <v>0</v>
      </c>
      <c r="K35" s="359"/>
      <c r="L35" s="429" t="s">
        <v>120</v>
      </c>
      <c r="M35" s="257" t="str">
        <f>IF(LEN($C$5)&lt;=1,
    "",
    IF(
        OR($C$5="Overige (zorg-)instellingen",$C$5="Onderneming"),
        IF(Basisgegevens!$C$5="Ja",
            IFERROR(
                INDEX(Hulpsheets!$AO$3:$AR$18,
                    MATCH($C$9,Hulpsheets!$AN$3:$AN$18,0),
                    MATCH($C$6,Hulpsheets!$AO$3:$AR$3,0)
                ),
                ""
            ),
            IFERROR(
                INDEX(Hulpsheets!$AH$3:$AK$18,
                    MATCH($C$9,Hulpsheets!$AG$3:$AG$18,0),
                    MATCH($C$6,Hulpsheets!$AH$3:$AK$3,0)
                ),
                ""
            )
        ),
        IF($L35="Niet-economische activiteit",
            100%,
            IF(Basisgegevens!$C$5="Ja",
                IFERROR(
                    INDEX(Hulpsheets!$AO$3:$AR$18,
                        MATCH($C$9,Hulpsheets!$AN$3:$AN$18,0),
                        MATCH($C$6,Hulpsheets!$AO$3:$AR$3,0)
                    ),
                    ""
                ),
                IFERROR(
                    INDEX(Hulpsheets!$AH$3:$AK$18,
                        MATCH($C$9,Hulpsheets!$AG$3:$AG$18,0),
                        MATCH($C$6,Hulpsheets!$AH$3:$AK$3,0)
                    ),
                    ""
                )
            )
        )
    )
)</f>
        <v/>
      </c>
      <c r="N35" s="397">
        <f t="shared" si="2"/>
        <v>0</v>
      </c>
      <c r="O35" s="77" t="str">
        <f t="shared" si="7"/>
        <v/>
      </c>
      <c r="P35" s="86" t="str">
        <f t="shared" si="8"/>
        <v/>
      </c>
      <c r="R35" s="404"/>
      <c r="S35" s="403" t="str">
        <f t="shared" si="9"/>
        <v/>
      </c>
      <c r="T35" s="130" t="str">
        <f t="shared" si="10"/>
        <v/>
      </c>
      <c r="U35" s="70"/>
      <c r="V35" s="404"/>
      <c r="W35" s="70"/>
      <c r="X35" s="404"/>
      <c r="Z35" s="407" t="str">
        <f t="shared" si="11"/>
        <v/>
      </c>
      <c r="AA35" s="130" t="str">
        <f t="shared" si="3"/>
        <v/>
      </c>
      <c r="AB35" s="407" t="str">
        <f t="shared" si="4"/>
        <v/>
      </c>
      <c r="AC35" s="130" t="str">
        <f t="shared" si="5"/>
        <v/>
      </c>
      <c r="AD35" s="461"/>
    </row>
    <row r="36" spans="1:30" ht="13.5" hidden="1" outlineLevel="1" thickBot="1" x14ac:dyDescent="0.25">
      <c r="A36" s="6"/>
      <c r="B36" s="98"/>
      <c r="C36" s="323" t="str">
        <f t="shared" si="0"/>
        <v/>
      </c>
      <c r="D36" s="20"/>
      <c r="E36" s="125"/>
      <c r="F36" s="34">
        <f>IFERROR(IF(C36="UNL",INDEX(Tabel_UNL,MATCH($E36,Hulpsheets!$P$3:$P$123,0),MATCH($D36,Hulpsheets!$P$3:$U$3,0)),IF(C36="NFU",INDEX(Tabel_NFU,MATCH($E36,Hulpsheets!$W$3:$W$99,0),MATCH($D36,Hulpsheets!$W$3:$AC$3,0)),IF(C36="Overig",0,0))),0)</f>
        <v>0</v>
      </c>
      <c r="G36" s="356"/>
      <c r="H36" s="128"/>
      <c r="I36" s="1">
        <f t="shared" si="6"/>
        <v>0</v>
      </c>
      <c r="J36" s="1">
        <f t="shared" si="12"/>
        <v>0</v>
      </c>
      <c r="K36" s="359"/>
      <c r="L36" s="429" t="s">
        <v>120</v>
      </c>
      <c r="M36" s="257" t="str">
        <f>IF(LEN($C$5)&lt;=1,
    "",
    IF(
        OR($C$5="Overige (zorg-)instellingen",$C$5="Onderneming"),
        IF(Basisgegevens!$C$5="Ja",
            IFERROR(
                INDEX(Hulpsheets!$AO$3:$AR$18,
                    MATCH($C$9,Hulpsheets!$AN$3:$AN$18,0),
                    MATCH($C$6,Hulpsheets!$AO$3:$AR$3,0)
                ),
                ""
            ),
            IFERROR(
                INDEX(Hulpsheets!$AH$3:$AK$18,
                    MATCH($C$9,Hulpsheets!$AG$3:$AG$18,0),
                    MATCH($C$6,Hulpsheets!$AH$3:$AK$3,0)
                ),
                ""
            )
        ),
        IF($L36="Niet-economische activiteit",
            100%,
            IF(Basisgegevens!$C$5="Ja",
                IFERROR(
                    INDEX(Hulpsheets!$AO$3:$AR$18,
                        MATCH($C$9,Hulpsheets!$AN$3:$AN$18,0),
                        MATCH($C$6,Hulpsheets!$AO$3:$AR$3,0)
                    ),
                    ""
                ),
                IFERROR(
                    INDEX(Hulpsheets!$AH$3:$AK$18,
                        MATCH($C$9,Hulpsheets!$AG$3:$AG$18,0),
                        MATCH($C$6,Hulpsheets!$AH$3:$AK$3,0)
                    ),
                    ""
                )
            )
        )
    )
)</f>
        <v/>
      </c>
      <c r="N36" s="397">
        <f t="shared" si="2"/>
        <v>0</v>
      </c>
      <c r="O36" s="77" t="str">
        <f t="shared" si="7"/>
        <v/>
      </c>
      <c r="P36" s="86" t="str">
        <f t="shared" si="8"/>
        <v/>
      </c>
      <c r="R36" s="404"/>
      <c r="S36" s="403" t="str">
        <f t="shared" si="9"/>
        <v/>
      </c>
      <c r="T36" s="130" t="str">
        <f t="shared" si="10"/>
        <v/>
      </c>
      <c r="U36" s="70"/>
      <c r="V36" s="404"/>
      <c r="W36" s="70"/>
      <c r="X36" s="404"/>
      <c r="Z36" s="407" t="str">
        <f t="shared" si="11"/>
        <v/>
      </c>
      <c r="AA36" s="130" t="str">
        <f t="shared" si="3"/>
        <v/>
      </c>
      <c r="AB36" s="407" t="str">
        <f t="shared" si="4"/>
        <v/>
      </c>
      <c r="AC36" s="130" t="str">
        <f t="shared" si="5"/>
        <v/>
      </c>
      <c r="AD36" s="461"/>
    </row>
    <row r="37" spans="1:30" ht="13.5" hidden="1" outlineLevel="1" thickBot="1" x14ac:dyDescent="0.25">
      <c r="A37" s="6"/>
      <c r="B37" s="99"/>
      <c r="C37" s="376" t="str">
        <f t="shared" si="0"/>
        <v/>
      </c>
      <c r="D37" s="35"/>
      <c r="E37" s="126"/>
      <c r="F37" s="385">
        <f>IFERROR(IF(C37="UNL",INDEX(Tabel_UNL,MATCH($E37,Hulpsheets!$P$3:$P$123,0),MATCH($D37,Hulpsheets!$P$3:$U$3,0)),IF(C37="NFU",INDEX(Tabel_NFU,MATCH($E37,Hulpsheets!$W$3:$W$99,0),MATCH($D37,Hulpsheets!$W$3:$AC$3,0)),IF(C37="Overig",0,0))),0)</f>
        <v>0</v>
      </c>
      <c r="G37" s="357"/>
      <c r="H37" s="129"/>
      <c r="I37" s="79">
        <f t="shared" si="6"/>
        <v>0</v>
      </c>
      <c r="J37" s="79">
        <f t="shared" si="12"/>
        <v>0</v>
      </c>
      <c r="K37" s="360"/>
      <c r="L37" s="428" t="s">
        <v>120</v>
      </c>
      <c r="M37" s="427" t="str">
        <f>IF(LEN($C$5)&lt;=1,
    "",
    IF(
        OR($C$5="Overige (zorg-)instellingen",$C$5="Onderneming"),
        IF(Basisgegevens!$C$5="Ja",
            IFERROR(
                INDEX(Hulpsheets!$AO$3:$AR$18,
                    MATCH($C$9,Hulpsheets!$AN$3:$AN$18,0),
                    MATCH($C$6,Hulpsheets!$AO$3:$AR$3,0)
                ),
                ""
            ),
            IFERROR(
                INDEX(Hulpsheets!$AH$3:$AK$18,
                    MATCH($C$9,Hulpsheets!$AG$3:$AG$18,0),
                    MATCH($C$6,Hulpsheets!$AH$3:$AK$3,0)
                ),
                ""
            )
        ),
        IF($L37="Niet-economische activiteit",
            100%,
            IF(Basisgegevens!$C$5="Ja",
                IFERROR(
                    INDEX(Hulpsheets!$AO$3:$AR$18,
                        MATCH($C$9,Hulpsheets!$AN$3:$AN$18,0),
                        MATCH($C$6,Hulpsheets!$AO$3:$AR$3,0)
                    ),
                    ""
                ),
                IFERROR(
                    INDEX(Hulpsheets!$AH$3:$AK$18,
                        MATCH($C$9,Hulpsheets!$AG$3:$AG$18,0),
                        MATCH($C$6,Hulpsheets!$AH$3:$AK$3,0)
                    ),
                    ""
                )
            )
        )
    )
)</f>
        <v/>
      </c>
      <c r="N37" s="397">
        <f t="shared" si="2"/>
        <v>0</v>
      </c>
      <c r="O37" s="87" t="str">
        <f t="shared" si="7"/>
        <v/>
      </c>
      <c r="P37" s="88" t="str">
        <f t="shared" si="8"/>
        <v/>
      </c>
      <c r="R37" s="405"/>
      <c r="S37" s="403" t="str">
        <f t="shared" si="9"/>
        <v/>
      </c>
      <c r="T37" s="365" t="str">
        <f>IFERROR(R37-S37,"")</f>
        <v/>
      </c>
      <c r="U37" s="70"/>
      <c r="V37" s="411"/>
      <c r="W37" s="70"/>
      <c r="X37" s="411"/>
      <c r="Z37" s="407" t="str">
        <f t="shared" si="11"/>
        <v/>
      </c>
      <c r="AA37" s="365" t="str">
        <f t="shared" si="3"/>
        <v/>
      </c>
      <c r="AB37" s="407" t="str">
        <f t="shared" si="4"/>
        <v/>
      </c>
      <c r="AC37" s="365" t="str">
        <f t="shared" si="5"/>
        <v/>
      </c>
      <c r="AD37" s="461"/>
    </row>
    <row r="38" spans="1:30" ht="13.5" collapsed="1" thickBot="1" x14ac:dyDescent="0.25">
      <c r="A38" s="97"/>
      <c r="B38" s="9"/>
      <c r="C38" s="97"/>
      <c r="D38" s="97"/>
      <c r="E38" s="230" t="str">
        <f>"* Let op: aantal maanden is maximaal "&amp;C7</f>
        <v xml:space="preserve">* Let op: aantal maanden is maximaal </v>
      </c>
      <c r="F38" s="97"/>
      <c r="G38" s="97"/>
      <c r="H38" s="97"/>
      <c r="L38" s="418" t="s">
        <v>102</v>
      </c>
      <c r="M38" s="78"/>
      <c r="N38" s="101">
        <f>SUM(N13:N37)</f>
        <v>0</v>
      </c>
      <c r="O38" s="101">
        <f>SUM(O13:O37)</f>
        <v>0</v>
      </c>
      <c r="P38" s="101">
        <f>SUM(P13:P37)</f>
        <v>0</v>
      </c>
      <c r="R38" s="366">
        <f>SUM(R13:R37)</f>
        <v>0</v>
      </c>
      <c r="S38" s="366">
        <f>SUM(S13:S37)</f>
        <v>0</v>
      </c>
      <c r="T38" s="366">
        <f>SUM(T13:T37)</f>
        <v>0</v>
      </c>
      <c r="U38" s="70"/>
      <c r="V38" s="364">
        <f>SUM(V13:V37)</f>
        <v>0</v>
      </c>
      <c r="W38" s="70"/>
      <c r="X38" s="364">
        <f>SUM(X13:X37)</f>
        <v>0</v>
      </c>
      <c r="Z38" s="410">
        <f>SUM(Z13:Z37)</f>
        <v>0</v>
      </c>
      <c r="AA38" s="364">
        <f>SUM(AA13:AA37)</f>
        <v>0</v>
      </c>
      <c r="AB38" s="410">
        <f>SUM(AB13:AB37)</f>
        <v>0</v>
      </c>
      <c r="AC38" s="364">
        <f>SUM(AC13:AC37)</f>
        <v>0</v>
      </c>
      <c r="AD38" s="462"/>
    </row>
    <row r="39" spans="1:30" ht="16.5" customHeight="1" thickBot="1" x14ac:dyDescent="0.25">
      <c r="B39" s="5" t="s">
        <v>103</v>
      </c>
      <c r="C39" s="7"/>
      <c r="D39" s="7"/>
      <c r="E39" s="6"/>
      <c r="F39" s="6"/>
      <c r="G39" s="6"/>
      <c r="H39" s="6"/>
      <c r="Q39" s="97"/>
      <c r="R39" s="97"/>
      <c r="S39" s="97"/>
      <c r="T39" s="97"/>
      <c r="U39" s="97"/>
      <c r="V39" s="97"/>
      <c r="W39" s="97"/>
      <c r="X39" s="97"/>
      <c r="Z39" s="97"/>
      <c r="AA39" s="97"/>
      <c r="AB39" s="97"/>
      <c r="AC39" s="97"/>
      <c r="AD39" s="97"/>
    </row>
    <row r="40" spans="1:30" ht="16.5" customHeight="1" thickBot="1" x14ac:dyDescent="0.25">
      <c r="B40" s="8" t="s">
        <v>104</v>
      </c>
      <c r="C40" s="7"/>
      <c r="D40" s="7"/>
      <c r="F40" s="6"/>
      <c r="G40" s="6"/>
      <c r="H40" s="6"/>
      <c r="Q40" s="97"/>
      <c r="R40" s="406" t="s">
        <v>87</v>
      </c>
      <c r="S40" s="401"/>
      <c r="T40" s="402"/>
      <c r="U40" s="6"/>
      <c r="V40" s="498" t="s">
        <v>61</v>
      </c>
      <c r="W40" s="6"/>
      <c r="X40" s="498" t="s">
        <v>62</v>
      </c>
      <c r="Z40" s="412"/>
      <c r="AA40" s="413"/>
      <c r="AB40" s="412"/>
      <c r="AC40" s="413"/>
      <c r="AD40" s="463"/>
    </row>
    <row r="41" spans="1:30" ht="13.5" thickBot="1" x14ac:dyDescent="0.25">
      <c r="A41" s="39"/>
      <c r="B41" s="39"/>
      <c r="C41" s="39"/>
      <c r="D41" s="39"/>
      <c r="F41" s="39"/>
      <c r="G41" s="39"/>
      <c r="H41" s="39"/>
      <c r="I41" s="39"/>
      <c r="J41" s="39"/>
      <c r="K41" s="39"/>
      <c r="L41" s="39"/>
      <c r="M41" s="258"/>
      <c r="N41" s="39"/>
      <c r="O41" s="39"/>
      <c r="P41" s="97"/>
      <c r="Q41" s="97"/>
      <c r="R41" s="6"/>
      <c r="S41" s="6"/>
      <c r="T41" s="6"/>
      <c r="U41" s="6"/>
      <c r="V41" s="499"/>
      <c r="W41" s="6"/>
      <c r="X41" s="499"/>
      <c r="Z41" s="6"/>
      <c r="AA41" s="6"/>
      <c r="AB41" s="6"/>
      <c r="AC41" s="97"/>
      <c r="AD41" s="97"/>
    </row>
    <row r="42" spans="1:30" ht="21" customHeight="1" thickBot="1" x14ac:dyDescent="0.25">
      <c r="A42" s="121"/>
      <c r="B42" s="521" t="s">
        <v>88</v>
      </c>
      <c r="C42" s="522"/>
      <c r="D42" s="522"/>
      <c r="E42" s="522"/>
      <c r="F42" s="522"/>
      <c r="G42" s="522"/>
      <c r="H42" s="522"/>
      <c r="I42" s="523"/>
      <c r="J42" s="236" t="s">
        <v>105</v>
      </c>
      <c r="K42" s="236" t="s">
        <v>106</v>
      </c>
      <c r="L42" s="236" t="s">
        <v>235</v>
      </c>
      <c r="M42" s="235" t="s">
        <v>94</v>
      </c>
      <c r="N42" s="143" t="s">
        <v>66</v>
      </c>
      <c r="O42" s="142" t="s">
        <v>95</v>
      </c>
      <c r="P42" s="122" t="s">
        <v>96</v>
      </c>
      <c r="Q42" s="120"/>
      <c r="R42" s="239" t="s">
        <v>68</v>
      </c>
      <c r="S42" s="93" t="s">
        <v>97</v>
      </c>
      <c r="T42" s="238" t="s">
        <v>70</v>
      </c>
      <c r="U42" s="119"/>
      <c r="V42" s="239" t="s">
        <v>68</v>
      </c>
      <c r="W42" s="414"/>
      <c r="X42" s="239" t="s">
        <v>68</v>
      </c>
      <c r="Y42" s="120"/>
      <c r="Z42" s="238" t="s">
        <v>97</v>
      </c>
      <c r="AA42" s="238" t="s">
        <v>70</v>
      </c>
      <c r="AB42" s="238" t="s">
        <v>97</v>
      </c>
      <c r="AC42" s="238" t="s">
        <v>70</v>
      </c>
      <c r="AD42" s="118"/>
    </row>
    <row r="43" spans="1:30" ht="14.25" customHeight="1" x14ac:dyDescent="0.2">
      <c r="A43" s="6"/>
      <c r="B43" s="524"/>
      <c r="C43" s="525"/>
      <c r="D43" s="525"/>
      <c r="E43" s="525"/>
      <c r="F43" s="525"/>
      <c r="G43" s="525"/>
      <c r="H43" s="525"/>
      <c r="I43" s="526"/>
      <c r="J43" s="138"/>
      <c r="K43" s="292"/>
      <c r="L43" s="429" t="s">
        <v>120</v>
      </c>
      <c r="M43" s="257" t="str">
        <f>IF(LEN($C$5)&lt;=1,
    "",
    IF(
        OR($C$5="Overige (zorg-)instellingen",$C$5="Onderneming"),
        IF(Basisgegevens!$C$5="Ja",
            IFERROR(
                INDEX(Hulpsheets!$AO$3:$AR$18,
                    MATCH($C$9,Hulpsheets!$AN$3:$AN$18,0),
                    MATCH($C$6,Hulpsheets!$AO$3:$AR$3,0)
                ),
                ""
            ),
            IFERROR(
                INDEX(Hulpsheets!$AH$3:$AK$18,
                    MATCH($C$9,Hulpsheets!$AG$3:$AG$18,0),
                    MATCH($C$6,Hulpsheets!$AH$3:$AK$3,0)
                ),
                ""
            )
        ),
        IF($L43="Niet-economische activiteit",
            100%,
            IF(Basisgegevens!$C$5="Ja",
                IFERROR(
                    INDEX(Hulpsheets!$AO$3:$AR$18,
                        MATCH($C$9,Hulpsheets!$AN$3:$AN$18,0),
                        MATCH($C$6,Hulpsheets!$AO$3:$AR$3,0)
                    ),
                    ""
                ),
                IFERROR(
                    INDEX(Hulpsheets!$AH$3:$AK$18,
                        MATCH($C$9,Hulpsheets!$AG$3:$AG$18,0),
                        MATCH($C$6,Hulpsheets!$AH$3:$AK$3,0)
                    ),
                    ""
                )
            )
        )
    )
)</f>
        <v/>
      </c>
      <c r="N43" s="397">
        <f t="shared" ref="N43:N67" si="13">IFERROR(J43*K43,"")</f>
        <v>0</v>
      </c>
      <c r="O43" s="82" t="str">
        <f>IFERROR(N43*M43,"")</f>
        <v/>
      </c>
      <c r="P43" s="81" t="str">
        <f>IFERROR(N43-O43,"")</f>
        <v/>
      </c>
      <c r="R43" s="404"/>
      <c r="S43" s="403" t="str">
        <f>IFERROR($R43*(1-$M43),"")</f>
        <v/>
      </c>
      <c r="T43" s="130" t="str">
        <f>IFERROR(R43-S43,"")</f>
        <v/>
      </c>
      <c r="U43" s="80"/>
      <c r="V43" s="404"/>
      <c r="W43" s="70"/>
      <c r="X43" s="404"/>
      <c r="Z43" s="407" t="str">
        <f>IFERROR($V43*(1-$M43),"")</f>
        <v/>
      </c>
      <c r="AA43" s="130" t="str">
        <f t="shared" ref="AA43:AA67" si="14">IFERROR(V43-Z43,"")</f>
        <v/>
      </c>
      <c r="AB43" s="407" t="str">
        <f t="shared" ref="AB43:AB67" si="15">IFERROR($X43*(1-$M43),"")</f>
        <v/>
      </c>
      <c r="AC43" s="130" t="str">
        <f t="shared" ref="AC43:AC67" si="16">IFERROR(X43-AB43,"")</f>
        <v/>
      </c>
      <c r="AD43" s="461"/>
    </row>
    <row r="44" spans="1:30" x14ac:dyDescent="0.2">
      <c r="A44" s="6"/>
      <c r="B44" s="500"/>
      <c r="C44" s="501"/>
      <c r="D44" s="501"/>
      <c r="E44" s="501"/>
      <c r="F44" s="501"/>
      <c r="G44" s="501"/>
      <c r="H44" s="501"/>
      <c r="I44" s="502"/>
      <c r="J44" s="139"/>
      <c r="K44" s="254"/>
      <c r="L44" s="429" t="s">
        <v>120</v>
      </c>
      <c r="M44" s="257" t="str">
        <f>IF(LEN($C$5)&lt;=1,
    "",
    IF(
        OR($C$5="Overige (zorg-)instellingen",$C$5="Onderneming"),
        IF(Basisgegevens!$C$5="Ja",
            IFERROR(
                INDEX(Hulpsheets!$AO$3:$AR$18,
                    MATCH($C$9,Hulpsheets!$AN$3:$AN$18,0),
                    MATCH($C$6,Hulpsheets!$AO$3:$AR$3,0)
                ),
                ""
            ),
            IFERROR(
                INDEX(Hulpsheets!$AH$3:$AK$18,
                    MATCH($C$9,Hulpsheets!$AG$3:$AG$18,0),
                    MATCH($C$6,Hulpsheets!$AH$3:$AK$3,0)
                ),
                ""
            )
        ),
        IF($L44="Niet-economische activiteit",
            100%,
            IF(Basisgegevens!$C$5="Ja",
                IFERROR(
                    INDEX(Hulpsheets!$AO$3:$AR$18,
                        MATCH($C$9,Hulpsheets!$AN$3:$AN$18,0),
                        MATCH($C$6,Hulpsheets!$AO$3:$AR$3,0)
                    ),
                    ""
                ),
                IFERROR(
                    INDEX(Hulpsheets!$AH$3:$AK$18,
                        MATCH($C$9,Hulpsheets!$AG$3:$AG$18,0),
                        MATCH($C$6,Hulpsheets!$AH$3:$AK$3,0)
                    ),
                    ""
                )
            )
        )
    )
)</f>
        <v/>
      </c>
      <c r="N44" s="397">
        <f t="shared" si="13"/>
        <v>0</v>
      </c>
      <c r="O44" s="77" t="str">
        <f t="shared" ref="O44:O67" si="17">IFERROR(N44*M44,"")</f>
        <v/>
      </c>
      <c r="P44" s="81" t="str">
        <f t="shared" ref="P44:P67" si="18">IFERROR(N44-O44,"")</f>
        <v/>
      </c>
      <c r="R44" s="404"/>
      <c r="S44" s="403" t="str">
        <f t="shared" ref="S44:S67" si="19">IFERROR($R44*(1-$M44),"")</f>
        <v/>
      </c>
      <c r="T44" s="130" t="str">
        <f t="shared" ref="T44:T67" si="20">IFERROR(R44-S44,"")</f>
        <v/>
      </c>
      <c r="U44" s="70"/>
      <c r="V44" s="404"/>
      <c r="W44" s="70"/>
      <c r="X44" s="404"/>
      <c r="Z44" s="407" t="str">
        <f t="shared" ref="Z44:Z66" si="21">IFERROR($V44*(1-$M44),"")</f>
        <v/>
      </c>
      <c r="AA44" s="130" t="str">
        <f t="shared" si="14"/>
        <v/>
      </c>
      <c r="AB44" s="407" t="str">
        <f t="shared" si="15"/>
        <v/>
      </c>
      <c r="AC44" s="130" t="str">
        <f t="shared" si="16"/>
        <v/>
      </c>
      <c r="AD44" s="461"/>
    </row>
    <row r="45" spans="1:30" x14ac:dyDescent="0.2">
      <c r="A45" s="6"/>
      <c r="B45" s="500"/>
      <c r="C45" s="501"/>
      <c r="D45" s="501"/>
      <c r="E45" s="501"/>
      <c r="F45" s="501"/>
      <c r="G45" s="501"/>
      <c r="H45" s="501"/>
      <c r="I45" s="502"/>
      <c r="J45" s="139"/>
      <c r="K45" s="254"/>
      <c r="L45" s="429" t="s">
        <v>120</v>
      </c>
      <c r="M45" s="257" t="str">
        <f>IF(LEN($C$5)&lt;=1,
    "",
    IF(
        OR($C$5="Overige (zorg-)instellingen",$C$5="Onderneming"),
        IF(Basisgegevens!$C$5="Ja",
            IFERROR(
                INDEX(Hulpsheets!$AO$3:$AR$18,
                    MATCH($C$9,Hulpsheets!$AN$3:$AN$18,0),
                    MATCH($C$6,Hulpsheets!$AO$3:$AR$3,0)
                ),
                ""
            ),
            IFERROR(
                INDEX(Hulpsheets!$AH$3:$AK$18,
                    MATCH($C$9,Hulpsheets!$AG$3:$AG$18,0),
                    MATCH($C$6,Hulpsheets!$AH$3:$AK$3,0)
                ),
                ""
            )
        ),
        IF($L45="Niet-economische activiteit",
            100%,
            IF(Basisgegevens!$C$5="Ja",
                IFERROR(
                    INDEX(Hulpsheets!$AO$3:$AR$18,
                        MATCH($C$9,Hulpsheets!$AN$3:$AN$18,0),
                        MATCH($C$6,Hulpsheets!$AO$3:$AR$3,0)
                    ),
                    ""
                ),
                IFERROR(
                    INDEX(Hulpsheets!$AH$3:$AK$18,
                        MATCH($C$9,Hulpsheets!$AG$3:$AG$18,0),
                        MATCH($C$6,Hulpsheets!$AH$3:$AK$3,0)
                    ),
                    ""
                )
            )
        )
    )
)</f>
        <v/>
      </c>
      <c r="N45" s="397">
        <f t="shared" si="13"/>
        <v>0</v>
      </c>
      <c r="O45" s="77" t="str">
        <f t="shared" si="17"/>
        <v/>
      </c>
      <c r="P45" s="81" t="str">
        <f t="shared" si="18"/>
        <v/>
      </c>
      <c r="R45" s="404"/>
      <c r="S45" s="403" t="str">
        <f t="shared" si="19"/>
        <v/>
      </c>
      <c r="T45" s="130" t="str">
        <f t="shared" si="20"/>
        <v/>
      </c>
      <c r="U45" s="70"/>
      <c r="V45" s="404"/>
      <c r="W45" s="70"/>
      <c r="X45" s="404"/>
      <c r="Z45" s="407" t="str">
        <f t="shared" si="21"/>
        <v/>
      </c>
      <c r="AA45" s="130" t="str">
        <f t="shared" si="14"/>
        <v/>
      </c>
      <c r="AB45" s="407" t="str">
        <f t="shared" si="15"/>
        <v/>
      </c>
      <c r="AC45" s="130" t="str">
        <f t="shared" si="16"/>
        <v/>
      </c>
      <c r="AD45" s="461"/>
    </row>
    <row r="46" spans="1:30" x14ac:dyDescent="0.2">
      <c r="A46" s="6"/>
      <c r="B46" s="500"/>
      <c r="C46" s="501"/>
      <c r="D46" s="501"/>
      <c r="E46" s="501"/>
      <c r="F46" s="501"/>
      <c r="G46" s="501"/>
      <c r="H46" s="501"/>
      <c r="I46" s="502"/>
      <c r="J46" s="139"/>
      <c r="K46" s="254"/>
      <c r="L46" s="429" t="s">
        <v>120</v>
      </c>
      <c r="M46" s="257" t="str">
        <f>IF(LEN($C$5)&lt;=1,
    "",
    IF(
        OR($C$5="Overige (zorg-)instellingen",$C$5="Onderneming"),
        IF(Basisgegevens!$C$5="Ja",
            IFERROR(
                INDEX(Hulpsheets!$AO$3:$AR$18,
                    MATCH($C$9,Hulpsheets!$AN$3:$AN$18,0),
                    MATCH($C$6,Hulpsheets!$AO$3:$AR$3,0)
                ),
                ""
            ),
            IFERROR(
                INDEX(Hulpsheets!$AH$3:$AK$18,
                    MATCH($C$9,Hulpsheets!$AG$3:$AG$18,0),
                    MATCH($C$6,Hulpsheets!$AH$3:$AK$3,0)
                ),
                ""
            )
        ),
        IF($L46="Niet-economische activiteit",
            100%,
            IF(Basisgegevens!$C$5="Ja",
                IFERROR(
                    INDEX(Hulpsheets!$AO$3:$AR$18,
                        MATCH($C$9,Hulpsheets!$AN$3:$AN$18,0),
                        MATCH($C$6,Hulpsheets!$AO$3:$AR$3,0)
                    ),
                    ""
                ),
                IFERROR(
                    INDEX(Hulpsheets!$AH$3:$AK$18,
                        MATCH($C$9,Hulpsheets!$AG$3:$AG$18,0),
                        MATCH($C$6,Hulpsheets!$AH$3:$AK$3,0)
                    ),
                    ""
                )
            )
        )
    )
)</f>
        <v/>
      </c>
      <c r="N46" s="397">
        <f t="shared" si="13"/>
        <v>0</v>
      </c>
      <c r="O46" s="77" t="str">
        <f t="shared" si="17"/>
        <v/>
      </c>
      <c r="P46" s="81" t="str">
        <f t="shared" si="18"/>
        <v/>
      </c>
      <c r="R46" s="404"/>
      <c r="S46" s="403" t="str">
        <f t="shared" si="19"/>
        <v/>
      </c>
      <c r="T46" s="130" t="str">
        <f t="shared" si="20"/>
        <v/>
      </c>
      <c r="U46" s="70"/>
      <c r="V46" s="404"/>
      <c r="W46" s="70"/>
      <c r="X46" s="404"/>
      <c r="Z46" s="407" t="str">
        <f t="shared" si="21"/>
        <v/>
      </c>
      <c r="AA46" s="130" t="str">
        <f t="shared" si="14"/>
        <v/>
      </c>
      <c r="AB46" s="407" t="str">
        <f t="shared" si="15"/>
        <v/>
      </c>
      <c r="AC46" s="130" t="str">
        <f t="shared" si="16"/>
        <v/>
      </c>
      <c r="AD46" s="461"/>
    </row>
    <row r="47" spans="1:30" x14ac:dyDescent="0.2">
      <c r="A47" s="6"/>
      <c r="B47" s="500"/>
      <c r="C47" s="501"/>
      <c r="D47" s="501"/>
      <c r="E47" s="501"/>
      <c r="F47" s="501"/>
      <c r="G47" s="501"/>
      <c r="H47" s="501"/>
      <c r="I47" s="502"/>
      <c r="J47" s="139"/>
      <c r="K47" s="254"/>
      <c r="L47" s="429" t="s">
        <v>120</v>
      </c>
      <c r="M47" s="257" t="str">
        <f>IF(LEN($C$5)&lt;=1,
    "",
    IF(
        OR($C$5="Overige (zorg-)instellingen",$C$5="Onderneming"),
        IF(Basisgegevens!$C$5="Ja",
            IFERROR(
                INDEX(Hulpsheets!$AO$3:$AR$18,
                    MATCH($C$9,Hulpsheets!$AN$3:$AN$18,0),
                    MATCH($C$6,Hulpsheets!$AO$3:$AR$3,0)
                ),
                ""
            ),
            IFERROR(
                INDEX(Hulpsheets!$AH$3:$AK$18,
                    MATCH($C$9,Hulpsheets!$AG$3:$AG$18,0),
                    MATCH($C$6,Hulpsheets!$AH$3:$AK$3,0)
                ),
                ""
            )
        ),
        IF($L47="Niet-economische activiteit",
            100%,
            IF(Basisgegevens!$C$5="Ja",
                IFERROR(
                    INDEX(Hulpsheets!$AO$3:$AR$18,
                        MATCH($C$9,Hulpsheets!$AN$3:$AN$18,0),
                        MATCH($C$6,Hulpsheets!$AO$3:$AR$3,0)
                    ),
                    ""
                ),
                IFERROR(
                    INDEX(Hulpsheets!$AH$3:$AK$18,
                        MATCH($C$9,Hulpsheets!$AG$3:$AG$18,0),
                        MATCH($C$6,Hulpsheets!$AH$3:$AK$3,0)
                    ),
                    ""
                )
            )
        )
    )
)</f>
        <v/>
      </c>
      <c r="N47" s="397">
        <f t="shared" si="13"/>
        <v>0</v>
      </c>
      <c r="O47" s="77" t="str">
        <f t="shared" si="17"/>
        <v/>
      </c>
      <c r="P47" s="81" t="str">
        <f t="shared" si="18"/>
        <v/>
      </c>
      <c r="R47" s="404"/>
      <c r="S47" s="403" t="str">
        <f t="shared" si="19"/>
        <v/>
      </c>
      <c r="T47" s="130" t="str">
        <f t="shared" si="20"/>
        <v/>
      </c>
      <c r="U47" s="70"/>
      <c r="V47" s="404"/>
      <c r="W47" s="70"/>
      <c r="X47" s="404"/>
      <c r="Z47" s="407" t="str">
        <f t="shared" si="21"/>
        <v/>
      </c>
      <c r="AA47" s="130" t="str">
        <f t="shared" si="14"/>
        <v/>
      </c>
      <c r="AB47" s="407" t="str">
        <f t="shared" si="15"/>
        <v/>
      </c>
      <c r="AC47" s="130" t="str">
        <f t="shared" si="16"/>
        <v/>
      </c>
      <c r="AD47" s="461"/>
    </row>
    <row r="48" spans="1:30" x14ac:dyDescent="0.2">
      <c r="A48" s="6"/>
      <c r="B48" s="500"/>
      <c r="C48" s="501"/>
      <c r="D48" s="501"/>
      <c r="E48" s="501"/>
      <c r="F48" s="501"/>
      <c r="G48" s="501"/>
      <c r="H48" s="501"/>
      <c r="I48" s="502"/>
      <c r="J48" s="139"/>
      <c r="K48" s="254"/>
      <c r="L48" s="429" t="s">
        <v>120</v>
      </c>
      <c r="M48" s="257" t="str">
        <f>IF(LEN($C$5)&lt;=1,
    "",
    IF(
        OR($C$5="Overige (zorg-)instellingen",$C$5="Onderneming"),
        IF(Basisgegevens!$C$5="Ja",
            IFERROR(
                INDEX(Hulpsheets!$AO$3:$AR$18,
                    MATCH($C$9,Hulpsheets!$AN$3:$AN$18,0),
                    MATCH($C$6,Hulpsheets!$AO$3:$AR$3,0)
                ),
                ""
            ),
            IFERROR(
                INDEX(Hulpsheets!$AH$3:$AK$18,
                    MATCH($C$9,Hulpsheets!$AG$3:$AG$18,0),
                    MATCH($C$6,Hulpsheets!$AH$3:$AK$3,0)
                ),
                ""
            )
        ),
        IF($L48="Niet-economische activiteit",
            100%,
            IF(Basisgegevens!$C$5="Ja",
                IFERROR(
                    INDEX(Hulpsheets!$AO$3:$AR$18,
                        MATCH($C$9,Hulpsheets!$AN$3:$AN$18,0),
                        MATCH($C$6,Hulpsheets!$AO$3:$AR$3,0)
                    ),
                    ""
                ),
                IFERROR(
                    INDEX(Hulpsheets!$AH$3:$AK$18,
                        MATCH($C$9,Hulpsheets!$AG$3:$AG$18,0),
                        MATCH($C$6,Hulpsheets!$AH$3:$AK$3,0)
                    ),
                    ""
                )
            )
        )
    )
)</f>
        <v/>
      </c>
      <c r="N48" s="397">
        <f t="shared" si="13"/>
        <v>0</v>
      </c>
      <c r="O48" s="77" t="str">
        <f t="shared" si="17"/>
        <v/>
      </c>
      <c r="P48" s="81" t="str">
        <f t="shared" si="18"/>
        <v/>
      </c>
      <c r="R48" s="404"/>
      <c r="S48" s="403" t="str">
        <f t="shared" si="19"/>
        <v/>
      </c>
      <c r="T48" s="130" t="str">
        <f t="shared" si="20"/>
        <v/>
      </c>
      <c r="U48" s="70"/>
      <c r="V48" s="404"/>
      <c r="W48" s="70"/>
      <c r="X48" s="404"/>
      <c r="Z48" s="407" t="str">
        <f t="shared" si="21"/>
        <v/>
      </c>
      <c r="AA48" s="130" t="str">
        <f t="shared" si="14"/>
        <v/>
      </c>
      <c r="AB48" s="407" t="str">
        <f t="shared" si="15"/>
        <v/>
      </c>
      <c r="AC48" s="130" t="str">
        <f t="shared" si="16"/>
        <v/>
      </c>
      <c r="AD48" s="461"/>
    </row>
    <row r="49" spans="1:30" x14ac:dyDescent="0.2">
      <c r="A49" s="6"/>
      <c r="B49" s="500"/>
      <c r="C49" s="501"/>
      <c r="D49" s="501"/>
      <c r="E49" s="501"/>
      <c r="F49" s="501"/>
      <c r="G49" s="501"/>
      <c r="H49" s="501"/>
      <c r="I49" s="502"/>
      <c r="J49" s="139"/>
      <c r="K49" s="254"/>
      <c r="L49" s="429" t="s">
        <v>120</v>
      </c>
      <c r="M49" s="257" t="str">
        <f>IF(LEN($C$5)&lt;=1,
    "",
    IF(
        OR($C$5="Overige (zorg-)instellingen",$C$5="Onderneming"),
        IF(Basisgegevens!$C$5="Ja",
            IFERROR(
                INDEX(Hulpsheets!$AO$3:$AR$18,
                    MATCH($C$9,Hulpsheets!$AN$3:$AN$18,0),
                    MATCH($C$6,Hulpsheets!$AO$3:$AR$3,0)
                ),
                ""
            ),
            IFERROR(
                INDEX(Hulpsheets!$AH$3:$AK$18,
                    MATCH($C$9,Hulpsheets!$AG$3:$AG$18,0),
                    MATCH($C$6,Hulpsheets!$AH$3:$AK$3,0)
                ),
                ""
            )
        ),
        IF($L49="Niet-economische activiteit",
            100%,
            IF(Basisgegevens!$C$5="Ja",
                IFERROR(
                    INDEX(Hulpsheets!$AO$3:$AR$18,
                        MATCH($C$9,Hulpsheets!$AN$3:$AN$18,0),
                        MATCH($C$6,Hulpsheets!$AO$3:$AR$3,0)
                    ),
                    ""
                ),
                IFERROR(
                    INDEX(Hulpsheets!$AH$3:$AK$18,
                        MATCH($C$9,Hulpsheets!$AG$3:$AG$18,0),
                        MATCH($C$6,Hulpsheets!$AH$3:$AK$3,0)
                    ),
                    ""
                )
            )
        )
    )
)</f>
        <v/>
      </c>
      <c r="N49" s="397">
        <f t="shared" si="13"/>
        <v>0</v>
      </c>
      <c r="O49" s="77" t="str">
        <f t="shared" si="17"/>
        <v/>
      </c>
      <c r="P49" s="81" t="str">
        <f t="shared" si="18"/>
        <v/>
      </c>
      <c r="R49" s="404"/>
      <c r="S49" s="403" t="str">
        <f t="shared" si="19"/>
        <v/>
      </c>
      <c r="T49" s="130" t="str">
        <f t="shared" si="20"/>
        <v/>
      </c>
      <c r="U49" s="70"/>
      <c r="V49" s="404"/>
      <c r="W49" s="70"/>
      <c r="X49" s="404"/>
      <c r="Z49" s="407" t="str">
        <f t="shared" si="21"/>
        <v/>
      </c>
      <c r="AA49" s="130" t="str">
        <f t="shared" si="14"/>
        <v/>
      </c>
      <c r="AB49" s="407" t="str">
        <f t="shared" si="15"/>
        <v/>
      </c>
      <c r="AC49" s="130" t="str">
        <f t="shared" si="16"/>
        <v/>
      </c>
      <c r="AD49" s="461"/>
    </row>
    <row r="50" spans="1:30" x14ac:dyDescent="0.2">
      <c r="A50" s="6"/>
      <c r="B50" s="500"/>
      <c r="C50" s="501"/>
      <c r="D50" s="501"/>
      <c r="E50" s="501"/>
      <c r="F50" s="501"/>
      <c r="G50" s="501"/>
      <c r="H50" s="501"/>
      <c r="I50" s="502"/>
      <c r="J50" s="139"/>
      <c r="K50" s="254"/>
      <c r="L50" s="429" t="s">
        <v>120</v>
      </c>
      <c r="M50" s="257" t="str">
        <f>IF(LEN($C$5)&lt;=1,
    "",
    IF(
        OR($C$5="Overige (zorg-)instellingen",$C$5="Onderneming"),
        IF(Basisgegevens!$C$5="Ja",
            IFERROR(
                INDEX(Hulpsheets!$AO$3:$AR$18,
                    MATCH($C$9,Hulpsheets!$AN$3:$AN$18,0),
                    MATCH($C$6,Hulpsheets!$AO$3:$AR$3,0)
                ),
                ""
            ),
            IFERROR(
                INDEX(Hulpsheets!$AH$3:$AK$18,
                    MATCH($C$9,Hulpsheets!$AG$3:$AG$18,0),
                    MATCH($C$6,Hulpsheets!$AH$3:$AK$3,0)
                ),
                ""
            )
        ),
        IF($L50="Niet-economische activiteit",
            100%,
            IF(Basisgegevens!$C$5="Ja",
                IFERROR(
                    INDEX(Hulpsheets!$AO$3:$AR$18,
                        MATCH($C$9,Hulpsheets!$AN$3:$AN$18,0),
                        MATCH($C$6,Hulpsheets!$AO$3:$AR$3,0)
                    ),
                    ""
                ),
                IFERROR(
                    INDEX(Hulpsheets!$AH$3:$AK$18,
                        MATCH($C$9,Hulpsheets!$AG$3:$AG$18,0),
                        MATCH($C$6,Hulpsheets!$AH$3:$AK$3,0)
                    ),
                    ""
                )
            )
        )
    )
)</f>
        <v/>
      </c>
      <c r="N50" s="397">
        <f t="shared" si="13"/>
        <v>0</v>
      </c>
      <c r="O50" s="77" t="str">
        <f t="shared" si="17"/>
        <v/>
      </c>
      <c r="P50" s="81" t="str">
        <f t="shared" si="18"/>
        <v/>
      </c>
      <c r="R50" s="404"/>
      <c r="S50" s="403" t="str">
        <f t="shared" si="19"/>
        <v/>
      </c>
      <c r="T50" s="130" t="str">
        <f t="shared" si="20"/>
        <v/>
      </c>
      <c r="U50" s="70"/>
      <c r="V50" s="404"/>
      <c r="W50" s="70"/>
      <c r="X50" s="404"/>
      <c r="Z50" s="407" t="str">
        <f t="shared" si="21"/>
        <v/>
      </c>
      <c r="AA50" s="130" t="str">
        <f t="shared" si="14"/>
        <v/>
      </c>
      <c r="AB50" s="407" t="str">
        <f t="shared" si="15"/>
        <v/>
      </c>
      <c r="AC50" s="130" t="str">
        <f t="shared" si="16"/>
        <v/>
      </c>
      <c r="AD50" s="461"/>
    </row>
    <row r="51" spans="1:30" x14ac:dyDescent="0.2">
      <c r="A51" s="6"/>
      <c r="B51" s="500"/>
      <c r="C51" s="501"/>
      <c r="D51" s="501"/>
      <c r="E51" s="501"/>
      <c r="F51" s="501"/>
      <c r="G51" s="501"/>
      <c r="H51" s="501"/>
      <c r="I51" s="502"/>
      <c r="J51" s="139"/>
      <c r="K51" s="254"/>
      <c r="L51" s="429" t="s">
        <v>120</v>
      </c>
      <c r="M51" s="257" t="str">
        <f>IF(LEN($C$5)&lt;=1,
    "",
    IF(
        OR($C$5="Overige (zorg-)instellingen",$C$5="Onderneming"),
        IF(Basisgegevens!$C$5="Ja",
            IFERROR(
                INDEX(Hulpsheets!$AO$3:$AR$18,
                    MATCH($C$9,Hulpsheets!$AN$3:$AN$18,0),
                    MATCH($C$6,Hulpsheets!$AO$3:$AR$3,0)
                ),
                ""
            ),
            IFERROR(
                INDEX(Hulpsheets!$AH$3:$AK$18,
                    MATCH($C$9,Hulpsheets!$AG$3:$AG$18,0),
                    MATCH($C$6,Hulpsheets!$AH$3:$AK$3,0)
                ),
                ""
            )
        ),
        IF($L51="Niet-economische activiteit",
            100%,
            IF(Basisgegevens!$C$5="Ja",
                IFERROR(
                    INDEX(Hulpsheets!$AO$3:$AR$18,
                        MATCH($C$9,Hulpsheets!$AN$3:$AN$18,0),
                        MATCH($C$6,Hulpsheets!$AO$3:$AR$3,0)
                    ),
                    ""
                ),
                IFERROR(
                    INDEX(Hulpsheets!$AH$3:$AK$18,
                        MATCH($C$9,Hulpsheets!$AG$3:$AG$18,0),
                        MATCH($C$6,Hulpsheets!$AH$3:$AK$3,0)
                    ),
                    ""
                )
            )
        )
    )
)</f>
        <v/>
      </c>
      <c r="N51" s="397">
        <f t="shared" si="13"/>
        <v>0</v>
      </c>
      <c r="O51" s="77" t="str">
        <f t="shared" si="17"/>
        <v/>
      </c>
      <c r="P51" s="81" t="str">
        <f t="shared" si="18"/>
        <v/>
      </c>
      <c r="R51" s="404"/>
      <c r="S51" s="403" t="str">
        <f t="shared" si="19"/>
        <v/>
      </c>
      <c r="T51" s="130" t="str">
        <f t="shared" si="20"/>
        <v/>
      </c>
      <c r="U51" s="70"/>
      <c r="V51" s="404"/>
      <c r="W51" s="70"/>
      <c r="X51" s="404"/>
      <c r="Z51" s="407" t="str">
        <f t="shared" si="21"/>
        <v/>
      </c>
      <c r="AA51" s="130" t="str">
        <f t="shared" si="14"/>
        <v/>
      </c>
      <c r="AB51" s="407" t="str">
        <f t="shared" si="15"/>
        <v/>
      </c>
      <c r="AC51" s="130" t="str">
        <f t="shared" si="16"/>
        <v/>
      </c>
      <c r="AD51" s="461"/>
    </row>
    <row r="52" spans="1:30" x14ac:dyDescent="0.2">
      <c r="A52" s="6"/>
      <c r="B52" s="500"/>
      <c r="C52" s="501"/>
      <c r="D52" s="501"/>
      <c r="E52" s="501"/>
      <c r="F52" s="501"/>
      <c r="G52" s="501"/>
      <c r="H52" s="501"/>
      <c r="I52" s="502"/>
      <c r="J52" s="139"/>
      <c r="K52" s="254"/>
      <c r="L52" s="429" t="s">
        <v>120</v>
      </c>
      <c r="M52" s="257" t="str">
        <f>IF(LEN($C$5)&lt;=1,
    "",
    IF(
        OR($C$5="Overige (zorg-)instellingen",$C$5="Onderneming"),
        IF(Basisgegevens!$C$5="Ja",
            IFERROR(
                INDEX(Hulpsheets!$AO$3:$AR$18,
                    MATCH($C$9,Hulpsheets!$AN$3:$AN$18,0),
                    MATCH($C$6,Hulpsheets!$AO$3:$AR$3,0)
                ),
                ""
            ),
            IFERROR(
                INDEX(Hulpsheets!$AH$3:$AK$18,
                    MATCH($C$9,Hulpsheets!$AG$3:$AG$18,0),
                    MATCH($C$6,Hulpsheets!$AH$3:$AK$3,0)
                ),
                ""
            )
        ),
        IF($L52="Niet-economische activiteit",
            100%,
            IF(Basisgegevens!$C$5="Ja",
                IFERROR(
                    INDEX(Hulpsheets!$AO$3:$AR$18,
                        MATCH($C$9,Hulpsheets!$AN$3:$AN$18,0),
                        MATCH($C$6,Hulpsheets!$AO$3:$AR$3,0)
                    ),
                    ""
                ),
                IFERROR(
                    INDEX(Hulpsheets!$AH$3:$AK$18,
                        MATCH($C$9,Hulpsheets!$AG$3:$AG$18,0),
                        MATCH($C$6,Hulpsheets!$AH$3:$AK$3,0)
                    ),
                    ""
                )
            )
        )
    )
)</f>
        <v/>
      </c>
      <c r="N52" s="397">
        <f t="shared" si="13"/>
        <v>0</v>
      </c>
      <c r="O52" s="77" t="str">
        <f t="shared" si="17"/>
        <v/>
      </c>
      <c r="P52" s="81" t="str">
        <f t="shared" si="18"/>
        <v/>
      </c>
      <c r="R52" s="404"/>
      <c r="S52" s="403" t="str">
        <f t="shared" si="19"/>
        <v/>
      </c>
      <c r="T52" s="130" t="str">
        <f t="shared" si="20"/>
        <v/>
      </c>
      <c r="U52" s="70"/>
      <c r="V52" s="404"/>
      <c r="W52" s="70"/>
      <c r="X52" s="404"/>
      <c r="Z52" s="407" t="str">
        <f t="shared" si="21"/>
        <v/>
      </c>
      <c r="AA52" s="130" t="str">
        <f t="shared" si="14"/>
        <v/>
      </c>
      <c r="AB52" s="407" t="str">
        <f t="shared" si="15"/>
        <v/>
      </c>
      <c r="AC52" s="130" t="str">
        <f t="shared" si="16"/>
        <v/>
      </c>
      <c r="AD52" s="461"/>
    </row>
    <row r="53" spans="1:30" x14ac:dyDescent="0.2">
      <c r="A53" s="6"/>
      <c r="B53" s="500"/>
      <c r="C53" s="501"/>
      <c r="D53" s="501"/>
      <c r="E53" s="501"/>
      <c r="F53" s="501"/>
      <c r="G53" s="501"/>
      <c r="H53" s="501"/>
      <c r="I53" s="502"/>
      <c r="J53" s="139"/>
      <c r="K53" s="254"/>
      <c r="L53" s="429" t="s">
        <v>120</v>
      </c>
      <c r="M53" s="257" t="str">
        <f>IF(LEN($C$5)&lt;=1,
    "",
    IF(
        OR($C$5="Overige (zorg-)instellingen",$C$5="Onderneming"),
        IF(Basisgegevens!$C$5="Ja",
            IFERROR(
                INDEX(Hulpsheets!$AO$3:$AR$18,
                    MATCH($C$9,Hulpsheets!$AN$3:$AN$18,0),
                    MATCH($C$6,Hulpsheets!$AO$3:$AR$3,0)
                ),
                ""
            ),
            IFERROR(
                INDEX(Hulpsheets!$AH$3:$AK$18,
                    MATCH($C$9,Hulpsheets!$AG$3:$AG$18,0),
                    MATCH($C$6,Hulpsheets!$AH$3:$AK$3,0)
                ),
                ""
            )
        ),
        IF($L53="Niet-economische activiteit",
            100%,
            IF(Basisgegevens!$C$5="Ja",
                IFERROR(
                    INDEX(Hulpsheets!$AO$3:$AR$18,
                        MATCH($C$9,Hulpsheets!$AN$3:$AN$18,0),
                        MATCH($C$6,Hulpsheets!$AO$3:$AR$3,0)
                    ),
                    ""
                ),
                IFERROR(
                    INDEX(Hulpsheets!$AH$3:$AK$18,
                        MATCH($C$9,Hulpsheets!$AG$3:$AG$18,0),
                        MATCH($C$6,Hulpsheets!$AH$3:$AK$3,0)
                    ),
                    ""
                )
            )
        )
    )
)</f>
        <v/>
      </c>
      <c r="N53" s="397">
        <f t="shared" si="13"/>
        <v>0</v>
      </c>
      <c r="O53" s="77" t="str">
        <f t="shared" si="17"/>
        <v/>
      </c>
      <c r="P53" s="81" t="str">
        <f t="shared" si="18"/>
        <v/>
      </c>
      <c r="R53" s="404"/>
      <c r="S53" s="403" t="str">
        <f t="shared" si="19"/>
        <v/>
      </c>
      <c r="T53" s="130" t="str">
        <f t="shared" si="20"/>
        <v/>
      </c>
      <c r="U53" s="70"/>
      <c r="V53" s="404"/>
      <c r="W53" s="70"/>
      <c r="X53" s="404"/>
      <c r="Z53" s="407" t="str">
        <f t="shared" si="21"/>
        <v/>
      </c>
      <c r="AA53" s="130" t="str">
        <f t="shared" si="14"/>
        <v/>
      </c>
      <c r="AB53" s="407" t="str">
        <f t="shared" si="15"/>
        <v/>
      </c>
      <c r="AC53" s="130" t="str">
        <f t="shared" si="16"/>
        <v/>
      </c>
      <c r="AD53" s="461"/>
    </row>
    <row r="54" spans="1:30" x14ac:dyDescent="0.2">
      <c r="A54" s="6"/>
      <c r="B54" s="500"/>
      <c r="C54" s="501"/>
      <c r="D54" s="501"/>
      <c r="E54" s="501"/>
      <c r="F54" s="501"/>
      <c r="G54" s="501"/>
      <c r="H54" s="501"/>
      <c r="I54" s="502"/>
      <c r="J54" s="139"/>
      <c r="K54" s="254"/>
      <c r="L54" s="429" t="s">
        <v>120</v>
      </c>
      <c r="M54" s="257" t="str">
        <f>IF(LEN($C$5)&lt;=1,
    "",
    IF(
        OR($C$5="Overige (zorg-)instellingen",$C$5="Onderneming"),
        IF(Basisgegevens!$C$5="Ja",
            IFERROR(
                INDEX(Hulpsheets!$AO$3:$AR$18,
                    MATCH($C$9,Hulpsheets!$AN$3:$AN$18,0),
                    MATCH($C$6,Hulpsheets!$AO$3:$AR$3,0)
                ),
                ""
            ),
            IFERROR(
                INDEX(Hulpsheets!$AH$3:$AK$18,
                    MATCH($C$9,Hulpsheets!$AG$3:$AG$18,0),
                    MATCH($C$6,Hulpsheets!$AH$3:$AK$3,0)
                ),
                ""
            )
        ),
        IF($L54="Niet-economische activiteit",
            100%,
            IF(Basisgegevens!$C$5="Ja",
                IFERROR(
                    INDEX(Hulpsheets!$AO$3:$AR$18,
                        MATCH($C$9,Hulpsheets!$AN$3:$AN$18,0),
                        MATCH($C$6,Hulpsheets!$AO$3:$AR$3,0)
                    ),
                    ""
                ),
                IFERROR(
                    INDEX(Hulpsheets!$AH$3:$AK$18,
                        MATCH($C$9,Hulpsheets!$AG$3:$AG$18,0),
                        MATCH($C$6,Hulpsheets!$AH$3:$AK$3,0)
                    ),
                    ""
                )
            )
        )
    )
)</f>
        <v/>
      </c>
      <c r="N54" s="397">
        <f t="shared" si="13"/>
        <v>0</v>
      </c>
      <c r="O54" s="77" t="str">
        <f t="shared" si="17"/>
        <v/>
      </c>
      <c r="P54" s="81" t="str">
        <f t="shared" si="18"/>
        <v/>
      </c>
      <c r="R54" s="404"/>
      <c r="S54" s="403" t="str">
        <f t="shared" si="19"/>
        <v/>
      </c>
      <c r="T54" s="130" t="str">
        <f t="shared" si="20"/>
        <v/>
      </c>
      <c r="U54" s="70"/>
      <c r="V54" s="404"/>
      <c r="W54" s="70"/>
      <c r="X54" s="404"/>
      <c r="Z54" s="407" t="str">
        <f t="shared" si="21"/>
        <v/>
      </c>
      <c r="AA54" s="130" t="str">
        <f t="shared" si="14"/>
        <v/>
      </c>
      <c r="AB54" s="407" t="str">
        <f t="shared" si="15"/>
        <v/>
      </c>
      <c r="AC54" s="130" t="str">
        <f t="shared" si="16"/>
        <v/>
      </c>
      <c r="AD54" s="461"/>
    </row>
    <row r="55" spans="1:30" x14ac:dyDescent="0.2">
      <c r="A55" s="6"/>
      <c r="B55" s="500"/>
      <c r="C55" s="501"/>
      <c r="D55" s="501"/>
      <c r="E55" s="501"/>
      <c r="F55" s="501"/>
      <c r="G55" s="501"/>
      <c r="H55" s="501"/>
      <c r="I55" s="502"/>
      <c r="J55" s="139"/>
      <c r="K55" s="254"/>
      <c r="L55" s="429" t="s">
        <v>120</v>
      </c>
      <c r="M55" s="257" t="str">
        <f>IF(LEN($C$5)&lt;=1,
    "",
    IF(
        OR($C$5="Overige (zorg-)instellingen",$C$5="Onderneming"),
        IF(Basisgegevens!$C$5="Ja",
            IFERROR(
                INDEX(Hulpsheets!$AO$3:$AR$18,
                    MATCH($C$9,Hulpsheets!$AN$3:$AN$18,0),
                    MATCH($C$6,Hulpsheets!$AO$3:$AR$3,0)
                ),
                ""
            ),
            IFERROR(
                INDEX(Hulpsheets!$AH$3:$AK$18,
                    MATCH($C$9,Hulpsheets!$AG$3:$AG$18,0),
                    MATCH($C$6,Hulpsheets!$AH$3:$AK$3,0)
                ),
                ""
            )
        ),
        IF($L55="Niet-economische activiteit",
            100%,
            IF(Basisgegevens!$C$5="Ja",
                IFERROR(
                    INDEX(Hulpsheets!$AO$3:$AR$18,
                        MATCH($C$9,Hulpsheets!$AN$3:$AN$18,0),
                        MATCH($C$6,Hulpsheets!$AO$3:$AR$3,0)
                    ),
                    ""
                ),
                IFERROR(
                    INDEX(Hulpsheets!$AH$3:$AK$18,
                        MATCH($C$9,Hulpsheets!$AG$3:$AG$18,0),
                        MATCH($C$6,Hulpsheets!$AH$3:$AK$3,0)
                    ),
                    ""
                )
            )
        )
    )
)</f>
        <v/>
      </c>
      <c r="N55" s="397">
        <f t="shared" si="13"/>
        <v>0</v>
      </c>
      <c r="O55" s="77" t="str">
        <f t="shared" si="17"/>
        <v/>
      </c>
      <c r="P55" s="81" t="str">
        <f t="shared" si="18"/>
        <v/>
      </c>
      <c r="R55" s="404"/>
      <c r="S55" s="403" t="str">
        <f t="shared" si="19"/>
        <v/>
      </c>
      <c r="T55" s="130" t="str">
        <f t="shared" si="20"/>
        <v/>
      </c>
      <c r="U55" s="70"/>
      <c r="V55" s="404"/>
      <c r="W55" s="70"/>
      <c r="X55" s="404"/>
      <c r="Z55" s="407" t="str">
        <f t="shared" si="21"/>
        <v/>
      </c>
      <c r="AA55" s="130" t="str">
        <f t="shared" si="14"/>
        <v/>
      </c>
      <c r="AB55" s="407" t="str">
        <f t="shared" si="15"/>
        <v/>
      </c>
      <c r="AC55" s="130" t="str">
        <f t="shared" si="16"/>
        <v/>
      </c>
      <c r="AD55" s="461"/>
    </row>
    <row r="56" spans="1:30" x14ac:dyDescent="0.2">
      <c r="A56" s="6"/>
      <c r="B56" s="500"/>
      <c r="C56" s="501"/>
      <c r="D56" s="501"/>
      <c r="E56" s="501"/>
      <c r="F56" s="501"/>
      <c r="G56" s="501"/>
      <c r="H56" s="501"/>
      <c r="I56" s="502"/>
      <c r="J56" s="139"/>
      <c r="K56" s="254"/>
      <c r="L56" s="429" t="s">
        <v>120</v>
      </c>
      <c r="M56" s="257" t="str">
        <f>IF(LEN($C$5)&lt;=1,
    "",
    IF(
        OR($C$5="Overige (zorg-)instellingen",$C$5="Onderneming"),
        IF(Basisgegevens!$C$5="Ja",
            IFERROR(
                INDEX(Hulpsheets!$AO$3:$AR$18,
                    MATCH($C$9,Hulpsheets!$AN$3:$AN$18,0),
                    MATCH($C$6,Hulpsheets!$AO$3:$AR$3,0)
                ),
                ""
            ),
            IFERROR(
                INDEX(Hulpsheets!$AH$3:$AK$18,
                    MATCH($C$9,Hulpsheets!$AG$3:$AG$18,0),
                    MATCH($C$6,Hulpsheets!$AH$3:$AK$3,0)
                ),
                ""
            )
        ),
        IF($L56="Niet-economische activiteit",
            100%,
            IF(Basisgegevens!$C$5="Ja",
                IFERROR(
                    INDEX(Hulpsheets!$AO$3:$AR$18,
                        MATCH($C$9,Hulpsheets!$AN$3:$AN$18,0),
                        MATCH($C$6,Hulpsheets!$AO$3:$AR$3,0)
                    ),
                    ""
                ),
                IFERROR(
                    INDEX(Hulpsheets!$AH$3:$AK$18,
                        MATCH($C$9,Hulpsheets!$AG$3:$AG$18,0),
                        MATCH($C$6,Hulpsheets!$AH$3:$AK$3,0)
                    ),
                    ""
                )
            )
        )
    )
)</f>
        <v/>
      </c>
      <c r="N56" s="397">
        <f t="shared" si="13"/>
        <v>0</v>
      </c>
      <c r="O56" s="77" t="str">
        <f t="shared" si="17"/>
        <v/>
      </c>
      <c r="P56" s="81" t="str">
        <f t="shared" si="18"/>
        <v/>
      </c>
      <c r="R56" s="404"/>
      <c r="S56" s="403" t="str">
        <f t="shared" si="19"/>
        <v/>
      </c>
      <c r="T56" s="130" t="str">
        <f t="shared" si="20"/>
        <v/>
      </c>
      <c r="U56" s="70"/>
      <c r="V56" s="404"/>
      <c r="W56" s="70"/>
      <c r="X56" s="404"/>
      <c r="Z56" s="407" t="str">
        <f t="shared" si="21"/>
        <v/>
      </c>
      <c r="AA56" s="130" t="str">
        <f t="shared" si="14"/>
        <v/>
      </c>
      <c r="AB56" s="407" t="str">
        <f t="shared" si="15"/>
        <v/>
      </c>
      <c r="AC56" s="130" t="str">
        <f t="shared" si="16"/>
        <v/>
      </c>
      <c r="AD56" s="461"/>
    </row>
    <row r="57" spans="1:30" ht="13.5" thickBot="1" x14ac:dyDescent="0.25">
      <c r="A57" s="6"/>
      <c r="B57" s="500"/>
      <c r="C57" s="501"/>
      <c r="D57" s="501"/>
      <c r="E57" s="501"/>
      <c r="F57" s="501"/>
      <c r="G57" s="501"/>
      <c r="H57" s="501"/>
      <c r="I57" s="502"/>
      <c r="J57" s="139"/>
      <c r="K57" s="254"/>
      <c r="L57" s="429" t="s">
        <v>120</v>
      </c>
      <c r="M57" s="257" t="str">
        <f>IF(LEN($C$5)&lt;=1,
    "",
    IF(
        OR($C$5="Overige (zorg-)instellingen",$C$5="Onderneming"),
        IF(Basisgegevens!$C$5="Ja",
            IFERROR(
                INDEX(Hulpsheets!$AO$3:$AR$18,
                    MATCH($C$9,Hulpsheets!$AN$3:$AN$18,0),
                    MATCH($C$6,Hulpsheets!$AO$3:$AR$3,0)
                ),
                ""
            ),
            IFERROR(
                INDEX(Hulpsheets!$AH$3:$AK$18,
                    MATCH($C$9,Hulpsheets!$AG$3:$AG$18,0),
                    MATCH($C$6,Hulpsheets!$AH$3:$AK$3,0)
                ),
                ""
            )
        ),
        IF($L57="Niet-economische activiteit",
            100%,
            IF(Basisgegevens!$C$5="Ja",
                IFERROR(
                    INDEX(Hulpsheets!$AO$3:$AR$18,
                        MATCH($C$9,Hulpsheets!$AN$3:$AN$18,0),
                        MATCH($C$6,Hulpsheets!$AO$3:$AR$3,0)
                    ),
                    ""
                ),
                IFERROR(
                    INDEX(Hulpsheets!$AH$3:$AK$18,
                        MATCH($C$9,Hulpsheets!$AG$3:$AG$18,0),
                        MATCH($C$6,Hulpsheets!$AH$3:$AK$3,0)
                    ),
                    ""
                )
            )
        )
    )
)</f>
        <v/>
      </c>
      <c r="N57" s="397">
        <f t="shared" si="13"/>
        <v>0</v>
      </c>
      <c r="O57" s="77" t="str">
        <f t="shared" si="17"/>
        <v/>
      </c>
      <c r="P57" s="81" t="str">
        <f t="shared" si="18"/>
        <v/>
      </c>
      <c r="R57" s="404"/>
      <c r="S57" s="403" t="str">
        <f t="shared" si="19"/>
        <v/>
      </c>
      <c r="T57" s="130" t="str">
        <f t="shared" si="20"/>
        <v/>
      </c>
      <c r="U57" s="70"/>
      <c r="V57" s="404"/>
      <c r="W57" s="70"/>
      <c r="X57" s="404"/>
      <c r="Z57" s="407" t="str">
        <f t="shared" si="21"/>
        <v/>
      </c>
      <c r="AA57" s="130" t="str">
        <f t="shared" si="14"/>
        <v/>
      </c>
      <c r="AB57" s="407" t="str">
        <f t="shared" si="15"/>
        <v/>
      </c>
      <c r="AC57" s="130" t="str">
        <f t="shared" si="16"/>
        <v/>
      </c>
      <c r="AD57" s="461"/>
    </row>
    <row r="58" spans="1:30" ht="13.5" hidden="1" outlineLevel="1" thickBot="1" x14ac:dyDescent="0.25">
      <c r="A58" s="6"/>
      <c r="B58" s="500"/>
      <c r="C58" s="501"/>
      <c r="D58" s="501"/>
      <c r="E58" s="501"/>
      <c r="F58" s="501"/>
      <c r="G58" s="501"/>
      <c r="H58" s="501"/>
      <c r="I58" s="502"/>
      <c r="J58" s="139"/>
      <c r="K58" s="254"/>
      <c r="L58" s="429" t="s">
        <v>120</v>
      </c>
      <c r="M58" s="257" t="str">
        <f>IF(LEN($C$5)&lt;=1,
    "",
    IF(
        OR($C$5="Overige (zorg-)instellingen",$C$5="Onderneming"),
        IF(Basisgegevens!$C$5="Ja",
            IFERROR(
                INDEX(Hulpsheets!$AO$3:$AR$18,
                    MATCH($C$9,Hulpsheets!$AN$3:$AN$18,0),
                    MATCH($C$6,Hulpsheets!$AO$3:$AR$3,0)
                ),
                ""
            ),
            IFERROR(
                INDEX(Hulpsheets!$AH$3:$AK$18,
                    MATCH($C$9,Hulpsheets!$AG$3:$AG$18,0),
                    MATCH($C$6,Hulpsheets!$AH$3:$AK$3,0)
                ),
                ""
            )
        ),
        IF($L58="Niet-economische activiteit",
            100%,
            IF(Basisgegevens!$C$5="Ja",
                IFERROR(
                    INDEX(Hulpsheets!$AO$3:$AR$18,
                        MATCH($C$9,Hulpsheets!$AN$3:$AN$18,0),
                        MATCH($C$6,Hulpsheets!$AO$3:$AR$3,0)
                    ),
                    ""
                ),
                IFERROR(
                    INDEX(Hulpsheets!$AH$3:$AK$18,
                        MATCH($C$9,Hulpsheets!$AG$3:$AG$18,0),
                        MATCH($C$6,Hulpsheets!$AH$3:$AK$3,0)
                    ),
                    ""
                )
            )
        )
    )
)</f>
        <v/>
      </c>
      <c r="N58" s="397">
        <f t="shared" si="13"/>
        <v>0</v>
      </c>
      <c r="O58" s="77" t="str">
        <f t="shared" si="17"/>
        <v/>
      </c>
      <c r="P58" s="81" t="str">
        <f t="shared" si="18"/>
        <v/>
      </c>
      <c r="R58" s="404"/>
      <c r="S58" s="403" t="str">
        <f t="shared" si="19"/>
        <v/>
      </c>
      <c r="T58" s="130" t="str">
        <f t="shared" si="20"/>
        <v/>
      </c>
      <c r="U58" s="70"/>
      <c r="V58" s="404"/>
      <c r="W58" s="70"/>
      <c r="X58" s="404"/>
      <c r="Z58" s="407" t="str">
        <f t="shared" si="21"/>
        <v/>
      </c>
      <c r="AA58" s="130" t="str">
        <f t="shared" si="14"/>
        <v/>
      </c>
      <c r="AB58" s="407" t="str">
        <f t="shared" si="15"/>
        <v/>
      </c>
      <c r="AC58" s="130" t="str">
        <f t="shared" si="16"/>
        <v/>
      </c>
      <c r="AD58" s="461"/>
    </row>
    <row r="59" spans="1:30" ht="13.5" hidden="1" outlineLevel="1" thickBot="1" x14ac:dyDescent="0.25">
      <c r="A59" s="6"/>
      <c r="B59" s="500"/>
      <c r="C59" s="501"/>
      <c r="D59" s="501"/>
      <c r="E59" s="501"/>
      <c r="F59" s="501"/>
      <c r="G59" s="501"/>
      <c r="H59" s="501"/>
      <c r="I59" s="502"/>
      <c r="J59" s="139"/>
      <c r="K59" s="254"/>
      <c r="L59" s="429" t="s">
        <v>120</v>
      </c>
      <c r="M59" s="257" t="str">
        <f>IF(LEN($C$5)&lt;=1,
    "",
    IF(
        OR($C$5="Overige (zorg-)instellingen",$C$5="Onderneming"),
        IF(Basisgegevens!$C$5="Ja",
            IFERROR(
                INDEX(Hulpsheets!$AO$3:$AR$18,
                    MATCH($C$9,Hulpsheets!$AN$3:$AN$18,0),
                    MATCH($C$6,Hulpsheets!$AO$3:$AR$3,0)
                ),
                ""
            ),
            IFERROR(
                INDEX(Hulpsheets!$AH$3:$AK$18,
                    MATCH($C$9,Hulpsheets!$AG$3:$AG$18,0),
                    MATCH($C$6,Hulpsheets!$AH$3:$AK$3,0)
                ),
                ""
            )
        ),
        IF($L59="Niet-economische activiteit",
            100%,
            IF(Basisgegevens!$C$5="Ja",
                IFERROR(
                    INDEX(Hulpsheets!$AO$3:$AR$18,
                        MATCH($C$9,Hulpsheets!$AN$3:$AN$18,0),
                        MATCH($C$6,Hulpsheets!$AO$3:$AR$3,0)
                    ),
                    ""
                ),
                IFERROR(
                    INDEX(Hulpsheets!$AH$3:$AK$18,
                        MATCH($C$9,Hulpsheets!$AG$3:$AG$18,0),
                        MATCH($C$6,Hulpsheets!$AH$3:$AK$3,0)
                    ),
                    ""
                )
            )
        )
    )
)</f>
        <v/>
      </c>
      <c r="N59" s="397">
        <f t="shared" si="13"/>
        <v>0</v>
      </c>
      <c r="O59" s="77" t="str">
        <f t="shared" si="17"/>
        <v/>
      </c>
      <c r="P59" s="81" t="str">
        <f t="shared" si="18"/>
        <v/>
      </c>
      <c r="R59" s="404"/>
      <c r="S59" s="403" t="str">
        <f t="shared" si="19"/>
        <v/>
      </c>
      <c r="T59" s="130" t="str">
        <f t="shared" si="20"/>
        <v/>
      </c>
      <c r="U59" s="70"/>
      <c r="V59" s="404"/>
      <c r="W59" s="70"/>
      <c r="X59" s="404"/>
      <c r="Z59" s="407" t="str">
        <f t="shared" si="21"/>
        <v/>
      </c>
      <c r="AA59" s="130" t="str">
        <f t="shared" si="14"/>
        <v/>
      </c>
      <c r="AB59" s="407" t="str">
        <f t="shared" si="15"/>
        <v/>
      </c>
      <c r="AC59" s="130" t="str">
        <f t="shared" si="16"/>
        <v/>
      </c>
      <c r="AD59" s="461"/>
    </row>
    <row r="60" spans="1:30" ht="13.5" hidden="1" outlineLevel="1" thickBot="1" x14ac:dyDescent="0.25">
      <c r="A60" s="6"/>
      <c r="B60" s="500"/>
      <c r="C60" s="501"/>
      <c r="D60" s="501"/>
      <c r="E60" s="501"/>
      <c r="F60" s="501"/>
      <c r="G60" s="501"/>
      <c r="H60" s="501"/>
      <c r="I60" s="502"/>
      <c r="J60" s="139"/>
      <c r="K60" s="254"/>
      <c r="L60" s="429" t="s">
        <v>120</v>
      </c>
      <c r="M60" s="257" t="str">
        <f>IF(LEN($C$5)&lt;=1,
    "",
    IF(
        OR($C$5="Overige (zorg-)instellingen",$C$5="Onderneming"),
        IF(Basisgegevens!$C$5="Ja",
            IFERROR(
                INDEX(Hulpsheets!$AO$3:$AR$18,
                    MATCH($C$9,Hulpsheets!$AN$3:$AN$18,0),
                    MATCH($C$6,Hulpsheets!$AO$3:$AR$3,0)
                ),
                ""
            ),
            IFERROR(
                INDEX(Hulpsheets!$AH$3:$AK$18,
                    MATCH($C$9,Hulpsheets!$AG$3:$AG$18,0),
                    MATCH($C$6,Hulpsheets!$AH$3:$AK$3,0)
                ),
                ""
            )
        ),
        IF($L60="Niet-economische activiteit",
            100%,
            IF(Basisgegevens!$C$5="Ja",
                IFERROR(
                    INDEX(Hulpsheets!$AO$3:$AR$18,
                        MATCH($C$9,Hulpsheets!$AN$3:$AN$18,0),
                        MATCH($C$6,Hulpsheets!$AO$3:$AR$3,0)
                    ),
                    ""
                ),
                IFERROR(
                    INDEX(Hulpsheets!$AH$3:$AK$18,
                        MATCH($C$9,Hulpsheets!$AG$3:$AG$18,0),
                        MATCH($C$6,Hulpsheets!$AH$3:$AK$3,0)
                    ),
                    ""
                )
            )
        )
    )
)</f>
        <v/>
      </c>
      <c r="N60" s="397">
        <f t="shared" si="13"/>
        <v>0</v>
      </c>
      <c r="O60" s="77" t="str">
        <f t="shared" si="17"/>
        <v/>
      </c>
      <c r="P60" s="81" t="str">
        <f t="shared" si="18"/>
        <v/>
      </c>
      <c r="R60" s="404"/>
      <c r="S60" s="403" t="str">
        <f t="shared" si="19"/>
        <v/>
      </c>
      <c r="T60" s="130" t="str">
        <f t="shared" si="20"/>
        <v/>
      </c>
      <c r="U60" s="70"/>
      <c r="V60" s="404"/>
      <c r="W60" s="70"/>
      <c r="X60" s="404"/>
      <c r="Z60" s="407" t="str">
        <f t="shared" si="21"/>
        <v/>
      </c>
      <c r="AA60" s="130" t="str">
        <f t="shared" si="14"/>
        <v/>
      </c>
      <c r="AB60" s="407" t="str">
        <f t="shared" si="15"/>
        <v/>
      </c>
      <c r="AC60" s="130" t="str">
        <f t="shared" si="16"/>
        <v/>
      </c>
      <c r="AD60" s="461"/>
    </row>
    <row r="61" spans="1:30" ht="13.5" hidden="1" outlineLevel="1" thickBot="1" x14ac:dyDescent="0.25">
      <c r="A61" s="6"/>
      <c r="B61" s="500"/>
      <c r="C61" s="501"/>
      <c r="D61" s="501"/>
      <c r="E61" s="501"/>
      <c r="F61" s="501"/>
      <c r="G61" s="501"/>
      <c r="H61" s="501"/>
      <c r="I61" s="502"/>
      <c r="J61" s="139"/>
      <c r="K61" s="254"/>
      <c r="L61" s="429" t="s">
        <v>120</v>
      </c>
      <c r="M61" s="257" t="str">
        <f>IF(LEN($C$5)&lt;=1,
    "",
    IF(
        OR($C$5="Overige (zorg-)instellingen",$C$5="Onderneming"),
        IF(Basisgegevens!$C$5="Ja",
            IFERROR(
                INDEX(Hulpsheets!$AO$3:$AR$18,
                    MATCH($C$9,Hulpsheets!$AN$3:$AN$18,0),
                    MATCH($C$6,Hulpsheets!$AO$3:$AR$3,0)
                ),
                ""
            ),
            IFERROR(
                INDEX(Hulpsheets!$AH$3:$AK$18,
                    MATCH($C$9,Hulpsheets!$AG$3:$AG$18,0),
                    MATCH($C$6,Hulpsheets!$AH$3:$AK$3,0)
                ),
                ""
            )
        ),
        IF($L61="Niet-economische activiteit",
            100%,
            IF(Basisgegevens!$C$5="Ja",
                IFERROR(
                    INDEX(Hulpsheets!$AO$3:$AR$18,
                        MATCH($C$9,Hulpsheets!$AN$3:$AN$18,0),
                        MATCH($C$6,Hulpsheets!$AO$3:$AR$3,0)
                    ),
                    ""
                ),
                IFERROR(
                    INDEX(Hulpsheets!$AH$3:$AK$18,
                        MATCH($C$9,Hulpsheets!$AG$3:$AG$18,0),
                        MATCH($C$6,Hulpsheets!$AH$3:$AK$3,0)
                    ),
                    ""
                )
            )
        )
    )
)</f>
        <v/>
      </c>
      <c r="N61" s="397">
        <f t="shared" si="13"/>
        <v>0</v>
      </c>
      <c r="O61" s="77" t="str">
        <f t="shared" si="17"/>
        <v/>
      </c>
      <c r="P61" s="81" t="str">
        <f t="shared" si="18"/>
        <v/>
      </c>
      <c r="R61" s="404"/>
      <c r="S61" s="403" t="str">
        <f t="shared" si="19"/>
        <v/>
      </c>
      <c r="T61" s="130" t="str">
        <f t="shared" si="20"/>
        <v/>
      </c>
      <c r="U61" s="70"/>
      <c r="V61" s="404"/>
      <c r="W61" s="70"/>
      <c r="X61" s="404"/>
      <c r="Z61" s="407" t="str">
        <f t="shared" si="21"/>
        <v/>
      </c>
      <c r="AA61" s="130" t="str">
        <f t="shared" si="14"/>
        <v/>
      </c>
      <c r="AB61" s="407" t="str">
        <f t="shared" si="15"/>
        <v/>
      </c>
      <c r="AC61" s="130" t="str">
        <f t="shared" si="16"/>
        <v/>
      </c>
      <c r="AD61" s="461"/>
    </row>
    <row r="62" spans="1:30" ht="13.5" hidden="1" outlineLevel="1" thickBot="1" x14ac:dyDescent="0.25">
      <c r="A62" s="6"/>
      <c r="B62" s="500"/>
      <c r="C62" s="501"/>
      <c r="D62" s="501"/>
      <c r="E62" s="501"/>
      <c r="F62" s="501"/>
      <c r="G62" s="501"/>
      <c r="H62" s="501"/>
      <c r="I62" s="502"/>
      <c r="J62" s="139"/>
      <c r="K62" s="254"/>
      <c r="L62" s="429" t="s">
        <v>120</v>
      </c>
      <c r="M62" s="257" t="str">
        <f>IF(LEN($C$5)&lt;=1,
    "",
    IF(
        OR($C$5="Overige (zorg-)instellingen",$C$5="Onderneming"),
        IF(Basisgegevens!$C$5="Ja",
            IFERROR(
                INDEX(Hulpsheets!$AO$3:$AR$18,
                    MATCH($C$9,Hulpsheets!$AN$3:$AN$18,0),
                    MATCH($C$6,Hulpsheets!$AO$3:$AR$3,0)
                ),
                ""
            ),
            IFERROR(
                INDEX(Hulpsheets!$AH$3:$AK$18,
                    MATCH($C$9,Hulpsheets!$AG$3:$AG$18,0),
                    MATCH($C$6,Hulpsheets!$AH$3:$AK$3,0)
                ),
                ""
            )
        ),
        IF($L62="Niet-economische activiteit",
            100%,
            IF(Basisgegevens!$C$5="Ja",
                IFERROR(
                    INDEX(Hulpsheets!$AO$3:$AR$18,
                        MATCH($C$9,Hulpsheets!$AN$3:$AN$18,0),
                        MATCH($C$6,Hulpsheets!$AO$3:$AR$3,0)
                    ),
                    ""
                ),
                IFERROR(
                    INDEX(Hulpsheets!$AH$3:$AK$18,
                        MATCH($C$9,Hulpsheets!$AG$3:$AG$18,0),
                        MATCH($C$6,Hulpsheets!$AH$3:$AK$3,0)
                    ),
                    ""
                )
            )
        )
    )
)</f>
        <v/>
      </c>
      <c r="N62" s="397">
        <f t="shared" si="13"/>
        <v>0</v>
      </c>
      <c r="O62" s="77" t="str">
        <f t="shared" si="17"/>
        <v/>
      </c>
      <c r="P62" s="81" t="str">
        <f t="shared" si="18"/>
        <v/>
      </c>
      <c r="R62" s="404"/>
      <c r="S62" s="403" t="str">
        <f t="shared" si="19"/>
        <v/>
      </c>
      <c r="T62" s="130" t="str">
        <f t="shared" si="20"/>
        <v/>
      </c>
      <c r="U62" s="70"/>
      <c r="V62" s="404"/>
      <c r="W62" s="70"/>
      <c r="X62" s="404"/>
      <c r="Z62" s="407" t="str">
        <f t="shared" si="21"/>
        <v/>
      </c>
      <c r="AA62" s="130" t="str">
        <f t="shared" si="14"/>
        <v/>
      </c>
      <c r="AB62" s="407" t="str">
        <f t="shared" si="15"/>
        <v/>
      </c>
      <c r="AC62" s="130" t="str">
        <f t="shared" si="16"/>
        <v/>
      </c>
      <c r="AD62" s="461"/>
    </row>
    <row r="63" spans="1:30" ht="13.5" hidden="1" outlineLevel="1" thickBot="1" x14ac:dyDescent="0.25">
      <c r="A63" s="6"/>
      <c r="B63" s="500"/>
      <c r="C63" s="501"/>
      <c r="D63" s="501"/>
      <c r="E63" s="501"/>
      <c r="F63" s="501"/>
      <c r="G63" s="501"/>
      <c r="H63" s="501"/>
      <c r="I63" s="502"/>
      <c r="J63" s="139"/>
      <c r="K63" s="254"/>
      <c r="L63" s="429" t="s">
        <v>120</v>
      </c>
      <c r="M63" s="257" t="str">
        <f>IF(LEN($C$5)&lt;=1,
    "",
    IF(
        OR($C$5="Overige (zorg-)instellingen",$C$5="Onderneming"),
        IF(Basisgegevens!$C$5="Ja",
            IFERROR(
                INDEX(Hulpsheets!$AO$3:$AR$18,
                    MATCH($C$9,Hulpsheets!$AN$3:$AN$18,0),
                    MATCH($C$6,Hulpsheets!$AO$3:$AR$3,0)
                ),
                ""
            ),
            IFERROR(
                INDEX(Hulpsheets!$AH$3:$AK$18,
                    MATCH($C$9,Hulpsheets!$AG$3:$AG$18,0),
                    MATCH($C$6,Hulpsheets!$AH$3:$AK$3,0)
                ),
                ""
            )
        ),
        IF($L63="Niet-economische activiteit",
            100%,
            IF(Basisgegevens!$C$5="Ja",
                IFERROR(
                    INDEX(Hulpsheets!$AO$3:$AR$18,
                        MATCH($C$9,Hulpsheets!$AN$3:$AN$18,0),
                        MATCH($C$6,Hulpsheets!$AO$3:$AR$3,0)
                    ),
                    ""
                ),
                IFERROR(
                    INDEX(Hulpsheets!$AH$3:$AK$18,
                        MATCH($C$9,Hulpsheets!$AG$3:$AG$18,0),
                        MATCH($C$6,Hulpsheets!$AH$3:$AK$3,0)
                    ),
                    ""
                )
            )
        )
    )
)</f>
        <v/>
      </c>
      <c r="N63" s="397">
        <f t="shared" si="13"/>
        <v>0</v>
      </c>
      <c r="O63" s="77" t="str">
        <f t="shared" si="17"/>
        <v/>
      </c>
      <c r="P63" s="81" t="str">
        <f t="shared" si="18"/>
        <v/>
      </c>
      <c r="R63" s="404"/>
      <c r="S63" s="403" t="str">
        <f t="shared" si="19"/>
        <v/>
      </c>
      <c r="T63" s="130" t="str">
        <f t="shared" si="20"/>
        <v/>
      </c>
      <c r="U63" s="70"/>
      <c r="V63" s="404"/>
      <c r="W63" s="70"/>
      <c r="X63" s="404"/>
      <c r="Z63" s="407" t="str">
        <f t="shared" si="21"/>
        <v/>
      </c>
      <c r="AA63" s="130" t="str">
        <f t="shared" si="14"/>
        <v/>
      </c>
      <c r="AB63" s="407" t="str">
        <f t="shared" si="15"/>
        <v/>
      </c>
      <c r="AC63" s="130" t="str">
        <f t="shared" si="16"/>
        <v/>
      </c>
      <c r="AD63" s="461"/>
    </row>
    <row r="64" spans="1:30" ht="13.5" hidden="1" outlineLevel="1" thickBot="1" x14ac:dyDescent="0.25">
      <c r="A64" s="6"/>
      <c r="B64" s="500"/>
      <c r="C64" s="501"/>
      <c r="D64" s="501"/>
      <c r="E64" s="501"/>
      <c r="F64" s="501"/>
      <c r="G64" s="501"/>
      <c r="H64" s="501"/>
      <c r="I64" s="502"/>
      <c r="J64" s="139"/>
      <c r="K64" s="254"/>
      <c r="L64" s="429" t="s">
        <v>120</v>
      </c>
      <c r="M64" s="257" t="str">
        <f>IF(LEN($C$5)&lt;=1,
    "",
    IF(
        OR($C$5="Overige (zorg-)instellingen",$C$5="Onderneming"),
        IF(Basisgegevens!$C$5="Ja",
            IFERROR(
                INDEX(Hulpsheets!$AO$3:$AR$18,
                    MATCH($C$9,Hulpsheets!$AN$3:$AN$18,0),
                    MATCH($C$6,Hulpsheets!$AO$3:$AR$3,0)
                ),
                ""
            ),
            IFERROR(
                INDEX(Hulpsheets!$AH$3:$AK$18,
                    MATCH($C$9,Hulpsheets!$AG$3:$AG$18,0),
                    MATCH($C$6,Hulpsheets!$AH$3:$AK$3,0)
                ),
                ""
            )
        ),
        IF($L64="Niet-economische activiteit",
            100%,
            IF(Basisgegevens!$C$5="Ja",
                IFERROR(
                    INDEX(Hulpsheets!$AO$3:$AR$18,
                        MATCH($C$9,Hulpsheets!$AN$3:$AN$18,0),
                        MATCH($C$6,Hulpsheets!$AO$3:$AR$3,0)
                    ),
                    ""
                ),
                IFERROR(
                    INDEX(Hulpsheets!$AH$3:$AK$18,
                        MATCH($C$9,Hulpsheets!$AG$3:$AG$18,0),
                        MATCH($C$6,Hulpsheets!$AH$3:$AK$3,0)
                    ),
                    ""
                )
            )
        )
    )
)</f>
        <v/>
      </c>
      <c r="N64" s="397">
        <f t="shared" si="13"/>
        <v>0</v>
      </c>
      <c r="O64" s="77" t="str">
        <f t="shared" si="17"/>
        <v/>
      </c>
      <c r="P64" s="81" t="str">
        <f t="shared" si="18"/>
        <v/>
      </c>
      <c r="R64" s="404"/>
      <c r="S64" s="403" t="str">
        <f t="shared" si="19"/>
        <v/>
      </c>
      <c r="T64" s="130" t="str">
        <f t="shared" si="20"/>
        <v/>
      </c>
      <c r="U64" s="70"/>
      <c r="V64" s="404"/>
      <c r="W64" s="70"/>
      <c r="X64" s="404"/>
      <c r="Z64" s="407" t="str">
        <f t="shared" si="21"/>
        <v/>
      </c>
      <c r="AA64" s="130" t="str">
        <f t="shared" si="14"/>
        <v/>
      </c>
      <c r="AB64" s="407" t="str">
        <f t="shared" si="15"/>
        <v/>
      </c>
      <c r="AC64" s="130" t="str">
        <f t="shared" si="16"/>
        <v/>
      </c>
      <c r="AD64" s="461"/>
    </row>
    <row r="65" spans="1:30" ht="13.5" hidden="1" outlineLevel="1" thickBot="1" x14ac:dyDescent="0.25">
      <c r="A65" s="6"/>
      <c r="B65" s="500"/>
      <c r="C65" s="501"/>
      <c r="D65" s="501"/>
      <c r="E65" s="501"/>
      <c r="F65" s="501"/>
      <c r="G65" s="501"/>
      <c r="H65" s="501"/>
      <c r="I65" s="502"/>
      <c r="J65" s="139"/>
      <c r="K65" s="254"/>
      <c r="L65" s="429" t="s">
        <v>120</v>
      </c>
      <c r="M65" s="257" t="str">
        <f>IF(LEN($C$5)&lt;=1,
    "",
    IF(
        OR($C$5="Overige (zorg-)instellingen",$C$5="Onderneming"),
        IF(Basisgegevens!$C$5="Ja",
            IFERROR(
                INDEX(Hulpsheets!$AO$3:$AR$18,
                    MATCH($C$9,Hulpsheets!$AN$3:$AN$18,0),
                    MATCH($C$6,Hulpsheets!$AO$3:$AR$3,0)
                ),
                ""
            ),
            IFERROR(
                INDEX(Hulpsheets!$AH$3:$AK$18,
                    MATCH($C$9,Hulpsheets!$AG$3:$AG$18,0),
                    MATCH($C$6,Hulpsheets!$AH$3:$AK$3,0)
                ),
                ""
            )
        ),
        IF($L65="Niet-economische activiteit",
            100%,
            IF(Basisgegevens!$C$5="Ja",
                IFERROR(
                    INDEX(Hulpsheets!$AO$3:$AR$18,
                        MATCH($C$9,Hulpsheets!$AN$3:$AN$18,0),
                        MATCH($C$6,Hulpsheets!$AO$3:$AR$3,0)
                    ),
                    ""
                ),
                IFERROR(
                    INDEX(Hulpsheets!$AH$3:$AK$18,
                        MATCH($C$9,Hulpsheets!$AG$3:$AG$18,0),
                        MATCH($C$6,Hulpsheets!$AH$3:$AK$3,0)
                    ),
                    ""
                )
            )
        )
    )
)</f>
        <v/>
      </c>
      <c r="N65" s="397">
        <f t="shared" si="13"/>
        <v>0</v>
      </c>
      <c r="O65" s="77" t="str">
        <f t="shared" si="17"/>
        <v/>
      </c>
      <c r="P65" s="81" t="str">
        <f t="shared" si="18"/>
        <v/>
      </c>
      <c r="R65" s="404"/>
      <c r="S65" s="403" t="str">
        <f t="shared" si="19"/>
        <v/>
      </c>
      <c r="T65" s="130" t="str">
        <f t="shared" si="20"/>
        <v/>
      </c>
      <c r="U65" s="70"/>
      <c r="V65" s="404"/>
      <c r="W65" s="70"/>
      <c r="X65" s="404"/>
      <c r="Z65" s="407" t="str">
        <f t="shared" si="21"/>
        <v/>
      </c>
      <c r="AA65" s="130" t="str">
        <f t="shared" si="14"/>
        <v/>
      </c>
      <c r="AB65" s="407" t="str">
        <f t="shared" si="15"/>
        <v/>
      </c>
      <c r="AC65" s="130" t="str">
        <f t="shared" si="16"/>
        <v/>
      </c>
      <c r="AD65" s="461"/>
    </row>
    <row r="66" spans="1:30" ht="13.5" hidden="1" outlineLevel="1" thickBot="1" x14ac:dyDescent="0.25">
      <c r="A66" s="6"/>
      <c r="B66" s="500"/>
      <c r="C66" s="501"/>
      <c r="D66" s="501"/>
      <c r="E66" s="501"/>
      <c r="F66" s="501"/>
      <c r="G66" s="501"/>
      <c r="H66" s="501"/>
      <c r="I66" s="502"/>
      <c r="J66" s="139"/>
      <c r="K66" s="254"/>
      <c r="L66" s="429" t="s">
        <v>120</v>
      </c>
      <c r="M66" s="257" t="str">
        <f>IF(LEN($C$5)&lt;=1,
    "",
    IF(
        OR($C$5="Overige (zorg-)instellingen",$C$5="Onderneming"),
        IF(Basisgegevens!$C$5="Ja",
            IFERROR(
                INDEX(Hulpsheets!$AO$3:$AR$18,
                    MATCH($C$9,Hulpsheets!$AN$3:$AN$18,0),
                    MATCH($C$6,Hulpsheets!$AO$3:$AR$3,0)
                ),
                ""
            ),
            IFERROR(
                INDEX(Hulpsheets!$AH$3:$AK$18,
                    MATCH($C$9,Hulpsheets!$AG$3:$AG$18,0),
                    MATCH($C$6,Hulpsheets!$AH$3:$AK$3,0)
                ),
                ""
            )
        ),
        IF($L66="Niet-economische activiteit",
            100%,
            IF(Basisgegevens!$C$5="Ja",
                IFERROR(
                    INDEX(Hulpsheets!$AO$3:$AR$18,
                        MATCH($C$9,Hulpsheets!$AN$3:$AN$18,0),
                        MATCH($C$6,Hulpsheets!$AO$3:$AR$3,0)
                    ),
                    ""
                ),
                IFERROR(
                    INDEX(Hulpsheets!$AH$3:$AK$18,
                        MATCH($C$9,Hulpsheets!$AG$3:$AG$18,0),
                        MATCH($C$6,Hulpsheets!$AH$3:$AK$3,0)
                    ),
                    ""
                )
            )
        )
    )
)</f>
        <v/>
      </c>
      <c r="N66" s="397">
        <f t="shared" si="13"/>
        <v>0</v>
      </c>
      <c r="O66" s="77" t="str">
        <f t="shared" si="17"/>
        <v/>
      </c>
      <c r="P66" s="81" t="str">
        <f t="shared" si="18"/>
        <v/>
      </c>
      <c r="R66" s="404"/>
      <c r="S66" s="403" t="str">
        <f t="shared" si="19"/>
        <v/>
      </c>
      <c r="T66" s="130" t="str">
        <f t="shared" si="20"/>
        <v/>
      </c>
      <c r="U66" s="70"/>
      <c r="V66" s="404"/>
      <c r="W66" s="70"/>
      <c r="X66" s="404"/>
      <c r="Z66" s="407" t="str">
        <f t="shared" si="21"/>
        <v/>
      </c>
      <c r="AA66" s="130" t="str">
        <f t="shared" si="14"/>
        <v/>
      </c>
      <c r="AB66" s="407" t="str">
        <f t="shared" si="15"/>
        <v/>
      </c>
      <c r="AC66" s="130" t="str">
        <f t="shared" si="16"/>
        <v/>
      </c>
      <c r="AD66" s="461"/>
    </row>
    <row r="67" spans="1:30" ht="13.5" hidden="1" outlineLevel="1" thickBot="1" x14ac:dyDescent="0.25">
      <c r="A67" s="6"/>
      <c r="B67" s="518"/>
      <c r="C67" s="519"/>
      <c r="D67" s="519"/>
      <c r="E67" s="519"/>
      <c r="F67" s="519"/>
      <c r="G67" s="519"/>
      <c r="H67" s="519"/>
      <c r="I67" s="520"/>
      <c r="J67" s="140"/>
      <c r="K67" s="293"/>
      <c r="L67" s="428" t="s">
        <v>120</v>
      </c>
      <c r="M67" s="427" t="str">
        <f>IF(LEN($C$5)&lt;=1,
    "",
    IF(
        OR($C$5="Overige (zorg-)instellingen",$C$5="Onderneming"),
        IF(Basisgegevens!$C$5="Ja",
            IFERROR(
                INDEX(Hulpsheets!$AO$3:$AR$18,
                    MATCH($C$9,Hulpsheets!$AN$3:$AN$18,0),
                    MATCH($C$6,Hulpsheets!$AO$3:$AR$3,0)
                ),
                ""
            ),
            IFERROR(
                INDEX(Hulpsheets!$AH$3:$AK$18,
                    MATCH($C$9,Hulpsheets!$AG$3:$AG$18,0),
                    MATCH($C$6,Hulpsheets!$AH$3:$AK$3,0)
                ),
                ""
            )
        ),
        IF($L67="Niet-economische activiteit",
            100%,
            IF(Basisgegevens!$C$5="Ja",
                IFERROR(
                    INDEX(Hulpsheets!$AO$3:$AR$18,
                        MATCH($C$9,Hulpsheets!$AN$3:$AN$18,0),
                        MATCH($C$6,Hulpsheets!$AO$3:$AR$3,0)
                    ),
                    ""
                ),
                IFERROR(
                    INDEX(Hulpsheets!$AH$3:$AK$18,
                        MATCH($C$9,Hulpsheets!$AG$3:$AG$18,0),
                        MATCH($C$6,Hulpsheets!$AH$3:$AK$3,0)
                    ),
                    ""
                )
            )
        )
    )
)</f>
        <v/>
      </c>
      <c r="N67" s="397">
        <f t="shared" si="13"/>
        <v>0</v>
      </c>
      <c r="O67" s="87" t="str">
        <f t="shared" si="17"/>
        <v/>
      </c>
      <c r="P67" s="83" t="str">
        <f t="shared" si="18"/>
        <v/>
      </c>
      <c r="R67" s="405"/>
      <c r="S67" s="403" t="str">
        <f t="shared" si="19"/>
        <v/>
      </c>
      <c r="T67" s="365" t="str">
        <f t="shared" si="20"/>
        <v/>
      </c>
      <c r="U67" s="70"/>
      <c r="V67" s="411"/>
      <c r="W67" s="70"/>
      <c r="X67" s="411"/>
      <c r="Z67" s="407" t="str">
        <f>IFERROR($V67*(1-$M67),"")</f>
        <v/>
      </c>
      <c r="AA67" s="365" t="str">
        <f t="shared" si="14"/>
        <v/>
      </c>
      <c r="AB67" s="407" t="str">
        <f t="shared" si="15"/>
        <v/>
      </c>
      <c r="AC67" s="365" t="str">
        <f t="shared" si="16"/>
        <v/>
      </c>
      <c r="AD67" s="461"/>
    </row>
    <row r="68" spans="1:30" ht="13.5" collapsed="1" thickBot="1" x14ac:dyDescent="0.25">
      <c r="A68" s="5"/>
      <c r="B68" s="40"/>
      <c r="C68" s="40"/>
      <c r="D68" s="7"/>
      <c r="E68" s="6"/>
      <c r="F68" s="6"/>
      <c r="G68" s="6"/>
      <c r="H68" s="6"/>
      <c r="I68" s="9"/>
      <c r="J68" s="97"/>
      <c r="L68" s="418" t="s">
        <v>102</v>
      </c>
      <c r="M68" s="78"/>
      <c r="N68" s="101">
        <f>SUM(N43:N67)</f>
        <v>0</v>
      </c>
      <c r="O68" s="101">
        <f>SUM(O43:O67)</f>
        <v>0</v>
      </c>
      <c r="P68" s="101">
        <f>SUM(P43:P67)</f>
        <v>0</v>
      </c>
      <c r="R68" s="439">
        <f>SUM(R43:R67)</f>
        <v>0</v>
      </c>
      <c r="S68" s="102">
        <f>SUM(S43:S67)</f>
        <v>0</v>
      </c>
      <c r="T68" s="102">
        <f>SUM(T43:T67)</f>
        <v>0</v>
      </c>
      <c r="U68" s="100"/>
      <c r="V68" s="364">
        <f>SUM(V43:V67)</f>
        <v>0</v>
      </c>
      <c r="W68" s="70"/>
      <c r="X68" s="364">
        <f>SUM(X43:X67)</f>
        <v>0</v>
      </c>
      <c r="Z68" s="410">
        <f>SUM(Z43:Z67)</f>
        <v>0</v>
      </c>
      <c r="AA68" s="364">
        <f>SUM(AA43:AA67)</f>
        <v>0</v>
      </c>
      <c r="AB68" s="410">
        <f>SUM(AB43:AB67)</f>
        <v>0</v>
      </c>
      <c r="AC68" s="364">
        <f>SUM(AC43:AC67)</f>
        <v>0</v>
      </c>
      <c r="AD68" s="462"/>
    </row>
    <row r="69" spans="1:30" ht="13.5" thickBot="1" x14ac:dyDescent="0.25">
      <c r="B69" s="32"/>
      <c r="C69" s="32"/>
      <c r="D69" s="103"/>
      <c r="E69" s="104"/>
      <c r="F69" s="104"/>
      <c r="G69" s="105"/>
      <c r="H69" s="105"/>
      <c r="I69" s="29"/>
      <c r="J69" s="105"/>
      <c r="K69" s="105"/>
      <c r="L69" s="105"/>
      <c r="M69" s="259"/>
      <c r="N69" s="105"/>
      <c r="O69" s="105"/>
      <c r="P69" s="29"/>
      <c r="Q69" s="29"/>
      <c r="R69" s="29"/>
      <c r="S69" s="29"/>
      <c r="T69" s="29"/>
      <c r="U69" s="29"/>
      <c r="V69" s="29"/>
      <c r="W69" s="29"/>
      <c r="X69" s="29"/>
      <c r="Z69" s="29"/>
      <c r="AA69" s="29"/>
      <c r="AB69" s="29"/>
    </row>
    <row r="70" spans="1:30" ht="15.75" customHeight="1" thickBot="1" x14ac:dyDescent="0.25">
      <c r="B70" s="503" t="s">
        <v>108</v>
      </c>
      <c r="C70" s="503"/>
      <c r="D70" s="503"/>
      <c r="E70" s="503"/>
      <c r="F70" s="29"/>
      <c r="I70" s="29"/>
      <c r="P70" s="29"/>
      <c r="Q70" s="29"/>
      <c r="R70" s="406" t="s">
        <v>87</v>
      </c>
      <c r="S70" s="401"/>
      <c r="T70" s="402"/>
      <c r="U70" s="6"/>
      <c r="V70" s="498" t="s">
        <v>61</v>
      </c>
      <c r="W70" s="6"/>
      <c r="X70" s="498" t="s">
        <v>62</v>
      </c>
      <c r="Z70" s="401"/>
      <c r="AA70" s="402"/>
      <c r="AB70" s="401"/>
      <c r="AC70" s="402"/>
      <c r="AD70" s="460"/>
    </row>
    <row r="71" spans="1:30" ht="13.5" thickBot="1" x14ac:dyDescent="0.25">
      <c r="B71" s="106"/>
      <c r="C71" s="106"/>
      <c r="D71" s="107"/>
      <c r="E71" s="107"/>
      <c r="G71" s="107"/>
      <c r="H71" s="108"/>
      <c r="I71" s="95"/>
      <c r="J71" s="107"/>
      <c r="K71" s="107"/>
      <c r="L71" s="107"/>
      <c r="P71" s="29"/>
      <c r="Q71" s="29"/>
      <c r="R71" s="6"/>
      <c r="S71" s="6"/>
      <c r="T71" s="6"/>
      <c r="U71" s="6"/>
      <c r="V71" s="499"/>
      <c r="W71" s="415"/>
      <c r="X71" s="499"/>
      <c r="Z71" s="6"/>
      <c r="AA71" s="6"/>
      <c r="AB71" s="6"/>
      <c r="AC71" s="97"/>
      <c r="AD71" s="97"/>
    </row>
    <row r="72" spans="1:30" ht="21" customHeight="1" thickBot="1" x14ac:dyDescent="0.25">
      <c r="A72" s="120"/>
      <c r="B72" s="529" t="s">
        <v>109</v>
      </c>
      <c r="C72" s="530"/>
      <c r="D72" s="530"/>
      <c r="E72" s="530"/>
      <c r="F72" s="530"/>
      <c r="G72" s="530"/>
      <c r="H72" s="530"/>
      <c r="I72" s="531"/>
      <c r="J72" s="236" t="s">
        <v>110</v>
      </c>
      <c r="K72" s="236" t="s">
        <v>111</v>
      </c>
      <c r="L72" s="236" t="s">
        <v>235</v>
      </c>
      <c r="M72" s="143" t="s">
        <v>94</v>
      </c>
      <c r="N72" s="237" t="s">
        <v>66</v>
      </c>
      <c r="O72" s="237" t="s">
        <v>95</v>
      </c>
      <c r="P72" s="237" t="s">
        <v>96</v>
      </c>
      <c r="Q72" s="120"/>
      <c r="R72" s="239" t="s">
        <v>68</v>
      </c>
      <c r="S72" s="238" t="s">
        <v>97</v>
      </c>
      <c r="T72" s="238" t="s">
        <v>70</v>
      </c>
      <c r="U72" s="119"/>
      <c r="V72" s="239" t="s">
        <v>68</v>
      </c>
      <c r="W72" s="414"/>
      <c r="X72" s="239" t="s">
        <v>68</v>
      </c>
      <c r="Y72" s="120"/>
      <c r="Z72" s="238" t="s">
        <v>97</v>
      </c>
      <c r="AA72" s="238" t="s">
        <v>70</v>
      </c>
      <c r="AB72" s="238" t="s">
        <v>97</v>
      </c>
      <c r="AC72" s="238" t="s">
        <v>70</v>
      </c>
      <c r="AD72" s="118"/>
    </row>
    <row r="73" spans="1:30" x14ac:dyDescent="0.2">
      <c r="B73" s="516"/>
      <c r="C73" s="517"/>
      <c r="D73" s="517"/>
      <c r="E73" s="517"/>
      <c r="F73" s="517"/>
      <c r="G73" s="517"/>
      <c r="H73" s="517"/>
      <c r="I73" s="517"/>
      <c r="J73" s="71"/>
      <c r="K73" s="253"/>
      <c r="L73" s="429" t="s">
        <v>120</v>
      </c>
      <c r="M73" s="257" t="str">
        <f>IF(LEN($C$5)&lt;=1,
    "",
    IF(
        OR($C$5="Overige (zorg-)instellingen",$C$5="Onderneming"),
        IF(Basisgegevens!$C$5="Ja",
            IFERROR(
                INDEX(Hulpsheets!$AO$3:$AR$18,
                    MATCH($C$9,Hulpsheets!$AN$3:$AN$18,0),
                    MATCH($C$6,Hulpsheets!$AO$3:$AR$3,0)
                ),
                ""
            ),
            IFERROR(
                INDEX(Hulpsheets!$AH$3:$AK$18,
                    MATCH($C$9,Hulpsheets!$AG$3:$AG$18,0),
                    MATCH($C$6,Hulpsheets!$AH$3:$AK$3,0)
                ),
                ""
            )
        ),
        IF($L73="Niet-economische activiteit",
            100%,
            IF(Basisgegevens!$C$5="Ja",
                IFERROR(
                    INDEX(Hulpsheets!$AO$3:$AR$18,
                        MATCH($C$9,Hulpsheets!$AN$3:$AN$18,0),
                        MATCH($C$6,Hulpsheets!$AO$3:$AR$3,0)
                    ),
                    ""
                ),
                IFERROR(
                    INDEX(Hulpsheets!$AH$3:$AK$18,
                        MATCH($C$9,Hulpsheets!$AG$3:$AG$18,0),
                        MATCH($C$6,Hulpsheets!$AH$3:$AK$3,0)
                    ),
                    ""
                )
            )
        )
    )
)</f>
        <v/>
      </c>
      <c r="N73" s="397">
        <f t="shared" ref="N73:N97" si="22">IFERROR(J73*K73,"")</f>
        <v>0</v>
      </c>
      <c r="O73" s="82" t="str">
        <f t="shared" ref="O73:O97" si="23">IFERROR(N73*M73,"")</f>
        <v/>
      </c>
      <c r="P73" s="85" t="str">
        <f t="shared" ref="P73:P97" si="24">IFERROR(N73-O73,"")</f>
        <v/>
      </c>
      <c r="R73" s="404"/>
      <c r="S73" s="403" t="str">
        <f>IFERROR($R73*(1-$M73),"")</f>
        <v/>
      </c>
      <c r="T73" s="130" t="str">
        <f t="shared" ref="T73:T97" si="25">IFERROR(R73-S73,"")</f>
        <v/>
      </c>
      <c r="U73" s="80"/>
      <c r="V73" s="404"/>
      <c r="W73" s="70"/>
      <c r="X73" s="404"/>
      <c r="Z73" s="407" t="str">
        <f>IFERROR($V73*(1-$M73),"")</f>
        <v/>
      </c>
      <c r="AA73" s="130" t="str">
        <f t="shared" ref="AA73:AA97" si="26">IFERROR(V73-Z73,"")</f>
        <v/>
      </c>
      <c r="AB73" s="407" t="str">
        <f t="shared" ref="AB73:AB97" si="27">IFERROR($X73*(1-$M73),"")</f>
        <v/>
      </c>
      <c r="AC73" s="130" t="str">
        <f t="shared" ref="AC73:AC97" si="28">IFERROR(X73-AB73,"")</f>
        <v/>
      </c>
      <c r="AD73" s="461"/>
    </row>
    <row r="74" spans="1:30" x14ac:dyDescent="0.2">
      <c r="B74" s="514"/>
      <c r="C74" s="515"/>
      <c r="D74" s="515"/>
      <c r="E74" s="515"/>
      <c r="F74" s="515"/>
      <c r="G74" s="515"/>
      <c r="H74" s="515"/>
      <c r="I74" s="515"/>
      <c r="J74" s="48"/>
      <c r="K74" s="254"/>
      <c r="L74" s="429" t="s">
        <v>120</v>
      </c>
      <c r="M74" s="257" t="str">
        <f>IF(LEN($C$5)&lt;=1,
    "",
    IF(
        OR($C$5="Overige (zorg-)instellingen",$C$5="Onderneming"),
        IF(Basisgegevens!$C$5="Ja",
            IFERROR(
                INDEX(Hulpsheets!$AO$3:$AR$18,
                    MATCH($C$9,Hulpsheets!$AN$3:$AN$18,0),
                    MATCH($C$6,Hulpsheets!$AO$3:$AR$3,0)
                ),
                ""
            ),
            IFERROR(
                INDEX(Hulpsheets!$AH$3:$AK$18,
                    MATCH($C$9,Hulpsheets!$AG$3:$AG$18,0),
                    MATCH($C$6,Hulpsheets!$AH$3:$AK$3,0)
                ),
                ""
            )
        ),
        IF($L74="Niet-economische activiteit",
            100%,
            IF(Basisgegevens!$C$5="Ja",
                IFERROR(
                    INDEX(Hulpsheets!$AO$3:$AR$18,
                        MATCH($C$9,Hulpsheets!$AN$3:$AN$18,0),
                        MATCH($C$6,Hulpsheets!$AO$3:$AR$3,0)
                    ),
                    ""
                ),
                IFERROR(
                    INDEX(Hulpsheets!$AH$3:$AK$18,
                        MATCH($C$9,Hulpsheets!$AG$3:$AG$18,0),
                        MATCH($C$6,Hulpsheets!$AH$3:$AK$3,0)
                    ),
                    ""
                )
            )
        )
    )
)</f>
        <v/>
      </c>
      <c r="N74" s="397">
        <f t="shared" si="22"/>
        <v>0</v>
      </c>
      <c r="O74" s="77" t="str">
        <f t="shared" si="23"/>
        <v/>
      </c>
      <c r="P74" s="86" t="str">
        <f t="shared" si="24"/>
        <v/>
      </c>
      <c r="R74" s="404"/>
      <c r="S74" s="403" t="str">
        <f t="shared" ref="S74:S97" si="29">IFERROR($R74*(1-$M74),"")</f>
        <v/>
      </c>
      <c r="T74" s="130" t="str">
        <f t="shared" si="25"/>
        <v/>
      </c>
      <c r="U74" s="70"/>
      <c r="V74" s="404"/>
      <c r="W74" s="70"/>
      <c r="X74" s="404"/>
      <c r="Z74" s="407" t="str">
        <f t="shared" ref="Z74:Z97" si="30">IFERROR($V74*(1-$M74),"")</f>
        <v/>
      </c>
      <c r="AA74" s="130" t="str">
        <f t="shared" si="26"/>
        <v/>
      </c>
      <c r="AB74" s="407" t="str">
        <f t="shared" si="27"/>
        <v/>
      </c>
      <c r="AC74" s="130" t="str">
        <f t="shared" si="28"/>
        <v/>
      </c>
      <c r="AD74" s="461"/>
    </row>
    <row r="75" spans="1:30" x14ac:dyDescent="0.2">
      <c r="B75" s="514"/>
      <c r="C75" s="515"/>
      <c r="D75" s="515"/>
      <c r="E75" s="515"/>
      <c r="F75" s="515"/>
      <c r="G75" s="515"/>
      <c r="H75" s="515"/>
      <c r="I75" s="515"/>
      <c r="J75" s="48"/>
      <c r="K75" s="254"/>
      <c r="L75" s="429" t="s">
        <v>120</v>
      </c>
      <c r="M75" s="257" t="str">
        <f>IF(LEN($C$5)&lt;=1,
    "",
    IF(
        OR($C$5="Overige (zorg-)instellingen",$C$5="Onderneming"),
        IF(Basisgegevens!$C$5="Ja",
            IFERROR(
                INDEX(Hulpsheets!$AO$3:$AR$18,
                    MATCH($C$9,Hulpsheets!$AN$3:$AN$18,0),
                    MATCH($C$6,Hulpsheets!$AO$3:$AR$3,0)
                ),
                ""
            ),
            IFERROR(
                INDEX(Hulpsheets!$AH$3:$AK$18,
                    MATCH($C$9,Hulpsheets!$AG$3:$AG$18,0),
                    MATCH($C$6,Hulpsheets!$AH$3:$AK$3,0)
                ),
                ""
            )
        ),
        IF($L75="Niet-economische activiteit",
            100%,
            IF(Basisgegevens!$C$5="Ja",
                IFERROR(
                    INDEX(Hulpsheets!$AO$3:$AR$18,
                        MATCH($C$9,Hulpsheets!$AN$3:$AN$18,0),
                        MATCH($C$6,Hulpsheets!$AO$3:$AR$3,0)
                    ),
                    ""
                ),
                IFERROR(
                    INDEX(Hulpsheets!$AH$3:$AK$18,
                        MATCH($C$9,Hulpsheets!$AG$3:$AG$18,0),
                        MATCH($C$6,Hulpsheets!$AH$3:$AK$3,0)
                    ),
                    ""
                )
            )
        )
    )
)</f>
        <v/>
      </c>
      <c r="N75" s="397">
        <f t="shared" si="22"/>
        <v>0</v>
      </c>
      <c r="O75" s="77" t="str">
        <f t="shared" si="23"/>
        <v/>
      </c>
      <c r="P75" s="86" t="str">
        <f t="shared" si="24"/>
        <v/>
      </c>
      <c r="R75" s="404"/>
      <c r="S75" s="403" t="str">
        <f t="shared" si="29"/>
        <v/>
      </c>
      <c r="T75" s="130" t="str">
        <f t="shared" si="25"/>
        <v/>
      </c>
      <c r="U75" s="70"/>
      <c r="V75" s="404"/>
      <c r="W75" s="70"/>
      <c r="X75" s="404"/>
      <c r="Z75" s="407" t="str">
        <f t="shared" si="30"/>
        <v/>
      </c>
      <c r="AA75" s="130" t="str">
        <f t="shared" si="26"/>
        <v/>
      </c>
      <c r="AB75" s="407" t="str">
        <f t="shared" si="27"/>
        <v/>
      </c>
      <c r="AC75" s="130" t="str">
        <f t="shared" si="28"/>
        <v/>
      </c>
      <c r="AD75" s="461"/>
    </row>
    <row r="76" spans="1:30" x14ac:dyDescent="0.2">
      <c r="B76" s="514"/>
      <c r="C76" s="515"/>
      <c r="D76" s="515"/>
      <c r="E76" s="515"/>
      <c r="F76" s="515"/>
      <c r="G76" s="515"/>
      <c r="H76" s="515"/>
      <c r="I76" s="515"/>
      <c r="J76" s="48"/>
      <c r="K76" s="254"/>
      <c r="L76" s="429" t="s">
        <v>120</v>
      </c>
      <c r="M76" s="257" t="str">
        <f>IF(LEN($C$5)&lt;=1,
    "",
    IF(
        OR($C$5="Overige (zorg-)instellingen",$C$5="Onderneming"),
        IF(Basisgegevens!$C$5="Ja",
            IFERROR(
                INDEX(Hulpsheets!$AO$3:$AR$18,
                    MATCH($C$9,Hulpsheets!$AN$3:$AN$18,0),
                    MATCH($C$6,Hulpsheets!$AO$3:$AR$3,0)
                ),
                ""
            ),
            IFERROR(
                INDEX(Hulpsheets!$AH$3:$AK$18,
                    MATCH($C$9,Hulpsheets!$AG$3:$AG$18,0),
                    MATCH($C$6,Hulpsheets!$AH$3:$AK$3,0)
                ),
                ""
            )
        ),
        IF($L76="Niet-economische activiteit",
            100%,
            IF(Basisgegevens!$C$5="Ja",
                IFERROR(
                    INDEX(Hulpsheets!$AO$3:$AR$18,
                        MATCH($C$9,Hulpsheets!$AN$3:$AN$18,0),
                        MATCH($C$6,Hulpsheets!$AO$3:$AR$3,0)
                    ),
                    ""
                ),
                IFERROR(
                    INDEX(Hulpsheets!$AH$3:$AK$18,
                        MATCH($C$9,Hulpsheets!$AG$3:$AG$18,0),
                        MATCH($C$6,Hulpsheets!$AH$3:$AK$3,0)
                    ),
                    ""
                )
            )
        )
    )
)</f>
        <v/>
      </c>
      <c r="N76" s="397">
        <f t="shared" si="22"/>
        <v>0</v>
      </c>
      <c r="O76" s="77" t="str">
        <f t="shared" si="23"/>
        <v/>
      </c>
      <c r="P76" s="86" t="str">
        <f t="shared" si="24"/>
        <v/>
      </c>
      <c r="R76" s="404"/>
      <c r="S76" s="403" t="str">
        <f t="shared" si="29"/>
        <v/>
      </c>
      <c r="T76" s="130" t="str">
        <f t="shared" si="25"/>
        <v/>
      </c>
      <c r="U76" s="70"/>
      <c r="V76" s="404"/>
      <c r="W76" s="70"/>
      <c r="X76" s="404"/>
      <c r="Z76" s="407" t="str">
        <f t="shared" si="30"/>
        <v/>
      </c>
      <c r="AA76" s="130" t="str">
        <f t="shared" si="26"/>
        <v/>
      </c>
      <c r="AB76" s="407" t="str">
        <f t="shared" si="27"/>
        <v/>
      </c>
      <c r="AC76" s="130" t="str">
        <f t="shared" si="28"/>
        <v/>
      </c>
      <c r="AD76" s="461"/>
    </row>
    <row r="77" spans="1:30" x14ac:dyDescent="0.2">
      <c r="B77" s="500"/>
      <c r="C77" s="501"/>
      <c r="D77" s="501"/>
      <c r="E77" s="501"/>
      <c r="F77" s="501"/>
      <c r="G77" s="501"/>
      <c r="H77" s="501"/>
      <c r="I77" s="502"/>
      <c r="J77" s="48"/>
      <c r="K77" s="254"/>
      <c r="L77" s="429" t="s">
        <v>120</v>
      </c>
      <c r="M77" s="257" t="str">
        <f>IF(LEN($C$5)&lt;=1,
    "",
    IF(
        OR($C$5="Overige (zorg-)instellingen",$C$5="Onderneming"),
        IF(Basisgegevens!$C$5="Ja",
            IFERROR(
                INDEX(Hulpsheets!$AO$3:$AR$18,
                    MATCH($C$9,Hulpsheets!$AN$3:$AN$18,0),
                    MATCH($C$6,Hulpsheets!$AO$3:$AR$3,0)
                ),
                ""
            ),
            IFERROR(
                INDEX(Hulpsheets!$AH$3:$AK$18,
                    MATCH($C$9,Hulpsheets!$AG$3:$AG$18,0),
                    MATCH($C$6,Hulpsheets!$AH$3:$AK$3,0)
                ),
                ""
            )
        ),
        IF($L77="Niet-economische activiteit",
            100%,
            IF(Basisgegevens!$C$5="Ja",
                IFERROR(
                    INDEX(Hulpsheets!$AO$3:$AR$18,
                        MATCH($C$9,Hulpsheets!$AN$3:$AN$18,0),
                        MATCH($C$6,Hulpsheets!$AO$3:$AR$3,0)
                    ),
                    ""
                ),
                IFERROR(
                    INDEX(Hulpsheets!$AH$3:$AK$18,
                        MATCH($C$9,Hulpsheets!$AG$3:$AG$18,0),
                        MATCH($C$6,Hulpsheets!$AH$3:$AK$3,0)
                    ),
                    ""
                )
            )
        )
    )
)</f>
        <v/>
      </c>
      <c r="N77" s="397">
        <f t="shared" si="22"/>
        <v>0</v>
      </c>
      <c r="O77" s="77" t="str">
        <f t="shared" si="23"/>
        <v/>
      </c>
      <c r="P77" s="86" t="str">
        <f t="shared" si="24"/>
        <v/>
      </c>
      <c r="R77" s="404"/>
      <c r="S77" s="403" t="str">
        <f t="shared" si="29"/>
        <v/>
      </c>
      <c r="T77" s="130" t="str">
        <f t="shared" si="25"/>
        <v/>
      </c>
      <c r="U77" s="70"/>
      <c r="V77" s="404"/>
      <c r="W77" s="70"/>
      <c r="X77" s="404"/>
      <c r="Z77" s="407" t="str">
        <f t="shared" si="30"/>
        <v/>
      </c>
      <c r="AA77" s="130" t="str">
        <f t="shared" si="26"/>
        <v/>
      </c>
      <c r="AB77" s="407" t="str">
        <f t="shared" si="27"/>
        <v/>
      </c>
      <c r="AC77" s="130" t="str">
        <f t="shared" si="28"/>
        <v/>
      </c>
      <c r="AD77" s="461"/>
    </row>
    <row r="78" spans="1:30" x14ac:dyDescent="0.2">
      <c r="B78" s="514"/>
      <c r="C78" s="515"/>
      <c r="D78" s="515"/>
      <c r="E78" s="515"/>
      <c r="F78" s="515"/>
      <c r="G78" s="515"/>
      <c r="H78" s="515"/>
      <c r="I78" s="515"/>
      <c r="J78" s="48"/>
      <c r="K78" s="254"/>
      <c r="L78" s="429" t="s">
        <v>120</v>
      </c>
      <c r="M78" s="257" t="str">
        <f>IF(LEN($C$5)&lt;=1,
    "",
    IF(
        OR($C$5="Overige (zorg-)instellingen",$C$5="Onderneming"),
        IF(Basisgegevens!$C$5="Ja",
            IFERROR(
                INDEX(Hulpsheets!$AO$3:$AR$18,
                    MATCH($C$9,Hulpsheets!$AN$3:$AN$18,0),
                    MATCH($C$6,Hulpsheets!$AO$3:$AR$3,0)
                ),
                ""
            ),
            IFERROR(
                INDEX(Hulpsheets!$AH$3:$AK$18,
                    MATCH($C$9,Hulpsheets!$AG$3:$AG$18,0),
                    MATCH($C$6,Hulpsheets!$AH$3:$AK$3,0)
                ),
                ""
            )
        ),
        IF($L78="Niet-economische activiteit",
            100%,
            IF(Basisgegevens!$C$5="Ja",
                IFERROR(
                    INDEX(Hulpsheets!$AO$3:$AR$18,
                        MATCH($C$9,Hulpsheets!$AN$3:$AN$18,0),
                        MATCH($C$6,Hulpsheets!$AO$3:$AR$3,0)
                    ),
                    ""
                ),
                IFERROR(
                    INDEX(Hulpsheets!$AH$3:$AK$18,
                        MATCH($C$9,Hulpsheets!$AG$3:$AG$18,0),
                        MATCH($C$6,Hulpsheets!$AH$3:$AK$3,0)
                    ),
                    ""
                )
            )
        )
    )
)</f>
        <v/>
      </c>
      <c r="N78" s="397">
        <f t="shared" si="22"/>
        <v>0</v>
      </c>
      <c r="O78" s="77" t="str">
        <f t="shared" si="23"/>
        <v/>
      </c>
      <c r="P78" s="86" t="str">
        <f t="shared" si="24"/>
        <v/>
      </c>
      <c r="R78" s="404"/>
      <c r="S78" s="403" t="str">
        <f t="shared" si="29"/>
        <v/>
      </c>
      <c r="T78" s="377" t="str">
        <f t="shared" si="25"/>
        <v/>
      </c>
      <c r="U78" s="70"/>
      <c r="V78" s="404"/>
      <c r="W78" s="70"/>
      <c r="X78" s="404"/>
      <c r="Z78" s="407" t="str">
        <f t="shared" si="30"/>
        <v/>
      </c>
      <c r="AA78" s="130" t="str">
        <f t="shared" si="26"/>
        <v/>
      </c>
      <c r="AB78" s="407" t="str">
        <f t="shared" si="27"/>
        <v/>
      </c>
      <c r="AC78" s="130" t="str">
        <f t="shared" si="28"/>
        <v/>
      </c>
      <c r="AD78" s="461"/>
    </row>
    <row r="79" spans="1:30" x14ac:dyDescent="0.2">
      <c r="B79" s="514"/>
      <c r="C79" s="515"/>
      <c r="D79" s="515"/>
      <c r="E79" s="515"/>
      <c r="F79" s="515"/>
      <c r="G79" s="515"/>
      <c r="H79" s="515"/>
      <c r="I79" s="515"/>
      <c r="J79" s="48"/>
      <c r="K79" s="254"/>
      <c r="L79" s="429" t="s">
        <v>120</v>
      </c>
      <c r="M79" s="257" t="str">
        <f>IF(LEN($C$5)&lt;=1,
    "",
    IF(
        OR($C$5="Overige (zorg-)instellingen",$C$5="Onderneming"),
        IF(Basisgegevens!$C$5="Ja",
            IFERROR(
                INDEX(Hulpsheets!$AO$3:$AR$18,
                    MATCH($C$9,Hulpsheets!$AN$3:$AN$18,0),
                    MATCH($C$6,Hulpsheets!$AO$3:$AR$3,0)
                ),
                ""
            ),
            IFERROR(
                INDEX(Hulpsheets!$AH$3:$AK$18,
                    MATCH($C$9,Hulpsheets!$AG$3:$AG$18,0),
                    MATCH($C$6,Hulpsheets!$AH$3:$AK$3,0)
                ),
                ""
            )
        ),
        IF($L79="Niet-economische activiteit",
            100%,
            IF(Basisgegevens!$C$5="Ja",
                IFERROR(
                    INDEX(Hulpsheets!$AO$3:$AR$18,
                        MATCH($C$9,Hulpsheets!$AN$3:$AN$18,0),
                        MATCH($C$6,Hulpsheets!$AO$3:$AR$3,0)
                    ),
                    ""
                ),
                IFERROR(
                    INDEX(Hulpsheets!$AH$3:$AK$18,
                        MATCH($C$9,Hulpsheets!$AG$3:$AG$18,0),
                        MATCH($C$6,Hulpsheets!$AH$3:$AK$3,0)
                    ),
                    ""
                )
            )
        )
    )
)</f>
        <v/>
      </c>
      <c r="N79" s="397">
        <f t="shared" si="22"/>
        <v>0</v>
      </c>
      <c r="O79" s="77" t="str">
        <f t="shared" si="23"/>
        <v/>
      </c>
      <c r="P79" s="86" t="str">
        <f t="shared" si="24"/>
        <v/>
      </c>
      <c r="R79" s="404"/>
      <c r="S79" s="403" t="str">
        <f t="shared" si="29"/>
        <v/>
      </c>
      <c r="T79" s="377" t="str">
        <f t="shared" si="25"/>
        <v/>
      </c>
      <c r="U79" s="70"/>
      <c r="V79" s="404"/>
      <c r="W79" s="70"/>
      <c r="X79" s="404"/>
      <c r="Z79" s="407" t="str">
        <f t="shared" si="30"/>
        <v/>
      </c>
      <c r="AA79" s="130" t="str">
        <f t="shared" si="26"/>
        <v/>
      </c>
      <c r="AB79" s="407" t="str">
        <f t="shared" si="27"/>
        <v/>
      </c>
      <c r="AC79" s="130" t="str">
        <f t="shared" si="28"/>
        <v/>
      </c>
      <c r="AD79" s="461"/>
    </row>
    <row r="80" spans="1:30" x14ac:dyDescent="0.2">
      <c r="B80" s="500"/>
      <c r="C80" s="501"/>
      <c r="D80" s="501"/>
      <c r="E80" s="501"/>
      <c r="F80" s="501"/>
      <c r="G80" s="501"/>
      <c r="H80" s="501"/>
      <c r="I80" s="502"/>
      <c r="J80" s="48"/>
      <c r="K80" s="254"/>
      <c r="L80" s="429" t="s">
        <v>120</v>
      </c>
      <c r="M80" s="257" t="str">
        <f>IF(LEN($C$5)&lt;=1,
    "",
    IF(
        OR($C$5="Overige (zorg-)instellingen",$C$5="Onderneming"),
        IF(Basisgegevens!$C$5="Ja",
            IFERROR(
                INDEX(Hulpsheets!$AO$3:$AR$18,
                    MATCH($C$9,Hulpsheets!$AN$3:$AN$18,0),
                    MATCH($C$6,Hulpsheets!$AO$3:$AR$3,0)
                ),
                ""
            ),
            IFERROR(
                INDEX(Hulpsheets!$AH$3:$AK$18,
                    MATCH($C$9,Hulpsheets!$AG$3:$AG$18,0),
                    MATCH($C$6,Hulpsheets!$AH$3:$AK$3,0)
                ),
                ""
            )
        ),
        IF($L80="Niet-economische activiteit",
            100%,
            IF(Basisgegevens!$C$5="Ja",
                IFERROR(
                    INDEX(Hulpsheets!$AO$3:$AR$18,
                        MATCH($C$9,Hulpsheets!$AN$3:$AN$18,0),
                        MATCH($C$6,Hulpsheets!$AO$3:$AR$3,0)
                    ),
                    ""
                ),
                IFERROR(
                    INDEX(Hulpsheets!$AH$3:$AK$18,
                        MATCH($C$9,Hulpsheets!$AG$3:$AG$18,0),
                        MATCH($C$6,Hulpsheets!$AH$3:$AK$3,0)
                    ),
                    ""
                )
            )
        )
    )
)</f>
        <v/>
      </c>
      <c r="N80" s="397">
        <f t="shared" si="22"/>
        <v>0</v>
      </c>
      <c r="O80" s="77" t="str">
        <f t="shared" si="23"/>
        <v/>
      </c>
      <c r="P80" s="86" t="str">
        <f t="shared" si="24"/>
        <v/>
      </c>
      <c r="R80" s="404"/>
      <c r="S80" s="403" t="str">
        <f t="shared" si="29"/>
        <v/>
      </c>
      <c r="T80" s="130" t="str">
        <f t="shared" si="25"/>
        <v/>
      </c>
      <c r="U80" s="70"/>
      <c r="V80" s="404"/>
      <c r="W80" s="70"/>
      <c r="X80" s="404"/>
      <c r="Z80" s="407" t="str">
        <f t="shared" si="30"/>
        <v/>
      </c>
      <c r="AA80" s="130" t="str">
        <f t="shared" si="26"/>
        <v/>
      </c>
      <c r="AB80" s="407" t="str">
        <f t="shared" si="27"/>
        <v/>
      </c>
      <c r="AC80" s="130" t="str">
        <f t="shared" si="28"/>
        <v/>
      </c>
      <c r="AD80" s="461"/>
    </row>
    <row r="81" spans="2:30" x14ac:dyDescent="0.2">
      <c r="B81" s="500"/>
      <c r="C81" s="501"/>
      <c r="D81" s="501"/>
      <c r="E81" s="501"/>
      <c r="F81" s="501"/>
      <c r="G81" s="501"/>
      <c r="H81" s="501"/>
      <c r="I81" s="502"/>
      <c r="J81" s="48"/>
      <c r="K81" s="254"/>
      <c r="L81" s="429" t="s">
        <v>120</v>
      </c>
      <c r="M81" s="257" t="str">
        <f>IF(LEN($C$5)&lt;=1,
    "",
    IF(
        OR($C$5="Overige (zorg-)instellingen",$C$5="Onderneming"),
        IF(Basisgegevens!$C$5="Ja",
            IFERROR(
                INDEX(Hulpsheets!$AO$3:$AR$18,
                    MATCH($C$9,Hulpsheets!$AN$3:$AN$18,0),
                    MATCH($C$6,Hulpsheets!$AO$3:$AR$3,0)
                ),
                ""
            ),
            IFERROR(
                INDEX(Hulpsheets!$AH$3:$AK$18,
                    MATCH($C$9,Hulpsheets!$AG$3:$AG$18,0),
                    MATCH($C$6,Hulpsheets!$AH$3:$AK$3,0)
                ),
                ""
            )
        ),
        IF($L81="Niet-economische activiteit",
            100%,
            IF(Basisgegevens!$C$5="Ja",
                IFERROR(
                    INDEX(Hulpsheets!$AO$3:$AR$18,
                        MATCH($C$9,Hulpsheets!$AN$3:$AN$18,0),
                        MATCH($C$6,Hulpsheets!$AO$3:$AR$3,0)
                    ),
                    ""
                ),
                IFERROR(
                    INDEX(Hulpsheets!$AH$3:$AK$18,
                        MATCH($C$9,Hulpsheets!$AG$3:$AG$18,0),
                        MATCH($C$6,Hulpsheets!$AH$3:$AK$3,0)
                    ),
                    ""
                )
            )
        )
    )
)</f>
        <v/>
      </c>
      <c r="N81" s="397">
        <f t="shared" si="22"/>
        <v>0</v>
      </c>
      <c r="O81" s="77" t="str">
        <f t="shared" si="23"/>
        <v/>
      </c>
      <c r="P81" s="86" t="str">
        <f t="shared" si="24"/>
        <v/>
      </c>
      <c r="R81" s="404"/>
      <c r="S81" s="403" t="str">
        <f t="shared" si="29"/>
        <v/>
      </c>
      <c r="T81" s="130" t="str">
        <f t="shared" si="25"/>
        <v/>
      </c>
      <c r="U81" s="70"/>
      <c r="V81" s="404"/>
      <c r="W81" s="70"/>
      <c r="X81" s="404"/>
      <c r="Z81" s="407" t="str">
        <f t="shared" si="30"/>
        <v/>
      </c>
      <c r="AA81" s="130" t="str">
        <f t="shared" si="26"/>
        <v/>
      </c>
      <c r="AB81" s="407" t="str">
        <f t="shared" si="27"/>
        <v/>
      </c>
      <c r="AC81" s="130" t="str">
        <f t="shared" si="28"/>
        <v/>
      </c>
      <c r="AD81" s="461"/>
    </row>
    <row r="82" spans="2:30" x14ac:dyDescent="0.2">
      <c r="B82" s="500"/>
      <c r="C82" s="501"/>
      <c r="D82" s="501"/>
      <c r="E82" s="501"/>
      <c r="F82" s="501"/>
      <c r="G82" s="501"/>
      <c r="H82" s="501"/>
      <c r="I82" s="502"/>
      <c r="J82" s="48"/>
      <c r="K82" s="254"/>
      <c r="L82" s="429" t="s">
        <v>120</v>
      </c>
      <c r="M82" s="257" t="str">
        <f>IF(LEN($C$5)&lt;=1,
    "",
    IF(
        OR($C$5="Overige (zorg-)instellingen",$C$5="Onderneming"),
        IF(Basisgegevens!$C$5="Ja",
            IFERROR(
                INDEX(Hulpsheets!$AO$3:$AR$18,
                    MATCH($C$9,Hulpsheets!$AN$3:$AN$18,0),
                    MATCH($C$6,Hulpsheets!$AO$3:$AR$3,0)
                ),
                ""
            ),
            IFERROR(
                INDEX(Hulpsheets!$AH$3:$AK$18,
                    MATCH($C$9,Hulpsheets!$AG$3:$AG$18,0),
                    MATCH($C$6,Hulpsheets!$AH$3:$AK$3,0)
                ),
                ""
            )
        ),
        IF($L82="Niet-economische activiteit",
            100%,
            IF(Basisgegevens!$C$5="Ja",
                IFERROR(
                    INDEX(Hulpsheets!$AO$3:$AR$18,
                        MATCH($C$9,Hulpsheets!$AN$3:$AN$18,0),
                        MATCH($C$6,Hulpsheets!$AO$3:$AR$3,0)
                    ),
                    ""
                ),
                IFERROR(
                    INDEX(Hulpsheets!$AH$3:$AK$18,
                        MATCH($C$9,Hulpsheets!$AG$3:$AG$18,0),
                        MATCH($C$6,Hulpsheets!$AH$3:$AK$3,0)
                    ),
                    ""
                )
            )
        )
    )
)</f>
        <v/>
      </c>
      <c r="N82" s="397">
        <f t="shared" si="22"/>
        <v>0</v>
      </c>
      <c r="O82" s="77" t="str">
        <f t="shared" si="23"/>
        <v/>
      </c>
      <c r="P82" s="86" t="str">
        <f t="shared" si="24"/>
        <v/>
      </c>
      <c r="R82" s="404"/>
      <c r="S82" s="403" t="str">
        <f t="shared" si="29"/>
        <v/>
      </c>
      <c r="T82" s="130" t="str">
        <f t="shared" si="25"/>
        <v/>
      </c>
      <c r="U82" s="70"/>
      <c r="V82" s="404"/>
      <c r="W82" s="70"/>
      <c r="X82" s="404"/>
      <c r="Z82" s="407" t="str">
        <f t="shared" si="30"/>
        <v/>
      </c>
      <c r="AA82" s="130" t="str">
        <f t="shared" si="26"/>
        <v/>
      </c>
      <c r="AB82" s="407" t="str">
        <f t="shared" si="27"/>
        <v/>
      </c>
      <c r="AC82" s="130" t="str">
        <f t="shared" si="28"/>
        <v/>
      </c>
      <c r="AD82" s="461"/>
    </row>
    <row r="83" spans="2:30" x14ac:dyDescent="0.2">
      <c r="B83" s="500"/>
      <c r="C83" s="501"/>
      <c r="D83" s="501"/>
      <c r="E83" s="501"/>
      <c r="F83" s="501"/>
      <c r="G83" s="501"/>
      <c r="H83" s="501"/>
      <c r="I83" s="502"/>
      <c r="J83" s="48"/>
      <c r="K83" s="254"/>
      <c r="L83" s="429" t="s">
        <v>120</v>
      </c>
      <c r="M83" s="257" t="str">
        <f>IF(LEN($C$5)&lt;=1,
    "",
    IF(
        OR($C$5="Overige (zorg-)instellingen",$C$5="Onderneming"),
        IF(Basisgegevens!$C$5="Ja",
            IFERROR(
                INDEX(Hulpsheets!$AO$3:$AR$18,
                    MATCH($C$9,Hulpsheets!$AN$3:$AN$18,0),
                    MATCH($C$6,Hulpsheets!$AO$3:$AR$3,0)
                ),
                ""
            ),
            IFERROR(
                INDEX(Hulpsheets!$AH$3:$AK$18,
                    MATCH($C$9,Hulpsheets!$AG$3:$AG$18,0),
                    MATCH($C$6,Hulpsheets!$AH$3:$AK$3,0)
                ),
                ""
            )
        ),
        IF($L83="Niet-economische activiteit",
            100%,
            IF(Basisgegevens!$C$5="Ja",
                IFERROR(
                    INDEX(Hulpsheets!$AO$3:$AR$18,
                        MATCH($C$9,Hulpsheets!$AN$3:$AN$18,0),
                        MATCH($C$6,Hulpsheets!$AO$3:$AR$3,0)
                    ),
                    ""
                ),
                IFERROR(
                    INDEX(Hulpsheets!$AH$3:$AK$18,
                        MATCH($C$9,Hulpsheets!$AG$3:$AG$18,0),
                        MATCH($C$6,Hulpsheets!$AH$3:$AK$3,0)
                    ),
                    ""
                )
            )
        )
    )
)</f>
        <v/>
      </c>
      <c r="N83" s="397">
        <f t="shared" si="22"/>
        <v>0</v>
      </c>
      <c r="O83" s="77" t="str">
        <f t="shared" si="23"/>
        <v/>
      </c>
      <c r="P83" s="86" t="str">
        <f t="shared" si="24"/>
        <v/>
      </c>
      <c r="R83" s="404"/>
      <c r="S83" s="403" t="str">
        <f t="shared" si="29"/>
        <v/>
      </c>
      <c r="T83" s="130" t="str">
        <f t="shared" si="25"/>
        <v/>
      </c>
      <c r="U83" s="70"/>
      <c r="V83" s="404"/>
      <c r="W83" s="70"/>
      <c r="X83" s="404"/>
      <c r="Z83" s="407" t="str">
        <f t="shared" si="30"/>
        <v/>
      </c>
      <c r="AA83" s="130" t="str">
        <f t="shared" si="26"/>
        <v/>
      </c>
      <c r="AB83" s="407" t="str">
        <f t="shared" si="27"/>
        <v/>
      </c>
      <c r="AC83" s="130" t="str">
        <f t="shared" si="28"/>
        <v/>
      </c>
      <c r="AD83" s="461"/>
    </row>
    <row r="84" spans="2:30" x14ac:dyDescent="0.2">
      <c r="B84" s="500"/>
      <c r="C84" s="501"/>
      <c r="D84" s="501"/>
      <c r="E84" s="501"/>
      <c r="F84" s="501"/>
      <c r="G84" s="501"/>
      <c r="H84" s="501"/>
      <c r="I84" s="502"/>
      <c r="J84" s="48"/>
      <c r="K84" s="254"/>
      <c r="L84" s="429" t="s">
        <v>120</v>
      </c>
      <c r="M84" s="257" t="str">
        <f>IF(LEN($C$5)&lt;=1,
    "",
    IF(
        OR($C$5="Overige (zorg-)instellingen",$C$5="Onderneming"),
        IF(Basisgegevens!$C$5="Ja",
            IFERROR(
                INDEX(Hulpsheets!$AO$3:$AR$18,
                    MATCH($C$9,Hulpsheets!$AN$3:$AN$18,0),
                    MATCH($C$6,Hulpsheets!$AO$3:$AR$3,0)
                ),
                ""
            ),
            IFERROR(
                INDEX(Hulpsheets!$AH$3:$AK$18,
                    MATCH($C$9,Hulpsheets!$AG$3:$AG$18,0),
                    MATCH($C$6,Hulpsheets!$AH$3:$AK$3,0)
                ),
                ""
            )
        ),
        IF($L84="Niet-economische activiteit",
            100%,
            IF(Basisgegevens!$C$5="Ja",
                IFERROR(
                    INDEX(Hulpsheets!$AO$3:$AR$18,
                        MATCH($C$9,Hulpsheets!$AN$3:$AN$18,0),
                        MATCH($C$6,Hulpsheets!$AO$3:$AR$3,0)
                    ),
                    ""
                ),
                IFERROR(
                    INDEX(Hulpsheets!$AH$3:$AK$18,
                        MATCH($C$9,Hulpsheets!$AG$3:$AG$18,0),
                        MATCH($C$6,Hulpsheets!$AH$3:$AK$3,0)
                    ),
                    ""
                )
            )
        )
    )
)</f>
        <v/>
      </c>
      <c r="N84" s="397">
        <f t="shared" si="22"/>
        <v>0</v>
      </c>
      <c r="O84" s="77" t="str">
        <f t="shared" si="23"/>
        <v/>
      </c>
      <c r="P84" s="86" t="str">
        <f t="shared" si="24"/>
        <v/>
      </c>
      <c r="R84" s="404"/>
      <c r="S84" s="403" t="str">
        <f t="shared" si="29"/>
        <v/>
      </c>
      <c r="T84" s="130" t="str">
        <f t="shared" si="25"/>
        <v/>
      </c>
      <c r="U84" s="70"/>
      <c r="V84" s="404"/>
      <c r="W84" s="70"/>
      <c r="X84" s="404"/>
      <c r="Z84" s="407" t="str">
        <f t="shared" si="30"/>
        <v/>
      </c>
      <c r="AA84" s="130" t="str">
        <f t="shared" si="26"/>
        <v/>
      </c>
      <c r="AB84" s="407" t="str">
        <f t="shared" si="27"/>
        <v/>
      </c>
      <c r="AC84" s="130" t="str">
        <f t="shared" si="28"/>
        <v/>
      </c>
      <c r="AD84" s="461"/>
    </row>
    <row r="85" spans="2:30" x14ac:dyDescent="0.2">
      <c r="B85" s="500"/>
      <c r="C85" s="501"/>
      <c r="D85" s="501"/>
      <c r="E85" s="501"/>
      <c r="F85" s="501"/>
      <c r="G85" s="501"/>
      <c r="H85" s="501"/>
      <c r="I85" s="502"/>
      <c r="J85" s="48"/>
      <c r="K85" s="254"/>
      <c r="L85" s="429" t="s">
        <v>120</v>
      </c>
      <c r="M85" s="257" t="str">
        <f>IF(LEN($C$5)&lt;=1,
    "",
    IF(
        OR($C$5="Overige (zorg-)instellingen",$C$5="Onderneming"),
        IF(Basisgegevens!$C$5="Ja",
            IFERROR(
                INDEX(Hulpsheets!$AO$3:$AR$18,
                    MATCH($C$9,Hulpsheets!$AN$3:$AN$18,0),
                    MATCH($C$6,Hulpsheets!$AO$3:$AR$3,0)
                ),
                ""
            ),
            IFERROR(
                INDEX(Hulpsheets!$AH$3:$AK$18,
                    MATCH($C$9,Hulpsheets!$AG$3:$AG$18,0),
                    MATCH($C$6,Hulpsheets!$AH$3:$AK$3,0)
                ),
                ""
            )
        ),
        IF($L85="Niet-economische activiteit",
            100%,
            IF(Basisgegevens!$C$5="Ja",
                IFERROR(
                    INDEX(Hulpsheets!$AO$3:$AR$18,
                        MATCH($C$9,Hulpsheets!$AN$3:$AN$18,0),
                        MATCH($C$6,Hulpsheets!$AO$3:$AR$3,0)
                    ),
                    ""
                ),
                IFERROR(
                    INDEX(Hulpsheets!$AH$3:$AK$18,
                        MATCH($C$9,Hulpsheets!$AG$3:$AG$18,0),
                        MATCH($C$6,Hulpsheets!$AH$3:$AK$3,0)
                    ),
                    ""
                )
            )
        )
    )
)</f>
        <v/>
      </c>
      <c r="N85" s="397">
        <f t="shared" si="22"/>
        <v>0</v>
      </c>
      <c r="O85" s="77" t="str">
        <f t="shared" si="23"/>
        <v/>
      </c>
      <c r="P85" s="86" t="str">
        <f t="shared" si="24"/>
        <v/>
      </c>
      <c r="R85" s="404"/>
      <c r="S85" s="403" t="str">
        <f t="shared" si="29"/>
        <v/>
      </c>
      <c r="T85" s="130" t="str">
        <f t="shared" si="25"/>
        <v/>
      </c>
      <c r="U85" s="70"/>
      <c r="V85" s="404"/>
      <c r="W85" s="70"/>
      <c r="X85" s="404"/>
      <c r="Z85" s="407" t="str">
        <f t="shared" si="30"/>
        <v/>
      </c>
      <c r="AA85" s="130" t="str">
        <f t="shared" si="26"/>
        <v/>
      </c>
      <c r="AB85" s="407" t="str">
        <f t="shared" si="27"/>
        <v/>
      </c>
      <c r="AC85" s="130" t="str">
        <f t="shared" si="28"/>
        <v/>
      </c>
      <c r="AD85" s="461"/>
    </row>
    <row r="86" spans="2:30" x14ac:dyDescent="0.2">
      <c r="B86" s="500"/>
      <c r="C86" s="501"/>
      <c r="D86" s="501"/>
      <c r="E86" s="501"/>
      <c r="F86" s="501"/>
      <c r="G86" s="501"/>
      <c r="H86" s="501"/>
      <c r="I86" s="502"/>
      <c r="J86" s="48"/>
      <c r="K86" s="254"/>
      <c r="L86" s="429" t="s">
        <v>120</v>
      </c>
      <c r="M86" s="257" t="str">
        <f>IF(LEN($C$5)&lt;=1,
    "",
    IF(
        OR($C$5="Overige (zorg-)instellingen",$C$5="Onderneming"),
        IF(Basisgegevens!$C$5="Ja",
            IFERROR(
                INDEX(Hulpsheets!$AO$3:$AR$18,
                    MATCH($C$9,Hulpsheets!$AN$3:$AN$18,0),
                    MATCH($C$6,Hulpsheets!$AO$3:$AR$3,0)
                ),
                ""
            ),
            IFERROR(
                INDEX(Hulpsheets!$AH$3:$AK$18,
                    MATCH($C$9,Hulpsheets!$AG$3:$AG$18,0),
                    MATCH($C$6,Hulpsheets!$AH$3:$AK$3,0)
                ),
                ""
            )
        ),
        IF($L86="Niet-economische activiteit",
            100%,
            IF(Basisgegevens!$C$5="Ja",
                IFERROR(
                    INDEX(Hulpsheets!$AO$3:$AR$18,
                        MATCH($C$9,Hulpsheets!$AN$3:$AN$18,0),
                        MATCH($C$6,Hulpsheets!$AO$3:$AR$3,0)
                    ),
                    ""
                ),
                IFERROR(
                    INDEX(Hulpsheets!$AH$3:$AK$18,
                        MATCH($C$9,Hulpsheets!$AG$3:$AG$18,0),
                        MATCH($C$6,Hulpsheets!$AH$3:$AK$3,0)
                    ),
                    ""
                )
            )
        )
    )
)</f>
        <v/>
      </c>
      <c r="N86" s="397">
        <f t="shared" si="22"/>
        <v>0</v>
      </c>
      <c r="O86" s="77" t="str">
        <f t="shared" si="23"/>
        <v/>
      </c>
      <c r="P86" s="86" t="str">
        <f t="shared" si="24"/>
        <v/>
      </c>
      <c r="R86" s="404"/>
      <c r="S86" s="403" t="str">
        <f t="shared" si="29"/>
        <v/>
      </c>
      <c r="T86" s="130" t="str">
        <f t="shared" si="25"/>
        <v/>
      </c>
      <c r="U86" s="70"/>
      <c r="V86" s="404"/>
      <c r="W86" s="70"/>
      <c r="X86" s="404"/>
      <c r="Z86" s="407" t="str">
        <f t="shared" si="30"/>
        <v/>
      </c>
      <c r="AA86" s="130" t="str">
        <f t="shared" si="26"/>
        <v/>
      </c>
      <c r="AB86" s="407" t="str">
        <f t="shared" si="27"/>
        <v/>
      </c>
      <c r="AC86" s="130" t="str">
        <f t="shared" si="28"/>
        <v/>
      </c>
      <c r="AD86" s="461"/>
    </row>
    <row r="87" spans="2:30" ht="13.5" thickBot="1" x14ac:dyDescent="0.25">
      <c r="B87" s="500"/>
      <c r="C87" s="501"/>
      <c r="D87" s="501"/>
      <c r="E87" s="501"/>
      <c r="F87" s="501"/>
      <c r="G87" s="501"/>
      <c r="H87" s="501"/>
      <c r="I87" s="502"/>
      <c r="J87" s="48"/>
      <c r="K87" s="254"/>
      <c r="L87" s="429" t="s">
        <v>120</v>
      </c>
      <c r="M87" s="257" t="str">
        <f>IF(LEN($C$5)&lt;=1,
    "",
    IF(
        OR($C$5="Overige (zorg-)instellingen",$C$5="Onderneming"),
        IF(Basisgegevens!$C$5="Ja",
            IFERROR(
                INDEX(Hulpsheets!$AO$3:$AR$18,
                    MATCH($C$9,Hulpsheets!$AN$3:$AN$18,0),
                    MATCH($C$6,Hulpsheets!$AO$3:$AR$3,0)
                ),
                ""
            ),
            IFERROR(
                INDEX(Hulpsheets!$AH$3:$AK$18,
                    MATCH($C$9,Hulpsheets!$AG$3:$AG$18,0),
                    MATCH($C$6,Hulpsheets!$AH$3:$AK$3,0)
                ),
                ""
            )
        ),
        IF($L87="Niet-economische activiteit",
            100%,
            IF(Basisgegevens!$C$5="Ja",
                IFERROR(
                    INDEX(Hulpsheets!$AO$3:$AR$18,
                        MATCH($C$9,Hulpsheets!$AN$3:$AN$18,0),
                        MATCH($C$6,Hulpsheets!$AO$3:$AR$3,0)
                    ),
                    ""
                ),
                IFERROR(
                    INDEX(Hulpsheets!$AH$3:$AK$18,
                        MATCH($C$9,Hulpsheets!$AG$3:$AG$18,0),
                        MATCH($C$6,Hulpsheets!$AH$3:$AK$3,0)
                    ),
                    ""
                )
            )
        )
    )
)</f>
        <v/>
      </c>
      <c r="N87" s="397">
        <f t="shared" si="22"/>
        <v>0</v>
      </c>
      <c r="O87" s="77" t="str">
        <f t="shared" si="23"/>
        <v/>
      </c>
      <c r="P87" s="86" t="str">
        <f t="shared" si="24"/>
        <v/>
      </c>
      <c r="R87" s="404"/>
      <c r="S87" s="403" t="str">
        <f t="shared" si="29"/>
        <v/>
      </c>
      <c r="T87" s="130" t="str">
        <f t="shared" si="25"/>
        <v/>
      </c>
      <c r="U87" s="70"/>
      <c r="V87" s="404"/>
      <c r="W87" s="70"/>
      <c r="X87" s="404"/>
      <c r="Z87" s="407" t="str">
        <f t="shared" si="30"/>
        <v/>
      </c>
      <c r="AA87" s="130" t="str">
        <f t="shared" si="26"/>
        <v/>
      </c>
      <c r="AB87" s="407" t="str">
        <f t="shared" si="27"/>
        <v/>
      </c>
      <c r="AC87" s="130" t="str">
        <f t="shared" si="28"/>
        <v/>
      </c>
      <c r="AD87" s="461"/>
    </row>
    <row r="88" spans="2:30" ht="13.5" hidden="1" outlineLevel="1" thickBot="1" x14ac:dyDescent="0.25">
      <c r="B88" s="514"/>
      <c r="C88" s="515"/>
      <c r="D88" s="515"/>
      <c r="E88" s="515"/>
      <c r="F88" s="515"/>
      <c r="G88" s="515"/>
      <c r="H88" s="515"/>
      <c r="I88" s="515"/>
      <c r="J88" s="48"/>
      <c r="K88" s="254"/>
      <c r="L88" s="429" t="s">
        <v>120</v>
      </c>
      <c r="M88" s="257" t="str">
        <f>IF(LEN($C$5)&lt;=1,
    "",
    IF(
        OR($C$5="Overige (zorg-)instellingen",$C$5="Onderneming"),
        IF(Basisgegevens!$C$5="Ja",
            IFERROR(
                INDEX(Hulpsheets!$AO$3:$AR$18,
                    MATCH($C$9,Hulpsheets!$AN$3:$AN$18,0),
                    MATCH($C$6,Hulpsheets!$AO$3:$AR$3,0)
                ),
                ""
            ),
            IFERROR(
                INDEX(Hulpsheets!$AH$3:$AK$18,
                    MATCH($C$9,Hulpsheets!$AG$3:$AG$18,0),
                    MATCH($C$6,Hulpsheets!$AH$3:$AK$3,0)
                ),
                ""
            )
        ),
        IF($L88="Niet-economische activiteit",
            100%,
            IF(Basisgegevens!$C$5="Ja",
                IFERROR(
                    INDEX(Hulpsheets!$AO$3:$AR$18,
                        MATCH($C$9,Hulpsheets!$AN$3:$AN$18,0),
                        MATCH($C$6,Hulpsheets!$AO$3:$AR$3,0)
                    ),
                    ""
                ),
                IFERROR(
                    INDEX(Hulpsheets!$AH$3:$AK$18,
                        MATCH($C$9,Hulpsheets!$AG$3:$AG$18,0),
                        MATCH($C$6,Hulpsheets!$AH$3:$AK$3,0)
                    ),
                    ""
                )
            )
        )
    )
)</f>
        <v/>
      </c>
      <c r="N88" s="397">
        <f t="shared" si="22"/>
        <v>0</v>
      </c>
      <c r="O88" s="77" t="str">
        <f t="shared" si="23"/>
        <v/>
      </c>
      <c r="P88" s="86" t="str">
        <f t="shared" si="24"/>
        <v/>
      </c>
      <c r="R88" s="404"/>
      <c r="S88" s="403" t="str">
        <f t="shared" si="29"/>
        <v/>
      </c>
      <c r="T88" s="130" t="str">
        <f t="shared" si="25"/>
        <v/>
      </c>
      <c r="U88" s="70"/>
      <c r="V88" s="404"/>
      <c r="W88" s="70"/>
      <c r="X88" s="404"/>
      <c r="Z88" s="407" t="str">
        <f t="shared" si="30"/>
        <v/>
      </c>
      <c r="AA88" s="130" t="str">
        <f t="shared" si="26"/>
        <v/>
      </c>
      <c r="AB88" s="407" t="str">
        <f t="shared" si="27"/>
        <v/>
      </c>
      <c r="AC88" s="130" t="str">
        <f t="shared" si="28"/>
        <v/>
      </c>
      <c r="AD88" s="461"/>
    </row>
    <row r="89" spans="2:30" ht="13.5" hidden="1" outlineLevel="1" thickBot="1" x14ac:dyDescent="0.25">
      <c r="B89" s="514"/>
      <c r="C89" s="515"/>
      <c r="D89" s="515"/>
      <c r="E89" s="515"/>
      <c r="F89" s="515"/>
      <c r="G89" s="515"/>
      <c r="H89" s="515"/>
      <c r="I89" s="515"/>
      <c r="J89" s="48"/>
      <c r="K89" s="254"/>
      <c r="L89" s="429" t="s">
        <v>120</v>
      </c>
      <c r="M89" s="257" t="str">
        <f>IF(LEN($C$5)&lt;=1,
    "",
    IF(
        OR($C$5="Overige (zorg-)instellingen",$C$5="Onderneming"),
        IF(Basisgegevens!$C$5="Ja",
            IFERROR(
                INDEX(Hulpsheets!$AO$3:$AR$18,
                    MATCH($C$9,Hulpsheets!$AN$3:$AN$18,0),
                    MATCH($C$6,Hulpsheets!$AO$3:$AR$3,0)
                ),
                ""
            ),
            IFERROR(
                INDEX(Hulpsheets!$AH$3:$AK$18,
                    MATCH($C$9,Hulpsheets!$AG$3:$AG$18,0),
                    MATCH($C$6,Hulpsheets!$AH$3:$AK$3,0)
                ),
                ""
            )
        ),
        IF($L89="Niet-economische activiteit",
            100%,
            IF(Basisgegevens!$C$5="Ja",
                IFERROR(
                    INDEX(Hulpsheets!$AO$3:$AR$18,
                        MATCH($C$9,Hulpsheets!$AN$3:$AN$18,0),
                        MATCH($C$6,Hulpsheets!$AO$3:$AR$3,0)
                    ),
                    ""
                ),
                IFERROR(
                    INDEX(Hulpsheets!$AH$3:$AK$18,
                        MATCH($C$9,Hulpsheets!$AG$3:$AG$18,0),
                        MATCH($C$6,Hulpsheets!$AH$3:$AK$3,0)
                    ),
                    ""
                )
            )
        )
    )
)</f>
        <v/>
      </c>
      <c r="N89" s="397">
        <f t="shared" si="22"/>
        <v>0</v>
      </c>
      <c r="O89" s="77" t="str">
        <f t="shared" si="23"/>
        <v/>
      </c>
      <c r="P89" s="86" t="str">
        <f t="shared" si="24"/>
        <v/>
      </c>
      <c r="R89" s="404"/>
      <c r="S89" s="403" t="str">
        <f t="shared" si="29"/>
        <v/>
      </c>
      <c r="T89" s="130" t="str">
        <f t="shared" si="25"/>
        <v/>
      </c>
      <c r="U89" s="70"/>
      <c r="V89" s="404"/>
      <c r="W89" s="70"/>
      <c r="X89" s="404"/>
      <c r="Z89" s="407" t="str">
        <f t="shared" si="30"/>
        <v/>
      </c>
      <c r="AA89" s="130" t="str">
        <f t="shared" si="26"/>
        <v/>
      </c>
      <c r="AB89" s="407" t="str">
        <f t="shared" si="27"/>
        <v/>
      </c>
      <c r="AC89" s="130" t="str">
        <f t="shared" si="28"/>
        <v/>
      </c>
      <c r="AD89" s="461"/>
    </row>
    <row r="90" spans="2:30" ht="13.5" hidden="1" outlineLevel="1" thickBot="1" x14ac:dyDescent="0.25">
      <c r="B90" s="514"/>
      <c r="C90" s="515"/>
      <c r="D90" s="515"/>
      <c r="E90" s="515"/>
      <c r="F90" s="515"/>
      <c r="G90" s="515"/>
      <c r="H90" s="515"/>
      <c r="I90" s="515"/>
      <c r="J90" s="48"/>
      <c r="K90" s="254"/>
      <c r="L90" s="429" t="s">
        <v>120</v>
      </c>
      <c r="M90" s="257" t="str">
        <f>IF(LEN($C$5)&lt;=1,
    "",
    IF(
        OR($C$5="Overige (zorg-)instellingen",$C$5="Onderneming"),
        IF(Basisgegevens!$C$5="Ja",
            IFERROR(
                INDEX(Hulpsheets!$AO$3:$AR$18,
                    MATCH($C$9,Hulpsheets!$AN$3:$AN$18,0),
                    MATCH($C$6,Hulpsheets!$AO$3:$AR$3,0)
                ),
                ""
            ),
            IFERROR(
                INDEX(Hulpsheets!$AH$3:$AK$18,
                    MATCH($C$9,Hulpsheets!$AG$3:$AG$18,0),
                    MATCH($C$6,Hulpsheets!$AH$3:$AK$3,0)
                ),
                ""
            )
        ),
        IF($L90="Niet-economische activiteit",
            100%,
            IF(Basisgegevens!$C$5="Ja",
                IFERROR(
                    INDEX(Hulpsheets!$AO$3:$AR$18,
                        MATCH($C$9,Hulpsheets!$AN$3:$AN$18,0),
                        MATCH($C$6,Hulpsheets!$AO$3:$AR$3,0)
                    ),
                    ""
                ),
                IFERROR(
                    INDEX(Hulpsheets!$AH$3:$AK$18,
                        MATCH($C$9,Hulpsheets!$AG$3:$AG$18,0),
                        MATCH($C$6,Hulpsheets!$AH$3:$AK$3,0)
                    ),
                    ""
                )
            )
        )
    )
)</f>
        <v/>
      </c>
      <c r="N90" s="397">
        <f t="shared" si="22"/>
        <v>0</v>
      </c>
      <c r="O90" s="77" t="str">
        <f t="shared" si="23"/>
        <v/>
      </c>
      <c r="P90" s="86" t="str">
        <f t="shared" si="24"/>
        <v/>
      </c>
      <c r="R90" s="404"/>
      <c r="S90" s="403" t="str">
        <f t="shared" si="29"/>
        <v/>
      </c>
      <c r="T90" s="130" t="str">
        <f t="shared" si="25"/>
        <v/>
      </c>
      <c r="U90" s="70"/>
      <c r="V90" s="404"/>
      <c r="W90" s="70"/>
      <c r="X90" s="404"/>
      <c r="Z90" s="407" t="str">
        <f t="shared" si="30"/>
        <v/>
      </c>
      <c r="AA90" s="130" t="str">
        <f t="shared" si="26"/>
        <v/>
      </c>
      <c r="AB90" s="407" t="str">
        <f t="shared" si="27"/>
        <v/>
      </c>
      <c r="AC90" s="130" t="str">
        <f t="shared" si="28"/>
        <v/>
      </c>
      <c r="AD90" s="461"/>
    </row>
    <row r="91" spans="2:30" ht="13.5" hidden="1" outlineLevel="1" thickBot="1" x14ac:dyDescent="0.25">
      <c r="B91" s="514"/>
      <c r="C91" s="515"/>
      <c r="D91" s="515"/>
      <c r="E91" s="515"/>
      <c r="F91" s="515"/>
      <c r="G91" s="515"/>
      <c r="H91" s="515"/>
      <c r="I91" s="515"/>
      <c r="J91" s="48"/>
      <c r="K91" s="254"/>
      <c r="L91" s="429" t="s">
        <v>120</v>
      </c>
      <c r="M91" s="257" t="str">
        <f>IF(LEN($C$5)&lt;=1,
    "",
    IF(
        OR($C$5="Overige (zorg-)instellingen",$C$5="Onderneming"),
        IF(Basisgegevens!$C$5="Ja",
            IFERROR(
                INDEX(Hulpsheets!$AO$3:$AR$18,
                    MATCH($C$9,Hulpsheets!$AN$3:$AN$18,0),
                    MATCH($C$6,Hulpsheets!$AO$3:$AR$3,0)
                ),
                ""
            ),
            IFERROR(
                INDEX(Hulpsheets!$AH$3:$AK$18,
                    MATCH($C$9,Hulpsheets!$AG$3:$AG$18,0),
                    MATCH($C$6,Hulpsheets!$AH$3:$AK$3,0)
                ),
                ""
            )
        ),
        IF($L91="Niet-economische activiteit",
            100%,
            IF(Basisgegevens!$C$5="Ja",
                IFERROR(
                    INDEX(Hulpsheets!$AO$3:$AR$18,
                        MATCH($C$9,Hulpsheets!$AN$3:$AN$18,0),
                        MATCH($C$6,Hulpsheets!$AO$3:$AR$3,0)
                    ),
                    ""
                ),
                IFERROR(
                    INDEX(Hulpsheets!$AH$3:$AK$18,
                        MATCH($C$9,Hulpsheets!$AG$3:$AG$18,0),
                        MATCH($C$6,Hulpsheets!$AH$3:$AK$3,0)
                    ),
                    ""
                )
            )
        )
    )
)</f>
        <v/>
      </c>
      <c r="N91" s="397">
        <f t="shared" si="22"/>
        <v>0</v>
      </c>
      <c r="O91" s="77" t="str">
        <f t="shared" si="23"/>
        <v/>
      </c>
      <c r="P91" s="86" t="str">
        <f t="shared" si="24"/>
        <v/>
      </c>
      <c r="R91" s="404"/>
      <c r="S91" s="403" t="str">
        <f t="shared" si="29"/>
        <v/>
      </c>
      <c r="T91" s="130" t="str">
        <f t="shared" si="25"/>
        <v/>
      </c>
      <c r="U91" s="70"/>
      <c r="V91" s="404"/>
      <c r="W91" s="70"/>
      <c r="X91" s="404"/>
      <c r="Z91" s="407" t="str">
        <f t="shared" si="30"/>
        <v/>
      </c>
      <c r="AA91" s="130" t="str">
        <f t="shared" si="26"/>
        <v/>
      </c>
      <c r="AB91" s="407" t="str">
        <f t="shared" si="27"/>
        <v/>
      </c>
      <c r="AC91" s="130" t="str">
        <f t="shared" si="28"/>
        <v/>
      </c>
      <c r="AD91" s="461"/>
    </row>
    <row r="92" spans="2:30" ht="13.5" hidden="1" outlineLevel="1" thickBot="1" x14ac:dyDescent="0.25">
      <c r="B92" s="514"/>
      <c r="C92" s="515"/>
      <c r="D92" s="515"/>
      <c r="E92" s="515"/>
      <c r="F92" s="515"/>
      <c r="G92" s="515"/>
      <c r="H92" s="515"/>
      <c r="I92" s="515"/>
      <c r="J92" s="48"/>
      <c r="K92" s="254"/>
      <c r="L92" s="429" t="s">
        <v>120</v>
      </c>
      <c r="M92" s="257" t="str">
        <f>IF(LEN($C$5)&lt;=1,
    "",
    IF(
        OR($C$5="Overige (zorg-)instellingen",$C$5="Onderneming"),
        IF(Basisgegevens!$C$5="Ja",
            IFERROR(
                INDEX(Hulpsheets!$AO$3:$AR$18,
                    MATCH($C$9,Hulpsheets!$AN$3:$AN$18,0),
                    MATCH($C$6,Hulpsheets!$AO$3:$AR$3,0)
                ),
                ""
            ),
            IFERROR(
                INDEX(Hulpsheets!$AH$3:$AK$18,
                    MATCH($C$9,Hulpsheets!$AG$3:$AG$18,0),
                    MATCH($C$6,Hulpsheets!$AH$3:$AK$3,0)
                ),
                ""
            )
        ),
        IF($L92="Niet-economische activiteit",
            100%,
            IF(Basisgegevens!$C$5="Ja",
                IFERROR(
                    INDEX(Hulpsheets!$AO$3:$AR$18,
                        MATCH($C$9,Hulpsheets!$AN$3:$AN$18,0),
                        MATCH($C$6,Hulpsheets!$AO$3:$AR$3,0)
                    ),
                    ""
                ),
                IFERROR(
                    INDEX(Hulpsheets!$AH$3:$AK$18,
                        MATCH($C$9,Hulpsheets!$AG$3:$AG$18,0),
                        MATCH($C$6,Hulpsheets!$AH$3:$AK$3,0)
                    ),
                    ""
                )
            )
        )
    )
)</f>
        <v/>
      </c>
      <c r="N92" s="397">
        <f t="shared" si="22"/>
        <v>0</v>
      </c>
      <c r="O92" s="77" t="str">
        <f t="shared" si="23"/>
        <v/>
      </c>
      <c r="P92" s="86" t="str">
        <f t="shared" si="24"/>
        <v/>
      </c>
      <c r="R92" s="404"/>
      <c r="S92" s="403" t="str">
        <f t="shared" si="29"/>
        <v/>
      </c>
      <c r="T92" s="130" t="str">
        <f t="shared" si="25"/>
        <v/>
      </c>
      <c r="U92" s="70"/>
      <c r="V92" s="404"/>
      <c r="W92" s="70"/>
      <c r="X92" s="404"/>
      <c r="Z92" s="407" t="str">
        <f t="shared" si="30"/>
        <v/>
      </c>
      <c r="AA92" s="130" t="str">
        <f t="shared" si="26"/>
        <v/>
      </c>
      <c r="AB92" s="407" t="str">
        <f t="shared" si="27"/>
        <v/>
      </c>
      <c r="AC92" s="130" t="str">
        <f t="shared" si="28"/>
        <v/>
      </c>
      <c r="AD92" s="461"/>
    </row>
    <row r="93" spans="2:30" ht="13.5" hidden="1" outlineLevel="1" thickBot="1" x14ac:dyDescent="0.25">
      <c r="B93" s="514"/>
      <c r="C93" s="515"/>
      <c r="D93" s="515"/>
      <c r="E93" s="515"/>
      <c r="F93" s="515"/>
      <c r="G93" s="515"/>
      <c r="H93" s="515"/>
      <c r="I93" s="515"/>
      <c r="J93" s="48"/>
      <c r="K93" s="254"/>
      <c r="L93" s="429" t="s">
        <v>120</v>
      </c>
      <c r="M93" s="257" t="str">
        <f>IF(LEN($C$5)&lt;=1,
    "",
    IF(
        OR($C$5="Overige (zorg-)instellingen",$C$5="Onderneming"),
        IF(Basisgegevens!$C$5="Ja",
            IFERROR(
                INDEX(Hulpsheets!$AO$3:$AR$18,
                    MATCH($C$9,Hulpsheets!$AN$3:$AN$18,0),
                    MATCH($C$6,Hulpsheets!$AO$3:$AR$3,0)
                ),
                ""
            ),
            IFERROR(
                INDEX(Hulpsheets!$AH$3:$AK$18,
                    MATCH($C$9,Hulpsheets!$AG$3:$AG$18,0),
                    MATCH($C$6,Hulpsheets!$AH$3:$AK$3,0)
                ),
                ""
            )
        ),
        IF($L93="Niet-economische activiteit",
            100%,
            IF(Basisgegevens!$C$5="Ja",
                IFERROR(
                    INDEX(Hulpsheets!$AO$3:$AR$18,
                        MATCH($C$9,Hulpsheets!$AN$3:$AN$18,0),
                        MATCH($C$6,Hulpsheets!$AO$3:$AR$3,0)
                    ),
                    ""
                ),
                IFERROR(
                    INDEX(Hulpsheets!$AH$3:$AK$18,
                        MATCH($C$9,Hulpsheets!$AG$3:$AG$18,0),
                        MATCH($C$6,Hulpsheets!$AH$3:$AK$3,0)
                    ),
                    ""
                )
            )
        )
    )
)</f>
        <v/>
      </c>
      <c r="N93" s="397">
        <f t="shared" si="22"/>
        <v>0</v>
      </c>
      <c r="O93" s="77" t="str">
        <f t="shared" si="23"/>
        <v/>
      </c>
      <c r="P93" s="86" t="str">
        <f t="shared" si="24"/>
        <v/>
      </c>
      <c r="R93" s="404"/>
      <c r="S93" s="403" t="str">
        <f t="shared" si="29"/>
        <v/>
      </c>
      <c r="T93" s="130" t="str">
        <f t="shared" si="25"/>
        <v/>
      </c>
      <c r="U93" s="70"/>
      <c r="V93" s="404"/>
      <c r="W93" s="70"/>
      <c r="X93" s="404"/>
      <c r="Z93" s="407" t="str">
        <f t="shared" si="30"/>
        <v/>
      </c>
      <c r="AA93" s="130" t="str">
        <f t="shared" si="26"/>
        <v/>
      </c>
      <c r="AB93" s="407" t="str">
        <f t="shared" si="27"/>
        <v/>
      </c>
      <c r="AC93" s="130" t="str">
        <f t="shared" si="28"/>
        <v/>
      </c>
      <c r="AD93" s="461"/>
    </row>
    <row r="94" spans="2:30" ht="13.5" hidden="1" outlineLevel="1" thickBot="1" x14ac:dyDescent="0.25">
      <c r="B94" s="514"/>
      <c r="C94" s="515"/>
      <c r="D94" s="515"/>
      <c r="E94" s="515"/>
      <c r="F94" s="515"/>
      <c r="G94" s="515"/>
      <c r="H94" s="515"/>
      <c r="I94" s="515"/>
      <c r="J94" s="48"/>
      <c r="K94" s="254"/>
      <c r="L94" s="429" t="s">
        <v>120</v>
      </c>
      <c r="M94" s="257" t="str">
        <f>IF(LEN($C$5)&lt;=1,
    "",
    IF(
        OR($C$5="Overige (zorg-)instellingen",$C$5="Onderneming"),
        IF(Basisgegevens!$C$5="Ja",
            IFERROR(
                INDEX(Hulpsheets!$AO$3:$AR$18,
                    MATCH($C$9,Hulpsheets!$AN$3:$AN$18,0),
                    MATCH($C$6,Hulpsheets!$AO$3:$AR$3,0)
                ),
                ""
            ),
            IFERROR(
                INDEX(Hulpsheets!$AH$3:$AK$18,
                    MATCH($C$9,Hulpsheets!$AG$3:$AG$18,0),
                    MATCH($C$6,Hulpsheets!$AH$3:$AK$3,0)
                ),
                ""
            )
        ),
        IF($L94="Niet-economische activiteit",
            100%,
            IF(Basisgegevens!$C$5="Ja",
                IFERROR(
                    INDEX(Hulpsheets!$AO$3:$AR$18,
                        MATCH($C$9,Hulpsheets!$AN$3:$AN$18,0),
                        MATCH($C$6,Hulpsheets!$AO$3:$AR$3,0)
                    ),
                    ""
                ),
                IFERROR(
                    INDEX(Hulpsheets!$AH$3:$AK$18,
                        MATCH($C$9,Hulpsheets!$AG$3:$AG$18,0),
                        MATCH($C$6,Hulpsheets!$AH$3:$AK$3,0)
                    ),
                    ""
                )
            )
        )
    )
)</f>
        <v/>
      </c>
      <c r="N94" s="397">
        <f t="shared" si="22"/>
        <v>0</v>
      </c>
      <c r="O94" s="77" t="str">
        <f t="shared" si="23"/>
        <v/>
      </c>
      <c r="P94" s="86" t="str">
        <f t="shared" si="24"/>
        <v/>
      </c>
      <c r="R94" s="404"/>
      <c r="S94" s="403" t="str">
        <f t="shared" si="29"/>
        <v/>
      </c>
      <c r="T94" s="130" t="str">
        <f t="shared" si="25"/>
        <v/>
      </c>
      <c r="U94" s="70"/>
      <c r="V94" s="404"/>
      <c r="W94" s="70"/>
      <c r="X94" s="404"/>
      <c r="Z94" s="407" t="str">
        <f t="shared" si="30"/>
        <v/>
      </c>
      <c r="AA94" s="130" t="str">
        <f t="shared" si="26"/>
        <v/>
      </c>
      <c r="AB94" s="407" t="str">
        <f t="shared" si="27"/>
        <v/>
      </c>
      <c r="AC94" s="130" t="str">
        <f t="shared" si="28"/>
        <v/>
      </c>
      <c r="AD94" s="461"/>
    </row>
    <row r="95" spans="2:30" ht="13.5" hidden="1" outlineLevel="1" thickBot="1" x14ac:dyDescent="0.25">
      <c r="B95" s="514"/>
      <c r="C95" s="515"/>
      <c r="D95" s="515"/>
      <c r="E95" s="515"/>
      <c r="F95" s="515"/>
      <c r="G95" s="515"/>
      <c r="H95" s="515"/>
      <c r="I95" s="515"/>
      <c r="J95" s="48"/>
      <c r="K95" s="254"/>
      <c r="L95" s="429" t="s">
        <v>120</v>
      </c>
      <c r="M95" s="257" t="str">
        <f>IF(LEN($C$5)&lt;=1,
    "",
    IF(
        OR($C$5="Overige (zorg-)instellingen",$C$5="Onderneming"),
        IF(Basisgegevens!$C$5="Ja",
            IFERROR(
                INDEX(Hulpsheets!$AO$3:$AR$18,
                    MATCH($C$9,Hulpsheets!$AN$3:$AN$18,0),
                    MATCH($C$6,Hulpsheets!$AO$3:$AR$3,0)
                ),
                ""
            ),
            IFERROR(
                INDEX(Hulpsheets!$AH$3:$AK$18,
                    MATCH($C$9,Hulpsheets!$AG$3:$AG$18,0),
                    MATCH($C$6,Hulpsheets!$AH$3:$AK$3,0)
                ),
                ""
            )
        ),
        IF($L95="Niet-economische activiteit",
            100%,
            IF(Basisgegevens!$C$5="Ja",
                IFERROR(
                    INDEX(Hulpsheets!$AO$3:$AR$18,
                        MATCH($C$9,Hulpsheets!$AN$3:$AN$18,0),
                        MATCH($C$6,Hulpsheets!$AO$3:$AR$3,0)
                    ),
                    ""
                ),
                IFERROR(
                    INDEX(Hulpsheets!$AH$3:$AK$18,
                        MATCH($C$9,Hulpsheets!$AG$3:$AG$18,0),
                        MATCH($C$6,Hulpsheets!$AH$3:$AK$3,0)
                    ),
                    ""
                )
            )
        )
    )
)</f>
        <v/>
      </c>
      <c r="N95" s="397">
        <f t="shared" si="22"/>
        <v>0</v>
      </c>
      <c r="O95" s="77" t="str">
        <f t="shared" si="23"/>
        <v/>
      </c>
      <c r="P95" s="86" t="str">
        <f t="shared" si="24"/>
        <v/>
      </c>
      <c r="R95" s="404"/>
      <c r="S95" s="403" t="str">
        <f t="shared" si="29"/>
        <v/>
      </c>
      <c r="T95" s="130" t="str">
        <f t="shared" si="25"/>
        <v/>
      </c>
      <c r="U95" s="70"/>
      <c r="V95" s="404"/>
      <c r="W95" s="70"/>
      <c r="X95" s="404"/>
      <c r="Z95" s="407" t="str">
        <f t="shared" si="30"/>
        <v/>
      </c>
      <c r="AA95" s="130" t="str">
        <f t="shared" si="26"/>
        <v/>
      </c>
      <c r="AB95" s="407" t="str">
        <f t="shared" si="27"/>
        <v/>
      </c>
      <c r="AC95" s="130" t="str">
        <f t="shared" si="28"/>
        <v/>
      </c>
      <c r="AD95" s="461"/>
    </row>
    <row r="96" spans="2:30" ht="13.5" hidden="1" outlineLevel="1" thickBot="1" x14ac:dyDescent="0.25">
      <c r="B96" s="514"/>
      <c r="C96" s="515"/>
      <c r="D96" s="515"/>
      <c r="E96" s="515"/>
      <c r="F96" s="515"/>
      <c r="G96" s="515"/>
      <c r="H96" s="515"/>
      <c r="I96" s="515"/>
      <c r="J96" s="48"/>
      <c r="K96" s="254"/>
      <c r="L96" s="429" t="s">
        <v>120</v>
      </c>
      <c r="M96" s="257" t="str">
        <f>IF(LEN($C$5)&lt;=1,
    "",
    IF(
        OR($C$5="Overige (zorg-)instellingen",$C$5="Onderneming"),
        IF(Basisgegevens!$C$5="Ja",
            IFERROR(
                INDEX(Hulpsheets!$AO$3:$AR$18,
                    MATCH($C$9,Hulpsheets!$AN$3:$AN$18,0),
                    MATCH($C$6,Hulpsheets!$AO$3:$AR$3,0)
                ),
                ""
            ),
            IFERROR(
                INDEX(Hulpsheets!$AH$3:$AK$18,
                    MATCH($C$9,Hulpsheets!$AG$3:$AG$18,0),
                    MATCH($C$6,Hulpsheets!$AH$3:$AK$3,0)
                ),
                ""
            )
        ),
        IF($L96="Niet-economische activiteit",
            100%,
            IF(Basisgegevens!$C$5="Ja",
                IFERROR(
                    INDEX(Hulpsheets!$AO$3:$AR$18,
                        MATCH($C$9,Hulpsheets!$AN$3:$AN$18,0),
                        MATCH($C$6,Hulpsheets!$AO$3:$AR$3,0)
                    ),
                    ""
                ),
                IFERROR(
                    INDEX(Hulpsheets!$AH$3:$AK$18,
                        MATCH($C$9,Hulpsheets!$AG$3:$AG$18,0),
                        MATCH($C$6,Hulpsheets!$AH$3:$AK$3,0)
                    ),
                    ""
                )
            )
        )
    )
)</f>
        <v/>
      </c>
      <c r="N96" s="397">
        <f t="shared" si="22"/>
        <v>0</v>
      </c>
      <c r="O96" s="77" t="str">
        <f t="shared" si="23"/>
        <v/>
      </c>
      <c r="P96" s="86" t="str">
        <f t="shared" si="24"/>
        <v/>
      </c>
      <c r="R96" s="404"/>
      <c r="S96" s="403" t="str">
        <f t="shared" si="29"/>
        <v/>
      </c>
      <c r="T96" s="130" t="str">
        <f t="shared" si="25"/>
        <v/>
      </c>
      <c r="U96" s="70"/>
      <c r="V96" s="404"/>
      <c r="W96" s="70"/>
      <c r="X96" s="404"/>
      <c r="Z96" s="407" t="str">
        <f t="shared" si="30"/>
        <v/>
      </c>
      <c r="AA96" s="130" t="str">
        <f t="shared" si="26"/>
        <v/>
      </c>
      <c r="AB96" s="407" t="str">
        <f t="shared" si="27"/>
        <v/>
      </c>
      <c r="AC96" s="130" t="str">
        <f t="shared" si="28"/>
        <v/>
      </c>
      <c r="AD96" s="461"/>
    </row>
    <row r="97" spans="1:30" ht="13.5" hidden="1" outlineLevel="1" collapsed="1" thickBot="1" x14ac:dyDescent="0.25">
      <c r="B97" s="527"/>
      <c r="C97" s="528"/>
      <c r="D97" s="528"/>
      <c r="E97" s="528"/>
      <c r="F97" s="528"/>
      <c r="G97" s="528"/>
      <c r="H97" s="528"/>
      <c r="I97" s="528"/>
      <c r="J97" s="109"/>
      <c r="K97" s="438"/>
      <c r="L97" s="428" t="s">
        <v>120</v>
      </c>
      <c r="M97" s="427" t="str">
        <f>IF(LEN($C$5)&lt;=1,
    "",
    IF(
        OR($C$5="Overige (zorg-)instellingen",$C$5="Onderneming"),
        IF(Basisgegevens!$C$5="Ja",
            IFERROR(
                INDEX(Hulpsheets!$AO$3:$AR$18,
                    MATCH($C$9,Hulpsheets!$AN$3:$AN$18,0),
                    MATCH($C$6,Hulpsheets!$AO$3:$AR$3,0)
                ),
                ""
            ),
            IFERROR(
                INDEX(Hulpsheets!$AH$3:$AK$18,
                    MATCH($C$9,Hulpsheets!$AG$3:$AG$18,0),
                    MATCH($C$6,Hulpsheets!$AH$3:$AK$3,0)
                ),
                ""
            )
        ),
        IF($L97="Niet-economische activiteit",
            100%,
            IF(Basisgegevens!$C$5="Ja",
                IFERROR(
                    INDEX(Hulpsheets!$AO$3:$AR$18,
                        MATCH($C$9,Hulpsheets!$AN$3:$AN$18,0),
                        MATCH($C$6,Hulpsheets!$AO$3:$AR$3,0)
                    ),
                    ""
                ),
                IFERROR(
                    INDEX(Hulpsheets!$AH$3:$AK$18,
                        MATCH($C$9,Hulpsheets!$AG$3:$AG$18,0),
                        MATCH($C$6,Hulpsheets!$AH$3:$AK$3,0)
                    ),
                    ""
                )
            )
        )
    )
)</f>
        <v/>
      </c>
      <c r="N97" s="397">
        <f t="shared" si="22"/>
        <v>0</v>
      </c>
      <c r="O97" s="87" t="str">
        <f t="shared" si="23"/>
        <v/>
      </c>
      <c r="P97" s="88" t="str">
        <f t="shared" si="24"/>
        <v/>
      </c>
      <c r="R97" s="405"/>
      <c r="S97" s="403" t="str">
        <f t="shared" si="29"/>
        <v/>
      </c>
      <c r="T97" s="365" t="str">
        <f t="shared" si="25"/>
        <v/>
      </c>
      <c r="U97" s="70"/>
      <c r="V97" s="405"/>
      <c r="W97" s="70"/>
      <c r="X97" s="405"/>
      <c r="Z97" s="407" t="str">
        <f t="shared" si="30"/>
        <v/>
      </c>
      <c r="AA97" s="130" t="str">
        <f t="shared" si="26"/>
        <v/>
      </c>
      <c r="AB97" s="407" t="str">
        <f t="shared" si="27"/>
        <v/>
      </c>
      <c r="AC97" s="365" t="str">
        <f t="shared" si="28"/>
        <v/>
      </c>
      <c r="AD97" s="461"/>
    </row>
    <row r="98" spans="1:30" ht="13.5" collapsed="1" thickBot="1" x14ac:dyDescent="0.25">
      <c r="B98" s="32"/>
      <c r="C98" s="32"/>
      <c r="D98" s="103"/>
      <c r="E98" s="110"/>
      <c r="F98" s="110"/>
      <c r="G98" s="111"/>
      <c r="H98" s="112"/>
      <c r="I98" s="29"/>
      <c r="J98" s="111"/>
      <c r="L98" s="418" t="s">
        <v>102</v>
      </c>
      <c r="M98" s="78"/>
      <c r="N98" s="101">
        <f>SUM(N73:N97)</f>
        <v>0</v>
      </c>
      <c r="O98" s="101">
        <f>SUM(O73:O97)</f>
        <v>0</v>
      </c>
      <c r="P98" s="101">
        <f>SUM(P73:P97)</f>
        <v>0</v>
      </c>
      <c r="Q98" s="29"/>
      <c r="R98" s="439">
        <f>SUM(R73:R97)</f>
        <v>0</v>
      </c>
      <c r="S98" s="102">
        <f>SUM(S73:S97)</f>
        <v>0</v>
      </c>
      <c r="T98" s="102">
        <f>SUM(T73:T97)</f>
        <v>0</v>
      </c>
      <c r="V98" s="364">
        <f>SUM(V73:V97)</f>
        <v>0</v>
      </c>
      <c r="W98" s="70"/>
      <c r="X98" s="364">
        <f>SUM(X73:X97)</f>
        <v>0</v>
      </c>
      <c r="Z98" s="364">
        <f>SUM(Z73:Z97)</f>
        <v>0</v>
      </c>
      <c r="AA98" s="364">
        <f>SUM(AA73:AA97)</f>
        <v>0</v>
      </c>
      <c r="AB98" s="364">
        <f>SUM(AB73:AB97)</f>
        <v>0</v>
      </c>
      <c r="AC98" s="364">
        <f>SUM(AC73:AC97)</f>
        <v>0</v>
      </c>
      <c r="AD98" s="462"/>
    </row>
    <row r="99" spans="1:30" ht="13.5" thickBot="1" x14ac:dyDescent="0.25">
      <c r="B99" s="32"/>
      <c r="C99" s="32"/>
      <c r="D99" s="103"/>
      <c r="E99" s="110"/>
      <c r="F99" s="110"/>
      <c r="G99" s="111"/>
      <c r="H99" s="112"/>
      <c r="I99" s="29"/>
      <c r="J99" s="111"/>
      <c r="U99" s="100"/>
      <c r="V99" s="100"/>
      <c r="W99" s="100"/>
      <c r="X99" s="100"/>
      <c r="Z99" s="100"/>
      <c r="AA99" s="100"/>
      <c r="AB99" s="100"/>
    </row>
    <row r="100" spans="1:30" ht="15" customHeight="1" thickBot="1" x14ac:dyDescent="0.25">
      <c r="B100" s="503" t="s">
        <v>244</v>
      </c>
      <c r="C100" s="503"/>
      <c r="D100" s="503"/>
      <c r="E100" s="503"/>
      <c r="F100" s="29"/>
      <c r="I100" s="29"/>
      <c r="P100" s="29"/>
      <c r="Q100" s="29"/>
      <c r="R100" s="406" t="s">
        <v>87</v>
      </c>
      <c r="S100" s="401"/>
      <c r="T100" s="402"/>
      <c r="U100" s="6"/>
      <c r="V100" s="498" t="s">
        <v>61</v>
      </c>
      <c r="W100" s="6"/>
      <c r="X100" s="498" t="s">
        <v>62</v>
      </c>
      <c r="Z100" s="401"/>
      <c r="AA100" s="402"/>
      <c r="AB100" s="412"/>
      <c r="AC100" s="413"/>
      <c r="AD100" s="463"/>
    </row>
    <row r="101" spans="1:30" ht="13.5" thickBot="1" x14ac:dyDescent="0.25">
      <c r="B101" s="106"/>
      <c r="C101" s="106"/>
      <c r="D101" s="107"/>
      <c r="E101" s="107"/>
      <c r="G101" s="107"/>
      <c r="H101" s="108"/>
      <c r="I101" s="95"/>
      <c r="J101" s="107"/>
      <c r="K101" s="107"/>
      <c r="L101" s="107"/>
      <c r="P101" s="29"/>
      <c r="Q101" s="29"/>
      <c r="R101" s="6"/>
      <c r="S101" s="6"/>
      <c r="T101" s="6"/>
      <c r="U101" s="6"/>
      <c r="V101" s="499"/>
      <c r="W101" s="6"/>
      <c r="X101" s="499"/>
      <c r="Z101" s="6"/>
      <c r="AA101" s="6"/>
      <c r="AB101" s="6"/>
      <c r="AC101" s="97"/>
      <c r="AD101" s="97"/>
    </row>
    <row r="102" spans="1:30" ht="39" customHeight="1" thickBot="1" x14ac:dyDescent="0.25">
      <c r="A102" s="117"/>
      <c r="B102" s="504" t="s">
        <v>109</v>
      </c>
      <c r="C102" s="505"/>
      <c r="D102" s="505"/>
      <c r="E102" s="240" t="s">
        <v>112</v>
      </c>
      <c r="F102" s="237" t="s">
        <v>113</v>
      </c>
      <c r="G102" s="240" t="s">
        <v>114</v>
      </c>
      <c r="H102" s="240" t="s">
        <v>115</v>
      </c>
      <c r="I102" s="240" t="s">
        <v>116</v>
      </c>
      <c r="J102" s="240" t="s">
        <v>117</v>
      </c>
      <c r="K102" s="240" t="s">
        <v>118</v>
      </c>
      <c r="L102" s="236" t="s">
        <v>235</v>
      </c>
      <c r="M102" s="143" t="s">
        <v>94</v>
      </c>
      <c r="N102" s="237" t="s">
        <v>119</v>
      </c>
      <c r="O102" s="237" t="s">
        <v>95</v>
      </c>
      <c r="P102" s="237" t="s">
        <v>96</v>
      </c>
      <c r="Q102" s="117"/>
      <c r="R102" s="239" t="s">
        <v>68</v>
      </c>
      <c r="S102" s="238" t="s">
        <v>97</v>
      </c>
      <c r="T102" s="238" t="s">
        <v>70</v>
      </c>
      <c r="U102" s="119"/>
      <c r="V102" s="239" t="s">
        <v>68</v>
      </c>
      <c r="W102" s="6"/>
      <c r="X102" s="239" t="s">
        <v>68</v>
      </c>
      <c r="Y102" s="117"/>
      <c r="Z102" s="238" t="s">
        <v>97</v>
      </c>
      <c r="AA102" s="238" t="s">
        <v>70</v>
      </c>
      <c r="AB102" s="238" t="s">
        <v>97</v>
      </c>
      <c r="AC102" s="238" t="s">
        <v>70</v>
      </c>
      <c r="AD102" s="118"/>
    </row>
    <row r="103" spans="1:30" x14ac:dyDescent="0.2">
      <c r="B103" s="516"/>
      <c r="C103" s="517"/>
      <c r="D103" s="517"/>
      <c r="E103" s="20"/>
      <c r="F103" s="141"/>
      <c r="G103" s="151" t="str">
        <f>IF(E103="","",IF($C$7&gt;12,IF(E103="computer",F103*Hulpsheets!$AX$4,F103*Hulpsheets!$AX$5),(IF(E103="computer",F103*Hulpsheets!$AX$4,F103*Hulpsheets!$AX$5)*$C$7/12)))</f>
        <v/>
      </c>
      <c r="H103" s="151" t="str">
        <f>IF(E103="","",IF($C$7&lt;13,0,IF($C$7&gt;24,IF(E103="computer",F103*Hulpsheets!$AY$4,F103*Hulpsheets!$AY$5),IF(E103="computer",F103*Hulpsheets!$AY$4,F103*Hulpsheets!$AY$5)*($C$7-12)/12)))</f>
        <v/>
      </c>
      <c r="I103" s="151" t="str">
        <f>IF(E103="","",IF($C$7&lt;24,0,IF($C$7&gt;36,IF(E103="computer",F103*Hulpsheets!$AZ$4,F103*Hulpsheets!$AZ$5),IF(E103="computer",F103*Hulpsheets!$AZ$4,F103*Hulpsheets!$AZ$5)*($C$7-24)/12)))</f>
        <v/>
      </c>
      <c r="J103" s="151" t="str">
        <f>IF(E103="","",IF($C$7&lt;36,0,IF($C$7&gt;48,IF(E103="computer",F103*Hulpsheets!$BA$4,F103*Hulpsheets!$BA$5),IF(E103="computer",F103*Hulpsheets!$BA$4,F103*Hulpsheets!$BA$5)*($C$7-36)/12)))</f>
        <v/>
      </c>
      <c r="K103" s="151" t="str">
        <f>IF(E103="","",IF($C$7&lt;48,0,IF($C$7&gt;48,IF(E103="computer",F103*Hulpsheets!$BB$4,F103*Hulpsheets!$BB$5),IF(E103="computer",F103*Hulpsheets!$BB$4,F103*Hulpsheets!$BB$5)*($C$7-48)/12)))</f>
        <v/>
      </c>
      <c r="L103" s="429" t="s">
        <v>120</v>
      </c>
      <c r="M103" s="257" t="str">
        <f>IF(LEN($C$5)&lt;=1,
    "",
    IF(
        OR($C$5="Overige (zorg-)instellingen",$C$5="Onderneming"),
        IF(Basisgegevens!$C$5="Ja",
            IFERROR(
                INDEX(Hulpsheets!$AO$3:$AR$18,
                    MATCH($C$9,Hulpsheets!$AN$3:$AN$18,0),
                    MATCH($C$6,Hulpsheets!$AO$3:$AR$3,0)
                ),
                ""
            ),
            IFERROR(
                INDEX(Hulpsheets!$AH$3:$AK$18,
                    MATCH($C$9,Hulpsheets!$AG$3:$AG$18,0),
                    MATCH($C$6,Hulpsheets!$AH$3:$AK$3,0)
                ),
                ""
            )
        ),
        IF($L103="Niet-economische activiteit",
            100%,
            IF(Basisgegevens!$C$5="Ja",
                IFERROR(
                    INDEX(Hulpsheets!$AO$3:$AR$18,
                        MATCH($C$9,Hulpsheets!$AN$3:$AN$18,0),
                        MATCH($C$6,Hulpsheets!$AO$3:$AR$3,0)
                    ),
                    ""
                ),
                IFERROR(
                    INDEX(Hulpsheets!$AH$3:$AK$18,
                        MATCH($C$9,Hulpsheets!$AG$3:$AG$18,0),
                        MATCH($C$6,Hulpsheets!$AH$3:$AK$3,0)
                    ),
                    ""
                )
            )
        )
    )
)</f>
        <v/>
      </c>
      <c r="N103" s="397">
        <f t="shared" ref="N103:N127" si="31">SUM(G103:K103)</f>
        <v>0</v>
      </c>
      <c r="O103" s="82" t="str">
        <f t="shared" ref="O103:O127" si="32">IFERROR(N103*M103,"")</f>
        <v/>
      </c>
      <c r="P103" s="85" t="str">
        <f t="shared" ref="P103:P127" si="33">IFERROR(N103-O103,"")</f>
        <v/>
      </c>
      <c r="R103" s="404"/>
      <c r="S103" s="407" t="str">
        <f>IFERROR($R103*(1-$M103),"")</f>
        <v/>
      </c>
      <c r="T103" s="130" t="str">
        <f t="shared" ref="T103:T127" si="34">IFERROR(R103-S103,"")</f>
        <v/>
      </c>
      <c r="U103" s="80"/>
      <c r="V103" s="404"/>
      <c r="W103" s="70"/>
      <c r="X103" s="404"/>
      <c r="Z103" s="407" t="str">
        <f>IFERROR($V103*(1-$M103),"")</f>
        <v/>
      </c>
      <c r="AA103" s="130" t="str">
        <f t="shared" ref="AA103:AA127" si="35">IFERROR(V103-Z103,"")</f>
        <v/>
      </c>
      <c r="AB103" s="407" t="str">
        <f t="shared" ref="AB103:AB127" si="36">IFERROR($X103*(1-$M103),"")</f>
        <v/>
      </c>
      <c r="AC103" s="130" t="str">
        <f t="shared" ref="AC103:AC127" si="37">IFERROR(X103-AB103,"")</f>
        <v/>
      </c>
      <c r="AD103" s="461"/>
    </row>
    <row r="104" spans="1:30" x14ac:dyDescent="0.2">
      <c r="B104" s="514"/>
      <c r="C104" s="515"/>
      <c r="D104" s="515"/>
      <c r="E104" s="19"/>
      <c r="F104" s="141"/>
      <c r="G104" s="151" t="str">
        <f>IF(E104="","",IF($C$7&gt;12,IF(E104="computer",F104*Hulpsheets!$AX$4,F104*Hulpsheets!$AX$5),(IF(E104="computer",F104*Hulpsheets!$AX$4,F104*Hulpsheets!$AX$5)*$C$7/12)))</f>
        <v/>
      </c>
      <c r="H104" s="151" t="str">
        <f>IF(E104="","",IF($C$7&lt;13,0,IF($C$7&gt;24,IF(E104="computer",F104*Hulpsheets!$AY$4,F104*Hulpsheets!$AY$5),IF(E104="computer",F104*Hulpsheets!$AY$4,F104*Hulpsheets!$AY$5)*($C$7-12)/12)))</f>
        <v/>
      </c>
      <c r="I104" s="151" t="str">
        <f>IF(E104="","",IF($C$7&lt;24,0,IF($C$7&gt;36,IF(E104="computer",F104*Hulpsheets!$AZ$4,F104*Hulpsheets!$AZ$5),IF(E104="computer",F104*Hulpsheets!$AZ$4,F104*Hulpsheets!$AZ$5)*($C$7-24)/12)))</f>
        <v/>
      </c>
      <c r="J104" s="151" t="str">
        <f>IF(E104="","",IF($C$7&lt;36,0,IF($C$7&gt;48,IF(E104="computer",F104*Hulpsheets!$BA$4,F104*Hulpsheets!$BA$5),IF(E104="computer",F104*Hulpsheets!$BA$4,F104*Hulpsheets!$BA$5)*($C$7-36)/12)))</f>
        <v/>
      </c>
      <c r="K104" s="151" t="str">
        <f>IF(E104="","",IF($C$7&lt;48,0,IF($C$7&gt;48,IF(E104="computer",F104*Hulpsheets!$BB$4,F104*Hulpsheets!$BB$5),IF(E104="computer",F104*Hulpsheets!$BB$4,F104*Hulpsheets!$BB$5)*($C$7-48)/12)))</f>
        <v/>
      </c>
      <c r="L104" s="429" t="s">
        <v>120</v>
      </c>
      <c r="M104" s="257" t="str">
        <f>IF(LEN($C$5)&lt;=1,
    "",
    IF(
        OR($C$5="Overige (zorg-)instellingen",$C$5="Onderneming"),
        IF(Basisgegevens!$C$5="Ja",
            IFERROR(
                INDEX(Hulpsheets!$AO$3:$AR$18,
                    MATCH($C$9,Hulpsheets!$AN$3:$AN$18,0),
                    MATCH($C$6,Hulpsheets!$AO$3:$AR$3,0)
                ),
                ""
            ),
            IFERROR(
                INDEX(Hulpsheets!$AH$3:$AK$18,
                    MATCH($C$9,Hulpsheets!$AG$3:$AG$18,0),
                    MATCH($C$6,Hulpsheets!$AH$3:$AK$3,0)
                ),
                ""
            )
        ),
        IF($L104="Niet-economische activiteit",
            100%,
            IF(Basisgegevens!$C$5="Ja",
                IFERROR(
                    INDEX(Hulpsheets!$AO$3:$AR$18,
                        MATCH($C$9,Hulpsheets!$AN$3:$AN$18,0),
                        MATCH($C$6,Hulpsheets!$AO$3:$AR$3,0)
                    ),
                    ""
                ),
                IFERROR(
                    INDEX(Hulpsheets!$AH$3:$AK$18,
                        MATCH($C$9,Hulpsheets!$AG$3:$AG$18,0),
                        MATCH($C$6,Hulpsheets!$AH$3:$AK$3,0)
                    ),
                    ""
                )
            )
        )
    )
)</f>
        <v/>
      </c>
      <c r="N104" s="397">
        <f t="shared" si="31"/>
        <v>0</v>
      </c>
      <c r="O104" s="77" t="str">
        <f t="shared" si="32"/>
        <v/>
      </c>
      <c r="P104" s="86" t="str">
        <f t="shared" si="33"/>
        <v/>
      </c>
      <c r="R104" s="404"/>
      <c r="S104" s="407" t="str">
        <f t="shared" ref="S104:S127" si="38">IFERROR($R104*(1-$M104),"")</f>
        <v/>
      </c>
      <c r="T104" s="130" t="str">
        <f t="shared" si="34"/>
        <v/>
      </c>
      <c r="U104" s="70"/>
      <c r="V104" s="404"/>
      <c r="W104" s="70"/>
      <c r="X104" s="404"/>
      <c r="Z104" s="407" t="str">
        <f t="shared" ref="Z104:Z127" si="39">IFERROR($V104*(1-$M104),"")</f>
        <v/>
      </c>
      <c r="AA104" s="130" t="str">
        <f t="shared" si="35"/>
        <v/>
      </c>
      <c r="AB104" s="407" t="str">
        <f t="shared" si="36"/>
        <v/>
      </c>
      <c r="AC104" s="130" t="str">
        <f t="shared" si="37"/>
        <v/>
      </c>
      <c r="AD104" s="461"/>
    </row>
    <row r="105" spans="1:30" x14ac:dyDescent="0.2">
      <c r="B105" s="514"/>
      <c r="C105" s="515"/>
      <c r="D105" s="515"/>
      <c r="E105" s="19"/>
      <c r="F105" s="141"/>
      <c r="G105" s="151" t="str">
        <f>IF(E105="","",IF($C$7&gt;12,IF(E105="computer",F105*Hulpsheets!$AX$4,F105*Hulpsheets!$AX$5),(IF(E105="computer",F105*Hulpsheets!$AX$4,F105*Hulpsheets!$AX$5)*$C$7/12)))</f>
        <v/>
      </c>
      <c r="H105" s="151" t="str">
        <f>IF(E105="","",IF($C$7&lt;13,0,IF($C$7&gt;24,IF(E105="computer",F105*Hulpsheets!$AY$4,F105*Hulpsheets!$AY$5),IF(E105="computer",F105*Hulpsheets!$AY$4,F105*Hulpsheets!$AY$5)*($C$7-12)/12)))</f>
        <v/>
      </c>
      <c r="I105" s="151" t="str">
        <f>IF(E105="","",IF($C$7&lt;24,0,IF($C$7&gt;36,IF(E105="computer",F105*Hulpsheets!$AZ$4,F105*Hulpsheets!$AZ$5),IF(E105="computer",F105*Hulpsheets!$AZ$4,F105*Hulpsheets!$AZ$5)*($C$7-24)/12)))</f>
        <v/>
      </c>
      <c r="J105" s="151" t="str">
        <f>IF(E105="","",IF($C$7&lt;36,0,IF($C$7&gt;48,IF(E105="computer",F105*Hulpsheets!$BA$4,F105*Hulpsheets!$BA$5),IF(E105="computer",F105*Hulpsheets!$BA$4,F105*Hulpsheets!$BA$5)*($C$7-36)/12)))</f>
        <v/>
      </c>
      <c r="K105" s="151" t="str">
        <f>IF(E105="","",IF($C$7&lt;48,0,IF($C$7&gt;48,IF(E105="computer",F105*Hulpsheets!$BB$4,F105*Hulpsheets!$BB$5),IF(E105="computer",F105*Hulpsheets!$BB$4,F105*Hulpsheets!$BB$5)*($C$7-48)/12)))</f>
        <v/>
      </c>
      <c r="L105" s="429" t="s">
        <v>120</v>
      </c>
      <c r="M105" s="257" t="str">
        <f>IF(LEN($C$5)&lt;=1,
    "",
    IF(
        OR($C$5="Overige (zorg-)instellingen",$C$5="Onderneming"),
        IF(Basisgegevens!$C$5="Ja",
            IFERROR(
                INDEX(Hulpsheets!$AO$3:$AR$18,
                    MATCH($C$9,Hulpsheets!$AN$3:$AN$18,0),
                    MATCH($C$6,Hulpsheets!$AO$3:$AR$3,0)
                ),
                ""
            ),
            IFERROR(
                INDEX(Hulpsheets!$AH$3:$AK$18,
                    MATCH($C$9,Hulpsheets!$AG$3:$AG$18,0),
                    MATCH($C$6,Hulpsheets!$AH$3:$AK$3,0)
                ),
                ""
            )
        ),
        IF($L105="Niet-economische activiteit",
            100%,
            IF(Basisgegevens!$C$5="Ja",
                IFERROR(
                    INDEX(Hulpsheets!$AO$3:$AR$18,
                        MATCH($C$9,Hulpsheets!$AN$3:$AN$18,0),
                        MATCH($C$6,Hulpsheets!$AO$3:$AR$3,0)
                    ),
                    ""
                ),
                IFERROR(
                    INDEX(Hulpsheets!$AH$3:$AK$18,
                        MATCH($C$9,Hulpsheets!$AG$3:$AG$18,0),
                        MATCH($C$6,Hulpsheets!$AH$3:$AK$3,0)
                    ),
                    ""
                )
            )
        )
    )
)</f>
        <v/>
      </c>
      <c r="N105" s="397">
        <f t="shared" si="31"/>
        <v>0</v>
      </c>
      <c r="O105" s="77" t="str">
        <f t="shared" si="32"/>
        <v/>
      </c>
      <c r="P105" s="86" t="str">
        <f t="shared" si="33"/>
        <v/>
      </c>
      <c r="R105" s="404"/>
      <c r="S105" s="407" t="str">
        <f t="shared" si="38"/>
        <v/>
      </c>
      <c r="T105" s="130" t="str">
        <f t="shared" si="34"/>
        <v/>
      </c>
      <c r="U105" s="70"/>
      <c r="V105" s="404"/>
      <c r="W105" s="70"/>
      <c r="X105" s="404"/>
      <c r="Z105" s="407" t="str">
        <f t="shared" si="39"/>
        <v/>
      </c>
      <c r="AA105" s="130" t="str">
        <f t="shared" si="35"/>
        <v/>
      </c>
      <c r="AB105" s="407" t="str">
        <f t="shared" si="36"/>
        <v/>
      </c>
      <c r="AC105" s="130" t="str">
        <f t="shared" si="37"/>
        <v/>
      </c>
      <c r="AD105" s="461"/>
    </row>
    <row r="106" spans="1:30" x14ac:dyDescent="0.2">
      <c r="B106" s="514"/>
      <c r="C106" s="515"/>
      <c r="D106" s="515"/>
      <c r="E106" s="19"/>
      <c r="F106" s="141"/>
      <c r="G106" s="151" t="str">
        <f>IF(E106="","",IF($C$7&gt;12,IF(E106="computer",F106*Hulpsheets!$AX$4,F106*Hulpsheets!$AX$5),(IF(E106="computer",F106*Hulpsheets!$AX$4,F106*Hulpsheets!$AX$5)*$C$7/12)))</f>
        <v/>
      </c>
      <c r="H106" s="151" t="str">
        <f>IF(E106="","",IF($C$7&lt;13,0,IF($C$7&gt;24,IF(E106="computer",F106*Hulpsheets!$AY$4,F106*Hulpsheets!$AY$5),IF(E106="computer",F106*Hulpsheets!$AY$4,F106*Hulpsheets!$AY$5)*($C$7-12)/12)))</f>
        <v/>
      </c>
      <c r="I106" s="151" t="str">
        <f>IF(E106="","",IF($C$7&lt;24,0,IF($C$7&gt;36,IF(E106="computer",F106*Hulpsheets!$AZ$4,F106*Hulpsheets!$AZ$5),IF(E106="computer",F106*Hulpsheets!$AZ$4,F106*Hulpsheets!$AZ$5)*($C$7-24)/12)))</f>
        <v/>
      </c>
      <c r="J106" s="151" t="str">
        <f>IF(E106="","",IF($C$7&lt;36,0,IF($C$7&gt;48,IF(E106="computer",F106*Hulpsheets!$BA$4,F106*Hulpsheets!$BA$5),IF(E106="computer",F106*Hulpsheets!$BA$4,F106*Hulpsheets!$BA$5)*($C$7-36)/12)))</f>
        <v/>
      </c>
      <c r="K106" s="151" t="str">
        <f>IF(E106="","",IF($C$7&lt;48,0,IF($C$7&gt;48,IF(E106="computer",F106*Hulpsheets!$BB$4,F106*Hulpsheets!$BB$5),IF(E106="computer",F106*Hulpsheets!$BB$4,F106*Hulpsheets!$BB$5)*($C$7-48)/12)))</f>
        <v/>
      </c>
      <c r="L106" s="429" t="s">
        <v>120</v>
      </c>
      <c r="M106" s="257" t="str">
        <f>IF(LEN($C$5)&lt;=1,
    "",
    IF(
        OR($C$5="Overige (zorg-)instellingen",$C$5="Onderneming"),
        IF(Basisgegevens!$C$5="Ja",
            IFERROR(
                INDEX(Hulpsheets!$AO$3:$AR$18,
                    MATCH($C$9,Hulpsheets!$AN$3:$AN$18,0),
                    MATCH($C$6,Hulpsheets!$AO$3:$AR$3,0)
                ),
                ""
            ),
            IFERROR(
                INDEX(Hulpsheets!$AH$3:$AK$18,
                    MATCH($C$9,Hulpsheets!$AG$3:$AG$18,0),
                    MATCH($C$6,Hulpsheets!$AH$3:$AK$3,0)
                ),
                ""
            )
        ),
        IF($L106="Niet-economische activiteit",
            100%,
            IF(Basisgegevens!$C$5="Ja",
                IFERROR(
                    INDEX(Hulpsheets!$AO$3:$AR$18,
                        MATCH($C$9,Hulpsheets!$AN$3:$AN$18,0),
                        MATCH($C$6,Hulpsheets!$AO$3:$AR$3,0)
                    ),
                    ""
                ),
                IFERROR(
                    INDEX(Hulpsheets!$AH$3:$AK$18,
                        MATCH($C$9,Hulpsheets!$AG$3:$AG$18,0),
                        MATCH($C$6,Hulpsheets!$AH$3:$AK$3,0)
                    ),
                    ""
                )
            )
        )
    )
)</f>
        <v/>
      </c>
      <c r="N106" s="397">
        <f t="shared" si="31"/>
        <v>0</v>
      </c>
      <c r="O106" s="77" t="str">
        <f t="shared" si="32"/>
        <v/>
      </c>
      <c r="P106" s="86" t="str">
        <f t="shared" si="33"/>
        <v/>
      </c>
      <c r="R106" s="404"/>
      <c r="S106" s="407" t="str">
        <f t="shared" si="38"/>
        <v/>
      </c>
      <c r="T106" s="130" t="str">
        <f t="shared" si="34"/>
        <v/>
      </c>
      <c r="U106" s="70"/>
      <c r="V106" s="404"/>
      <c r="W106" s="70"/>
      <c r="X106" s="404"/>
      <c r="Z106" s="407" t="str">
        <f t="shared" si="39"/>
        <v/>
      </c>
      <c r="AA106" s="130" t="str">
        <f t="shared" si="35"/>
        <v/>
      </c>
      <c r="AB106" s="407" t="str">
        <f t="shared" si="36"/>
        <v/>
      </c>
      <c r="AC106" s="130" t="str">
        <f t="shared" si="37"/>
        <v/>
      </c>
      <c r="AD106" s="461"/>
    </row>
    <row r="107" spans="1:30" x14ac:dyDescent="0.2">
      <c r="B107" s="514"/>
      <c r="C107" s="515"/>
      <c r="D107" s="515"/>
      <c r="E107" s="19"/>
      <c r="F107" s="141"/>
      <c r="G107" s="151" t="str">
        <f>IF(E107="","",IF($C$7&gt;12,IF(E107="computer",F107*Hulpsheets!$AX$4,F107*Hulpsheets!$AX$5),(IF(E107="computer",F107*Hulpsheets!$AX$4,F107*Hulpsheets!$AX$5)*$C$7/12)))</f>
        <v/>
      </c>
      <c r="H107" s="151" t="str">
        <f>IF(E107="","",IF($C$7&lt;13,0,IF($C$7&gt;24,IF(E107="computer",F107*Hulpsheets!$AY$4,F107*Hulpsheets!$AY$5),IF(E107="computer",F107*Hulpsheets!$AY$4,F107*Hulpsheets!$AY$5)*($C$7-12)/12)))</f>
        <v/>
      </c>
      <c r="I107" s="151" t="str">
        <f>IF(E107="","",IF($C$7&lt;24,0,IF($C$7&gt;36,IF(E107="computer",F107*Hulpsheets!$AZ$4,F107*Hulpsheets!$AZ$5),IF(E107="computer",F107*Hulpsheets!$AZ$4,F107*Hulpsheets!$AZ$5)*($C$7-24)/12)))</f>
        <v/>
      </c>
      <c r="J107" s="151" t="str">
        <f>IF(E107="","",IF($C$7&lt;36,0,IF($C$7&gt;48,IF(E107="computer",F107*Hulpsheets!$BA$4,F107*Hulpsheets!$BA$5),IF(E107="computer",F107*Hulpsheets!$BA$4,F107*Hulpsheets!$BA$5)*($C$7-36)/12)))</f>
        <v/>
      </c>
      <c r="K107" s="151" t="str">
        <f>IF(E107="","",IF($C$7&lt;48,0,IF($C$7&gt;48,IF(E107="computer",F107*Hulpsheets!$BB$4,F107*Hulpsheets!$BB$5),IF(E107="computer",F107*Hulpsheets!$BB$4,F107*Hulpsheets!$BB$5)*($C$7-48)/12)))</f>
        <v/>
      </c>
      <c r="L107" s="429" t="s">
        <v>120</v>
      </c>
      <c r="M107" s="257" t="str">
        <f>IF(LEN($C$5)&lt;=1,
    "",
    IF(
        OR($C$5="Overige (zorg-)instellingen",$C$5="Onderneming"),
        IF(Basisgegevens!$C$5="Ja",
            IFERROR(
                INDEX(Hulpsheets!$AO$3:$AR$18,
                    MATCH($C$9,Hulpsheets!$AN$3:$AN$18,0),
                    MATCH($C$6,Hulpsheets!$AO$3:$AR$3,0)
                ),
                ""
            ),
            IFERROR(
                INDEX(Hulpsheets!$AH$3:$AK$18,
                    MATCH($C$9,Hulpsheets!$AG$3:$AG$18,0),
                    MATCH($C$6,Hulpsheets!$AH$3:$AK$3,0)
                ),
                ""
            )
        ),
        IF($L107="Niet-economische activiteit",
            100%,
            IF(Basisgegevens!$C$5="Ja",
                IFERROR(
                    INDEX(Hulpsheets!$AO$3:$AR$18,
                        MATCH($C$9,Hulpsheets!$AN$3:$AN$18,0),
                        MATCH($C$6,Hulpsheets!$AO$3:$AR$3,0)
                    ),
                    ""
                ),
                IFERROR(
                    INDEX(Hulpsheets!$AH$3:$AK$18,
                        MATCH($C$9,Hulpsheets!$AG$3:$AG$18,0),
                        MATCH($C$6,Hulpsheets!$AH$3:$AK$3,0)
                    ),
                    ""
                )
            )
        )
    )
)</f>
        <v/>
      </c>
      <c r="N107" s="397">
        <f t="shared" si="31"/>
        <v>0</v>
      </c>
      <c r="O107" s="77" t="str">
        <f t="shared" si="32"/>
        <v/>
      </c>
      <c r="P107" s="86" t="str">
        <f t="shared" si="33"/>
        <v/>
      </c>
      <c r="R107" s="404"/>
      <c r="S107" s="407" t="str">
        <f t="shared" si="38"/>
        <v/>
      </c>
      <c r="T107" s="130" t="str">
        <f t="shared" si="34"/>
        <v/>
      </c>
      <c r="U107" s="70"/>
      <c r="V107" s="404"/>
      <c r="W107" s="70"/>
      <c r="X107" s="404"/>
      <c r="Z107" s="407" t="str">
        <f t="shared" si="39"/>
        <v/>
      </c>
      <c r="AA107" s="130" t="str">
        <f t="shared" si="35"/>
        <v/>
      </c>
      <c r="AB107" s="407" t="str">
        <f t="shared" si="36"/>
        <v/>
      </c>
      <c r="AC107" s="130" t="str">
        <f t="shared" si="37"/>
        <v/>
      </c>
      <c r="AD107" s="461"/>
    </row>
    <row r="108" spans="1:30" x14ac:dyDescent="0.2">
      <c r="B108" s="514"/>
      <c r="C108" s="515"/>
      <c r="D108" s="515"/>
      <c r="E108" s="19"/>
      <c r="F108" s="141"/>
      <c r="G108" s="151" t="str">
        <f>IF(E108="","",IF($C$7&gt;12,IF(E108="computer",F108*Hulpsheets!$AX$4,F108*Hulpsheets!$AX$5),(IF(E108="computer",F108*Hulpsheets!$AX$4,F108*Hulpsheets!$AX$5)*$C$7/12)))</f>
        <v/>
      </c>
      <c r="H108" s="151" t="str">
        <f>IF(E108="","",IF($C$7&lt;13,0,IF($C$7&gt;24,IF(E108="computer",F108*Hulpsheets!$AY$4,F108*Hulpsheets!$AY$5),IF(E108="computer",F108*Hulpsheets!$AY$4,F108*Hulpsheets!$AY$5)*($C$7-12)/12)))</f>
        <v/>
      </c>
      <c r="I108" s="151" t="str">
        <f>IF(E108="","",IF($C$7&lt;24,0,IF($C$7&gt;36,IF(E108="computer",F108*Hulpsheets!$AZ$4,F108*Hulpsheets!$AZ$5),IF(E108="computer",F108*Hulpsheets!$AZ$4,F108*Hulpsheets!$AZ$5)*($C$7-24)/12)))</f>
        <v/>
      </c>
      <c r="J108" s="151" t="str">
        <f>IF(E108="","",IF($C$7&lt;36,0,IF($C$7&gt;48,IF(E108="computer",F108*Hulpsheets!$BA$4,F108*Hulpsheets!$BA$5),IF(E108="computer",F108*Hulpsheets!$BA$4,F108*Hulpsheets!$BA$5)*($C$7-36)/12)))</f>
        <v/>
      </c>
      <c r="K108" s="151" t="str">
        <f>IF(E108="","",IF($C$7&lt;48,0,IF($C$7&gt;48,IF(E108="computer",F108*Hulpsheets!$BB$4,F108*Hulpsheets!$BB$5),IF(E108="computer",F108*Hulpsheets!$BB$4,F108*Hulpsheets!$BB$5)*($C$7-48)/12)))</f>
        <v/>
      </c>
      <c r="L108" s="429" t="s">
        <v>120</v>
      </c>
      <c r="M108" s="257" t="str">
        <f>IF(LEN($C$5)&lt;=1,
    "",
    IF(
        OR($C$5="Overige (zorg-)instellingen",$C$5="Onderneming"),
        IF(Basisgegevens!$C$5="Ja",
            IFERROR(
                INDEX(Hulpsheets!$AO$3:$AR$18,
                    MATCH($C$9,Hulpsheets!$AN$3:$AN$18,0),
                    MATCH($C$6,Hulpsheets!$AO$3:$AR$3,0)
                ),
                ""
            ),
            IFERROR(
                INDEX(Hulpsheets!$AH$3:$AK$18,
                    MATCH($C$9,Hulpsheets!$AG$3:$AG$18,0),
                    MATCH($C$6,Hulpsheets!$AH$3:$AK$3,0)
                ),
                ""
            )
        ),
        IF($L108="Niet-economische activiteit",
            100%,
            IF(Basisgegevens!$C$5="Ja",
                IFERROR(
                    INDEX(Hulpsheets!$AO$3:$AR$18,
                        MATCH($C$9,Hulpsheets!$AN$3:$AN$18,0),
                        MATCH($C$6,Hulpsheets!$AO$3:$AR$3,0)
                    ),
                    ""
                ),
                IFERROR(
                    INDEX(Hulpsheets!$AH$3:$AK$18,
                        MATCH($C$9,Hulpsheets!$AG$3:$AG$18,0),
                        MATCH($C$6,Hulpsheets!$AH$3:$AK$3,0)
                    ),
                    ""
                )
            )
        )
    )
)</f>
        <v/>
      </c>
      <c r="N108" s="397">
        <f t="shared" si="31"/>
        <v>0</v>
      </c>
      <c r="O108" s="77" t="str">
        <f t="shared" si="32"/>
        <v/>
      </c>
      <c r="P108" s="86" t="str">
        <f t="shared" si="33"/>
        <v/>
      </c>
      <c r="R108" s="404"/>
      <c r="S108" s="407" t="str">
        <f t="shared" si="38"/>
        <v/>
      </c>
      <c r="T108" s="130" t="str">
        <f t="shared" si="34"/>
        <v/>
      </c>
      <c r="U108" s="70"/>
      <c r="V108" s="404"/>
      <c r="W108" s="70"/>
      <c r="X108" s="404"/>
      <c r="Z108" s="407" t="str">
        <f t="shared" si="39"/>
        <v/>
      </c>
      <c r="AA108" s="130" t="str">
        <f t="shared" si="35"/>
        <v/>
      </c>
      <c r="AB108" s="407" t="str">
        <f t="shared" si="36"/>
        <v/>
      </c>
      <c r="AC108" s="130" t="str">
        <f t="shared" si="37"/>
        <v/>
      </c>
      <c r="AD108" s="461"/>
    </row>
    <row r="109" spans="1:30" x14ac:dyDescent="0.2">
      <c r="B109" s="514"/>
      <c r="C109" s="515"/>
      <c r="D109" s="515"/>
      <c r="E109" s="19"/>
      <c r="F109" s="141"/>
      <c r="G109" s="151" t="str">
        <f>IF(E109="","",IF($C$7&gt;12,IF(E109="computer",F109*Hulpsheets!$AX$4,F109*Hulpsheets!$AX$5),(IF(E109="computer",F109*Hulpsheets!$AX$4,F109*Hulpsheets!$AX$5)*$C$7/12)))</f>
        <v/>
      </c>
      <c r="H109" s="151" t="str">
        <f>IF(E109="","",IF($C$7&lt;13,0,IF($C$7&gt;24,IF(E109="computer",F109*Hulpsheets!$AY$4,F109*Hulpsheets!$AY$5),IF(E109="computer",F109*Hulpsheets!$AY$4,F109*Hulpsheets!$AY$5)*($C$7-12)/12)))</f>
        <v/>
      </c>
      <c r="I109" s="151" t="str">
        <f>IF(E109="","",IF($C$7&lt;24,0,IF($C$7&gt;36,IF(E109="computer",F109*Hulpsheets!$AZ$4,F109*Hulpsheets!$AZ$5),IF(E109="computer",F109*Hulpsheets!$AZ$4,F109*Hulpsheets!$AZ$5)*($C$7-24)/12)))</f>
        <v/>
      </c>
      <c r="J109" s="151" t="str">
        <f>IF(E109="","",IF($C$7&lt;36,0,IF($C$7&gt;48,IF(E109="computer",F109*Hulpsheets!$BA$4,F109*Hulpsheets!$BA$5),IF(E109="computer",F109*Hulpsheets!$BA$4,F109*Hulpsheets!$BA$5)*($C$7-36)/12)))</f>
        <v/>
      </c>
      <c r="K109" s="151" t="str">
        <f>IF(E109="","",IF($C$7&lt;48,0,IF($C$7&gt;48,IF(E109="computer",F109*Hulpsheets!$BB$4,F109*Hulpsheets!$BB$5),IF(E109="computer",F109*Hulpsheets!$BB$4,F109*Hulpsheets!$BB$5)*($C$7-48)/12)))</f>
        <v/>
      </c>
      <c r="L109" s="429" t="s">
        <v>120</v>
      </c>
      <c r="M109" s="257" t="str">
        <f>IF(LEN($C$5)&lt;=1,
    "",
    IF(
        OR($C$5="Overige (zorg-)instellingen",$C$5="Onderneming"),
        IF(Basisgegevens!$C$5="Ja",
            IFERROR(
                INDEX(Hulpsheets!$AO$3:$AR$18,
                    MATCH($C$9,Hulpsheets!$AN$3:$AN$18,0),
                    MATCH($C$6,Hulpsheets!$AO$3:$AR$3,0)
                ),
                ""
            ),
            IFERROR(
                INDEX(Hulpsheets!$AH$3:$AK$18,
                    MATCH($C$9,Hulpsheets!$AG$3:$AG$18,0),
                    MATCH($C$6,Hulpsheets!$AH$3:$AK$3,0)
                ),
                ""
            )
        ),
        IF($L109="Niet-economische activiteit",
            100%,
            IF(Basisgegevens!$C$5="Ja",
                IFERROR(
                    INDEX(Hulpsheets!$AO$3:$AR$18,
                        MATCH($C$9,Hulpsheets!$AN$3:$AN$18,0),
                        MATCH($C$6,Hulpsheets!$AO$3:$AR$3,0)
                    ),
                    ""
                ),
                IFERROR(
                    INDEX(Hulpsheets!$AH$3:$AK$18,
                        MATCH($C$9,Hulpsheets!$AG$3:$AG$18,0),
                        MATCH($C$6,Hulpsheets!$AH$3:$AK$3,0)
                    ),
                    ""
                )
            )
        )
    )
)</f>
        <v/>
      </c>
      <c r="N109" s="397">
        <f t="shared" si="31"/>
        <v>0</v>
      </c>
      <c r="O109" s="77" t="str">
        <f t="shared" si="32"/>
        <v/>
      </c>
      <c r="P109" s="86" t="str">
        <f t="shared" si="33"/>
        <v/>
      </c>
      <c r="R109" s="404"/>
      <c r="S109" s="407" t="str">
        <f t="shared" si="38"/>
        <v/>
      </c>
      <c r="T109" s="130" t="str">
        <f t="shared" si="34"/>
        <v/>
      </c>
      <c r="U109" s="70"/>
      <c r="V109" s="404"/>
      <c r="W109" s="70"/>
      <c r="X109" s="404"/>
      <c r="Z109" s="407" t="str">
        <f t="shared" si="39"/>
        <v/>
      </c>
      <c r="AA109" s="130" t="str">
        <f t="shared" si="35"/>
        <v/>
      </c>
      <c r="AB109" s="407" t="str">
        <f t="shared" si="36"/>
        <v/>
      </c>
      <c r="AC109" s="130" t="str">
        <f t="shared" si="37"/>
        <v/>
      </c>
      <c r="AD109" s="461"/>
    </row>
    <row r="110" spans="1:30" x14ac:dyDescent="0.2">
      <c r="B110" s="514"/>
      <c r="C110" s="515"/>
      <c r="D110" s="515"/>
      <c r="E110" s="19"/>
      <c r="F110" s="141"/>
      <c r="G110" s="151" t="str">
        <f>IF(E110="","",IF($C$7&gt;12,IF(E110="computer",F110*Hulpsheets!$AX$4,F110*Hulpsheets!$AX$5),(IF(E110="computer",F110*Hulpsheets!$AX$4,F110*Hulpsheets!$AX$5)*$C$7/12)))</f>
        <v/>
      </c>
      <c r="H110" s="151" t="str">
        <f>IF(E110="","",IF($C$7&lt;13,0,IF($C$7&gt;24,IF(E110="computer",F110*Hulpsheets!$AY$4,F110*Hulpsheets!$AY$5),IF(E110="computer",F110*Hulpsheets!$AY$4,F110*Hulpsheets!$AY$5)*($C$7-12)/12)))</f>
        <v/>
      </c>
      <c r="I110" s="151" t="str">
        <f>IF(E110="","",IF($C$7&lt;24,0,IF($C$7&gt;36,IF(E110="computer",F110*Hulpsheets!$AZ$4,F110*Hulpsheets!$AZ$5),IF(E110="computer",F110*Hulpsheets!$AZ$4,F110*Hulpsheets!$AZ$5)*($C$7-24)/12)))</f>
        <v/>
      </c>
      <c r="J110" s="151" t="str">
        <f>IF(E110="","",IF($C$7&lt;36,0,IF($C$7&gt;48,IF(E110="computer",F110*Hulpsheets!$BA$4,F110*Hulpsheets!$BA$5),IF(E110="computer",F110*Hulpsheets!$BA$4,F110*Hulpsheets!$BA$5)*($C$7-36)/12)))</f>
        <v/>
      </c>
      <c r="K110" s="151" t="str">
        <f>IF(E110="","",IF($C$7&lt;48,0,IF($C$7&gt;48,IF(E110="computer",F110*Hulpsheets!$BB$4,F110*Hulpsheets!$BB$5),IF(E110="computer",F110*Hulpsheets!$BB$4,F110*Hulpsheets!$BB$5)*($C$7-48)/12)))</f>
        <v/>
      </c>
      <c r="L110" s="429" t="s">
        <v>120</v>
      </c>
      <c r="M110" s="257" t="str">
        <f>IF(LEN($C$5)&lt;=1,
    "",
    IF(
        OR($C$5="Overige (zorg-)instellingen",$C$5="Onderneming"),
        IF(Basisgegevens!$C$5="Ja",
            IFERROR(
                INDEX(Hulpsheets!$AO$3:$AR$18,
                    MATCH($C$9,Hulpsheets!$AN$3:$AN$18,0),
                    MATCH($C$6,Hulpsheets!$AO$3:$AR$3,0)
                ),
                ""
            ),
            IFERROR(
                INDEX(Hulpsheets!$AH$3:$AK$18,
                    MATCH($C$9,Hulpsheets!$AG$3:$AG$18,0),
                    MATCH($C$6,Hulpsheets!$AH$3:$AK$3,0)
                ),
                ""
            )
        ),
        IF($L110="Niet-economische activiteit",
            100%,
            IF(Basisgegevens!$C$5="Ja",
                IFERROR(
                    INDEX(Hulpsheets!$AO$3:$AR$18,
                        MATCH($C$9,Hulpsheets!$AN$3:$AN$18,0),
                        MATCH($C$6,Hulpsheets!$AO$3:$AR$3,0)
                    ),
                    ""
                ),
                IFERROR(
                    INDEX(Hulpsheets!$AH$3:$AK$18,
                        MATCH($C$9,Hulpsheets!$AG$3:$AG$18,0),
                        MATCH($C$6,Hulpsheets!$AH$3:$AK$3,0)
                    ),
                    ""
                )
            )
        )
    )
)</f>
        <v/>
      </c>
      <c r="N110" s="397">
        <f t="shared" si="31"/>
        <v>0</v>
      </c>
      <c r="O110" s="77" t="str">
        <f t="shared" si="32"/>
        <v/>
      </c>
      <c r="P110" s="86" t="str">
        <f t="shared" si="33"/>
        <v/>
      </c>
      <c r="R110" s="404"/>
      <c r="S110" s="407" t="str">
        <f t="shared" si="38"/>
        <v/>
      </c>
      <c r="T110" s="130" t="str">
        <f t="shared" si="34"/>
        <v/>
      </c>
      <c r="U110" s="70"/>
      <c r="V110" s="404"/>
      <c r="W110" s="70"/>
      <c r="X110" s="404"/>
      <c r="Z110" s="407" t="str">
        <f t="shared" si="39"/>
        <v/>
      </c>
      <c r="AA110" s="130" t="str">
        <f t="shared" si="35"/>
        <v/>
      </c>
      <c r="AB110" s="407" t="str">
        <f t="shared" si="36"/>
        <v/>
      </c>
      <c r="AC110" s="130" t="str">
        <f t="shared" si="37"/>
        <v/>
      </c>
      <c r="AD110" s="461"/>
    </row>
    <row r="111" spans="1:30" x14ac:dyDescent="0.2">
      <c r="B111" s="514"/>
      <c r="C111" s="515"/>
      <c r="D111" s="515"/>
      <c r="E111" s="19"/>
      <c r="F111" s="141"/>
      <c r="G111" s="151" t="str">
        <f>IF(E111="","",IF($C$7&gt;12,IF(E111="computer",F111*Hulpsheets!$AX$4,F111*Hulpsheets!$AX$5),(IF(E111="computer",F111*Hulpsheets!$AX$4,F111*Hulpsheets!$AX$5)*$C$7/12)))</f>
        <v/>
      </c>
      <c r="H111" s="151" t="str">
        <f>IF(E111="","",IF($C$7&lt;13,0,IF($C$7&gt;24,IF(E111="computer",F111*Hulpsheets!$AY$4,F111*Hulpsheets!$AY$5),IF(E111="computer",F111*Hulpsheets!$AY$4,F111*Hulpsheets!$AY$5)*($C$7-12)/12)))</f>
        <v/>
      </c>
      <c r="I111" s="151" t="str">
        <f>IF(E111="","",IF($C$7&lt;24,0,IF($C$7&gt;36,IF(E111="computer",F111*Hulpsheets!$AZ$4,F111*Hulpsheets!$AZ$5),IF(E111="computer",F111*Hulpsheets!$AZ$4,F111*Hulpsheets!$AZ$5)*($C$7-24)/12)))</f>
        <v/>
      </c>
      <c r="J111" s="151" t="str">
        <f>IF(E111="","",IF($C$7&lt;36,0,IF($C$7&gt;48,IF(E111="computer",F111*Hulpsheets!$BA$4,F111*Hulpsheets!$BA$5),IF(E111="computer",F111*Hulpsheets!$BA$4,F111*Hulpsheets!$BA$5)*($C$7-36)/12)))</f>
        <v/>
      </c>
      <c r="K111" s="151" t="str">
        <f>IF(E111="","",IF($C$7&lt;48,0,IF($C$7&gt;48,IF(E111="computer",F111*Hulpsheets!$BB$4,F111*Hulpsheets!$BB$5),IF(E111="computer",F111*Hulpsheets!$BB$4,F111*Hulpsheets!$BB$5)*($C$7-48)/12)))</f>
        <v/>
      </c>
      <c r="L111" s="429" t="s">
        <v>120</v>
      </c>
      <c r="M111" s="257" t="str">
        <f>IF(LEN($C$5)&lt;=1,
    "",
    IF(
        OR($C$5="Overige (zorg-)instellingen",$C$5="Onderneming"),
        IF(Basisgegevens!$C$5="Ja",
            IFERROR(
                INDEX(Hulpsheets!$AO$3:$AR$18,
                    MATCH($C$9,Hulpsheets!$AN$3:$AN$18,0),
                    MATCH($C$6,Hulpsheets!$AO$3:$AR$3,0)
                ),
                ""
            ),
            IFERROR(
                INDEX(Hulpsheets!$AH$3:$AK$18,
                    MATCH($C$9,Hulpsheets!$AG$3:$AG$18,0),
                    MATCH($C$6,Hulpsheets!$AH$3:$AK$3,0)
                ),
                ""
            )
        ),
        IF($L111="Niet-economische activiteit",
            100%,
            IF(Basisgegevens!$C$5="Ja",
                IFERROR(
                    INDEX(Hulpsheets!$AO$3:$AR$18,
                        MATCH($C$9,Hulpsheets!$AN$3:$AN$18,0),
                        MATCH($C$6,Hulpsheets!$AO$3:$AR$3,0)
                    ),
                    ""
                ),
                IFERROR(
                    INDEX(Hulpsheets!$AH$3:$AK$18,
                        MATCH($C$9,Hulpsheets!$AG$3:$AG$18,0),
                        MATCH($C$6,Hulpsheets!$AH$3:$AK$3,0)
                    ),
                    ""
                )
            )
        )
    )
)</f>
        <v/>
      </c>
      <c r="N111" s="397">
        <f t="shared" si="31"/>
        <v>0</v>
      </c>
      <c r="O111" s="77" t="str">
        <f t="shared" si="32"/>
        <v/>
      </c>
      <c r="P111" s="86" t="str">
        <f t="shared" si="33"/>
        <v/>
      </c>
      <c r="R111" s="404"/>
      <c r="S111" s="407" t="str">
        <f t="shared" si="38"/>
        <v/>
      </c>
      <c r="T111" s="130" t="str">
        <f t="shared" si="34"/>
        <v/>
      </c>
      <c r="U111" s="70"/>
      <c r="V111" s="404"/>
      <c r="W111" s="70"/>
      <c r="X111" s="404"/>
      <c r="Z111" s="407" t="str">
        <f t="shared" si="39"/>
        <v/>
      </c>
      <c r="AA111" s="130" t="str">
        <f t="shared" si="35"/>
        <v/>
      </c>
      <c r="AB111" s="407" t="str">
        <f t="shared" si="36"/>
        <v/>
      </c>
      <c r="AC111" s="130" t="str">
        <f t="shared" si="37"/>
        <v/>
      </c>
      <c r="AD111" s="461"/>
    </row>
    <row r="112" spans="1:30" x14ac:dyDescent="0.2">
      <c r="B112" s="514"/>
      <c r="C112" s="515"/>
      <c r="D112" s="515"/>
      <c r="E112" s="19"/>
      <c r="F112" s="141"/>
      <c r="G112" s="151" t="str">
        <f>IF(E112="","",IF($C$7&gt;12,IF(E112="computer",F112*Hulpsheets!$AX$4,F112*Hulpsheets!$AX$5),(IF(E112="computer",F112*Hulpsheets!$AX$4,F112*Hulpsheets!$AX$5)*$C$7/12)))</f>
        <v/>
      </c>
      <c r="H112" s="151" t="str">
        <f>IF(E112="","",IF($C$7&lt;13,0,IF($C$7&gt;24,IF(E112="computer",F112*Hulpsheets!$AY$4,F112*Hulpsheets!$AY$5),IF(E112="computer",F112*Hulpsheets!$AY$4,F112*Hulpsheets!$AY$5)*($C$7-12)/12)))</f>
        <v/>
      </c>
      <c r="I112" s="151" t="str">
        <f>IF(E112="","",IF($C$7&lt;24,0,IF($C$7&gt;36,IF(E112="computer",F112*Hulpsheets!$AZ$4,F112*Hulpsheets!$AZ$5),IF(E112="computer",F112*Hulpsheets!$AZ$4,F112*Hulpsheets!$AZ$5)*($C$7-24)/12)))</f>
        <v/>
      </c>
      <c r="J112" s="151" t="str">
        <f>IF(E112="","",IF($C$7&lt;36,0,IF($C$7&gt;48,IF(E112="computer",F112*Hulpsheets!$BA$4,F112*Hulpsheets!$BA$5),IF(E112="computer",F112*Hulpsheets!$BA$4,F112*Hulpsheets!$BA$5)*($C$7-36)/12)))</f>
        <v/>
      </c>
      <c r="K112" s="151" t="str">
        <f>IF(E112="","",IF($C$7&lt;48,0,IF($C$7&gt;48,IF(E112="computer",F112*Hulpsheets!$BB$4,F112*Hulpsheets!$BB$5),IF(E112="computer",F112*Hulpsheets!$BB$4,F112*Hulpsheets!$BB$5)*($C$7-48)/12)))</f>
        <v/>
      </c>
      <c r="L112" s="429" t="s">
        <v>120</v>
      </c>
      <c r="M112" s="257" t="str">
        <f>IF(LEN($C$5)&lt;=1,
    "",
    IF(
        OR($C$5="Overige (zorg-)instellingen",$C$5="Onderneming"),
        IF(Basisgegevens!$C$5="Ja",
            IFERROR(
                INDEX(Hulpsheets!$AO$3:$AR$18,
                    MATCH($C$9,Hulpsheets!$AN$3:$AN$18,0),
                    MATCH($C$6,Hulpsheets!$AO$3:$AR$3,0)
                ),
                ""
            ),
            IFERROR(
                INDEX(Hulpsheets!$AH$3:$AK$18,
                    MATCH($C$9,Hulpsheets!$AG$3:$AG$18,0),
                    MATCH($C$6,Hulpsheets!$AH$3:$AK$3,0)
                ),
                ""
            )
        ),
        IF($L112="Niet-economische activiteit",
            100%,
            IF(Basisgegevens!$C$5="Ja",
                IFERROR(
                    INDEX(Hulpsheets!$AO$3:$AR$18,
                        MATCH($C$9,Hulpsheets!$AN$3:$AN$18,0),
                        MATCH($C$6,Hulpsheets!$AO$3:$AR$3,0)
                    ),
                    ""
                ),
                IFERROR(
                    INDEX(Hulpsheets!$AH$3:$AK$18,
                        MATCH($C$9,Hulpsheets!$AG$3:$AG$18,0),
                        MATCH($C$6,Hulpsheets!$AH$3:$AK$3,0)
                    ),
                    ""
                )
            )
        )
    )
)</f>
        <v/>
      </c>
      <c r="N112" s="397">
        <f t="shared" si="31"/>
        <v>0</v>
      </c>
      <c r="O112" s="77" t="str">
        <f t="shared" si="32"/>
        <v/>
      </c>
      <c r="P112" s="86" t="str">
        <f t="shared" si="33"/>
        <v/>
      </c>
      <c r="R112" s="404"/>
      <c r="S112" s="407" t="str">
        <f t="shared" si="38"/>
        <v/>
      </c>
      <c r="T112" s="130" t="str">
        <f t="shared" si="34"/>
        <v/>
      </c>
      <c r="U112" s="70"/>
      <c r="V112" s="404"/>
      <c r="W112" s="70"/>
      <c r="X112" s="404"/>
      <c r="Z112" s="407" t="str">
        <f t="shared" si="39"/>
        <v/>
      </c>
      <c r="AA112" s="130" t="str">
        <f t="shared" si="35"/>
        <v/>
      </c>
      <c r="AB112" s="407" t="str">
        <f t="shared" si="36"/>
        <v/>
      </c>
      <c r="AC112" s="130" t="str">
        <f t="shared" si="37"/>
        <v/>
      </c>
      <c r="AD112" s="461"/>
    </row>
    <row r="113" spans="2:30" x14ac:dyDescent="0.2">
      <c r="B113" s="514"/>
      <c r="C113" s="515"/>
      <c r="D113" s="515"/>
      <c r="E113" s="19"/>
      <c r="F113" s="141"/>
      <c r="G113" s="151" t="str">
        <f>IF(E113="","",IF($C$7&gt;12,IF(E113="computer",F113*Hulpsheets!$AX$4,F113*Hulpsheets!$AX$5),(IF(E113="computer",F113*Hulpsheets!$AX$4,F113*Hulpsheets!$AX$5)*$C$7/12)))</f>
        <v/>
      </c>
      <c r="H113" s="151" t="str">
        <f>IF(E113="","",IF($C$7&lt;13,0,IF($C$7&gt;24,IF(E113="computer",F113*Hulpsheets!$AY$4,F113*Hulpsheets!$AY$5),IF(E113="computer",F113*Hulpsheets!$AY$4,F113*Hulpsheets!$AY$5)*($C$7-12)/12)))</f>
        <v/>
      </c>
      <c r="I113" s="151" t="str">
        <f>IF(E113="","",IF($C$7&lt;24,0,IF($C$7&gt;36,IF(E113="computer",F113*Hulpsheets!$AZ$4,F113*Hulpsheets!$AZ$5),IF(E113="computer",F113*Hulpsheets!$AZ$4,F113*Hulpsheets!$AZ$5)*($C$7-24)/12)))</f>
        <v/>
      </c>
      <c r="J113" s="151" t="str">
        <f>IF(E113="","",IF($C$7&lt;36,0,IF($C$7&gt;48,IF(E113="computer",F113*Hulpsheets!$BA$4,F113*Hulpsheets!$BA$5),IF(E113="computer",F113*Hulpsheets!$BA$4,F113*Hulpsheets!$BA$5)*($C$7-36)/12)))</f>
        <v/>
      </c>
      <c r="K113" s="151" t="str">
        <f>IF(E113="","",IF($C$7&lt;48,0,IF($C$7&gt;48,IF(E113="computer",F113*Hulpsheets!$BB$4,F113*Hulpsheets!$BB$5),IF(E113="computer",F113*Hulpsheets!$BB$4,F113*Hulpsheets!$BB$5)*($C$7-48)/12)))</f>
        <v/>
      </c>
      <c r="L113" s="429" t="s">
        <v>120</v>
      </c>
      <c r="M113" s="257" t="str">
        <f>IF(LEN($C$5)&lt;=1,
    "",
    IF(
        OR($C$5="Overige (zorg-)instellingen",$C$5="Onderneming"),
        IF(Basisgegevens!$C$5="Ja",
            IFERROR(
                INDEX(Hulpsheets!$AO$3:$AR$18,
                    MATCH($C$9,Hulpsheets!$AN$3:$AN$18,0),
                    MATCH($C$6,Hulpsheets!$AO$3:$AR$3,0)
                ),
                ""
            ),
            IFERROR(
                INDEX(Hulpsheets!$AH$3:$AK$18,
                    MATCH($C$9,Hulpsheets!$AG$3:$AG$18,0),
                    MATCH($C$6,Hulpsheets!$AH$3:$AK$3,0)
                ),
                ""
            )
        ),
        IF($L113="Niet-economische activiteit",
            100%,
            IF(Basisgegevens!$C$5="Ja",
                IFERROR(
                    INDEX(Hulpsheets!$AO$3:$AR$18,
                        MATCH($C$9,Hulpsheets!$AN$3:$AN$18,0),
                        MATCH($C$6,Hulpsheets!$AO$3:$AR$3,0)
                    ),
                    ""
                ),
                IFERROR(
                    INDEX(Hulpsheets!$AH$3:$AK$18,
                        MATCH($C$9,Hulpsheets!$AG$3:$AG$18,0),
                        MATCH($C$6,Hulpsheets!$AH$3:$AK$3,0)
                    ),
                    ""
                )
            )
        )
    )
)</f>
        <v/>
      </c>
      <c r="N113" s="397">
        <f t="shared" si="31"/>
        <v>0</v>
      </c>
      <c r="O113" s="77" t="str">
        <f t="shared" si="32"/>
        <v/>
      </c>
      <c r="P113" s="86" t="str">
        <f t="shared" si="33"/>
        <v/>
      </c>
      <c r="R113" s="404"/>
      <c r="S113" s="407" t="str">
        <f t="shared" si="38"/>
        <v/>
      </c>
      <c r="T113" s="130" t="str">
        <f t="shared" si="34"/>
        <v/>
      </c>
      <c r="U113" s="70"/>
      <c r="V113" s="404"/>
      <c r="W113" s="70"/>
      <c r="X113" s="404"/>
      <c r="Z113" s="407" t="str">
        <f t="shared" si="39"/>
        <v/>
      </c>
      <c r="AA113" s="130" t="str">
        <f t="shared" si="35"/>
        <v/>
      </c>
      <c r="AB113" s="407" t="str">
        <f t="shared" si="36"/>
        <v/>
      </c>
      <c r="AC113" s="130" t="str">
        <f t="shared" si="37"/>
        <v/>
      </c>
      <c r="AD113" s="461"/>
    </row>
    <row r="114" spans="2:30" x14ac:dyDescent="0.2">
      <c r="B114" s="514"/>
      <c r="C114" s="515"/>
      <c r="D114" s="515"/>
      <c r="E114" s="19"/>
      <c r="F114" s="141"/>
      <c r="G114" s="151" t="str">
        <f>IF(E114="","",IF($C$7&gt;12,IF(E114="computer",F114*Hulpsheets!$AX$4,F114*Hulpsheets!$AX$5),(IF(E114="computer",F114*Hulpsheets!$AX$4,F114*Hulpsheets!$AX$5)*$C$7/12)))</f>
        <v/>
      </c>
      <c r="H114" s="151" t="str">
        <f>IF(E114="","",IF($C$7&lt;13,0,IF($C$7&gt;24,IF(E114="computer",F114*Hulpsheets!$AY$4,F114*Hulpsheets!$AY$5),IF(E114="computer",F114*Hulpsheets!$AY$4,F114*Hulpsheets!$AY$5)*($C$7-12)/12)))</f>
        <v/>
      </c>
      <c r="I114" s="151" t="str">
        <f>IF(E114="","",IF($C$7&lt;24,0,IF($C$7&gt;36,IF(E114="computer",F114*Hulpsheets!$AZ$4,F114*Hulpsheets!$AZ$5),IF(E114="computer",F114*Hulpsheets!$AZ$4,F114*Hulpsheets!$AZ$5)*($C$7-24)/12)))</f>
        <v/>
      </c>
      <c r="J114" s="151" t="str">
        <f>IF(E114="","",IF($C$7&lt;36,0,IF($C$7&gt;48,IF(E114="computer",F114*Hulpsheets!$BA$4,F114*Hulpsheets!$BA$5),IF(E114="computer",F114*Hulpsheets!$BA$4,F114*Hulpsheets!$BA$5)*($C$7-36)/12)))</f>
        <v/>
      </c>
      <c r="K114" s="151" t="str">
        <f>IF(E114="","",IF($C$7&lt;48,0,IF($C$7&gt;48,IF(E114="computer",F114*Hulpsheets!$BB$4,F114*Hulpsheets!$BB$5),IF(E114="computer",F114*Hulpsheets!$BB$4,F114*Hulpsheets!$BB$5)*($C$7-48)/12)))</f>
        <v/>
      </c>
      <c r="L114" s="429" t="s">
        <v>120</v>
      </c>
      <c r="M114" s="257" t="str">
        <f>IF(LEN($C$5)&lt;=1,
    "",
    IF(
        OR($C$5="Overige (zorg-)instellingen",$C$5="Onderneming"),
        IF(Basisgegevens!$C$5="Ja",
            IFERROR(
                INDEX(Hulpsheets!$AO$3:$AR$18,
                    MATCH($C$9,Hulpsheets!$AN$3:$AN$18,0),
                    MATCH($C$6,Hulpsheets!$AO$3:$AR$3,0)
                ),
                ""
            ),
            IFERROR(
                INDEX(Hulpsheets!$AH$3:$AK$18,
                    MATCH($C$9,Hulpsheets!$AG$3:$AG$18,0),
                    MATCH($C$6,Hulpsheets!$AH$3:$AK$3,0)
                ),
                ""
            )
        ),
        IF($L114="Niet-economische activiteit",
            100%,
            IF(Basisgegevens!$C$5="Ja",
                IFERROR(
                    INDEX(Hulpsheets!$AO$3:$AR$18,
                        MATCH($C$9,Hulpsheets!$AN$3:$AN$18,0),
                        MATCH($C$6,Hulpsheets!$AO$3:$AR$3,0)
                    ),
                    ""
                ),
                IFERROR(
                    INDEX(Hulpsheets!$AH$3:$AK$18,
                        MATCH($C$9,Hulpsheets!$AG$3:$AG$18,0),
                        MATCH($C$6,Hulpsheets!$AH$3:$AK$3,0)
                    ),
                    ""
                )
            )
        )
    )
)</f>
        <v/>
      </c>
      <c r="N114" s="397">
        <f t="shared" si="31"/>
        <v>0</v>
      </c>
      <c r="O114" s="77" t="str">
        <f t="shared" si="32"/>
        <v/>
      </c>
      <c r="P114" s="86" t="str">
        <f t="shared" si="33"/>
        <v/>
      </c>
      <c r="R114" s="404"/>
      <c r="S114" s="407" t="str">
        <f t="shared" si="38"/>
        <v/>
      </c>
      <c r="T114" s="130" t="str">
        <f t="shared" si="34"/>
        <v/>
      </c>
      <c r="U114" s="70"/>
      <c r="V114" s="404"/>
      <c r="W114" s="70"/>
      <c r="X114" s="404"/>
      <c r="Z114" s="407" t="str">
        <f t="shared" si="39"/>
        <v/>
      </c>
      <c r="AA114" s="130" t="str">
        <f t="shared" si="35"/>
        <v/>
      </c>
      <c r="AB114" s="407" t="str">
        <f t="shared" si="36"/>
        <v/>
      </c>
      <c r="AC114" s="130" t="str">
        <f t="shared" si="37"/>
        <v/>
      </c>
      <c r="AD114" s="461"/>
    </row>
    <row r="115" spans="2:30" x14ac:dyDescent="0.2">
      <c r="B115" s="514"/>
      <c r="C115" s="515"/>
      <c r="D115" s="515"/>
      <c r="E115" s="19"/>
      <c r="F115" s="141"/>
      <c r="G115" s="151" t="str">
        <f>IF(E115="","",IF($C$7&gt;12,IF(E115="computer",F115*Hulpsheets!$AX$4,F115*Hulpsheets!$AX$5),(IF(E115="computer",F115*Hulpsheets!$AX$4,F115*Hulpsheets!$AX$5)*$C$7/12)))</f>
        <v/>
      </c>
      <c r="H115" s="151" t="str">
        <f>IF(E115="","",IF($C$7&lt;13,0,IF($C$7&gt;24,IF(E115="computer",F115*Hulpsheets!$AY$4,F115*Hulpsheets!$AY$5),IF(E115="computer",F115*Hulpsheets!$AY$4,F115*Hulpsheets!$AY$5)*($C$7-12)/12)))</f>
        <v/>
      </c>
      <c r="I115" s="151" t="str">
        <f>IF(E115="","",IF($C$7&lt;24,0,IF($C$7&gt;36,IF(E115="computer",F115*Hulpsheets!$AZ$4,F115*Hulpsheets!$AZ$5),IF(E115="computer",F115*Hulpsheets!$AZ$4,F115*Hulpsheets!$AZ$5)*($C$7-24)/12)))</f>
        <v/>
      </c>
      <c r="J115" s="151" t="str">
        <f>IF(E115="","",IF($C$7&lt;36,0,IF($C$7&gt;48,IF(E115="computer",F115*Hulpsheets!$BA$4,F115*Hulpsheets!$BA$5),IF(E115="computer",F115*Hulpsheets!$BA$4,F115*Hulpsheets!$BA$5)*($C$7-36)/12)))</f>
        <v/>
      </c>
      <c r="K115" s="151" t="str">
        <f>IF(E115="","",IF($C$7&lt;48,0,IF($C$7&gt;48,IF(E115="computer",F115*Hulpsheets!$BB$4,F115*Hulpsheets!$BB$5),IF(E115="computer",F115*Hulpsheets!$BB$4,F115*Hulpsheets!$BB$5)*($C$7-48)/12)))</f>
        <v/>
      </c>
      <c r="L115" s="429" t="s">
        <v>120</v>
      </c>
      <c r="M115" s="257" t="str">
        <f>IF(LEN($C$5)&lt;=1,
    "",
    IF(
        OR($C$5="Overige (zorg-)instellingen",$C$5="Onderneming"),
        IF(Basisgegevens!$C$5="Ja",
            IFERROR(
                INDEX(Hulpsheets!$AO$3:$AR$18,
                    MATCH($C$9,Hulpsheets!$AN$3:$AN$18,0),
                    MATCH($C$6,Hulpsheets!$AO$3:$AR$3,0)
                ),
                ""
            ),
            IFERROR(
                INDEX(Hulpsheets!$AH$3:$AK$18,
                    MATCH($C$9,Hulpsheets!$AG$3:$AG$18,0),
                    MATCH($C$6,Hulpsheets!$AH$3:$AK$3,0)
                ),
                ""
            )
        ),
        IF($L115="Niet-economische activiteit",
            100%,
            IF(Basisgegevens!$C$5="Ja",
                IFERROR(
                    INDEX(Hulpsheets!$AO$3:$AR$18,
                        MATCH($C$9,Hulpsheets!$AN$3:$AN$18,0),
                        MATCH($C$6,Hulpsheets!$AO$3:$AR$3,0)
                    ),
                    ""
                ),
                IFERROR(
                    INDEX(Hulpsheets!$AH$3:$AK$18,
                        MATCH($C$9,Hulpsheets!$AG$3:$AG$18,0),
                        MATCH($C$6,Hulpsheets!$AH$3:$AK$3,0)
                    ),
                    ""
                )
            )
        )
    )
)</f>
        <v/>
      </c>
      <c r="N115" s="397">
        <f t="shared" si="31"/>
        <v>0</v>
      </c>
      <c r="O115" s="77" t="str">
        <f t="shared" si="32"/>
        <v/>
      </c>
      <c r="P115" s="86" t="str">
        <f t="shared" si="33"/>
        <v/>
      </c>
      <c r="R115" s="404"/>
      <c r="S115" s="407" t="str">
        <f t="shared" si="38"/>
        <v/>
      </c>
      <c r="T115" s="130" t="str">
        <f t="shared" si="34"/>
        <v/>
      </c>
      <c r="U115" s="70"/>
      <c r="V115" s="404"/>
      <c r="W115" s="70"/>
      <c r="X115" s="404"/>
      <c r="Z115" s="407" t="str">
        <f t="shared" si="39"/>
        <v/>
      </c>
      <c r="AA115" s="130" t="str">
        <f t="shared" si="35"/>
        <v/>
      </c>
      <c r="AB115" s="407" t="str">
        <f t="shared" si="36"/>
        <v/>
      </c>
      <c r="AC115" s="130" t="str">
        <f t="shared" si="37"/>
        <v/>
      </c>
      <c r="AD115" s="461"/>
    </row>
    <row r="116" spans="2:30" x14ac:dyDescent="0.2">
      <c r="B116" s="514"/>
      <c r="C116" s="515"/>
      <c r="D116" s="515"/>
      <c r="E116" s="19"/>
      <c r="F116" s="141"/>
      <c r="G116" s="151" t="str">
        <f>IF(E116="","",IF($C$7&gt;12,IF(E116="computer",F116*Hulpsheets!$AX$4,F116*Hulpsheets!$AX$5),(IF(E116="computer",F116*Hulpsheets!$AX$4,F116*Hulpsheets!$AX$5)*$C$7/12)))</f>
        <v/>
      </c>
      <c r="H116" s="151" t="str">
        <f>IF(E116="","",IF($C$7&lt;13,0,IF($C$7&gt;24,IF(E116="computer",F116*Hulpsheets!$AY$4,F116*Hulpsheets!$AY$5),IF(E116="computer",F116*Hulpsheets!$AY$4,F116*Hulpsheets!$AY$5)*($C$7-12)/12)))</f>
        <v/>
      </c>
      <c r="I116" s="151" t="str">
        <f>IF(E116="","",IF($C$7&lt;24,0,IF($C$7&gt;36,IF(E116="computer",F116*Hulpsheets!$AZ$4,F116*Hulpsheets!$AZ$5),IF(E116="computer",F116*Hulpsheets!$AZ$4,F116*Hulpsheets!$AZ$5)*($C$7-24)/12)))</f>
        <v/>
      </c>
      <c r="J116" s="151" t="str">
        <f>IF(E116="","",IF($C$7&lt;36,0,IF($C$7&gt;48,IF(E116="computer",F116*Hulpsheets!$BA$4,F116*Hulpsheets!$BA$5),IF(E116="computer",F116*Hulpsheets!$BA$4,F116*Hulpsheets!$BA$5)*($C$7-36)/12)))</f>
        <v/>
      </c>
      <c r="K116" s="151" t="str">
        <f>IF(E116="","",IF($C$7&lt;48,0,IF($C$7&gt;48,IF(E116="computer",F116*Hulpsheets!$BB$4,F116*Hulpsheets!$BB$5),IF(E116="computer",F116*Hulpsheets!$BB$4,F116*Hulpsheets!$BB$5)*($C$7-48)/12)))</f>
        <v/>
      </c>
      <c r="L116" s="429" t="s">
        <v>120</v>
      </c>
      <c r="M116" s="257" t="str">
        <f>IF(LEN($C$5)&lt;=1,
    "",
    IF(
        OR($C$5="Overige (zorg-)instellingen",$C$5="Onderneming"),
        IF(Basisgegevens!$C$5="Ja",
            IFERROR(
                INDEX(Hulpsheets!$AO$3:$AR$18,
                    MATCH($C$9,Hulpsheets!$AN$3:$AN$18,0),
                    MATCH($C$6,Hulpsheets!$AO$3:$AR$3,0)
                ),
                ""
            ),
            IFERROR(
                INDEX(Hulpsheets!$AH$3:$AK$18,
                    MATCH($C$9,Hulpsheets!$AG$3:$AG$18,0),
                    MATCH($C$6,Hulpsheets!$AH$3:$AK$3,0)
                ),
                ""
            )
        ),
        IF($L116="Niet-economische activiteit",
            100%,
            IF(Basisgegevens!$C$5="Ja",
                IFERROR(
                    INDEX(Hulpsheets!$AO$3:$AR$18,
                        MATCH($C$9,Hulpsheets!$AN$3:$AN$18,0),
                        MATCH($C$6,Hulpsheets!$AO$3:$AR$3,0)
                    ),
                    ""
                ),
                IFERROR(
                    INDEX(Hulpsheets!$AH$3:$AK$18,
                        MATCH($C$9,Hulpsheets!$AG$3:$AG$18,0),
                        MATCH($C$6,Hulpsheets!$AH$3:$AK$3,0)
                    ),
                    ""
                )
            )
        )
    )
)</f>
        <v/>
      </c>
      <c r="N116" s="397">
        <f t="shared" si="31"/>
        <v>0</v>
      </c>
      <c r="O116" s="77" t="str">
        <f t="shared" si="32"/>
        <v/>
      </c>
      <c r="P116" s="86" t="str">
        <f t="shared" si="33"/>
        <v/>
      </c>
      <c r="R116" s="404"/>
      <c r="S116" s="407" t="str">
        <f t="shared" si="38"/>
        <v/>
      </c>
      <c r="T116" s="130" t="str">
        <f t="shared" si="34"/>
        <v/>
      </c>
      <c r="U116" s="70"/>
      <c r="V116" s="404"/>
      <c r="W116" s="70"/>
      <c r="X116" s="404"/>
      <c r="Z116" s="407" t="str">
        <f t="shared" si="39"/>
        <v/>
      </c>
      <c r="AA116" s="130" t="str">
        <f t="shared" si="35"/>
        <v/>
      </c>
      <c r="AB116" s="407" t="str">
        <f t="shared" si="36"/>
        <v/>
      </c>
      <c r="AC116" s="130" t="str">
        <f t="shared" si="37"/>
        <v/>
      </c>
      <c r="AD116" s="461"/>
    </row>
    <row r="117" spans="2:30" ht="13.5" thickBot="1" x14ac:dyDescent="0.25">
      <c r="B117" s="514"/>
      <c r="C117" s="515"/>
      <c r="D117" s="515"/>
      <c r="E117" s="19"/>
      <c r="F117" s="141"/>
      <c r="G117" s="151" t="str">
        <f>IF(E117="","",IF($C$7&gt;12,IF(E117="computer",F117*Hulpsheets!$AX$4,F117*Hulpsheets!$AX$5),(IF(E117="computer",F117*Hulpsheets!$AX$4,F117*Hulpsheets!$AX$5)*$C$7/12)))</f>
        <v/>
      </c>
      <c r="H117" s="151" t="str">
        <f>IF(E117="","",IF($C$7&lt;13,0,IF($C$7&gt;24,IF(E117="computer",F117*Hulpsheets!$AY$4,F117*Hulpsheets!$AY$5),IF(E117="computer",F117*Hulpsheets!$AY$4,F117*Hulpsheets!$AY$5)*($C$7-12)/12)))</f>
        <v/>
      </c>
      <c r="I117" s="151" t="str">
        <f>IF(E117="","",IF($C$7&lt;24,0,IF($C$7&gt;36,IF(E117="computer",F117*Hulpsheets!$AZ$4,F117*Hulpsheets!$AZ$5),IF(E117="computer",F117*Hulpsheets!$AZ$4,F117*Hulpsheets!$AZ$5)*($C$7-24)/12)))</f>
        <v/>
      </c>
      <c r="J117" s="151" t="str">
        <f>IF(E117="","",IF($C$7&lt;36,0,IF($C$7&gt;48,IF(E117="computer",F117*Hulpsheets!$BA$4,F117*Hulpsheets!$BA$5),IF(E117="computer",F117*Hulpsheets!$BA$4,F117*Hulpsheets!$BA$5)*($C$7-36)/12)))</f>
        <v/>
      </c>
      <c r="K117" s="151" t="str">
        <f>IF(E117="","",IF($C$7&lt;48,0,IF($C$7&gt;48,IF(E117="computer",F117*Hulpsheets!$BB$4,F117*Hulpsheets!$BB$5),IF(E117="computer",F117*Hulpsheets!$BB$4,F117*Hulpsheets!$BB$5)*($C$7-48)/12)))</f>
        <v/>
      </c>
      <c r="L117" s="429" t="s">
        <v>120</v>
      </c>
      <c r="M117" s="257" t="str">
        <f>IF(LEN($C$5)&lt;=1,
    "",
    IF(
        OR($C$5="Overige (zorg-)instellingen",$C$5="Onderneming"),
        IF(Basisgegevens!$C$5="Ja",
            IFERROR(
                INDEX(Hulpsheets!$AO$3:$AR$18,
                    MATCH($C$9,Hulpsheets!$AN$3:$AN$18,0),
                    MATCH($C$6,Hulpsheets!$AO$3:$AR$3,0)
                ),
                ""
            ),
            IFERROR(
                INDEX(Hulpsheets!$AH$3:$AK$18,
                    MATCH($C$9,Hulpsheets!$AG$3:$AG$18,0),
                    MATCH($C$6,Hulpsheets!$AH$3:$AK$3,0)
                ),
                ""
            )
        ),
        IF($L117="Niet-economische activiteit",
            100%,
            IF(Basisgegevens!$C$5="Ja",
                IFERROR(
                    INDEX(Hulpsheets!$AO$3:$AR$18,
                        MATCH($C$9,Hulpsheets!$AN$3:$AN$18,0),
                        MATCH($C$6,Hulpsheets!$AO$3:$AR$3,0)
                    ),
                    ""
                ),
                IFERROR(
                    INDEX(Hulpsheets!$AH$3:$AK$18,
                        MATCH($C$9,Hulpsheets!$AG$3:$AG$18,0),
                        MATCH($C$6,Hulpsheets!$AH$3:$AK$3,0)
                    ),
                    ""
                )
            )
        )
    )
)</f>
        <v/>
      </c>
      <c r="N117" s="397">
        <f t="shared" si="31"/>
        <v>0</v>
      </c>
      <c r="O117" s="77" t="str">
        <f t="shared" si="32"/>
        <v/>
      </c>
      <c r="P117" s="86" t="str">
        <f t="shared" si="33"/>
        <v/>
      </c>
      <c r="R117" s="404"/>
      <c r="S117" s="407" t="str">
        <f t="shared" si="38"/>
        <v/>
      </c>
      <c r="T117" s="130" t="str">
        <f t="shared" si="34"/>
        <v/>
      </c>
      <c r="U117" s="70"/>
      <c r="V117" s="404"/>
      <c r="W117" s="70"/>
      <c r="X117" s="404"/>
      <c r="Z117" s="407" t="str">
        <f t="shared" si="39"/>
        <v/>
      </c>
      <c r="AA117" s="130" t="str">
        <f t="shared" si="35"/>
        <v/>
      </c>
      <c r="AB117" s="407" t="str">
        <f t="shared" si="36"/>
        <v/>
      </c>
      <c r="AC117" s="130" t="str">
        <f t="shared" si="37"/>
        <v/>
      </c>
      <c r="AD117" s="461"/>
    </row>
    <row r="118" spans="2:30" ht="13.5" hidden="1" outlineLevel="1" thickBot="1" x14ac:dyDescent="0.25">
      <c r="B118" s="514"/>
      <c r="C118" s="515"/>
      <c r="D118" s="515"/>
      <c r="E118" s="19"/>
      <c r="F118" s="141"/>
      <c r="G118" s="151" t="str">
        <f>IF(E118="","",IF($C$7&gt;12,IF(E118="computer",F118*Hulpsheets!$AX$4,F118*Hulpsheets!$AX$5),(IF(E118="computer",F118*Hulpsheets!$AX$4,F118*Hulpsheets!$AX$5)*$C$7/12)))</f>
        <v/>
      </c>
      <c r="H118" s="151" t="str">
        <f>IF(E118="","",IF($C$7&lt;13,0,IF($C$7&gt;24,IF(E118="computer",F118*Hulpsheets!$AY$4,F118*Hulpsheets!$AY$5),IF(E118="computer",F118*Hulpsheets!$AY$4,F118*Hulpsheets!$AY$5)*($C$7-12)/12)))</f>
        <v/>
      </c>
      <c r="I118" s="151" t="str">
        <f>IF(E118="","",IF($C$7&lt;24,0,IF($C$7&gt;36,IF(E118="computer",F118*Hulpsheets!$AZ$4,F118*Hulpsheets!$AZ$5),IF(E118="computer",F118*Hulpsheets!$AZ$4,F118*Hulpsheets!$AZ$5)*($C$7-24)/12)))</f>
        <v/>
      </c>
      <c r="J118" s="151" t="str">
        <f>IF(E118="","",IF($C$7&lt;36,0,IF($C$7&gt;48,IF(E118="computer",F118*Hulpsheets!$BA$4,F118*Hulpsheets!$BA$5),IF(E118="computer",F118*Hulpsheets!$BA$4,F118*Hulpsheets!$BA$5)*($C$7-36)/12)))</f>
        <v/>
      </c>
      <c r="K118" s="151" t="str">
        <f>IF(E118="","",IF($C$7&lt;48,0,IF($C$7&gt;48,IF(E118="computer",F118*Hulpsheets!$BB$4,F118*Hulpsheets!$BB$5),IF(E118="computer",F118*Hulpsheets!$BB$4,F118*Hulpsheets!$BB$5)*($C$7-48)/12)))</f>
        <v/>
      </c>
      <c r="L118" s="429" t="s">
        <v>120</v>
      </c>
      <c r="M118" s="257" t="str">
        <f>IF(LEN($C$5)&lt;=1,
    "",
    IF(
        OR($C$5="Overige (zorg-)instellingen",$C$5="Onderneming"),
        IF(Basisgegevens!$C$5="Ja",
            IFERROR(
                INDEX(Hulpsheets!$AO$3:$AR$18,
                    MATCH($C$9,Hulpsheets!$AN$3:$AN$18,0),
                    MATCH($C$6,Hulpsheets!$AO$3:$AR$3,0)
                ),
                ""
            ),
            IFERROR(
                INDEX(Hulpsheets!$AH$3:$AK$18,
                    MATCH($C$9,Hulpsheets!$AG$3:$AG$18,0),
                    MATCH($C$6,Hulpsheets!$AH$3:$AK$3,0)
                ),
                ""
            )
        ),
        IF($L118="Niet-economische activiteit",
            100%,
            IF(Basisgegevens!$C$5="Ja",
                IFERROR(
                    INDEX(Hulpsheets!$AO$3:$AR$18,
                        MATCH($C$9,Hulpsheets!$AN$3:$AN$18,0),
                        MATCH($C$6,Hulpsheets!$AO$3:$AR$3,0)
                    ),
                    ""
                ),
                IFERROR(
                    INDEX(Hulpsheets!$AH$3:$AK$18,
                        MATCH($C$9,Hulpsheets!$AG$3:$AG$18,0),
                        MATCH($C$6,Hulpsheets!$AH$3:$AK$3,0)
                    ),
                    ""
                )
            )
        )
    )
)</f>
        <v/>
      </c>
      <c r="N118" s="397">
        <f t="shared" si="31"/>
        <v>0</v>
      </c>
      <c r="O118" s="77" t="str">
        <f t="shared" si="32"/>
        <v/>
      </c>
      <c r="P118" s="86" t="str">
        <f t="shared" si="33"/>
        <v/>
      </c>
      <c r="R118" s="404"/>
      <c r="S118" s="407" t="str">
        <f t="shared" si="38"/>
        <v/>
      </c>
      <c r="T118" s="130" t="str">
        <f t="shared" si="34"/>
        <v/>
      </c>
      <c r="U118" s="70"/>
      <c r="V118" s="404"/>
      <c r="W118" s="70"/>
      <c r="X118" s="404"/>
      <c r="Z118" s="407" t="str">
        <f t="shared" si="39"/>
        <v/>
      </c>
      <c r="AA118" s="130" t="str">
        <f t="shared" si="35"/>
        <v/>
      </c>
      <c r="AB118" s="407" t="str">
        <f t="shared" si="36"/>
        <v/>
      </c>
      <c r="AC118" s="130" t="str">
        <f t="shared" si="37"/>
        <v/>
      </c>
      <c r="AD118" s="461"/>
    </row>
    <row r="119" spans="2:30" ht="13.5" hidden="1" outlineLevel="1" thickBot="1" x14ac:dyDescent="0.25">
      <c r="B119" s="514"/>
      <c r="C119" s="515"/>
      <c r="D119" s="515"/>
      <c r="E119" s="19"/>
      <c r="F119" s="141"/>
      <c r="G119" s="151" t="str">
        <f>IF(E119="","",IF($C$7&gt;12,IF(E119="computer",F119*Hulpsheets!$AX$4,F119*Hulpsheets!$AX$5),(IF(E119="computer",F119*Hulpsheets!$AX$4,F119*Hulpsheets!$AX$5)*$C$7/12)))</f>
        <v/>
      </c>
      <c r="H119" s="151" t="str">
        <f>IF(E119="","",IF($C$7&lt;13,0,IF($C$7&gt;24,IF(E119="computer",F119*Hulpsheets!$AY$4,F119*Hulpsheets!$AY$5),IF(E119="computer",F119*Hulpsheets!$AY$4,F119*Hulpsheets!$AY$5)*($C$7-12)/12)))</f>
        <v/>
      </c>
      <c r="I119" s="151" t="str">
        <f>IF(E119="","",IF($C$7&lt;24,0,IF($C$7&gt;36,IF(E119="computer",F119*Hulpsheets!$AZ$4,F119*Hulpsheets!$AZ$5),IF(E119="computer",F119*Hulpsheets!$AZ$4,F119*Hulpsheets!$AZ$5)*($C$7-24)/12)))</f>
        <v/>
      </c>
      <c r="J119" s="151" t="str">
        <f>IF(E119="","",IF($C$7&lt;36,0,IF($C$7&gt;48,IF(E119="computer",F119*Hulpsheets!$BA$4,F119*Hulpsheets!$BA$5),IF(E119="computer",F119*Hulpsheets!$BA$4,F119*Hulpsheets!$BA$5)*($C$7-36)/12)))</f>
        <v/>
      </c>
      <c r="K119" s="151" t="str">
        <f>IF(E119="","",IF($C$7&lt;48,0,IF($C$7&gt;48,IF(E119="computer",F119*Hulpsheets!$BB$4,F119*Hulpsheets!$BB$5),IF(E119="computer",F119*Hulpsheets!$BB$4,F119*Hulpsheets!$BB$5)*($C$7-48)/12)))</f>
        <v/>
      </c>
      <c r="L119" s="429" t="s">
        <v>120</v>
      </c>
      <c r="M119" s="257" t="str">
        <f>IF(LEN($C$5)&lt;=1,
    "",
    IF(
        OR($C$5="Overige (zorg-)instellingen",$C$5="Onderneming"),
        IF(Basisgegevens!$C$5="Ja",
            IFERROR(
                INDEX(Hulpsheets!$AO$3:$AR$18,
                    MATCH($C$9,Hulpsheets!$AN$3:$AN$18,0),
                    MATCH($C$6,Hulpsheets!$AO$3:$AR$3,0)
                ),
                ""
            ),
            IFERROR(
                INDEX(Hulpsheets!$AH$3:$AK$18,
                    MATCH($C$9,Hulpsheets!$AG$3:$AG$18,0),
                    MATCH($C$6,Hulpsheets!$AH$3:$AK$3,0)
                ),
                ""
            )
        ),
        IF($L119="Niet-economische activiteit",
            100%,
            IF(Basisgegevens!$C$5="Ja",
                IFERROR(
                    INDEX(Hulpsheets!$AO$3:$AR$18,
                        MATCH($C$9,Hulpsheets!$AN$3:$AN$18,0),
                        MATCH($C$6,Hulpsheets!$AO$3:$AR$3,0)
                    ),
                    ""
                ),
                IFERROR(
                    INDEX(Hulpsheets!$AH$3:$AK$18,
                        MATCH($C$9,Hulpsheets!$AG$3:$AG$18,0),
                        MATCH($C$6,Hulpsheets!$AH$3:$AK$3,0)
                    ),
                    ""
                )
            )
        )
    )
)</f>
        <v/>
      </c>
      <c r="N119" s="397">
        <f t="shared" si="31"/>
        <v>0</v>
      </c>
      <c r="O119" s="77" t="str">
        <f t="shared" si="32"/>
        <v/>
      </c>
      <c r="P119" s="86" t="str">
        <f t="shared" si="33"/>
        <v/>
      </c>
      <c r="R119" s="404"/>
      <c r="S119" s="407" t="str">
        <f t="shared" si="38"/>
        <v/>
      </c>
      <c r="T119" s="130" t="str">
        <f t="shared" si="34"/>
        <v/>
      </c>
      <c r="U119" s="70"/>
      <c r="V119" s="404"/>
      <c r="W119" s="70"/>
      <c r="X119" s="404"/>
      <c r="Z119" s="407" t="str">
        <f t="shared" si="39"/>
        <v/>
      </c>
      <c r="AA119" s="130" t="str">
        <f t="shared" si="35"/>
        <v/>
      </c>
      <c r="AB119" s="407" t="str">
        <f t="shared" si="36"/>
        <v/>
      </c>
      <c r="AC119" s="130" t="str">
        <f t="shared" si="37"/>
        <v/>
      </c>
      <c r="AD119" s="461"/>
    </row>
    <row r="120" spans="2:30" ht="13.5" hidden="1" outlineLevel="1" thickBot="1" x14ac:dyDescent="0.25">
      <c r="B120" s="514"/>
      <c r="C120" s="515"/>
      <c r="D120" s="515"/>
      <c r="E120" s="19"/>
      <c r="F120" s="141"/>
      <c r="G120" s="151" t="str">
        <f>IF(E120="","",IF($C$7&gt;12,IF(E120="computer",F120*Hulpsheets!$AX$4,F120*Hulpsheets!$AX$5),(IF(E120="computer",F120*Hulpsheets!$AX$4,F120*Hulpsheets!$AX$5)*$C$7/12)))</f>
        <v/>
      </c>
      <c r="H120" s="151" t="str">
        <f>IF(E120="","",IF($C$7&lt;13,0,IF($C$7&gt;24,IF(E120="computer",F120*Hulpsheets!$AY$4,F120*Hulpsheets!$AY$5),IF(E120="computer",F120*Hulpsheets!$AY$4,F120*Hulpsheets!$AY$5)*($C$7-12)/12)))</f>
        <v/>
      </c>
      <c r="I120" s="151" t="str">
        <f>IF(E120="","",IF($C$7&lt;24,0,IF($C$7&gt;36,IF(E120="computer",F120*Hulpsheets!$AZ$4,F120*Hulpsheets!$AZ$5),IF(E120="computer",F120*Hulpsheets!$AZ$4,F120*Hulpsheets!$AZ$5)*($C$7-24)/12)))</f>
        <v/>
      </c>
      <c r="J120" s="151" t="str">
        <f>IF(E120="","",IF($C$7&lt;36,0,IF($C$7&gt;48,IF(E120="computer",F120*Hulpsheets!$BA$4,F120*Hulpsheets!$BA$5),IF(E120="computer",F120*Hulpsheets!$BA$4,F120*Hulpsheets!$BA$5)*($C$7-36)/12)))</f>
        <v/>
      </c>
      <c r="K120" s="151" t="str">
        <f>IF(E120="","",IF($C$7&lt;48,0,IF($C$7&gt;48,IF(E120="computer",F120*Hulpsheets!$BB$4,F120*Hulpsheets!$BB$5),IF(E120="computer",F120*Hulpsheets!$BB$4,F120*Hulpsheets!$BB$5)*($C$7-48)/12)))</f>
        <v/>
      </c>
      <c r="L120" s="429" t="s">
        <v>120</v>
      </c>
      <c r="M120" s="257" t="str">
        <f>IF(LEN($C$5)&lt;=1,
    "",
    IF(
        OR($C$5="Overige (zorg-)instellingen",$C$5="Onderneming"),
        IF(Basisgegevens!$C$5="Ja",
            IFERROR(
                INDEX(Hulpsheets!$AO$3:$AR$18,
                    MATCH($C$9,Hulpsheets!$AN$3:$AN$18,0),
                    MATCH($C$6,Hulpsheets!$AO$3:$AR$3,0)
                ),
                ""
            ),
            IFERROR(
                INDEX(Hulpsheets!$AH$3:$AK$18,
                    MATCH($C$9,Hulpsheets!$AG$3:$AG$18,0),
                    MATCH($C$6,Hulpsheets!$AH$3:$AK$3,0)
                ),
                ""
            )
        ),
        IF($L120="Niet-economische activiteit",
            100%,
            IF(Basisgegevens!$C$5="Ja",
                IFERROR(
                    INDEX(Hulpsheets!$AO$3:$AR$18,
                        MATCH($C$9,Hulpsheets!$AN$3:$AN$18,0),
                        MATCH($C$6,Hulpsheets!$AO$3:$AR$3,0)
                    ),
                    ""
                ),
                IFERROR(
                    INDEX(Hulpsheets!$AH$3:$AK$18,
                        MATCH($C$9,Hulpsheets!$AG$3:$AG$18,0),
                        MATCH($C$6,Hulpsheets!$AH$3:$AK$3,0)
                    ),
                    ""
                )
            )
        )
    )
)</f>
        <v/>
      </c>
      <c r="N120" s="397">
        <f t="shared" si="31"/>
        <v>0</v>
      </c>
      <c r="O120" s="77" t="str">
        <f t="shared" si="32"/>
        <v/>
      </c>
      <c r="P120" s="86" t="str">
        <f t="shared" si="33"/>
        <v/>
      </c>
      <c r="R120" s="404"/>
      <c r="S120" s="407" t="str">
        <f t="shared" si="38"/>
        <v/>
      </c>
      <c r="T120" s="130" t="str">
        <f t="shared" si="34"/>
        <v/>
      </c>
      <c r="U120" s="70"/>
      <c r="V120" s="404"/>
      <c r="W120" s="70"/>
      <c r="X120" s="404"/>
      <c r="Z120" s="407" t="str">
        <f t="shared" si="39"/>
        <v/>
      </c>
      <c r="AA120" s="130" t="str">
        <f t="shared" si="35"/>
        <v/>
      </c>
      <c r="AB120" s="407" t="str">
        <f t="shared" si="36"/>
        <v/>
      </c>
      <c r="AC120" s="130" t="str">
        <f t="shared" si="37"/>
        <v/>
      </c>
      <c r="AD120" s="461"/>
    </row>
    <row r="121" spans="2:30" ht="13.5" hidden="1" outlineLevel="1" thickBot="1" x14ac:dyDescent="0.25">
      <c r="B121" s="514"/>
      <c r="C121" s="515"/>
      <c r="D121" s="515"/>
      <c r="E121" s="19"/>
      <c r="F121" s="141"/>
      <c r="G121" s="151" t="str">
        <f>IF(E121="","",IF($C$7&gt;12,IF(E121="computer",F121*Hulpsheets!$AX$4,F121*Hulpsheets!$AX$5),(IF(E121="computer",F121*Hulpsheets!$AX$4,F121*Hulpsheets!$AX$5)*$C$7/12)))</f>
        <v/>
      </c>
      <c r="H121" s="151" t="str">
        <f>IF(E121="","",IF($C$7&lt;13,0,IF($C$7&gt;24,IF(E121="computer",F121*Hulpsheets!$AY$4,F121*Hulpsheets!$AY$5),IF(E121="computer",F121*Hulpsheets!$AY$4,F121*Hulpsheets!$AY$5)*($C$7-12)/12)))</f>
        <v/>
      </c>
      <c r="I121" s="151" t="str">
        <f>IF(E121="","",IF($C$7&lt;24,0,IF($C$7&gt;36,IF(E121="computer",F121*Hulpsheets!$AZ$4,F121*Hulpsheets!$AZ$5),IF(E121="computer",F121*Hulpsheets!$AZ$4,F121*Hulpsheets!$AZ$5)*($C$7-24)/12)))</f>
        <v/>
      </c>
      <c r="J121" s="151" t="str">
        <f>IF(E121="","",IF($C$7&lt;36,0,IF($C$7&gt;48,IF(E121="computer",F121*Hulpsheets!$BA$4,F121*Hulpsheets!$BA$5),IF(E121="computer",F121*Hulpsheets!$BA$4,F121*Hulpsheets!$BA$5)*($C$7-36)/12)))</f>
        <v/>
      </c>
      <c r="K121" s="151" t="str">
        <f>IF(E121="","",IF($C$7&lt;48,0,IF($C$7&gt;48,IF(E121="computer",F121*Hulpsheets!$BB$4,F121*Hulpsheets!$BB$5),IF(E121="computer",F121*Hulpsheets!$BB$4,F121*Hulpsheets!$BB$5)*($C$7-48)/12)))</f>
        <v/>
      </c>
      <c r="L121" s="429" t="s">
        <v>120</v>
      </c>
      <c r="M121" s="257" t="str">
        <f>IF(LEN($C$5)&lt;=1,
    "",
    IF(
        OR($C$5="Overige (zorg-)instellingen",$C$5="Onderneming"),
        IF(Basisgegevens!$C$5="Ja",
            IFERROR(
                INDEX(Hulpsheets!$AO$3:$AR$18,
                    MATCH($C$9,Hulpsheets!$AN$3:$AN$18,0),
                    MATCH($C$6,Hulpsheets!$AO$3:$AR$3,0)
                ),
                ""
            ),
            IFERROR(
                INDEX(Hulpsheets!$AH$3:$AK$18,
                    MATCH($C$9,Hulpsheets!$AG$3:$AG$18,0),
                    MATCH($C$6,Hulpsheets!$AH$3:$AK$3,0)
                ),
                ""
            )
        ),
        IF($L121="Niet-economische activiteit",
            100%,
            IF(Basisgegevens!$C$5="Ja",
                IFERROR(
                    INDEX(Hulpsheets!$AO$3:$AR$18,
                        MATCH($C$9,Hulpsheets!$AN$3:$AN$18,0),
                        MATCH($C$6,Hulpsheets!$AO$3:$AR$3,0)
                    ),
                    ""
                ),
                IFERROR(
                    INDEX(Hulpsheets!$AH$3:$AK$18,
                        MATCH($C$9,Hulpsheets!$AG$3:$AG$18,0),
                        MATCH($C$6,Hulpsheets!$AH$3:$AK$3,0)
                    ),
                    ""
                )
            )
        )
    )
)</f>
        <v/>
      </c>
      <c r="N121" s="397">
        <f t="shared" si="31"/>
        <v>0</v>
      </c>
      <c r="O121" s="77" t="str">
        <f t="shared" si="32"/>
        <v/>
      </c>
      <c r="P121" s="86" t="str">
        <f t="shared" si="33"/>
        <v/>
      </c>
      <c r="R121" s="404"/>
      <c r="S121" s="407" t="str">
        <f t="shared" si="38"/>
        <v/>
      </c>
      <c r="T121" s="130" t="str">
        <f t="shared" si="34"/>
        <v/>
      </c>
      <c r="U121" s="70"/>
      <c r="V121" s="404"/>
      <c r="W121" s="70"/>
      <c r="X121" s="404"/>
      <c r="Z121" s="407" t="str">
        <f t="shared" si="39"/>
        <v/>
      </c>
      <c r="AA121" s="130" t="str">
        <f t="shared" si="35"/>
        <v/>
      </c>
      <c r="AB121" s="407" t="str">
        <f t="shared" si="36"/>
        <v/>
      </c>
      <c r="AC121" s="130" t="str">
        <f t="shared" si="37"/>
        <v/>
      </c>
      <c r="AD121" s="461"/>
    </row>
    <row r="122" spans="2:30" ht="13.5" hidden="1" outlineLevel="1" thickBot="1" x14ac:dyDescent="0.25">
      <c r="B122" s="514"/>
      <c r="C122" s="515"/>
      <c r="D122" s="515"/>
      <c r="E122" s="19"/>
      <c r="F122" s="141"/>
      <c r="G122" s="151" t="str">
        <f>IF(E122="","",IF($C$7&gt;12,IF(E122="computer",F122*Hulpsheets!$AX$4,F122*Hulpsheets!$AX$5),(IF(E122="computer",F122*Hulpsheets!$AX$4,F122*Hulpsheets!$AX$5)*$C$7/12)))</f>
        <v/>
      </c>
      <c r="H122" s="151" t="str">
        <f>IF(E122="","",IF($C$7&lt;13,0,IF($C$7&gt;24,IF(E122="computer",F122*Hulpsheets!$AY$4,F122*Hulpsheets!$AY$5),IF(E122="computer",F122*Hulpsheets!$AY$4,F122*Hulpsheets!$AY$5)*($C$7-12)/12)))</f>
        <v/>
      </c>
      <c r="I122" s="151" t="str">
        <f>IF(E122="","",IF($C$7&lt;24,0,IF($C$7&gt;36,IF(E122="computer",F122*Hulpsheets!$AZ$4,F122*Hulpsheets!$AZ$5),IF(E122="computer",F122*Hulpsheets!$AZ$4,F122*Hulpsheets!$AZ$5)*($C$7-24)/12)))</f>
        <v/>
      </c>
      <c r="J122" s="151" t="str">
        <f>IF(E122="","",IF($C$7&lt;36,0,IF($C$7&gt;48,IF(E122="computer",F122*Hulpsheets!$BA$4,F122*Hulpsheets!$BA$5),IF(E122="computer",F122*Hulpsheets!$BA$4,F122*Hulpsheets!$BA$5)*($C$7-36)/12)))</f>
        <v/>
      </c>
      <c r="K122" s="151" t="str">
        <f>IF(E122="","",IF($C$7&lt;48,0,IF($C$7&gt;48,IF(E122="computer",F122*Hulpsheets!$BB$4,F122*Hulpsheets!$BB$5),IF(E122="computer",F122*Hulpsheets!$BB$4,F122*Hulpsheets!$BB$5)*($C$7-48)/12)))</f>
        <v/>
      </c>
      <c r="L122" s="429" t="s">
        <v>120</v>
      </c>
      <c r="M122" s="257" t="str">
        <f>IF(LEN($C$5)&lt;=1,
    "",
    IF(
        OR($C$5="Overige (zorg-)instellingen",$C$5="Onderneming"),
        IF(Basisgegevens!$C$5="Ja",
            IFERROR(
                INDEX(Hulpsheets!$AO$3:$AR$18,
                    MATCH($C$9,Hulpsheets!$AN$3:$AN$18,0),
                    MATCH($C$6,Hulpsheets!$AO$3:$AR$3,0)
                ),
                ""
            ),
            IFERROR(
                INDEX(Hulpsheets!$AH$3:$AK$18,
                    MATCH($C$9,Hulpsheets!$AG$3:$AG$18,0),
                    MATCH($C$6,Hulpsheets!$AH$3:$AK$3,0)
                ),
                ""
            )
        ),
        IF($L122="Niet-economische activiteit",
            100%,
            IF(Basisgegevens!$C$5="Ja",
                IFERROR(
                    INDEX(Hulpsheets!$AO$3:$AR$18,
                        MATCH($C$9,Hulpsheets!$AN$3:$AN$18,0),
                        MATCH($C$6,Hulpsheets!$AO$3:$AR$3,0)
                    ),
                    ""
                ),
                IFERROR(
                    INDEX(Hulpsheets!$AH$3:$AK$18,
                        MATCH($C$9,Hulpsheets!$AG$3:$AG$18,0),
                        MATCH($C$6,Hulpsheets!$AH$3:$AK$3,0)
                    ),
                    ""
                )
            )
        )
    )
)</f>
        <v/>
      </c>
      <c r="N122" s="397">
        <f t="shared" si="31"/>
        <v>0</v>
      </c>
      <c r="O122" s="77" t="str">
        <f t="shared" si="32"/>
        <v/>
      </c>
      <c r="P122" s="86" t="str">
        <f t="shared" si="33"/>
        <v/>
      </c>
      <c r="R122" s="404"/>
      <c r="S122" s="407" t="str">
        <f t="shared" si="38"/>
        <v/>
      </c>
      <c r="T122" s="130" t="str">
        <f t="shared" si="34"/>
        <v/>
      </c>
      <c r="U122" s="70"/>
      <c r="V122" s="404"/>
      <c r="W122" s="70"/>
      <c r="X122" s="404"/>
      <c r="Z122" s="407" t="str">
        <f t="shared" si="39"/>
        <v/>
      </c>
      <c r="AA122" s="130" t="str">
        <f t="shared" si="35"/>
        <v/>
      </c>
      <c r="AB122" s="407" t="str">
        <f t="shared" si="36"/>
        <v/>
      </c>
      <c r="AC122" s="130" t="str">
        <f t="shared" si="37"/>
        <v/>
      </c>
      <c r="AD122" s="461"/>
    </row>
    <row r="123" spans="2:30" ht="13.5" hidden="1" outlineLevel="1" thickBot="1" x14ac:dyDescent="0.25">
      <c r="B123" s="514"/>
      <c r="C123" s="515"/>
      <c r="D123" s="515"/>
      <c r="E123" s="19"/>
      <c r="F123" s="141"/>
      <c r="G123" s="151" t="str">
        <f>IF(E123="","",IF($C$7&gt;12,IF(E123="computer",F123*Hulpsheets!$AX$4,F123*Hulpsheets!$AX$5),(IF(E123="computer",F123*Hulpsheets!$AX$4,F123*Hulpsheets!$AX$5)*$C$7/12)))</f>
        <v/>
      </c>
      <c r="H123" s="151" t="str">
        <f>IF(E123="","",IF($C$7&lt;13,0,IF($C$7&gt;24,IF(E123="computer",F123*Hulpsheets!$AY$4,F123*Hulpsheets!$AY$5),IF(E123="computer",F123*Hulpsheets!$AY$4,F123*Hulpsheets!$AY$5)*($C$7-12)/12)))</f>
        <v/>
      </c>
      <c r="I123" s="151" t="str">
        <f>IF(E123="","",IF($C$7&lt;24,0,IF($C$7&gt;36,IF(E123="computer",F123*Hulpsheets!$AZ$4,F123*Hulpsheets!$AZ$5),IF(E123="computer",F123*Hulpsheets!$AZ$4,F123*Hulpsheets!$AZ$5)*($C$7-24)/12)))</f>
        <v/>
      </c>
      <c r="J123" s="151" t="str">
        <f>IF(E123="","",IF($C$7&lt;36,0,IF($C$7&gt;48,IF(E123="computer",F123*Hulpsheets!$BA$4,F123*Hulpsheets!$BA$5),IF(E123="computer",F123*Hulpsheets!$BA$4,F123*Hulpsheets!$BA$5)*($C$7-36)/12)))</f>
        <v/>
      </c>
      <c r="K123" s="151" t="str">
        <f>IF(E123="","",IF($C$7&lt;48,0,IF($C$7&gt;48,IF(E123="computer",F123*Hulpsheets!$BB$4,F123*Hulpsheets!$BB$5),IF(E123="computer",F123*Hulpsheets!$BB$4,F123*Hulpsheets!$BB$5)*($C$7-48)/12)))</f>
        <v/>
      </c>
      <c r="L123" s="429" t="s">
        <v>120</v>
      </c>
      <c r="M123" s="257" t="str">
        <f>IF(LEN($C$5)&lt;=1,
    "",
    IF(
        OR($C$5="Overige (zorg-)instellingen",$C$5="Onderneming"),
        IF(Basisgegevens!$C$5="Ja",
            IFERROR(
                INDEX(Hulpsheets!$AO$3:$AR$18,
                    MATCH($C$9,Hulpsheets!$AN$3:$AN$18,0),
                    MATCH($C$6,Hulpsheets!$AO$3:$AR$3,0)
                ),
                ""
            ),
            IFERROR(
                INDEX(Hulpsheets!$AH$3:$AK$18,
                    MATCH($C$9,Hulpsheets!$AG$3:$AG$18,0),
                    MATCH($C$6,Hulpsheets!$AH$3:$AK$3,0)
                ),
                ""
            )
        ),
        IF($L123="Niet-economische activiteit",
            100%,
            IF(Basisgegevens!$C$5="Ja",
                IFERROR(
                    INDEX(Hulpsheets!$AO$3:$AR$18,
                        MATCH($C$9,Hulpsheets!$AN$3:$AN$18,0),
                        MATCH($C$6,Hulpsheets!$AO$3:$AR$3,0)
                    ),
                    ""
                ),
                IFERROR(
                    INDEX(Hulpsheets!$AH$3:$AK$18,
                        MATCH($C$9,Hulpsheets!$AG$3:$AG$18,0),
                        MATCH($C$6,Hulpsheets!$AH$3:$AK$3,0)
                    ),
                    ""
                )
            )
        )
    )
)</f>
        <v/>
      </c>
      <c r="N123" s="397">
        <f t="shared" si="31"/>
        <v>0</v>
      </c>
      <c r="O123" s="77" t="str">
        <f t="shared" si="32"/>
        <v/>
      </c>
      <c r="P123" s="86" t="str">
        <f t="shared" si="33"/>
        <v/>
      </c>
      <c r="R123" s="404"/>
      <c r="S123" s="407" t="str">
        <f t="shared" si="38"/>
        <v/>
      </c>
      <c r="T123" s="130" t="str">
        <f t="shared" si="34"/>
        <v/>
      </c>
      <c r="U123" s="70"/>
      <c r="V123" s="404"/>
      <c r="W123" s="70"/>
      <c r="X123" s="404"/>
      <c r="Z123" s="407" t="str">
        <f t="shared" si="39"/>
        <v/>
      </c>
      <c r="AA123" s="130" t="str">
        <f t="shared" si="35"/>
        <v/>
      </c>
      <c r="AB123" s="407" t="str">
        <f t="shared" si="36"/>
        <v/>
      </c>
      <c r="AC123" s="130" t="str">
        <f t="shared" si="37"/>
        <v/>
      </c>
      <c r="AD123" s="461"/>
    </row>
    <row r="124" spans="2:30" ht="13.5" hidden="1" outlineLevel="1" thickBot="1" x14ac:dyDescent="0.25">
      <c r="B124" s="514"/>
      <c r="C124" s="515"/>
      <c r="D124" s="515"/>
      <c r="E124" s="19"/>
      <c r="F124" s="141"/>
      <c r="G124" s="151" t="str">
        <f>IF(E124="","",IF($C$7&gt;12,IF(E124="computer",F124*Hulpsheets!$AX$4,F124*Hulpsheets!$AX$5),(IF(E124="computer",F124*Hulpsheets!$AX$4,F124*Hulpsheets!$AX$5)*$C$7/12)))</f>
        <v/>
      </c>
      <c r="H124" s="151" t="str">
        <f>IF(E124="","",IF($C$7&lt;13,0,IF($C$7&gt;24,IF(E124="computer",F124*Hulpsheets!$AY$4,F124*Hulpsheets!$AY$5),IF(E124="computer",F124*Hulpsheets!$AY$4,F124*Hulpsheets!$AY$5)*($C$7-12)/12)))</f>
        <v/>
      </c>
      <c r="I124" s="151" t="str">
        <f>IF(E124="","",IF($C$7&lt;24,0,IF($C$7&gt;36,IF(E124="computer",F124*Hulpsheets!$AZ$4,F124*Hulpsheets!$AZ$5),IF(E124="computer",F124*Hulpsheets!$AZ$4,F124*Hulpsheets!$AZ$5)*($C$7-24)/12)))</f>
        <v/>
      </c>
      <c r="J124" s="151" t="str">
        <f>IF(E124="","",IF($C$7&lt;36,0,IF($C$7&gt;48,IF(E124="computer",F124*Hulpsheets!$BA$4,F124*Hulpsheets!$BA$5),IF(E124="computer",F124*Hulpsheets!$BA$4,F124*Hulpsheets!$BA$5)*($C$7-36)/12)))</f>
        <v/>
      </c>
      <c r="K124" s="151" t="str">
        <f>IF(E124="","",IF($C$7&lt;48,0,IF($C$7&gt;48,IF(E124="computer",F124*Hulpsheets!$BB$4,F124*Hulpsheets!$BB$5),IF(E124="computer",F124*Hulpsheets!$BB$4,F124*Hulpsheets!$BB$5)*($C$7-48)/12)))</f>
        <v/>
      </c>
      <c r="L124" s="429" t="s">
        <v>120</v>
      </c>
      <c r="M124" s="257" t="str">
        <f>IF(LEN($C$5)&lt;=1,
    "",
    IF(
        OR($C$5="Overige (zorg-)instellingen",$C$5="Onderneming"),
        IF(Basisgegevens!$C$5="Ja",
            IFERROR(
                INDEX(Hulpsheets!$AO$3:$AR$18,
                    MATCH($C$9,Hulpsheets!$AN$3:$AN$18,0),
                    MATCH($C$6,Hulpsheets!$AO$3:$AR$3,0)
                ),
                ""
            ),
            IFERROR(
                INDEX(Hulpsheets!$AH$3:$AK$18,
                    MATCH($C$9,Hulpsheets!$AG$3:$AG$18,0),
                    MATCH($C$6,Hulpsheets!$AH$3:$AK$3,0)
                ),
                ""
            )
        ),
        IF($L124="Niet-economische activiteit",
            100%,
            IF(Basisgegevens!$C$5="Ja",
                IFERROR(
                    INDEX(Hulpsheets!$AO$3:$AR$18,
                        MATCH($C$9,Hulpsheets!$AN$3:$AN$18,0),
                        MATCH($C$6,Hulpsheets!$AO$3:$AR$3,0)
                    ),
                    ""
                ),
                IFERROR(
                    INDEX(Hulpsheets!$AH$3:$AK$18,
                        MATCH($C$9,Hulpsheets!$AG$3:$AG$18,0),
                        MATCH($C$6,Hulpsheets!$AH$3:$AK$3,0)
                    ),
                    ""
                )
            )
        )
    )
)</f>
        <v/>
      </c>
      <c r="N124" s="397">
        <f t="shared" si="31"/>
        <v>0</v>
      </c>
      <c r="O124" s="77" t="str">
        <f t="shared" si="32"/>
        <v/>
      </c>
      <c r="P124" s="86" t="str">
        <f t="shared" si="33"/>
        <v/>
      </c>
      <c r="R124" s="404"/>
      <c r="S124" s="407" t="str">
        <f t="shared" si="38"/>
        <v/>
      </c>
      <c r="T124" s="130" t="str">
        <f t="shared" si="34"/>
        <v/>
      </c>
      <c r="U124" s="70"/>
      <c r="V124" s="404"/>
      <c r="W124" s="70"/>
      <c r="X124" s="404"/>
      <c r="Z124" s="407" t="str">
        <f t="shared" si="39"/>
        <v/>
      </c>
      <c r="AA124" s="130" t="str">
        <f t="shared" si="35"/>
        <v/>
      </c>
      <c r="AB124" s="407" t="str">
        <f t="shared" si="36"/>
        <v/>
      </c>
      <c r="AC124" s="130" t="str">
        <f t="shared" si="37"/>
        <v/>
      </c>
      <c r="AD124" s="461"/>
    </row>
    <row r="125" spans="2:30" ht="13.5" hidden="1" outlineLevel="1" thickBot="1" x14ac:dyDescent="0.25">
      <c r="B125" s="514"/>
      <c r="C125" s="515"/>
      <c r="D125" s="515"/>
      <c r="E125" s="19"/>
      <c r="F125" s="141"/>
      <c r="G125" s="151" t="str">
        <f>IF(E125="","",IF($C$7&gt;12,IF(E125="computer",F125*Hulpsheets!$AX$4,F125*Hulpsheets!$AX$5),(IF(E125="computer",F125*Hulpsheets!$AX$4,F125*Hulpsheets!$AX$5)*$C$7/12)))</f>
        <v/>
      </c>
      <c r="H125" s="151" t="str">
        <f>IF(E125="","",IF($C$7&lt;13,0,IF($C$7&gt;24,IF(E125="computer",F125*Hulpsheets!$AY$4,F125*Hulpsheets!$AY$5),IF(E125="computer",F125*Hulpsheets!$AY$4,F125*Hulpsheets!$AY$5)*($C$7-12)/12)))</f>
        <v/>
      </c>
      <c r="I125" s="151" t="str">
        <f>IF(E125="","",IF($C$7&lt;24,0,IF($C$7&gt;36,IF(E125="computer",F125*Hulpsheets!$AZ$4,F125*Hulpsheets!$AZ$5),IF(E125="computer",F125*Hulpsheets!$AZ$4,F125*Hulpsheets!$AZ$5)*($C$7-24)/12)))</f>
        <v/>
      </c>
      <c r="J125" s="151" t="str">
        <f>IF(E125="","",IF($C$7&lt;36,0,IF($C$7&gt;48,IF(E125="computer",F125*Hulpsheets!$BA$4,F125*Hulpsheets!$BA$5),IF(E125="computer",F125*Hulpsheets!$BA$4,F125*Hulpsheets!$BA$5)*($C$7-36)/12)))</f>
        <v/>
      </c>
      <c r="K125" s="151" t="str">
        <f>IF(E125="","",IF($C$7&lt;48,0,IF($C$7&gt;48,IF(E125="computer",F125*Hulpsheets!$BB$4,F125*Hulpsheets!$BB$5),IF(E125="computer",F125*Hulpsheets!$BB$4,F125*Hulpsheets!$BB$5)*($C$7-48)/12)))</f>
        <v/>
      </c>
      <c r="L125" s="429" t="s">
        <v>120</v>
      </c>
      <c r="M125" s="257" t="str">
        <f>IF(LEN($C$5)&lt;=1,
    "",
    IF(
        OR($C$5="Overige (zorg-)instellingen",$C$5="Onderneming"),
        IF(Basisgegevens!$C$5="Ja",
            IFERROR(
                INDEX(Hulpsheets!$AO$3:$AR$18,
                    MATCH($C$9,Hulpsheets!$AN$3:$AN$18,0),
                    MATCH($C$6,Hulpsheets!$AO$3:$AR$3,0)
                ),
                ""
            ),
            IFERROR(
                INDEX(Hulpsheets!$AH$3:$AK$18,
                    MATCH($C$9,Hulpsheets!$AG$3:$AG$18,0),
                    MATCH($C$6,Hulpsheets!$AH$3:$AK$3,0)
                ),
                ""
            )
        ),
        IF($L125="Niet-economische activiteit",
            100%,
            IF(Basisgegevens!$C$5="Ja",
                IFERROR(
                    INDEX(Hulpsheets!$AO$3:$AR$18,
                        MATCH($C$9,Hulpsheets!$AN$3:$AN$18,0),
                        MATCH($C$6,Hulpsheets!$AO$3:$AR$3,0)
                    ),
                    ""
                ),
                IFERROR(
                    INDEX(Hulpsheets!$AH$3:$AK$18,
                        MATCH($C$9,Hulpsheets!$AG$3:$AG$18,0),
                        MATCH($C$6,Hulpsheets!$AH$3:$AK$3,0)
                    ),
                    ""
                )
            )
        )
    )
)</f>
        <v/>
      </c>
      <c r="N125" s="397">
        <f t="shared" si="31"/>
        <v>0</v>
      </c>
      <c r="O125" s="77" t="str">
        <f t="shared" si="32"/>
        <v/>
      </c>
      <c r="P125" s="86" t="str">
        <f t="shared" si="33"/>
        <v/>
      </c>
      <c r="R125" s="404"/>
      <c r="S125" s="407" t="str">
        <f t="shared" si="38"/>
        <v/>
      </c>
      <c r="T125" s="130" t="str">
        <f t="shared" si="34"/>
        <v/>
      </c>
      <c r="U125" s="70"/>
      <c r="V125" s="404"/>
      <c r="W125" s="70"/>
      <c r="X125" s="404"/>
      <c r="Z125" s="407" t="str">
        <f t="shared" si="39"/>
        <v/>
      </c>
      <c r="AA125" s="130" t="str">
        <f t="shared" si="35"/>
        <v/>
      </c>
      <c r="AB125" s="407" t="str">
        <f t="shared" si="36"/>
        <v/>
      </c>
      <c r="AC125" s="130" t="str">
        <f t="shared" si="37"/>
        <v/>
      </c>
      <c r="AD125" s="461"/>
    </row>
    <row r="126" spans="2:30" ht="13.5" hidden="1" outlineLevel="1" thickBot="1" x14ac:dyDescent="0.25">
      <c r="B126" s="514"/>
      <c r="C126" s="515"/>
      <c r="D126" s="515"/>
      <c r="E126" s="19"/>
      <c r="F126" s="141"/>
      <c r="G126" s="151" t="str">
        <f>IF(E126="","",IF($C$7&gt;12,IF(E126="computer",F126*Hulpsheets!$AX$4,F126*Hulpsheets!$AX$5),(IF(E126="computer",F126*Hulpsheets!$AX$4,F126*Hulpsheets!$AX$5)*$C$7/12)))</f>
        <v/>
      </c>
      <c r="H126" s="151" t="str">
        <f>IF(E126="","",IF($C$7&lt;13,0,IF($C$7&gt;24,IF(E126="computer",F126*Hulpsheets!$AY$4,F126*Hulpsheets!$AY$5),IF(E126="computer",F126*Hulpsheets!$AY$4,F126*Hulpsheets!$AY$5)*($C$7-12)/12)))</f>
        <v/>
      </c>
      <c r="I126" s="151" t="str">
        <f>IF(E126="","",IF($C$7&lt;24,0,IF($C$7&gt;36,IF(E126="computer",F126*Hulpsheets!$AZ$4,F126*Hulpsheets!$AZ$5),IF(E126="computer",F126*Hulpsheets!$AZ$4,F126*Hulpsheets!$AZ$5)*($C$7-24)/12)))</f>
        <v/>
      </c>
      <c r="J126" s="151" t="str">
        <f>IF(E126="","",IF($C$7&lt;36,0,IF($C$7&gt;48,IF(E126="computer",F126*Hulpsheets!$BA$4,F126*Hulpsheets!$BA$5),IF(E126="computer",F126*Hulpsheets!$BA$4,F126*Hulpsheets!$BA$5)*($C$7-36)/12)))</f>
        <v/>
      </c>
      <c r="K126" s="151" t="str">
        <f>IF(E126="","",IF($C$7&lt;48,0,IF($C$7&gt;48,IF(E126="computer",F126*Hulpsheets!$BB$4,F126*Hulpsheets!$BB$5),IF(E126="computer",F126*Hulpsheets!$BB$4,F126*Hulpsheets!$BB$5)*($C$7-48)/12)))</f>
        <v/>
      </c>
      <c r="L126" s="429" t="s">
        <v>120</v>
      </c>
      <c r="M126" s="257" t="str">
        <f>IF(LEN($C$5)&lt;=1,
    "",
    IF(
        OR($C$5="Overige (zorg-)instellingen",$C$5="Onderneming"),
        IF(Basisgegevens!$C$5="Ja",
            IFERROR(
                INDEX(Hulpsheets!$AO$3:$AR$18,
                    MATCH($C$9,Hulpsheets!$AN$3:$AN$18,0),
                    MATCH($C$6,Hulpsheets!$AO$3:$AR$3,0)
                ),
                ""
            ),
            IFERROR(
                INDEX(Hulpsheets!$AH$3:$AK$18,
                    MATCH($C$9,Hulpsheets!$AG$3:$AG$18,0),
                    MATCH($C$6,Hulpsheets!$AH$3:$AK$3,0)
                ),
                ""
            )
        ),
        IF($L126="Niet-economische activiteit",
            100%,
            IF(Basisgegevens!$C$5="Ja",
                IFERROR(
                    INDEX(Hulpsheets!$AO$3:$AR$18,
                        MATCH($C$9,Hulpsheets!$AN$3:$AN$18,0),
                        MATCH($C$6,Hulpsheets!$AO$3:$AR$3,0)
                    ),
                    ""
                ),
                IFERROR(
                    INDEX(Hulpsheets!$AH$3:$AK$18,
                        MATCH($C$9,Hulpsheets!$AG$3:$AG$18,0),
                        MATCH($C$6,Hulpsheets!$AH$3:$AK$3,0)
                    ),
                    ""
                )
            )
        )
    )
)</f>
        <v/>
      </c>
      <c r="N126" s="397">
        <f t="shared" si="31"/>
        <v>0</v>
      </c>
      <c r="O126" s="77" t="str">
        <f t="shared" si="32"/>
        <v/>
      </c>
      <c r="P126" s="86" t="str">
        <f t="shared" si="33"/>
        <v/>
      </c>
      <c r="R126" s="404"/>
      <c r="S126" s="407" t="str">
        <f t="shared" si="38"/>
        <v/>
      </c>
      <c r="T126" s="130" t="str">
        <f t="shared" si="34"/>
        <v/>
      </c>
      <c r="U126" s="70"/>
      <c r="V126" s="404"/>
      <c r="W126" s="70"/>
      <c r="X126" s="404"/>
      <c r="Z126" s="407" t="str">
        <f t="shared" si="39"/>
        <v/>
      </c>
      <c r="AA126" s="130" t="str">
        <f t="shared" si="35"/>
        <v/>
      </c>
      <c r="AB126" s="407" t="str">
        <f t="shared" si="36"/>
        <v/>
      </c>
      <c r="AC126" s="130" t="str">
        <f t="shared" si="37"/>
        <v/>
      </c>
      <c r="AD126" s="461"/>
    </row>
    <row r="127" spans="2:30" ht="13.5" hidden="1" outlineLevel="1" thickBot="1" x14ac:dyDescent="0.25">
      <c r="B127" s="527"/>
      <c r="C127" s="528"/>
      <c r="D127" s="528"/>
      <c r="E127" s="228"/>
      <c r="F127" s="150"/>
      <c r="G127" s="243" t="str">
        <f>IF(E127="","",IF($C$7&gt;12,IF(E127="computer",F127*Hulpsheets!$AX$4,F127*Hulpsheets!$AX$5),(IF(E127="computer",F127*Hulpsheets!$AX$4,F127*Hulpsheets!$AX$5)*$C$7/12)))</f>
        <v/>
      </c>
      <c r="H127" s="243" t="str">
        <f>IF(E127="","",IF($C$7&lt;13,0,IF($C$7&gt;24,IF(E127="computer",F127*Hulpsheets!$AY$4,F127*Hulpsheets!$AY$5),IF(E127="computer",F127*Hulpsheets!$AY$4,F127*Hulpsheets!$AY$5)*($C$7-12)/12)))</f>
        <v/>
      </c>
      <c r="I127" s="243" t="str">
        <f>IF(E127="","",IF($C$7&lt;24,0,IF($C$7&gt;36,IF(E127="computer",F127*Hulpsheets!$AZ$4,F127*Hulpsheets!$AZ$5),IF(E127="computer",F127*Hulpsheets!$AZ$4,F127*Hulpsheets!$AZ$5)*($C$7-24)/12)))</f>
        <v/>
      </c>
      <c r="J127" s="243" t="str">
        <f>IF(E127="","",IF($C$7&lt;36,0,IF($C$7&gt;48,IF(E127="computer",F127*Hulpsheets!$BA$4,F127*Hulpsheets!$BA$5),IF(E127="computer",F127*Hulpsheets!$BA$4,F127*Hulpsheets!$BA$5)*($C$7-36)/12)))</f>
        <v/>
      </c>
      <c r="K127" s="243" t="str">
        <f>IF(E127="","",IF($C$7&lt;48,0,IF($C$7&gt;48,IF(E127="computer",F127*Hulpsheets!$BB$4,F127*Hulpsheets!$BB$5),IF(E127="computer",F127*Hulpsheets!$BB$4,F127*Hulpsheets!$BB$5)*($C$7-48)/12)))</f>
        <v/>
      </c>
      <c r="L127" s="428" t="s">
        <v>120</v>
      </c>
      <c r="M127" s="427" t="str">
        <f>IF(LEN($C$5)&lt;=1,
    "",
    IF(
        OR($C$5="Overige (zorg-)instellingen",$C$5="Onderneming"),
        IF(Basisgegevens!$C$5="Ja",
            IFERROR(
                INDEX(Hulpsheets!$AO$3:$AR$18,
                    MATCH($C$9,Hulpsheets!$AN$3:$AN$18,0),
                    MATCH($C$6,Hulpsheets!$AO$3:$AR$3,0)
                ),
                ""
            ),
            IFERROR(
                INDEX(Hulpsheets!$AH$3:$AK$18,
                    MATCH($C$9,Hulpsheets!$AG$3:$AG$18,0),
                    MATCH($C$6,Hulpsheets!$AH$3:$AK$3,0)
                ),
                ""
            )
        ),
        IF($L127="Niet-economische activiteit",
            100%,
            IF(Basisgegevens!$C$5="Ja",
                IFERROR(
                    INDEX(Hulpsheets!$AO$3:$AR$18,
                        MATCH($C$9,Hulpsheets!$AN$3:$AN$18,0),
                        MATCH($C$6,Hulpsheets!$AO$3:$AR$3,0)
                    ),
                    ""
                ),
                IFERROR(
                    INDEX(Hulpsheets!$AH$3:$AK$18,
                        MATCH($C$9,Hulpsheets!$AG$3:$AG$18,0),
                        MATCH($C$6,Hulpsheets!$AH$3:$AK$3,0)
                    ),
                    ""
                )
            )
        )
    )
)</f>
        <v/>
      </c>
      <c r="N127" s="397">
        <f t="shared" si="31"/>
        <v>0</v>
      </c>
      <c r="O127" s="87" t="str">
        <f t="shared" si="32"/>
        <v/>
      </c>
      <c r="P127" s="88" t="str">
        <f t="shared" si="33"/>
        <v/>
      </c>
      <c r="R127" s="405"/>
      <c r="S127" s="407" t="str">
        <f t="shared" si="38"/>
        <v/>
      </c>
      <c r="T127" s="365" t="str">
        <f t="shared" si="34"/>
        <v/>
      </c>
      <c r="U127" s="70"/>
      <c r="V127" s="405"/>
      <c r="W127" s="70"/>
      <c r="X127" s="405"/>
      <c r="Z127" s="407" t="str">
        <f t="shared" si="39"/>
        <v/>
      </c>
      <c r="AA127" s="365" t="str">
        <f t="shared" si="35"/>
        <v/>
      </c>
      <c r="AB127" s="407" t="str">
        <f t="shared" si="36"/>
        <v/>
      </c>
      <c r="AC127" s="365" t="str">
        <f t="shared" si="37"/>
        <v/>
      </c>
      <c r="AD127" s="461"/>
    </row>
    <row r="128" spans="2:30" ht="13.5" collapsed="1" thickBot="1" x14ac:dyDescent="0.25">
      <c r="B128" s="32"/>
      <c r="C128" s="32"/>
      <c r="D128" s="103"/>
      <c r="E128" s="110"/>
      <c r="F128" s="110"/>
      <c r="G128" s="111"/>
      <c r="H128" s="112"/>
      <c r="I128" s="29"/>
      <c r="J128" s="111"/>
      <c r="L128" s="418" t="s">
        <v>102</v>
      </c>
      <c r="M128" s="78"/>
      <c r="N128" s="101">
        <f>SUM(N103:N127)</f>
        <v>0</v>
      </c>
      <c r="O128" s="101">
        <f>SUM(O103:O127)</f>
        <v>0</v>
      </c>
      <c r="P128" s="101">
        <f>SUM(P103:P127)</f>
        <v>0</v>
      </c>
      <c r="Q128" s="29"/>
      <c r="R128" s="364">
        <f>SUM(R103:R127)</f>
        <v>0</v>
      </c>
      <c r="S128" s="364">
        <f>SUM(S103:S127)</f>
        <v>0</v>
      </c>
      <c r="T128" s="364">
        <f>SUM(T103:T127)</f>
        <v>0</v>
      </c>
      <c r="V128" s="364">
        <f>SUM(V103:V127)</f>
        <v>0</v>
      </c>
      <c r="W128" s="70"/>
      <c r="X128" s="364">
        <f>SUM(X103:X127)</f>
        <v>0</v>
      </c>
      <c r="Z128" s="364">
        <f>SUM(Z103:Z127)</f>
        <v>0</v>
      </c>
      <c r="AA128" s="364">
        <f>SUM(AA103:AA127)</f>
        <v>0</v>
      </c>
      <c r="AB128" s="364">
        <f>SUM(AB103:AB127)</f>
        <v>0</v>
      </c>
      <c r="AC128" s="364">
        <f>SUM(AC103:AC127)</f>
        <v>0</v>
      </c>
      <c r="AD128" s="462"/>
    </row>
    <row r="129" spans="1:30" ht="13.5" thickBot="1" x14ac:dyDescent="0.25">
      <c r="B129" s="32"/>
      <c r="C129" s="32"/>
      <c r="D129" s="103"/>
      <c r="E129" s="110"/>
      <c r="F129" s="110"/>
      <c r="G129" s="111"/>
      <c r="H129" s="112"/>
      <c r="I129" s="29"/>
      <c r="J129" s="111"/>
      <c r="U129" s="100"/>
      <c r="V129" s="100"/>
      <c r="W129" s="100"/>
      <c r="X129" s="100"/>
      <c r="Z129" s="100"/>
      <c r="AA129" s="100"/>
      <c r="AB129" s="100"/>
    </row>
    <row r="130" spans="1:30" ht="15" customHeight="1" thickBot="1" x14ac:dyDescent="0.25">
      <c r="B130" s="503" t="s">
        <v>122</v>
      </c>
      <c r="C130" s="503"/>
      <c r="D130" s="503"/>
      <c r="E130" s="503"/>
      <c r="F130" s="29"/>
      <c r="I130" s="29"/>
      <c r="P130" s="29"/>
      <c r="Q130" s="29"/>
      <c r="R130" s="406" t="s">
        <v>87</v>
      </c>
      <c r="S130" s="401"/>
      <c r="T130" s="402"/>
      <c r="U130" s="29"/>
      <c r="V130" s="498" t="s">
        <v>61</v>
      </c>
      <c r="W130" s="6"/>
      <c r="X130" s="498" t="s">
        <v>62</v>
      </c>
      <c r="Z130" s="401"/>
      <c r="AA130" s="402"/>
      <c r="AB130" s="412"/>
      <c r="AC130" s="413"/>
      <c r="AD130" s="463"/>
    </row>
    <row r="131" spans="1:30" ht="13.5" thickBot="1" x14ac:dyDescent="0.25">
      <c r="B131" s="106"/>
      <c r="C131" s="106"/>
      <c r="D131" s="107"/>
      <c r="E131" s="107"/>
      <c r="G131" s="107"/>
      <c r="H131" s="108"/>
      <c r="I131" s="95"/>
      <c r="J131" s="107"/>
      <c r="K131" s="107"/>
      <c r="L131" s="107"/>
      <c r="P131" s="29"/>
      <c r="Q131" s="29"/>
      <c r="R131" s="6"/>
      <c r="S131" s="6"/>
      <c r="T131" s="6"/>
      <c r="U131" s="29"/>
      <c r="V131" s="499"/>
      <c r="W131" s="6"/>
      <c r="X131" s="499"/>
      <c r="Z131" s="6"/>
      <c r="AA131" s="6"/>
      <c r="AB131" s="6"/>
      <c r="AC131" s="97"/>
      <c r="AD131" s="97"/>
    </row>
    <row r="132" spans="1:30" ht="21" customHeight="1" thickBot="1" x14ac:dyDescent="0.25">
      <c r="A132" s="120"/>
      <c r="B132" s="504" t="s">
        <v>109</v>
      </c>
      <c r="C132" s="505"/>
      <c r="D132" s="505"/>
      <c r="E132" s="505"/>
      <c r="F132" s="505"/>
      <c r="G132" s="505"/>
      <c r="H132" s="505"/>
      <c r="I132" s="505"/>
      <c r="J132" s="505"/>
      <c r="K132" s="506"/>
      <c r="L132" s="236" t="s">
        <v>235</v>
      </c>
      <c r="M132" s="143" t="s">
        <v>94</v>
      </c>
      <c r="N132" s="237" t="s">
        <v>66</v>
      </c>
      <c r="O132" s="237" t="s">
        <v>95</v>
      </c>
      <c r="P132" s="237" t="s">
        <v>96</v>
      </c>
      <c r="Q132" s="120"/>
      <c r="R132" s="239" t="s">
        <v>68</v>
      </c>
      <c r="S132" s="238" t="s">
        <v>97</v>
      </c>
      <c r="T132" s="238" t="s">
        <v>70</v>
      </c>
      <c r="U132" s="119"/>
      <c r="V132" s="239" t="s">
        <v>68</v>
      </c>
      <c r="W132" s="409"/>
      <c r="X132" s="239" t="s">
        <v>68</v>
      </c>
      <c r="Y132" s="120"/>
      <c r="Z132" s="238" t="s">
        <v>97</v>
      </c>
      <c r="AA132" s="238" t="s">
        <v>70</v>
      </c>
      <c r="AB132" s="238" t="s">
        <v>97</v>
      </c>
      <c r="AC132" s="238" t="s">
        <v>70</v>
      </c>
      <c r="AD132" s="118"/>
    </row>
    <row r="133" spans="1:30" x14ac:dyDescent="0.2">
      <c r="B133" s="507"/>
      <c r="C133" s="508"/>
      <c r="D133" s="508"/>
      <c r="E133" s="508"/>
      <c r="F133" s="508"/>
      <c r="G133" s="508"/>
      <c r="H133" s="508"/>
      <c r="I133" s="508"/>
      <c r="J133" s="508"/>
      <c r="K133" s="509"/>
      <c r="L133" s="429" t="s">
        <v>120</v>
      </c>
      <c r="M133" s="257" t="str">
        <f>IF(LEN($C$5)&lt;=1,
    "",
    IF(
        OR($C$5="Overige (zorg-)instellingen",$C$5="Onderneming"),
        IF(Basisgegevens!$C$5="Ja",
            IFERROR(
                INDEX(Hulpsheets!$AO$3:$AR$18,
                    MATCH($C$9,Hulpsheets!$AN$3:$AN$18,0),
                    MATCH($C$6,Hulpsheets!$AO$3:$AR$3,0)
                ),
                ""
            ),
            IFERROR(
                INDEX(Hulpsheets!$AH$3:$AK$18,
                    MATCH($C$9,Hulpsheets!$AG$3:$AG$18,0),
                    MATCH($C$6,Hulpsheets!$AH$3:$AK$3,0)
                ),
                ""
            )
        ),
        IF($L133="Niet-economische activiteit",
            100%,
            IF(Basisgegevens!$C$5="Ja",
                IFERROR(
                    INDEX(Hulpsheets!$AO$3:$AR$18,
                        MATCH($C$9,Hulpsheets!$AN$3:$AN$18,0),
                        MATCH($C$6,Hulpsheets!$AO$3:$AR$3,0)
                    ),
                    ""
                ),
                IFERROR(
                    INDEX(Hulpsheets!$AH$3:$AK$18,
                        MATCH($C$9,Hulpsheets!$AG$3:$AG$18,0),
                        MATCH($C$6,Hulpsheets!$AH$3:$AK$3,0)
                    ),
                    ""
                )
            )
        )
    )
)</f>
        <v/>
      </c>
      <c r="N133" s="398"/>
      <c r="O133" s="394" t="str">
        <f t="shared" ref="O133:O157" si="40">IFERROR(N133*M133,"")</f>
        <v/>
      </c>
      <c r="P133" s="85" t="str">
        <f t="shared" ref="P133:P157" si="41">IFERROR(N133-O133,"")</f>
        <v/>
      </c>
      <c r="R133" s="404"/>
      <c r="S133" s="403" t="str">
        <f>IFERROR($R133*(1-$M133),"")</f>
        <v/>
      </c>
      <c r="T133" s="130" t="str">
        <f t="shared" ref="T133:T157" si="42">IFERROR(R133-S133,"")</f>
        <v/>
      </c>
      <c r="U133" s="80"/>
      <c r="V133" s="404"/>
      <c r="W133" s="70"/>
      <c r="X133" s="404"/>
      <c r="Z133" s="403" t="str">
        <f>IFERROR($V133*(1-$M133),"")</f>
        <v/>
      </c>
      <c r="AA133" s="130" t="str">
        <f t="shared" ref="AA133:AA157" si="43">IFERROR(V133-Z133,"")</f>
        <v/>
      </c>
      <c r="AB133" s="403" t="str">
        <f t="shared" ref="AB133:AB157" si="44">IFERROR($X133*(1-$M133),"")</f>
        <v/>
      </c>
      <c r="AC133" s="130" t="str">
        <f t="shared" ref="AC133:AC157" si="45">IFERROR(X133-AB133,"")</f>
        <v/>
      </c>
      <c r="AD133" s="461"/>
    </row>
    <row r="134" spans="1:30" x14ac:dyDescent="0.2">
      <c r="B134" s="500"/>
      <c r="C134" s="501"/>
      <c r="D134" s="501"/>
      <c r="E134" s="501"/>
      <c r="F134" s="501"/>
      <c r="G134" s="501"/>
      <c r="H134" s="501"/>
      <c r="I134" s="501"/>
      <c r="J134" s="501"/>
      <c r="K134" s="502"/>
      <c r="L134" s="429" t="s">
        <v>120</v>
      </c>
      <c r="M134" s="257" t="str">
        <f>IF(LEN($C$5)&lt;=1,
    "",
    IF(
        OR($C$5="Overige (zorg-)instellingen",$C$5="Onderneming"),
        IF(Basisgegevens!$C$5="Ja",
            IFERROR(
                INDEX(Hulpsheets!$AO$3:$AR$18,
                    MATCH($C$9,Hulpsheets!$AN$3:$AN$18,0),
                    MATCH($C$6,Hulpsheets!$AO$3:$AR$3,0)
                ),
                ""
            ),
            IFERROR(
                INDEX(Hulpsheets!$AH$3:$AK$18,
                    MATCH($C$9,Hulpsheets!$AG$3:$AG$18,0),
                    MATCH($C$6,Hulpsheets!$AH$3:$AK$3,0)
                ),
                ""
            )
        ),
        IF($L134="Niet-economische activiteit",
            100%,
            IF(Basisgegevens!$C$5="Ja",
                IFERROR(
                    INDEX(Hulpsheets!$AO$3:$AR$18,
                        MATCH($C$9,Hulpsheets!$AN$3:$AN$18,0),
                        MATCH($C$6,Hulpsheets!$AO$3:$AR$3,0)
                    ),
                    ""
                ),
                IFERROR(
                    INDEX(Hulpsheets!$AH$3:$AK$18,
                        MATCH($C$9,Hulpsheets!$AG$3:$AG$18,0),
                        MATCH($C$6,Hulpsheets!$AH$3:$AK$3,0)
                    ),
                    ""
                )
            )
        )
    )
)</f>
        <v/>
      </c>
      <c r="N134" s="399"/>
      <c r="O134" s="395" t="str">
        <f t="shared" si="40"/>
        <v/>
      </c>
      <c r="P134" s="86" t="str">
        <f t="shared" si="41"/>
        <v/>
      </c>
      <c r="R134" s="404"/>
      <c r="S134" s="403" t="str">
        <f t="shared" ref="S134:S157" si="46">IFERROR($R134*(1-$M134),"")</f>
        <v/>
      </c>
      <c r="T134" s="130" t="str">
        <f t="shared" si="42"/>
        <v/>
      </c>
      <c r="U134" s="70"/>
      <c r="V134" s="404"/>
      <c r="W134" s="70"/>
      <c r="X134" s="404"/>
      <c r="Z134" s="403" t="str">
        <f t="shared" ref="Z134:Z157" si="47">IFERROR($V134*(1-$M134),"")</f>
        <v/>
      </c>
      <c r="AA134" s="130" t="str">
        <f t="shared" si="43"/>
        <v/>
      </c>
      <c r="AB134" s="403" t="str">
        <f t="shared" si="44"/>
        <v/>
      </c>
      <c r="AC134" s="130" t="str">
        <f t="shared" si="45"/>
        <v/>
      </c>
      <c r="AD134" s="461"/>
    </row>
    <row r="135" spans="1:30" x14ac:dyDescent="0.2">
      <c r="B135" s="500"/>
      <c r="C135" s="501"/>
      <c r="D135" s="501"/>
      <c r="E135" s="501"/>
      <c r="F135" s="501"/>
      <c r="G135" s="501"/>
      <c r="H135" s="501"/>
      <c r="I135" s="501"/>
      <c r="J135" s="501"/>
      <c r="K135" s="502"/>
      <c r="L135" s="429" t="s">
        <v>120</v>
      </c>
      <c r="M135" s="257" t="str">
        <f>IF(LEN($C$5)&lt;=1,
    "",
    IF(
        OR($C$5="Overige (zorg-)instellingen",$C$5="Onderneming"),
        IF(Basisgegevens!$C$5="Ja",
            IFERROR(
                INDEX(Hulpsheets!$AO$3:$AR$18,
                    MATCH($C$9,Hulpsheets!$AN$3:$AN$18,0),
                    MATCH($C$6,Hulpsheets!$AO$3:$AR$3,0)
                ),
                ""
            ),
            IFERROR(
                INDEX(Hulpsheets!$AH$3:$AK$18,
                    MATCH($C$9,Hulpsheets!$AG$3:$AG$18,0),
                    MATCH($C$6,Hulpsheets!$AH$3:$AK$3,0)
                ),
                ""
            )
        ),
        IF($L135="Niet-economische activiteit",
            100%,
            IF(Basisgegevens!$C$5="Ja",
                IFERROR(
                    INDEX(Hulpsheets!$AO$3:$AR$18,
                        MATCH($C$9,Hulpsheets!$AN$3:$AN$18,0),
                        MATCH($C$6,Hulpsheets!$AO$3:$AR$3,0)
                    ),
                    ""
                ),
                IFERROR(
                    INDEX(Hulpsheets!$AH$3:$AK$18,
                        MATCH($C$9,Hulpsheets!$AG$3:$AG$18,0),
                        MATCH($C$6,Hulpsheets!$AH$3:$AK$3,0)
                    ),
                    ""
                )
            )
        )
    )
)</f>
        <v/>
      </c>
      <c r="N135" s="399"/>
      <c r="O135" s="395" t="str">
        <f t="shared" si="40"/>
        <v/>
      </c>
      <c r="P135" s="86" t="str">
        <f t="shared" si="41"/>
        <v/>
      </c>
      <c r="R135" s="404"/>
      <c r="S135" s="403" t="str">
        <f t="shared" si="46"/>
        <v/>
      </c>
      <c r="T135" s="130" t="str">
        <f t="shared" si="42"/>
        <v/>
      </c>
      <c r="U135" s="70"/>
      <c r="V135" s="404"/>
      <c r="W135" s="70"/>
      <c r="X135" s="404"/>
      <c r="Z135" s="403" t="str">
        <f t="shared" si="47"/>
        <v/>
      </c>
      <c r="AA135" s="130" t="str">
        <f t="shared" si="43"/>
        <v/>
      </c>
      <c r="AB135" s="403" t="str">
        <f t="shared" si="44"/>
        <v/>
      </c>
      <c r="AC135" s="130" t="str">
        <f t="shared" si="45"/>
        <v/>
      </c>
      <c r="AD135" s="461"/>
    </row>
    <row r="136" spans="1:30" x14ac:dyDescent="0.2">
      <c r="B136" s="500"/>
      <c r="C136" s="501"/>
      <c r="D136" s="501"/>
      <c r="E136" s="501"/>
      <c r="F136" s="501"/>
      <c r="G136" s="501"/>
      <c r="H136" s="501"/>
      <c r="I136" s="501"/>
      <c r="J136" s="501"/>
      <c r="K136" s="502"/>
      <c r="L136" s="429" t="s">
        <v>120</v>
      </c>
      <c r="M136" s="257" t="str">
        <f>IF(LEN($C$5)&lt;=1,
    "",
    IF(
        OR($C$5="Overige (zorg-)instellingen",$C$5="Onderneming"),
        IF(Basisgegevens!$C$5="Ja",
            IFERROR(
                INDEX(Hulpsheets!$AO$3:$AR$18,
                    MATCH($C$9,Hulpsheets!$AN$3:$AN$18,0),
                    MATCH($C$6,Hulpsheets!$AO$3:$AR$3,0)
                ),
                ""
            ),
            IFERROR(
                INDEX(Hulpsheets!$AH$3:$AK$18,
                    MATCH($C$9,Hulpsheets!$AG$3:$AG$18,0),
                    MATCH($C$6,Hulpsheets!$AH$3:$AK$3,0)
                ),
                ""
            )
        ),
        IF($L136="Niet-economische activiteit",
            100%,
            IF(Basisgegevens!$C$5="Ja",
                IFERROR(
                    INDEX(Hulpsheets!$AO$3:$AR$18,
                        MATCH($C$9,Hulpsheets!$AN$3:$AN$18,0),
                        MATCH($C$6,Hulpsheets!$AO$3:$AR$3,0)
                    ),
                    ""
                ),
                IFERROR(
                    INDEX(Hulpsheets!$AH$3:$AK$18,
                        MATCH($C$9,Hulpsheets!$AG$3:$AG$18,0),
                        MATCH($C$6,Hulpsheets!$AH$3:$AK$3,0)
                    ),
                    ""
                )
            )
        )
    )
)</f>
        <v/>
      </c>
      <c r="N136" s="399"/>
      <c r="O136" s="395" t="str">
        <f t="shared" si="40"/>
        <v/>
      </c>
      <c r="P136" s="86" t="str">
        <f t="shared" si="41"/>
        <v/>
      </c>
      <c r="R136" s="404"/>
      <c r="S136" s="403" t="str">
        <f t="shared" si="46"/>
        <v/>
      </c>
      <c r="T136" s="130" t="str">
        <f t="shared" si="42"/>
        <v/>
      </c>
      <c r="U136" s="70"/>
      <c r="V136" s="404"/>
      <c r="W136" s="70"/>
      <c r="X136" s="404"/>
      <c r="Z136" s="403" t="str">
        <f t="shared" si="47"/>
        <v/>
      </c>
      <c r="AA136" s="130" t="str">
        <f t="shared" si="43"/>
        <v/>
      </c>
      <c r="AB136" s="403" t="str">
        <f t="shared" si="44"/>
        <v/>
      </c>
      <c r="AC136" s="130" t="str">
        <f t="shared" si="45"/>
        <v/>
      </c>
      <c r="AD136" s="461"/>
    </row>
    <row r="137" spans="1:30" x14ac:dyDescent="0.2">
      <c r="B137" s="500"/>
      <c r="C137" s="501"/>
      <c r="D137" s="501"/>
      <c r="E137" s="501"/>
      <c r="F137" s="501"/>
      <c r="G137" s="501"/>
      <c r="H137" s="501"/>
      <c r="I137" s="501"/>
      <c r="J137" s="501"/>
      <c r="K137" s="502"/>
      <c r="L137" s="429" t="s">
        <v>120</v>
      </c>
      <c r="M137" s="257" t="str">
        <f>IF(LEN($C$5)&lt;=1,
    "",
    IF(
        OR($C$5="Overige (zorg-)instellingen",$C$5="Onderneming"),
        IF(Basisgegevens!$C$5="Ja",
            IFERROR(
                INDEX(Hulpsheets!$AO$3:$AR$18,
                    MATCH($C$9,Hulpsheets!$AN$3:$AN$18,0),
                    MATCH($C$6,Hulpsheets!$AO$3:$AR$3,0)
                ),
                ""
            ),
            IFERROR(
                INDEX(Hulpsheets!$AH$3:$AK$18,
                    MATCH($C$9,Hulpsheets!$AG$3:$AG$18,0),
                    MATCH($C$6,Hulpsheets!$AH$3:$AK$3,0)
                ),
                ""
            )
        ),
        IF($L137="Niet-economische activiteit",
            100%,
            IF(Basisgegevens!$C$5="Ja",
                IFERROR(
                    INDEX(Hulpsheets!$AO$3:$AR$18,
                        MATCH($C$9,Hulpsheets!$AN$3:$AN$18,0),
                        MATCH($C$6,Hulpsheets!$AO$3:$AR$3,0)
                    ),
                    ""
                ),
                IFERROR(
                    INDEX(Hulpsheets!$AH$3:$AK$18,
                        MATCH($C$9,Hulpsheets!$AG$3:$AG$18,0),
                        MATCH($C$6,Hulpsheets!$AH$3:$AK$3,0)
                    ),
                    ""
                )
            )
        )
    )
)</f>
        <v/>
      </c>
      <c r="N137" s="399"/>
      <c r="O137" s="395" t="str">
        <f t="shared" si="40"/>
        <v/>
      </c>
      <c r="P137" s="86" t="str">
        <f t="shared" si="41"/>
        <v/>
      </c>
      <c r="R137" s="404"/>
      <c r="S137" s="403" t="str">
        <f t="shared" si="46"/>
        <v/>
      </c>
      <c r="T137" s="130" t="str">
        <f t="shared" si="42"/>
        <v/>
      </c>
      <c r="U137" s="70"/>
      <c r="V137" s="404"/>
      <c r="W137" s="70"/>
      <c r="X137" s="404"/>
      <c r="Z137" s="403" t="str">
        <f t="shared" si="47"/>
        <v/>
      </c>
      <c r="AA137" s="130" t="str">
        <f t="shared" si="43"/>
        <v/>
      </c>
      <c r="AB137" s="403" t="str">
        <f t="shared" si="44"/>
        <v/>
      </c>
      <c r="AC137" s="130" t="str">
        <f t="shared" si="45"/>
        <v/>
      </c>
      <c r="AD137" s="461"/>
    </row>
    <row r="138" spans="1:30" x14ac:dyDescent="0.2">
      <c r="B138" s="500"/>
      <c r="C138" s="501"/>
      <c r="D138" s="501"/>
      <c r="E138" s="501"/>
      <c r="F138" s="501"/>
      <c r="G138" s="501"/>
      <c r="H138" s="501"/>
      <c r="I138" s="501"/>
      <c r="J138" s="501"/>
      <c r="K138" s="502"/>
      <c r="L138" s="429" t="s">
        <v>120</v>
      </c>
      <c r="M138" s="257" t="str">
        <f>IF(LEN($C$5)&lt;=1,
    "",
    IF(
        OR($C$5="Overige (zorg-)instellingen",$C$5="Onderneming"),
        IF(Basisgegevens!$C$5="Ja",
            IFERROR(
                INDEX(Hulpsheets!$AO$3:$AR$18,
                    MATCH($C$9,Hulpsheets!$AN$3:$AN$18,0),
                    MATCH($C$6,Hulpsheets!$AO$3:$AR$3,0)
                ),
                ""
            ),
            IFERROR(
                INDEX(Hulpsheets!$AH$3:$AK$18,
                    MATCH($C$9,Hulpsheets!$AG$3:$AG$18,0),
                    MATCH($C$6,Hulpsheets!$AH$3:$AK$3,0)
                ),
                ""
            )
        ),
        IF($L138="Niet-economische activiteit",
            100%,
            IF(Basisgegevens!$C$5="Ja",
                IFERROR(
                    INDEX(Hulpsheets!$AO$3:$AR$18,
                        MATCH($C$9,Hulpsheets!$AN$3:$AN$18,0),
                        MATCH($C$6,Hulpsheets!$AO$3:$AR$3,0)
                    ),
                    ""
                ),
                IFERROR(
                    INDEX(Hulpsheets!$AH$3:$AK$18,
                        MATCH($C$9,Hulpsheets!$AG$3:$AG$18,0),
                        MATCH($C$6,Hulpsheets!$AH$3:$AK$3,0)
                    ),
                    ""
                )
            )
        )
    )
)</f>
        <v/>
      </c>
      <c r="N138" s="399"/>
      <c r="O138" s="395" t="str">
        <f t="shared" si="40"/>
        <v/>
      </c>
      <c r="P138" s="86" t="str">
        <f t="shared" si="41"/>
        <v/>
      </c>
      <c r="R138" s="404"/>
      <c r="S138" s="403" t="str">
        <f t="shared" si="46"/>
        <v/>
      </c>
      <c r="T138" s="130" t="str">
        <f t="shared" si="42"/>
        <v/>
      </c>
      <c r="U138" s="70"/>
      <c r="V138" s="404"/>
      <c r="W138" s="70"/>
      <c r="X138" s="404"/>
      <c r="Z138" s="403" t="str">
        <f t="shared" si="47"/>
        <v/>
      </c>
      <c r="AA138" s="130" t="str">
        <f t="shared" si="43"/>
        <v/>
      </c>
      <c r="AB138" s="403" t="str">
        <f t="shared" si="44"/>
        <v/>
      </c>
      <c r="AC138" s="130" t="str">
        <f t="shared" si="45"/>
        <v/>
      </c>
      <c r="AD138" s="461"/>
    </row>
    <row r="139" spans="1:30" x14ac:dyDescent="0.2">
      <c r="B139" s="500"/>
      <c r="C139" s="501"/>
      <c r="D139" s="501"/>
      <c r="E139" s="501"/>
      <c r="F139" s="501"/>
      <c r="G139" s="501"/>
      <c r="H139" s="501"/>
      <c r="I139" s="501"/>
      <c r="J139" s="501"/>
      <c r="K139" s="502"/>
      <c r="L139" s="429" t="s">
        <v>120</v>
      </c>
      <c r="M139" s="257" t="str">
        <f>IF(LEN($C$5)&lt;=1,
    "",
    IF(
        OR($C$5="Overige (zorg-)instellingen",$C$5="Onderneming"),
        IF(Basisgegevens!$C$5="Ja",
            IFERROR(
                INDEX(Hulpsheets!$AO$3:$AR$18,
                    MATCH($C$9,Hulpsheets!$AN$3:$AN$18,0),
                    MATCH($C$6,Hulpsheets!$AO$3:$AR$3,0)
                ),
                ""
            ),
            IFERROR(
                INDEX(Hulpsheets!$AH$3:$AK$18,
                    MATCH($C$9,Hulpsheets!$AG$3:$AG$18,0),
                    MATCH($C$6,Hulpsheets!$AH$3:$AK$3,0)
                ),
                ""
            )
        ),
        IF($L139="Niet-economische activiteit",
            100%,
            IF(Basisgegevens!$C$5="Ja",
                IFERROR(
                    INDEX(Hulpsheets!$AO$3:$AR$18,
                        MATCH($C$9,Hulpsheets!$AN$3:$AN$18,0),
                        MATCH($C$6,Hulpsheets!$AO$3:$AR$3,0)
                    ),
                    ""
                ),
                IFERROR(
                    INDEX(Hulpsheets!$AH$3:$AK$18,
                        MATCH($C$9,Hulpsheets!$AG$3:$AG$18,0),
                        MATCH($C$6,Hulpsheets!$AH$3:$AK$3,0)
                    ),
                    ""
                )
            )
        )
    )
)</f>
        <v/>
      </c>
      <c r="N139" s="399"/>
      <c r="O139" s="395" t="str">
        <f t="shared" si="40"/>
        <v/>
      </c>
      <c r="P139" s="86" t="str">
        <f t="shared" si="41"/>
        <v/>
      </c>
      <c r="R139" s="404"/>
      <c r="S139" s="403" t="str">
        <f t="shared" si="46"/>
        <v/>
      </c>
      <c r="T139" s="130" t="str">
        <f t="shared" si="42"/>
        <v/>
      </c>
      <c r="U139" s="70"/>
      <c r="V139" s="404"/>
      <c r="W139" s="70"/>
      <c r="X139" s="404"/>
      <c r="Z139" s="403" t="str">
        <f t="shared" si="47"/>
        <v/>
      </c>
      <c r="AA139" s="130" t="str">
        <f t="shared" si="43"/>
        <v/>
      </c>
      <c r="AB139" s="403" t="str">
        <f t="shared" si="44"/>
        <v/>
      </c>
      <c r="AC139" s="130" t="str">
        <f t="shared" si="45"/>
        <v/>
      </c>
      <c r="AD139" s="461"/>
    </row>
    <row r="140" spans="1:30" x14ac:dyDescent="0.2">
      <c r="B140" s="500"/>
      <c r="C140" s="501"/>
      <c r="D140" s="501"/>
      <c r="E140" s="501"/>
      <c r="F140" s="501"/>
      <c r="G140" s="501"/>
      <c r="H140" s="501"/>
      <c r="I140" s="501"/>
      <c r="J140" s="501"/>
      <c r="K140" s="502"/>
      <c r="L140" s="429" t="s">
        <v>120</v>
      </c>
      <c r="M140" s="257" t="str">
        <f>IF(LEN($C$5)&lt;=1,
    "",
    IF(
        OR($C$5="Overige (zorg-)instellingen",$C$5="Onderneming"),
        IF(Basisgegevens!$C$5="Ja",
            IFERROR(
                INDEX(Hulpsheets!$AO$3:$AR$18,
                    MATCH($C$9,Hulpsheets!$AN$3:$AN$18,0),
                    MATCH($C$6,Hulpsheets!$AO$3:$AR$3,0)
                ),
                ""
            ),
            IFERROR(
                INDEX(Hulpsheets!$AH$3:$AK$18,
                    MATCH($C$9,Hulpsheets!$AG$3:$AG$18,0),
                    MATCH($C$6,Hulpsheets!$AH$3:$AK$3,0)
                ),
                ""
            )
        ),
        IF($L140="Niet-economische activiteit",
            100%,
            IF(Basisgegevens!$C$5="Ja",
                IFERROR(
                    INDEX(Hulpsheets!$AO$3:$AR$18,
                        MATCH($C$9,Hulpsheets!$AN$3:$AN$18,0),
                        MATCH($C$6,Hulpsheets!$AO$3:$AR$3,0)
                    ),
                    ""
                ),
                IFERROR(
                    INDEX(Hulpsheets!$AH$3:$AK$18,
                        MATCH($C$9,Hulpsheets!$AG$3:$AG$18,0),
                        MATCH($C$6,Hulpsheets!$AH$3:$AK$3,0)
                    ),
                    ""
                )
            )
        )
    )
)</f>
        <v/>
      </c>
      <c r="N140" s="399"/>
      <c r="O140" s="395" t="str">
        <f t="shared" si="40"/>
        <v/>
      </c>
      <c r="P140" s="86" t="str">
        <f t="shared" si="41"/>
        <v/>
      </c>
      <c r="R140" s="404"/>
      <c r="S140" s="403" t="str">
        <f t="shared" si="46"/>
        <v/>
      </c>
      <c r="T140" s="130" t="str">
        <f t="shared" si="42"/>
        <v/>
      </c>
      <c r="U140" s="70"/>
      <c r="V140" s="404"/>
      <c r="W140" s="70"/>
      <c r="X140" s="404"/>
      <c r="Z140" s="403" t="str">
        <f t="shared" si="47"/>
        <v/>
      </c>
      <c r="AA140" s="130" t="str">
        <f t="shared" si="43"/>
        <v/>
      </c>
      <c r="AB140" s="403" t="str">
        <f t="shared" si="44"/>
        <v/>
      </c>
      <c r="AC140" s="130" t="str">
        <f t="shared" si="45"/>
        <v/>
      </c>
      <c r="AD140" s="461"/>
    </row>
    <row r="141" spans="1:30" x14ac:dyDescent="0.2">
      <c r="B141" s="500"/>
      <c r="C141" s="501"/>
      <c r="D141" s="501"/>
      <c r="E141" s="501"/>
      <c r="F141" s="501"/>
      <c r="G141" s="501"/>
      <c r="H141" s="501"/>
      <c r="I141" s="501"/>
      <c r="J141" s="501"/>
      <c r="K141" s="502"/>
      <c r="L141" s="429" t="s">
        <v>120</v>
      </c>
      <c r="M141" s="257" t="str">
        <f>IF(LEN($C$5)&lt;=1,
    "",
    IF(
        OR($C$5="Overige (zorg-)instellingen",$C$5="Onderneming"),
        IF(Basisgegevens!$C$5="Ja",
            IFERROR(
                INDEX(Hulpsheets!$AO$3:$AR$18,
                    MATCH($C$9,Hulpsheets!$AN$3:$AN$18,0),
                    MATCH($C$6,Hulpsheets!$AO$3:$AR$3,0)
                ),
                ""
            ),
            IFERROR(
                INDEX(Hulpsheets!$AH$3:$AK$18,
                    MATCH($C$9,Hulpsheets!$AG$3:$AG$18,0),
                    MATCH($C$6,Hulpsheets!$AH$3:$AK$3,0)
                ),
                ""
            )
        ),
        IF($L141="Niet-economische activiteit",
            100%,
            IF(Basisgegevens!$C$5="Ja",
                IFERROR(
                    INDEX(Hulpsheets!$AO$3:$AR$18,
                        MATCH($C$9,Hulpsheets!$AN$3:$AN$18,0),
                        MATCH($C$6,Hulpsheets!$AO$3:$AR$3,0)
                    ),
                    ""
                ),
                IFERROR(
                    INDEX(Hulpsheets!$AH$3:$AK$18,
                        MATCH($C$9,Hulpsheets!$AG$3:$AG$18,0),
                        MATCH($C$6,Hulpsheets!$AH$3:$AK$3,0)
                    ),
                    ""
                )
            )
        )
    )
)</f>
        <v/>
      </c>
      <c r="N141" s="399"/>
      <c r="O141" s="395" t="str">
        <f t="shared" si="40"/>
        <v/>
      </c>
      <c r="P141" s="86" t="str">
        <f t="shared" si="41"/>
        <v/>
      </c>
      <c r="R141" s="404"/>
      <c r="S141" s="403" t="str">
        <f t="shared" si="46"/>
        <v/>
      </c>
      <c r="T141" s="130" t="str">
        <f t="shared" si="42"/>
        <v/>
      </c>
      <c r="U141" s="70"/>
      <c r="V141" s="404"/>
      <c r="W141" s="70"/>
      <c r="X141" s="404"/>
      <c r="Z141" s="403" t="str">
        <f t="shared" si="47"/>
        <v/>
      </c>
      <c r="AA141" s="130" t="str">
        <f t="shared" si="43"/>
        <v/>
      </c>
      <c r="AB141" s="403" t="str">
        <f t="shared" si="44"/>
        <v/>
      </c>
      <c r="AC141" s="130" t="str">
        <f t="shared" si="45"/>
        <v/>
      </c>
      <c r="AD141" s="461"/>
    </row>
    <row r="142" spans="1:30" x14ac:dyDescent="0.2">
      <c r="B142" s="500"/>
      <c r="C142" s="501"/>
      <c r="D142" s="501"/>
      <c r="E142" s="501"/>
      <c r="F142" s="501"/>
      <c r="G142" s="501"/>
      <c r="H142" s="501"/>
      <c r="I142" s="501"/>
      <c r="J142" s="501"/>
      <c r="K142" s="502"/>
      <c r="L142" s="429" t="s">
        <v>120</v>
      </c>
      <c r="M142" s="257" t="str">
        <f>IF(LEN($C$5)&lt;=1,
    "",
    IF(
        OR($C$5="Overige (zorg-)instellingen",$C$5="Onderneming"),
        IF(Basisgegevens!$C$5="Ja",
            IFERROR(
                INDEX(Hulpsheets!$AO$3:$AR$18,
                    MATCH($C$9,Hulpsheets!$AN$3:$AN$18,0),
                    MATCH($C$6,Hulpsheets!$AO$3:$AR$3,0)
                ),
                ""
            ),
            IFERROR(
                INDEX(Hulpsheets!$AH$3:$AK$18,
                    MATCH($C$9,Hulpsheets!$AG$3:$AG$18,0),
                    MATCH($C$6,Hulpsheets!$AH$3:$AK$3,0)
                ),
                ""
            )
        ),
        IF($L142="Niet-economische activiteit",
            100%,
            IF(Basisgegevens!$C$5="Ja",
                IFERROR(
                    INDEX(Hulpsheets!$AO$3:$AR$18,
                        MATCH($C$9,Hulpsheets!$AN$3:$AN$18,0),
                        MATCH($C$6,Hulpsheets!$AO$3:$AR$3,0)
                    ),
                    ""
                ),
                IFERROR(
                    INDEX(Hulpsheets!$AH$3:$AK$18,
                        MATCH($C$9,Hulpsheets!$AG$3:$AG$18,0),
                        MATCH($C$6,Hulpsheets!$AH$3:$AK$3,0)
                    ),
                    ""
                )
            )
        )
    )
)</f>
        <v/>
      </c>
      <c r="N142" s="399"/>
      <c r="O142" s="395" t="str">
        <f t="shared" si="40"/>
        <v/>
      </c>
      <c r="P142" s="86" t="str">
        <f t="shared" si="41"/>
        <v/>
      </c>
      <c r="R142" s="404"/>
      <c r="S142" s="403" t="str">
        <f t="shared" si="46"/>
        <v/>
      </c>
      <c r="T142" s="130" t="str">
        <f t="shared" si="42"/>
        <v/>
      </c>
      <c r="U142" s="70"/>
      <c r="V142" s="404"/>
      <c r="W142" s="70"/>
      <c r="X142" s="404"/>
      <c r="Z142" s="403" t="str">
        <f t="shared" si="47"/>
        <v/>
      </c>
      <c r="AA142" s="130" t="str">
        <f t="shared" si="43"/>
        <v/>
      </c>
      <c r="AB142" s="403" t="str">
        <f t="shared" si="44"/>
        <v/>
      </c>
      <c r="AC142" s="130" t="str">
        <f t="shared" si="45"/>
        <v/>
      </c>
      <c r="AD142" s="461"/>
    </row>
    <row r="143" spans="1:30" x14ac:dyDescent="0.2">
      <c r="B143" s="500"/>
      <c r="C143" s="501"/>
      <c r="D143" s="501"/>
      <c r="E143" s="501"/>
      <c r="F143" s="501"/>
      <c r="G143" s="501"/>
      <c r="H143" s="501"/>
      <c r="I143" s="501"/>
      <c r="J143" s="501"/>
      <c r="K143" s="502"/>
      <c r="L143" s="429" t="s">
        <v>120</v>
      </c>
      <c r="M143" s="257" t="str">
        <f>IF(LEN($C$5)&lt;=1,
    "",
    IF(
        OR($C$5="Overige (zorg-)instellingen",$C$5="Onderneming"),
        IF(Basisgegevens!$C$5="Ja",
            IFERROR(
                INDEX(Hulpsheets!$AO$3:$AR$18,
                    MATCH($C$9,Hulpsheets!$AN$3:$AN$18,0),
                    MATCH($C$6,Hulpsheets!$AO$3:$AR$3,0)
                ),
                ""
            ),
            IFERROR(
                INDEX(Hulpsheets!$AH$3:$AK$18,
                    MATCH($C$9,Hulpsheets!$AG$3:$AG$18,0),
                    MATCH($C$6,Hulpsheets!$AH$3:$AK$3,0)
                ),
                ""
            )
        ),
        IF($L143="Niet-economische activiteit",
            100%,
            IF(Basisgegevens!$C$5="Ja",
                IFERROR(
                    INDEX(Hulpsheets!$AO$3:$AR$18,
                        MATCH($C$9,Hulpsheets!$AN$3:$AN$18,0),
                        MATCH($C$6,Hulpsheets!$AO$3:$AR$3,0)
                    ),
                    ""
                ),
                IFERROR(
                    INDEX(Hulpsheets!$AH$3:$AK$18,
                        MATCH($C$9,Hulpsheets!$AG$3:$AG$18,0),
                        MATCH($C$6,Hulpsheets!$AH$3:$AK$3,0)
                    ),
                    ""
                )
            )
        )
    )
)</f>
        <v/>
      </c>
      <c r="N143" s="399"/>
      <c r="O143" s="395" t="str">
        <f t="shared" si="40"/>
        <v/>
      </c>
      <c r="P143" s="86" t="str">
        <f t="shared" si="41"/>
        <v/>
      </c>
      <c r="R143" s="404"/>
      <c r="S143" s="403" t="str">
        <f t="shared" si="46"/>
        <v/>
      </c>
      <c r="T143" s="130" t="str">
        <f t="shared" si="42"/>
        <v/>
      </c>
      <c r="U143" s="70"/>
      <c r="V143" s="404"/>
      <c r="W143" s="70"/>
      <c r="X143" s="404"/>
      <c r="Z143" s="403" t="str">
        <f t="shared" si="47"/>
        <v/>
      </c>
      <c r="AA143" s="130" t="str">
        <f t="shared" si="43"/>
        <v/>
      </c>
      <c r="AB143" s="403" t="str">
        <f t="shared" si="44"/>
        <v/>
      </c>
      <c r="AC143" s="130" t="str">
        <f t="shared" si="45"/>
        <v/>
      </c>
      <c r="AD143" s="461"/>
    </row>
    <row r="144" spans="1:30" x14ac:dyDescent="0.2">
      <c r="B144" s="500"/>
      <c r="C144" s="501"/>
      <c r="D144" s="501"/>
      <c r="E144" s="501"/>
      <c r="F144" s="501"/>
      <c r="G144" s="501"/>
      <c r="H144" s="501"/>
      <c r="I144" s="501"/>
      <c r="J144" s="501"/>
      <c r="K144" s="502"/>
      <c r="L144" s="429" t="s">
        <v>120</v>
      </c>
      <c r="M144" s="257" t="str">
        <f>IF(LEN($C$5)&lt;=1,
    "",
    IF(
        OR($C$5="Overige (zorg-)instellingen",$C$5="Onderneming"),
        IF(Basisgegevens!$C$5="Ja",
            IFERROR(
                INDEX(Hulpsheets!$AO$3:$AR$18,
                    MATCH($C$9,Hulpsheets!$AN$3:$AN$18,0),
                    MATCH($C$6,Hulpsheets!$AO$3:$AR$3,0)
                ),
                ""
            ),
            IFERROR(
                INDEX(Hulpsheets!$AH$3:$AK$18,
                    MATCH($C$9,Hulpsheets!$AG$3:$AG$18,0),
                    MATCH($C$6,Hulpsheets!$AH$3:$AK$3,0)
                ),
                ""
            )
        ),
        IF($L144="Niet-economische activiteit",
            100%,
            IF(Basisgegevens!$C$5="Ja",
                IFERROR(
                    INDEX(Hulpsheets!$AO$3:$AR$18,
                        MATCH($C$9,Hulpsheets!$AN$3:$AN$18,0),
                        MATCH($C$6,Hulpsheets!$AO$3:$AR$3,0)
                    ),
                    ""
                ),
                IFERROR(
                    INDEX(Hulpsheets!$AH$3:$AK$18,
                        MATCH($C$9,Hulpsheets!$AG$3:$AG$18,0),
                        MATCH($C$6,Hulpsheets!$AH$3:$AK$3,0)
                    ),
                    ""
                )
            )
        )
    )
)</f>
        <v/>
      </c>
      <c r="N144" s="399"/>
      <c r="O144" s="395" t="str">
        <f t="shared" si="40"/>
        <v/>
      </c>
      <c r="P144" s="86" t="str">
        <f t="shared" si="41"/>
        <v/>
      </c>
      <c r="R144" s="404"/>
      <c r="S144" s="403" t="str">
        <f t="shared" si="46"/>
        <v/>
      </c>
      <c r="T144" s="130" t="str">
        <f t="shared" si="42"/>
        <v/>
      </c>
      <c r="U144" s="70"/>
      <c r="V144" s="404"/>
      <c r="W144" s="70"/>
      <c r="X144" s="404"/>
      <c r="Z144" s="403" t="str">
        <f t="shared" si="47"/>
        <v/>
      </c>
      <c r="AA144" s="130" t="str">
        <f t="shared" si="43"/>
        <v/>
      </c>
      <c r="AB144" s="403" t="str">
        <f t="shared" si="44"/>
        <v/>
      </c>
      <c r="AC144" s="130" t="str">
        <f t="shared" si="45"/>
        <v/>
      </c>
      <c r="AD144" s="461"/>
    </row>
    <row r="145" spans="2:30" x14ac:dyDescent="0.2">
      <c r="B145" s="500"/>
      <c r="C145" s="501"/>
      <c r="D145" s="501"/>
      <c r="E145" s="501"/>
      <c r="F145" s="501"/>
      <c r="G145" s="501"/>
      <c r="H145" s="501"/>
      <c r="I145" s="501"/>
      <c r="J145" s="501"/>
      <c r="K145" s="502"/>
      <c r="L145" s="429" t="s">
        <v>120</v>
      </c>
      <c r="M145" s="257" t="str">
        <f>IF(LEN($C$5)&lt;=1,
    "",
    IF(
        OR($C$5="Overige (zorg-)instellingen",$C$5="Onderneming"),
        IF(Basisgegevens!$C$5="Ja",
            IFERROR(
                INDEX(Hulpsheets!$AO$3:$AR$18,
                    MATCH($C$9,Hulpsheets!$AN$3:$AN$18,0),
                    MATCH($C$6,Hulpsheets!$AO$3:$AR$3,0)
                ),
                ""
            ),
            IFERROR(
                INDEX(Hulpsheets!$AH$3:$AK$18,
                    MATCH($C$9,Hulpsheets!$AG$3:$AG$18,0),
                    MATCH($C$6,Hulpsheets!$AH$3:$AK$3,0)
                ),
                ""
            )
        ),
        IF($L145="Niet-economische activiteit",
            100%,
            IF(Basisgegevens!$C$5="Ja",
                IFERROR(
                    INDEX(Hulpsheets!$AO$3:$AR$18,
                        MATCH($C$9,Hulpsheets!$AN$3:$AN$18,0),
                        MATCH($C$6,Hulpsheets!$AO$3:$AR$3,0)
                    ),
                    ""
                ),
                IFERROR(
                    INDEX(Hulpsheets!$AH$3:$AK$18,
                        MATCH($C$9,Hulpsheets!$AG$3:$AG$18,0),
                        MATCH($C$6,Hulpsheets!$AH$3:$AK$3,0)
                    ),
                    ""
                )
            )
        )
    )
)</f>
        <v/>
      </c>
      <c r="N145" s="399"/>
      <c r="O145" s="395" t="str">
        <f t="shared" si="40"/>
        <v/>
      </c>
      <c r="P145" s="86" t="str">
        <f t="shared" si="41"/>
        <v/>
      </c>
      <c r="R145" s="404"/>
      <c r="S145" s="403" t="str">
        <f t="shared" si="46"/>
        <v/>
      </c>
      <c r="T145" s="130" t="str">
        <f t="shared" si="42"/>
        <v/>
      </c>
      <c r="U145" s="70"/>
      <c r="V145" s="404"/>
      <c r="W145" s="70"/>
      <c r="X145" s="404"/>
      <c r="Z145" s="403" t="str">
        <f t="shared" si="47"/>
        <v/>
      </c>
      <c r="AA145" s="130" t="str">
        <f t="shared" si="43"/>
        <v/>
      </c>
      <c r="AB145" s="403" t="str">
        <f t="shared" si="44"/>
        <v/>
      </c>
      <c r="AC145" s="130" t="str">
        <f t="shared" si="45"/>
        <v/>
      </c>
      <c r="AD145" s="461"/>
    </row>
    <row r="146" spans="2:30" x14ac:dyDescent="0.2">
      <c r="B146" s="500"/>
      <c r="C146" s="501"/>
      <c r="D146" s="501"/>
      <c r="E146" s="501"/>
      <c r="F146" s="501"/>
      <c r="G146" s="501"/>
      <c r="H146" s="501"/>
      <c r="I146" s="501"/>
      <c r="J146" s="501"/>
      <c r="K146" s="502"/>
      <c r="L146" s="429" t="s">
        <v>120</v>
      </c>
      <c r="M146" s="257" t="str">
        <f>IF(LEN($C$5)&lt;=1,
    "",
    IF(
        OR($C$5="Overige (zorg-)instellingen",$C$5="Onderneming"),
        IF(Basisgegevens!$C$5="Ja",
            IFERROR(
                INDEX(Hulpsheets!$AO$3:$AR$18,
                    MATCH($C$9,Hulpsheets!$AN$3:$AN$18,0),
                    MATCH($C$6,Hulpsheets!$AO$3:$AR$3,0)
                ),
                ""
            ),
            IFERROR(
                INDEX(Hulpsheets!$AH$3:$AK$18,
                    MATCH($C$9,Hulpsheets!$AG$3:$AG$18,0),
                    MATCH($C$6,Hulpsheets!$AH$3:$AK$3,0)
                ),
                ""
            )
        ),
        IF($L146="Niet-economische activiteit",
            100%,
            IF(Basisgegevens!$C$5="Ja",
                IFERROR(
                    INDEX(Hulpsheets!$AO$3:$AR$18,
                        MATCH($C$9,Hulpsheets!$AN$3:$AN$18,0),
                        MATCH($C$6,Hulpsheets!$AO$3:$AR$3,0)
                    ),
                    ""
                ),
                IFERROR(
                    INDEX(Hulpsheets!$AH$3:$AK$18,
                        MATCH($C$9,Hulpsheets!$AG$3:$AG$18,0),
                        MATCH($C$6,Hulpsheets!$AH$3:$AK$3,0)
                    ),
                    ""
                )
            )
        )
    )
)</f>
        <v/>
      </c>
      <c r="N146" s="399"/>
      <c r="O146" s="395" t="str">
        <f t="shared" si="40"/>
        <v/>
      </c>
      <c r="P146" s="86" t="str">
        <f t="shared" si="41"/>
        <v/>
      </c>
      <c r="R146" s="404"/>
      <c r="S146" s="403" t="str">
        <f t="shared" si="46"/>
        <v/>
      </c>
      <c r="T146" s="130" t="str">
        <f t="shared" si="42"/>
        <v/>
      </c>
      <c r="U146" s="70"/>
      <c r="V146" s="404"/>
      <c r="W146" s="70"/>
      <c r="X146" s="404"/>
      <c r="Z146" s="403" t="str">
        <f t="shared" si="47"/>
        <v/>
      </c>
      <c r="AA146" s="130" t="str">
        <f t="shared" si="43"/>
        <v/>
      </c>
      <c r="AB146" s="403" t="str">
        <f t="shared" si="44"/>
        <v/>
      </c>
      <c r="AC146" s="130" t="str">
        <f t="shared" si="45"/>
        <v/>
      </c>
      <c r="AD146" s="461"/>
    </row>
    <row r="147" spans="2:30" ht="13.5" thickBot="1" x14ac:dyDescent="0.25">
      <c r="B147" s="500"/>
      <c r="C147" s="501"/>
      <c r="D147" s="501"/>
      <c r="E147" s="501"/>
      <c r="F147" s="501"/>
      <c r="G147" s="501"/>
      <c r="H147" s="501"/>
      <c r="I147" s="501"/>
      <c r="J147" s="501"/>
      <c r="K147" s="502"/>
      <c r="L147" s="429" t="s">
        <v>120</v>
      </c>
      <c r="M147" s="257" t="str">
        <f>IF(LEN($C$5)&lt;=1,
    "",
    IF(
        OR($C$5="Overige (zorg-)instellingen",$C$5="Onderneming"),
        IF(Basisgegevens!$C$5="Ja",
            IFERROR(
                INDEX(Hulpsheets!$AO$3:$AR$18,
                    MATCH($C$9,Hulpsheets!$AN$3:$AN$18,0),
                    MATCH($C$6,Hulpsheets!$AO$3:$AR$3,0)
                ),
                ""
            ),
            IFERROR(
                INDEX(Hulpsheets!$AH$3:$AK$18,
                    MATCH($C$9,Hulpsheets!$AG$3:$AG$18,0),
                    MATCH($C$6,Hulpsheets!$AH$3:$AK$3,0)
                ),
                ""
            )
        ),
        IF($L147="Niet-economische activiteit",
            100%,
            IF(Basisgegevens!$C$5="Ja",
                IFERROR(
                    INDEX(Hulpsheets!$AO$3:$AR$18,
                        MATCH($C$9,Hulpsheets!$AN$3:$AN$18,0),
                        MATCH($C$6,Hulpsheets!$AO$3:$AR$3,0)
                    ),
                    ""
                ),
                IFERROR(
                    INDEX(Hulpsheets!$AH$3:$AK$18,
                        MATCH($C$9,Hulpsheets!$AG$3:$AG$18,0),
                        MATCH($C$6,Hulpsheets!$AH$3:$AK$3,0)
                    ),
                    ""
                )
            )
        )
    )
)</f>
        <v/>
      </c>
      <c r="N147" s="399"/>
      <c r="O147" s="395" t="str">
        <f t="shared" si="40"/>
        <v/>
      </c>
      <c r="P147" s="86" t="str">
        <f t="shared" si="41"/>
        <v/>
      </c>
      <c r="R147" s="404"/>
      <c r="S147" s="403" t="str">
        <f t="shared" si="46"/>
        <v/>
      </c>
      <c r="T147" s="130" t="str">
        <f t="shared" si="42"/>
        <v/>
      </c>
      <c r="U147" s="70"/>
      <c r="V147" s="404"/>
      <c r="W147" s="70"/>
      <c r="X147" s="404"/>
      <c r="Z147" s="403" t="str">
        <f t="shared" si="47"/>
        <v/>
      </c>
      <c r="AA147" s="130" t="str">
        <f t="shared" si="43"/>
        <v/>
      </c>
      <c r="AB147" s="403" t="str">
        <f t="shared" si="44"/>
        <v/>
      </c>
      <c r="AC147" s="130" t="str">
        <f t="shared" si="45"/>
        <v/>
      </c>
      <c r="AD147" s="461"/>
    </row>
    <row r="148" spans="2:30" ht="13.5" hidden="1" outlineLevel="1" thickBot="1" x14ac:dyDescent="0.25">
      <c r="B148" s="500"/>
      <c r="C148" s="501"/>
      <c r="D148" s="501"/>
      <c r="E148" s="501"/>
      <c r="F148" s="501"/>
      <c r="G148" s="501"/>
      <c r="H148" s="501"/>
      <c r="I148" s="501"/>
      <c r="J148" s="501"/>
      <c r="K148" s="502"/>
      <c r="L148" s="429" t="s">
        <v>120</v>
      </c>
      <c r="M148" s="257" t="str">
        <f>IF(LEN($C$5)&lt;=1,
    "",
    IF(
        OR($C$5="Overige (zorg-)instellingen",$C$5="Onderneming"),
        IF(Basisgegevens!$C$5="Ja",
            IFERROR(
                INDEX(Hulpsheets!$AO$3:$AR$18,
                    MATCH($C$9,Hulpsheets!$AN$3:$AN$18,0),
                    MATCH($C$6,Hulpsheets!$AO$3:$AR$3,0)
                ),
                ""
            ),
            IFERROR(
                INDEX(Hulpsheets!$AH$3:$AK$18,
                    MATCH($C$9,Hulpsheets!$AG$3:$AG$18,0),
                    MATCH($C$6,Hulpsheets!$AH$3:$AK$3,0)
                ),
                ""
            )
        ),
        IF($L148="Niet-economische activiteit",
            100%,
            IF(Basisgegevens!$C$5="Ja",
                IFERROR(
                    INDEX(Hulpsheets!$AO$3:$AR$18,
                        MATCH($C$9,Hulpsheets!$AN$3:$AN$18,0),
                        MATCH($C$6,Hulpsheets!$AO$3:$AR$3,0)
                    ),
                    ""
                ),
                IFERROR(
                    INDEX(Hulpsheets!$AH$3:$AK$18,
                        MATCH($C$9,Hulpsheets!$AG$3:$AG$18,0),
                        MATCH($C$6,Hulpsheets!$AH$3:$AK$3,0)
                    ),
                    ""
                )
            )
        )
    )
)</f>
        <v/>
      </c>
      <c r="N148" s="399"/>
      <c r="O148" s="77" t="str">
        <f t="shared" si="40"/>
        <v/>
      </c>
      <c r="P148" s="86" t="str">
        <f t="shared" si="41"/>
        <v/>
      </c>
      <c r="R148" s="404"/>
      <c r="S148" s="403" t="str">
        <f t="shared" si="46"/>
        <v/>
      </c>
      <c r="T148" s="130" t="str">
        <f t="shared" si="42"/>
        <v/>
      </c>
      <c r="U148" s="70"/>
      <c r="V148" s="404"/>
      <c r="W148" s="70"/>
      <c r="X148" s="404"/>
      <c r="Z148" s="403" t="str">
        <f t="shared" si="47"/>
        <v/>
      </c>
      <c r="AA148" s="130" t="str">
        <f t="shared" si="43"/>
        <v/>
      </c>
      <c r="AB148" s="403" t="str">
        <f t="shared" si="44"/>
        <v/>
      </c>
      <c r="AC148" s="130" t="str">
        <f t="shared" si="45"/>
        <v/>
      </c>
      <c r="AD148" s="461"/>
    </row>
    <row r="149" spans="2:30" ht="13.5" hidden="1" outlineLevel="1" thickBot="1" x14ac:dyDescent="0.25">
      <c r="B149" s="500"/>
      <c r="C149" s="501"/>
      <c r="D149" s="501"/>
      <c r="E149" s="501"/>
      <c r="F149" s="501"/>
      <c r="G149" s="501"/>
      <c r="H149" s="501"/>
      <c r="I149" s="501"/>
      <c r="J149" s="501"/>
      <c r="K149" s="502"/>
      <c r="L149" s="429" t="s">
        <v>120</v>
      </c>
      <c r="M149" s="257" t="str">
        <f>IF(LEN($C$5)&lt;=1,
    "",
    IF(
        OR($C$5="Overige (zorg-)instellingen",$C$5="Onderneming"),
        IF(Basisgegevens!$C$5="Ja",
            IFERROR(
                INDEX(Hulpsheets!$AO$3:$AR$18,
                    MATCH($C$9,Hulpsheets!$AN$3:$AN$18,0),
                    MATCH($C$6,Hulpsheets!$AO$3:$AR$3,0)
                ),
                ""
            ),
            IFERROR(
                INDEX(Hulpsheets!$AH$3:$AK$18,
                    MATCH($C$9,Hulpsheets!$AG$3:$AG$18,0),
                    MATCH($C$6,Hulpsheets!$AH$3:$AK$3,0)
                ),
                ""
            )
        ),
        IF($L149="Niet-economische activiteit",
            100%,
            IF(Basisgegevens!$C$5="Ja",
                IFERROR(
                    INDEX(Hulpsheets!$AO$3:$AR$18,
                        MATCH($C$9,Hulpsheets!$AN$3:$AN$18,0),
                        MATCH($C$6,Hulpsheets!$AO$3:$AR$3,0)
                    ),
                    ""
                ),
                IFERROR(
                    INDEX(Hulpsheets!$AH$3:$AK$18,
                        MATCH($C$9,Hulpsheets!$AG$3:$AG$18,0),
                        MATCH($C$6,Hulpsheets!$AH$3:$AK$3,0)
                    ),
                    ""
                )
            )
        )
    )
)</f>
        <v/>
      </c>
      <c r="N149" s="399"/>
      <c r="O149" s="77" t="str">
        <f t="shared" si="40"/>
        <v/>
      </c>
      <c r="P149" s="86" t="str">
        <f t="shared" si="41"/>
        <v/>
      </c>
      <c r="R149" s="404"/>
      <c r="S149" s="403" t="str">
        <f t="shared" si="46"/>
        <v/>
      </c>
      <c r="T149" s="130" t="str">
        <f t="shared" si="42"/>
        <v/>
      </c>
      <c r="U149" s="70"/>
      <c r="V149" s="404"/>
      <c r="W149" s="70"/>
      <c r="X149" s="404"/>
      <c r="Z149" s="403" t="str">
        <f t="shared" si="47"/>
        <v/>
      </c>
      <c r="AA149" s="130" t="str">
        <f t="shared" si="43"/>
        <v/>
      </c>
      <c r="AB149" s="403" t="str">
        <f t="shared" si="44"/>
        <v/>
      </c>
      <c r="AC149" s="130" t="str">
        <f t="shared" si="45"/>
        <v/>
      </c>
      <c r="AD149" s="461"/>
    </row>
    <row r="150" spans="2:30" ht="13.5" hidden="1" outlineLevel="1" thickBot="1" x14ac:dyDescent="0.25">
      <c r="B150" s="500"/>
      <c r="C150" s="501"/>
      <c r="D150" s="501"/>
      <c r="E150" s="501"/>
      <c r="F150" s="501"/>
      <c r="G150" s="501"/>
      <c r="H150" s="501"/>
      <c r="I150" s="501"/>
      <c r="J150" s="501"/>
      <c r="K150" s="502"/>
      <c r="L150" s="429" t="s">
        <v>120</v>
      </c>
      <c r="M150" s="257" t="str">
        <f>IF(LEN($C$5)&lt;=1,
    "",
    IF(
        OR($C$5="Overige (zorg-)instellingen",$C$5="Onderneming"),
        IF(Basisgegevens!$C$5="Ja",
            IFERROR(
                INDEX(Hulpsheets!$AO$3:$AR$18,
                    MATCH($C$9,Hulpsheets!$AN$3:$AN$18,0),
                    MATCH($C$6,Hulpsheets!$AO$3:$AR$3,0)
                ),
                ""
            ),
            IFERROR(
                INDEX(Hulpsheets!$AH$3:$AK$18,
                    MATCH($C$9,Hulpsheets!$AG$3:$AG$18,0),
                    MATCH($C$6,Hulpsheets!$AH$3:$AK$3,0)
                ),
                ""
            )
        ),
        IF($L150="Niet-economische activiteit",
            100%,
            IF(Basisgegevens!$C$5="Ja",
                IFERROR(
                    INDEX(Hulpsheets!$AO$3:$AR$18,
                        MATCH($C$9,Hulpsheets!$AN$3:$AN$18,0),
                        MATCH($C$6,Hulpsheets!$AO$3:$AR$3,0)
                    ),
                    ""
                ),
                IFERROR(
                    INDEX(Hulpsheets!$AH$3:$AK$18,
                        MATCH($C$9,Hulpsheets!$AG$3:$AG$18,0),
                        MATCH($C$6,Hulpsheets!$AH$3:$AK$3,0)
                    ),
                    ""
                )
            )
        )
    )
)</f>
        <v/>
      </c>
      <c r="N150" s="399"/>
      <c r="O150" s="77" t="str">
        <f t="shared" si="40"/>
        <v/>
      </c>
      <c r="P150" s="86" t="str">
        <f t="shared" si="41"/>
        <v/>
      </c>
      <c r="R150" s="404"/>
      <c r="S150" s="403" t="str">
        <f t="shared" si="46"/>
        <v/>
      </c>
      <c r="T150" s="130" t="str">
        <f t="shared" si="42"/>
        <v/>
      </c>
      <c r="U150" s="70"/>
      <c r="V150" s="404"/>
      <c r="W150" s="70"/>
      <c r="X150" s="404"/>
      <c r="Z150" s="403" t="str">
        <f t="shared" si="47"/>
        <v/>
      </c>
      <c r="AA150" s="130" t="str">
        <f t="shared" si="43"/>
        <v/>
      </c>
      <c r="AB150" s="403" t="str">
        <f t="shared" si="44"/>
        <v/>
      </c>
      <c r="AC150" s="130" t="str">
        <f t="shared" si="45"/>
        <v/>
      </c>
      <c r="AD150" s="461"/>
    </row>
    <row r="151" spans="2:30" ht="13.5" hidden="1" outlineLevel="1" thickBot="1" x14ac:dyDescent="0.25">
      <c r="B151" s="500"/>
      <c r="C151" s="501"/>
      <c r="D151" s="501"/>
      <c r="E151" s="501"/>
      <c r="F151" s="501"/>
      <c r="G151" s="501"/>
      <c r="H151" s="501"/>
      <c r="I151" s="501"/>
      <c r="J151" s="501"/>
      <c r="K151" s="502"/>
      <c r="L151" s="429" t="s">
        <v>120</v>
      </c>
      <c r="M151" s="257" t="str">
        <f>IF(LEN($C$5)&lt;=1,
    "",
    IF(
        OR($C$5="Overige (zorg-)instellingen",$C$5="Onderneming"),
        IF(Basisgegevens!$C$5="Ja",
            IFERROR(
                INDEX(Hulpsheets!$AO$3:$AR$18,
                    MATCH($C$9,Hulpsheets!$AN$3:$AN$18,0),
                    MATCH($C$6,Hulpsheets!$AO$3:$AR$3,0)
                ),
                ""
            ),
            IFERROR(
                INDEX(Hulpsheets!$AH$3:$AK$18,
                    MATCH($C$9,Hulpsheets!$AG$3:$AG$18,0),
                    MATCH($C$6,Hulpsheets!$AH$3:$AK$3,0)
                ),
                ""
            )
        ),
        IF($L151="Niet-economische activiteit",
            100%,
            IF(Basisgegevens!$C$5="Ja",
                IFERROR(
                    INDEX(Hulpsheets!$AO$3:$AR$18,
                        MATCH($C$9,Hulpsheets!$AN$3:$AN$18,0),
                        MATCH($C$6,Hulpsheets!$AO$3:$AR$3,0)
                    ),
                    ""
                ),
                IFERROR(
                    INDEX(Hulpsheets!$AH$3:$AK$18,
                        MATCH($C$9,Hulpsheets!$AG$3:$AG$18,0),
                        MATCH($C$6,Hulpsheets!$AH$3:$AK$3,0)
                    ),
                    ""
                )
            )
        )
    )
)</f>
        <v/>
      </c>
      <c r="N151" s="399"/>
      <c r="O151" s="77" t="str">
        <f t="shared" si="40"/>
        <v/>
      </c>
      <c r="P151" s="86" t="str">
        <f t="shared" si="41"/>
        <v/>
      </c>
      <c r="R151" s="404"/>
      <c r="S151" s="403" t="str">
        <f t="shared" si="46"/>
        <v/>
      </c>
      <c r="T151" s="130" t="str">
        <f t="shared" si="42"/>
        <v/>
      </c>
      <c r="U151" s="70"/>
      <c r="V151" s="404"/>
      <c r="W151" s="70"/>
      <c r="X151" s="404"/>
      <c r="Z151" s="403" t="str">
        <f t="shared" si="47"/>
        <v/>
      </c>
      <c r="AA151" s="130" t="str">
        <f t="shared" si="43"/>
        <v/>
      </c>
      <c r="AB151" s="403" t="str">
        <f t="shared" si="44"/>
        <v/>
      </c>
      <c r="AC151" s="130" t="str">
        <f t="shared" si="45"/>
        <v/>
      </c>
      <c r="AD151" s="461"/>
    </row>
    <row r="152" spans="2:30" ht="13.5" hidden="1" outlineLevel="1" thickBot="1" x14ac:dyDescent="0.25">
      <c r="B152" s="500"/>
      <c r="C152" s="501"/>
      <c r="D152" s="501"/>
      <c r="E152" s="501"/>
      <c r="F152" s="501"/>
      <c r="G152" s="501"/>
      <c r="H152" s="501"/>
      <c r="I152" s="501"/>
      <c r="J152" s="501"/>
      <c r="K152" s="502"/>
      <c r="L152" s="429" t="s">
        <v>120</v>
      </c>
      <c r="M152" s="257" t="str">
        <f>IF(LEN($C$5)&lt;=1,
    "",
    IF(
        OR($C$5="Overige (zorg-)instellingen",$C$5="Onderneming"),
        IF(Basisgegevens!$C$5="Ja",
            IFERROR(
                INDEX(Hulpsheets!$AO$3:$AR$18,
                    MATCH($C$9,Hulpsheets!$AN$3:$AN$18,0),
                    MATCH($C$6,Hulpsheets!$AO$3:$AR$3,0)
                ),
                ""
            ),
            IFERROR(
                INDEX(Hulpsheets!$AH$3:$AK$18,
                    MATCH($C$9,Hulpsheets!$AG$3:$AG$18,0),
                    MATCH($C$6,Hulpsheets!$AH$3:$AK$3,0)
                ),
                ""
            )
        ),
        IF($L152="Niet-economische activiteit",
            100%,
            IF(Basisgegevens!$C$5="Ja",
                IFERROR(
                    INDEX(Hulpsheets!$AO$3:$AR$18,
                        MATCH($C$9,Hulpsheets!$AN$3:$AN$18,0),
                        MATCH($C$6,Hulpsheets!$AO$3:$AR$3,0)
                    ),
                    ""
                ),
                IFERROR(
                    INDEX(Hulpsheets!$AH$3:$AK$18,
                        MATCH($C$9,Hulpsheets!$AG$3:$AG$18,0),
                        MATCH($C$6,Hulpsheets!$AH$3:$AK$3,0)
                    ),
                    ""
                )
            )
        )
    )
)</f>
        <v/>
      </c>
      <c r="N152" s="399"/>
      <c r="O152" s="77" t="str">
        <f t="shared" si="40"/>
        <v/>
      </c>
      <c r="P152" s="86" t="str">
        <f t="shared" si="41"/>
        <v/>
      </c>
      <c r="R152" s="404"/>
      <c r="S152" s="403" t="str">
        <f t="shared" si="46"/>
        <v/>
      </c>
      <c r="T152" s="130" t="str">
        <f t="shared" si="42"/>
        <v/>
      </c>
      <c r="U152" s="70"/>
      <c r="V152" s="404"/>
      <c r="W152" s="70"/>
      <c r="X152" s="404"/>
      <c r="Z152" s="403" t="str">
        <f t="shared" si="47"/>
        <v/>
      </c>
      <c r="AA152" s="130" t="str">
        <f t="shared" si="43"/>
        <v/>
      </c>
      <c r="AB152" s="403" t="str">
        <f t="shared" si="44"/>
        <v/>
      </c>
      <c r="AC152" s="130" t="str">
        <f t="shared" si="45"/>
        <v/>
      </c>
      <c r="AD152" s="461"/>
    </row>
    <row r="153" spans="2:30" ht="13.5" hidden="1" outlineLevel="1" thickBot="1" x14ac:dyDescent="0.25">
      <c r="B153" s="500"/>
      <c r="C153" s="501"/>
      <c r="D153" s="501"/>
      <c r="E153" s="501"/>
      <c r="F153" s="501"/>
      <c r="G153" s="501"/>
      <c r="H153" s="501"/>
      <c r="I153" s="501"/>
      <c r="J153" s="501"/>
      <c r="K153" s="502"/>
      <c r="L153" s="429" t="s">
        <v>120</v>
      </c>
      <c r="M153" s="257" t="str">
        <f>IF(LEN($C$5)&lt;=1,
    "",
    IF(
        OR($C$5="Overige (zorg-)instellingen",$C$5="Onderneming"),
        IF(Basisgegevens!$C$5="Ja",
            IFERROR(
                INDEX(Hulpsheets!$AO$3:$AR$18,
                    MATCH($C$9,Hulpsheets!$AN$3:$AN$18,0),
                    MATCH($C$6,Hulpsheets!$AO$3:$AR$3,0)
                ),
                ""
            ),
            IFERROR(
                INDEX(Hulpsheets!$AH$3:$AK$18,
                    MATCH($C$9,Hulpsheets!$AG$3:$AG$18,0),
                    MATCH($C$6,Hulpsheets!$AH$3:$AK$3,0)
                ),
                ""
            )
        ),
        IF($L153="Niet-economische activiteit",
            100%,
            IF(Basisgegevens!$C$5="Ja",
                IFERROR(
                    INDEX(Hulpsheets!$AO$3:$AR$18,
                        MATCH($C$9,Hulpsheets!$AN$3:$AN$18,0),
                        MATCH($C$6,Hulpsheets!$AO$3:$AR$3,0)
                    ),
                    ""
                ),
                IFERROR(
                    INDEX(Hulpsheets!$AH$3:$AK$18,
                        MATCH($C$9,Hulpsheets!$AG$3:$AG$18,0),
                        MATCH($C$6,Hulpsheets!$AH$3:$AK$3,0)
                    ),
                    ""
                )
            )
        )
    )
)</f>
        <v/>
      </c>
      <c r="N153" s="399"/>
      <c r="O153" s="77" t="str">
        <f t="shared" si="40"/>
        <v/>
      </c>
      <c r="P153" s="86" t="str">
        <f t="shared" si="41"/>
        <v/>
      </c>
      <c r="R153" s="404"/>
      <c r="S153" s="403" t="str">
        <f t="shared" si="46"/>
        <v/>
      </c>
      <c r="T153" s="130" t="str">
        <f t="shared" si="42"/>
        <v/>
      </c>
      <c r="U153" s="70"/>
      <c r="V153" s="404"/>
      <c r="W153" s="70"/>
      <c r="X153" s="404"/>
      <c r="Z153" s="403" t="str">
        <f t="shared" si="47"/>
        <v/>
      </c>
      <c r="AA153" s="130" t="str">
        <f t="shared" si="43"/>
        <v/>
      </c>
      <c r="AB153" s="403" t="str">
        <f t="shared" si="44"/>
        <v/>
      </c>
      <c r="AC153" s="130" t="str">
        <f t="shared" si="45"/>
        <v/>
      </c>
      <c r="AD153" s="461"/>
    </row>
    <row r="154" spans="2:30" ht="13.5" hidden="1" outlineLevel="1" thickBot="1" x14ac:dyDescent="0.25">
      <c r="B154" s="500"/>
      <c r="C154" s="501"/>
      <c r="D154" s="501"/>
      <c r="E154" s="501"/>
      <c r="F154" s="501"/>
      <c r="G154" s="501"/>
      <c r="H154" s="501"/>
      <c r="I154" s="501"/>
      <c r="J154" s="501"/>
      <c r="K154" s="502"/>
      <c r="L154" s="429" t="s">
        <v>120</v>
      </c>
      <c r="M154" s="257" t="str">
        <f>IF(LEN($C$5)&lt;=1,
    "",
    IF(
        OR($C$5="Overige (zorg-)instellingen",$C$5="Onderneming"),
        IF(Basisgegevens!$C$5="Ja",
            IFERROR(
                INDEX(Hulpsheets!$AO$3:$AR$18,
                    MATCH($C$9,Hulpsheets!$AN$3:$AN$18,0),
                    MATCH($C$6,Hulpsheets!$AO$3:$AR$3,0)
                ),
                ""
            ),
            IFERROR(
                INDEX(Hulpsheets!$AH$3:$AK$18,
                    MATCH($C$9,Hulpsheets!$AG$3:$AG$18,0),
                    MATCH($C$6,Hulpsheets!$AH$3:$AK$3,0)
                ),
                ""
            )
        ),
        IF($L154="Niet-economische activiteit",
            100%,
            IF(Basisgegevens!$C$5="Ja",
                IFERROR(
                    INDEX(Hulpsheets!$AO$3:$AR$18,
                        MATCH($C$9,Hulpsheets!$AN$3:$AN$18,0),
                        MATCH($C$6,Hulpsheets!$AO$3:$AR$3,0)
                    ),
                    ""
                ),
                IFERROR(
                    INDEX(Hulpsheets!$AH$3:$AK$18,
                        MATCH($C$9,Hulpsheets!$AG$3:$AG$18,0),
                        MATCH($C$6,Hulpsheets!$AH$3:$AK$3,0)
                    ),
                    ""
                )
            )
        )
    )
)</f>
        <v/>
      </c>
      <c r="N154" s="399"/>
      <c r="O154" s="77" t="str">
        <f t="shared" si="40"/>
        <v/>
      </c>
      <c r="P154" s="86" t="str">
        <f t="shared" si="41"/>
        <v/>
      </c>
      <c r="R154" s="404"/>
      <c r="S154" s="403" t="str">
        <f t="shared" si="46"/>
        <v/>
      </c>
      <c r="T154" s="130" t="str">
        <f t="shared" si="42"/>
        <v/>
      </c>
      <c r="U154" s="70"/>
      <c r="V154" s="404"/>
      <c r="W154" s="70"/>
      <c r="X154" s="404"/>
      <c r="Z154" s="403" t="str">
        <f t="shared" si="47"/>
        <v/>
      </c>
      <c r="AA154" s="130" t="str">
        <f t="shared" si="43"/>
        <v/>
      </c>
      <c r="AB154" s="403" t="str">
        <f t="shared" si="44"/>
        <v/>
      </c>
      <c r="AC154" s="130" t="str">
        <f t="shared" si="45"/>
        <v/>
      </c>
      <c r="AD154" s="461"/>
    </row>
    <row r="155" spans="2:30" ht="13.5" hidden="1" outlineLevel="1" thickBot="1" x14ac:dyDescent="0.25">
      <c r="B155" s="500"/>
      <c r="C155" s="501"/>
      <c r="D155" s="501"/>
      <c r="E155" s="501"/>
      <c r="F155" s="501"/>
      <c r="G155" s="501"/>
      <c r="H155" s="501"/>
      <c r="I155" s="501"/>
      <c r="J155" s="501"/>
      <c r="K155" s="502"/>
      <c r="L155" s="429" t="s">
        <v>120</v>
      </c>
      <c r="M155" s="257" t="str">
        <f>IF(LEN($C$5)&lt;=1,
    "",
    IF(
        OR($C$5="Overige (zorg-)instellingen",$C$5="Onderneming"),
        IF(Basisgegevens!$C$5="Ja",
            IFERROR(
                INDEX(Hulpsheets!$AO$3:$AR$18,
                    MATCH($C$9,Hulpsheets!$AN$3:$AN$18,0),
                    MATCH($C$6,Hulpsheets!$AO$3:$AR$3,0)
                ),
                ""
            ),
            IFERROR(
                INDEX(Hulpsheets!$AH$3:$AK$18,
                    MATCH($C$9,Hulpsheets!$AG$3:$AG$18,0),
                    MATCH($C$6,Hulpsheets!$AH$3:$AK$3,0)
                ),
                ""
            )
        ),
        IF($L155="Niet-economische activiteit",
            100%,
            IF(Basisgegevens!$C$5="Ja",
                IFERROR(
                    INDEX(Hulpsheets!$AO$3:$AR$18,
                        MATCH($C$9,Hulpsheets!$AN$3:$AN$18,0),
                        MATCH($C$6,Hulpsheets!$AO$3:$AR$3,0)
                    ),
                    ""
                ),
                IFERROR(
                    INDEX(Hulpsheets!$AH$3:$AK$18,
                        MATCH($C$9,Hulpsheets!$AG$3:$AG$18,0),
                        MATCH($C$6,Hulpsheets!$AH$3:$AK$3,0)
                    ),
                    ""
                )
            )
        )
    )
)</f>
        <v/>
      </c>
      <c r="N155" s="399"/>
      <c r="O155" s="77" t="str">
        <f t="shared" si="40"/>
        <v/>
      </c>
      <c r="P155" s="86" t="str">
        <f t="shared" si="41"/>
        <v/>
      </c>
      <c r="R155" s="404"/>
      <c r="S155" s="403" t="str">
        <f t="shared" si="46"/>
        <v/>
      </c>
      <c r="T155" s="130" t="str">
        <f t="shared" si="42"/>
        <v/>
      </c>
      <c r="U155" s="70"/>
      <c r="V155" s="404"/>
      <c r="W155" s="70"/>
      <c r="X155" s="404"/>
      <c r="Z155" s="403" t="str">
        <f t="shared" si="47"/>
        <v/>
      </c>
      <c r="AA155" s="130" t="str">
        <f t="shared" si="43"/>
        <v/>
      </c>
      <c r="AB155" s="403" t="str">
        <f t="shared" si="44"/>
        <v/>
      </c>
      <c r="AC155" s="130" t="str">
        <f t="shared" si="45"/>
        <v/>
      </c>
      <c r="AD155" s="461"/>
    </row>
    <row r="156" spans="2:30" ht="13.5" hidden="1" outlineLevel="1" thickBot="1" x14ac:dyDescent="0.25">
      <c r="B156" s="500"/>
      <c r="C156" s="501"/>
      <c r="D156" s="501"/>
      <c r="E156" s="501"/>
      <c r="F156" s="501"/>
      <c r="G156" s="501"/>
      <c r="H156" s="501"/>
      <c r="I156" s="501"/>
      <c r="J156" s="501"/>
      <c r="K156" s="502"/>
      <c r="L156" s="429" t="s">
        <v>120</v>
      </c>
      <c r="M156" s="257" t="str">
        <f>IF(LEN($C$5)&lt;=1,
    "",
    IF(
        OR($C$5="Overige (zorg-)instellingen",$C$5="Onderneming"),
        IF(Basisgegevens!$C$5="Ja",
            IFERROR(
                INDEX(Hulpsheets!$AO$3:$AR$18,
                    MATCH($C$9,Hulpsheets!$AN$3:$AN$18,0),
                    MATCH($C$6,Hulpsheets!$AO$3:$AR$3,0)
                ),
                ""
            ),
            IFERROR(
                INDEX(Hulpsheets!$AH$3:$AK$18,
                    MATCH($C$9,Hulpsheets!$AG$3:$AG$18,0),
                    MATCH($C$6,Hulpsheets!$AH$3:$AK$3,0)
                ),
                ""
            )
        ),
        IF($L156="Niet-economische activiteit",
            100%,
            IF(Basisgegevens!$C$5="Ja",
                IFERROR(
                    INDEX(Hulpsheets!$AO$3:$AR$18,
                        MATCH($C$9,Hulpsheets!$AN$3:$AN$18,0),
                        MATCH($C$6,Hulpsheets!$AO$3:$AR$3,0)
                    ),
                    ""
                ),
                IFERROR(
                    INDEX(Hulpsheets!$AH$3:$AK$18,
                        MATCH($C$9,Hulpsheets!$AG$3:$AG$18,0),
                        MATCH($C$6,Hulpsheets!$AH$3:$AK$3,0)
                    ),
                    ""
                )
            )
        )
    )
)</f>
        <v/>
      </c>
      <c r="N156" s="399"/>
      <c r="O156" s="77" t="str">
        <f t="shared" si="40"/>
        <v/>
      </c>
      <c r="P156" s="86" t="str">
        <f t="shared" si="41"/>
        <v/>
      </c>
      <c r="R156" s="404"/>
      <c r="S156" s="403" t="str">
        <f t="shared" si="46"/>
        <v/>
      </c>
      <c r="T156" s="130" t="str">
        <f t="shared" si="42"/>
        <v/>
      </c>
      <c r="U156" s="70"/>
      <c r="V156" s="404"/>
      <c r="W156" s="70"/>
      <c r="X156" s="404"/>
      <c r="Z156" s="403" t="str">
        <f t="shared" si="47"/>
        <v/>
      </c>
      <c r="AA156" s="130" t="str">
        <f t="shared" si="43"/>
        <v/>
      </c>
      <c r="AB156" s="403" t="str">
        <f t="shared" si="44"/>
        <v/>
      </c>
      <c r="AC156" s="130" t="str">
        <f t="shared" si="45"/>
        <v/>
      </c>
      <c r="AD156" s="461"/>
    </row>
    <row r="157" spans="2:30" ht="13.5" hidden="1" outlineLevel="1" thickBot="1" x14ac:dyDescent="0.25">
      <c r="B157" s="532"/>
      <c r="C157" s="533"/>
      <c r="D157" s="533"/>
      <c r="E157" s="533"/>
      <c r="F157" s="533"/>
      <c r="G157" s="533"/>
      <c r="H157" s="533"/>
      <c r="I157" s="533"/>
      <c r="J157" s="533"/>
      <c r="K157" s="534"/>
      <c r="L157" s="428" t="s">
        <v>120</v>
      </c>
      <c r="M157" s="427" t="str">
        <f>IF(LEN($C$5)&lt;=1,
    "",
    IF(
        OR($C$5="Overige (zorg-)instellingen",$C$5="Onderneming"),
        IF(Basisgegevens!$C$5="Ja",
            IFERROR(
                INDEX(Hulpsheets!$AO$3:$AR$18,
                    MATCH($C$9,Hulpsheets!$AN$3:$AN$18,0),
                    MATCH($C$6,Hulpsheets!$AO$3:$AR$3,0)
                ),
                ""
            ),
            IFERROR(
                INDEX(Hulpsheets!$AH$3:$AK$18,
                    MATCH($C$9,Hulpsheets!$AG$3:$AG$18,0),
                    MATCH($C$6,Hulpsheets!$AH$3:$AK$3,0)
                ),
                ""
            )
        ),
        IF($L157="Niet-economische activiteit",
            100%,
            IF(Basisgegevens!$C$5="Ja",
                IFERROR(
                    INDEX(Hulpsheets!$AO$3:$AR$18,
                        MATCH($C$9,Hulpsheets!$AN$3:$AN$18,0),
                        MATCH($C$6,Hulpsheets!$AO$3:$AR$3,0)
                    ),
                    ""
                ),
                IFERROR(
                    INDEX(Hulpsheets!$AH$3:$AK$18,
                        MATCH($C$9,Hulpsheets!$AG$3:$AG$18,0),
                        MATCH($C$6,Hulpsheets!$AH$3:$AK$3,0)
                    ),
                    ""
                )
            )
        )
    )
)</f>
        <v/>
      </c>
      <c r="N157" s="399"/>
      <c r="O157" s="87" t="str">
        <f t="shared" si="40"/>
        <v/>
      </c>
      <c r="P157" s="88" t="str">
        <f t="shared" si="41"/>
        <v/>
      </c>
      <c r="R157" s="405"/>
      <c r="S157" s="403" t="str">
        <f t="shared" si="46"/>
        <v/>
      </c>
      <c r="T157" s="365" t="str">
        <f t="shared" si="42"/>
        <v/>
      </c>
      <c r="U157" s="70"/>
      <c r="V157" s="405"/>
      <c r="W157" s="70"/>
      <c r="X157" s="405"/>
      <c r="Z157" s="403" t="str">
        <f t="shared" si="47"/>
        <v/>
      </c>
      <c r="AA157" s="365" t="str">
        <f t="shared" si="43"/>
        <v/>
      </c>
      <c r="AB157" s="403" t="str">
        <f t="shared" si="44"/>
        <v/>
      </c>
      <c r="AC157" s="365" t="str">
        <f t="shared" si="45"/>
        <v/>
      </c>
      <c r="AD157" s="461"/>
    </row>
    <row r="158" spans="2:30" ht="13.5" collapsed="1" thickBot="1" x14ac:dyDescent="0.25">
      <c r="B158" s="32"/>
      <c r="C158" s="32"/>
      <c r="D158" s="103"/>
      <c r="E158" s="110"/>
      <c r="F158" s="110"/>
      <c r="G158" s="111"/>
      <c r="H158" s="112"/>
      <c r="I158" s="29"/>
      <c r="J158" s="111"/>
      <c r="L158" s="418" t="s">
        <v>102</v>
      </c>
      <c r="M158" s="78"/>
      <c r="N158" s="101">
        <f>SUM(N133:N157)</f>
        <v>0</v>
      </c>
      <c r="O158" s="101">
        <f>SUM(O133:O157)</f>
        <v>0</v>
      </c>
      <c r="P158" s="101">
        <f>SUM(P133:P157)</f>
        <v>0</v>
      </c>
      <c r="Q158" s="29"/>
      <c r="R158" s="439">
        <f>SUM(R133:R157)</f>
        <v>0</v>
      </c>
      <c r="S158" s="102">
        <f>SUM(S133:S157)</f>
        <v>0</v>
      </c>
      <c r="T158" s="102">
        <f>SUM(T133:T157)</f>
        <v>0</v>
      </c>
      <c r="V158" s="439">
        <f>SUM(V133:V157)</f>
        <v>0</v>
      </c>
      <c r="W158" s="70"/>
      <c r="X158" s="439">
        <f>SUM(X133:X157)</f>
        <v>0</v>
      </c>
      <c r="Z158" s="102">
        <f>SUM(Z133:Z157)</f>
        <v>0</v>
      </c>
      <c r="AA158" s="102">
        <f>SUM(AA133:AA157)</f>
        <v>0</v>
      </c>
      <c r="AB158" s="102">
        <f>SUM(AB133:AB157)</f>
        <v>0</v>
      </c>
      <c r="AC158" s="102">
        <f>SUM(AC133:AC157)</f>
        <v>0</v>
      </c>
      <c r="AD158" s="100"/>
    </row>
    <row r="159" spans="2:30" ht="13.5" thickBot="1" x14ac:dyDescent="0.25">
      <c r="B159" s="32"/>
      <c r="C159" s="32"/>
      <c r="D159" s="103"/>
      <c r="E159" s="110"/>
      <c r="F159" s="110"/>
      <c r="G159" s="111"/>
      <c r="H159" s="112"/>
      <c r="I159" s="29"/>
      <c r="J159" s="111"/>
      <c r="W159" s="100"/>
      <c r="X159" s="100"/>
      <c r="AB159" s="100"/>
    </row>
    <row r="160" spans="2:30" ht="15" customHeight="1" thickBot="1" x14ac:dyDescent="0.25">
      <c r="B160" s="503" t="s">
        <v>124</v>
      </c>
      <c r="C160" s="503"/>
      <c r="D160" s="503"/>
      <c r="E160" s="503"/>
      <c r="F160" s="29"/>
      <c r="I160" s="29"/>
      <c r="P160" s="29"/>
      <c r="Q160" s="29"/>
      <c r="R160" s="406" t="s">
        <v>87</v>
      </c>
      <c r="S160" s="401"/>
      <c r="T160" s="402"/>
      <c r="U160" s="29"/>
      <c r="V160" s="498" t="s">
        <v>61</v>
      </c>
      <c r="W160" s="6"/>
      <c r="X160" s="498" t="s">
        <v>62</v>
      </c>
      <c r="Z160" s="412"/>
      <c r="AA160" s="413"/>
      <c r="AB160" s="412"/>
      <c r="AC160" s="413"/>
      <c r="AD160" s="463"/>
    </row>
    <row r="161" spans="1:30" ht="13.5" thickBot="1" x14ac:dyDescent="0.25">
      <c r="B161" s="106"/>
      <c r="C161" s="106"/>
      <c r="D161" s="107"/>
      <c r="E161" s="107"/>
      <c r="G161" s="107"/>
      <c r="H161" s="108"/>
      <c r="I161" s="95"/>
      <c r="J161" s="107"/>
      <c r="K161" s="107"/>
      <c r="L161" s="107"/>
      <c r="P161" s="29"/>
      <c r="Q161" s="29"/>
      <c r="R161" s="6"/>
      <c r="S161" s="6"/>
      <c r="T161" s="6"/>
      <c r="U161" s="29"/>
      <c r="V161" s="499"/>
      <c r="W161" s="6"/>
      <c r="X161" s="499"/>
      <c r="Z161" s="6"/>
      <c r="AA161" s="6"/>
      <c r="AB161" s="6"/>
      <c r="AC161" s="97"/>
      <c r="AD161" s="97"/>
    </row>
    <row r="162" spans="1:30" ht="21" customHeight="1" thickBot="1" x14ac:dyDescent="0.25">
      <c r="A162" s="120"/>
      <c r="B162" s="504" t="s">
        <v>109</v>
      </c>
      <c r="C162" s="505"/>
      <c r="D162" s="505"/>
      <c r="E162" s="505"/>
      <c r="F162" s="505"/>
      <c r="G162" s="505"/>
      <c r="H162" s="505"/>
      <c r="I162" s="505"/>
      <c r="J162" s="505"/>
      <c r="K162" s="506"/>
      <c r="L162" s="236" t="s">
        <v>235</v>
      </c>
      <c r="M162" s="143" t="s">
        <v>94</v>
      </c>
      <c r="N162" s="237" t="s">
        <v>66</v>
      </c>
      <c r="O162" s="237" t="s">
        <v>95</v>
      </c>
      <c r="P162" s="237" t="s">
        <v>96</v>
      </c>
      <c r="Q162" s="120"/>
      <c r="R162" s="239" t="s">
        <v>68</v>
      </c>
      <c r="S162" s="238" t="s">
        <v>97</v>
      </c>
      <c r="T162" s="93" t="s">
        <v>70</v>
      </c>
      <c r="U162" s="119"/>
      <c r="V162" s="239" t="s">
        <v>68</v>
      </c>
      <c r="W162" s="409"/>
      <c r="X162" s="239" t="s">
        <v>68</v>
      </c>
      <c r="Y162" s="120"/>
      <c r="Z162" s="238" t="s">
        <v>97</v>
      </c>
      <c r="AA162" s="238" t="s">
        <v>70</v>
      </c>
      <c r="AB162" s="238" t="s">
        <v>97</v>
      </c>
      <c r="AC162" s="238" t="s">
        <v>70</v>
      </c>
      <c r="AD162" s="118"/>
    </row>
    <row r="163" spans="1:30" x14ac:dyDescent="0.2">
      <c r="B163" s="507"/>
      <c r="C163" s="508"/>
      <c r="D163" s="508"/>
      <c r="E163" s="508"/>
      <c r="F163" s="508"/>
      <c r="G163" s="508"/>
      <c r="H163" s="508"/>
      <c r="I163" s="508"/>
      <c r="J163" s="508"/>
      <c r="K163" s="509"/>
      <c r="L163" s="429" t="s">
        <v>120</v>
      </c>
      <c r="M163" s="257" t="str">
        <f>IF(LEN($C$5)&lt;=1,
    "",
    IF(
        OR($C$5="Overige (zorg-)instellingen",$C$5="Onderneming"),
        IF(Basisgegevens!$C$5="Ja",
            IFERROR(
                INDEX(Hulpsheets!$AO$3:$AR$18,
                    MATCH($C$9,Hulpsheets!$AN$3:$AN$18,0),
                    MATCH($C$6,Hulpsheets!$AO$3:$AR$3,0)
                ),
                ""
            ),
            IFERROR(
                INDEX(Hulpsheets!$AH$3:$AK$18,
                    MATCH($C$9,Hulpsheets!$AG$3:$AG$18,0),
                    MATCH($C$6,Hulpsheets!$AH$3:$AK$3,0)
                ),
                ""
            )
        ),
        IF($L163="Niet-economische activiteit",
            100%,
            IF(Basisgegevens!$C$5="Ja",
                IFERROR(
                    INDEX(Hulpsheets!$AO$3:$AR$18,
                        MATCH($C$9,Hulpsheets!$AN$3:$AN$18,0),
                        MATCH($C$6,Hulpsheets!$AO$3:$AR$3,0)
                    ),
                    ""
                ),
                IFERROR(
                    INDEX(Hulpsheets!$AH$3:$AK$18,
                        MATCH($C$9,Hulpsheets!$AG$3:$AG$18,0),
                        MATCH($C$6,Hulpsheets!$AH$3:$AK$3,0)
                    ),
                    ""
                )
            )
        )
    )
)</f>
        <v/>
      </c>
      <c r="N163" s="398"/>
      <c r="O163" s="394" t="str">
        <f t="shared" ref="O163:O187" si="48">IFERROR(N163*M163,"")</f>
        <v/>
      </c>
      <c r="P163" s="85" t="str">
        <f t="shared" ref="P163:P187" si="49">IFERROR(N163-O163,"")</f>
        <v/>
      </c>
      <c r="R163" s="404"/>
      <c r="S163" s="403" t="str">
        <f>IFERROR($R163*(1-$M163),"")</f>
        <v/>
      </c>
      <c r="T163" s="130" t="str">
        <f t="shared" ref="T163:T187" si="50">IFERROR(R163-S163,"")</f>
        <v/>
      </c>
      <c r="U163" s="80"/>
      <c r="V163" s="404"/>
      <c r="W163" s="70"/>
      <c r="X163" s="404"/>
      <c r="Z163" s="403" t="str">
        <f>IFERROR($V163*(1-$M163),"")</f>
        <v/>
      </c>
      <c r="AA163" s="130" t="str">
        <f t="shared" ref="AA163:AA187" si="51">IFERROR(V163-Z163,"")</f>
        <v/>
      </c>
      <c r="AB163" s="403" t="str">
        <f t="shared" ref="AB163:AB187" si="52">IFERROR($X163*(1-$M163),"")</f>
        <v/>
      </c>
      <c r="AC163" s="130" t="str">
        <f t="shared" ref="AC163:AC187" si="53">IFERROR(X163-AB163,"")</f>
        <v/>
      </c>
      <c r="AD163" s="461"/>
    </row>
    <row r="164" spans="1:30" x14ac:dyDescent="0.2">
      <c r="B164" s="500"/>
      <c r="C164" s="501"/>
      <c r="D164" s="501"/>
      <c r="E164" s="501"/>
      <c r="F164" s="501"/>
      <c r="G164" s="501"/>
      <c r="H164" s="501"/>
      <c r="I164" s="501"/>
      <c r="J164" s="501"/>
      <c r="K164" s="502"/>
      <c r="L164" s="429" t="s">
        <v>120</v>
      </c>
      <c r="M164" s="257" t="str">
        <f>IF(LEN($C$5)&lt;=1,
    "",
    IF(
        OR($C$5="Overige (zorg-)instellingen",$C$5="Onderneming"),
        IF(Basisgegevens!$C$5="Ja",
            IFERROR(
                INDEX(Hulpsheets!$AO$3:$AR$18,
                    MATCH($C$9,Hulpsheets!$AN$3:$AN$18,0),
                    MATCH($C$6,Hulpsheets!$AO$3:$AR$3,0)
                ),
                ""
            ),
            IFERROR(
                INDEX(Hulpsheets!$AH$3:$AK$18,
                    MATCH($C$9,Hulpsheets!$AG$3:$AG$18,0),
                    MATCH($C$6,Hulpsheets!$AH$3:$AK$3,0)
                ),
                ""
            )
        ),
        IF($L164="Niet-economische activiteit",
            100%,
            IF(Basisgegevens!$C$5="Ja",
                IFERROR(
                    INDEX(Hulpsheets!$AO$3:$AR$18,
                        MATCH($C$9,Hulpsheets!$AN$3:$AN$18,0),
                        MATCH($C$6,Hulpsheets!$AO$3:$AR$3,0)
                    ),
                    ""
                ),
                IFERROR(
                    INDEX(Hulpsheets!$AH$3:$AK$18,
                        MATCH($C$9,Hulpsheets!$AG$3:$AG$18,0),
                        MATCH($C$6,Hulpsheets!$AH$3:$AK$3,0)
                    ),
                    ""
                )
            )
        )
    )
)</f>
        <v/>
      </c>
      <c r="N164" s="399"/>
      <c r="O164" s="395" t="str">
        <f t="shared" si="48"/>
        <v/>
      </c>
      <c r="P164" s="86" t="str">
        <f t="shared" si="49"/>
        <v/>
      </c>
      <c r="R164" s="404"/>
      <c r="S164" s="403" t="str">
        <f t="shared" ref="S164:S187" si="54">IFERROR($R164*(1-$M164),"")</f>
        <v/>
      </c>
      <c r="T164" s="130" t="str">
        <f t="shared" si="50"/>
        <v/>
      </c>
      <c r="U164" s="70"/>
      <c r="V164" s="404"/>
      <c r="W164" s="70"/>
      <c r="X164" s="404"/>
      <c r="Z164" s="403" t="str">
        <f t="shared" ref="Z164:Z187" si="55">IFERROR($V164*(1-$M164),"")</f>
        <v/>
      </c>
      <c r="AA164" s="130" t="str">
        <f t="shared" si="51"/>
        <v/>
      </c>
      <c r="AB164" s="403" t="str">
        <f t="shared" si="52"/>
        <v/>
      </c>
      <c r="AC164" s="130" t="str">
        <f t="shared" si="53"/>
        <v/>
      </c>
      <c r="AD164" s="461"/>
    </row>
    <row r="165" spans="1:30" x14ac:dyDescent="0.2">
      <c r="B165" s="500"/>
      <c r="C165" s="501"/>
      <c r="D165" s="501"/>
      <c r="E165" s="501"/>
      <c r="F165" s="501"/>
      <c r="G165" s="501"/>
      <c r="H165" s="501"/>
      <c r="I165" s="501"/>
      <c r="J165" s="501"/>
      <c r="K165" s="502"/>
      <c r="L165" s="429" t="s">
        <v>120</v>
      </c>
      <c r="M165" s="257" t="str">
        <f>IF(LEN($C$5)&lt;=1,
    "",
    IF(
        OR($C$5="Overige (zorg-)instellingen",$C$5="Onderneming"),
        IF(Basisgegevens!$C$5="Ja",
            IFERROR(
                INDEX(Hulpsheets!$AO$3:$AR$18,
                    MATCH($C$9,Hulpsheets!$AN$3:$AN$18,0),
                    MATCH($C$6,Hulpsheets!$AO$3:$AR$3,0)
                ),
                ""
            ),
            IFERROR(
                INDEX(Hulpsheets!$AH$3:$AK$18,
                    MATCH($C$9,Hulpsheets!$AG$3:$AG$18,0),
                    MATCH($C$6,Hulpsheets!$AH$3:$AK$3,0)
                ),
                ""
            )
        ),
        IF($L165="Niet-economische activiteit",
            100%,
            IF(Basisgegevens!$C$5="Ja",
                IFERROR(
                    INDEX(Hulpsheets!$AO$3:$AR$18,
                        MATCH($C$9,Hulpsheets!$AN$3:$AN$18,0),
                        MATCH($C$6,Hulpsheets!$AO$3:$AR$3,0)
                    ),
                    ""
                ),
                IFERROR(
                    INDEX(Hulpsheets!$AH$3:$AK$18,
                        MATCH($C$9,Hulpsheets!$AG$3:$AG$18,0),
                        MATCH($C$6,Hulpsheets!$AH$3:$AK$3,0)
                    ),
                    ""
                )
            )
        )
    )
)</f>
        <v/>
      </c>
      <c r="N165" s="399"/>
      <c r="O165" s="395" t="str">
        <f t="shared" si="48"/>
        <v/>
      </c>
      <c r="P165" s="86" t="str">
        <f t="shared" si="49"/>
        <v/>
      </c>
      <c r="R165" s="404"/>
      <c r="S165" s="403" t="str">
        <f t="shared" si="54"/>
        <v/>
      </c>
      <c r="T165" s="130" t="str">
        <f t="shared" si="50"/>
        <v/>
      </c>
      <c r="U165" s="70"/>
      <c r="V165" s="404"/>
      <c r="W165" s="70"/>
      <c r="X165" s="404"/>
      <c r="Z165" s="403" t="str">
        <f t="shared" si="55"/>
        <v/>
      </c>
      <c r="AA165" s="130" t="str">
        <f t="shared" si="51"/>
        <v/>
      </c>
      <c r="AB165" s="403" t="str">
        <f t="shared" si="52"/>
        <v/>
      </c>
      <c r="AC165" s="130" t="str">
        <f t="shared" si="53"/>
        <v/>
      </c>
      <c r="AD165" s="461"/>
    </row>
    <row r="166" spans="1:30" x14ac:dyDescent="0.2">
      <c r="B166" s="500"/>
      <c r="C166" s="501"/>
      <c r="D166" s="501"/>
      <c r="E166" s="501"/>
      <c r="F166" s="501"/>
      <c r="G166" s="501"/>
      <c r="H166" s="501"/>
      <c r="I166" s="501"/>
      <c r="J166" s="501"/>
      <c r="K166" s="502"/>
      <c r="L166" s="429" t="s">
        <v>120</v>
      </c>
      <c r="M166" s="257" t="str">
        <f>IF(LEN($C$5)&lt;=1,
    "",
    IF(
        OR($C$5="Overige (zorg-)instellingen",$C$5="Onderneming"),
        IF(Basisgegevens!$C$5="Ja",
            IFERROR(
                INDEX(Hulpsheets!$AO$3:$AR$18,
                    MATCH($C$9,Hulpsheets!$AN$3:$AN$18,0),
                    MATCH($C$6,Hulpsheets!$AO$3:$AR$3,0)
                ),
                ""
            ),
            IFERROR(
                INDEX(Hulpsheets!$AH$3:$AK$18,
                    MATCH($C$9,Hulpsheets!$AG$3:$AG$18,0),
                    MATCH($C$6,Hulpsheets!$AH$3:$AK$3,0)
                ),
                ""
            )
        ),
        IF($L166="Niet-economische activiteit",
            100%,
            IF(Basisgegevens!$C$5="Ja",
                IFERROR(
                    INDEX(Hulpsheets!$AO$3:$AR$18,
                        MATCH($C$9,Hulpsheets!$AN$3:$AN$18,0),
                        MATCH($C$6,Hulpsheets!$AO$3:$AR$3,0)
                    ),
                    ""
                ),
                IFERROR(
                    INDEX(Hulpsheets!$AH$3:$AK$18,
                        MATCH($C$9,Hulpsheets!$AG$3:$AG$18,0),
                        MATCH($C$6,Hulpsheets!$AH$3:$AK$3,0)
                    ),
                    ""
                )
            )
        )
    )
)</f>
        <v/>
      </c>
      <c r="N166" s="399"/>
      <c r="O166" s="395" t="str">
        <f t="shared" si="48"/>
        <v/>
      </c>
      <c r="P166" s="86" t="str">
        <f t="shared" si="49"/>
        <v/>
      </c>
      <c r="R166" s="404"/>
      <c r="S166" s="403" t="str">
        <f t="shared" si="54"/>
        <v/>
      </c>
      <c r="T166" s="130" t="str">
        <f t="shared" si="50"/>
        <v/>
      </c>
      <c r="U166" s="70"/>
      <c r="V166" s="404"/>
      <c r="W166" s="70"/>
      <c r="X166" s="404"/>
      <c r="Z166" s="403" t="str">
        <f t="shared" si="55"/>
        <v/>
      </c>
      <c r="AA166" s="130" t="str">
        <f t="shared" si="51"/>
        <v/>
      </c>
      <c r="AB166" s="403" t="str">
        <f t="shared" si="52"/>
        <v/>
      </c>
      <c r="AC166" s="130" t="str">
        <f t="shared" si="53"/>
        <v/>
      </c>
      <c r="AD166" s="461"/>
    </row>
    <row r="167" spans="1:30" x14ac:dyDescent="0.2">
      <c r="B167" s="500"/>
      <c r="C167" s="501"/>
      <c r="D167" s="501"/>
      <c r="E167" s="501"/>
      <c r="F167" s="501"/>
      <c r="G167" s="501"/>
      <c r="H167" s="501"/>
      <c r="I167" s="501"/>
      <c r="J167" s="501"/>
      <c r="K167" s="502"/>
      <c r="L167" s="429" t="s">
        <v>120</v>
      </c>
      <c r="M167" s="257" t="str">
        <f>IF(LEN($C$5)&lt;=1,
    "",
    IF(
        OR($C$5="Overige (zorg-)instellingen",$C$5="Onderneming"),
        IF(Basisgegevens!$C$5="Ja",
            IFERROR(
                INDEX(Hulpsheets!$AO$3:$AR$18,
                    MATCH($C$9,Hulpsheets!$AN$3:$AN$18,0),
                    MATCH($C$6,Hulpsheets!$AO$3:$AR$3,0)
                ),
                ""
            ),
            IFERROR(
                INDEX(Hulpsheets!$AH$3:$AK$18,
                    MATCH($C$9,Hulpsheets!$AG$3:$AG$18,0),
                    MATCH($C$6,Hulpsheets!$AH$3:$AK$3,0)
                ),
                ""
            )
        ),
        IF($L167="Niet-economische activiteit",
            100%,
            IF(Basisgegevens!$C$5="Ja",
                IFERROR(
                    INDEX(Hulpsheets!$AO$3:$AR$18,
                        MATCH($C$9,Hulpsheets!$AN$3:$AN$18,0),
                        MATCH($C$6,Hulpsheets!$AO$3:$AR$3,0)
                    ),
                    ""
                ),
                IFERROR(
                    INDEX(Hulpsheets!$AH$3:$AK$18,
                        MATCH($C$9,Hulpsheets!$AG$3:$AG$18,0),
                        MATCH($C$6,Hulpsheets!$AH$3:$AK$3,0)
                    ),
                    ""
                )
            )
        )
    )
)</f>
        <v/>
      </c>
      <c r="N167" s="399"/>
      <c r="O167" s="395" t="str">
        <f t="shared" si="48"/>
        <v/>
      </c>
      <c r="P167" s="86" t="str">
        <f t="shared" si="49"/>
        <v/>
      </c>
      <c r="R167" s="404"/>
      <c r="S167" s="403" t="str">
        <f t="shared" si="54"/>
        <v/>
      </c>
      <c r="T167" s="130" t="str">
        <f t="shared" si="50"/>
        <v/>
      </c>
      <c r="U167" s="70"/>
      <c r="V167" s="404"/>
      <c r="W167" s="70"/>
      <c r="X167" s="404"/>
      <c r="Z167" s="403" t="str">
        <f t="shared" si="55"/>
        <v/>
      </c>
      <c r="AA167" s="130" t="str">
        <f t="shared" si="51"/>
        <v/>
      </c>
      <c r="AB167" s="403" t="str">
        <f t="shared" si="52"/>
        <v/>
      </c>
      <c r="AC167" s="130" t="str">
        <f t="shared" si="53"/>
        <v/>
      </c>
      <c r="AD167" s="461"/>
    </row>
    <row r="168" spans="1:30" x14ac:dyDescent="0.2">
      <c r="B168" s="500"/>
      <c r="C168" s="501"/>
      <c r="D168" s="501"/>
      <c r="E168" s="501"/>
      <c r="F168" s="501"/>
      <c r="G168" s="501"/>
      <c r="H168" s="501"/>
      <c r="I168" s="501"/>
      <c r="J168" s="501"/>
      <c r="K168" s="502"/>
      <c r="L168" s="429" t="s">
        <v>120</v>
      </c>
      <c r="M168" s="257" t="str">
        <f>IF(LEN($C$5)&lt;=1,
    "",
    IF(
        OR($C$5="Overige (zorg-)instellingen",$C$5="Onderneming"),
        IF(Basisgegevens!$C$5="Ja",
            IFERROR(
                INDEX(Hulpsheets!$AO$3:$AR$18,
                    MATCH($C$9,Hulpsheets!$AN$3:$AN$18,0),
                    MATCH($C$6,Hulpsheets!$AO$3:$AR$3,0)
                ),
                ""
            ),
            IFERROR(
                INDEX(Hulpsheets!$AH$3:$AK$18,
                    MATCH($C$9,Hulpsheets!$AG$3:$AG$18,0),
                    MATCH($C$6,Hulpsheets!$AH$3:$AK$3,0)
                ),
                ""
            )
        ),
        IF($L168="Niet-economische activiteit",
            100%,
            IF(Basisgegevens!$C$5="Ja",
                IFERROR(
                    INDEX(Hulpsheets!$AO$3:$AR$18,
                        MATCH($C$9,Hulpsheets!$AN$3:$AN$18,0),
                        MATCH($C$6,Hulpsheets!$AO$3:$AR$3,0)
                    ),
                    ""
                ),
                IFERROR(
                    INDEX(Hulpsheets!$AH$3:$AK$18,
                        MATCH($C$9,Hulpsheets!$AG$3:$AG$18,0),
                        MATCH($C$6,Hulpsheets!$AH$3:$AK$3,0)
                    ),
                    ""
                )
            )
        )
    )
)</f>
        <v/>
      </c>
      <c r="N168" s="399"/>
      <c r="O168" s="395" t="str">
        <f t="shared" si="48"/>
        <v/>
      </c>
      <c r="P168" s="86" t="str">
        <f t="shared" si="49"/>
        <v/>
      </c>
      <c r="R168" s="404"/>
      <c r="S168" s="403" t="str">
        <f t="shared" si="54"/>
        <v/>
      </c>
      <c r="T168" s="130" t="str">
        <f t="shared" si="50"/>
        <v/>
      </c>
      <c r="U168" s="70"/>
      <c r="V168" s="404"/>
      <c r="W168" s="70"/>
      <c r="X168" s="404"/>
      <c r="Z168" s="403" t="str">
        <f t="shared" si="55"/>
        <v/>
      </c>
      <c r="AA168" s="130" t="str">
        <f t="shared" si="51"/>
        <v/>
      </c>
      <c r="AB168" s="403" t="str">
        <f t="shared" si="52"/>
        <v/>
      </c>
      <c r="AC168" s="130" t="str">
        <f t="shared" si="53"/>
        <v/>
      </c>
      <c r="AD168" s="461"/>
    </row>
    <row r="169" spans="1:30" x14ac:dyDescent="0.2">
      <c r="B169" s="500"/>
      <c r="C169" s="501"/>
      <c r="D169" s="501"/>
      <c r="E169" s="501"/>
      <c r="F169" s="501"/>
      <c r="G169" s="501"/>
      <c r="H169" s="501"/>
      <c r="I169" s="501"/>
      <c r="J169" s="501"/>
      <c r="K169" s="502"/>
      <c r="L169" s="429" t="s">
        <v>120</v>
      </c>
      <c r="M169" s="257" t="str">
        <f>IF(LEN($C$5)&lt;=1,
    "",
    IF(
        OR($C$5="Overige (zorg-)instellingen",$C$5="Onderneming"),
        IF(Basisgegevens!$C$5="Ja",
            IFERROR(
                INDEX(Hulpsheets!$AO$3:$AR$18,
                    MATCH($C$9,Hulpsheets!$AN$3:$AN$18,0),
                    MATCH($C$6,Hulpsheets!$AO$3:$AR$3,0)
                ),
                ""
            ),
            IFERROR(
                INDEX(Hulpsheets!$AH$3:$AK$18,
                    MATCH($C$9,Hulpsheets!$AG$3:$AG$18,0),
                    MATCH($C$6,Hulpsheets!$AH$3:$AK$3,0)
                ),
                ""
            )
        ),
        IF($L169="Niet-economische activiteit",
            100%,
            IF(Basisgegevens!$C$5="Ja",
                IFERROR(
                    INDEX(Hulpsheets!$AO$3:$AR$18,
                        MATCH($C$9,Hulpsheets!$AN$3:$AN$18,0),
                        MATCH($C$6,Hulpsheets!$AO$3:$AR$3,0)
                    ),
                    ""
                ),
                IFERROR(
                    INDEX(Hulpsheets!$AH$3:$AK$18,
                        MATCH($C$9,Hulpsheets!$AG$3:$AG$18,0),
                        MATCH($C$6,Hulpsheets!$AH$3:$AK$3,0)
                    ),
                    ""
                )
            )
        )
    )
)</f>
        <v/>
      </c>
      <c r="N169" s="399"/>
      <c r="O169" s="395" t="str">
        <f t="shared" si="48"/>
        <v/>
      </c>
      <c r="P169" s="86" t="str">
        <f t="shared" si="49"/>
        <v/>
      </c>
      <c r="R169" s="404"/>
      <c r="S169" s="403" t="str">
        <f t="shared" si="54"/>
        <v/>
      </c>
      <c r="T169" s="130" t="str">
        <f t="shared" si="50"/>
        <v/>
      </c>
      <c r="U169" s="70"/>
      <c r="V169" s="404"/>
      <c r="W169" s="70"/>
      <c r="X169" s="404"/>
      <c r="Z169" s="403" t="str">
        <f t="shared" si="55"/>
        <v/>
      </c>
      <c r="AA169" s="130" t="str">
        <f t="shared" si="51"/>
        <v/>
      </c>
      <c r="AB169" s="403" t="str">
        <f t="shared" si="52"/>
        <v/>
      </c>
      <c r="AC169" s="130" t="str">
        <f t="shared" si="53"/>
        <v/>
      </c>
      <c r="AD169" s="461"/>
    </row>
    <row r="170" spans="1:30" x14ac:dyDescent="0.2">
      <c r="B170" s="500"/>
      <c r="C170" s="501"/>
      <c r="D170" s="501"/>
      <c r="E170" s="501"/>
      <c r="F170" s="501"/>
      <c r="G170" s="501"/>
      <c r="H170" s="501"/>
      <c r="I170" s="501"/>
      <c r="J170" s="501"/>
      <c r="K170" s="502"/>
      <c r="L170" s="429" t="s">
        <v>120</v>
      </c>
      <c r="M170" s="257" t="str">
        <f>IF(LEN($C$5)&lt;=1,
    "",
    IF(
        OR($C$5="Overige (zorg-)instellingen",$C$5="Onderneming"),
        IF(Basisgegevens!$C$5="Ja",
            IFERROR(
                INDEX(Hulpsheets!$AO$3:$AR$18,
                    MATCH($C$9,Hulpsheets!$AN$3:$AN$18,0),
                    MATCH($C$6,Hulpsheets!$AO$3:$AR$3,0)
                ),
                ""
            ),
            IFERROR(
                INDEX(Hulpsheets!$AH$3:$AK$18,
                    MATCH($C$9,Hulpsheets!$AG$3:$AG$18,0),
                    MATCH($C$6,Hulpsheets!$AH$3:$AK$3,0)
                ),
                ""
            )
        ),
        IF($L170="Niet-economische activiteit",
            100%,
            IF(Basisgegevens!$C$5="Ja",
                IFERROR(
                    INDEX(Hulpsheets!$AO$3:$AR$18,
                        MATCH($C$9,Hulpsheets!$AN$3:$AN$18,0),
                        MATCH($C$6,Hulpsheets!$AO$3:$AR$3,0)
                    ),
                    ""
                ),
                IFERROR(
                    INDEX(Hulpsheets!$AH$3:$AK$18,
                        MATCH($C$9,Hulpsheets!$AG$3:$AG$18,0),
                        MATCH($C$6,Hulpsheets!$AH$3:$AK$3,0)
                    ),
                    ""
                )
            )
        )
    )
)</f>
        <v/>
      </c>
      <c r="N170" s="399"/>
      <c r="O170" s="395" t="str">
        <f t="shared" si="48"/>
        <v/>
      </c>
      <c r="P170" s="86" t="str">
        <f t="shared" si="49"/>
        <v/>
      </c>
      <c r="R170" s="404"/>
      <c r="S170" s="403" t="str">
        <f t="shared" si="54"/>
        <v/>
      </c>
      <c r="T170" s="130" t="str">
        <f t="shared" si="50"/>
        <v/>
      </c>
      <c r="U170" s="70"/>
      <c r="V170" s="404"/>
      <c r="W170" s="70"/>
      <c r="X170" s="404"/>
      <c r="Z170" s="403" t="str">
        <f t="shared" si="55"/>
        <v/>
      </c>
      <c r="AA170" s="130" t="str">
        <f t="shared" si="51"/>
        <v/>
      </c>
      <c r="AB170" s="403" t="str">
        <f t="shared" si="52"/>
        <v/>
      </c>
      <c r="AC170" s="130" t="str">
        <f t="shared" si="53"/>
        <v/>
      </c>
      <c r="AD170" s="461"/>
    </row>
    <row r="171" spans="1:30" x14ac:dyDescent="0.2">
      <c r="B171" s="500"/>
      <c r="C171" s="501"/>
      <c r="D171" s="501"/>
      <c r="E171" s="501"/>
      <c r="F171" s="501"/>
      <c r="G171" s="501"/>
      <c r="H171" s="501"/>
      <c r="I171" s="501"/>
      <c r="J171" s="501"/>
      <c r="K171" s="502"/>
      <c r="L171" s="429" t="s">
        <v>120</v>
      </c>
      <c r="M171" s="257" t="str">
        <f>IF(LEN($C$5)&lt;=1,
    "",
    IF(
        OR($C$5="Overige (zorg-)instellingen",$C$5="Onderneming"),
        IF(Basisgegevens!$C$5="Ja",
            IFERROR(
                INDEX(Hulpsheets!$AO$3:$AR$18,
                    MATCH($C$9,Hulpsheets!$AN$3:$AN$18,0),
                    MATCH($C$6,Hulpsheets!$AO$3:$AR$3,0)
                ),
                ""
            ),
            IFERROR(
                INDEX(Hulpsheets!$AH$3:$AK$18,
                    MATCH($C$9,Hulpsheets!$AG$3:$AG$18,0),
                    MATCH($C$6,Hulpsheets!$AH$3:$AK$3,0)
                ),
                ""
            )
        ),
        IF($L171="Niet-economische activiteit",
            100%,
            IF(Basisgegevens!$C$5="Ja",
                IFERROR(
                    INDEX(Hulpsheets!$AO$3:$AR$18,
                        MATCH($C$9,Hulpsheets!$AN$3:$AN$18,0),
                        MATCH($C$6,Hulpsheets!$AO$3:$AR$3,0)
                    ),
                    ""
                ),
                IFERROR(
                    INDEX(Hulpsheets!$AH$3:$AK$18,
                        MATCH($C$9,Hulpsheets!$AG$3:$AG$18,0),
                        MATCH($C$6,Hulpsheets!$AH$3:$AK$3,0)
                    ),
                    ""
                )
            )
        )
    )
)</f>
        <v/>
      </c>
      <c r="N171" s="399"/>
      <c r="O171" s="395" t="str">
        <f t="shared" si="48"/>
        <v/>
      </c>
      <c r="P171" s="86" t="str">
        <f t="shared" si="49"/>
        <v/>
      </c>
      <c r="R171" s="404"/>
      <c r="S171" s="403" t="str">
        <f t="shared" si="54"/>
        <v/>
      </c>
      <c r="T171" s="130" t="str">
        <f t="shared" si="50"/>
        <v/>
      </c>
      <c r="U171" s="70"/>
      <c r="V171" s="404"/>
      <c r="W171" s="70"/>
      <c r="X171" s="404"/>
      <c r="Z171" s="403" t="str">
        <f t="shared" si="55"/>
        <v/>
      </c>
      <c r="AA171" s="130" t="str">
        <f t="shared" si="51"/>
        <v/>
      </c>
      <c r="AB171" s="403" t="str">
        <f t="shared" si="52"/>
        <v/>
      </c>
      <c r="AC171" s="130" t="str">
        <f t="shared" si="53"/>
        <v/>
      </c>
      <c r="AD171" s="461"/>
    </row>
    <row r="172" spans="1:30" x14ac:dyDescent="0.2">
      <c r="B172" s="500"/>
      <c r="C172" s="501"/>
      <c r="D172" s="501"/>
      <c r="E172" s="501"/>
      <c r="F172" s="501"/>
      <c r="G172" s="501"/>
      <c r="H172" s="501"/>
      <c r="I172" s="501"/>
      <c r="J172" s="501"/>
      <c r="K172" s="502"/>
      <c r="L172" s="429" t="s">
        <v>120</v>
      </c>
      <c r="M172" s="257" t="str">
        <f>IF(LEN($C$5)&lt;=1,
    "",
    IF(
        OR($C$5="Overige (zorg-)instellingen",$C$5="Onderneming"),
        IF(Basisgegevens!$C$5="Ja",
            IFERROR(
                INDEX(Hulpsheets!$AO$3:$AR$18,
                    MATCH($C$9,Hulpsheets!$AN$3:$AN$18,0),
                    MATCH($C$6,Hulpsheets!$AO$3:$AR$3,0)
                ),
                ""
            ),
            IFERROR(
                INDEX(Hulpsheets!$AH$3:$AK$18,
                    MATCH($C$9,Hulpsheets!$AG$3:$AG$18,0),
                    MATCH($C$6,Hulpsheets!$AH$3:$AK$3,0)
                ),
                ""
            )
        ),
        IF($L172="Niet-economische activiteit",
            100%,
            IF(Basisgegevens!$C$5="Ja",
                IFERROR(
                    INDEX(Hulpsheets!$AO$3:$AR$18,
                        MATCH($C$9,Hulpsheets!$AN$3:$AN$18,0),
                        MATCH($C$6,Hulpsheets!$AO$3:$AR$3,0)
                    ),
                    ""
                ),
                IFERROR(
                    INDEX(Hulpsheets!$AH$3:$AK$18,
                        MATCH($C$9,Hulpsheets!$AG$3:$AG$18,0),
                        MATCH($C$6,Hulpsheets!$AH$3:$AK$3,0)
                    ),
                    ""
                )
            )
        )
    )
)</f>
        <v/>
      </c>
      <c r="N172" s="399"/>
      <c r="O172" s="395" t="str">
        <f t="shared" si="48"/>
        <v/>
      </c>
      <c r="P172" s="86" t="str">
        <f t="shared" si="49"/>
        <v/>
      </c>
      <c r="R172" s="404"/>
      <c r="S172" s="403" t="str">
        <f t="shared" si="54"/>
        <v/>
      </c>
      <c r="T172" s="130" t="str">
        <f t="shared" si="50"/>
        <v/>
      </c>
      <c r="U172" s="70"/>
      <c r="V172" s="404"/>
      <c r="W172" s="70"/>
      <c r="X172" s="404"/>
      <c r="Z172" s="403" t="str">
        <f t="shared" si="55"/>
        <v/>
      </c>
      <c r="AA172" s="130" t="str">
        <f t="shared" si="51"/>
        <v/>
      </c>
      <c r="AB172" s="403" t="str">
        <f t="shared" si="52"/>
        <v/>
      </c>
      <c r="AC172" s="130" t="str">
        <f t="shared" si="53"/>
        <v/>
      </c>
      <c r="AD172" s="461"/>
    </row>
    <row r="173" spans="1:30" x14ac:dyDescent="0.2">
      <c r="B173" s="500"/>
      <c r="C173" s="501"/>
      <c r="D173" s="501"/>
      <c r="E173" s="501"/>
      <c r="F173" s="501"/>
      <c r="G173" s="501"/>
      <c r="H173" s="501"/>
      <c r="I173" s="501"/>
      <c r="J173" s="501"/>
      <c r="K173" s="502"/>
      <c r="L173" s="429" t="s">
        <v>120</v>
      </c>
      <c r="M173" s="257" t="str">
        <f>IF(LEN($C$5)&lt;=1,
    "",
    IF(
        OR($C$5="Overige (zorg-)instellingen",$C$5="Onderneming"),
        IF(Basisgegevens!$C$5="Ja",
            IFERROR(
                INDEX(Hulpsheets!$AO$3:$AR$18,
                    MATCH($C$9,Hulpsheets!$AN$3:$AN$18,0),
                    MATCH($C$6,Hulpsheets!$AO$3:$AR$3,0)
                ),
                ""
            ),
            IFERROR(
                INDEX(Hulpsheets!$AH$3:$AK$18,
                    MATCH($C$9,Hulpsheets!$AG$3:$AG$18,0),
                    MATCH($C$6,Hulpsheets!$AH$3:$AK$3,0)
                ),
                ""
            )
        ),
        IF($L173="Niet-economische activiteit",
            100%,
            IF(Basisgegevens!$C$5="Ja",
                IFERROR(
                    INDEX(Hulpsheets!$AO$3:$AR$18,
                        MATCH($C$9,Hulpsheets!$AN$3:$AN$18,0),
                        MATCH($C$6,Hulpsheets!$AO$3:$AR$3,0)
                    ),
                    ""
                ),
                IFERROR(
                    INDEX(Hulpsheets!$AH$3:$AK$18,
                        MATCH($C$9,Hulpsheets!$AG$3:$AG$18,0),
                        MATCH($C$6,Hulpsheets!$AH$3:$AK$3,0)
                    ),
                    ""
                )
            )
        )
    )
)</f>
        <v/>
      </c>
      <c r="N173" s="399"/>
      <c r="O173" s="395" t="str">
        <f t="shared" si="48"/>
        <v/>
      </c>
      <c r="P173" s="86" t="str">
        <f t="shared" si="49"/>
        <v/>
      </c>
      <c r="R173" s="404"/>
      <c r="S173" s="403" t="str">
        <f t="shared" si="54"/>
        <v/>
      </c>
      <c r="T173" s="130" t="str">
        <f t="shared" si="50"/>
        <v/>
      </c>
      <c r="U173" s="70"/>
      <c r="V173" s="404"/>
      <c r="W173" s="70"/>
      <c r="X173" s="404"/>
      <c r="Z173" s="403" t="str">
        <f t="shared" si="55"/>
        <v/>
      </c>
      <c r="AA173" s="130" t="str">
        <f t="shared" si="51"/>
        <v/>
      </c>
      <c r="AB173" s="403" t="str">
        <f t="shared" si="52"/>
        <v/>
      </c>
      <c r="AC173" s="130" t="str">
        <f t="shared" si="53"/>
        <v/>
      </c>
      <c r="AD173" s="461"/>
    </row>
    <row r="174" spans="1:30" x14ac:dyDescent="0.2">
      <c r="B174" s="500"/>
      <c r="C174" s="501"/>
      <c r="D174" s="501"/>
      <c r="E174" s="501"/>
      <c r="F174" s="501"/>
      <c r="G174" s="501"/>
      <c r="H174" s="501"/>
      <c r="I174" s="501"/>
      <c r="J174" s="501"/>
      <c r="K174" s="502"/>
      <c r="L174" s="429" t="s">
        <v>120</v>
      </c>
      <c r="M174" s="257" t="str">
        <f>IF(LEN($C$5)&lt;=1,
    "",
    IF(
        OR($C$5="Overige (zorg-)instellingen",$C$5="Onderneming"),
        IF(Basisgegevens!$C$5="Ja",
            IFERROR(
                INDEX(Hulpsheets!$AO$3:$AR$18,
                    MATCH($C$9,Hulpsheets!$AN$3:$AN$18,0),
                    MATCH($C$6,Hulpsheets!$AO$3:$AR$3,0)
                ),
                ""
            ),
            IFERROR(
                INDEX(Hulpsheets!$AH$3:$AK$18,
                    MATCH($C$9,Hulpsheets!$AG$3:$AG$18,0),
                    MATCH($C$6,Hulpsheets!$AH$3:$AK$3,0)
                ),
                ""
            )
        ),
        IF($L174="Niet-economische activiteit",
            100%,
            IF(Basisgegevens!$C$5="Ja",
                IFERROR(
                    INDEX(Hulpsheets!$AO$3:$AR$18,
                        MATCH($C$9,Hulpsheets!$AN$3:$AN$18,0),
                        MATCH($C$6,Hulpsheets!$AO$3:$AR$3,0)
                    ),
                    ""
                ),
                IFERROR(
                    INDEX(Hulpsheets!$AH$3:$AK$18,
                        MATCH($C$9,Hulpsheets!$AG$3:$AG$18,0),
                        MATCH($C$6,Hulpsheets!$AH$3:$AK$3,0)
                    ),
                    ""
                )
            )
        )
    )
)</f>
        <v/>
      </c>
      <c r="N174" s="399"/>
      <c r="O174" s="395" t="str">
        <f t="shared" si="48"/>
        <v/>
      </c>
      <c r="P174" s="86" t="str">
        <f t="shared" si="49"/>
        <v/>
      </c>
      <c r="R174" s="404"/>
      <c r="S174" s="403" t="str">
        <f t="shared" si="54"/>
        <v/>
      </c>
      <c r="T174" s="130" t="str">
        <f t="shared" si="50"/>
        <v/>
      </c>
      <c r="U174" s="70"/>
      <c r="V174" s="404"/>
      <c r="W174" s="70"/>
      <c r="X174" s="404"/>
      <c r="Z174" s="403" t="str">
        <f t="shared" si="55"/>
        <v/>
      </c>
      <c r="AA174" s="130" t="str">
        <f t="shared" si="51"/>
        <v/>
      </c>
      <c r="AB174" s="403" t="str">
        <f t="shared" si="52"/>
        <v/>
      </c>
      <c r="AC174" s="130" t="str">
        <f t="shared" si="53"/>
        <v/>
      </c>
      <c r="AD174" s="461"/>
    </row>
    <row r="175" spans="1:30" x14ac:dyDescent="0.2">
      <c r="B175" s="500"/>
      <c r="C175" s="501"/>
      <c r="D175" s="501"/>
      <c r="E175" s="501"/>
      <c r="F175" s="501"/>
      <c r="G175" s="501"/>
      <c r="H175" s="501"/>
      <c r="I175" s="501"/>
      <c r="J175" s="501"/>
      <c r="K175" s="502"/>
      <c r="L175" s="429" t="s">
        <v>120</v>
      </c>
      <c r="M175" s="257" t="str">
        <f>IF(LEN($C$5)&lt;=1,
    "",
    IF(
        OR($C$5="Overige (zorg-)instellingen",$C$5="Onderneming"),
        IF(Basisgegevens!$C$5="Ja",
            IFERROR(
                INDEX(Hulpsheets!$AO$3:$AR$18,
                    MATCH($C$9,Hulpsheets!$AN$3:$AN$18,0),
                    MATCH($C$6,Hulpsheets!$AO$3:$AR$3,0)
                ),
                ""
            ),
            IFERROR(
                INDEX(Hulpsheets!$AH$3:$AK$18,
                    MATCH($C$9,Hulpsheets!$AG$3:$AG$18,0),
                    MATCH($C$6,Hulpsheets!$AH$3:$AK$3,0)
                ),
                ""
            )
        ),
        IF($L175="Niet-economische activiteit",
            100%,
            IF(Basisgegevens!$C$5="Ja",
                IFERROR(
                    INDEX(Hulpsheets!$AO$3:$AR$18,
                        MATCH($C$9,Hulpsheets!$AN$3:$AN$18,0),
                        MATCH($C$6,Hulpsheets!$AO$3:$AR$3,0)
                    ),
                    ""
                ),
                IFERROR(
                    INDEX(Hulpsheets!$AH$3:$AK$18,
                        MATCH($C$9,Hulpsheets!$AG$3:$AG$18,0),
                        MATCH($C$6,Hulpsheets!$AH$3:$AK$3,0)
                    ),
                    ""
                )
            )
        )
    )
)</f>
        <v/>
      </c>
      <c r="N175" s="399"/>
      <c r="O175" s="395" t="str">
        <f t="shared" si="48"/>
        <v/>
      </c>
      <c r="P175" s="86" t="str">
        <f t="shared" si="49"/>
        <v/>
      </c>
      <c r="R175" s="404"/>
      <c r="S175" s="403" t="str">
        <f t="shared" si="54"/>
        <v/>
      </c>
      <c r="T175" s="130" t="str">
        <f t="shared" si="50"/>
        <v/>
      </c>
      <c r="U175" s="70"/>
      <c r="V175" s="404"/>
      <c r="W175" s="70"/>
      <c r="X175" s="404"/>
      <c r="Z175" s="403" t="str">
        <f t="shared" si="55"/>
        <v/>
      </c>
      <c r="AA175" s="130" t="str">
        <f t="shared" si="51"/>
        <v/>
      </c>
      <c r="AB175" s="403" t="str">
        <f t="shared" si="52"/>
        <v/>
      </c>
      <c r="AC175" s="130" t="str">
        <f t="shared" si="53"/>
        <v/>
      </c>
      <c r="AD175" s="461"/>
    </row>
    <row r="176" spans="1:30" x14ac:dyDescent="0.2">
      <c r="B176" s="500"/>
      <c r="C176" s="501"/>
      <c r="D176" s="501"/>
      <c r="E176" s="501"/>
      <c r="F176" s="501"/>
      <c r="G176" s="501"/>
      <c r="H176" s="501"/>
      <c r="I176" s="501"/>
      <c r="J176" s="501"/>
      <c r="K176" s="502"/>
      <c r="L176" s="429" t="s">
        <v>120</v>
      </c>
      <c r="M176" s="257" t="str">
        <f>IF(LEN($C$5)&lt;=1,
    "",
    IF(
        OR($C$5="Overige (zorg-)instellingen",$C$5="Onderneming"),
        IF(Basisgegevens!$C$5="Ja",
            IFERROR(
                INDEX(Hulpsheets!$AO$3:$AR$18,
                    MATCH($C$9,Hulpsheets!$AN$3:$AN$18,0),
                    MATCH($C$6,Hulpsheets!$AO$3:$AR$3,0)
                ),
                ""
            ),
            IFERROR(
                INDEX(Hulpsheets!$AH$3:$AK$18,
                    MATCH($C$9,Hulpsheets!$AG$3:$AG$18,0),
                    MATCH($C$6,Hulpsheets!$AH$3:$AK$3,0)
                ),
                ""
            )
        ),
        IF($L176="Niet-economische activiteit",
            100%,
            IF(Basisgegevens!$C$5="Ja",
                IFERROR(
                    INDEX(Hulpsheets!$AO$3:$AR$18,
                        MATCH($C$9,Hulpsheets!$AN$3:$AN$18,0),
                        MATCH($C$6,Hulpsheets!$AO$3:$AR$3,0)
                    ),
                    ""
                ),
                IFERROR(
                    INDEX(Hulpsheets!$AH$3:$AK$18,
                        MATCH($C$9,Hulpsheets!$AG$3:$AG$18,0),
                        MATCH($C$6,Hulpsheets!$AH$3:$AK$3,0)
                    ),
                    ""
                )
            )
        )
    )
)</f>
        <v/>
      </c>
      <c r="N176" s="399"/>
      <c r="O176" s="395" t="str">
        <f t="shared" si="48"/>
        <v/>
      </c>
      <c r="P176" s="86" t="str">
        <f t="shared" si="49"/>
        <v/>
      </c>
      <c r="R176" s="404"/>
      <c r="S176" s="403" t="str">
        <f t="shared" si="54"/>
        <v/>
      </c>
      <c r="T176" s="130" t="str">
        <f t="shared" si="50"/>
        <v/>
      </c>
      <c r="U176" s="70"/>
      <c r="V176" s="404"/>
      <c r="W176" s="70"/>
      <c r="X176" s="404"/>
      <c r="Z176" s="403" t="str">
        <f t="shared" si="55"/>
        <v/>
      </c>
      <c r="AA176" s="130" t="str">
        <f t="shared" si="51"/>
        <v/>
      </c>
      <c r="AB176" s="403" t="str">
        <f t="shared" si="52"/>
        <v/>
      </c>
      <c r="AC176" s="130" t="str">
        <f t="shared" si="53"/>
        <v/>
      </c>
      <c r="AD176" s="461"/>
    </row>
    <row r="177" spans="1:30" ht="13.5" thickBot="1" x14ac:dyDescent="0.25">
      <c r="B177" s="500"/>
      <c r="C177" s="501"/>
      <c r="D177" s="501"/>
      <c r="E177" s="501"/>
      <c r="F177" s="501"/>
      <c r="G177" s="501"/>
      <c r="H177" s="501"/>
      <c r="I177" s="501"/>
      <c r="J177" s="501"/>
      <c r="K177" s="502"/>
      <c r="L177" s="429" t="s">
        <v>120</v>
      </c>
      <c r="M177" s="257" t="str">
        <f>IF(LEN($C$5)&lt;=1,
    "",
    IF(
        OR($C$5="Overige (zorg-)instellingen",$C$5="Onderneming"),
        IF(Basisgegevens!$C$5="Ja",
            IFERROR(
                INDEX(Hulpsheets!$AO$3:$AR$18,
                    MATCH($C$9,Hulpsheets!$AN$3:$AN$18,0),
                    MATCH($C$6,Hulpsheets!$AO$3:$AR$3,0)
                ),
                ""
            ),
            IFERROR(
                INDEX(Hulpsheets!$AH$3:$AK$18,
                    MATCH($C$9,Hulpsheets!$AG$3:$AG$18,0),
                    MATCH($C$6,Hulpsheets!$AH$3:$AK$3,0)
                ),
                ""
            )
        ),
        IF($L177="Niet-economische activiteit",
            100%,
            IF(Basisgegevens!$C$5="Ja",
                IFERROR(
                    INDEX(Hulpsheets!$AO$3:$AR$18,
                        MATCH($C$9,Hulpsheets!$AN$3:$AN$18,0),
                        MATCH($C$6,Hulpsheets!$AO$3:$AR$3,0)
                    ),
                    ""
                ),
                IFERROR(
                    INDEX(Hulpsheets!$AH$3:$AK$18,
                        MATCH($C$9,Hulpsheets!$AG$3:$AG$18,0),
                        MATCH($C$6,Hulpsheets!$AH$3:$AK$3,0)
                    ),
                    ""
                )
            )
        )
    )
)</f>
        <v/>
      </c>
      <c r="N177" s="399"/>
      <c r="O177" s="395" t="str">
        <f t="shared" si="48"/>
        <v/>
      </c>
      <c r="P177" s="86" t="str">
        <f t="shared" si="49"/>
        <v/>
      </c>
      <c r="R177" s="404"/>
      <c r="S177" s="403" t="str">
        <f t="shared" si="54"/>
        <v/>
      </c>
      <c r="T177" s="130" t="str">
        <f t="shared" si="50"/>
        <v/>
      </c>
      <c r="U177" s="70"/>
      <c r="V177" s="404"/>
      <c r="W177" s="70"/>
      <c r="X177" s="404"/>
      <c r="Z177" s="403" t="str">
        <f t="shared" si="55"/>
        <v/>
      </c>
      <c r="AA177" s="130" t="str">
        <f t="shared" si="51"/>
        <v/>
      </c>
      <c r="AB177" s="403" t="str">
        <f t="shared" si="52"/>
        <v/>
      </c>
      <c r="AC177" s="130" t="str">
        <f t="shared" si="53"/>
        <v/>
      </c>
      <c r="AD177" s="461"/>
    </row>
    <row r="178" spans="1:30" ht="13.5" hidden="1" outlineLevel="1" thickBot="1" x14ac:dyDescent="0.25">
      <c r="B178" s="500"/>
      <c r="C178" s="501"/>
      <c r="D178" s="501"/>
      <c r="E178" s="501"/>
      <c r="F178" s="501"/>
      <c r="G178" s="501"/>
      <c r="H178" s="501"/>
      <c r="I178" s="501"/>
      <c r="J178" s="501"/>
      <c r="K178" s="502"/>
      <c r="L178" s="429" t="s">
        <v>120</v>
      </c>
      <c r="M178" s="257" t="str">
        <f>IF(LEN($C$5)&lt;=1,
    "",
    IF(
        OR($C$5="Overige (zorg-)instellingen",$C$5="Onderneming"),
        IF(Basisgegevens!$C$5="Ja",
            IFERROR(
                INDEX(Hulpsheets!$AO$3:$AR$18,
                    MATCH($C$9,Hulpsheets!$AN$3:$AN$18,0),
                    MATCH($C$6,Hulpsheets!$AO$3:$AR$3,0)
                ),
                ""
            ),
            IFERROR(
                INDEX(Hulpsheets!$AH$3:$AK$18,
                    MATCH($C$9,Hulpsheets!$AG$3:$AG$18,0),
                    MATCH($C$6,Hulpsheets!$AH$3:$AK$3,0)
                ),
                ""
            )
        ),
        IF($L178="Niet-economische activiteit",
            100%,
            IF(Basisgegevens!$C$5="Ja",
                IFERROR(
                    INDEX(Hulpsheets!$AO$3:$AR$18,
                        MATCH($C$9,Hulpsheets!$AN$3:$AN$18,0),
                        MATCH($C$6,Hulpsheets!$AO$3:$AR$3,0)
                    ),
                    ""
                ),
                IFERROR(
                    INDEX(Hulpsheets!$AH$3:$AK$18,
                        MATCH($C$9,Hulpsheets!$AG$3:$AG$18,0),
                        MATCH($C$6,Hulpsheets!$AH$3:$AK$3,0)
                    ),
                    ""
                )
            )
        )
    )
)</f>
        <v/>
      </c>
      <c r="N178" s="399"/>
      <c r="O178" s="77" t="str">
        <f t="shared" si="48"/>
        <v/>
      </c>
      <c r="P178" s="86" t="str">
        <f t="shared" si="49"/>
        <v/>
      </c>
      <c r="R178" s="404"/>
      <c r="S178" s="403" t="str">
        <f t="shared" si="54"/>
        <v/>
      </c>
      <c r="T178" s="130" t="str">
        <f t="shared" si="50"/>
        <v/>
      </c>
      <c r="U178" s="70"/>
      <c r="V178" s="404"/>
      <c r="W178" s="70"/>
      <c r="X178" s="404"/>
      <c r="Z178" s="403" t="str">
        <f t="shared" si="55"/>
        <v/>
      </c>
      <c r="AA178" s="130" t="str">
        <f t="shared" si="51"/>
        <v/>
      </c>
      <c r="AB178" s="403" t="str">
        <f t="shared" si="52"/>
        <v/>
      </c>
      <c r="AC178" s="130" t="str">
        <f t="shared" si="53"/>
        <v/>
      </c>
      <c r="AD178" s="461"/>
    </row>
    <row r="179" spans="1:30" ht="13.5" hidden="1" outlineLevel="1" thickBot="1" x14ac:dyDescent="0.25">
      <c r="B179" s="500"/>
      <c r="C179" s="501"/>
      <c r="D179" s="501"/>
      <c r="E179" s="501"/>
      <c r="F179" s="501"/>
      <c r="G179" s="501"/>
      <c r="H179" s="501"/>
      <c r="I179" s="501"/>
      <c r="J179" s="501"/>
      <c r="K179" s="502"/>
      <c r="L179" s="429" t="s">
        <v>120</v>
      </c>
      <c r="M179" s="257" t="str">
        <f>IF(LEN($C$5)&lt;=1,
    "",
    IF(
        OR($C$5="Overige (zorg-)instellingen",$C$5="Onderneming"),
        IF(Basisgegevens!$C$5="Ja",
            IFERROR(
                INDEX(Hulpsheets!$AO$3:$AR$18,
                    MATCH($C$9,Hulpsheets!$AN$3:$AN$18,0),
                    MATCH($C$6,Hulpsheets!$AO$3:$AR$3,0)
                ),
                ""
            ),
            IFERROR(
                INDEX(Hulpsheets!$AH$3:$AK$18,
                    MATCH($C$9,Hulpsheets!$AG$3:$AG$18,0),
                    MATCH($C$6,Hulpsheets!$AH$3:$AK$3,0)
                ),
                ""
            )
        ),
        IF($L179="Niet-economische activiteit",
            100%,
            IF(Basisgegevens!$C$5="Ja",
                IFERROR(
                    INDEX(Hulpsheets!$AO$3:$AR$18,
                        MATCH($C$9,Hulpsheets!$AN$3:$AN$18,0),
                        MATCH($C$6,Hulpsheets!$AO$3:$AR$3,0)
                    ),
                    ""
                ),
                IFERROR(
                    INDEX(Hulpsheets!$AH$3:$AK$18,
                        MATCH($C$9,Hulpsheets!$AG$3:$AG$18,0),
                        MATCH($C$6,Hulpsheets!$AH$3:$AK$3,0)
                    ),
                    ""
                )
            )
        )
    )
)</f>
        <v/>
      </c>
      <c r="N179" s="399"/>
      <c r="O179" s="77" t="str">
        <f t="shared" si="48"/>
        <v/>
      </c>
      <c r="P179" s="86" t="str">
        <f t="shared" si="49"/>
        <v/>
      </c>
      <c r="R179" s="404"/>
      <c r="S179" s="403" t="str">
        <f t="shared" si="54"/>
        <v/>
      </c>
      <c r="T179" s="130" t="str">
        <f t="shared" si="50"/>
        <v/>
      </c>
      <c r="U179" s="70"/>
      <c r="V179" s="404"/>
      <c r="W179" s="70"/>
      <c r="X179" s="404"/>
      <c r="Z179" s="403" t="str">
        <f t="shared" si="55"/>
        <v/>
      </c>
      <c r="AA179" s="130" t="str">
        <f t="shared" si="51"/>
        <v/>
      </c>
      <c r="AB179" s="403" t="str">
        <f t="shared" si="52"/>
        <v/>
      </c>
      <c r="AC179" s="130" t="str">
        <f t="shared" si="53"/>
        <v/>
      </c>
      <c r="AD179" s="461"/>
    </row>
    <row r="180" spans="1:30" ht="13.5" hidden="1" outlineLevel="1" thickBot="1" x14ac:dyDescent="0.25">
      <c r="B180" s="500"/>
      <c r="C180" s="501"/>
      <c r="D180" s="501"/>
      <c r="E180" s="501"/>
      <c r="F180" s="501"/>
      <c r="G180" s="501"/>
      <c r="H180" s="501"/>
      <c r="I180" s="501"/>
      <c r="J180" s="501"/>
      <c r="K180" s="502"/>
      <c r="L180" s="429" t="s">
        <v>120</v>
      </c>
      <c r="M180" s="257" t="str">
        <f>IF(LEN($C$5)&lt;=1,
    "",
    IF(
        OR($C$5="Overige (zorg-)instellingen",$C$5="Onderneming"),
        IF(Basisgegevens!$C$5="Ja",
            IFERROR(
                INDEX(Hulpsheets!$AO$3:$AR$18,
                    MATCH($C$9,Hulpsheets!$AN$3:$AN$18,0),
                    MATCH($C$6,Hulpsheets!$AO$3:$AR$3,0)
                ),
                ""
            ),
            IFERROR(
                INDEX(Hulpsheets!$AH$3:$AK$18,
                    MATCH($C$9,Hulpsheets!$AG$3:$AG$18,0),
                    MATCH($C$6,Hulpsheets!$AH$3:$AK$3,0)
                ),
                ""
            )
        ),
        IF($L180="Niet-economische activiteit",
            100%,
            IF(Basisgegevens!$C$5="Ja",
                IFERROR(
                    INDEX(Hulpsheets!$AO$3:$AR$18,
                        MATCH($C$9,Hulpsheets!$AN$3:$AN$18,0),
                        MATCH($C$6,Hulpsheets!$AO$3:$AR$3,0)
                    ),
                    ""
                ),
                IFERROR(
                    INDEX(Hulpsheets!$AH$3:$AK$18,
                        MATCH($C$9,Hulpsheets!$AG$3:$AG$18,0),
                        MATCH($C$6,Hulpsheets!$AH$3:$AK$3,0)
                    ),
                    ""
                )
            )
        )
    )
)</f>
        <v/>
      </c>
      <c r="N180" s="399"/>
      <c r="O180" s="77" t="str">
        <f t="shared" si="48"/>
        <v/>
      </c>
      <c r="P180" s="86" t="str">
        <f t="shared" si="49"/>
        <v/>
      </c>
      <c r="R180" s="404"/>
      <c r="S180" s="403" t="str">
        <f t="shared" si="54"/>
        <v/>
      </c>
      <c r="T180" s="130" t="str">
        <f t="shared" si="50"/>
        <v/>
      </c>
      <c r="U180" s="70"/>
      <c r="V180" s="404"/>
      <c r="W180" s="70"/>
      <c r="X180" s="404"/>
      <c r="Z180" s="403" t="str">
        <f t="shared" si="55"/>
        <v/>
      </c>
      <c r="AA180" s="130" t="str">
        <f t="shared" si="51"/>
        <v/>
      </c>
      <c r="AB180" s="403" t="str">
        <f t="shared" si="52"/>
        <v/>
      </c>
      <c r="AC180" s="130" t="str">
        <f t="shared" si="53"/>
        <v/>
      </c>
      <c r="AD180" s="461"/>
    </row>
    <row r="181" spans="1:30" ht="13.5" hidden="1" outlineLevel="1" thickBot="1" x14ac:dyDescent="0.25">
      <c r="B181" s="500"/>
      <c r="C181" s="501"/>
      <c r="D181" s="501"/>
      <c r="E181" s="501"/>
      <c r="F181" s="501"/>
      <c r="G181" s="501"/>
      <c r="H181" s="501"/>
      <c r="I181" s="501"/>
      <c r="J181" s="501"/>
      <c r="K181" s="502"/>
      <c r="L181" s="429" t="s">
        <v>120</v>
      </c>
      <c r="M181" s="257" t="str">
        <f>IF(LEN($C$5)&lt;=1,
    "",
    IF(
        OR($C$5="Overige (zorg-)instellingen",$C$5="Onderneming"),
        IF(Basisgegevens!$C$5="Ja",
            IFERROR(
                INDEX(Hulpsheets!$AO$3:$AR$18,
                    MATCH($C$9,Hulpsheets!$AN$3:$AN$18,0),
                    MATCH($C$6,Hulpsheets!$AO$3:$AR$3,0)
                ),
                ""
            ),
            IFERROR(
                INDEX(Hulpsheets!$AH$3:$AK$18,
                    MATCH($C$9,Hulpsheets!$AG$3:$AG$18,0),
                    MATCH($C$6,Hulpsheets!$AH$3:$AK$3,0)
                ),
                ""
            )
        ),
        IF($L181="Niet-economische activiteit",
            100%,
            IF(Basisgegevens!$C$5="Ja",
                IFERROR(
                    INDEX(Hulpsheets!$AO$3:$AR$18,
                        MATCH($C$9,Hulpsheets!$AN$3:$AN$18,0),
                        MATCH($C$6,Hulpsheets!$AO$3:$AR$3,0)
                    ),
                    ""
                ),
                IFERROR(
                    INDEX(Hulpsheets!$AH$3:$AK$18,
                        MATCH($C$9,Hulpsheets!$AG$3:$AG$18,0),
                        MATCH($C$6,Hulpsheets!$AH$3:$AK$3,0)
                    ),
                    ""
                )
            )
        )
    )
)</f>
        <v/>
      </c>
      <c r="N181" s="399"/>
      <c r="O181" s="77" t="str">
        <f t="shared" si="48"/>
        <v/>
      </c>
      <c r="P181" s="86" t="str">
        <f t="shared" si="49"/>
        <v/>
      </c>
      <c r="R181" s="404"/>
      <c r="S181" s="403" t="str">
        <f t="shared" si="54"/>
        <v/>
      </c>
      <c r="T181" s="130" t="str">
        <f t="shared" si="50"/>
        <v/>
      </c>
      <c r="U181" s="70"/>
      <c r="V181" s="404"/>
      <c r="W181" s="70"/>
      <c r="X181" s="404"/>
      <c r="Z181" s="403" t="str">
        <f t="shared" si="55"/>
        <v/>
      </c>
      <c r="AA181" s="130" t="str">
        <f t="shared" si="51"/>
        <v/>
      </c>
      <c r="AB181" s="403" t="str">
        <f t="shared" si="52"/>
        <v/>
      </c>
      <c r="AC181" s="130" t="str">
        <f t="shared" si="53"/>
        <v/>
      </c>
      <c r="AD181" s="461"/>
    </row>
    <row r="182" spans="1:30" ht="13.5" hidden="1" outlineLevel="1" thickBot="1" x14ac:dyDescent="0.25">
      <c r="B182" s="500"/>
      <c r="C182" s="501"/>
      <c r="D182" s="501"/>
      <c r="E182" s="501"/>
      <c r="F182" s="501"/>
      <c r="G182" s="501"/>
      <c r="H182" s="501"/>
      <c r="I182" s="501"/>
      <c r="J182" s="501"/>
      <c r="K182" s="502"/>
      <c r="L182" s="429" t="s">
        <v>120</v>
      </c>
      <c r="M182" s="257" t="str">
        <f>IF(LEN($C$5)&lt;=1,
    "",
    IF(
        OR($C$5="Overige (zorg-)instellingen",$C$5="Onderneming"),
        IF(Basisgegevens!$C$5="Ja",
            IFERROR(
                INDEX(Hulpsheets!$AO$3:$AR$18,
                    MATCH($C$9,Hulpsheets!$AN$3:$AN$18,0),
                    MATCH($C$6,Hulpsheets!$AO$3:$AR$3,0)
                ),
                ""
            ),
            IFERROR(
                INDEX(Hulpsheets!$AH$3:$AK$18,
                    MATCH($C$9,Hulpsheets!$AG$3:$AG$18,0),
                    MATCH($C$6,Hulpsheets!$AH$3:$AK$3,0)
                ),
                ""
            )
        ),
        IF($L182="Niet-economische activiteit",
            100%,
            IF(Basisgegevens!$C$5="Ja",
                IFERROR(
                    INDEX(Hulpsheets!$AO$3:$AR$18,
                        MATCH($C$9,Hulpsheets!$AN$3:$AN$18,0),
                        MATCH($C$6,Hulpsheets!$AO$3:$AR$3,0)
                    ),
                    ""
                ),
                IFERROR(
                    INDEX(Hulpsheets!$AH$3:$AK$18,
                        MATCH($C$9,Hulpsheets!$AG$3:$AG$18,0),
                        MATCH($C$6,Hulpsheets!$AH$3:$AK$3,0)
                    ),
                    ""
                )
            )
        )
    )
)</f>
        <v/>
      </c>
      <c r="N182" s="399"/>
      <c r="O182" s="77" t="str">
        <f t="shared" si="48"/>
        <v/>
      </c>
      <c r="P182" s="86" t="str">
        <f t="shared" si="49"/>
        <v/>
      </c>
      <c r="R182" s="404"/>
      <c r="S182" s="403" t="str">
        <f t="shared" si="54"/>
        <v/>
      </c>
      <c r="T182" s="130" t="str">
        <f t="shared" si="50"/>
        <v/>
      </c>
      <c r="U182" s="70"/>
      <c r="V182" s="404"/>
      <c r="W182" s="70"/>
      <c r="X182" s="404"/>
      <c r="Z182" s="403" t="str">
        <f t="shared" si="55"/>
        <v/>
      </c>
      <c r="AA182" s="130" t="str">
        <f t="shared" si="51"/>
        <v/>
      </c>
      <c r="AB182" s="403" t="str">
        <f t="shared" si="52"/>
        <v/>
      </c>
      <c r="AC182" s="130" t="str">
        <f t="shared" si="53"/>
        <v/>
      </c>
      <c r="AD182" s="461"/>
    </row>
    <row r="183" spans="1:30" ht="13.5" hidden="1" outlineLevel="1" thickBot="1" x14ac:dyDescent="0.25">
      <c r="B183" s="500"/>
      <c r="C183" s="501"/>
      <c r="D183" s="501"/>
      <c r="E183" s="501"/>
      <c r="F183" s="501"/>
      <c r="G183" s="501"/>
      <c r="H183" s="501"/>
      <c r="I183" s="501"/>
      <c r="J183" s="501"/>
      <c r="K183" s="502"/>
      <c r="L183" s="429" t="s">
        <v>120</v>
      </c>
      <c r="M183" s="257" t="str">
        <f>IF(LEN($C$5)&lt;=1,
    "",
    IF(
        OR($C$5="Overige (zorg-)instellingen",$C$5="Onderneming"),
        IF(Basisgegevens!$C$5="Ja",
            IFERROR(
                INDEX(Hulpsheets!$AO$3:$AR$18,
                    MATCH($C$9,Hulpsheets!$AN$3:$AN$18,0),
                    MATCH($C$6,Hulpsheets!$AO$3:$AR$3,0)
                ),
                ""
            ),
            IFERROR(
                INDEX(Hulpsheets!$AH$3:$AK$18,
                    MATCH($C$9,Hulpsheets!$AG$3:$AG$18,0),
                    MATCH($C$6,Hulpsheets!$AH$3:$AK$3,0)
                ),
                ""
            )
        ),
        IF($L183="Niet-economische activiteit",
            100%,
            IF(Basisgegevens!$C$5="Ja",
                IFERROR(
                    INDEX(Hulpsheets!$AO$3:$AR$18,
                        MATCH($C$9,Hulpsheets!$AN$3:$AN$18,0),
                        MATCH($C$6,Hulpsheets!$AO$3:$AR$3,0)
                    ),
                    ""
                ),
                IFERROR(
                    INDEX(Hulpsheets!$AH$3:$AK$18,
                        MATCH($C$9,Hulpsheets!$AG$3:$AG$18,0),
                        MATCH($C$6,Hulpsheets!$AH$3:$AK$3,0)
                    ),
                    ""
                )
            )
        )
    )
)</f>
        <v/>
      </c>
      <c r="N183" s="399"/>
      <c r="O183" s="77" t="str">
        <f t="shared" si="48"/>
        <v/>
      </c>
      <c r="P183" s="86" t="str">
        <f t="shared" si="49"/>
        <v/>
      </c>
      <c r="R183" s="404"/>
      <c r="S183" s="403" t="str">
        <f t="shared" si="54"/>
        <v/>
      </c>
      <c r="T183" s="130" t="str">
        <f t="shared" si="50"/>
        <v/>
      </c>
      <c r="U183" s="70"/>
      <c r="V183" s="404"/>
      <c r="W183" s="70"/>
      <c r="X183" s="404"/>
      <c r="Z183" s="403" t="str">
        <f t="shared" si="55"/>
        <v/>
      </c>
      <c r="AA183" s="130" t="str">
        <f t="shared" si="51"/>
        <v/>
      </c>
      <c r="AB183" s="403" t="str">
        <f t="shared" si="52"/>
        <v/>
      </c>
      <c r="AC183" s="130" t="str">
        <f t="shared" si="53"/>
        <v/>
      </c>
      <c r="AD183" s="461"/>
    </row>
    <row r="184" spans="1:30" ht="13.5" hidden="1" outlineLevel="1" thickBot="1" x14ac:dyDescent="0.25">
      <c r="B184" s="500"/>
      <c r="C184" s="501"/>
      <c r="D184" s="501"/>
      <c r="E184" s="501"/>
      <c r="F184" s="501"/>
      <c r="G184" s="501"/>
      <c r="H184" s="501"/>
      <c r="I184" s="501"/>
      <c r="J184" s="501"/>
      <c r="K184" s="502"/>
      <c r="L184" s="429" t="s">
        <v>120</v>
      </c>
      <c r="M184" s="257" t="str">
        <f>IF(LEN($C$5)&lt;=1,
    "",
    IF(
        OR($C$5="Overige (zorg-)instellingen",$C$5="Onderneming"),
        IF(Basisgegevens!$C$5="Ja",
            IFERROR(
                INDEX(Hulpsheets!$AO$3:$AR$18,
                    MATCH($C$9,Hulpsheets!$AN$3:$AN$18,0),
                    MATCH($C$6,Hulpsheets!$AO$3:$AR$3,0)
                ),
                ""
            ),
            IFERROR(
                INDEX(Hulpsheets!$AH$3:$AK$18,
                    MATCH($C$9,Hulpsheets!$AG$3:$AG$18,0),
                    MATCH($C$6,Hulpsheets!$AH$3:$AK$3,0)
                ),
                ""
            )
        ),
        IF($L184="Niet-economische activiteit",
            100%,
            IF(Basisgegevens!$C$5="Ja",
                IFERROR(
                    INDEX(Hulpsheets!$AO$3:$AR$18,
                        MATCH($C$9,Hulpsheets!$AN$3:$AN$18,0),
                        MATCH($C$6,Hulpsheets!$AO$3:$AR$3,0)
                    ),
                    ""
                ),
                IFERROR(
                    INDEX(Hulpsheets!$AH$3:$AK$18,
                        MATCH($C$9,Hulpsheets!$AG$3:$AG$18,0),
                        MATCH($C$6,Hulpsheets!$AH$3:$AK$3,0)
                    ),
                    ""
                )
            )
        )
    )
)</f>
        <v/>
      </c>
      <c r="N184" s="399"/>
      <c r="O184" s="77" t="str">
        <f t="shared" si="48"/>
        <v/>
      </c>
      <c r="P184" s="86" t="str">
        <f t="shared" si="49"/>
        <v/>
      </c>
      <c r="R184" s="404"/>
      <c r="S184" s="403" t="str">
        <f t="shared" si="54"/>
        <v/>
      </c>
      <c r="T184" s="130" t="str">
        <f t="shared" si="50"/>
        <v/>
      </c>
      <c r="U184" s="70"/>
      <c r="V184" s="404"/>
      <c r="W184" s="70"/>
      <c r="X184" s="404"/>
      <c r="Z184" s="403" t="str">
        <f t="shared" si="55"/>
        <v/>
      </c>
      <c r="AA184" s="130" t="str">
        <f t="shared" si="51"/>
        <v/>
      </c>
      <c r="AB184" s="403" t="str">
        <f t="shared" si="52"/>
        <v/>
      </c>
      <c r="AC184" s="130" t="str">
        <f t="shared" si="53"/>
        <v/>
      </c>
      <c r="AD184" s="461"/>
    </row>
    <row r="185" spans="1:30" ht="13.5" hidden="1" outlineLevel="1" thickBot="1" x14ac:dyDescent="0.25">
      <c r="B185" s="500"/>
      <c r="C185" s="501"/>
      <c r="D185" s="501"/>
      <c r="E185" s="501"/>
      <c r="F185" s="501"/>
      <c r="G185" s="501"/>
      <c r="H185" s="501"/>
      <c r="I185" s="501"/>
      <c r="J185" s="501"/>
      <c r="K185" s="502"/>
      <c r="L185" s="429" t="s">
        <v>120</v>
      </c>
      <c r="M185" s="257" t="str">
        <f>IF(LEN($C$5)&lt;=1,
    "",
    IF(
        OR($C$5="Overige (zorg-)instellingen",$C$5="Onderneming"),
        IF(Basisgegevens!$C$5="Ja",
            IFERROR(
                INDEX(Hulpsheets!$AO$3:$AR$18,
                    MATCH($C$9,Hulpsheets!$AN$3:$AN$18,0),
                    MATCH($C$6,Hulpsheets!$AO$3:$AR$3,0)
                ),
                ""
            ),
            IFERROR(
                INDEX(Hulpsheets!$AH$3:$AK$18,
                    MATCH($C$9,Hulpsheets!$AG$3:$AG$18,0),
                    MATCH($C$6,Hulpsheets!$AH$3:$AK$3,0)
                ),
                ""
            )
        ),
        IF($L185="Niet-economische activiteit",
            100%,
            IF(Basisgegevens!$C$5="Ja",
                IFERROR(
                    INDEX(Hulpsheets!$AO$3:$AR$18,
                        MATCH($C$9,Hulpsheets!$AN$3:$AN$18,0),
                        MATCH($C$6,Hulpsheets!$AO$3:$AR$3,0)
                    ),
                    ""
                ),
                IFERROR(
                    INDEX(Hulpsheets!$AH$3:$AK$18,
                        MATCH($C$9,Hulpsheets!$AG$3:$AG$18,0),
                        MATCH($C$6,Hulpsheets!$AH$3:$AK$3,0)
                    ),
                    ""
                )
            )
        )
    )
)</f>
        <v/>
      </c>
      <c r="N185" s="399"/>
      <c r="O185" s="77" t="str">
        <f t="shared" si="48"/>
        <v/>
      </c>
      <c r="P185" s="86" t="str">
        <f t="shared" si="49"/>
        <v/>
      </c>
      <c r="R185" s="404"/>
      <c r="S185" s="403" t="str">
        <f t="shared" si="54"/>
        <v/>
      </c>
      <c r="T185" s="130" t="str">
        <f t="shared" si="50"/>
        <v/>
      </c>
      <c r="U185" s="70"/>
      <c r="V185" s="404"/>
      <c r="W185" s="70"/>
      <c r="X185" s="404"/>
      <c r="Z185" s="403" t="str">
        <f t="shared" si="55"/>
        <v/>
      </c>
      <c r="AA185" s="130" t="str">
        <f t="shared" si="51"/>
        <v/>
      </c>
      <c r="AB185" s="403" t="str">
        <f t="shared" si="52"/>
        <v/>
      </c>
      <c r="AC185" s="130" t="str">
        <f t="shared" si="53"/>
        <v/>
      </c>
      <c r="AD185" s="461"/>
    </row>
    <row r="186" spans="1:30" ht="13.5" hidden="1" outlineLevel="1" thickBot="1" x14ac:dyDescent="0.25">
      <c r="B186" s="500"/>
      <c r="C186" s="501"/>
      <c r="D186" s="501"/>
      <c r="E186" s="501"/>
      <c r="F186" s="501"/>
      <c r="G186" s="501"/>
      <c r="H186" s="501"/>
      <c r="I186" s="501"/>
      <c r="J186" s="501"/>
      <c r="K186" s="502"/>
      <c r="L186" s="429" t="s">
        <v>120</v>
      </c>
      <c r="M186" s="257" t="str">
        <f>IF(LEN($C$5)&lt;=1,
    "",
    IF(
        OR($C$5="Overige (zorg-)instellingen",$C$5="Onderneming"),
        IF(Basisgegevens!$C$5="Ja",
            IFERROR(
                INDEX(Hulpsheets!$AO$3:$AR$18,
                    MATCH($C$9,Hulpsheets!$AN$3:$AN$18,0),
                    MATCH($C$6,Hulpsheets!$AO$3:$AR$3,0)
                ),
                ""
            ),
            IFERROR(
                INDEX(Hulpsheets!$AH$3:$AK$18,
                    MATCH($C$9,Hulpsheets!$AG$3:$AG$18,0),
                    MATCH($C$6,Hulpsheets!$AH$3:$AK$3,0)
                ),
                ""
            )
        ),
        IF($L186="Niet-economische activiteit",
            100%,
            IF(Basisgegevens!$C$5="Ja",
                IFERROR(
                    INDEX(Hulpsheets!$AO$3:$AR$18,
                        MATCH($C$9,Hulpsheets!$AN$3:$AN$18,0),
                        MATCH($C$6,Hulpsheets!$AO$3:$AR$3,0)
                    ),
                    ""
                ),
                IFERROR(
                    INDEX(Hulpsheets!$AH$3:$AK$18,
                        MATCH($C$9,Hulpsheets!$AG$3:$AG$18,0),
                        MATCH($C$6,Hulpsheets!$AH$3:$AK$3,0)
                    ),
                    ""
                )
            )
        )
    )
)</f>
        <v/>
      </c>
      <c r="N186" s="399"/>
      <c r="O186" s="77" t="str">
        <f t="shared" si="48"/>
        <v/>
      </c>
      <c r="P186" s="86" t="str">
        <f t="shared" si="49"/>
        <v/>
      </c>
      <c r="R186" s="404"/>
      <c r="S186" s="403" t="str">
        <f t="shared" si="54"/>
        <v/>
      </c>
      <c r="T186" s="130" t="str">
        <f t="shared" si="50"/>
        <v/>
      </c>
      <c r="U186" s="70"/>
      <c r="V186" s="404"/>
      <c r="W186" s="70"/>
      <c r="X186" s="404"/>
      <c r="Z186" s="403" t="str">
        <f t="shared" si="55"/>
        <v/>
      </c>
      <c r="AA186" s="130" t="str">
        <f t="shared" si="51"/>
        <v/>
      </c>
      <c r="AB186" s="403" t="str">
        <f t="shared" si="52"/>
        <v/>
      </c>
      <c r="AC186" s="130" t="str">
        <f t="shared" si="53"/>
        <v/>
      </c>
      <c r="AD186" s="461"/>
    </row>
    <row r="187" spans="1:30" ht="13.5" hidden="1" outlineLevel="1" thickBot="1" x14ac:dyDescent="0.25">
      <c r="B187" s="532"/>
      <c r="C187" s="533"/>
      <c r="D187" s="533"/>
      <c r="E187" s="533"/>
      <c r="F187" s="533"/>
      <c r="G187" s="533"/>
      <c r="H187" s="533"/>
      <c r="I187" s="533"/>
      <c r="J187" s="533"/>
      <c r="K187" s="534"/>
      <c r="L187" s="428" t="s">
        <v>120</v>
      </c>
      <c r="M187" s="427" t="str">
        <f>IF(LEN($C$5)&lt;=1,
    "",
    IF(
        OR($C$5="Overige (zorg-)instellingen",$C$5="Onderneming"),
        IF(Basisgegevens!$C$5="Ja",
            IFERROR(
                INDEX(Hulpsheets!$AO$3:$AR$18,
                    MATCH($C$9,Hulpsheets!$AN$3:$AN$18,0),
                    MATCH($C$6,Hulpsheets!$AO$3:$AR$3,0)
                ),
                ""
            ),
            IFERROR(
                INDEX(Hulpsheets!$AH$3:$AK$18,
                    MATCH($C$9,Hulpsheets!$AG$3:$AG$18,0),
                    MATCH($C$6,Hulpsheets!$AH$3:$AK$3,0)
                ),
                ""
            )
        ),
        IF($L187="Niet-economische activiteit",
            100%,
            IF(Basisgegevens!$C$5="Ja",
                IFERROR(
                    INDEX(Hulpsheets!$AO$3:$AR$18,
                        MATCH($C$9,Hulpsheets!$AN$3:$AN$18,0),
                        MATCH($C$6,Hulpsheets!$AO$3:$AR$3,0)
                    ),
                    ""
                ),
                IFERROR(
                    INDEX(Hulpsheets!$AH$3:$AK$18,
                        MATCH($C$9,Hulpsheets!$AG$3:$AG$18,0),
                        MATCH($C$6,Hulpsheets!$AH$3:$AK$3,0)
                    ),
                    ""
                )
            )
        )
    )
)</f>
        <v/>
      </c>
      <c r="N187" s="399"/>
      <c r="O187" s="87" t="str">
        <f t="shared" si="48"/>
        <v/>
      </c>
      <c r="P187" s="88" t="str">
        <f t="shared" si="49"/>
        <v/>
      </c>
      <c r="R187" s="405"/>
      <c r="S187" s="403" t="str">
        <f t="shared" si="54"/>
        <v/>
      </c>
      <c r="T187" s="365" t="str">
        <f t="shared" si="50"/>
        <v/>
      </c>
      <c r="U187" s="70"/>
      <c r="V187" s="405"/>
      <c r="W187" s="70"/>
      <c r="X187" s="405"/>
      <c r="Z187" s="403" t="str">
        <f t="shared" si="55"/>
        <v/>
      </c>
      <c r="AA187" s="365" t="str">
        <f t="shared" si="51"/>
        <v/>
      </c>
      <c r="AB187" s="403" t="str">
        <f t="shared" si="52"/>
        <v/>
      </c>
      <c r="AC187" s="365" t="str">
        <f t="shared" si="53"/>
        <v/>
      </c>
      <c r="AD187" s="461"/>
    </row>
    <row r="188" spans="1:30" ht="13.5" collapsed="1" thickBot="1" x14ac:dyDescent="0.25">
      <c r="B188" s="32"/>
      <c r="C188" s="32"/>
      <c r="D188" s="103"/>
      <c r="E188" s="110"/>
      <c r="F188" s="110"/>
      <c r="G188" s="111"/>
      <c r="H188" s="112"/>
      <c r="I188" s="29"/>
      <c r="J188" s="111"/>
      <c r="L188" s="418" t="s">
        <v>102</v>
      </c>
      <c r="M188" s="78"/>
      <c r="N188" s="101">
        <f>SUM(N163:N187)</f>
        <v>0</v>
      </c>
      <c r="O188" s="101">
        <f>SUM(O163:O187)</f>
        <v>0</v>
      </c>
      <c r="P188" s="101">
        <f>SUM(P163:P187)</f>
        <v>0</v>
      </c>
      <c r="Q188" s="29"/>
      <c r="R188" s="367">
        <f>SUM(R163:R187)</f>
        <v>0</v>
      </c>
      <c r="S188" s="367">
        <f>SUM(S163:S187)</f>
        <v>0</v>
      </c>
      <c r="T188" s="367">
        <f>SUM(T163:T187)</f>
        <v>0</v>
      </c>
      <c r="V188" s="439">
        <f>SUM(V163:V187)</f>
        <v>0</v>
      </c>
      <c r="W188" s="70"/>
      <c r="X188" s="439">
        <f>SUM(X163:X187)</f>
        <v>0</v>
      </c>
      <c r="Z188" s="102">
        <f>SUM(Z163:Z187)</f>
        <v>0</v>
      </c>
      <c r="AA188" s="102">
        <f>SUM(AA163:AA187)</f>
        <v>0</v>
      </c>
      <c r="AB188" s="102">
        <f>SUM(AB163:AB187)</f>
        <v>0</v>
      </c>
      <c r="AC188" s="102">
        <f>SUM(AC163:AC187)</f>
        <v>0</v>
      </c>
      <c r="AD188" s="100"/>
    </row>
    <row r="189" spans="1:30" x14ac:dyDescent="0.2">
      <c r="B189" s="32"/>
      <c r="C189" s="32"/>
      <c r="D189" s="103"/>
      <c r="E189" s="110"/>
      <c r="F189" s="110"/>
      <c r="G189" s="111"/>
      <c r="H189" s="112"/>
      <c r="I189" s="29"/>
      <c r="J189" s="111"/>
      <c r="W189" s="100"/>
      <c r="X189" s="100"/>
      <c r="AB189" s="100"/>
    </row>
    <row r="190" spans="1:30" x14ac:dyDescent="0.2">
      <c r="B190" s="503" t="s">
        <v>126</v>
      </c>
      <c r="C190" s="503"/>
      <c r="D190" s="503"/>
      <c r="E190" s="503"/>
      <c r="F190" s="29"/>
      <c r="I190" s="29"/>
      <c r="P190" s="29"/>
      <c r="Q190" s="29"/>
      <c r="R190" s="6"/>
      <c r="S190" s="121"/>
      <c r="T190" s="6"/>
      <c r="U190" s="29"/>
      <c r="V190" s="29"/>
      <c r="W190" s="29"/>
      <c r="X190" s="29"/>
      <c r="Z190" s="121"/>
      <c r="AA190" s="29"/>
      <c r="AB190" s="121"/>
    </row>
    <row r="191" spans="1:30" ht="13.5" thickBot="1" x14ac:dyDescent="0.25">
      <c r="B191" s="106"/>
      <c r="C191" s="106"/>
      <c r="D191" s="107"/>
      <c r="E191" s="107"/>
      <c r="G191" s="107"/>
      <c r="H191" s="108"/>
      <c r="I191" s="95"/>
      <c r="J191" s="107"/>
      <c r="P191" s="29"/>
      <c r="Q191" s="29"/>
      <c r="S191" s="6"/>
      <c r="T191" s="6"/>
      <c r="U191" s="29"/>
      <c r="W191" s="29"/>
      <c r="Z191" s="6"/>
      <c r="AA191" s="29"/>
      <c r="AB191" s="6"/>
    </row>
    <row r="192" spans="1:30" ht="38.25" customHeight="1" thickBot="1" x14ac:dyDescent="0.25">
      <c r="A192" s="117"/>
      <c r="B192" s="391" t="s">
        <v>109</v>
      </c>
      <c r="C192" s="392"/>
      <c r="D192" s="392"/>
      <c r="E192" s="392"/>
      <c r="F192" s="392"/>
      <c r="G192" s="392"/>
      <c r="H192" s="392"/>
      <c r="I192" s="392"/>
      <c r="J192" s="392"/>
      <c r="K192" s="392"/>
      <c r="L192" s="392"/>
      <c r="M192" s="392"/>
      <c r="N192" s="237" t="s">
        <v>127</v>
      </c>
      <c r="Q192" s="117"/>
      <c r="R192" s="239" t="s">
        <v>187</v>
      </c>
      <c r="S192" s="118"/>
      <c r="T192" s="118"/>
      <c r="U192" s="242"/>
      <c r="V192" s="239" t="s">
        <v>187</v>
      </c>
      <c r="W192" s="242"/>
      <c r="X192" s="239" t="s">
        <v>187</v>
      </c>
      <c r="Y192" s="117"/>
      <c r="Z192" s="118"/>
      <c r="AA192" s="242"/>
      <c r="AB192" s="118"/>
      <c r="AC192" s="117"/>
      <c r="AD192" s="117"/>
    </row>
    <row r="193" spans="2:28" x14ac:dyDescent="0.2">
      <c r="B193" s="496"/>
      <c r="C193" s="497"/>
      <c r="D193" s="497"/>
      <c r="E193" s="497"/>
      <c r="F193" s="497"/>
      <c r="G193" s="497"/>
      <c r="H193" s="497"/>
      <c r="I193" s="497"/>
      <c r="J193" s="497"/>
      <c r="K193" s="497"/>
      <c r="L193" s="497"/>
      <c r="M193" s="393"/>
      <c r="N193" s="325"/>
      <c r="R193" s="416"/>
      <c r="S193" s="80"/>
      <c r="T193" s="80"/>
      <c r="V193" s="416"/>
      <c r="X193" s="416"/>
      <c r="Z193" s="80"/>
      <c r="AB193" s="80"/>
    </row>
    <row r="194" spans="2:28" x14ac:dyDescent="0.2">
      <c r="B194" s="492"/>
      <c r="C194" s="493"/>
      <c r="D194" s="493"/>
      <c r="E194" s="493"/>
      <c r="F194" s="493"/>
      <c r="G194" s="493"/>
      <c r="H194" s="493"/>
      <c r="I194" s="493"/>
      <c r="J194" s="493"/>
      <c r="K194" s="493"/>
      <c r="L194" s="493"/>
      <c r="M194" s="390"/>
      <c r="N194" s="326"/>
      <c r="R194" s="416"/>
      <c r="S194" s="70"/>
      <c r="T194" s="70"/>
      <c r="V194" s="416"/>
      <c r="X194" s="416"/>
      <c r="Z194" s="70"/>
      <c r="AB194" s="70"/>
    </row>
    <row r="195" spans="2:28" x14ac:dyDescent="0.2">
      <c r="B195" s="492"/>
      <c r="C195" s="493"/>
      <c r="D195" s="493"/>
      <c r="E195" s="493"/>
      <c r="F195" s="493"/>
      <c r="G195" s="493"/>
      <c r="H195" s="493"/>
      <c r="I195" s="493"/>
      <c r="J195" s="493"/>
      <c r="K195" s="493"/>
      <c r="L195" s="493"/>
      <c r="M195" s="389"/>
      <c r="N195" s="326"/>
      <c r="R195" s="416"/>
      <c r="S195" s="70"/>
      <c r="T195" s="70"/>
      <c r="V195" s="416"/>
      <c r="X195" s="416"/>
      <c r="Z195" s="70"/>
      <c r="AB195" s="70"/>
    </row>
    <row r="196" spans="2:28" x14ac:dyDescent="0.2">
      <c r="B196" s="492"/>
      <c r="C196" s="493"/>
      <c r="D196" s="493"/>
      <c r="E196" s="493"/>
      <c r="F196" s="493"/>
      <c r="G196" s="493"/>
      <c r="H196" s="493"/>
      <c r="I196" s="493"/>
      <c r="J196" s="493"/>
      <c r="K196" s="493"/>
      <c r="L196" s="493"/>
      <c r="M196" s="390"/>
      <c r="N196" s="326"/>
      <c r="R196" s="416"/>
      <c r="S196" s="70"/>
      <c r="T196" s="70"/>
      <c r="V196" s="416"/>
      <c r="X196" s="416"/>
      <c r="Z196" s="70"/>
      <c r="AB196" s="70"/>
    </row>
    <row r="197" spans="2:28" x14ac:dyDescent="0.2">
      <c r="B197" s="492"/>
      <c r="C197" s="493"/>
      <c r="D197" s="493"/>
      <c r="E197" s="493"/>
      <c r="F197" s="493"/>
      <c r="G197" s="493"/>
      <c r="H197" s="493"/>
      <c r="I197" s="493"/>
      <c r="J197" s="493"/>
      <c r="K197" s="493"/>
      <c r="L197" s="493"/>
      <c r="M197" s="389"/>
      <c r="N197" s="326"/>
      <c r="R197" s="416"/>
      <c r="S197" s="70"/>
      <c r="T197" s="70"/>
      <c r="V197" s="416"/>
      <c r="X197" s="416"/>
      <c r="Z197" s="70"/>
      <c r="AB197" s="70"/>
    </row>
    <row r="198" spans="2:28" x14ac:dyDescent="0.2">
      <c r="B198" s="492"/>
      <c r="C198" s="493"/>
      <c r="D198" s="493"/>
      <c r="E198" s="493"/>
      <c r="F198" s="493"/>
      <c r="G198" s="493"/>
      <c r="H198" s="493"/>
      <c r="I198" s="493"/>
      <c r="J198" s="493"/>
      <c r="K198" s="493"/>
      <c r="L198" s="493"/>
      <c r="M198" s="389"/>
      <c r="N198" s="326"/>
      <c r="R198" s="416"/>
      <c r="S198" s="70"/>
      <c r="T198" s="70"/>
      <c r="V198" s="416"/>
      <c r="X198" s="416"/>
      <c r="Z198" s="70"/>
      <c r="AB198" s="70"/>
    </row>
    <row r="199" spans="2:28" x14ac:dyDescent="0.2">
      <c r="B199" s="492"/>
      <c r="C199" s="493"/>
      <c r="D199" s="493"/>
      <c r="E199" s="493"/>
      <c r="F199" s="493"/>
      <c r="G199" s="493"/>
      <c r="H199" s="493"/>
      <c r="I199" s="493"/>
      <c r="J199" s="493"/>
      <c r="K199" s="493"/>
      <c r="L199" s="493"/>
      <c r="M199" s="389"/>
      <c r="N199" s="326"/>
      <c r="R199" s="416"/>
      <c r="S199" s="70"/>
      <c r="T199" s="70"/>
      <c r="V199" s="416"/>
      <c r="X199" s="416"/>
      <c r="Z199" s="70"/>
      <c r="AB199" s="70"/>
    </row>
    <row r="200" spans="2:28" x14ac:dyDescent="0.2">
      <c r="B200" s="492"/>
      <c r="C200" s="493"/>
      <c r="D200" s="493"/>
      <c r="E200" s="493"/>
      <c r="F200" s="493"/>
      <c r="G200" s="493"/>
      <c r="H200" s="493"/>
      <c r="I200" s="493"/>
      <c r="J200" s="493"/>
      <c r="K200" s="493"/>
      <c r="L200" s="493"/>
      <c r="M200" s="389"/>
      <c r="N200" s="326"/>
      <c r="R200" s="416"/>
      <c r="S200" s="70"/>
      <c r="T200" s="70"/>
      <c r="V200" s="416"/>
      <c r="X200" s="416"/>
      <c r="Z200" s="70"/>
      <c r="AB200" s="70"/>
    </row>
    <row r="201" spans="2:28" x14ac:dyDescent="0.2">
      <c r="B201" s="492"/>
      <c r="C201" s="493"/>
      <c r="D201" s="493"/>
      <c r="E201" s="493"/>
      <c r="F201" s="493"/>
      <c r="G201" s="493"/>
      <c r="H201" s="493"/>
      <c r="I201" s="493"/>
      <c r="J201" s="493"/>
      <c r="K201" s="493"/>
      <c r="L201" s="493"/>
      <c r="M201" s="389"/>
      <c r="N201" s="326"/>
      <c r="R201" s="416"/>
      <c r="S201" s="70"/>
      <c r="T201" s="70"/>
      <c r="V201" s="416"/>
      <c r="X201" s="416"/>
      <c r="Z201" s="70"/>
      <c r="AB201" s="70"/>
    </row>
    <row r="202" spans="2:28" x14ac:dyDescent="0.2">
      <c r="B202" s="492"/>
      <c r="C202" s="493"/>
      <c r="D202" s="493"/>
      <c r="E202" s="493"/>
      <c r="F202" s="493"/>
      <c r="G202" s="493"/>
      <c r="H202" s="493"/>
      <c r="I202" s="493"/>
      <c r="J202" s="493"/>
      <c r="K202" s="493"/>
      <c r="L202" s="493"/>
      <c r="M202" s="389"/>
      <c r="N202" s="326"/>
      <c r="R202" s="416"/>
      <c r="S202" s="70"/>
      <c r="T202" s="70"/>
      <c r="V202" s="416"/>
      <c r="X202" s="416"/>
      <c r="Z202" s="70"/>
      <c r="AB202" s="70"/>
    </row>
    <row r="203" spans="2:28" x14ac:dyDescent="0.2">
      <c r="B203" s="492"/>
      <c r="C203" s="493"/>
      <c r="D203" s="493"/>
      <c r="E203" s="493"/>
      <c r="F203" s="493"/>
      <c r="G203" s="493"/>
      <c r="H203" s="493"/>
      <c r="I203" s="493"/>
      <c r="J203" s="493"/>
      <c r="K203" s="493"/>
      <c r="L203" s="493"/>
      <c r="M203" s="389"/>
      <c r="N203" s="326"/>
      <c r="R203" s="416"/>
      <c r="S203" s="70"/>
      <c r="T203" s="70"/>
      <c r="V203" s="416"/>
      <c r="X203" s="416"/>
      <c r="Z203" s="70"/>
      <c r="AB203" s="70"/>
    </row>
    <row r="204" spans="2:28" x14ac:dyDescent="0.2">
      <c r="B204" s="492"/>
      <c r="C204" s="493"/>
      <c r="D204" s="493"/>
      <c r="E204" s="493"/>
      <c r="F204" s="493"/>
      <c r="G204" s="493"/>
      <c r="H204" s="493"/>
      <c r="I204" s="493"/>
      <c r="J204" s="493"/>
      <c r="K204" s="493"/>
      <c r="L204" s="493"/>
      <c r="M204" s="389"/>
      <c r="N204" s="326"/>
      <c r="R204" s="416"/>
      <c r="S204" s="70"/>
      <c r="T204" s="70"/>
      <c r="V204" s="416"/>
      <c r="X204" s="416"/>
      <c r="Z204" s="70"/>
      <c r="AB204" s="70"/>
    </row>
    <row r="205" spans="2:28" x14ac:dyDescent="0.2">
      <c r="B205" s="492"/>
      <c r="C205" s="493"/>
      <c r="D205" s="493"/>
      <c r="E205" s="493"/>
      <c r="F205" s="493"/>
      <c r="G205" s="493"/>
      <c r="H205" s="493"/>
      <c r="I205" s="493"/>
      <c r="J205" s="493"/>
      <c r="K205" s="493"/>
      <c r="L205" s="493"/>
      <c r="M205" s="389"/>
      <c r="N205" s="326"/>
      <c r="R205" s="416"/>
      <c r="S205" s="70"/>
      <c r="T205" s="70"/>
      <c r="V205" s="416"/>
      <c r="X205" s="416"/>
      <c r="Z205" s="70"/>
      <c r="AB205" s="70"/>
    </row>
    <row r="206" spans="2:28" x14ac:dyDescent="0.2">
      <c r="B206" s="492"/>
      <c r="C206" s="493"/>
      <c r="D206" s="493"/>
      <c r="E206" s="493"/>
      <c r="F206" s="493"/>
      <c r="G206" s="493"/>
      <c r="H206" s="493"/>
      <c r="I206" s="493"/>
      <c r="J206" s="493"/>
      <c r="K206" s="493"/>
      <c r="L206" s="493"/>
      <c r="M206" s="389"/>
      <c r="N206" s="326"/>
      <c r="R206" s="416"/>
      <c r="S206" s="70"/>
      <c r="T206" s="70"/>
      <c r="V206" s="416"/>
      <c r="X206" s="416"/>
      <c r="Z206" s="70"/>
      <c r="AB206" s="70"/>
    </row>
    <row r="207" spans="2:28" x14ac:dyDescent="0.2">
      <c r="B207" s="492"/>
      <c r="C207" s="493"/>
      <c r="D207" s="493"/>
      <c r="E207" s="493"/>
      <c r="F207" s="493"/>
      <c r="G207" s="493"/>
      <c r="H207" s="493"/>
      <c r="I207" s="493"/>
      <c r="J207" s="493"/>
      <c r="K207" s="493"/>
      <c r="L207" s="493"/>
      <c r="M207" s="389"/>
      <c r="N207" s="326"/>
      <c r="R207" s="416"/>
      <c r="S207" s="70"/>
      <c r="T207" s="70"/>
      <c r="V207" s="416"/>
      <c r="X207" s="416"/>
      <c r="Z207" s="70"/>
      <c r="AB207" s="70"/>
    </row>
    <row r="208" spans="2:28" ht="12.75" hidden="1" customHeight="1" outlineLevel="1" x14ac:dyDescent="0.2">
      <c r="B208" s="492"/>
      <c r="C208" s="493"/>
      <c r="D208" s="493"/>
      <c r="E208" s="493"/>
      <c r="F208" s="493"/>
      <c r="G208" s="493"/>
      <c r="H208" s="493"/>
      <c r="I208" s="493"/>
      <c r="J208" s="493"/>
      <c r="K208" s="493"/>
      <c r="L208" s="493"/>
      <c r="M208" s="386"/>
      <c r="N208" s="326"/>
      <c r="R208" s="416"/>
      <c r="S208" s="70"/>
      <c r="T208" s="70"/>
      <c r="V208" s="416"/>
      <c r="X208" s="416"/>
      <c r="Z208" s="70"/>
      <c r="AB208" s="70"/>
    </row>
    <row r="209" spans="2:28" ht="12.75" hidden="1" customHeight="1" outlineLevel="1" x14ac:dyDescent="0.2">
      <c r="B209" s="492"/>
      <c r="C209" s="493"/>
      <c r="D209" s="493"/>
      <c r="E209" s="493"/>
      <c r="F209" s="493"/>
      <c r="G209" s="493"/>
      <c r="H209" s="493"/>
      <c r="I209" s="493"/>
      <c r="J209" s="493"/>
      <c r="K209" s="493"/>
      <c r="L209" s="493"/>
      <c r="M209" s="386"/>
      <c r="N209" s="326"/>
      <c r="R209" s="416"/>
      <c r="S209" s="70"/>
      <c r="T209" s="70"/>
      <c r="V209" s="416"/>
      <c r="X209" s="416"/>
      <c r="Z209" s="70"/>
      <c r="AB209" s="70"/>
    </row>
    <row r="210" spans="2:28" ht="12.75" hidden="1" customHeight="1" outlineLevel="1" x14ac:dyDescent="0.2">
      <c r="B210" s="492"/>
      <c r="C210" s="493"/>
      <c r="D210" s="493"/>
      <c r="E210" s="493"/>
      <c r="F210" s="493"/>
      <c r="G210" s="493"/>
      <c r="H210" s="493"/>
      <c r="I210" s="493"/>
      <c r="J210" s="493"/>
      <c r="K210" s="493"/>
      <c r="L210" s="493"/>
      <c r="M210" s="387"/>
      <c r="N210" s="326"/>
      <c r="R210" s="416"/>
      <c r="S210" s="70"/>
      <c r="T210" s="70"/>
      <c r="V210" s="416"/>
      <c r="X210" s="416"/>
      <c r="Z210" s="70"/>
      <c r="AB210" s="70"/>
    </row>
    <row r="211" spans="2:28" ht="12.75" hidden="1" customHeight="1" outlineLevel="1" x14ac:dyDescent="0.2">
      <c r="B211" s="492"/>
      <c r="C211" s="493"/>
      <c r="D211" s="493"/>
      <c r="E211" s="493"/>
      <c r="F211" s="493"/>
      <c r="G211" s="493"/>
      <c r="H211" s="493"/>
      <c r="I211" s="493"/>
      <c r="J211" s="493"/>
      <c r="K211" s="493"/>
      <c r="L211" s="493"/>
      <c r="M211" s="386"/>
      <c r="N211" s="326"/>
      <c r="R211" s="416"/>
      <c r="S211" s="70"/>
      <c r="T211" s="70"/>
      <c r="V211" s="416"/>
      <c r="X211" s="416"/>
      <c r="Z211" s="70"/>
      <c r="AB211" s="70"/>
    </row>
    <row r="212" spans="2:28" ht="12.75" hidden="1" customHeight="1" outlineLevel="1" x14ac:dyDescent="0.2">
      <c r="B212" s="492"/>
      <c r="C212" s="493"/>
      <c r="D212" s="493"/>
      <c r="E212" s="493"/>
      <c r="F212" s="493"/>
      <c r="G212" s="493"/>
      <c r="H212" s="493"/>
      <c r="I212" s="493"/>
      <c r="J212" s="493"/>
      <c r="K212" s="493"/>
      <c r="L212" s="493"/>
      <c r="M212" s="386"/>
      <c r="N212" s="326"/>
      <c r="R212" s="416"/>
      <c r="S212" s="70"/>
      <c r="T212" s="70"/>
      <c r="V212" s="416"/>
      <c r="X212" s="416"/>
      <c r="Z212" s="70"/>
      <c r="AB212" s="70"/>
    </row>
    <row r="213" spans="2:28" ht="12.75" hidden="1" customHeight="1" outlineLevel="1" x14ac:dyDescent="0.2">
      <c r="B213" s="492"/>
      <c r="C213" s="493"/>
      <c r="D213" s="493"/>
      <c r="E213" s="493"/>
      <c r="F213" s="493"/>
      <c r="G213" s="493"/>
      <c r="H213" s="493"/>
      <c r="I213" s="493"/>
      <c r="J213" s="493"/>
      <c r="K213" s="493"/>
      <c r="L213" s="493"/>
      <c r="M213" s="386"/>
      <c r="N213" s="326"/>
      <c r="R213" s="416"/>
      <c r="S213" s="70"/>
      <c r="T213" s="70"/>
      <c r="V213" s="416"/>
      <c r="X213" s="416"/>
      <c r="Z213" s="70"/>
      <c r="AB213" s="70"/>
    </row>
    <row r="214" spans="2:28" ht="12.75" hidden="1" customHeight="1" outlineLevel="1" x14ac:dyDescent="0.2">
      <c r="B214" s="492"/>
      <c r="C214" s="493"/>
      <c r="D214" s="493"/>
      <c r="E214" s="493"/>
      <c r="F214" s="493"/>
      <c r="G214" s="493"/>
      <c r="H214" s="493"/>
      <c r="I214" s="493"/>
      <c r="J214" s="493"/>
      <c r="K214" s="493"/>
      <c r="L214" s="493"/>
      <c r="M214" s="387"/>
      <c r="N214" s="326"/>
      <c r="R214" s="416"/>
      <c r="S214" s="70"/>
      <c r="T214" s="70"/>
      <c r="V214" s="416"/>
      <c r="X214" s="416"/>
      <c r="Z214" s="70"/>
      <c r="AB214" s="70"/>
    </row>
    <row r="215" spans="2:28" ht="12.75" hidden="1" customHeight="1" outlineLevel="1" x14ac:dyDescent="0.2">
      <c r="B215" s="492"/>
      <c r="C215" s="493"/>
      <c r="D215" s="493"/>
      <c r="E215" s="493"/>
      <c r="F215" s="493"/>
      <c r="G215" s="493"/>
      <c r="H215" s="493"/>
      <c r="I215" s="493"/>
      <c r="J215" s="493"/>
      <c r="K215" s="493"/>
      <c r="L215" s="493"/>
      <c r="M215" s="386"/>
      <c r="N215" s="326"/>
      <c r="R215" s="416"/>
      <c r="S215" s="70"/>
      <c r="T215" s="70"/>
      <c r="V215" s="416"/>
      <c r="X215" s="416"/>
      <c r="Z215" s="70"/>
      <c r="AB215" s="70"/>
    </row>
    <row r="216" spans="2:28" ht="12.75" hidden="1" customHeight="1" outlineLevel="1" x14ac:dyDescent="0.2">
      <c r="B216" s="492"/>
      <c r="C216" s="493"/>
      <c r="D216" s="493"/>
      <c r="E216" s="493"/>
      <c r="F216" s="493"/>
      <c r="G216" s="493"/>
      <c r="H216" s="493"/>
      <c r="I216" s="493"/>
      <c r="J216" s="493"/>
      <c r="K216" s="493"/>
      <c r="L216" s="493"/>
      <c r="M216" s="387"/>
      <c r="N216" s="326"/>
      <c r="R216" s="416"/>
      <c r="S216" s="70"/>
      <c r="T216" s="70"/>
      <c r="V216" s="416"/>
      <c r="X216" s="416"/>
      <c r="Z216" s="70"/>
      <c r="AB216" s="70"/>
    </row>
    <row r="217" spans="2:28" ht="13.5" hidden="1" customHeight="1" outlineLevel="1" thickBot="1" x14ac:dyDescent="0.25">
      <c r="B217" s="494"/>
      <c r="C217" s="495"/>
      <c r="D217" s="495"/>
      <c r="E217" s="495"/>
      <c r="F217" s="495"/>
      <c r="G217" s="495"/>
      <c r="H217" s="495"/>
      <c r="I217" s="495"/>
      <c r="J217" s="495"/>
      <c r="K217" s="495"/>
      <c r="L217" s="495"/>
      <c r="M217" s="388"/>
      <c r="N217" s="327"/>
      <c r="R217" s="417"/>
      <c r="S217" s="70"/>
      <c r="T217" s="70"/>
      <c r="V217" s="417"/>
      <c r="X217" s="417"/>
      <c r="Z217" s="70"/>
      <c r="AB217" s="70"/>
    </row>
    <row r="218" spans="2:28" ht="13.5" collapsed="1" thickBot="1" x14ac:dyDescent="0.25">
      <c r="B218" s="32"/>
      <c r="C218" s="32"/>
      <c r="D218" s="103"/>
      <c r="E218" s="110"/>
      <c r="F218" s="110"/>
      <c r="G218" s="111"/>
      <c r="H218" s="112"/>
      <c r="I218" s="29"/>
      <c r="J218" s="111"/>
      <c r="K218" s="111"/>
      <c r="L218" s="418" t="s">
        <v>102</v>
      </c>
      <c r="N218" s="113">
        <f>SUM(N193:N217)</f>
        <v>0</v>
      </c>
      <c r="Q218" s="29"/>
      <c r="R218" s="335">
        <f>SUM(R193:R217)</f>
        <v>0</v>
      </c>
      <c r="S218" s="100"/>
      <c r="T218" s="100"/>
      <c r="U218" s="29"/>
      <c r="V218" s="335">
        <f>SUM(V193:V217)</f>
        <v>0</v>
      </c>
      <c r="W218" s="29"/>
      <c r="X218" s="335">
        <f>SUM(X193:X217)</f>
        <v>0</v>
      </c>
      <c r="Z218" s="100"/>
      <c r="AA218" s="29"/>
      <c r="AB218" s="100"/>
    </row>
    <row r="219" spans="2:28" ht="13.5" thickBot="1" x14ac:dyDescent="0.25">
      <c r="B219" s="32"/>
      <c r="C219" s="32"/>
      <c r="D219" s="103"/>
      <c r="E219" s="110"/>
      <c r="F219" s="110"/>
      <c r="G219" s="111"/>
      <c r="H219" s="112"/>
      <c r="I219" s="29"/>
      <c r="O219" s="100"/>
      <c r="P219" s="100"/>
      <c r="S219" s="100"/>
      <c r="T219" s="100"/>
      <c r="U219" s="100"/>
      <c r="W219" s="100"/>
      <c r="Z219" s="100"/>
      <c r="AA219" s="100"/>
      <c r="AB219" s="100"/>
    </row>
    <row r="220" spans="2:28" ht="15.75" thickBot="1" x14ac:dyDescent="0.3">
      <c r="B220" s="32"/>
      <c r="C220" s="32"/>
      <c r="D220" s="103"/>
      <c r="E220" s="110"/>
      <c r="F220" s="110"/>
      <c r="G220" s="111"/>
      <c r="H220" s="112"/>
      <c r="I220" s="112"/>
      <c r="J220" s="548" t="s">
        <v>224</v>
      </c>
      <c r="K220" s="549"/>
      <c r="L220" s="550"/>
      <c r="M220" s="137"/>
      <c r="N220" s="94">
        <f>K231</f>
        <v>0</v>
      </c>
      <c r="O220" s="111"/>
      <c r="P220" s="29"/>
      <c r="Q220" s="29"/>
      <c r="R220" s="400">
        <f>K237</f>
        <v>0</v>
      </c>
      <c r="S220" s="29"/>
      <c r="T220" s="29"/>
      <c r="U220" s="29"/>
      <c r="V220" s="400">
        <f>V237</f>
        <v>0</v>
      </c>
      <c r="W220" s="29"/>
      <c r="X220" s="400">
        <f>X237</f>
        <v>0</v>
      </c>
      <c r="Z220" s="29"/>
      <c r="AA220" s="29"/>
      <c r="AB220" s="29"/>
    </row>
    <row r="221" spans="2:28" ht="15" customHeight="1" thickBot="1" x14ac:dyDescent="0.25">
      <c r="B221" s="538" t="s">
        <v>128</v>
      </c>
      <c r="C221" s="539"/>
      <c r="D221" s="539"/>
      <c r="E221" s="539"/>
      <c r="F221" s="539"/>
      <c r="G221" s="539"/>
      <c r="H221" s="539"/>
      <c r="I221" s="539"/>
      <c r="J221" s="539"/>
      <c r="K221" s="50" t="s">
        <v>127</v>
      </c>
      <c r="L221" s="111"/>
      <c r="O221" s="41"/>
      <c r="P221" s="29"/>
      <c r="Q221" s="29"/>
      <c r="R221" s="29"/>
      <c r="S221" s="29"/>
      <c r="T221" s="29"/>
      <c r="U221" s="29"/>
      <c r="V221" s="29"/>
      <c r="W221" s="29"/>
      <c r="X221" s="29"/>
      <c r="Z221" s="29"/>
      <c r="AA221" s="29"/>
      <c r="AB221" s="29"/>
    </row>
    <row r="222" spans="2:28" ht="15" customHeight="1" x14ac:dyDescent="0.2">
      <c r="B222" s="540" t="s">
        <v>129</v>
      </c>
      <c r="C222" s="541"/>
      <c r="D222" s="541"/>
      <c r="E222" s="541"/>
      <c r="F222" s="541"/>
      <c r="G222" s="541"/>
      <c r="H222" s="541"/>
      <c r="I222" s="541"/>
      <c r="J222" s="541"/>
      <c r="K222" s="49">
        <f>N38</f>
        <v>0</v>
      </c>
      <c r="L222" s="330" t="str">
        <f>IFERROR($K$222/$K$229, "")</f>
        <v/>
      </c>
      <c r="O222" s="42"/>
      <c r="P222" s="29"/>
      <c r="Q222" s="29"/>
      <c r="R222" s="29"/>
      <c r="S222" s="29"/>
      <c r="T222" s="29"/>
      <c r="U222" s="29"/>
      <c r="V222" s="29"/>
      <c r="W222" s="29"/>
      <c r="X222" s="29"/>
      <c r="Z222" s="29"/>
      <c r="AA222" s="29"/>
      <c r="AB222" s="29"/>
    </row>
    <row r="223" spans="2:28" ht="15" customHeight="1" x14ac:dyDescent="0.2">
      <c r="B223" s="542" t="s">
        <v>130</v>
      </c>
      <c r="C223" s="543"/>
      <c r="D223" s="543"/>
      <c r="E223" s="543"/>
      <c r="F223" s="543"/>
      <c r="G223" s="543"/>
      <c r="H223" s="543"/>
      <c r="I223" s="543"/>
      <c r="J223" s="543"/>
      <c r="K223" s="45">
        <f>N68</f>
        <v>0</v>
      </c>
      <c r="L223" s="330" t="str">
        <f>IFERROR($K$223/$K$229,"")</f>
        <v/>
      </c>
      <c r="O223" s="42"/>
      <c r="P223" s="29"/>
      <c r="Q223" s="29"/>
      <c r="R223" s="29"/>
      <c r="S223" s="29"/>
      <c r="T223" s="29"/>
      <c r="U223" s="29"/>
      <c r="V223" s="29"/>
      <c r="W223" s="29"/>
      <c r="X223" s="29"/>
      <c r="Z223" s="29"/>
      <c r="AA223" s="29"/>
      <c r="AB223" s="29"/>
    </row>
    <row r="224" spans="2:28" ht="15" customHeight="1" x14ac:dyDescent="0.2">
      <c r="B224" s="542" t="s">
        <v>108</v>
      </c>
      <c r="C224" s="543"/>
      <c r="D224" s="543"/>
      <c r="E224" s="543"/>
      <c r="F224" s="543"/>
      <c r="G224" s="543"/>
      <c r="H224" s="543"/>
      <c r="I224" s="543"/>
      <c r="J224" s="543"/>
      <c r="K224" s="45">
        <f>N98</f>
        <v>0</v>
      </c>
      <c r="L224" s="330" t="str">
        <f>IFERROR($K$224/$K$229,"")</f>
        <v/>
      </c>
      <c r="O224" s="42"/>
      <c r="P224" s="29"/>
      <c r="Q224" s="29"/>
      <c r="R224" s="29"/>
      <c r="S224" s="29"/>
      <c r="T224" s="29"/>
      <c r="U224" s="29"/>
      <c r="V224" s="29"/>
      <c r="W224" s="29"/>
      <c r="X224" s="29"/>
      <c r="Z224" s="29"/>
      <c r="AA224" s="29"/>
      <c r="AB224" s="29"/>
    </row>
    <row r="225" spans="2:28" ht="15" customHeight="1" x14ac:dyDescent="0.2">
      <c r="B225" s="542" t="s">
        <v>203</v>
      </c>
      <c r="C225" s="543"/>
      <c r="D225" s="543"/>
      <c r="E225" s="543"/>
      <c r="F225" s="543"/>
      <c r="G225" s="543"/>
      <c r="H225" s="543"/>
      <c r="I225" s="543"/>
      <c r="J225" s="543"/>
      <c r="K225" s="45">
        <f>N128</f>
        <v>0</v>
      </c>
      <c r="L225" s="330" t="str">
        <f>IFERROR($K$225/$K$229,"")</f>
        <v/>
      </c>
      <c r="O225" s="42"/>
      <c r="P225" s="29"/>
      <c r="Q225" s="29"/>
      <c r="R225" s="29"/>
      <c r="S225" s="29"/>
      <c r="T225" s="29"/>
      <c r="U225" s="29"/>
      <c r="V225" s="29"/>
      <c r="W225" s="29"/>
      <c r="X225" s="29"/>
      <c r="Z225" s="29"/>
      <c r="AA225" s="29"/>
      <c r="AB225" s="29"/>
    </row>
    <row r="226" spans="2:28" ht="15" customHeight="1" x14ac:dyDescent="0.2">
      <c r="B226" s="542" t="s">
        <v>122</v>
      </c>
      <c r="C226" s="543"/>
      <c r="D226" s="543"/>
      <c r="E226" s="543"/>
      <c r="F226" s="543"/>
      <c r="G226" s="543"/>
      <c r="H226" s="543"/>
      <c r="I226" s="543"/>
      <c r="J226" s="543"/>
      <c r="K226" s="153">
        <f>N158</f>
        <v>0</v>
      </c>
      <c r="L226" s="330" t="str">
        <f>IFERROR($K$226/$K$229,"")</f>
        <v/>
      </c>
      <c r="O226" s="42"/>
      <c r="P226" s="29"/>
      <c r="Q226" s="29"/>
      <c r="R226" s="29"/>
      <c r="S226" s="29"/>
      <c r="T226" s="29"/>
      <c r="U226" s="29"/>
      <c r="V226" s="29"/>
      <c r="W226" s="29"/>
      <c r="X226" s="29"/>
      <c r="Z226" s="29"/>
      <c r="AA226" s="29"/>
      <c r="AB226" s="29"/>
    </row>
    <row r="227" spans="2:28" ht="15" customHeight="1" thickBot="1" x14ac:dyDescent="0.25">
      <c r="B227" s="544" t="s">
        <v>124</v>
      </c>
      <c r="C227" s="545"/>
      <c r="D227" s="545"/>
      <c r="E227" s="545"/>
      <c r="F227" s="545"/>
      <c r="G227" s="545"/>
      <c r="H227" s="545"/>
      <c r="I227" s="545"/>
      <c r="J227" s="545"/>
      <c r="K227" s="90">
        <f>N188</f>
        <v>0</v>
      </c>
      <c r="L227" s="330" t="str">
        <f>IFERROR($K$227/$K$229,"")</f>
        <v/>
      </c>
      <c r="O227" s="42"/>
      <c r="P227" s="29"/>
      <c r="Q227" s="29"/>
      <c r="R227" s="29"/>
      <c r="S227" s="29"/>
      <c r="T227" s="29"/>
      <c r="U227" s="29"/>
      <c r="V227" s="29"/>
      <c r="W227" s="29"/>
      <c r="X227" s="29"/>
      <c r="Z227" s="29"/>
      <c r="AA227" s="29"/>
      <c r="AB227" s="29"/>
    </row>
    <row r="228" spans="2:28" ht="15" customHeight="1" thickBot="1" x14ac:dyDescent="0.25">
      <c r="B228" s="89"/>
      <c r="C228" s="89"/>
      <c r="D228" s="89"/>
      <c r="E228" s="89"/>
      <c r="F228" s="89"/>
      <c r="G228" s="89"/>
      <c r="H228" s="89"/>
      <c r="I228" s="89"/>
      <c r="J228" s="89"/>
      <c r="K228" s="42"/>
      <c r="L228" s="331"/>
      <c r="O228" s="42"/>
      <c r="P228" s="29"/>
      <c r="Q228" s="29"/>
      <c r="R228" s="29"/>
      <c r="S228" s="29"/>
      <c r="T228" s="29"/>
      <c r="U228" s="29"/>
      <c r="V228" s="29"/>
      <c r="W228" s="29"/>
      <c r="X228" s="29"/>
      <c r="Z228" s="29"/>
      <c r="AA228" s="29"/>
      <c r="AB228" s="29"/>
    </row>
    <row r="229" spans="2:28" ht="15.75" customHeight="1" thickBot="1" x14ac:dyDescent="0.25">
      <c r="B229" s="546" t="s">
        <v>66</v>
      </c>
      <c r="C229" s="547"/>
      <c r="D229" s="547"/>
      <c r="E229" s="547"/>
      <c r="F229" s="547"/>
      <c r="G229" s="547"/>
      <c r="H229" s="547"/>
      <c r="I229" s="547"/>
      <c r="J229" s="547"/>
      <c r="K229" s="94">
        <f>SUM(K222:K227)</f>
        <v>0</v>
      </c>
      <c r="L229" s="330" t="str">
        <f>IFERROR($K$229/$K$229,"")</f>
        <v/>
      </c>
      <c r="O229" s="43"/>
      <c r="P229" s="29"/>
      <c r="Q229" s="29"/>
      <c r="R229" s="29"/>
      <c r="S229" s="29"/>
      <c r="T229" s="29"/>
      <c r="U229" s="29"/>
      <c r="V229" s="29"/>
      <c r="W229" s="29"/>
      <c r="X229" s="29"/>
      <c r="Z229" s="29"/>
      <c r="AA229" s="29"/>
      <c r="AB229" s="29"/>
    </row>
    <row r="230" spans="2:28" ht="15" customHeight="1" thickBot="1" x14ac:dyDescent="0.25">
      <c r="B230" s="546" t="s">
        <v>226</v>
      </c>
      <c r="C230" s="547"/>
      <c r="D230" s="547"/>
      <c r="E230" s="547"/>
      <c r="F230" s="547"/>
      <c r="G230" s="547"/>
      <c r="H230" s="547"/>
      <c r="I230" s="547"/>
      <c r="J230" s="547"/>
      <c r="K230" s="94">
        <f>K229-K232</f>
        <v>0</v>
      </c>
      <c r="L230" s="330" t="str">
        <f>IFERROR($K$230/$K$229,"")</f>
        <v/>
      </c>
      <c r="O230" s="111"/>
      <c r="P230" s="29"/>
      <c r="Q230" s="29"/>
      <c r="R230" s="95"/>
      <c r="S230" s="29"/>
      <c r="T230" s="29"/>
      <c r="U230" s="29"/>
      <c r="V230" s="29"/>
      <c r="W230" s="29"/>
      <c r="X230" s="29"/>
      <c r="Z230" s="29"/>
      <c r="AA230" s="29"/>
      <c r="AB230" s="29"/>
    </row>
    <row r="231" spans="2:28" ht="15" customHeight="1" thickBot="1" x14ac:dyDescent="0.25">
      <c r="B231" s="551" t="s">
        <v>224</v>
      </c>
      <c r="C231" s="552"/>
      <c r="D231" s="552"/>
      <c r="E231" s="552"/>
      <c r="F231" s="552"/>
      <c r="G231" s="552"/>
      <c r="H231" s="552"/>
      <c r="I231" s="552"/>
      <c r="J231" s="552"/>
      <c r="K231" s="94">
        <f>SUM(P38,P68,P98,P128,P158,P188)</f>
        <v>0</v>
      </c>
      <c r="L231" s="330"/>
      <c r="O231" s="111"/>
      <c r="P231" s="29"/>
      <c r="Q231" s="29"/>
      <c r="R231" s="95"/>
      <c r="S231" s="29"/>
      <c r="T231" s="29"/>
      <c r="U231" s="29"/>
      <c r="V231" s="29"/>
      <c r="W231" s="29"/>
      <c r="X231" s="29"/>
      <c r="Z231" s="29"/>
      <c r="AA231" s="29"/>
      <c r="AB231" s="29"/>
    </row>
    <row r="232" spans="2:28" ht="15" customHeight="1" thickBot="1" x14ac:dyDescent="0.25">
      <c r="B232" s="546" t="s">
        <v>131</v>
      </c>
      <c r="C232" s="547"/>
      <c r="D232" s="547"/>
      <c r="E232" s="547"/>
      <c r="F232" s="547"/>
      <c r="G232" s="547"/>
      <c r="H232" s="547"/>
      <c r="I232" s="547"/>
      <c r="J232" s="547"/>
      <c r="K232" s="94">
        <f>N218</f>
        <v>0</v>
      </c>
      <c r="L232" s="330" t="str">
        <f>IFERROR($K$232/$K$229,"")</f>
        <v/>
      </c>
      <c r="N232" s="230" t="s">
        <v>230</v>
      </c>
      <c r="O232" s="111"/>
      <c r="Q232" s="29"/>
      <c r="S232" s="29"/>
      <c r="T232" s="29"/>
      <c r="U232" s="29"/>
      <c r="V232" s="29"/>
      <c r="W232" s="29"/>
      <c r="X232" s="29"/>
      <c r="Z232" s="29"/>
      <c r="AA232" s="29"/>
      <c r="AB232" s="29"/>
    </row>
    <row r="233" spans="2:28" ht="15" customHeight="1" thickBot="1" x14ac:dyDescent="0.25">
      <c r="B233" s="546" t="s">
        <v>132</v>
      </c>
      <c r="C233" s="547"/>
      <c r="D233" s="547"/>
      <c r="E233" s="547"/>
      <c r="F233" s="547"/>
      <c r="G233" s="547"/>
      <c r="H233" s="547"/>
      <c r="I233" s="547"/>
      <c r="J233" s="547"/>
      <c r="K233" s="94">
        <f>MAX(K231-K232,0)</f>
        <v>0</v>
      </c>
      <c r="L233" s="230" t="s">
        <v>73</v>
      </c>
      <c r="O233" s="111"/>
      <c r="Q233" s="29"/>
      <c r="S233" s="29"/>
      <c r="T233" s="29"/>
      <c r="U233" s="29"/>
      <c r="V233" s="29"/>
      <c r="W233" s="29"/>
      <c r="X233" s="29"/>
      <c r="Z233" s="29"/>
      <c r="AA233" s="29"/>
      <c r="AB233" s="29"/>
    </row>
    <row r="234" spans="2:28" ht="15" customHeight="1" thickBot="1" x14ac:dyDescent="0.25">
      <c r="B234" s="144"/>
      <c r="C234" s="144"/>
      <c r="D234" s="144"/>
      <c r="E234" s="144"/>
      <c r="F234" s="144"/>
      <c r="G234" s="144"/>
      <c r="H234" s="144"/>
      <c r="I234" s="144"/>
      <c r="J234" s="144"/>
      <c r="K234" s="43"/>
      <c r="L234" s="111"/>
      <c r="O234" s="111"/>
      <c r="Q234" s="29"/>
      <c r="R234" s="29"/>
      <c r="S234" s="29"/>
      <c r="T234" s="29"/>
      <c r="U234" s="29"/>
      <c r="V234" s="29"/>
      <c r="W234" s="29"/>
      <c r="X234" s="29"/>
      <c r="Z234" s="29"/>
      <c r="AA234" s="29"/>
      <c r="AB234" s="29"/>
    </row>
    <row r="235" spans="2:28" ht="26.25" thickBot="1" x14ac:dyDescent="0.25">
      <c r="B235" s="553" t="s">
        <v>133</v>
      </c>
      <c r="C235" s="554"/>
      <c r="D235" s="554"/>
      <c r="E235" s="554"/>
      <c r="F235" s="554"/>
      <c r="G235" s="554"/>
      <c r="H235" s="554"/>
      <c r="I235" s="554"/>
      <c r="J235" s="554"/>
      <c r="K235" s="154" t="s">
        <v>248</v>
      </c>
      <c r="O235" s="111"/>
      <c r="Q235" s="29"/>
      <c r="S235" s="29"/>
      <c r="T235" s="29"/>
      <c r="U235" s="29"/>
      <c r="V235" s="419" t="s">
        <v>134</v>
      </c>
      <c r="W235" s="29"/>
      <c r="X235" s="419" t="s">
        <v>135</v>
      </c>
      <c r="Z235" s="29"/>
      <c r="AA235" s="29"/>
      <c r="AB235" s="29"/>
    </row>
    <row r="236" spans="2:28" ht="13.5" thickBot="1" x14ac:dyDescent="0.25">
      <c r="B236" s="555" t="s">
        <v>68</v>
      </c>
      <c r="C236" s="556"/>
      <c r="D236" s="556"/>
      <c r="E236" s="556"/>
      <c r="F236" s="556"/>
      <c r="G236" s="556"/>
      <c r="H236" s="556"/>
      <c r="I236" s="556"/>
      <c r="J236" s="556"/>
      <c r="K236" s="94">
        <f>SUM(R38,R68,R98,R128,R158,R188)</f>
        <v>0</v>
      </c>
      <c r="O236" s="111"/>
      <c r="Q236" s="29"/>
      <c r="S236" s="29"/>
      <c r="T236" s="29"/>
      <c r="U236" s="29"/>
      <c r="V236" s="400">
        <f>SUM(V38,V68,V98,V128,V158,V188)</f>
        <v>0</v>
      </c>
      <c r="W236" s="29"/>
      <c r="X236" s="400">
        <f>SUM(X38,X68,X98,X128,X158,X188)</f>
        <v>0</v>
      </c>
      <c r="Z236" s="29"/>
      <c r="AA236" s="29"/>
      <c r="AB236" s="29"/>
    </row>
    <row r="237" spans="2:28" ht="13.5" customHeight="1" thickBot="1" x14ac:dyDescent="0.25">
      <c r="B237" s="557" t="s">
        <v>224</v>
      </c>
      <c r="C237" s="558"/>
      <c r="D237" s="558"/>
      <c r="E237" s="558"/>
      <c r="F237" s="558"/>
      <c r="G237" s="558"/>
      <c r="H237" s="558"/>
      <c r="I237" s="558"/>
      <c r="J237" s="558"/>
      <c r="K237" s="94">
        <f>SUM(S38,S68,S98,S128,S158,S188)</f>
        <v>0</v>
      </c>
      <c r="O237" s="111"/>
      <c r="Q237" s="29"/>
      <c r="S237" s="29"/>
      <c r="T237" s="29"/>
      <c r="U237" s="29"/>
      <c r="V237" s="400">
        <f>SUM(Z38,Z68,Z98,Z128,Z158,Z188)</f>
        <v>0</v>
      </c>
      <c r="W237" s="29"/>
      <c r="X237" s="400">
        <f>SUM(AB38,AB68,AB98,AB128,AB158,AB188)</f>
        <v>0</v>
      </c>
      <c r="Z237" s="29"/>
      <c r="AA237" s="29"/>
      <c r="AB237" s="29"/>
    </row>
    <row r="238" spans="2:28" ht="13.5" customHeight="1" thickBot="1" x14ac:dyDescent="0.25">
      <c r="B238" s="559" t="s">
        <v>204</v>
      </c>
      <c r="C238" s="560"/>
      <c r="D238" s="560"/>
      <c r="E238" s="560"/>
      <c r="F238" s="560"/>
      <c r="G238" s="560"/>
      <c r="H238" s="560"/>
      <c r="I238" s="560"/>
      <c r="J238" s="560"/>
      <c r="K238" s="94">
        <f>R218</f>
        <v>0</v>
      </c>
      <c r="O238" s="111"/>
      <c r="P238" s="123"/>
      <c r="Q238" s="118"/>
      <c r="S238" s="29"/>
      <c r="T238" s="29"/>
      <c r="U238" s="29"/>
      <c r="V238" s="400">
        <f>V218</f>
        <v>0</v>
      </c>
      <c r="W238" s="29"/>
      <c r="X238" s="400">
        <f>X218</f>
        <v>0</v>
      </c>
      <c r="Z238" s="29"/>
      <c r="AA238" s="29"/>
      <c r="AB238" s="29"/>
    </row>
    <row r="239" spans="2:28" ht="13.5" customHeight="1" thickBot="1" x14ac:dyDescent="0.25">
      <c r="B239" s="557" t="s">
        <v>205</v>
      </c>
      <c r="C239" s="558"/>
      <c r="D239" s="558"/>
      <c r="E239" s="558"/>
      <c r="F239" s="558"/>
      <c r="G239" s="558"/>
      <c r="H239" s="558"/>
      <c r="I239" s="558"/>
      <c r="J239" s="558"/>
      <c r="K239" s="94">
        <f>K236-K238</f>
        <v>0</v>
      </c>
      <c r="O239" s="111"/>
      <c r="P239" s="123"/>
      <c r="Q239" s="118"/>
      <c r="S239" s="29"/>
      <c r="T239" s="29"/>
      <c r="U239" s="29"/>
      <c r="V239" s="400">
        <f t="shared" ref="V239" si="56">V236-V238</f>
        <v>0</v>
      </c>
      <c r="W239" s="29"/>
      <c r="X239" s="400">
        <f>X236-X238</f>
        <v>0</v>
      </c>
      <c r="Z239" s="29"/>
      <c r="AA239" s="29"/>
      <c r="AB239" s="29"/>
    </row>
    <row r="240" spans="2:28" x14ac:dyDescent="0.2">
      <c r="B240" s="32"/>
      <c r="C240" s="32"/>
      <c r="D240" s="103"/>
      <c r="E240" s="110"/>
      <c r="F240" s="110"/>
      <c r="G240" s="111"/>
      <c r="H240" s="112"/>
      <c r="I240" s="29"/>
      <c r="J240" s="111"/>
      <c r="K240" s="230" t="s">
        <v>188</v>
      </c>
      <c r="O240" s="111"/>
      <c r="P240" s="29"/>
      <c r="Q240" s="29"/>
      <c r="S240" s="29"/>
      <c r="T240" s="29"/>
      <c r="U240" s="29"/>
      <c r="V240" s="230"/>
      <c r="W240" s="29"/>
      <c r="X240" s="230"/>
      <c r="Z240" s="29"/>
      <c r="AA240" s="29"/>
      <c r="AB240" s="29"/>
    </row>
    <row r="241" spans="1:30" x14ac:dyDescent="0.2">
      <c r="B241" s="44" t="s">
        <v>136</v>
      </c>
      <c r="C241" s="28"/>
      <c r="D241" s="28"/>
      <c r="E241" s="28"/>
      <c r="F241" s="28"/>
      <c r="G241" s="28"/>
      <c r="H241" s="28"/>
      <c r="I241" s="28"/>
      <c r="J241" s="28"/>
      <c r="K241" s="28"/>
      <c r="L241" s="260"/>
      <c r="O241" s="28"/>
      <c r="P241" s="28"/>
      <c r="Q241" s="28"/>
      <c r="S241" s="28"/>
      <c r="T241" s="28"/>
      <c r="U241" s="28"/>
      <c r="W241" s="28"/>
      <c r="X241" s="29"/>
      <c r="Z241" s="28"/>
      <c r="AA241" s="28"/>
      <c r="AB241" s="28"/>
      <c r="AC241" s="28"/>
      <c r="AD241" s="28"/>
    </row>
    <row r="242" spans="1:30" x14ac:dyDescent="0.2">
      <c r="B242" s="44"/>
      <c r="C242" s="28"/>
      <c r="D242" s="28"/>
      <c r="E242" s="28"/>
      <c r="F242" s="28"/>
      <c r="G242" s="28"/>
      <c r="H242" s="28"/>
      <c r="I242" s="28"/>
      <c r="J242" s="28"/>
      <c r="K242" s="28"/>
      <c r="L242" s="260"/>
      <c r="O242" s="329"/>
      <c r="P242" s="329"/>
      <c r="Q242" s="28"/>
      <c r="S242" s="28"/>
      <c r="T242" s="28"/>
      <c r="U242" s="28"/>
      <c r="W242" s="28"/>
      <c r="X242" s="29"/>
      <c r="Z242" s="28"/>
      <c r="AA242" s="28"/>
      <c r="AB242" s="28"/>
      <c r="AC242" s="28"/>
      <c r="AD242" s="28"/>
    </row>
    <row r="243" spans="1:30" ht="143.25" customHeight="1" x14ac:dyDescent="0.2">
      <c r="B243" s="535"/>
      <c r="C243" s="536"/>
      <c r="D243" s="536"/>
      <c r="E243" s="536"/>
      <c r="F243" s="536"/>
      <c r="G243" s="536"/>
      <c r="H243" s="536"/>
      <c r="I243" s="536"/>
      <c r="J243" s="536"/>
      <c r="K243" s="537"/>
      <c r="L243" s="328"/>
      <c r="M243" s="328"/>
      <c r="O243" s="318"/>
      <c r="Q243" s="329"/>
      <c r="S243" s="329"/>
      <c r="T243" s="329"/>
      <c r="U243" s="329"/>
      <c r="W243" s="329"/>
      <c r="X243" s="29"/>
      <c r="Z243" s="329"/>
      <c r="AA243" s="329"/>
      <c r="AB243" s="329"/>
    </row>
    <row r="244" spans="1:30" x14ac:dyDescent="0.2">
      <c r="B244" s="114"/>
      <c r="C244" s="114"/>
      <c r="D244" s="114"/>
      <c r="E244" s="114"/>
      <c r="F244" s="114"/>
      <c r="G244" s="114"/>
      <c r="H244" s="114"/>
      <c r="I244" s="114"/>
      <c r="J244" s="114"/>
      <c r="K244" s="114"/>
      <c r="L244" s="114"/>
      <c r="M244" s="261"/>
      <c r="O244" s="318"/>
      <c r="P244" s="115"/>
      <c r="Q244" s="115"/>
      <c r="S244" s="115"/>
      <c r="T244" s="115"/>
      <c r="U244" s="115"/>
      <c r="W244" s="115"/>
      <c r="X244" s="29"/>
      <c r="Z244" s="115"/>
      <c r="AA244" s="115"/>
      <c r="AB244" s="115"/>
    </row>
    <row r="245" spans="1:30" x14ac:dyDescent="0.2">
      <c r="B245" s="29"/>
      <c r="C245" s="29"/>
      <c r="D245" s="29"/>
      <c r="E245" s="29"/>
      <c r="F245" s="29"/>
      <c r="N245" s="111"/>
      <c r="P245" s="29"/>
      <c r="Q245" s="29"/>
      <c r="S245" s="29"/>
      <c r="T245" s="29"/>
      <c r="U245" s="29"/>
      <c r="V245" s="29"/>
      <c r="W245" s="29"/>
      <c r="X245" s="29"/>
      <c r="Z245" s="29"/>
      <c r="AA245" s="29"/>
      <c r="AB245" s="29"/>
    </row>
    <row r="246" spans="1:30" hidden="1" x14ac:dyDescent="0.2">
      <c r="A246"/>
      <c r="B246" s="28"/>
      <c r="C246" s="28"/>
      <c r="D246" s="28"/>
      <c r="E246" s="28"/>
      <c r="F246" s="28"/>
      <c r="G246" s="28"/>
      <c r="H246" s="28"/>
      <c r="I246" s="28"/>
      <c r="J246" s="28"/>
      <c r="K246" s="28"/>
      <c r="L246" s="28"/>
      <c r="M246" s="260"/>
      <c r="N246" s="260"/>
      <c r="O246" s="28"/>
      <c r="P246" s="28"/>
      <c r="Q246"/>
      <c r="R246" s="29"/>
      <c r="S246"/>
      <c r="T246"/>
      <c r="U246"/>
      <c r="V246" s="29"/>
      <c r="W246"/>
      <c r="X246" s="28"/>
      <c r="Y246"/>
      <c r="Z246"/>
      <c r="AA246"/>
      <c r="AB246"/>
      <c r="AC246"/>
      <c r="AD246"/>
    </row>
    <row r="247" spans="1:30" hidden="1" x14ac:dyDescent="0.2">
      <c r="A247"/>
      <c r="B247" s="28"/>
      <c r="C247" s="28"/>
      <c r="D247" s="28"/>
      <c r="E247" s="28"/>
      <c r="F247" s="28"/>
      <c r="G247" s="28"/>
      <c r="H247" s="28"/>
      <c r="I247" s="28"/>
      <c r="J247" s="28"/>
      <c r="K247" s="28"/>
      <c r="L247" s="28"/>
      <c r="M247" s="260"/>
      <c r="N247" s="260"/>
      <c r="O247" s="28"/>
      <c r="P247" s="28"/>
      <c r="Q247"/>
      <c r="R247" s="29"/>
      <c r="S247"/>
      <c r="T247"/>
      <c r="U247"/>
      <c r="V247" s="29"/>
      <c r="W247"/>
      <c r="X247" s="28"/>
      <c r="Y247"/>
      <c r="Z247"/>
      <c r="AA247"/>
      <c r="AB247"/>
      <c r="AC247"/>
      <c r="AD247"/>
    </row>
    <row r="248" spans="1:30" hidden="1" x14ac:dyDescent="0.2">
      <c r="A248"/>
      <c r="B248" s="28"/>
      <c r="C248" s="28"/>
      <c r="D248" s="28"/>
      <c r="E248" s="28"/>
      <c r="F248" s="28"/>
      <c r="G248" s="28"/>
      <c r="H248" s="28"/>
      <c r="I248" s="28"/>
      <c r="J248" s="28"/>
      <c r="K248" s="28"/>
      <c r="L248" s="28"/>
      <c r="M248" s="260"/>
      <c r="N248" s="318"/>
      <c r="O248" s="28"/>
      <c r="P248" s="28"/>
      <c r="Q248"/>
      <c r="R248" s="118"/>
      <c r="S248"/>
      <c r="T248"/>
      <c r="U248"/>
      <c r="V248" s="29"/>
      <c r="W248"/>
      <c r="X248" s="329"/>
      <c r="Y248"/>
      <c r="Z248"/>
      <c r="AA248"/>
      <c r="AB248"/>
      <c r="AC248"/>
      <c r="AD248"/>
    </row>
    <row r="249" spans="1:30" hidden="1" x14ac:dyDescent="0.2">
      <c r="A249"/>
      <c r="B249" s="28"/>
      <c r="C249" s="28"/>
      <c r="D249" s="28"/>
      <c r="E249" s="28"/>
      <c r="F249" s="28"/>
      <c r="G249" s="28"/>
      <c r="H249" s="28"/>
      <c r="I249" s="28"/>
      <c r="J249" s="28"/>
      <c r="K249" s="28"/>
      <c r="L249" s="28"/>
      <c r="M249" s="260"/>
      <c r="N249" s="114"/>
      <c r="O249" s="28"/>
      <c r="P249" s="28"/>
      <c r="Q249"/>
      <c r="R249" s="118"/>
      <c r="S249"/>
      <c r="T249"/>
      <c r="U249"/>
      <c r="V249" s="29"/>
      <c r="W249"/>
      <c r="X249" s="115"/>
      <c r="Y249"/>
      <c r="Z249"/>
      <c r="AA249"/>
      <c r="AB249"/>
      <c r="AC249"/>
      <c r="AD249"/>
    </row>
    <row r="250" spans="1:30" hidden="1" x14ac:dyDescent="0.2">
      <c r="A250"/>
      <c r="B250" s="28"/>
      <c r="C250" s="28"/>
      <c r="D250" s="28"/>
      <c r="E250" s="28"/>
      <c r="F250" s="28"/>
      <c r="G250" s="28"/>
      <c r="H250" s="28"/>
      <c r="I250" s="28"/>
      <c r="J250" s="28"/>
      <c r="K250" s="28"/>
      <c r="L250" s="28"/>
      <c r="M250" s="260"/>
      <c r="O250" s="28"/>
      <c r="P250" s="28"/>
      <c r="Q250"/>
      <c r="R250" s="29"/>
      <c r="S250"/>
      <c r="T250"/>
      <c r="U250"/>
      <c r="V250" s="29"/>
      <c r="W250"/>
      <c r="X250" s="29"/>
      <c r="Y250"/>
      <c r="Z250"/>
      <c r="AA250"/>
      <c r="AB250"/>
      <c r="AC250"/>
      <c r="AD250"/>
    </row>
    <row r="251" spans="1:30" hidden="1" x14ac:dyDescent="0.2">
      <c r="A251"/>
      <c r="B251" s="28"/>
      <c r="C251" s="28"/>
      <c r="D251" s="28"/>
      <c r="E251" s="28"/>
      <c r="F251" s="28"/>
      <c r="G251" s="28"/>
      <c r="H251" s="28"/>
      <c r="I251" s="28"/>
      <c r="J251" s="28"/>
      <c r="K251" s="28"/>
      <c r="L251" s="28"/>
      <c r="M251" s="260"/>
      <c r="N251" s="28"/>
      <c r="O251" s="28"/>
      <c r="P251" s="28"/>
      <c r="Q251"/>
      <c r="R251" s="28"/>
      <c r="S251"/>
      <c r="T251"/>
      <c r="U251"/>
      <c r="V251" s="28"/>
      <c r="W251"/>
      <c r="X251"/>
      <c r="Y251"/>
      <c r="Z251"/>
      <c r="AA251"/>
      <c r="AB251"/>
      <c r="AC251"/>
      <c r="AD251"/>
    </row>
    <row r="252" spans="1:30" hidden="1" x14ac:dyDescent="0.2">
      <c r="A252"/>
      <c r="B252" s="28"/>
      <c r="C252" s="28"/>
      <c r="D252" s="28"/>
      <c r="E252" s="28"/>
      <c r="F252" s="28"/>
      <c r="G252" s="28"/>
      <c r="H252" s="28"/>
      <c r="I252" s="28"/>
      <c r="J252" s="28"/>
      <c r="K252" s="28"/>
      <c r="L252" s="28"/>
      <c r="M252" s="260"/>
      <c r="N252" s="28"/>
      <c r="O252" s="28"/>
      <c r="P252" s="28"/>
      <c r="Q252"/>
      <c r="R252" s="28"/>
      <c r="S252"/>
      <c r="T252"/>
      <c r="U252"/>
      <c r="V252" s="28"/>
      <c r="W252"/>
      <c r="X252"/>
      <c r="Y252"/>
      <c r="Z252"/>
      <c r="AA252"/>
      <c r="AB252"/>
      <c r="AC252"/>
      <c r="AD252"/>
    </row>
    <row r="253" spans="1:30" hidden="1" x14ac:dyDescent="0.2">
      <c r="A253"/>
      <c r="B253" s="28"/>
      <c r="C253" s="28"/>
      <c r="D253" s="28"/>
      <c r="E253" s="28"/>
      <c r="F253" s="28"/>
      <c r="G253" s="28"/>
      <c r="H253" s="28"/>
      <c r="I253" s="28"/>
      <c r="J253" s="28"/>
      <c r="K253" s="28"/>
      <c r="L253" s="28"/>
      <c r="M253" s="260"/>
      <c r="N253" s="28"/>
      <c r="O253" s="28"/>
      <c r="P253" s="28"/>
      <c r="Q253"/>
      <c r="R253" s="329"/>
      <c r="S253"/>
      <c r="T253"/>
      <c r="U253"/>
      <c r="V253" s="329"/>
      <c r="W253"/>
      <c r="X253"/>
      <c r="Y253"/>
      <c r="Z253"/>
      <c r="AA253"/>
      <c r="AB253"/>
      <c r="AC253"/>
      <c r="AD253"/>
    </row>
    <row r="254" spans="1:30" hidden="1" x14ac:dyDescent="0.2">
      <c r="A254"/>
      <c r="B254" s="28"/>
      <c r="C254" s="28"/>
      <c r="D254" s="28"/>
      <c r="E254" s="28"/>
      <c r="F254" s="28"/>
      <c r="G254" s="28"/>
      <c r="H254" s="28"/>
      <c r="I254" s="28"/>
      <c r="J254" s="28"/>
      <c r="K254" s="28"/>
      <c r="L254" s="28"/>
      <c r="M254" s="260"/>
      <c r="N254" s="28"/>
      <c r="O254" s="28"/>
      <c r="P254" s="28"/>
      <c r="Q254"/>
      <c r="R254" s="115"/>
      <c r="S254"/>
      <c r="T254"/>
      <c r="U254"/>
      <c r="V254" s="115"/>
      <c r="W254"/>
      <c r="X254"/>
      <c r="Y254"/>
      <c r="Z254"/>
      <c r="AA254"/>
      <c r="AB254"/>
      <c r="AC254"/>
      <c r="AD254"/>
    </row>
    <row r="255" spans="1:30" hidden="1" x14ac:dyDescent="0.2">
      <c r="A255"/>
      <c r="B255" s="28"/>
      <c r="C255" s="28"/>
      <c r="D255" s="28"/>
      <c r="E255" s="28"/>
      <c r="F255" s="28"/>
      <c r="G255" s="28"/>
      <c r="H255" s="28"/>
      <c r="I255" s="28"/>
      <c r="J255" s="28"/>
      <c r="K255" s="28"/>
      <c r="L255" s="28"/>
      <c r="M255" s="260"/>
      <c r="N255" s="28"/>
      <c r="O255" s="28"/>
      <c r="P255" s="28"/>
      <c r="Q255"/>
      <c r="R255" s="29"/>
      <c r="S255"/>
      <c r="T255"/>
      <c r="U255"/>
      <c r="V255" s="29"/>
      <c r="W255"/>
      <c r="X255"/>
      <c r="Y255"/>
      <c r="Z255"/>
      <c r="AA255"/>
      <c r="AB255"/>
      <c r="AC255"/>
      <c r="AD255"/>
    </row>
    <row r="256" spans="1:30" hidden="1" x14ac:dyDescent="0.2">
      <c r="A256"/>
      <c r="B256" s="28"/>
      <c r="C256" s="28"/>
      <c r="D256" s="28"/>
      <c r="E256" s="28"/>
      <c r="F256" s="28"/>
      <c r="G256" s="28"/>
      <c r="H256" s="28"/>
      <c r="I256" s="28"/>
      <c r="J256" s="28"/>
      <c r="K256" s="28"/>
      <c r="L256" s="28"/>
      <c r="M256" s="260"/>
      <c r="N256" s="28"/>
      <c r="O256" s="28"/>
      <c r="P256" s="28"/>
      <c r="Q256"/>
      <c r="R256"/>
      <c r="S256"/>
      <c r="T256"/>
      <c r="U256"/>
      <c r="V256"/>
      <c r="W256"/>
      <c r="X256"/>
      <c r="Y256"/>
      <c r="Z256"/>
      <c r="AA256"/>
      <c r="AB256"/>
      <c r="AC256"/>
      <c r="AD256"/>
    </row>
    <row r="257" spans="1:30" hidden="1" x14ac:dyDescent="0.2">
      <c r="A257"/>
      <c r="B257" s="28"/>
      <c r="C257" s="28"/>
      <c r="D257" s="28"/>
      <c r="E257" s="28"/>
      <c r="F257" s="28"/>
      <c r="G257" s="28"/>
      <c r="H257" s="28"/>
      <c r="I257" s="28"/>
      <c r="J257" s="28"/>
      <c r="K257" s="28"/>
      <c r="L257" s="28"/>
      <c r="M257" s="260"/>
      <c r="N257" s="28"/>
      <c r="O257" s="28"/>
      <c r="P257" s="28"/>
      <c r="Q257"/>
      <c r="R257"/>
      <c r="S257"/>
      <c r="T257"/>
      <c r="U257"/>
      <c r="V257"/>
      <c r="W257"/>
      <c r="X257"/>
      <c r="Y257"/>
      <c r="Z257"/>
      <c r="AA257"/>
      <c r="AB257"/>
      <c r="AC257"/>
      <c r="AD257"/>
    </row>
    <row r="258" spans="1:30" hidden="1" x14ac:dyDescent="0.2">
      <c r="A258"/>
      <c r="B258" s="28"/>
      <c r="C258" s="28"/>
      <c r="D258" s="28"/>
      <c r="E258" s="28"/>
      <c r="F258" s="28"/>
      <c r="G258" s="28"/>
      <c r="H258" s="28"/>
      <c r="I258" s="28"/>
      <c r="J258" s="28"/>
      <c r="K258" s="28"/>
      <c r="L258" s="28"/>
      <c r="M258" s="260"/>
      <c r="N258" s="28"/>
      <c r="O258" s="28"/>
      <c r="P258" s="28"/>
      <c r="Q258"/>
      <c r="R258"/>
      <c r="S258"/>
      <c r="T258"/>
      <c r="U258"/>
      <c r="V258"/>
      <c r="W258"/>
      <c r="X258"/>
      <c r="Y258"/>
      <c r="Z258"/>
      <c r="AA258"/>
      <c r="AB258"/>
      <c r="AC258"/>
      <c r="AD258"/>
    </row>
    <row r="259" spans="1:30" hidden="1" x14ac:dyDescent="0.2">
      <c r="A259"/>
      <c r="B259" s="28"/>
      <c r="C259" s="28"/>
      <c r="D259" s="28"/>
      <c r="E259" s="28"/>
      <c r="F259" s="28"/>
      <c r="G259" s="28"/>
      <c r="H259" s="28"/>
      <c r="I259" s="28"/>
      <c r="J259" s="28"/>
      <c r="K259" s="28"/>
      <c r="L259" s="28"/>
      <c r="M259" s="260"/>
      <c r="N259" s="28"/>
      <c r="O259" s="28"/>
      <c r="P259" s="28"/>
      <c r="Q259"/>
      <c r="R259"/>
      <c r="S259"/>
      <c r="T259"/>
      <c r="U259"/>
      <c r="V259"/>
      <c r="W259"/>
      <c r="X259"/>
      <c r="Y259"/>
      <c r="Z259"/>
      <c r="AA259"/>
      <c r="AB259"/>
      <c r="AC259"/>
      <c r="AD259"/>
    </row>
    <row r="260" spans="1:30" hidden="1" x14ac:dyDescent="0.2">
      <c r="A260"/>
      <c r="B260" s="28"/>
      <c r="C260" s="28"/>
      <c r="D260" s="28"/>
      <c r="E260" s="28"/>
      <c r="F260" s="28"/>
      <c r="G260" s="28"/>
      <c r="H260" s="28"/>
      <c r="I260" s="28"/>
      <c r="J260" s="28"/>
      <c r="K260" s="28"/>
      <c r="L260" s="28"/>
      <c r="M260" s="260"/>
      <c r="N260" s="28"/>
      <c r="O260" s="28"/>
      <c r="P260" s="28"/>
      <c r="Q260"/>
      <c r="R260"/>
      <c r="S260"/>
      <c r="T260"/>
      <c r="U260"/>
      <c r="V260"/>
      <c r="W260"/>
      <c r="X260"/>
      <c r="Y260"/>
      <c r="Z260"/>
      <c r="AA260"/>
      <c r="AB260"/>
      <c r="AC260"/>
      <c r="AD260"/>
    </row>
    <row r="261" spans="1:30" hidden="1" x14ac:dyDescent="0.2">
      <c r="A261"/>
      <c r="B261" s="28"/>
      <c r="C261" s="28"/>
      <c r="D261" s="28"/>
      <c r="E261" s="28"/>
      <c r="F261" s="28"/>
      <c r="G261" s="28"/>
      <c r="H261" s="28"/>
      <c r="I261" s="28"/>
      <c r="J261" s="28"/>
      <c r="K261" s="28"/>
      <c r="L261" s="28"/>
      <c r="M261" s="260"/>
      <c r="N261" s="28"/>
      <c r="O261" s="28"/>
      <c r="P261" s="28"/>
      <c r="Q261"/>
      <c r="R261"/>
      <c r="S261"/>
      <c r="T261"/>
      <c r="U261"/>
      <c r="V261"/>
      <c r="W261"/>
      <c r="X261"/>
      <c r="Y261"/>
      <c r="Z261"/>
      <c r="AA261"/>
      <c r="AB261"/>
      <c r="AC261"/>
      <c r="AD261"/>
    </row>
    <row r="262" spans="1:30" hidden="1" x14ac:dyDescent="0.2">
      <c r="A262"/>
      <c r="B262" s="28"/>
      <c r="C262" s="28"/>
      <c r="D262" s="28"/>
      <c r="E262" s="28"/>
      <c r="F262" s="28"/>
      <c r="G262" s="28"/>
      <c r="H262" s="28"/>
      <c r="I262" s="28"/>
      <c r="J262" s="28"/>
      <c r="K262" s="28"/>
      <c r="L262" s="28"/>
      <c r="M262" s="260"/>
      <c r="N262" s="28"/>
      <c r="O262" s="28"/>
      <c r="P262" s="28"/>
      <c r="Q262"/>
      <c r="R262"/>
      <c r="S262"/>
      <c r="T262"/>
      <c r="U262"/>
      <c r="V262"/>
      <c r="W262"/>
      <c r="X262"/>
      <c r="Y262"/>
      <c r="Z262"/>
      <c r="AA262"/>
      <c r="AB262"/>
      <c r="AC262"/>
      <c r="AD262"/>
    </row>
    <row r="263" spans="1:30" hidden="1" x14ac:dyDescent="0.2">
      <c r="A263"/>
      <c r="B263" s="28"/>
      <c r="C263" s="28"/>
      <c r="D263" s="28"/>
      <c r="E263" s="28"/>
      <c r="F263" s="28"/>
      <c r="G263" s="28"/>
      <c r="H263" s="28"/>
      <c r="I263" s="28"/>
      <c r="J263" s="28"/>
      <c r="K263" s="28"/>
      <c r="L263" s="28"/>
      <c r="M263" s="260"/>
      <c r="N263" s="28"/>
      <c r="O263" s="28"/>
      <c r="P263" s="28"/>
      <c r="Q263"/>
      <c r="R263"/>
      <c r="S263"/>
      <c r="T263"/>
      <c r="U263"/>
      <c r="V263"/>
      <c r="W263"/>
      <c r="X263"/>
      <c r="Y263"/>
      <c r="Z263"/>
      <c r="AA263"/>
      <c r="AB263"/>
      <c r="AC263"/>
      <c r="AD263"/>
    </row>
    <row r="264" spans="1:30" hidden="1" x14ac:dyDescent="0.2">
      <c r="A264"/>
      <c r="B264" s="28"/>
      <c r="C264" s="28"/>
      <c r="D264" s="28"/>
      <c r="E264" s="28"/>
      <c r="F264" s="28"/>
      <c r="G264" s="28"/>
      <c r="H264" s="28"/>
      <c r="I264" s="28"/>
      <c r="J264" s="28"/>
      <c r="K264" s="28"/>
      <c r="L264" s="28"/>
      <c r="M264" s="260"/>
      <c r="N264" s="28"/>
      <c r="O264" s="28"/>
      <c r="P264" s="28"/>
      <c r="Q264"/>
      <c r="R264"/>
      <c r="S264"/>
      <c r="T264"/>
      <c r="U264"/>
      <c r="V264"/>
      <c r="W264"/>
      <c r="X264"/>
      <c r="Y264"/>
      <c r="Z264"/>
      <c r="AA264"/>
      <c r="AB264"/>
      <c r="AC264"/>
      <c r="AD264"/>
    </row>
    <row r="265" spans="1:30" hidden="1" x14ac:dyDescent="0.2">
      <c r="A265"/>
      <c r="B265" s="28"/>
      <c r="C265" s="28"/>
      <c r="D265" s="28"/>
      <c r="E265" s="28"/>
      <c r="F265" s="28"/>
      <c r="G265" s="28"/>
      <c r="H265" s="28"/>
      <c r="I265" s="28"/>
      <c r="J265" s="28"/>
      <c r="K265" s="28"/>
      <c r="L265" s="28"/>
      <c r="M265" s="260"/>
      <c r="N265" s="28"/>
      <c r="O265" s="28"/>
      <c r="P265" s="28"/>
      <c r="Q265"/>
      <c r="R265"/>
      <c r="S265"/>
      <c r="T265"/>
      <c r="U265"/>
      <c r="V265"/>
      <c r="W265"/>
      <c r="X265"/>
      <c r="Y265"/>
      <c r="Z265"/>
      <c r="AA265"/>
      <c r="AB265"/>
      <c r="AC265"/>
      <c r="AD265"/>
    </row>
    <row r="266" spans="1:30" hidden="1" x14ac:dyDescent="0.2">
      <c r="A266"/>
      <c r="B266" s="28"/>
      <c r="C266" s="28"/>
      <c r="D266" s="28"/>
      <c r="E266" s="28"/>
      <c r="F266" s="28"/>
      <c r="G266" s="28"/>
      <c r="H266" s="28"/>
      <c r="I266" s="28"/>
      <c r="J266" s="28"/>
      <c r="K266" s="28"/>
      <c r="L266" s="28"/>
      <c r="M266" s="260"/>
      <c r="N266" s="28"/>
      <c r="O266" s="28"/>
      <c r="P266" s="28"/>
      <c r="Q266"/>
      <c r="R266"/>
      <c r="S266"/>
      <c r="T266"/>
      <c r="U266"/>
      <c r="V266"/>
      <c r="W266"/>
      <c r="X266"/>
      <c r="Y266"/>
      <c r="Z266"/>
      <c r="AA266"/>
      <c r="AB266"/>
      <c r="AC266"/>
      <c r="AD266"/>
    </row>
    <row r="267" spans="1:30" hidden="1" x14ac:dyDescent="0.2">
      <c r="A267"/>
      <c r="B267" s="28"/>
      <c r="C267" s="28"/>
      <c r="D267" s="28"/>
      <c r="E267" s="28"/>
      <c r="F267" s="28"/>
      <c r="G267" s="28"/>
      <c r="H267" s="28"/>
      <c r="I267" s="28"/>
      <c r="J267" s="28"/>
      <c r="K267" s="28"/>
      <c r="L267" s="28"/>
      <c r="M267" s="260"/>
      <c r="N267" s="28"/>
      <c r="O267" s="28"/>
      <c r="P267" s="28"/>
      <c r="Q267"/>
      <c r="R267"/>
      <c r="S267"/>
      <c r="T267"/>
      <c r="U267"/>
      <c r="V267"/>
      <c r="W267"/>
      <c r="X267"/>
      <c r="Y267"/>
      <c r="Z267"/>
      <c r="AA267"/>
      <c r="AB267"/>
      <c r="AC267"/>
      <c r="AD267"/>
    </row>
    <row r="268" spans="1:30" hidden="1" x14ac:dyDescent="0.2">
      <c r="A268"/>
      <c r="B268" s="28"/>
      <c r="C268" s="28"/>
      <c r="D268" s="28"/>
      <c r="E268" s="28"/>
      <c r="F268" s="28"/>
      <c r="G268" s="28"/>
      <c r="H268" s="28"/>
      <c r="I268" s="28"/>
      <c r="J268" s="28"/>
      <c r="K268" s="28"/>
      <c r="L268" s="28"/>
      <c r="M268" s="260"/>
      <c r="N268" s="28"/>
      <c r="O268" s="28"/>
      <c r="P268" s="28"/>
      <c r="Q268"/>
      <c r="R268"/>
      <c r="S268"/>
      <c r="T268"/>
      <c r="U268"/>
      <c r="V268"/>
      <c r="W268"/>
      <c r="X268"/>
      <c r="Y268"/>
      <c r="Z268"/>
      <c r="AA268"/>
      <c r="AB268"/>
      <c r="AC268"/>
      <c r="AD268"/>
    </row>
    <row r="269" spans="1:30" hidden="1" x14ac:dyDescent="0.2">
      <c r="A269"/>
      <c r="B269" s="28"/>
      <c r="C269" s="28"/>
      <c r="D269" s="28"/>
      <c r="E269" s="28"/>
      <c r="F269" s="28"/>
      <c r="G269" s="28"/>
      <c r="H269" s="28"/>
      <c r="I269" s="28"/>
      <c r="J269" s="28"/>
      <c r="K269" s="28"/>
      <c r="L269" s="28"/>
      <c r="M269" s="260"/>
      <c r="N269" s="28"/>
      <c r="O269" s="28"/>
      <c r="P269" s="28"/>
      <c r="Q269"/>
      <c r="R269"/>
      <c r="S269"/>
      <c r="T269"/>
      <c r="U269"/>
      <c r="V269"/>
      <c r="W269"/>
      <c r="X269"/>
      <c r="Y269"/>
      <c r="Z269"/>
      <c r="AA269"/>
      <c r="AB269"/>
      <c r="AC269"/>
      <c r="AD269"/>
    </row>
    <row r="270" spans="1:30" hidden="1" x14ac:dyDescent="0.2">
      <c r="A270"/>
      <c r="B270" s="28"/>
      <c r="C270" s="28"/>
      <c r="D270" s="28"/>
      <c r="E270" s="28"/>
      <c r="F270" s="28"/>
      <c r="G270" s="28"/>
      <c r="H270" s="28"/>
      <c r="I270" s="28"/>
      <c r="J270" s="28"/>
      <c r="K270" s="28"/>
      <c r="L270" s="28"/>
      <c r="M270" s="260"/>
      <c r="N270" s="28"/>
      <c r="O270" s="28"/>
      <c r="P270" s="28"/>
      <c r="Q270"/>
      <c r="R270"/>
      <c r="S270"/>
      <c r="T270"/>
      <c r="U270"/>
      <c r="V270"/>
      <c r="W270"/>
      <c r="X270"/>
      <c r="Y270"/>
      <c r="Z270"/>
      <c r="AA270"/>
      <c r="AB270"/>
      <c r="AC270"/>
      <c r="AD270"/>
    </row>
    <row r="271" spans="1:30" hidden="1" x14ac:dyDescent="0.2">
      <c r="A271"/>
      <c r="B271" s="28"/>
      <c r="C271" s="28"/>
      <c r="D271" s="28"/>
      <c r="E271" s="28"/>
      <c r="F271" s="28"/>
      <c r="G271" s="28"/>
      <c r="H271" s="28"/>
      <c r="I271" s="28"/>
      <c r="J271" s="28"/>
      <c r="K271" s="28"/>
      <c r="L271" s="28"/>
      <c r="M271" s="260"/>
      <c r="N271" s="28"/>
      <c r="O271" s="28"/>
      <c r="P271" s="28"/>
      <c r="Q271"/>
      <c r="R271"/>
      <c r="S271"/>
      <c r="T271"/>
      <c r="U271"/>
      <c r="V271"/>
      <c r="W271"/>
      <c r="X271"/>
      <c r="Y271"/>
      <c r="Z271"/>
      <c r="AA271"/>
      <c r="AB271"/>
      <c r="AC271"/>
      <c r="AD271"/>
    </row>
    <row r="272" spans="1:30" hidden="1" x14ac:dyDescent="0.2">
      <c r="A272"/>
      <c r="B272" s="28"/>
      <c r="C272" s="28"/>
      <c r="D272" s="28"/>
      <c r="E272" s="28"/>
      <c r="F272" s="28"/>
      <c r="G272" s="28"/>
      <c r="H272" s="28"/>
      <c r="I272" s="28"/>
      <c r="J272" s="28"/>
      <c r="K272" s="28"/>
      <c r="L272" s="28"/>
      <c r="M272" s="260"/>
      <c r="N272" s="28"/>
      <c r="O272" s="28"/>
      <c r="P272" s="28"/>
      <c r="Q272"/>
      <c r="R272"/>
      <c r="S272"/>
      <c r="T272"/>
      <c r="U272"/>
      <c r="V272"/>
      <c r="W272"/>
      <c r="X272"/>
      <c r="Y272"/>
      <c r="Z272"/>
      <c r="AA272"/>
      <c r="AB272"/>
      <c r="AC272"/>
      <c r="AD272"/>
    </row>
    <row r="273" spans="1:30" hidden="1" x14ac:dyDescent="0.2">
      <c r="A273"/>
      <c r="B273" s="28"/>
      <c r="C273" s="28"/>
      <c r="D273" s="28"/>
      <c r="E273" s="28"/>
      <c r="F273" s="28"/>
      <c r="G273" s="28"/>
      <c r="H273" s="28"/>
      <c r="I273" s="28"/>
      <c r="J273" s="28"/>
      <c r="K273" s="28"/>
      <c r="L273" s="28"/>
      <c r="M273" s="260"/>
      <c r="N273" s="28"/>
      <c r="O273" s="28"/>
      <c r="P273" s="28"/>
      <c r="Q273"/>
      <c r="R273"/>
      <c r="S273"/>
      <c r="T273"/>
      <c r="U273"/>
      <c r="V273"/>
      <c r="W273"/>
      <c r="X273"/>
      <c r="Y273"/>
      <c r="Z273"/>
      <c r="AA273"/>
      <c r="AB273"/>
      <c r="AC273"/>
      <c r="AD273"/>
    </row>
    <row r="274" spans="1:30" hidden="1" x14ac:dyDescent="0.2">
      <c r="A274"/>
      <c r="B274" s="28"/>
      <c r="C274" s="28"/>
      <c r="D274" s="28"/>
      <c r="E274" s="28"/>
      <c r="F274" s="28"/>
      <c r="G274" s="28"/>
      <c r="H274" s="28"/>
      <c r="I274" s="28"/>
      <c r="J274" s="28"/>
      <c r="K274" s="28"/>
      <c r="L274" s="28"/>
      <c r="M274" s="260"/>
      <c r="N274" s="28"/>
      <c r="O274" s="28"/>
      <c r="P274" s="28"/>
      <c r="Q274"/>
      <c r="R274"/>
      <c r="S274"/>
      <c r="T274"/>
      <c r="U274"/>
      <c r="V274"/>
      <c r="W274"/>
      <c r="X274"/>
      <c r="Y274"/>
      <c r="Z274"/>
      <c r="AA274"/>
      <c r="AB274"/>
      <c r="AC274"/>
      <c r="AD274"/>
    </row>
    <row r="275" spans="1:30" hidden="1" x14ac:dyDescent="0.2">
      <c r="A275"/>
      <c r="B275" s="28"/>
      <c r="C275" s="28"/>
      <c r="D275" s="28"/>
      <c r="E275" s="28"/>
      <c r="F275" s="28"/>
      <c r="G275" s="28"/>
      <c r="H275" s="28"/>
      <c r="I275" s="28"/>
      <c r="J275" s="28"/>
      <c r="K275" s="28"/>
      <c r="L275" s="28"/>
      <c r="M275" s="260"/>
      <c r="N275" s="28"/>
      <c r="O275" s="28"/>
      <c r="P275" s="28"/>
      <c r="Q275"/>
      <c r="R275"/>
      <c r="S275"/>
      <c r="T275"/>
      <c r="U275"/>
      <c r="V275"/>
      <c r="W275"/>
      <c r="X275"/>
      <c r="Y275"/>
      <c r="Z275"/>
      <c r="AA275"/>
      <c r="AB275"/>
      <c r="AC275"/>
      <c r="AD275"/>
    </row>
    <row r="276" spans="1:30" hidden="1" x14ac:dyDescent="0.2">
      <c r="A276"/>
      <c r="B276" s="28"/>
      <c r="C276" s="28"/>
      <c r="D276" s="28"/>
      <c r="E276" s="28"/>
      <c r="F276" s="28"/>
      <c r="G276" s="28"/>
      <c r="H276" s="28"/>
      <c r="I276" s="28"/>
      <c r="J276" s="28"/>
      <c r="K276" s="28"/>
      <c r="L276" s="28"/>
      <c r="M276" s="260"/>
      <c r="N276" s="28"/>
      <c r="O276" s="28"/>
      <c r="P276" s="28"/>
      <c r="Q276"/>
      <c r="R276"/>
      <c r="S276"/>
      <c r="T276"/>
      <c r="U276"/>
      <c r="V276"/>
      <c r="W276"/>
      <c r="X276"/>
      <c r="Y276"/>
      <c r="Z276"/>
      <c r="AA276"/>
      <c r="AB276"/>
      <c r="AC276"/>
      <c r="AD276"/>
    </row>
    <row r="277" spans="1:30" hidden="1" x14ac:dyDescent="0.2">
      <c r="A277"/>
      <c r="B277" s="28"/>
      <c r="C277" s="28"/>
      <c r="D277" s="28"/>
      <c r="E277" s="28"/>
      <c r="F277" s="28"/>
      <c r="G277" s="28"/>
      <c r="H277" s="28"/>
      <c r="I277" s="28"/>
      <c r="J277" s="28"/>
      <c r="K277" s="28"/>
      <c r="L277" s="28"/>
      <c r="M277" s="260"/>
      <c r="N277" s="28"/>
      <c r="O277" s="28"/>
      <c r="P277" s="28"/>
      <c r="Q277"/>
      <c r="R277"/>
      <c r="S277"/>
      <c r="T277"/>
      <c r="U277"/>
      <c r="V277"/>
      <c r="W277"/>
      <c r="X277"/>
      <c r="Y277"/>
      <c r="Z277"/>
      <c r="AA277"/>
      <c r="AB277"/>
      <c r="AC277"/>
      <c r="AD277"/>
    </row>
    <row r="278" spans="1:30" hidden="1" x14ac:dyDescent="0.2">
      <c r="A278"/>
      <c r="B278" s="28"/>
      <c r="C278" s="28"/>
      <c r="D278" s="28"/>
      <c r="E278" s="28"/>
      <c r="F278" s="28"/>
      <c r="G278" s="28"/>
      <c r="H278" s="28"/>
      <c r="I278" s="28"/>
      <c r="J278" s="28"/>
      <c r="K278" s="28"/>
      <c r="L278" s="28"/>
      <c r="M278" s="260"/>
      <c r="N278" s="28"/>
      <c r="O278" s="28"/>
      <c r="P278" s="28"/>
      <c r="Q278"/>
      <c r="R278"/>
      <c r="S278"/>
      <c r="T278"/>
      <c r="U278"/>
      <c r="V278"/>
      <c r="W278"/>
      <c r="X278"/>
      <c r="Y278"/>
      <c r="Z278"/>
      <c r="AA278"/>
      <c r="AB278"/>
      <c r="AC278"/>
      <c r="AD278"/>
    </row>
    <row r="279" spans="1:30" hidden="1" x14ac:dyDescent="0.2">
      <c r="A279"/>
      <c r="B279" s="28"/>
      <c r="C279" s="28"/>
      <c r="D279" s="28"/>
      <c r="E279" s="28"/>
      <c r="F279" s="28"/>
      <c r="G279" s="28"/>
      <c r="H279" s="28"/>
      <c r="I279" s="28"/>
      <c r="J279" s="28"/>
      <c r="K279" s="28"/>
      <c r="L279" s="28"/>
      <c r="M279" s="260"/>
      <c r="N279" s="28"/>
      <c r="O279" s="28"/>
      <c r="P279" s="28"/>
      <c r="Q279"/>
      <c r="R279"/>
      <c r="S279"/>
      <c r="T279"/>
      <c r="U279"/>
      <c r="V279"/>
      <c r="W279"/>
      <c r="X279"/>
      <c r="Y279"/>
      <c r="Z279"/>
      <c r="AA279"/>
      <c r="AB279"/>
      <c r="AC279"/>
      <c r="AD279"/>
    </row>
    <row r="280" spans="1:30" x14ac:dyDescent="0.2">
      <c r="N280" s="28"/>
    </row>
    <row r="281" spans="1:30" x14ac:dyDescent="0.2">
      <c r="N281" s="28"/>
    </row>
    <row r="282" spans="1:30" x14ac:dyDescent="0.2">
      <c r="N282" s="28"/>
    </row>
    <row r="283" spans="1:30" x14ac:dyDescent="0.2">
      <c r="N283" s="28"/>
    </row>
    <row r="284" spans="1:30" x14ac:dyDescent="0.2">
      <c r="N284" s="28"/>
    </row>
    <row r="285" spans="1:30" x14ac:dyDescent="0.2">
      <c r="R285" s="118"/>
    </row>
    <row r="286" spans="1:30" x14ac:dyDescent="0.2">
      <c r="R286" s="118"/>
    </row>
    <row r="287" spans="1:30" x14ac:dyDescent="0.2">
      <c r="R287" s="118"/>
    </row>
    <row r="288" spans="1:30" hidden="1" x14ac:dyDescent="0.2">
      <c r="R288" s="118"/>
      <c r="V288"/>
    </row>
    <row r="289" spans="18:22" hidden="1" x14ac:dyDescent="0.2">
      <c r="R289" s="118"/>
      <c r="V289"/>
    </row>
  </sheetData>
  <sheetProtection algorithmName="SHA-512" hashValue="dFIwgc3m92j1Lvg2rP5YqjG3z7RTh9EncGkMRnZZfhk70Ll73Ge3Fi3mLKwDTAHRVFben9AP/Vvo3c8y/Cr2SA==" saltValue="DbU/aCIQ+o9HojWyCX0wIQ==" spinCount="100000" sheet="1" formatColumns="0" formatRows="0" selectLockedCells="1"/>
  <mergeCells count="195">
    <mergeCell ref="B233:J233"/>
    <mergeCell ref="B235:J235"/>
    <mergeCell ref="B236:J236"/>
    <mergeCell ref="B237:J237"/>
    <mergeCell ref="B238:J238"/>
    <mergeCell ref="B239:J239"/>
    <mergeCell ref="B243:K243"/>
    <mergeCell ref="J220:L220"/>
    <mergeCell ref="B222:J222"/>
    <mergeCell ref="B223:J223"/>
    <mergeCell ref="B224:J224"/>
    <mergeCell ref="B225:J225"/>
    <mergeCell ref="B226:J226"/>
    <mergeCell ref="B227:J227"/>
    <mergeCell ref="B229:J229"/>
    <mergeCell ref="B230:J230"/>
    <mergeCell ref="B231:J231"/>
    <mergeCell ref="B232:J232"/>
    <mergeCell ref="B221:J221"/>
    <mergeCell ref="B186:K186"/>
    <mergeCell ref="B187:K187"/>
    <mergeCell ref="B190:E190"/>
    <mergeCell ref="B180:K180"/>
    <mergeCell ref="B181:K181"/>
    <mergeCell ref="B182:K182"/>
    <mergeCell ref="B183:K183"/>
    <mergeCell ref="B184:K184"/>
    <mergeCell ref="B185:K185"/>
    <mergeCell ref="B175:K175"/>
    <mergeCell ref="B176:K176"/>
    <mergeCell ref="B177:K177"/>
    <mergeCell ref="B178:K178"/>
    <mergeCell ref="B179:K179"/>
    <mergeCell ref="B168:K168"/>
    <mergeCell ref="B169:K169"/>
    <mergeCell ref="B170:K170"/>
    <mergeCell ref="B171:K171"/>
    <mergeCell ref="B172:K172"/>
    <mergeCell ref="B173:K173"/>
    <mergeCell ref="B163:K163"/>
    <mergeCell ref="B164:K164"/>
    <mergeCell ref="B165:K165"/>
    <mergeCell ref="B166:K166"/>
    <mergeCell ref="B167:K167"/>
    <mergeCell ref="B156:K156"/>
    <mergeCell ref="B157:K157"/>
    <mergeCell ref="B160:E160"/>
    <mergeCell ref="B174:K174"/>
    <mergeCell ref="B150:K150"/>
    <mergeCell ref="B151:K151"/>
    <mergeCell ref="B152:K152"/>
    <mergeCell ref="B153:K153"/>
    <mergeCell ref="B154:K154"/>
    <mergeCell ref="B155:K155"/>
    <mergeCell ref="V160:V161"/>
    <mergeCell ref="X160:X161"/>
    <mergeCell ref="B162:K162"/>
    <mergeCell ref="B145:K145"/>
    <mergeCell ref="B146:K146"/>
    <mergeCell ref="B147:K147"/>
    <mergeCell ref="B148:K148"/>
    <mergeCell ref="B149:K149"/>
    <mergeCell ref="B138:K138"/>
    <mergeCell ref="B139:K139"/>
    <mergeCell ref="B140:K140"/>
    <mergeCell ref="B141:K141"/>
    <mergeCell ref="B142:K142"/>
    <mergeCell ref="B143:K143"/>
    <mergeCell ref="B133:K133"/>
    <mergeCell ref="B134:K134"/>
    <mergeCell ref="B135:K135"/>
    <mergeCell ref="B136:K136"/>
    <mergeCell ref="B137:K137"/>
    <mergeCell ref="B126:D126"/>
    <mergeCell ref="B127:D127"/>
    <mergeCell ref="B130:E130"/>
    <mergeCell ref="B144:K144"/>
    <mergeCell ref="B120:D120"/>
    <mergeCell ref="B121:D121"/>
    <mergeCell ref="B122:D122"/>
    <mergeCell ref="B123:D123"/>
    <mergeCell ref="B124:D124"/>
    <mergeCell ref="B125:D125"/>
    <mergeCell ref="X130:X131"/>
    <mergeCell ref="V130:V131"/>
    <mergeCell ref="B132:K132"/>
    <mergeCell ref="B115:D115"/>
    <mergeCell ref="B116:D116"/>
    <mergeCell ref="B117:D117"/>
    <mergeCell ref="B118:D118"/>
    <mergeCell ref="B119:D119"/>
    <mergeCell ref="B108:D108"/>
    <mergeCell ref="B109:D109"/>
    <mergeCell ref="B110:D110"/>
    <mergeCell ref="B111:D111"/>
    <mergeCell ref="B112:D112"/>
    <mergeCell ref="B113:D113"/>
    <mergeCell ref="B103:D103"/>
    <mergeCell ref="B104:D104"/>
    <mergeCell ref="B105:D105"/>
    <mergeCell ref="B106:D106"/>
    <mergeCell ref="B107:D107"/>
    <mergeCell ref="B96:I96"/>
    <mergeCell ref="B97:I97"/>
    <mergeCell ref="B100:E100"/>
    <mergeCell ref="B114:D114"/>
    <mergeCell ref="B90:I90"/>
    <mergeCell ref="B91:I91"/>
    <mergeCell ref="B92:I92"/>
    <mergeCell ref="B93:I93"/>
    <mergeCell ref="B94:I94"/>
    <mergeCell ref="B95:I95"/>
    <mergeCell ref="V100:V101"/>
    <mergeCell ref="X100:X101"/>
    <mergeCell ref="B102:D102"/>
    <mergeCell ref="B86:I86"/>
    <mergeCell ref="B87:I87"/>
    <mergeCell ref="B88:I88"/>
    <mergeCell ref="B89:I89"/>
    <mergeCell ref="B78:I78"/>
    <mergeCell ref="B79:I79"/>
    <mergeCell ref="B80:I80"/>
    <mergeCell ref="B81:I81"/>
    <mergeCell ref="B82:I82"/>
    <mergeCell ref="B83:I83"/>
    <mergeCell ref="B74:I74"/>
    <mergeCell ref="B75:I75"/>
    <mergeCell ref="B76:I76"/>
    <mergeCell ref="B77:I77"/>
    <mergeCell ref="B66:I66"/>
    <mergeCell ref="B67:I67"/>
    <mergeCell ref="B70:E70"/>
    <mergeCell ref="B84:I84"/>
    <mergeCell ref="B85:I85"/>
    <mergeCell ref="B61:I61"/>
    <mergeCell ref="B62:I62"/>
    <mergeCell ref="B63:I63"/>
    <mergeCell ref="B64:I64"/>
    <mergeCell ref="B65:I65"/>
    <mergeCell ref="V70:V71"/>
    <mergeCell ref="X70:X71"/>
    <mergeCell ref="B72:I72"/>
    <mergeCell ref="B73:I73"/>
    <mergeCell ref="B58:I58"/>
    <mergeCell ref="B59:I59"/>
    <mergeCell ref="B48:I48"/>
    <mergeCell ref="B49:I49"/>
    <mergeCell ref="B50:I50"/>
    <mergeCell ref="B51:I51"/>
    <mergeCell ref="B52:I52"/>
    <mergeCell ref="B53:I53"/>
    <mergeCell ref="B60:I60"/>
    <mergeCell ref="B45:I45"/>
    <mergeCell ref="B46:I46"/>
    <mergeCell ref="B47:I47"/>
    <mergeCell ref="V40:V41"/>
    <mergeCell ref="X40:X41"/>
    <mergeCell ref="B54:I54"/>
    <mergeCell ref="B55:I55"/>
    <mergeCell ref="B56:I56"/>
    <mergeCell ref="B57:I57"/>
    <mergeCell ref="C4:D4"/>
    <mergeCell ref="C5:D5"/>
    <mergeCell ref="C6:D6"/>
    <mergeCell ref="C7:D7"/>
    <mergeCell ref="C8:D8"/>
    <mergeCell ref="C9:D9"/>
    <mergeCell ref="B42:I42"/>
    <mergeCell ref="B43:I43"/>
    <mergeCell ref="B44:I44"/>
    <mergeCell ref="B193:L193"/>
    <mergeCell ref="B194:L194"/>
    <mergeCell ref="B195:L195"/>
    <mergeCell ref="B196:L196"/>
    <mergeCell ref="B197:L197"/>
    <mergeCell ref="B198:L198"/>
    <mergeCell ref="B199:L199"/>
    <mergeCell ref="B200:L200"/>
    <mergeCell ref="B201:L201"/>
    <mergeCell ref="B211:L211"/>
    <mergeCell ref="B212:L212"/>
    <mergeCell ref="B213:L213"/>
    <mergeCell ref="B214:L214"/>
    <mergeCell ref="B215:L215"/>
    <mergeCell ref="B216:L216"/>
    <mergeCell ref="B217:L217"/>
    <mergeCell ref="B202:L202"/>
    <mergeCell ref="B203:L203"/>
    <mergeCell ref="B204:L204"/>
    <mergeCell ref="B205:L205"/>
    <mergeCell ref="B206:L206"/>
    <mergeCell ref="B207:L207"/>
    <mergeCell ref="B208:L208"/>
    <mergeCell ref="B209:L209"/>
    <mergeCell ref="B210:L210"/>
  </mergeCells>
  <conditionalFormatting sqref="E11">
    <cfRule type="expression" dxfId="152" priority="13">
      <formula>MAX($E$13:$E$37)&gt;$C$7</formula>
    </cfRule>
  </conditionalFormatting>
  <conditionalFormatting sqref="E13:E37">
    <cfRule type="expression" dxfId="151" priority="52">
      <formula>$E13&gt;$C$7</formula>
    </cfRule>
  </conditionalFormatting>
  <conditionalFormatting sqref="E38">
    <cfRule type="expression" dxfId="150" priority="48">
      <formula>MAX($E$13:$E$37)&gt;$C$7</formula>
    </cfRule>
  </conditionalFormatting>
  <conditionalFormatting sqref="G13:G37 K13:K37">
    <cfRule type="expression" dxfId="149" priority="46">
      <formula>OR($D13="Medische Specialist",$C13="Overig")</formula>
    </cfRule>
  </conditionalFormatting>
  <conditionalFormatting sqref="K232:L232">
    <cfRule type="expression" dxfId="148" priority="14">
      <formula>$K$230&lt;0</formula>
    </cfRule>
  </conditionalFormatting>
  <conditionalFormatting sqref="K233:L233">
    <cfRule type="expression" dxfId="147" priority="76">
      <formula>$K233&gt;0</formula>
    </cfRule>
  </conditionalFormatting>
  <conditionalFormatting sqref="K240:L240">
    <cfRule type="expression" dxfId="146" priority="47">
      <formula>$K$238&lt;$K$237</formula>
    </cfRule>
  </conditionalFormatting>
  <conditionalFormatting sqref="L13:L37">
    <cfRule type="expression" dxfId="145" priority="6">
      <formula>AND(LEN($C$5)&gt;1,$C$5&lt;&gt;"Overige (zorg-)instellingen",$C$5&lt;&gt;"Onderneming",$C$8&lt;&gt;"Geen staatssteun")</formula>
    </cfRule>
  </conditionalFormatting>
  <conditionalFormatting sqref="L43:L67">
    <cfRule type="expression" dxfId="144" priority="5">
      <formula>AND(LEN($C$5)&gt;1,$C$5&lt;&gt;"Overige (zorg-)instellingen",$C$5&lt;&gt;"Onderneming",$C$8&lt;&gt;"Geen staatssteun")</formula>
    </cfRule>
  </conditionalFormatting>
  <conditionalFormatting sqref="L73:L97">
    <cfRule type="expression" dxfId="143" priority="4">
      <formula>AND(LEN($C$5)&gt;1,$C$5&lt;&gt;"Overige (zorg-)instellingen",$C$5&lt;&gt;"Onderneming",$C$8&lt;&gt;"Geen staatssteun")</formula>
    </cfRule>
  </conditionalFormatting>
  <conditionalFormatting sqref="L103:L127">
    <cfRule type="expression" dxfId="142" priority="3">
      <formula>AND(LEN($C$5)&gt;1,$C$5&lt;&gt;"Overige (zorg-)instellingen",$C$5&lt;&gt;"Onderneming",$C$8&lt;&gt;"Geen staatssteun")</formula>
    </cfRule>
  </conditionalFormatting>
  <conditionalFormatting sqref="L133:L157">
    <cfRule type="expression" dxfId="141" priority="2">
      <formula>AND(LEN($C$5)&gt;1,$C$5&lt;&gt;"Overige (zorg-)instellingen",$C$5&lt;&gt;"Onderneming",$C$8&lt;&gt;"Geen staatssteun")</formula>
    </cfRule>
  </conditionalFormatting>
  <conditionalFormatting sqref="L163:L187">
    <cfRule type="expression" dxfId="140" priority="1">
      <formula>AND(LEN($C$5)&gt;1,$C$5&lt;&gt;"Overige (zorg-)instellingen",$C$5&lt;&gt;"Onderneming",$C$8&lt;&gt;"Geen staatssteun")</formula>
    </cfRule>
  </conditionalFormatting>
  <conditionalFormatting sqref="L233">
    <cfRule type="expression" dxfId="139" priority="16">
      <formula>$K$232&lt;$K$231</formula>
    </cfRule>
  </conditionalFormatting>
  <conditionalFormatting sqref="N232">
    <cfRule type="expression" dxfId="138" priority="15">
      <formula>$K$230&lt;0</formula>
    </cfRule>
  </conditionalFormatting>
  <conditionalFormatting sqref="V240">
    <cfRule type="expression" dxfId="137" priority="12">
      <formula>$K$238&lt;$K$237</formula>
    </cfRule>
  </conditionalFormatting>
  <conditionalFormatting sqref="X240">
    <cfRule type="expression" dxfId="136" priority="11">
      <formula>$K$238&lt;$K$237</formula>
    </cfRule>
  </conditionalFormatting>
  <dataValidations count="3">
    <dataValidation type="custom" showInputMessage="1" showErrorMessage="1" sqref="G13:G37 K13:K37" xr:uid="{2D7A148A-E6CD-4418-AD9E-7465E81DE175}">
      <formula1>OR($C13="Overig",$D13="Medische Specialist")</formula1>
    </dataValidation>
    <dataValidation type="list" showInputMessage="1" showErrorMessage="1" sqref="D13:D37" xr:uid="{857EF999-C6B2-4686-BC83-DFF2D757925F}">
      <formula1>INDIRECT(C13)</formula1>
    </dataValidation>
    <dataValidation type="list" allowBlank="1" showInputMessage="1" showErrorMessage="1" sqref="L43:L67 L103:L127 L13:L37 L133:L157 L73:L97 L163:L187" xr:uid="{58C51613-819D-4377-AC9A-6F9F530C516C}">
      <formula1>INDIRECT(IF(OR($C$5="Overige (zorg-)instellingen",$C$5="Onderneming"),"activiteit2","activiteit1"))</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7" max="1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42201C54-D20E-4E4C-9248-DE4E76B98C02}">
          <x14:formula1>
            <xm:f>Hulpsheets!$AW$4:$AW$5</xm:f>
          </x14:formula1>
          <xm:sqref>E103:E127</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E6F3A0-5D2B-4621-95D2-3D7D256CACD0}">
  <sheetPr codeName="Blad17">
    <pageSetUpPr fitToPage="1"/>
  </sheetPr>
  <dimension ref="A1:XFC289"/>
  <sheetViews>
    <sheetView zoomScale="85" zoomScaleNormal="85" workbookViewId="0">
      <pane ySplit="9" topLeftCell="A10" activePane="bottomLeft" state="frozen"/>
      <selection activeCell="Z1" sqref="Z1:AD1048576"/>
      <selection pane="bottomLeft" activeCell="B13" sqref="B13"/>
    </sheetView>
  </sheetViews>
  <sheetFormatPr defaultColWidth="0" defaultRowHeight="12.75" zeroHeight="1" outlineLevelRow="1" outlineLevelCol="1" x14ac:dyDescent="0.2"/>
  <cols>
    <col min="1" max="1" width="4.7109375" style="30" customWidth="1"/>
    <col min="2" max="2" width="35.28515625" style="30" customWidth="1"/>
    <col min="3" max="3" width="20.85546875" style="30" customWidth="1"/>
    <col min="4" max="4" width="20.28515625" style="30" customWidth="1" outlineLevel="1"/>
    <col min="5" max="5" width="22.5703125" style="30" customWidth="1" outlineLevel="1"/>
    <col min="6" max="6" width="17.5703125" style="30" customWidth="1" outlineLevel="1"/>
    <col min="7" max="7" width="19.85546875" style="30" customWidth="1" outlineLevel="1"/>
    <col min="8" max="8" width="14.140625" style="30" customWidth="1" outlineLevel="1"/>
    <col min="9" max="9" width="17.7109375" style="30" customWidth="1" outlineLevel="1"/>
    <col min="10" max="10" width="24.7109375" style="30" customWidth="1"/>
    <col min="11" max="11" width="19.5703125" style="30" customWidth="1"/>
    <col min="12" max="12" width="23.140625" style="30" customWidth="1"/>
    <col min="13" max="13" width="9.7109375" style="255" hidden="1" customWidth="1"/>
    <col min="14" max="14" width="15.5703125" style="30" customWidth="1"/>
    <col min="15" max="15" width="15.5703125" style="30" hidden="1" customWidth="1"/>
    <col min="16" max="16" width="17.140625" style="30" hidden="1" customWidth="1"/>
    <col min="17" max="17" width="2.85546875" style="30" customWidth="1"/>
    <col min="18" max="18" width="24.5703125" style="30" customWidth="1"/>
    <col min="19" max="20" width="24.5703125" style="30" hidden="1" customWidth="1"/>
    <col min="21" max="21" width="3.140625" style="30" customWidth="1"/>
    <col min="22" max="22" width="24.5703125" style="30" hidden="1" customWidth="1" outlineLevel="1"/>
    <col min="23" max="23" width="4.85546875" style="30" hidden="1" customWidth="1" outlineLevel="1"/>
    <col min="24" max="24" width="24.5703125" style="30" hidden="1" customWidth="1" outlineLevel="1"/>
    <col min="25" max="25" width="11.140625" style="30" customWidth="1" collapsed="1"/>
    <col min="26" max="30" width="24.5703125" style="30" hidden="1" customWidth="1"/>
    <col min="31" max="16379" width="27" hidden="1"/>
    <col min="16380" max="16380" width="8" hidden="1"/>
    <col min="16381" max="16381" width="9.140625" hidden="1"/>
    <col min="16382" max="16382" width="10.28515625" hidden="1"/>
    <col min="16383" max="16383" width="9.140625" hidden="1"/>
    <col min="16384" max="16384" width="10.28515625" hidden="1"/>
  </cols>
  <sheetData>
    <row r="1" spans="1:30" x14ac:dyDescent="0.2">
      <c r="B1" s="10"/>
      <c r="C1" s="10"/>
      <c r="D1" s="10"/>
      <c r="E1" s="10"/>
      <c r="F1" s="10"/>
      <c r="G1" s="11"/>
      <c r="H1" s="11"/>
      <c r="I1" s="10"/>
      <c r="J1" s="11"/>
      <c r="K1" s="11"/>
      <c r="P1" s="29"/>
      <c r="Q1" s="29"/>
      <c r="R1" s="29"/>
      <c r="S1" s="29"/>
      <c r="T1" s="29"/>
      <c r="U1" s="29"/>
      <c r="V1" s="29"/>
      <c r="W1" s="29"/>
      <c r="X1" s="29"/>
      <c r="Z1" s="29"/>
      <c r="AA1" s="29"/>
      <c r="AB1" s="29"/>
    </row>
    <row r="2" spans="1:30" ht="18" x14ac:dyDescent="0.2">
      <c r="B2" s="31" t="s">
        <v>80</v>
      </c>
      <c r="C2" s="29"/>
      <c r="D2" s="29"/>
      <c r="E2" s="29"/>
      <c r="F2" s="29"/>
      <c r="I2" s="29"/>
      <c r="P2" s="29"/>
      <c r="Q2" s="29"/>
      <c r="R2" s="29"/>
      <c r="S2" s="29"/>
      <c r="T2" s="29"/>
      <c r="U2" s="29"/>
      <c r="V2" s="29"/>
      <c r="W2" s="29"/>
      <c r="X2" s="29"/>
      <c r="Z2" s="29"/>
      <c r="AA2" s="29"/>
      <c r="AB2" s="29"/>
    </row>
    <row r="3" spans="1:30" ht="13.5" thickBot="1" x14ac:dyDescent="0.25">
      <c r="B3" s="96"/>
      <c r="C3" s="29"/>
      <c r="D3" s="29"/>
      <c r="E3" s="29"/>
      <c r="F3" s="29"/>
      <c r="I3" s="29"/>
      <c r="Q3" s="29"/>
      <c r="R3" s="29"/>
      <c r="S3" s="29"/>
      <c r="T3" s="29"/>
      <c r="U3" s="29"/>
      <c r="V3" s="29"/>
      <c r="W3" s="29"/>
      <c r="X3" s="29"/>
      <c r="Z3" s="29"/>
      <c r="AA3" s="29"/>
      <c r="AB3" s="29"/>
    </row>
    <row r="4" spans="1:30" ht="13.5" thickBot="1" x14ac:dyDescent="0.25">
      <c r="B4" s="159" t="s">
        <v>81</v>
      </c>
      <c r="C4" s="510">
        <f>Basisgegevens!C24</f>
        <v>0</v>
      </c>
      <c r="D4" s="511"/>
      <c r="E4" s="29"/>
      <c r="F4" s="29"/>
      <c r="I4" s="29"/>
      <c r="Q4" s="29"/>
      <c r="R4" s="29"/>
      <c r="S4" s="29"/>
      <c r="T4" s="29"/>
      <c r="U4" s="29"/>
      <c r="V4" s="29"/>
      <c r="W4" s="29"/>
      <c r="X4" s="29"/>
      <c r="Z4" s="29"/>
      <c r="AA4" s="29"/>
      <c r="AB4" s="29"/>
    </row>
    <row r="5" spans="1:30" ht="13.5" thickBot="1" x14ac:dyDescent="0.25">
      <c r="B5" s="159" t="s">
        <v>82</v>
      </c>
      <c r="C5" s="510">
        <f>Basisgegevens!D24</f>
        <v>0</v>
      </c>
      <c r="D5" s="511"/>
      <c r="E5" s="29"/>
      <c r="F5" s="29"/>
      <c r="I5" s="29"/>
      <c r="Q5" s="29"/>
      <c r="R5" s="29"/>
      <c r="S5" s="29"/>
      <c r="T5" s="29"/>
      <c r="U5" s="29"/>
      <c r="V5" s="29"/>
      <c r="W5" s="29"/>
      <c r="X5" s="29"/>
      <c r="Z5" s="29"/>
      <c r="AA5" s="29"/>
      <c r="AB5" s="29"/>
    </row>
    <row r="6" spans="1:30" ht="13.5" thickBot="1" x14ac:dyDescent="0.25">
      <c r="B6" s="159" t="s">
        <v>83</v>
      </c>
      <c r="C6" s="510">
        <f>Basisgegevens!E24</f>
        <v>0</v>
      </c>
      <c r="D6" s="511"/>
      <c r="E6" s="29"/>
      <c r="F6" s="29"/>
      <c r="I6" s="29"/>
      <c r="P6" s="29"/>
      <c r="Q6" s="29"/>
      <c r="R6" s="29"/>
      <c r="S6" s="29"/>
      <c r="T6" s="29"/>
      <c r="U6" s="29"/>
      <c r="V6" s="29"/>
      <c r="W6" s="29"/>
      <c r="X6" s="29"/>
      <c r="Z6" s="29"/>
      <c r="AA6" s="29"/>
      <c r="AB6" s="29"/>
    </row>
    <row r="7" spans="1:30" ht="13.5" thickBot="1" x14ac:dyDescent="0.25">
      <c r="B7" s="159" t="s">
        <v>84</v>
      </c>
      <c r="C7" s="512" t="str">
        <f>IF(Basisgegevens!C6="","",Basisgegevens!C6)</f>
        <v/>
      </c>
      <c r="D7" s="513"/>
      <c r="E7" s="29"/>
      <c r="F7" s="29"/>
      <c r="I7" s="29"/>
      <c r="P7" s="29"/>
      <c r="Q7" s="29"/>
      <c r="R7" s="29"/>
      <c r="S7" s="29"/>
      <c r="T7" s="29"/>
      <c r="U7" s="29"/>
      <c r="V7" s="29"/>
      <c r="W7" s="29"/>
      <c r="X7" s="29"/>
      <c r="Z7" s="29"/>
      <c r="AA7" s="29"/>
      <c r="AB7" s="29"/>
    </row>
    <row r="8" spans="1:30" ht="13.5" thickBot="1" x14ac:dyDescent="0.25">
      <c r="B8" s="159" t="s">
        <v>225</v>
      </c>
      <c r="C8" s="510">
        <f>Basisgegevens!F24</f>
        <v>0</v>
      </c>
      <c r="D8" s="511"/>
      <c r="E8" s="29"/>
      <c r="F8" s="29"/>
      <c r="I8" s="29"/>
      <c r="P8" s="29"/>
      <c r="Q8" s="29"/>
      <c r="R8" s="29"/>
      <c r="S8" s="29"/>
      <c r="T8" s="29"/>
      <c r="U8" s="29"/>
      <c r="V8" s="29"/>
      <c r="W8" s="29"/>
      <c r="X8" s="29"/>
      <c r="Z8" s="29"/>
      <c r="AA8" s="29"/>
      <c r="AB8" s="29"/>
    </row>
    <row r="9" spans="1:30" ht="13.5" thickBot="1" x14ac:dyDescent="0.25">
      <c r="B9" s="159" t="s">
        <v>229</v>
      </c>
      <c r="C9" s="510">
        <f>IF($C$8="AGVV",Basisgegevens!G24,$C$8)</f>
        <v>0</v>
      </c>
      <c r="D9" s="511"/>
      <c r="E9" s="430"/>
      <c r="F9" s="29"/>
      <c r="I9" s="29"/>
      <c r="P9" s="29"/>
      <c r="Q9" s="29"/>
      <c r="R9" s="29"/>
      <c r="S9" s="29"/>
      <c r="T9" s="29"/>
      <c r="U9" s="29"/>
      <c r="V9" s="29"/>
      <c r="W9" s="29"/>
      <c r="X9" s="29"/>
      <c r="Z9" s="29"/>
      <c r="AA9" s="29"/>
      <c r="AB9" s="29"/>
    </row>
    <row r="10" spans="1:30" ht="26.25" thickBot="1" x14ac:dyDescent="0.25">
      <c r="B10" s="5" t="s">
        <v>85</v>
      </c>
      <c r="C10" s="6"/>
      <c r="D10" s="6"/>
      <c r="E10" s="219"/>
      <c r="F10" s="6"/>
      <c r="G10" s="6"/>
      <c r="H10" s="6"/>
      <c r="I10" s="6"/>
      <c r="J10" s="6"/>
      <c r="K10" s="6"/>
      <c r="L10" s="6"/>
      <c r="M10" s="256"/>
      <c r="N10" s="51"/>
      <c r="O10" s="51"/>
      <c r="P10" s="51"/>
      <c r="Q10" s="6"/>
      <c r="R10" s="406" t="s">
        <v>87</v>
      </c>
      <c r="S10" s="401"/>
      <c r="T10" s="402"/>
      <c r="U10" s="6"/>
      <c r="V10" s="408" t="s">
        <v>61</v>
      </c>
      <c r="W10" s="6"/>
      <c r="X10" s="408" t="s">
        <v>62</v>
      </c>
      <c r="Z10" s="401"/>
      <c r="AA10" s="402"/>
      <c r="AB10" s="401"/>
      <c r="AC10" s="402"/>
      <c r="AD10" s="460"/>
    </row>
    <row r="11" spans="1:30" ht="13.5" thickBot="1" x14ac:dyDescent="0.25">
      <c r="A11" s="5"/>
      <c r="B11" s="6"/>
      <c r="C11" s="6"/>
      <c r="D11" s="6"/>
      <c r="E11" s="219" t="s">
        <v>86</v>
      </c>
      <c r="F11" s="6"/>
      <c r="G11" s="6"/>
      <c r="H11" s="6"/>
      <c r="I11" s="6"/>
      <c r="J11" s="6"/>
      <c r="K11" s="6"/>
      <c r="L11" s="6"/>
      <c r="M11" s="256"/>
      <c r="P11" s="6"/>
      <c r="Q11" s="6"/>
      <c r="R11" s="6"/>
      <c r="S11" s="6"/>
      <c r="T11" s="6"/>
      <c r="U11" s="6"/>
      <c r="V11" s="6"/>
      <c r="W11" s="6"/>
      <c r="X11" s="6"/>
      <c r="Z11" s="6"/>
      <c r="AA11" s="6"/>
      <c r="AB11" s="6"/>
      <c r="AC11" s="97"/>
      <c r="AD11" s="97"/>
    </row>
    <row r="12" spans="1:30" ht="68.25" customHeight="1" thickBot="1" x14ac:dyDescent="0.25">
      <c r="A12" s="116"/>
      <c r="B12" s="368" t="s">
        <v>88</v>
      </c>
      <c r="C12" s="236" t="s">
        <v>208</v>
      </c>
      <c r="D12" s="236" t="s">
        <v>89</v>
      </c>
      <c r="E12" s="236" t="s">
        <v>90</v>
      </c>
      <c r="F12" s="236" t="s">
        <v>91</v>
      </c>
      <c r="G12" s="236" t="s">
        <v>193</v>
      </c>
      <c r="H12" s="236" t="s">
        <v>92</v>
      </c>
      <c r="I12" s="236" t="s">
        <v>93</v>
      </c>
      <c r="J12" s="236" t="s">
        <v>194</v>
      </c>
      <c r="K12" s="236" t="s">
        <v>195</v>
      </c>
      <c r="L12" s="236" t="s">
        <v>235</v>
      </c>
      <c r="M12" s="143" t="s">
        <v>94</v>
      </c>
      <c r="N12" s="143" t="s">
        <v>66</v>
      </c>
      <c r="O12" s="237" t="s">
        <v>95</v>
      </c>
      <c r="P12" s="237" t="s">
        <v>96</v>
      </c>
      <c r="Q12" s="117"/>
      <c r="R12" s="239" t="s">
        <v>68</v>
      </c>
      <c r="S12" s="93" t="s">
        <v>97</v>
      </c>
      <c r="T12" s="93" t="s">
        <v>70</v>
      </c>
      <c r="U12" s="118"/>
      <c r="V12" s="239" t="s">
        <v>68</v>
      </c>
      <c r="W12" s="409"/>
      <c r="X12" s="239" t="s">
        <v>68</v>
      </c>
      <c r="Y12" s="117"/>
      <c r="Z12" s="238" t="s">
        <v>97</v>
      </c>
      <c r="AA12" s="93" t="s">
        <v>70</v>
      </c>
      <c r="AB12" s="238" t="s">
        <v>97</v>
      </c>
      <c r="AC12" s="238" t="s">
        <v>70</v>
      </c>
      <c r="AD12" s="118"/>
    </row>
    <row r="13" spans="1:30" x14ac:dyDescent="0.2">
      <c r="A13" s="6"/>
      <c r="B13" s="52"/>
      <c r="C13" s="323" t="str">
        <f t="shared" ref="C13:C37" si="0">IF(B13="","",IF($C$5="Universiteit","UNL",IF($C$5="Universitair Medisch Centrum","NFU","Overig")))</f>
        <v/>
      </c>
      <c r="D13" s="20"/>
      <c r="E13" s="124"/>
      <c r="F13" s="34">
        <f>IFERROR(IF(C13="UNL",INDEX(Tabel_UNL,MATCH($E13,Hulpsheets!$P$3:$P$123,0),MATCH($D13,Hulpsheets!$P$3:$U$3,0)),IF(C13="NFU",INDEX(Tabel_NFU,MATCH($E13,Hulpsheets!$W$3:$W$99,0),MATCH($D13,Hulpsheets!$W$3:$AC$3,0)),IF(C13="Overig",0,0))),0)</f>
        <v>0</v>
      </c>
      <c r="G13" s="355"/>
      <c r="H13" s="127"/>
      <c r="I13" s="33">
        <f>IF(F13&gt;0,F13*H13,G13*E13*H13)</f>
        <v>0</v>
      </c>
      <c r="J13" s="1">
        <f t="shared" ref="J13:J14" si="1">IF(OR(C13="Overig",D13="Medische Specialist"),I13*0.4,0)</f>
        <v>0</v>
      </c>
      <c r="K13" s="358"/>
      <c r="L13" s="429" t="s">
        <v>120</v>
      </c>
      <c r="M13" s="257" t="str">
        <f>IF(LEN($C$5)&lt;=1,
    "",
    IF(
        OR($C$5="Overige (zorg-)instellingen",$C$5="Onderneming"),
        IF(Basisgegevens!$C$5="Ja",
            IFERROR(
                INDEX(Hulpsheets!$AO$3:$AR$18,
                    MATCH($C$9,Hulpsheets!$AN$3:$AN$18,0),
                    MATCH($C$6,Hulpsheets!$AO$3:$AR$3,0)
                ),
                ""
            ),
            IFERROR(
                INDEX(Hulpsheets!$AH$3:$AK$18,
                    MATCH($C$9,Hulpsheets!$AG$3:$AG$18,0),
                    MATCH($C$6,Hulpsheets!$AH$3:$AK$3,0)
                ),
                ""
            )
        ),
        IF($L13="Niet-economische activiteit",
            100%,
            IF(Basisgegevens!$C$5="Ja",
                IFERROR(
                    INDEX(Hulpsheets!$AO$3:$AR$18,
                        MATCH($C$9,Hulpsheets!$AN$3:$AN$18,0),
                        MATCH($C$6,Hulpsheets!$AO$3:$AR$3,0)
                    ),
                    ""
                ),
                IFERROR(
                    INDEX(Hulpsheets!$AH$3:$AK$18,
                        MATCH($C$9,Hulpsheets!$AG$3:$AG$18,0),
                        MATCH($C$6,Hulpsheets!$AH$3:$AK$3,0)
                    ),
                    ""
                )
            )
        )
    )
)</f>
        <v/>
      </c>
      <c r="N13" s="396">
        <f t="shared" ref="N13:N37" si="2">IF(OR(C13="Overig",$D13="Medische Specialist"),((I13+J13)*(1+K13)),I13)</f>
        <v>0</v>
      </c>
      <c r="O13" s="394" t="str">
        <f>IFERROR(N13*M13,"")</f>
        <v/>
      </c>
      <c r="P13" s="81" t="str">
        <f>IFERROR(N13-O13,"")</f>
        <v/>
      </c>
      <c r="R13" s="404"/>
      <c r="S13" s="403" t="str">
        <f>IFERROR($R13*(1-$M13),"")</f>
        <v/>
      </c>
      <c r="T13" s="130" t="str">
        <f>IFERROR(R13-S13,"")</f>
        <v/>
      </c>
      <c r="U13" s="70"/>
      <c r="V13" s="404"/>
      <c r="W13" s="70"/>
      <c r="X13" s="404"/>
      <c r="Z13" s="407" t="str">
        <f>IFERROR($V13*(1-$M13),"")</f>
        <v/>
      </c>
      <c r="AA13" s="130" t="str">
        <f t="shared" ref="AA13:AA37" si="3">IFERROR(V13-Z13,"")</f>
        <v/>
      </c>
      <c r="AB13" s="407" t="str">
        <f t="shared" ref="AB13:AB37" si="4">IFERROR($X13*(1-$M13),"")</f>
        <v/>
      </c>
      <c r="AC13" s="130" t="str">
        <f t="shared" ref="AC13:AC37" si="5">IFERROR(X13-AB13,"")</f>
        <v/>
      </c>
      <c r="AD13" s="461"/>
    </row>
    <row r="14" spans="1:30" x14ac:dyDescent="0.2">
      <c r="A14" s="6"/>
      <c r="B14" s="53"/>
      <c r="C14" s="323" t="str">
        <f t="shared" si="0"/>
        <v/>
      </c>
      <c r="D14" s="20"/>
      <c r="E14" s="125"/>
      <c r="F14" s="34">
        <f>IFERROR(IF(C14="UNL",INDEX(Tabel_UNL,MATCH($E14,Hulpsheets!$P$3:$P$123,0),MATCH($D14,Hulpsheets!$P$3:$U$3,0)),IF(C14="NFU",INDEX(Tabel_NFU,MATCH($E14,Hulpsheets!$W$3:$W$99,0),MATCH($D14,Hulpsheets!$W$3:$AC$3,0)),IF(C14="Overig",0,0))),0)</f>
        <v>0</v>
      </c>
      <c r="G14" s="356"/>
      <c r="H14" s="128"/>
      <c r="I14" s="1">
        <f t="shared" ref="I14:I37" si="6">IF(F14&gt;0,F14*H14,G14*E14*H14)</f>
        <v>0</v>
      </c>
      <c r="J14" s="1">
        <f t="shared" si="1"/>
        <v>0</v>
      </c>
      <c r="K14" s="359"/>
      <c r="L14" s="429" t="s">
        <v>120</v>
      </c>
      <c r="M14" s="257" t="str">
        <f>IF(LEN($C$5)&lt;=1,
    "",
    IF(
        OR($C$5="Overige (zorg-)instellingen",$C$5="Onderneming"),
        IF(Basisgegevens!$C$5="Ja",
            IFERROR(
                INDEX(Hulpsheets!$AO$3:$AR$18,
                    MATCH($C$9,Hulpsheets!$AN$3:$AN$18,0),
                    MATCH($C$6,Hulpsheets!$AO$3:$AR$3,0)
                ),
                ""
            ),
            IFERROR(
                INDEX(Hulpsheets!$AH$3:$AK$18,
                    MATCH($C$9,Hulpsheets!$AG$3:$AG$18,0),
                    MATCH($C$6,Hulpsheets!$AH$3:$AK$3,0)
                ),
                ""
            )
        ),
        IF($L14="Niet-economische activiteit",
            100%,
            IF(Basisgegevens!$C$5="Ja",
                IFERROR(
                    INDEX(Hulpsheets!$AO$3:$AR$18,
                        MATCH($C$9,Hulpsheets!$AN$3:$AN$18,0),
                        MATCH($C$6,Hulpsheets!$AO$3:$AR$3,0)
                    ),
                    ""
                ),
                IFERROR(
                    INDEX(Hulpsheets!$AH$3:$AK$18,
                        MATCH($C$9,Hulpsheets!$AG$3:$AG$18,0),
                        MATCH($C$6,Hulpsheets!$AH$3:$AK$3,0)
                    ),
                    ""
                )
            )
        )
    )
)</f>
        <v/>
      </c>
      <c r="N14" s="397">
        <f t="shared" si="2"/>
        <v>0</v>
      </c>
      <c r="O14" s="394" t="str">
        <f t="shared" ref="O14:O37" si="7">IFERROR(N14*M14,"")</f>
        <v/>
      </c>
      <c r="P14" s="81" t="str">
        <f t="shared" ref="P14:P37" si="8">IFERROR(N14-O14,"")</f>
        <v/>
      </c>
      <c r="R14" s="404"/>
      <c r="S14" s="403" t="str">
        <f t="shared" ref="S14:S37" si="9">IFERROR($R14*(1-$M14),"")</f>
        <v/>
      </c>
      <c r="T14" s="130" t="str">
        <f t="shared" ref="T14:T36" si="10">IFERROR(R14-S14,"")</f>
        <v/>
      </c>
      <c r="U14" s="70"/>
      <c r="V14" s="404"/>
      <c r="W14" s="70"/>
      <c r="X14" s="404"/>
      <c r="Z14" s="407" t="str">
        <f t="shared" ref="Z14:Z37" si="11">IFERROR($V14*(1-$M14),"")</f>
        <v/>
      </c>
      <c r="AA14" s="130" t="str">
        <f t="shared" si="3"/>
        <v/>
      </c>
      <c r="AB14" s="407" t="str">
        <f t="shared" si="4"/>
        <v/>
      </c>
      <c r="AC14" s="130" t="str">
        <f t="shared" si="5"/>
        <v/>
      </c>
      <c r="AD14" s="461"/>
    </row>
    <row r="15" spans="1:30" x14ac:dyDescent="0.2">
      <c r="A15" s="6"/>
      <c r="B15" s="53"/>
      <c r="C15" s="323" t="str">
        <f t="shared" si="0"/>
        <v/>
      </c>
      <c r="D15" s="20"/>
      <c r="E15" s="125"/>
      <c r="F15" s="34">
        <f>IFERROR(IF(C15="UNL",INDEX(Tabel_UNL,MATCH($E15,Hulpsheets!$P$3:$P$123,0),MATCH($D15,Hulpsheets!$P$3:$U$3,0)),IF(C15="NFU",INDEX(Tabel_NFU,MATCH($E15,Hulpsheets!$W$3:$W$99,0),MATCH($D15,Hulpsheets!$W$3:$AC$3,0)),IF(C15="Overig",0,0))),0)</f>
        <v>0</v>
      </c>
      <c r="G15" s="356"/>
      <c r="H15" s="128"/>
      <c r="I15" s="1">
        <f>IF(F15&gt;0,F15*H15,G15*E15*H15)</f>
        <v>0</v>
      </c>
      <c r="J15" s="1">
        <f>IF(OR(C15="Overig",D15="Medische Specialist"),I15*0.4,0)</f>
        <v>0</v>
      </c>
      <c r="K15" s="359"/>
      <c r="L15" s="429" t="s">
        <v>120</v>
      </c>
      <c r="M15" s="257" t="str">
        <f>IF(LEN($C$5)&lt;=1,
    "",
    IF(
        OR($C$5="Overige (zorg-)instellingen",$C$5="Onderneming"),
        IF(Basisgegevens!$C$5="Ja",
            IFERROR(
                INDEX(Hulpsheets!$AO$3:$AR$18,
                    MATCH($C$9,Hulpsheets!$AN$3:$AN$18,0),
                    MATCH($C$6,Hulpsheets!$AO$3:$AR$3,0)
                ),
                ""
            ),
            IFERROR(
                INDEX(Hulpsheets!$AH$3:$AK$18,
                    MATCH($C$9,Hulpsheets!$AG$3:$AG$18,0),
                    MATCH($C$6,Hulpsheets!$AH$3:$AK$3,0)
                ),
                ""
            )
        ),
        IF($L15="Niet-economische activiteit",
            100%,
            IF(Basisgegevens!$C$5="Ja",
                IFERROR(
                    INDEX(Hulpsheets!$AO$3:$AR$18,
                        MATCH($C$9,Hulpsheets!$AN$3:$AN$18,0),
                        MATCH($C$6,Hulpsheets!$AO$3:$AR$3,0)
                    ),
                    ""
                ),
                IFERROR(
                    INDEX(Hulpsheets!$AH$3:$AK$18,
                        MATCH($C$9,Hulpsheets!$AG$3:$AG$18,0),
                        MATCH($C$6,Hulpsheets!$AH$3:$AK$3,0)
                    ),
                    ""
                )
            )
        )
    )
)</f>
        <v/>
      </c>
      <c r="N15" s="397">
        <f t="shared" si="2"/>
        <v>0</v>
      </c>
      <c r="O15" s="394" t="str">
        <f t="shared" si="7"/>
        <v/>
      </c>
      <c r="P15" s="81" t="str">
        <f t="shared" si="8"/>
        <v/>
      </c>
      <c r="R15" s="404"/>
      <c r="S15" s="403" t="str">
        <f t="shared" si="9"/>
        <v/>
      </c>
      <c r="T15" s="130" t="str">
        <f t="shared" si="10"/>
        <v/>
      </c>
      <c r="U15" s="70"/>
      <c r="V15" s="404"/>
      <c r="W15" s="70"/>
      <c r="X15" s="404"/>
      <c r="Z15" s="407" t="str">
        <f t="shared" si="11"/>
        <v/>
      </c>
      <c r="AA15" s="130" t="str">
        <f t="shared" si="3"/>
        <v/>
      </c>
      <c r="AB15" s="407" t="str">
        <f t="shared" si="4"/>
        <v/>
      </c>
      <c r="AC15" s="130" t="str">
        <f t="shared" si="5"/>
        <v/>
      </c>
      <c r="AD15" s="461"/>
    </row>
    <row r="16" spans="1:30" x14ac:dyDescent="0.2">
      <c r="A16" s="6"/>
      <c r="B16" s="53"/>
      <c r="C16" s="323" t="str">
        <f t="shared" si="0"/>
        <v/>
      </c>
      <c r="D16" s="20"/>
      <c r="E16" s="125"/>
      <c r="F16" s="34">
        <f>IFERROR(IF(C16="UNL",INDEX(Tabel_UNL,MATCH($E16,Hulpsheets!$P$3:$P$123,0),MATCH($D16,Hulpsheets!$P$3:$U$3,0)),IF(C16="NFU",INDEX(Tabel_NFU,MATCH($E16,Hulpsheets!$W$3:$W$99,0),MATCH($D16,Hulpsheets!$W$3:$AC$3,0)),IF(C16="Overig",0,0))),0)</f>
        <v>0</v>
      </c>
      <c r="G16" s="356"/>
      <c r="H16" s="128"/>
      <c r="I16" s="1">
        <f t="shared" si="6"/>
        <v>0</v>
      </c>
      <c r="J16" s="1">
        <f t="shared" ref="J16:J37" si="12">IF(OR(C16="Overig",D16="Medische Specialist"),I16*0.4,0)</f>
        <v>0</v>
      </c>
      <c r="K16" s="359"/>
      <c r="L16" s="429" t="s">
        <v>120</v>
      </c>
      <c r="M16" s="257" t="str">
        <f>IF(LEN($C$5)&lt;=1,
    "",
    IF(
        OR($C$5="Overige (zorg-)instellingen",$C$5="Onderneming"),
        IF(Basisgegevens!$C$5="Ja",
            IFERROR(
                INDEX(Hulpsheets!$AO$3:$AR$18,
                    MATCH($C$9,Hulpsheets!$AN$3:$AN$18,0),
                    MATCH($C$6,Hulpsheets!$AO$3:$AR$3,0)
                ),
                ""
            ),
            IFERROR(
                INDEX(Hulpsheets!$AH$3:$AK$18,
                    MATCH($C$9,Hulpsheets!$AG$3:$AG$18,0),
                    MATCH($C$6,Hulpsheets!$AH$3:$AK$3,0)
                ),
                ""
            )
        ),
        IF($L16="Niet-economische activiteit",
            100%,
            IF(Basisgegevens!$C$5="Ja",
                IFERROR(
                    INDEX(Hulpsheets!$AO$3:$AR$18,
                        MATCH($C$9,Hulpsheets!$AN$3:$AN$18,0),
                        MATCH($C$6,Hulpsheets!$AO$3:$AR$3,0)
                    ),
                    ""
                ),
                IFERROR(
                    INDEX(Hulpsheets!$AH$3:$AK$18,
                        MATCH($C$9,Hulpsheets!$AG$3:$AG$18,0),
                        MATCH($C$6,Hulpsheets!$AH$3:$AK$3,0)
                    ),
                    ""
                )
            )
        )
    )
)</f>
        <v/>
      </c>
      <c r="N16" s="397">
        <f t="shared" si="2"/>
        <v>0</v>
      </c>
      <c r="O16" s="394" t="str">
        <f t="shared" si="7"/>
        <v/>
      </c>
      <c r="P16" s="81" t="str">
        <f t="shared" si="8"/>
        <v/>
      </c>
      <c r="R16" s="404"/>
      <c r="S16" s="403" t="str">
        <f t="shared" si="9"/>
        <v/>
      </c>
      <c r="T16" s="130" t="str">
        <f t="shared" si="10"/>
        <v/>
      </c>
      <c r="U16" s="70"/>
      <c r="V16" s="404"/>
      <c r="W16" s="70"/>
      <c r="X16" s="404"/>
      <c r="Z16" s="407" t="str">
        <f t="shared" si="11"/>
        <v/>
      </c>
      <c r="AA16" s="130" t="str">
        <f t="shared" si="3"/>
        <v/>
      </c>
      <c r="AB16" s="407" t="str">
        <f t="shared" si="4"/>
        <v/>
      </c>
      <c r="AC16" s="130" t="str">
        <f t="shared" si="5"/>
        <v/>
      </c>
      <c r="AD16" s="461"/>
    </row>
    <row r="17" spans="1:30" x14ac:dyDescent="0.2">
      <c r="A17" s="6"/>
      <c r="B17" s="53"/>
      <c r="C17" s="323" t="str">
        <f t="shared" si="0"/>
        <v/>
      </c>
      <c r="D17" s="20"/>
      <c r="E17" s="125"/>
      <c r="F17" s="34">
        <f>IFERROR(IF(C17="UNL",INDEX(Tabel_UNL,MATCH($E17,Hulpsheets!$P$3:$P$123,0),MATCH($D17,Hulpsheets!$P$3:$U$3,0)),IF(C17="NFU",INDEX(Tabel_NFU,MATCH($E17,Hulpsheets!$W$3:$W$99,0),MATCH($D17,Hulpsheets!$W$3:$AC$3,0)),IF(C17="Overig",0,0))),0)</f>
        <v>0</v>
      </c>
      <c r="G17" s="356"/>
      <c r="H17" s="128"/>
      <c r="I17" s="1">
        <f t="shared" si="6"/>
        <v>0</v>
      </c>
      <c r="J17" s="1">
        <f t="shared" si="12"/>
        <v>0</v>
      </c>
      <c r="K17" s="359"/>
      <c r="L17" s="429" t="s">
        <v>120</v>
      </c>
      <c r="M17" s="257" t="str">
        <f>IF(LEN($C$5)&lt;=1,
    "",
    IF(
        OR($C$5="Overige (zorg-)instellingen",$C$5="Onderneming"),
        IF(Basisgegevens!$C$5="Ja",
            IFERROR(
                INDEX(Hulpsheets!$AO$3:$AR$18,
                    MATCH($C$9,Hulpsheets!$AN$3:$AN$18,0),
                    MATCH($C$6,Hulpsheets!$AO$3:$AR$3,0)
                ),
                ""
            ),
            IFERROR(
                INDEX(Hulpsheets!$AH$3:$AK$18,
                    MATCH($C$9,Hulpsheets!$AG$3:$AG$18,0),
                    MATCH($C$6,Hulpsheets!$AH$3:$AK$3,0)
                ),
                ""
            )
        ),
        IF($L17="Niet-economische activiteit",
            100%,
            IF(Basisgegevens!$C$5="Ja",
                IFERROR(
                    INDEX(Hulpsheets!$AO$3:$AR$18,
                        MATCH($C$9,Hulpsheets!$AN$3:$AN$18,0),
                        MATCH($C$6,Hulpsheets!$AO$3:$AR$3,0)
                    ),
                    ""
                ),
                IFERROR(
                    INDEX(Hulpsheets!$AH$3:$AK$18,
                        MATCH($C$9,Hulpsheets!$AG$3:$AG$18,0),
                        MATCH($C$6,Hulpsheets!$AH$3:$AK$3,0)
                    ),
                    ""
                )
            )
        )
    )
)</f>
        <v/>
      </c>
      <c r="N17" s="397">
        <f t="shared" si="2"/>
        <v>0</v>
      </c>
      <c r="O17" s="394" t="str">
        <f t="shared" si="7"/>
        <v/>
      </c>
      <c r="P17" s="81" t="str">
        <f t="shared" si="8"/>
        <v/>
      </c>
      <c r="R17" s="404"/>
      <c r="S17" s="403" t="str">
        <f t="shared" si="9"/>
        <v/>
      </c>
      <c r="T17" s="130" t="str">
        <f t="shared" si="10"/>
        <v/>
      </c>
      <c r="U17" s="70"/>
      <c r="V17" s="404"/>
      <c r="W17" s="70"/>
      <c r="X17" s="404"/>
      <c r="Z17" s="407" t="str">
        <f t="shared" si="11"/>
        <v/>
      </c>
      <c r="AA17" s="130" t="str">
        <f t="shared" si="3"/>
        <v/>
      </c>
      <c r="AB17" s="407" t="str">
        <f t="shared" si="4"/>
        <v/>
      </c>
      <c r="AC17" s="130" t="str">
        <f t="shared" si="5"/>
        <v/>
      </c>
      <c r="AD17" s="461"/>
    </row>
    <row r="18" spans="1:30" x14ac:dyDescent="0.2">
      <c r="A18" s="6"/>
      <c r="B18" s="53"/>
      <c r="C18" s="323" t="str">
        <f t="shared" si="0"/>
        <v/>
      </c>
      <c r="D18" s="20"/>
      <c r="E18" s="125"/>
      <c r="F18" s="34">
        <f>IFERROR(IF(C18="UNL",INDEX(Tabel_UNL,MATCH($E18,Hulpsheets!$P$3:$P$123,0),MATCH($D18,Hulpsheets!$P$3:$U$3,0)),IF(C18="NFU",INDEX(Tabel_NFU,MATCH($E18,Hulpsheets!$W$3:$W$99,0),MATCH($D18,Hulpsheets!$W$3:$AC$3,0)),IF(C18="Overig",0,0))),0)</f>
        <v>0</v>
      </c>
      <c r="G18" s="356"/>
      <c r="H18" s="128"/>
      <c r="I18" s="1">
        <f t="shared" si="6"/>
        <v>0</v>
      </c>
      <c r="J18" s="1">
        <f t="shared" si="12"/>
        <v>0</v>
      </c>
      <c r="K18" s="359"/>
      <c r="L18" s="429" t="s">
        <v>120</v>
      </c>
      <c r="M18" s="257" t="str">
        <f>IF(LEN($C$5)&lt;=1,
    "",
    IF(
        OR($C$5="Overige (zorg-)instellingen",$C$5="Onderneming"),
        IF(Basisgegevens!$C$5="Ja",
            IFERROR(
                INDEX(Hulpsheets!$AO$3:$AR$18,
                    MATCH($C$9,Hulpsheets!$AN$3:$AN$18,0),
                    MATCH($C$6,Hulpsheets!$AO$3:$AR$3,0)
                ),
                ""
            ),
            IFERROR(
                INDEX(Hulpsheets!$AH$3:$AK$18,
                    MATCH($C$9,Hulpsheets!$AG$3:$AG$18,0),
                    MATCH($C$6,Hulpsheets!$AH$3:$AK$3,0)
                ),
                ""
            )
        ),
        IF($L18="Niet-economische activiteit",
            100%,
            IF(Basisgegevens!$C$5="Ja",
                IFERROR(
                    INDEX(Hulpsheets!$AO$3:$AR$18,
                        MATCH($C$9,Hulpsheets!$AN$3:$AN$18,0),
                        MATCH($C$6,Hulpsheets!$AO$3:$AR$3,0)
                    ),
                    ""
                ),
                IFERROR(
                    INDEX(Hulpsheets!$AH$3:$AK$18,
                        MATCH($C$9,Hulpsheets!$AG$3:$AG$18,0),
                        MATCH($C$6,Hulpsheets!$AH$3:$AK$3,0)
                    ),
                    ""
                )
            )
        )
    )
)</f>
        <v/>
      </c>
      <c r="N18" s="397">
        <f t="shared" si="2"/>
        <v>0</v>
      </c>
      <c r="O18" s="394" t="str">
        <f t="shared" si="7"/>
        <v/>
      </c>
      <c r="P18" s="81" t="str">
        <f t="shared" si="8"/>
        <v/>
      </c>
      <c r="R18" s="404"/>
      <c r="S18" s="403" t="str">
        <f t="shared" si="9"/>
        <v/>
      </c>
      <c r="T18" s="130" t="str">
        <f>IFERROR(R18-S18,"")</f>
        <v/>
      </c>
      <c r="U18" s="70"/>
      <c r="V18" s="404"/>
      <c r="W18" s="70"/>
      <c r="X18" s="404"/>
      <c r="Z18" s="407" t="str">
        <f t="shared" si="11"/>
        <v/>
      </c>
      <c r="AA18" s="130" t="str">
        <f t="shared" si="3"/>
        <v/>
      </c>
      <c r="AB18" s="407" t="str">
        <f t="shared" si="4"/>
        <v/>
      </c>
      <c r="AC18" s="130" t="str">
        <f t="shared" si="5"/>
        <v/>
      </c>
      <c r="AD18" s="461"/>
    </row>
    <row r="19" spans="1:30" x14ac:dyDescent="0.2">
      <c r="A19" s="6"/>
      <c r="B19" s="98"/>
      <c r="C19" s="323" t="str">
        <f t="shared" si="0"/>
        <v/>
      </c>
      <c r="D19" s="20"/>
      <c r="E19" s="125"/>
      <c r="F19" s="34">
        <f>IFERROR(IF(C19="UNL",INDEX(Tabel_UNL,MATCH($E19,Hulpsheets!$P$3:$P$123,0),MATCH($D19,Hulpsheets!$P$3:$U$3,0)),IF(C19="NFU",INDEX(Tabel_NFU,MATCH($E19,Hulpsheets!$W$3:$W$99,0),MATCH($D19,Hulpsheets!$W$3:$AC$3,0)),IF(C19="Overig",0,0))),0)</f>
        <v>0</v>
      </c>
      <c r="G19" s="356"/>
      <c r="H19" s="128"/>
      <c r="I19" s="1">
        <f t="shared" si="6"/>
        <v>0</v>
      </c>
      <c r="J19" s="1">
        <f t="shared" si="12"/>
        <v>0</v>
      </c>
      <c r="K19" s="359"/>
      <c r="L19" s="429" t="s">
        <v>120</v>
      </c>
      <c r="M19" s="257" t="str">
        <f>IF(LEN($C$5)&lt;=1,
    "",
    IF(
        OR($C$5="Overige (zorg-)instellingen",$C$5="Onderneming"),
        IF(Basisgegevens!$C$5="Ja",
            IFERROR(
                INDEX(Hulpsheets!$AO$3:$AR$18,
                    MATCH($C$9,Hulpsheets!$AN$3:$AN$18,0),
                    MATCH($C$6,Hulpsheets!$AO$3:$AR$3,0)
                ),
                ""
            ),
            IFERROR(
                INDEX(Hulpsheets!$AH$3:$AK$18,
                    MATCH($C$9,Hulpsheets!$AG$3:$AG$18,0),
                    MATCH($C$6,Hulpsheets!$AH$3:$AK$3,0)
                ),
                ""
            )
        ),
        IF($L19="Niet-economische activiteit",
            100%,
            IF(Basisgegevens!$C$5="Ja",
                IFERROR(
                    INDEX(Hulpsheets!$AO$3:$AR$18,
                        MATCH($C$9,Hulpsheets!$AN$3:$AN$18,0),
                        MATCH($C$6,Hulpsheets!$AO$3:$AR$3,0)
                    ),
                    ""
                ),
                IFERROR(
                    INDEX(Hulpsheets!$AH$3:$AK$18,
                        MATCH($C$9,Hulpsheets!$AG$3:$AG$18,0),
                        MATCH($C$6,Hulpsheets!$AH$3:$AK$3,0)
                    ),
                    ""
                )
            )
        )
    )
)</f>
        <v/>
      </c>
      <c r="N19" s="397">
        <f t="shared" si="2"/>
        <v>0</v>
      </c>
      <c r="O19" s="395" t="str">
        <f t="shared" si="7"/>
        <v/>
      </c>
      <c r="P19" s="86" t="str">
        <f t="shared" si="8"/>
        <v/>
      </c>
      <c r="R19" s="404"/>
      <c r="S19" s="403" t="str">
        <f t="shared" si="9"/>
        <v/>
      </c>
      <c r="T19" s="130" t="str">
        <f t="shared" si="10"/>
        <v/>
      </c>
      <c r="U19" s="70"/>
      <c r="V19" s="404"/>
      <c r="W19" s="70"/>
      <c r="X19" s="404"/>
      <c r="Z19" s="407" t="str">
        <f t="shared" si="11"/>
        <v/>
      </c>
      <c r="AA19" s="130" t="str">
        <f t="shared" si="3"/>
        <v/>
      </c>
      <c r="AB19" s="407" t="str">
        <f t="shared" si="4"/>
        <v/>
      </c>
      <c r="AC19" s="130" t="str">
        <f t="shared" si="5"/>
        <v/>
      </c>
      <c r="AD19" s="461"/>
    </row>
    <row r="20" spans="1:30" x14ac:dyDescent="0.2">
      <c r="A20" s="6"/>
      <c r="B20" s="98"/>
      <c r="C20" s="323" t="str">
        <f t="shared" si="0"/>
        <v/>
      </c>
      <c r="D20" s="20"/>
      <c r="E20" s="125"/>
      <c r="F20" s="34">
        <f>IFERROR(IF(C20="UNL",INDEX(Tabel_UNL,MATCH($E20,Hulpsheets!$P$3:$P$123,0),MATCH($D20,Hulpsheets!$P$3:$U$3,0)),IF(C20="NFU",INDEX(Tabel_NFU,MATCH($E20,Hulpsheets!$W$3:$W$99,0),MATCH($D20,Hulpsheets!$W$3:$AC$3,0)),IF(C20="Overig",0,0))),0)</f>
        <v>0</v>
      </c>
      <c r="G20" s="356"/>
      <c r="H20" s="128"/>
      <c r="I20" s="1">
        <f t="shared" si="6"/>
        <v>0</v>
      </c>
      <c r="J20" s="1">
        <f t="shared" si="12"/>
        <v>0</v>
      </c>
      <c r="K20" s="359"/>
      <c r="L20" s="429" t="s">
        <v>120</v>
      </c>
      <c r="M20" s="257" t="str">
        <f>IF(LEN($C$5)&lt;=1,
    "",
    IF(
        OR($C$5="Overige (zorg-)instellingen",$C$5="Onderneming"),
        IF(Basisgegevens!$C$5="Ja",
            IFERROR(
                INDEX(Hulpsheets!$AO$3:$AR$18,
                    MATCH($C$9,Hulpsheets!$AN$3:$AN$18,0),
                    MATCH($C$6,Hulpsheets!$AO$3:$AR$3,0)
                ),
                ""
            ),
            IFERROR(
                INDEX(Hulpsheets!$AH$3:$AK$18,
                    MATCH($C$9,Hulpsheets!$AG$3:$AG$18,0),
                    MATCH($C$6,Hulpsheets!$AH$3:$AK$3,0)
                ),
                ""
            )
        ),
        IF($L20="Niet-economische activiteit",
            100%,
            IF(Basisgegevens!$C$5="Ja",
                IFERROR(
                    INDEX(Hulpsheets!$AO$3:$AR$18,
                        MATCH($C$9,Hulpsheets!$AN$3:$AN$18,0),
                        MATCH($C$6,Hulpsheets!$AO$3:$AR$3,0)
                    ),
                    ""
                ),
                IFERROR(
                    INDEX(Hulpsheets!$AH$3:$AK$18,
                        MATCH($C$9,Hulpsheets!$AG$3:$AG$18,0),
                        MATCH($C$6,Hulpsheets!$AH$3:$AK$3,0)
                    ),
                    ""
                )
            )
        )
    )
)</f>
        <v/>
      </c>
      <c r="N20" s="397">
        <f t="shared" si="2"/>
        <v>0</v>
      </c>
      <c r="O20" s="395" t="str">
        <f t="shared" si="7"/>
        <v/>
      </c>
      <c r="P20" s="86" t="str">
        <f t="shared" si="8"/>
        <v/>
      </c>
      <c r="R20" s="404"/>
      <c r="S20" s="403" t="str">
        <f t="shared" si="9"/>
        <v/>
      </c>
      <c r="T20" s="130" t="str">
        <f t="shared" si="10"/>
        <v/>
      </c>
      <c r="U20" s="70"/>
      <c r="V20" s="404"/>
      <c r="W20" s="70"/>
      <c r="X20" s="404"/>
      <c r="Z20" s="407" t="str">
        <f t="shared" si="11"/>
        <v/>
      </c>
      <c r="AA20" s="130" t="str">
        <f t="shared" si="3"/>
        <v/>
      </c>
      <c r="AB20" s="407" t="str">
        <f t="shared" si="4"/>
        <v/>
      </c>
      <c r="AC20" s="130" t="str">
        <f t="shared" si="5"/>
        <v/>
      </c>
      <c r="AD20" s="461"/>
    </row>
    <row r="21" spans="1:30" x14ac:dyDescent="0.2">
      <c r="A21" s="6"/>
      <c r="B21" s="98"/>
      <c r="C21" s="323" t="str">
        <f t="shared" si="0"/>
        <v/>
      </c>
      <c r="D21" s="20"/>
      <c r="E21" s="125"/>
      <c r="F21" s="34">
        <f>IFERROR(IF(C21="UNL",INDEX(Tabel_UNL,MATCH($E21,Hulpsheets!$P$3:$P$123,0),MATCH($D21,Hulpsheets!$P$3:$U$3,0)),IF(C21="NFU",INDEX(Tabel_NFU,MATCH($E21,Hulpsheets!$W$3:$W$99,0),MATCH($D21,Hulpsheets!$W$3:$AC$3,0)),IF(C21="Overig",0,0))),0)</f>
        <v>0</v>
      </c>
      <c r="G21" s="356"/>
      <c r="H21" s="128"/>
      <c r="I21" s="1">
        <f t="shared" si="6"/>
        <v>0</v>
      </c>
      <c r="J21" s="1">
        <f t="shared" si="12"/>
        <v>0</v>
      </c>
      <c r="K21" s="359"/>
      <c r="L21" s="429" t="s">
        <v>120</v>
      </c>
      <c r="M21" s="257" t="str">
        <f>IF(LEN($C$5)&lt;=1,
    "",
    IF(
        OR($C$5="Overige (zorg-)instellingen",$C$5="Onderneming"),
        IF(Basisgegevens!$C$5="Ja",
            IFERROR(
                INDEX(Hulpsheets!$AO$3:$AR$18,
                    MATCH($C$9,Hulpsheets!$AN$3:$AN$18,0),
                    MATCH($C$6,Hulpsheets!$AO$3:$AR$3,0)
                ),
                ""
            ),
            IFERROR(
                INDEX(Hulpsheets!$AH$3:$AK$18,
                    MATCH($C$9,Hulpsheets!$AG$3:$AG$18,0),
                    MATCH($C$6,Hulpsheets!$AH$3:$AK$3,0)
                ),
                ""
            )
        ),
        IF($L21="Niet-economische activiteit",
            100%,
            IF(Basisgegevens!$C$5="Ja",
                IFERROR(
                    INDEX(Hulpsheets!$AO$3:$AR$18,
                        MATCH($C$9,Hulpsheets!$AN$3:$AN$18,0),
                        MATCH($C$6,Hulpsheets!$AO$3:$AR$3,0)
                    ),
                    ""
                ),
                IFERROR(
                    INDEX(Hulpsheets!$AH$3:$AK$18,
                        MATCH($C$9,Hulpsheets!$AG$3:$AG$18,0),
                        MATCH($C$6,Hulpsheets!$AH$3:$AK$3,0)
                    ),
                    ""
                )
            )
        )
    )
)</f>
        <v/>
      </c>
      <c r="N21" s="397">
        <f t="shared" si="2"/>
        <v>0</v>
      </c>
      <c r="O21" s="395" t="str">
        <f t="shared" si="7"/>
        <v/>
      </c>
      <c r="P21" s="86" t="str">
        <f t="shared" si="8"/>
        <v/>
      </c>
      <c r="R21" s="404"/>
      <c r="S21" s="403" t="str">
        <f t="shared" si="9"/>
        <v/>
      </c>
      <c r="T21" s="130" t="str">
        <f t="shared" si="10"/>
        <v/>
      </c>
      <c r="U21" s="70"/>
      <c r="V21" s="404"/>
      <c r="W21" s="70"/>
      <c r="X21" s="404"/>
      <c r="Z21" s="407" t="str">
        <f t="shared" si="11"/>
        <v/>
      </c>
      <c r="AA21" s="130" t="str">
        <f t="shared" si="3"/>
        <v/>
      </c>
      <c r="AB21" s="407" t="str">
        <f t="shared" si="4"/>
        <v/>
      </c>
      <c r="AC21" s="130" t="str">
        <f t="shared" si="5"/>
        <v/>
      </c>
      <c r="AD21" s="461"/>
    </row>
    <row r="22" spans="1:30" x14ac:dyDescent="0.2">
      <c r="A22" s="6"/>
      <c r="B22" s="98"/>
      <c r="C22" s="323" t="str">
        <f t="shared" si="0"/>
        <v/>
      </c>
      <c r="D22" s="20"/>
      <c r="E22" s="125"/>
      <c r="F22" s="34">
        <f>IFERROR(IF(C22="UNL",INDEX(Tabel_UNL,MATCH($E22,Hulpsheets!$P$3:$P$123,0),MATCH($D22,Hulpsheets!$P$3:$U$3,0)),IF(C22="NFU",INDEX(Tabel_NFU,MATCH($E22,Hulpsheets!$W$3:$W$99,0),MATCH($D22,Hulpsheets!$W$3:$AC$3,0)),IF(C22="Overig",0,0))),0)</f>
        <v>0</v>
      </c>
      <c r="G22" s="356"/>
      <c r="H22" s="128"/>
      <c r="I22" s="1">
        <f t="shared" si="6"/>
        <v>0</v>
      </c>
      <c r="J22" s="1">
        <f t="shared" si="12"/>
        <v>0</v>
      </c>
      <c r="K22" s="359"/>
      <c r="L22" s="429" t="s">
        <v>120</v>
      </c>
      <c r="M22" s="257" t="str">
        <f>IF(LEN($C$5)&lt;=1,
    "",
    IF(
        OR($C$5="Overige (zorg-)instellingen",$C$5="Onderneming"),
        IF(Basisgegevens!$C$5="Ja",
            IFERROR(
                INDEX(Hulpsheets!$AO$3:$AR$18,
                    MATCH($C$9,Hulpsheets!$AN$3:$AN$18,0),
                    MATCH($C$6,Hulpsheets!$AO$3:$AR$3,0)
                ),
                ""
            ),
            IFERROR(
                INDEX(Hulpsheets!$AH$3:$AK$18,
                    MATCH($C$9,Hulpsheets!$AG$3:$AG$18,0),
                    MATCH($C$6,Hulpsheets!$AH$3:$AK$3,0)
                ),
                ""
            )
        ),
        IF($L22="Niet-economische activiteit",
            100%,
            IF(Basisgegevens!$C$5="Ja",
                IFERROR(
                    INDEX(Hulpsheets!$AO$3:$AR$18,
                        MATCH($C$9,Hulpsheets!$AN$3:$AN$18,0),
                        MATCH($C$6,Hulpsheets!$AO$3:$AR$3,0)
                    ),
                    ""
                ),
                IFERROR(
                    INDEX(Hulpsheets!$AH$3:$AK$18,
                        MATCH($C$9,Hulpsheets!$AG$3:$AG$18,0),
                        MATCH($C$6,Hulpsheets!$AH$3:$AK$3,0)
                    ),
                    ""
                )
            )
        )
    )
)</f>
        <v/>
      </c>
      <c r="N22" s="397">
        <f t="shared" si="2"/>
        <v>0</v>
      </c>
      <c r="O22" s="395" t="str">
        <f t="shared" si="7"/>
        <v/>
      </c>
      <c r="P22" s="86" t="str">
        <f t="shared" si="8"/>
        <v/>
      </c>
      <c r="R22" s="404"/>
      <c r="S22" s="403" t="str">
        <f t="shared" si="9"/>
        <v/>
      </c>
      <c r="T22" s="130" t="str">
        <f>IFERROR(R22-S22,"")</f>
        <v/>
      </c>
      <c r="U22" s="70"/>
      <c r="V22" s="404"/>
      <c r="W22" s="70"/>
      <c r="X22" s="404"/>
      <c r="Z22" s="407" t="str">
        <f t="shared" si="11"/>
        <v/>
      </c>
      <c r="AA22" s="130" t="str">
        <f t="shared" si="3"/>
        <v/>
      </c>
      <c r="AB22" s="407" t="str">
        <f t="shared" si="4"/>
        <v/>
      </c>
      <c r="AC22" s="130" t="str">
        <f t="shared" si="5"/>
        <v/>
      </c>
      <c r="AD22" s="461"/>
    </row>
    <row r="23" spans="1:30" x14ac:dyDescent="0.2">
      <c r="A23" s="6"/>
      <c r="B23" s="98"/>
      <c r="C23" s="323" t="str">
        <f t="shared" si="0"/>
        <v/>
      </c>
      <c r="D23" s="20"/>
      <c r="E23" s="125"/>
      <c r="F23" s="34">
        <f>IFERROR(IF(C23="UNL",INDEX(Tabel_UNL,MATCH($E23,Hulpsheets!$P$3:$P$123,0),MATCH($D23,Hulpsheets!$P$3:$U$3,0)),IF(C23="NFU",INDEX(Tabel_NFU,MATCH($E23,Hulpsheets!$W$3:$W$99,0),MATCH($D23,Hulpsheets!$W$3:$AC$3,0)),IF(C23="Overig",0,0))),0)</f>
        <v>0</v>
      </c>
      <c r="G23" s="356"/>
      <c r="H23" s="128"/>
      <c r="I23" s="1">
        <f t="shared" si="6"/>
        <v>0</v>
      </c>
      <c r="J23" s="1">
        <f t="shared" si="12"/>
        <v>0</v>
      </c>
      <c r="K23" s="359"/>
      <c r="L23" s="429" t="s">
        <v>120</v>
      </c>
      <c r="M23" s="257" t="str">
        <f>IF(LEN($C$5)&lt;=1,
    "",
    IF(
        OR($C$5="Overige (zorg-)instellingen",$C$5="Onderneming"),
        IF(Basisgegevens!$C$5="Ja",
            IFERROR(
                INDEX(Hulpsheets!$AO$3:$AR$18,
                    MATCH($C$9,Hulpsheets!$AN$3:$AN$18,0),
                    MATCH($C$6,Hulpsheets!$AO$3:$AR$3,0)
                ),
                ""
            ),
            IFERROR(
                INDEX(Hulpsheets!$AH$3:$AK$18,
                    MATCH($C$9,Hulpsheets!$AG$3:$AG$18,0),
                    MATCH($C$6,Hulpsheets!$AH$3:$AK$3,0)
                ),
                ""
            )
        ),
        IF($L23="Niet-economische activiteit",
            100%,
            IF(Basisgegevens!$C$5="Ja",
                IFERROR(
                    INDEX(Hulpsheets!$AO$3:$AR$18,
                        MATCH($C$9,Hulpsheets!$AN$3:$AN$18,0),
                        MATCH($C$6,Hulpsheets!$AO$3:$AR$3,0)
                    ),
                    ""
                ),
                IFERROR(
                    INDEX(Hulpsheets!$AH$3:$AK$18,
                        MATCH($C$9,Hulpsheets!$AG$3:$AG$18,0),
                        MATCH($C$6,Hulpsheets!$AH$3:$AK$3,0)
                    ),
                    ""
                )
            )
        )
    )
)</f>
        <v/>
      </c>
      <c r="N23" s="397">
        <f t="shared" si="2"/>
        <v>0</v>
      </c>
      <c r="O23" s="395" t="str">
        <f t="shared" si="7"/>
        <v/>
      </c>
      <c r="P23" s="86" t="str">
        <f t="shared" si="8"/>
        <v/>
      </c>
      <c r="R23" s="404"/>
      <c r="S23" s="403" t="str">
        <f t="shared" si="9"/>
        <v/>
      </c>
      <c r="T23" s="130" t="str">
        <f t="shared" si="10"/>
        <v/>
      </c>
      <c r="U23" s="70"/>
      <c r="V23" s="404"/>
      <c r="W23" s="70"/>
      <c r="X23" s="404"/>
      <c r="Z23" s="407" t="str">
        <f t="shared" si="11"/>
        <v/>
      </c>
      <c r="AA23" s="130" t="str">
        <f t="shared" si="3"/>
        <v/>
      </c>
      <c r="AB23" s="407" t="str">
        <f t="shared" si="4"/>
        <v/>
      </c>
      <c r="AC23" s="130" t="str">
        <f t="shared" si="5"/>
        <v/>
      </c>
      <c r="AD23" s="461"/>
    </row>
    <row r="24" spans="1:30" x14ac:dyDescent="0.2">
      <c r="A24" s="6"/>
      <c r="B24" s="98"/>
      <c r="C24" s="323" t="str">
        <f t="shared" si="0"/>
        <v/>
      </c>
      <c r="D24" s="20"/>
      <c r="E24" s="125"/>
      <c r="F24" s="34">
        <f>IFERROR(IF(C24="UNL",INDEX(Tabel_UNL,MATCH($E24,Hulpsheets!$P$3:$P$123,0),MATCH($D24,Hulpsheets!$P$3:$U$3,0)),IF(C24="NFU",INDEX(Tabel_NFU,MATCH($E24,Hulpsheets!$W$3:$W$99,0),MATCH($D24,Hulpsheets!$W$3:$AC$3,0)),IF(C24="Overig",0,0))),0)</f>
        <v>0</v>
      </c>
      <c r="G24" s="356"/>
      <c r="H24" s="128"/>
      <c r="I24" s="1">
        <f t="shared" si="6"/>
        <v>0</v>
      </c>
      <c r="J24" s="1">
        <f t="shared" si="12"/>
        <v>0</v>
      </c>
      <c r="K24" s="359"/>
      <c r="L24" s="429" t="s">
        <v>120</v>
      </c>
      <c r="M24" s="257" t="str">
        <f>IF(LEN($C$5)&lt;=1,
    "",
    IF(
        OR($C$5="Overige (zorg-)instellingen",$C$5="Onderneming"),
        IF(Basisgegevens!$C$5="Ja",
            IFERROR(
                INDEX(Hulpsheets!$AO$3:$AR$18,
                    MATCH($C$9,Hulpsheets!$AN$3:$AN$18,0),
                    MATCH($C$6,Hulpsheets!$AO$3:$AR$3,0)
                ),
                ""
            ),
            IFERROR(
                INDEX(Hulpsheets!$AH$3:$AK$18,
                    MATCH($C$9,Hulpsheets!$AG$3:$AG$18,0),
                    MATCH($C$6,Hulpsheets!$AH$3:$AK$3,0)
                ),
                ""
            )
        ),
        IF($L24="Niet-economische activiteit",
            100%,
            IF(Basisgegevens!$C$5="Ja",
                IFERROR(
                    INDEX(Hulpsheets!$AO$3:$AR$18,
                        MATCH($C$9,Hulpsheets!$AN$3:$AN$18,0),
                        MATCH($C$6,Hulpsheets!$AO$3:$AR$3,0)
                    ),
                    ""
                ),
                IFERROR(
                    INDEX(Hulpsheets!$AH$3:$AK$18,
                        MATCH($C$9,Hulpsheets!$AG$3:$AG$18,0),
                        MATCH($C$6,Hulpsheets!$AH$3:$AK$3,0)
                    ),
                    ""
                )
            )
        )
    )
)</f>
        <v/>
      </c>
      <c r="N24" s="397">
        <f t="shared" si="2"/>
        <v>0</v>
      </c>
      <c r="O24" s="395" t="str">
        <f t="shared" si="7"/>
        <v/>
      </c>
      <c r="P24" s="86" t="str">
        <f t="shared" si="8"/>
        <v/>
      </c>
      <c r="R24" s="404"/>
      <c r="S24" s="403" t="str">
        <f t="shared" si="9"/>
        <v/>
      </c>
      <c r="T24" s="130" t="str">
        <f t="shared" si="10"/>
        <v/>
      </c>
      <c r="U24" s="70"/>
      <c r="V24" s="404"/>
      <c r="W24" s="70"/>
      <c r="X24" s="404"/>
      <c r="Z24" s="407" t="str">
        <f t="shared" si="11"/>
        <v/>
      </c>
      <c r="AA24" s="130" t="str">
        <f t="shared" si="3"/>
        <v/>
      </c>
      <c r="AB24" s="407" t="str">
        <f t="shared" si="4"/>
        <v/>
      </c>
      <c r="AC24" s="130" t="str">
        <f t="shared" si="5"/>
        <v/>
      </c>
      <c r="AD24" s="461"/>
    </row>
    <row r="25" spans="1:30" x14ac:dyDescent="0.2">
      <c r="A25" s="6"/>
      <c r="B25" s="98"/>
      <c r="C25" s="323" t="str">
        <f t="shared" si="0"/>
        <v/>
      </c>
      <c r="D25" s="20"/>
      <c r="E25" s="125"/>
      <c r="F25" s="34">
        <f>IFERROR(IF(C25="UNL",INDEX(Tabel_UNL,MATCH($E25,Hulpsheets!$P$3:$P$123,0),MATCH($D25,Hulpsheets!$P$3:$U$3,0)),IF(C25="NFU",INDEX(Tabel_NFU,MATCH($E25,Hulpsheets!$W$3:$W$99,0),MATCH($D25,Hulpsheets!$W$3:$AC$3,0)),IF(C25="Overig",0,0))),0)</f>
        <v>0</v>
      </c>
      <c r="G25" s="356"/>
      <c r="H25" s="128"/>
      <c r="I25" s="1">
        <f t="shared" si="6"/>
        <v>0</v>
      </c>
      <c r="J25" s="1">
        <f t="shared" si="12"/>
        <v>0</v>
      </c>
      <c r="K25" s="359"/>
      <c r="L25" s="429" t="s">
        <v>120</v>
      </c>
      <c r="M25" s="257" t="str">
        <f>IF(LEN($C$5)&lt;=1,
    "",
    IF(
        OR($C$5="Overige (zorg-)instellingen",$C$5="Onderneming"),
        IF(Basisgegevens!$C$5="Ja",
            IFERROR(
                INDEX(Hulpsheets!$AO$3:$AR$18,
                    MATCH($C$9,Hulpsheets!$AN$3:$AN$18,0),
                    MATCH($C$6,Hulpsheets!$AO$3:$AR$3,0)
                ),
                ""
            ),
            IFERROR(
                INDEX(Hulpsheets!$AH$3:$AK$18,
                    MATCH($C$9,Hulpsheets!$AG$3:$AG$18,0),
                    MATCH($C$6,Hulpsheets!$AH$3:$AK$3,0)
                ),
                ""
            )
        ),
        IF($L25="Niet-economische activiteit",
            100%,
            IF(Basisgegevens!$C$5="Ja",
                IFERROR(
                    INDEX(Hulpsheets!$AO$3:$AR$18,
                        MATCH($C$9,Hulpsheets!$AN$3:$AN$18,0),
                        MATCH($C$6,Hulpsheets!$AO$3:$AR$3,0)
                    ),
                    ""
                ),
                IFERROR(
                    INDEX(Hulpsheets!$AH$3:$AK$18,
                        MATCH($C$9,Hulpsheets!$AG$3:$AG$18,0),
                        MATCH($C$6,Hulpsheets!$AH$3:$AK$3,0)
                    ),
                    ""
                )
            )
        )
    )
)</f>
        <v/>
      </c>
      <c r="N25" s="397">
        <f t="shared" si="2"/>
        <v>0</v>
      </c>
      <c r="O25" s="395" t="str">
        <f t="shared" si="7"/>
        <v/>
      </c>
      <c r="P25" s="86" t="str">
        <f t="shared" si="8"/>
        <v/>
      </c>
      <c r="R25" s="404"/>
      <c r="S25" s="403" t="str">
        <f t="shared" si="9"/>
        <v/>
      </c>
      <c r="T25" s="130" t="str">
        <f t="shared" si="10"/>
        <v/>
      </c>
      <c r="U25" s="70"/>
      <c r="V25" s="404"/>
      <c r="W25" s="70"/>
      <c r="X25" s="404"/>
      <c r="Z25" s="407" t="str">
        <f t="shared" si="11"/>
        <v/>
      </c>
      <c r="AA25" s="130" t="str">
        <f t="shared" si="3"/>
        <v/>
      </c>
      <c r="AB25" s="407" t="str">
        <f t="shared" si="4"/>
        <v/>
      </c>
      <c r="AC25" s="130" t="str">
        <f t="shared" si="5"/>
        <v/>
      </c>
      <c r="AD25" s="461"/>
    </row>
    <row r="26" spans="1:30" x14ac:dyDescent="0.2">
      <c r="A26" s="6"/>
      <c r="B26" s="98"/>
      <c r="C26" s="323" t="str">
        <f t="shared" si="0"/>
        <v/>
      </c>
      <c r="D26" s="20"/>
      <c r="E26" s="125"/>
      <c r="F26" s="34">
        <f>IFERROR(IF(C26="UNL",INDEX(Tabel_UNL,MATCH($E26,Hulpsheets!$P$3:$P$123,0),MATCH($D26,Hulpsheets!$P$3:$U$3,0)),IF(C26="NFU",INDEX(Tabel_NFU,MATCH($E26,Hulpsheets!$W$3:$W$99,0),MATCH($D26,Hulpsheets!$W$3:$AC$3,0)),IF(C26="Overig",0,0))),0)</f>
        <v>0</v>
      </c>
      <c r="G26" s="356"/>
      <c r="H26" s="128"/>
      <c r="I26" s="1">
        <f t="shared" si="6"/>
        <v>0</v>
      </c>
      <c r="J26" s="1">
        <f t="shared" si="12"/>
        <v>0</v>
      </c>
      <c r="K26" s="359"/>
      <c r="L26" s="429" t="s">
        <v>120</v>
      </c>
      <c r="M26" s="257" t="str">
        <f>IF(LEN($C$5)&lt;=1,
    "",
    IF(
        OR($C$5="Overige (zorg-)instellingen",$C$5="Onderneming"),
        IF(Basisgegevens!$C$5="Ja",
            IFERROR(
                INDEX(Hulpsheets!$AO$3:$AR$18,
                    MATCH($C$9,Hulpsheets!$AN$3:$AN$18,0),
                    MATCH($C$6,Hulpsheets!$AO$3:$AR$3,0)
                ),
                ""
            ),
            IFERROR(
                INDEX(Hulpsheets!$AH$3:$AK$18,
                    MATCH($C$9,Hulpsheets!$AG$3:$AG$18,0),
                    MATCH($C$6,Hulpsheets!$AH$3:$AK$3,0)
                ),
                ""
            )
        ),
        IF($L26="Niet-economische activiteit",
            100%,
            IF(Basisgegevens!$C$5="Ja",
                IFERROR(
                    INDEX(Hulpsheets!$AO$3:$AR$18,
                        MATCH($C$9,Hulpsheets!$AN$3:$AN$18,0),
                        MATCH($C$6,Hulpsheets!$AO$3:$AR$3,0)
                    ),
                    ""
                ),
                IFERROR(
                    INDEX(Hulpsheets!$AH$3:$AK$18,
                        MATCH($C$9,Hulpsheets!$AG$3:$AG$18,0),
                        MATCH($C$6,Hulpsheets!$AH$3:$AK$3,0)
                    ),
                    ""
                )
            )
        )
    )
)</f>
        <v/>
      </c>
      <c r="N26" s="397">
        <f t="shared" si="2"/>
        <v>0</v>
      </c>
      <c r="O26" s="395" t="str">
        <f t="shared" si="7"/>
        <v/>
      </c>
      <c r="P26" s="86" t="str">
        <f t="shared" si="8"/>
        <v/>
      </c>
      <c r="R26" s="404"/>
      <c r="S26" s="403" t="str">
        <f t="shared" si="9"/>
        <v/>
      </c>
      <c r="T26" s="130" t="str">
        <f t="shared" si="10"/>
        <v/>
      </c>
      <c r="U26" s="70"/>
      <c r="V26" s="404"/>
      <c r="W26" s="70"/>
      <c r="X26" s="404"/>
      <c r="Z26" s="407" t="str">
        <f t="shared" si="11"/>
        <v/>
      </c>
      <c r="AA26" s="130" t="str">
        <f t="shared" si="3"/>
        <v/>
      </c>
      <c r="AB26" s="407" t="str">
        <f t="shared" si="4"/>
        <v/>
      </c>
      <c r="AC26" s="130" t="str">
        <f t="shared" si="5"/>
        <v/>
      </c>
      <c r="AD26" s="461"/>
    </row>
    <row r="27" spans="1:30" ht="13.5" thickBot="1" x14ac:dyDescent="0.25">
      <c r="A27" s="6"/>
      <c r="B27" s="98"/>
      <c r="C27" s="323" t="str">
        <f t="shared" si="0"/>
        <v/>
      </c>
      <c r="D27" s="20"/>
      <c r="E27" s="125"/>
      <c r="F27" s="34">
        <f>IFERROR(IF(C27="UNL",INDEX(Tabel_UNL,MATCH($E27,Hulpsheets!$P$3:$P$123,0),MATCH($D27,Hulpsheets!$P$3:$U$3,0)),IF(C27="NFU",INDEX(Tabel_NFU,MATCH($E27,Hulpsheets!$W$3:$W$99,0),MATCH($D27,Hulpsheets!$W$3:$AC$3,0)),IF(C27="Overig",0,0))),0)</f>
        <v>0</v>
      </c>
      <c r="G27" s="356"/>
      <c r="H27" s="128"/>
      <c r="I27" s="1">
        <f t="shared" si="6"/>
        <v>0</v>
      </c>
      <c r="J27" s="1">
        <f t="shared" si="12"/>
        <v>0</v>
      </c>
      <c r="K27" s="359"/>
      <c r="L27" s="429" t="s">
        <v>120</v>
      </c>
      <c r="M27" s="257" t="str">
        <f>IF(LEN($C$5)&lt;=1,
    "",
    IF(
        OR($C$5="Overige (zorg-)instellingen",$C$5="Onderneming"),
        IF(Basisgegevens!$C$5="Ja",
            IFERROR(
                INDEX(Hulpsheets!$AO$3:$AR$18,
                    MATCH($C$9,Hulpsheets!$AN$3:$AN$18,0),
                    MATCH($C$6,Hulpsheets!$AO$3:$AR$3,0)
                ),
                ""
            ),
            IFERROR(
                INDEX(Hulpsheets!$AH$3:$AK$18,
                    MATCH($C$9,Hulpsheets!$AG$3:$AG$18,0),
                    MATCH($C$6,Hulpsheets!$AH$3:$AK$3,0)
                ),
                ""
            )
        ),
        IF($L27="Niet-economische activiteit",
            100%,
            IF(Basisgegevens!$C$5="Ja",
                IFERROR(
                    INDEX(Hulpsheets!$AO$3:$AR$18,
                        MATCH($C$9,Hulpsheets!$AN$3:$AN$18,0),
                        MATCH($C$6,Hulpsheets!$AO$3:$AR$3,0)
                    ),
                    ""
                ),
                IFERROR(
                    INDEX(Hulpsheets!$AH$3:$AK$18,
                        MATCH($C$9,Hulpsheets!$AG$3:$AG$18,0),
                        MATCH($C$6,Hulpsheets!$AH$3:$AK$3,0)
                    ),
                    ""
                )
            )
        )
    )
)</f>
        <v/>
      </c>
      <c r="N27" s="397">
        <f t="shared" si="2"/>
        <v>0</v>
      </c>
      <c r="O27" s="395" t="str">
        <f t="shared" si="7"/>
        <v/>
      </c>
      <c r="P27" s="86" t="str">
        <f t="shared" si="8"/>
        <v/>
      </c>
      <c r="R27" s="404"/>
      <c r="S27" s="403" t="str">
        <f t="shared" si="9"/>
        <v/>
      </c>
      <c r="T27" s="130" t="str">
        <f t="shared" si="10"/>
        <v/>
      </c>
      <c r="U27" s="70"/>
      <c r="V27" s="404"/>
      <c r="W27" s="70"/>
      <c r="X27" s="404"/>
      <c r="Z27" s="407" t="str">
        <f t="shared" si="11"/>
        <v/>
      </c>
      <c r="AA27" s="130" t="str">
        <f t="shared" si="3"/>
        <v/>
      </c>
      <c r="AB27" s="407" t="str">
        <f t="shared" si="4"/>
        <v/>
      </c>
      <c r="AC27" s="130" t="str">
        <f t="shared" si="5"/>
        <v/>
      </c>
      <c r="AD27" s="461"/>
    </row>
    <row r="28" spans="1:30" ht="13.5" hidden="1" outlineLevel="1" thickBot="1" x14ac:dyDescent="0.25">
      <c r="A28" s="6"/>
      <c r="B28" s="98"/>
      <c r="C28" s="323" t="str">
        <f t="shared" si="0"/>
        <v/>
      </c>
      <c r="D28" s="20"/>
      <c r="E28" s="125"/>
      <c r="F28" s="34">
        <f>IFERROR(IF(C28="UNL",INDEX(Tabel_UNL,MATCH($E28,Hulpsheets!$P$3:$P$123,0),MATCH($D28,Hulpsheets!$P$3:$U$3,0)),IF(C28="NFU",INDEX(Tabel_NFU,MATCH($E28,Hulpsheets!$W$3:$W$99,0),MATCH($D28,Hulpsheets!$W$3:$AC$3,0)),IF(C28="Overig",0,0))),0)</f>
        <v>0</v>
      </c>
      <c r="G28" s="356"/>
      <c r="H28" s="128"/>
      <c r="I28" s="1">
        <f t="shared" si="6"/>
        <v>0</v>
      </c>
      <c r="J28" s="1">
        <f t="shared" si="12"/>
        <v>0</v>
      </c>
      <c r="K28" s="359"/>
      <c r="L28" s="429" t="s">
        <v>120</v>
      </c>
      <c r="M28" s="257" t="str">
        <f>IF(LEN($C$5)&lt;=1,
    "",
    IF(
        OR($C$5="Overige (zorg-)instellingen",$C$5="Onderneming"),
        IF(Basisgegevens!$C$5="Ja",
            IFERROR(
                INDEX(Hulpsheets!$AO$3:$AR$18,
                    MATCH($C$9,Hulpsheets!$AN$3:$AN$18,0),
                    MATCH($C$6,Hulpsheets!$AO$3:$AR$3,0)
                ),
                ""
            ),
            IFERROR(
                INDEX(Hulpsheets!$AH$3:$AK$18,
                    MATCH($C$9,Hulpsheets!$AG$3:$AG$18,0),
                    MATCH($C$6,Hulpsheets!$AH$3:$AK$3,0)
                ),
                ""
            )
        ),
        IF($L28="Niet-economische activiteit",
            100%,
            IF(Basisgegevens!$C$5="Ja",
                IFERROR(
                    INDEX(Hulpsheets!$AO$3:$AR$18,
                        MATCH($C$9,Hulpsheets!$AN$3:$AN$18,0),
                        MATCH($C$6,Hulpsheets!$AO$3:$AR$3,0)
                    ),
                    ""
                ),
                IFERROR(
                    INDEX(Hulpsheets!$AH$3:$AK$18,
                        MATCH($C$9,Hulpsheets!$AG$3:$AG$18,0),
                        MATCH($C$6,Hulpsheets!$AH$3:$AK$3,0)
                    ),
                    ""
                )
            )
        )
    )
)</f>
        <v/>
      </c>
      <c r="N28" s="397">
        <f t="shared" si="2"/>
        <v>0</v>
      </c>
      <c r="O28" s="77" t="str">
        <f t="shared" si="7"/>
        <v/>
      </c>
      <c r="P28" s="86" t="str">
        <f t="shared" si="8"/>
        <v/>
      </c>
      <c r="R28" s="404"/>
      <c r="S28" s="403" t="str">
        <f t="shared" si="9"/>
        <v/>
      </c>
      <c r="T28" s="130" t="str">
        <f t="shared" si="10"/>
        <v/>
      </c>
      <c r="U28" s="70"/>
      <c r="V28" s="404"/>
      <c r="W28" s="70"/>
      <c r="X28" s="404"/>
      <c r="Z28" s="407" t="str">
        <f t="shared" si="11"/>
        <v/>
      </c>
      <c r="AA28" s="130" t="str">
        <f t="shared" si="3"/>
        <v/>
      </c>
      <c r="AB28" s="407" t="str">
        <f t="shared" si="4"/>
        <v/>
      </c>
      <c r="AC28" s="130" t="str">
        <f t="shared" si="5"/>
        <v/>
      </c>
      <c r="AD28" s="461"/>
    </row>
    <row r="29" spans="1:30" ht="13.5" hidden="1" outlineLevel="1" thickBot="1" x14ac:dyDescent="0.25">
      <c r="A29" s="6"/>
      <c r="B29" s="98"/>
      <c r="C29" s="323" t="str">
        <f t="shared" si="0"/>
        <v/>
      </c>
      <c r="D29" s="20"/>
      <c r="E29" s="125"/>
      <c r="F29" s="34">
        <f>IFERROR(IF(C29="UNL",INDEX(Tabel_UNL,MATCH($E29,Hulpsheets!$P$3:$P$123,0),MATCH($D29,Hulpsheets!$P$3:$U$3,0)),IF(C29="NFU",INDEX(Tabel_NFU,MATCH($E29,Hulpsheets!$W$3:$W$99,0),MATCH($D29,Hulpsheets!$W$3:$AC$3,0)),IF(C29="Overig",0,0))),0)</f>
        <v>0</v>
      </c>
      <c r="G29" s="356"/>
      <c r="H29" s="128"/>
      <c r="I29" s="1">
        <f t="shared" si="6"/>
        <v>0</v>
      </c>
      <c r="J29" s="1">
        <f t="shared" si="12"/>
        <v>0</v>
      </c>
      <c r="K29" s="359"/>
      <c r="L29" s="429" t="s">
        <v>120</v>
      </c>
      <c r="M29" s="257" t="str">
        <f>IF(LEN($C$5)&lt;=1,
    "",
    IF(
        OR($C$5="Overige (zorg-)instellingen",$C$5="Onderneming"),
        IF(Basisgegevens!$C$5="Ja",
            IFERROR(
                INDEX(Hulpsheets!$AO$3:$AR$18,
                    MATCH($C$9,Hulpsheets!$AN$3:$AN$18,0),
                    MATCH($C$6,Hulpsheets!$AO$3:$AR$3,0)
                ),
                ""
            ),
            IFERROR(
                INDEX(Hulpsheets!$AH$3:$AK$18,
                    MATCH($C$9,Hulpsheets!$AG$3:$AG$18,0),
                    MATCH($C$6,Hulpsheets!$AH$3:$AK$3,0)
                ),
                ""
            )
        ),
        IF($L29="Niet-economische activiteit",
            100%,
            IF(Basisgegevens!$C$5="Ja",
                IFERROR(
                    INDEX(Hulpsheets!$AO$3:$AR$18,
                        MATCH($C$9,Hulpsheets!$AN$3:$AN$18,0),
                        MATCH($C$6,Hulpsheets!$AO$3:$AR$3,0)
                    ),
                    ""
                ),
                IFERROR(
                    INDEX(Hulpsheets!$AH$3:$AK$18,
                        MATCH($C$9,Hulpsheets!$AG$3:$AG$18,0),
                        MATCH($C$6,Hulpsheets!$AH$3:$AK$3,0)
                    ),
                    ""
                )
            )
        )
    )
)</f>
        <v/>
      </c>
      <c r="N29" s="397">
        <f t="shared" si="2"/>
        <v>0</v>
      </c>
      <c r="O29" s="77" t="str">
        <f t="shared" si="7"/>
        <v/>
      </c>
      <c r="P29" s="86" t="str">
        <f t="shared" si="8"/>
        <v/>
      </c>
      <c r="R29" s="404"/>
      <c r="S29" s="403" t="str">
        <f t="shared" si="9"/>
        <v/>
      </c>
      <c r="T29" s="130" t="str">
        <f t="shared" si="10"/>
        <v/>
      </c>
      <c r="U29" s="70"/>
      <c r="V29" s="404"/>
      <c r="W29" s="70"/>
      <c r="X29" s="404"/>
      <c r="Z29" s="407" t="str">
        <f t="shared" si="11"/>
        <v/>
      </c>
      <c r="AA29" s="130" t="str">
        <f t="shared" si="3"/>
        <v/>
      </c>
      <c r="AB29" s="407" t="str">
        <f t="shared" si="4"/>
        <v/>
      </c>
      <c r="AC29" s="130" t="str">
        <f t="shared" si="5"/>
        <v/>
      </c>
      <c r="AD29" s="461"/>
    </row>
    <row r="30" spans="1:30" ht="13.5" hidden="1" outlineLevel="1" thickBot="1" x14ac:dyDescent="0.25">
      <c r="A30" s="6"/>
      <c r="B30" s="98"/>
      <c r="C30" s="323" t="str">
        <f t="shared" si="0"/>
        <v/>
      </c>
      <c r="D30" s="20"/>
      <c r="E30" s="125"/>
      <c r="F30" s="34">
        <f>IFERROR(IF(C30="UNL",INDEX(Tabel_UNL,MATCH($E30,Hulpsheets!$P$3:$P$123,0),MATCH($D30,Hulpsheets!$P$3:$U$3,0)),IF(C30="NFU",INDEX(Tabel_NFU,MATCH($E30,Hulpsheets!$W$3:$W$99,0),MATCH($D30,Hulpsheets!$W$3:$AC$3,0)),IF(C30="Overig",0,0))),0)</f>
        <v>0</v>
      </c>
      <c r="G30" s="356"/>
      <c r="H30" s="128"/>
      <c r="I30" s="1">
        <f t="shared" si="6"/>
        <v>0</v>
      </c>
      <c r="J30" s="1">
        <f t="shared" si="12"/>
        <v>0</v>
      </c>
      <c r="K30" s="359"/>
      <c r="L30" s="429" t="s">
        <v>120</v>
      </c>
      <c r="M30" s="257" t="str">
        <f>IF(LEN($C$5)&lt;=1,
    "",
    IF(
        OR($C$5="Overige (zorg-)instellingen",$C$5="Onderneming"),
        IF(Basisgegevens!$C$5="Ja",
            IFERROR(
                INDEX(Hulpsheets!$AO$3:$AR$18,
                    MATCH($C$9,Hulpsheets!$AN$3:$AN$18,0),
                    MATCH($C$6,Hulpsheets!$AO$3:$AR$3,0)
                ),
                ""
            ),
            IFERROR(
                INDEX(Hulpsheets!$AH$3:$AK$18,
                    MATCH($C$9,Hulpsheets!$AG$3:$AG$18,0),
                    MATCH($C$6,Hulpsheets!$AH$3:$AK$3,0)
                ),
                ""
            )
        ),
        IF($L30="Niet-economische activiteit",
            100%,
            IF(Basisgegevens!$C$5="Ja",
                IFERROR(
                    INDEX(Hulpsheets!$AO$3:$AR$18,
                        MATCH($C$9,Hulpsheets!$AN$3:$AN$18,0),
                        MATCH($C$6,Hulpsheets!$AO$3:$AR$3,0)
                    ),
                    ""
                ),
                IFERROR(
                    INDEX(Hulpsheets!$AH$3:$AK$18,
                        MATCH($C$9,Hulpsheets!$AG$3:$AG$18,0),
                        MATCH($C$6,Hulpsheets!$AH$3:$AK$3,0)
                    ),
                    ""
                )
            )
        )
    )
)</f>
        <v/>
      </c>
      <c r="N30" s="397">
        <f t="shared" si="2"/>
        <v>0</v>
      </c>
      <c r="O30" s="77" t="str">
        <f t="shared" si="7"/>
        <v/>
      </c>
      <c r="P30" s="86" t="str">
        <f t="shared" si="8"/>
        <v/>
      </c>
      <c r="R30" s="404"/>
      <c r="S30" s="403" t="str">
        <f t="shared" si="9"/>
        <v/>
      </c>
      <c r="T30" s="130" t="str">
        <f t="shared" si="10"/>
        <v/>
      </c>
      <c r="U30" s="70"/>
      <c r="V30" s="404"/>
      <c r="W30" s="70"/>
      <c r="X30" s="404"/>
      <c r="Z30" s="407" t="str">
        <f t="shared" si="11"/>
        <v/>
      </c>
      <c r="AA30" s="130" t="str">
        <f t="shared" si="3"/>
        <v/>
      </c>
      <c r="AB30" s="407" t="str">
        <f t="shared" si="4"/>
        <v/>
      </c>
      <c r="AC30" s="130" t="str">
        <f t="shared" si="5"/>
        <v/>
      </c>
      <c r="AD30" s="461"/>
    </row>
    <row r="31" spans="1:30" ht="13.5" hidden="1" outlineLevel="1" thickBot="1" x14ac:dyDescent="0.25">
      <c r="A31" s="6"/>
      <c r="B31" s="98"/>
      <c r="C31" s="323" t="str">
        <f t="shared" si="0"/>
        <v/>
      </c>
      <c r="D31" s="20"/>
      <c r="E31" s="125"/>
      <c r="F31" s="34">
        <f>IFERROR(IF(C31="UNL",INDEX(Tabel_UNL,MATCH($E31,Hulpsheets!$P$3:$P$123,0),MATCH($D31,Hulpsheets!$P$3:$U$3,0)),IF(C31="NFU",INDEX(Tabel_NFU,MATCH($E31,Hulpsheets!$W$3:$W$99,0),MATCH($D31,Hulpsheets!$W$3:$AC$3,0)),IF(C31="Overig",0,0))),0)</f>
        <v>0</v>
      </c>
      <c r="G31" s="356"/>
      <c r="H31" s="128"/>
      <c r="I31" s="1">
        <f t="shared" si="6"/>
        <v>0</v>
      </c>
      <c r="J31" s="1">
        <f t="shared" si="12"/>
        <v>0</v>
      </c>
      <c r="K31" s="359"/>
      <c r="L31" s="429" t="s">
        <v>120</v>
      </c>
      <c r="M31" s="257" t="str">
        <f>IF(LEN($C$5)&lt;=1,
    "",
    IF(
        OR($C$5="Overige (zorg-)instellingen",$C$5="Onderneming"),
        IF(Basisgegevens!$C$5="Ja",
            IFERROR(
                INDEX(Hulpsheets!$AO$3:$AR$18,
                    MATCH($C$9,Hulpsheets!$AN$3:$AN$18,0),
                    MATCH($C$6,Hulpsheets!$AO$3:$AR$3,0)
                ),
                ""
            ),
            IFERROR(
                INDEX(Hulpsheets!$AH$3:$AK$18,
                    MATCH($C$9,Hulpsheets!$AG$3:$AG$18,0),
                    MATCH($C$6,Hulpsheets!$AH$3:$AK$3,0)
                ),
                ""
            )
        ),
        IF($L31="Niet-economische activiteit",
            100%,
            IF(Basisgegevens!$C$5="Ja",
                IFERROR(
                    INDEX(Hulpsheets!$AO$3:$AR$18,
                        MATCH($C$9,Hulpsheets!$AN$3:$AN$18,0),
                        MATCH($C$6,Hulpsheets!$AO$3:$AR$3,0)
                    ),
                    ""
                ),
                IFERROR(
                    INDEX(Hulpsheets!$AH$3:$AK$18,
                        MATCH($C$9,Hulpsheets!$AG$3:$AG$18,0),
                        MATCH($C$6,Hulpsheets!$AH$3:$AK$3,0)
                    ),
                    ""
                )
            )
        )
    )
)</f>
        <v/>
      </c>
      <c r="N31" s="397">
        <f t="shared" si="2"/>
        <v>0</v>
      </c>
      <c r="O31" s="77" t="str">
        <f t="shared" si="7"/>
        <v/>
      </c>
      <c r="P31" s="86" t="str">
        <f t="shared" si="8"/>
        <v/>
      </c>
      <c r="R31" s="404"/>
      <c r="S31" s="403" t="str">
        <f t="shared" si="9"/>
        <v/>
      </c>
      <c r="T31" s="130" t="str">
        <f t="shared" si="10"/>
        <v/>
      </c>
      <c r="U31" s="70"/>
      <c r="V31" s="404"/>
      <c r="W31" s="70"/>
      <c r="X31" s="404"/>
      <c r="Z31" s="407" t="str">
        <f t="shared" si="11"/>
        <v/>
      </c>
      <c r="AA31" s="130" t="str">
        <f t="shared" si="3"/>
        <v/>
      </c>
      <c r="AB31" s="407" t="str">
        <f t="shared" si="4"/>
        <v/>
      </c>
      <c r="AC31" s="130" t="str">
        <f t="shared" si="5"/>
        <v/>
      </c>
      <c r="AD31" s="461"/>
    </row>
    <row r="32" spans="1:30" ht="13.5" hidden="1" outlineLevel="1" thickBot="1" x14ac:dyDescent="0.25">
      <c r="A32" s="6"/>
      <c r="B32" s="98"/>
      <c r="C32" s="323" t="str">
        <f t="shared" si="0"/>
        <v/>
      </c>
      <c r="D32" s="20"/>
      <c r="E32" s="125"/>
      <c r="F32" s="34">
        <f>IFERROR(IF(C32="UNL",INDEX(Tabel_UNL,MATCH($E32,Hulpsheets!$P$3:$P$123,0),MATCH($D32,Hulpsheets!$P$3:$U$3,0)),IF(C32="NFU",INDEX(Tabel_NFU,MATCH($E32,Hulpsheets!$W$3:$W$99,0),MATCH($D32,Hulpsheets!$W$3:$AC$3,0)),IF(C32="Overig",0,0))),0)</f>
        <v>0</v>
      </c>
      <c r="G32" s="356"/>
      <c r="H32" s="128"/>
      <c r="I32" s="1">
        <f t="shared" si="6"/>
        <v>0</v>
      </c>
      <c r="J32" s="1">
        <f t="shared" si="12"/>
        <v>0</v>
      </c>
      <c r="K32" s="359"/>
      <c r="L32" s="429" t="s">
        <v>120</v>
      </c>
      <c r="M32" s="257" t="str">
        <f>IF(LEN($C$5)&lt;=1,
    "",
    IF(
        OR($C$5="Overige (zorg-)instellingen",$C$5="Onderneming"),
        IF(Basisgegevens!$C$5="Ja",
            IFERROR(
                INDEX(Hulpsheets!$AO$3:$AR$18,
                    MATCH($C$9,Hulpsheets!$AN$3:$AN$18,0),
                    MATCH($C$6,Hulpsheets!$AO$3:$AR$3,0)
                ),
                ""
            ),
            IFERROR(
                INDEX(Hulpsheets!$AH$3:$AK$18,
                    MATCH($C$9,Hulpsheets!$AG$3:$AG$18,0),
                    MATCH($C$6,Hulpsheets!$AH$3:$AK$3,0)
                ),
                ""
            )
        ),
        IF($L32="Niet-economische activiteit",
            100%,
            IF(Basisgegevens!$C$5="Ja",
                IFERROR(
                    INDEX(Hulpsheets!$AO$3:$AR$18,
                        MATCH($C$9,Hulpsheets!$AN$3:$AN$18,0),
                        MATCH($C$6,Hulpsheets!$AO$3:$AR$3,0)
                    ),
                    ""
                ),
                IFERROR(
                    INDEX(Hulpsheets!$AH$3:$AK$18,
                        MATCH($C$9,Hulpsheets!$AG$3:$AG$18,0),
                        MATCH($C$6,Hulpsheets!$AH$3:$AK$3,0)
                    ),
                    ""
                )
            )
        )
    )
)</f>
        <v/>
      </c>
      <c r="N32" s="397">
        <f t="shared" si="2"/>
        <v>0</v>
      </c>
      <c r="O32" s="77" t="str">
        <f t="shared" si="7"/>
        <v/>
      </c>
      <c r="P32" s="86" t="str">
        <f t="shared" si="8"/>
        <v/>
      </c>
      <c r="R32" s="404"/>
      <c r="S32" s="403" t="str">
        <f t="shared" si="9"/>
        <v/>
      </c>
      <c r="T32" s="130" t="str">
        <f t="shared" si="10"/>
        <v/>
      </c>
      <c r="U32" s="70"/>
      <c r="V32" s="404"/>
      <c r="W32" s="70"/>
      <c r="X32" s="404"/>
      <c r="Z32" s="407" t="str">
        <f t="shared" si="11"/>
        <v/>
      </c>
      <c r="AA32" s="130" t="str">
        <f t="shared" si="3"/>
        <v/>
      </c>
      <c r="AB32" s="407" t="str">
        <f t="shared" si="4"/>
        <v/>
      </c>
      <c r="AC32" s="130" t="str">
        <f t="shared" si="5"/>
        <v/>
      </c>
      <c r="AD32" s="461"/>
    </row>
    <row r="33" spans="1:30" ht="13.5" hidden="1" outlineLevel="1" thickBot="1" x14ac:dyDescent="0.25">
      <c r="A33" s="6"/>
      <c r="B33" s="98"/>
      <c r="C33" s="323" t="str">
        <f t="shared" si="0"/>
        <v/>
      </c>
      <c r="D33" s="20"/>
      <c r="E33" s="125"/>
      <c r="F33" s="34">
        <f>IFERROR(IF(C33="UNL",INDEX(Tabel_UNL,MATCH($E33,Hulpsheets!$P$3:$P$123,0),MATCH($D33,Hulpsheets!$P$3:$U$3,0)),IF(C33="NFU",INDEX(Tabel_NFU,MATCH($E33,Hulpsheets!$W$3:$W$99,0),MATCH($D33,Hulpsheets!$W$3:$AC$3,0)),IF(C33="Overig",0,0))),0)</f>
        <v>0</v>
      </c>
      <c r="G33" s="356"/>
      <c r="H33" s="128"/>
      <c r="I33" s="1">
        <f t="shared" si="6"/>
        <v>0</v>
      </c>
      <c r="J33" s="1">
        <f t="shared" si="12"/>
        <v>0</v>
      </c>
      <c r="K33" s="359"/>
      <c r="L33" s="429" t="s">
        <v>120</v>
      </c>
      <c r="M33" s="257" t="str">
        <f>IF(LEN($C$5)&lt;=1,
    "",
    IF(
        OR($C$5="Overige (zorg-)instellingen",$C$5="Onderneming"),
        IF(Basisgegevens!$C$5="Ja",
            IFERROR(
                INDEX(Hulpsheets!$AO$3:$AR$18,
                    MATCH($C$9,Hulpsheets!$AN$3:$AN$18,0),
                    MATCH($C$6,Hulpsheets!$AO$3:$AR$3,0)
                ),
                ""
            ),
            IFERROR(
                INDEX(Hulpsheets!$AH$3:$AK$18,
                    MATCH($C$9,Hulpsheets!$AG$3:$AG$18,0),
                    MATCH($C$6,Hulpsheets!$AH$3:$AK$3,0)
                ),
                ""
            )
        ),
        IF($L33="Niet-economische activiteit",
            100%,
            IF(Basisgegevens!$C$5="Ja",
                IFERROR(
                    INDEX(Hulpsheets!$AO$3:$AR$18,
                        MATCH($C$9,Hulpsheets!$AN$3:$AN$18,0),
                        MATCH($C$6,Hulpsheets!$AO$3:$AR$3,0)
                    ),
                    ""
                ),
                IFERROR(
                    INDEX(Hulpsheets!$AH$3:$AK$18,
                        MATCH($C$9,Hulpsheets!$AG$3:$AG$18,0),
                        MATCH($C$6,Hulpsheets!$AH$3:$AK$3,0)
                    ),
                    ""
                )
            )
        )
    )
)</f>
        <v/>
      </c>
      <c r="N33" s="397">
        <f t="shared" si="2"/>
        <v>0</v>
      </c>
      <c r="O33" s="77" t="str">
        <f t="shared" si="7"/>
        <v/>
      </c>
      <c r="P33" s="86" t="str">
        <f t="shared" si="8"/>
        <v/>
      </c>
      <c r="R33" s="404"/>
      <c r="S33" s="403" t="str">
        <f t="shared" si="9"/>
        <v/>
      </c>
      <c r="T33" s="130" t="str">
        <f t="shared" si="10"/>
        <v/>
      </c>
      <c r="U33" s="70"/>
      <c r="V33" s="404"/>
      <c r="W33" s="70"/>
      <c r="X33" s="404"/>
      <c r="Z33" s="407" t="str">
        <f t="shared" si="11"/>
        <v/>
      </c>
      <c r="AA33" s="130" t="str">
        <f t="shared" si="3"/>
        <v/>
      </c>
      <c r="AB33" s="407" t="str">
        <f t="shared" si="4"/>
        <v/>
      </c>
      <c r="AC33" s="130" t="str">
        <f t="shared" si="5"/>
        <v/>
      </c>
      <c r="AD33" s="461"/>
    </row>
    <row r="34" spans="1:30" ht="13.5" hidden="1" outlineLevel="1" thickBot="1" x14ac:dyDescent="0.25">
      <c r="A34" s="6"/>
      <c r="B34" s="98"/>
      <c r="C34" s="323" t="str">
        <f t="shared" si="0"/>
        <v/>
      </c>
      <c r="D34" s="20"/>
      <c r="E34" s="125"/>
      <c r="F34" s="34">
        <f>IFERROR(IF(C34="UNL",INDEX(Tabel_UNL,MATCH($E34,Hulpsheets!$P$3:$P$123,0),MATCH($D34,Hulpsheets!$P$3:$U$3,0)),IF(C34="NFU",INDEX(Tabel_NFU,MATCH($E34,Hulpsheets!$W$3:$W$99,0),MATCH($D34,Hulpsheets!$W$3:$AC$3,0)),IF(C34="Overig",0,0))),0)</f>
        <v>0</v>
      </c>
      <c r="G34" s="356"/>
      <c r="H34" s="128"/>
      <c r="I34" s="1">
        <f t="shared" si="6"/>
        <v>0</v>
      </c>
      <c r="J34" s="1">
        <f t="shared" si="12"/>
        <v>0</v>
      </c>
      <c r="K34" s="359"/>
      <c r="L34" s="429" t="s">
        <v>120</v>
      </c>
      <c r="M34" s="257" t="str">
        <f>IF(LEN($C$5)&lt;=1,
    "",
    IF(
        OR($C$5="Overige (zorg-)instellingen",$C$5="Onderneming"),
        IF(Basisgegevens!$C$5="Ja",
            IFERROR(
                INDEX(Hulpsheets!$AO$3:$AR$18,
                    MATCH($C$9,Hulpsheets!$AN$3:$AN$18,0),
                    MATCH($C$6,Hulpsheets!$AO$3:$AR$3,0)
                ),
                ""
            ),
            IFERROR(
                INDEX(Hulpsheets!$AH$3:$AK$18,
                    MATCH($C$9,Hulpsheets!$AG$3:$AG$18,0),
                    MATCH($C$6,Hulpsheets!$AH$3:$AK$3,0)
                ),
                ""
            )
        ),
        IF($L34="Niet-economische activiteit",
            100%,
            IF(Basisgegevens!$C$5="Ja",
                IFERROR(
                    INDEX(Hulpsheets!$AO$3:$AR$18,
                        MATCH($C$9,Hulpsheets!$AN$3:$AN$18,0),
                        MATCH($C$6,Hulpsheets!$AO$3:$AR$3,0)
                    ),
                    ""
                ),
                IFERROR(
                    INDEX(Hulpsheets!$AH$3:$AK$18,
                        MATCH($C$9,Hulpsheets!$AG$3:$AG$18,0),
                        MATCH($C$6,Hulpsheets!$AH$3:$AK$3,0)
                    ),
                    ""
                )
            )
        )
    )
)</f>
        <v/>
      </c>
      <c r="N34" s="397">
        <f t="shared" si="2"/>
        <v>0</v>
      </c>
      <c r="O34" s="77" t="str">
        <f t="shared" si="7"/>
        <v/>
      </c>
      <c r="P34" s="86" t="str">
        <f t="shared" si="8"/>
        <v/>
      </c>
      <c r="R34" s="404"/>
      <c r="S34" s="403" t="str">
        <f t="shared" si="9"/>
        <v/>
      </c>
      <c r="T34" s="130" t="str">
        <f t="shared" si="10"/>
        <v/>
      </c>
      <c r="U34" s="70"/>
      <c r="V34" s="404"/>
      <c r="W34" s="70"/>
      <c r="X34" s="404"/>
      <c r="Z34" s="407" t="str">
        <f t="shared" si="11"/>
        <v/>
      </c>
      <c r="AA34" s="130" t="str">
        <f t="shared" si="3"/>
        <v/>
      </c>
      <c r="AB34" s="407" t="str">
        <f t="shared" si="4"/>
        <v/>
      </c>
      <c r="AC34" s="130" t="str">
        <f t="shared" si="5"/>
        <v/>
      </c>
      <c r="AD34" s="461"/>
    </row>
    <row r="35" spans="1:30" ht="13.5" hidden="1" outlineLevel="1" thickBot="1" x14ac:dyDescent="0.25">
      <c r="A35" s="6"/>
      <c r="B35" s="98"/>
      <c r="C35" s="323" t="str">
        <f t="shared" si="0"/>
        <v/>
      </c>
      <c r="D35" s="20"/>
      <c r="E35" s="125"/>
      <c r="F35" s="34">
        <f>IFERROR(IF(C35="UNL",INDEX(Tabel_UNL,MATCH($E35,Hulpsheets!$P$3:$P$123,0),MATCH($D35,Hulpsheets!$P$3:$U$3,0)),IF(C35="NFU",INDEX(Tabel_NFU,MATCH($E35,Hulpsheets!$W$3:$W$99,0),MATCH($D35,Hulpsheets!$W$3:$AC$3,0)),IF(C35="Overig",0,0))),0)</f>
        <v>0</v>
      </c>
      <c r="G35" s="356"/>
      <c r="H35" s="128"/>
      <c r="I35" s="1">
        <f t="shared" si="6"/>
        <v>0</v>
      </c>
      <c r="J35" s="1">
        <f t="shared" si="12"/>
        <v>0</v>
      </c>
      <c r="K35" s="359"/>
      <c r="L35" s="429" t="s">
        <v>120</v>
      </c>
      <c r="M35" s="257" t="str">
        <f>IF(LEN($C$5)&lt;=1,
    "",
    IF(
        OR($C$5="Overige (zorg-)instellingen",$C$5="Onderneming"),
        IF(Basisgegevens!$C$5="Ja",
            IFERROR(
                INDEX(Hulpsheets!$AO$3:$AR$18,
                    MATCH($C$9,Hulpsheets!$AN$3:$AN$18,0),
                    MATCH($C$6,Hulpsheets!$AO$3:$AR$3,0)
                ),
                ""
            ),
            IFERROR(
                INDEX(Hulpsheets!$AH$3:$AK$18,
                    MATCH($C$9,Hulpsheets!$AG$3:$AG$18,0),
                    MATCH($C$6,Hulpsheets!$AH$3:$AK$3,0)
                ),
                ""
            )
        ),
        IF($L35="Niet-economische activiteit",
            100%,
            IF(Basisgegevens!$C$5="Ja",
                IFERROR(
                    INDEX(Hulpsheets!$AO$3:$AR$18,
                        MATCH($C$9,Hulpsheets!$AN$3:$AN$18,0),
                        MATCH($C$6,Hulpsheets!$AO$3:$AR$3,0)
                    ),
                    ""
                ),
                IFERROR(
                    INDEX(Hulpsheets!$AH$3:$AK$18,
                        MATCH($C$9,Hulpsheets!$AG$3:$AG$18,0),
                        MATCH($C$6,Hulpsheets!$AH$3:$AK$3,0)
                    ),
                    ""
                )
            )
        )
    )
)</f>
        <v/>
      </c>
      <c r="N35" s="397">
        <f t="shared" si="2"/>
        <v>0</v>
      </c>
      <c r="O35" s="77" t="str">
        <f t="shared" si="7"/>
        <v/>
      </c>
      <c r="P35" s="86" t="str">
        <f t="shared" si="8"/>
        <v/>
      </c>
      <c r="R35" s="404"/>
      <c r="S35" s="403" t="str">
        <f t="shared" si="9"/>
        <v/>
      </c>
      <c r="T35" s="130" t="str">
        <f t="shared" si="10"/>
        <v/>
      </c>
      <c r="U35" s="70"/>
      <c r="V35" s="404"/>
      <c r="W35" s="70"/>
      <c r="X35" s="404"/>
      <c r="Z35" s="407" t="str">
        <f t="shared" si="11"/>
        <v/>
      </c>
      <c r="AA35" s="130" t="str">
        <f t="shared" si="3"/>
        <v/>
      </c>
      <c r="AB35" s="407" t="str">
        <f t="shared" si="4"/>
        <v/>
      </c>
      <c r="AC35" s="130" t="str">
        <f t="shared" si="5"/>
        <v/>
      </c>
      <c r="AD35" s="461"/>
    </row>
    <row r="36" spans="1:30" ht="13.5" hidden="1" outlineLevel="1" thickBot="1" x14ac:dyDescent="0.25">
      <c r="A36" s="6"/>
      <c r="B36" s="98"/>
      <c r="C36" s="323" t="str">
        <f t="shared" si="0"/>
        <v/>
      </c>
      <c r="D36" s="20"/>
      <c r="E36" s="125"/>
      <c r="F36" s="34">
        <f>IFERROR(IF(C36="UNL",INDEX(Tabel_UNL,MATCH($E36,Hulpsheets!$P$3:$P$123,0),MATCH($D36,Hulpsheets!$P$3:$U$3,0)),IF(C36="NFU",INDEX(Tabel_NFU,MATCH($E36,Hulpsheets!$W$3:$W$99,0),MATCH($D36,Hulpsheets!$W$3:$AC$3,0)),IF(C36="Overig",0,0))),0)</f>
        <v>0</v>
      </c>
      <c r="G36" s="356"/>
      <c r="H36" s="128"/>
      <c r="I36" s="1">
        <f t="shared" si="6"/>
        <v>0</v>
      </c>
      <c r="J36" s="1">
        <f t="shared" si="12"/>
        <v>0</v>
      </c>
      <c r="K36" s="359"/>
      <c r="L36" s="429" t="s">
        <v>120</v>
      </c>
      <c r="M36" s="257" t="str">
        <f>IF(LEN($C$5)&lt;=1,
    "",
    IF(
        OR($C$5="Overige (zorg-)instellingen",$C$5="Onderneming"),
        IF(Basisgegevens!$C$5="Ja",
            IFERROR(
                INDEX(Hulpsheets!$AO$3:$AR$18,
                    MATCH($C$9,Hulpsheets!$AN$3:$AN$18,0),
                    MATCH($C$6,Hulpsheets!$AO$3:$AR$3,0)
                ),
                ""
            ),
            IFERROR(
                INDEX(Hulpsheets!$AH$3:$AK$18,
                    MATCH($C$9,Hulpsheets!$AG$3:$AG$18,0),
                    MATCH($C$6,Hulpsheets!$AH$3:$AK$3,0)
                ),
                ""
            )
        ),
        IF($L36="Niet-economische activiteit",
            100%,
            IF(Basisgegevens!$C$5="Ja",
                IFERROR(
                    INDEX(Hulpsheets!$AO$3:$AR$18,
                        MATCH($C$9,Hulpsheets!$AN$3:$AN$18,0),
                        MATCH($C$6,Hulpsheets!$AO$3:$AR$3,0)
                    ),
                    ""
                ),
                IFERROR(
                    INDEX(Hulpsheets!$AH$3:$AK$18,
                        MATCH($C$9,Hulpsheets!$AG$3:$AG$18,0),
                        MATCH($C$6,Hulpsheets!$AH$3:$AK$3,0)
                    ),
                    ""
                )
            )
        )
    )
)</f>
        <v/>
      </c>
      <c r="N36" s="397">
        <f t="shared" si="2"/>
        <v>0</v>
      </c>
      <c r="O36" s="77" t="str">
        <f t="shared" si="7"/>
        <v/>
      </c>
      <c r="P36" s="86" t="str">
        <f t="shared" si="8"/>
        <v/>
      </c>
      <c r="R36" s="404"/>
      <c r="S36" s="403" t="str">
        <f t="shared" si="9"/>
        <v/>
      </c>
      <c r="T36" s="130" t="str">
        <f t="shared" si="10"/>
        <v/>
      </c>
      <c r="U36" s="70"/>
      <c r="V36" s="404"/>
      <c r="W36" s="70"/>
      <c r="X36" s="404"/>
      <c r="Z36" s="407" t="str">
        <f t="shared" si="11"/>
        <v/>
      </c>
      <c r="AA36" s="130" t="str">
        <f t="shared" si="3"/>
        <v/>
      </c>
      <c r="AB36" s="407" t="str">
        <f t="shared" si="4"/>
        <v/>
      </c>
      <c r="AC36" s="130" t="str">
        <f t="shared" si="5"/>
        <v/>
      </c>
      <c r="AD36" s="461"/>
    </row>
    <row r="37" spans="1:30" ht="13.5" hidden="1" outlineLevel="1" thickBot="1" x14ac:dyDescent="0.25">
      <c r="A37" s="6"/>
      <c r="B37" s="99"/>
      <c r="C37" s="376" t="str">
        <f t="shared" si="0"/>
        <v/>
      </c>
      <c r="D37" s="35"/>
      <c r="E37" s="126"/>
      <c r="F37" s="385">
        <f>IFERROR(IF(C37="UNL",INDEX(Tabel_UNL,MATCH($E37,Hulpsheets!$P$3:$P$123,0),MATCH($D37,Hulpsheets!$P$3:$U$3,0)),IF(C37="NFU",INDEX(Tabel_NFU,MATCH($E37,Hulpsheets!$W$3:$W$99,0),MATCH($D37,Hulpsheets!$W$3:$AC$3,0)),IF(C37="Overig",0,0))),0)</f>
        <v>0</v>
      </c>
      <c r="G37" s="357"/>
      <c r="H37" s="129"/>
      <c r="I37" s="79">
        <f t="shared" si="6"/>
        <v>0</v>
      </c>
      <c r="J37" s="79">
        <f t="shared" si="12"/>
        <v>0</v>
      </c>
      <c r="K37" s="360"/>
      <c r="L37" s="428" t="s">
        <v>120</v>
      </c>
      <c r="M37" s="427" t="str">
        <f>IF(LEN($C$5)&lt;=1,
    "",
    IF(
        OR($C$5="Overige (zorg-)instellingen",$C$5="Onderneming"),
        IF(Basisgegevens!$C$5="Ja",
            IFERROR(
                INDEX(Hulpsheets!$AO$3:$AR$18,
                    MATCH($C$9,Hulpsheets!$AN$3:$AN$18,0),
                    MATCH($C$6,Hulpsheets!$AO$3:$AR$3,0)
                ),
                ""
            ),
            IFERROR(
                INDEX(Hulpsheets!$AH$3:$AK$18,
                    MATCH($C$9,Hulpsheets!$AG$3:$AG$18,0),
                    MATCH($C$6,Hulpsheets!$AH$3:$AK$3,0)
                ),
                ""
            )
        ),
        IF($L37="Niet-economische activiteit",
            100%,
            IF(Basisgegevens!$C$5="Ja",
                IFERROR(
                    INDEX(Hulpsheets!$AO$3:$AR$18,
                        MATCH($C$9,Hulpsheets!$AN$3:$AN$18,0),
                        MATCH($C$6,Hulpsheets!$AO$3:$AR$3,0)
                    ),
                    ""
                ),
                IFERROR(
                    INDEX(Hulpsheets!$AH$3:$AK$18,
                        MATCH($C$9,Hulpsheets!$AG$3:$AG$18,0),
                        MATCH($C$6,Hulpsheets!$AH$3:$AK$3,0)
                    ),
                    ""
                )
            )
        )
    )
)</f>
        <v/>
      </c>
      <c r="N37" s="397">
        <f t="shared" si="2"/>
        <v>0</v>
      </c>
      <c r="O37" s="87" t="str">
        <f t="shared" si="7"/>
        <v/>
      </c>
      <c r="P37" s="88" t="str">
        <f t="shared" si="8"/>
        <v/>
      </c>
      <c r="R37" s="405"/>
      <c r="S37" s="403" t="str">
        <f t="shared" si="9"/>
        <v/>
      </c>
      <c r="T37" s="365" t="str">
        <f>IFERROR(R37-S37,"")</f>
        <v/>
      </c>
      <c r="U37" s="70"/>
      <c r="V37" s="411"/>
      <c r="W37" s="70"/>
      <c r="X37" s="411"/>
      <c r="Z37" s="407" t="str">
        <f t="shared" si="11"/>
        <v/>
      </c>
      <c r="AA37" s="365" t="str">
        <f t="shared" si="3"/>
        <v/>
      </c>
      <c r="AB37" s="407" t="str">
        <f t="shared" si="4"/>
        <v/>
      </c>
      <c r="AC37" s="365" t="str">
        <f t="shared" si="5"/>
        <v/>
      </c>
      <c r="AD37" s="461"/>
    </row>
    <row r="38" spans="1:30" ht="13.5" collapsed="1" thickBot="1" x14ac:dyDescent="0.25">
      <c r="A38" s="97"/>
      <c r="B38" s="9"/>
      <c r="C38" s="97"/>
      <c r="D38" s="97"/>
      <c r="E38" s="230" t="str">
        <f>"* Let op: aantal maanden is maximaal "&amp;C7</f>
        <v xml:space="preserve">* Let op: aantal maanden is maximaal </v>
      </c>
      <c r="F38" s="97"/>
      <c r="G38" s="97"/>
      <c r="H38" s="97"/>
      <c r="L38" s="418" t="s">
        <v>102</v>
      </c>
      <c r="M38" s="78"/>
      <c r="N38" s="101">
        <f>SUM(N13:N37)</f>
        <v>0</v>
      </c>
      <c r="O38" s="101">
        <f>SUM(O13:O37)</f>
        <v>0</v>
      </c>
      <c r="P38" s="101">
        <f>SUM(P13:P37)</f>
        <v>0</v>
      </c>
      <c r="R38" s="366">
        <f>SUM(R13:R37)</f>
        <v>0</v>
      </c>
      <c r="S38" s="366">
        <f>SUM(S13:S37)</f>
        <v>0</v>
      </c>
      <c r="T38" s="366">
        <f>SUM(T13:T37)</f>
        <v>0</v>
      </c>
      <c r="U38" s="70"/>
      <c r="V38" s="364">
        <f>SUM(V13:V37)</f>
        <v>0</v>
      </c>
      <c r="W38" s="70"/>
      <c r="X38" s="364">
        <f>SUM(X13:X37)</f>
        <v>0</v>
      </c>
      <c r="Z38" s="410">
        <f>SUM(Z13:Z37)</f>
        <v>0</v>
      </c>
      <c r="AA38" s="364">
        <f>SUM(AA13:AA37)</f>
        <v>0</v>
      </c>
      <c r="AB38" s="410">
        <f>SUM(AB13:AB37)</f>
        <v>0</v>
      </c>
      <c r="AC38" s="364">
        <f>SUM(AC13:AC37)</f>
        <v>0</v>
      </c>
      <c r="AD38" s="462"/>
    </row>
    <row r="39" spans="1:30" ht="16.5" customHeight="1" thickBot="1" x14ac:dyDescent="0.25">
      <c r="B39" s="5" t="s">
        <v>103</v>
      </c>
      <c r="C39" s="7"/>
      <c r="D39" s="7"/>
      <c r="E39" s="6"/>
      <c r="F39" s="6"/>
      <c r="G39" s="6"/>
      <c r="H39" s="6"/>
      <c r="Q39" s="97"/>
      <c r="R39" s="97"/>
      <c r="S39" s="97"/>
      <c r="T39" s="97"/>
      <c r="U39" s="97"/>
      <c r="V39" s="97"/>
      <c r="W39" s="97"/>
      <c r="X39" s="97"/>
      <c r="Z39" s="97"/>
      <c r="AA39" s="97"/>
      <c r="AB39" s="97"/>
      <c r="AC39" s="97"/>
      <c r="AD39" s="97"/>
    </row>
    <row r="40" spans="1:30" ht="16.5" customHeight="1" thickBot="1" x14ac:dyDescent="0.25">
      <c r="B40" s="8" t="s">
        <v>104</v>
      </c>
      <c r="C40" s="7"/>
      <c r="D40" s="7"/>
      <c r="F40" s="6"/>
      <c r="G40" s="6"/>
      <c r="H40" s="6"/>
      <c r="Q40" s="97"/>
      <c r="R40" s="406" t="s">
        <v>87</v>
      </c>
      <c r="S40" s="401"/>
      <c r="T40" s="402"/>
      <c r="U40" s="6"/>
      <c r="V40" s="498" t="s">
        <v>61</v>
      </c>
      <c r="W40" s="6"/>
      <c r="X40" s="498" t="s">
        <v>62</v>
      </c>
      <c r="Z40" s="412"/>
      <c r="AA40" s="413"/>
      <c r="AB40" s="412"/>
      <c r="AC40" s="413"/>
      <c r="AD40" s="463"/>
    </row>
    <row r="41" spans="1:30" ht="13.5" thickBot="1" x14ac:dyDescent="0.25">
      <c r="A41" s="39"/>
      <c r="B41" s="39"/>
      <c r="C41" s="39"/>
      <c r="D41" s="39"/>
      <c r="F41" s="39"/>
      <c r="G41" s="39"/>
      <c r="H41" s="39"/>
      <c r="I41" s="39"/>
      <c r="J41" s="39"/>
      <c r="K41" s="39"/>
      <c r="L41" s="39"/>
      <c r="M41" s="258"/>
      <c r="N41" s="39"/>
      <c r="O41" s="39"/>
      <c r="P41" s="97"/>
      <c r="Q41" s="97"/>
      <c r="R41" s="6"/>
      <c r="S41" s="6"/>
      <c r="T41" s="6"/>
      <c r="U41" s="6"/>
      <c r="V41" s="499"/>
      <c r="W41" s="6"/>
      <c r="X41" s="499"/>
      <c r="Z41" s="6"/>
      <c r="AA41" s="6"/>
      <c r="AB41" s="6"/>
      <c r="AC41" s="97"/>
      <c r="AD41" s="97"/>
    </row>
    <row r="42" spans="1:30" ht="21" customHeight="1" thickBot="1" x14ac:dyDescent="0.25">
      <c r="A42" s="121"/>
      <c r="B42" s="521" t="s">
        <v>88</v>
      </c>
      <c r="C42" s="522"/>
      <c r="D42" s="522"/>
      <c r="E42" s="522"/>
      <c r="F42" s="522"/>
      <c r="G42" s="522"/>
      <c r="H42" s="522"/>
      <c r="I42" s="523"/>
      <c r="J42" s="236" t="s">
        <v>105</v>
      </c>
      <c r="K42" s="236" t="s">
        <v>106</v>
      </c>
      <c r="L42" s="236" t="s">
        <v>235</v>
      </c>
      <c r="M42" s="235" t="s">
        <v>94</v>
      </c>
      <c r="N42" s="143" t="s">
        <v>66</v>
      </c>
      <c r="O42" s="142" t="s">
        <v>95</v>
      </c>
      <c r="P42" s="122" t="s">
        <v>96</v>
      </c>
      <c r="Q42" s="120"/>
      <c r="R42" s="239" t="s">
        <v>68</v>
      </c>
      <c r="S42" s="93" t="s">
        <v>97</v>
      </c>
      <c r="T42" s="238" t="s">
        <v>70</v>
      </c>
      <c r="U42" s="119"/>
      <c r="V42" s="239" t="s">
        <v>68</v>
      </c>
      <c r="W42" s="414"/>
      <c r="X42" s="239" t="s">
        <v>68</v>
      </c>
      <c r="Y42" s="120"/>
      <c r="Z42" s="238" t="s">
        <v>97</v>
      </c>
      <c r="AA42" s="238" t="s">
        <v>70</v>
      </c>
      <c r="AB42" s="238" t="s">
        <v>97</v>
      </c>
      <c r="AC42" s="238" t="s">
        <v>70</v>
      </c>
      <c r="AD42" s="118"/>
    </row>
    <row r="43" spans="1:30" ht="14.25" customHeight="1" x14ac:dyDescent="0.2">
      <c r="A43" s="6"/>
      <c r="B43" s="524"/>
      <c r="C43" s="525"/>
      <c r="D43" s="525"/>
      <c r="E43" s="525"/>
      <c r="F43" s="525"/>
      <c r="G43" s="525"/>
      <c r="H43" s="525"/>
      <c r="I43" s="526"/>
      <c r="J43" s="138"/>
      <c r="K43" s="292"/>
      <c r="L43" s="429" t="s">
        <v>120</v>
      </c>
      <c r="M43" s="257" t="str">
        <f>IF(LEN($C$5)&lt;=1,
    "",
    IF(
        OR($C$5="Overige (zorg-)instellingen",$C$5="Onderneming"),
        IF(Basisgegevens!$C$5="Ja",
            IFERROR(
                INDEX(Hulpsheets!$AO$3:$AR$18,
                    MATCH($C$9,Hulpsheets!$AN$3:$AN$18,0),
                    MATCH($C$6,Hulpsheets!$AO$3:$AR$3,0)
                ),
                ""
            ),
            IFERROR(
                INDEX(Hulpsheets!$AH$3:$AK$18,
                    MATCH($C$9,Hulpsheets!$AG$3:$AG$18,0),
                    MATCH($C$6,Hulpsheets!$AH$3:$AK$3,0)
                ),
                ""
            )
        ),
        IF($L43="Niet-economische activiteit",
            100%,
            IF(Basisgegevens!$C$5="Ja",
                IFERROR(
                    INDEX(Hulpsheets!$AO$3:$AR$18,
                        MATCH($C$9,Hulpsheets!$AN$3:$AN$18,0),
                        MATCH($C$6,Hulpsheets!$AO$3:$AR$3,0)
                    ),
                    ""
                ),
                IFERROR(
                    INDEX(Hulpsheets!$AH$3:$AK$18,
                        MATCH($C$9,Hulpsheets!$AG$3:$AG$18,0),
                        MATCH($C$6,Hulpsheets!$AH$3:$AK$3,0)
                    ),
                    ""
                )
            )
        )
    )
)</f>
        <v/>
      </c>
      <c r="N43" s="397">
        <f t="shared" ref="N43:N67" si="13">IFERROR(J43*K43,"")</f>
        <v>0</v>
      </c>
      <c r="O43" s="82" t="str">
        <f>IFERROR(N43*M43,"")</f>
        <v/>
      </c>
      <c r="P43" s="81" t="str">
        <f>IFERROR(N43-O43,"")</f>
        <v/>
      </c>
      <c r="R43" s="404"/>
      <c r="S43" s="403" t="str">
        <f>IFERROR($R43*(1-$M43),"")</f>
        <v/>
      </c>
      <c r="T43" s="130" t="str">
        <f>IFERROR(R43-S43,"")</f>
        <v/>
      </c>
      <c r="U43" s="80"/>
      <c r="V43" s="404"/>
      <c r="W43" s="70"/>
      <c r="X43" s="404"/>
      <c r="Z43" s="407" t="str">
        <f>IFERROR($V43*(1-$M43),"")</f>
        <v/>
      </c>
      <c r="AA43" s="130" t="str">
        <f t="shared" ref="AA43:AA67" si="14">IFERROR(V43-Z43,"")</f>
        <v/>
      </c>
      <c r="AB43" s="407" t="str">
        <f t="shared" ref="AB43:AB67" si="15">IFERROR($X43*(1-$M43),"")</f>
        <v/>
      </c>
      <c r="AC43" s="130" t="str">
        <f t="shared" ref="AC43:AC67" si="16">IFERROR(X43-AB43,"")</f>
        <v/>
      </c>
      <c r="AD43" s="461"/>
    </row>
    <row r="44" spans="1:30" x14ac:dyDescent="0.2">
      <c r="A44" s="6"/>
      <c r="B44" s="500"/>
      <c r="C44" s="501"/>
      <c r="D44" s="501"/>
      <c r="E44" s="501"/>
      <c r="F44" s="501"/>
      <c r="G44" s="501"/>
      <c r="H44" s="501"/>
      <c r="I44" s="502"/>
      <c r="J44" s="139"/>
      <c r="K44" s="254"/>
      <c r="L44" s="429" t="s">
        <v>120</v>
      </c>
      <c r="M44" s="257" t="str">
        <f>IF(LEN($C$5)&lt;=1,
    "",
    IF(
        OR($C$5="Overige (zorg-)instellingen",$C$5="Onderneming"),
        IF(Basisgegevens!$C$5="Ja",
            IFERROR(
                INDEX(Hulpsheets!$AO$3:$AR$18,
                    MATCH($C$9,Hulpsheets!$AN$3:$AN$18,0),
                    MATCH($C$6,Hulpsheets!$AO$3:$AR$3,0)
                ),
                ""
            ),
            IFERROR(
                INDEX(Hulpsheets!$AH$3:$AK$18,
                    MATCH($C$9,Hulpsheets!$AG$3:$AG$18,0),
                    MATCH($C$6,Hulpsheets!$AH$3:$AK$3,0)
                ),
                ""
            )
        ),
        IF($L44="Niet-economische activiteit",
            100%,
            IF(Basisgegevens!$C$5="Ja",
                IFERROR(
                    INDEX(Hulpsheets!$AO$3:$AR$18,
                        MATCH($C$9,Hulpsheets!$AN$3:$AN$18,0),
                        MATCH($C$6,Hulpsheets!$AO$3:$AR$3,0)
                    ),
                    ""
                ),
                IFERROR(
                    INDEX(Hulpsheets!$AH$3:$AK$18,
                        MATCH($C$9,Hulpsheets!$AG$3:$AG$18,0),
                        MATCH($C$6,Hulpsheets!$AH$3:$AK$3,0)
                    ),
                    ""
                )
            )
        )
    )
)</f>
        <v/>
      </c>
      <c r="N44" s="397">
        <f t="shared" si="13"/>
        <v>0</v>
      </c>
      <c r="O44" s="77" t="str">
        <f t="shared" ref="O44:O67" si="17">IFERROR(N44*M44,"")</f>
        <v/>
      </c>
      <c r="P44" s="81" t="str">
        <f t="shared" ref="P44:P67" si="18">IFERROR(N44-O44,"")</f>
        <v/>
      </c>
      <c r="R44" s="404"/>
      <c r="S44" s="403" t="str">
        <f t="shared" ref="S44:S67" si="19">IFERROR($R44*(1-$M44),"")</f>
        <v/>
      </c>
      <c r="T44" s="130" t="str">
        <f t="shared" ref="T44:T67" si="20">IFERROR(R44-S44,"")</f>
        <v/>
      </c>
      <c r="U44" s="70"/>
      <c r="V44" s="404"/>
      <c r="W44" s="70"/>
      <c r="X44" s="404"/>
      <c r="Z44" s="407" t="str">
        <f t="shared" ref="Z44:Z66" si="21">IFERROR($V44*(1-$M44),"")</f>
        <v/>
      </c>
      <c r="AA44" s="130" t="str">
        <f t="shared" si="14"/>
        <v/>
      </c>
      <c r="AB44" s="407" t="str">
        <f t="shared" si="15"/>
        <v/>
      </c>
      <c r="AC44" s="130" t="str">
        <f t="shared" si="16"/>
        <v/>
      </c>
      <c r="AD44" s="461"/>
    </row>
    <row r="45" spans="1:30" x14ac:dyDescent="0.2">
      <c r="A45" s="6"/>
      <c r="B45" s="500"/>
      <c r="C45" s="501"/>
      <c r="D45" s="501"/>
      <c r="E45" s="501"/>
      <c r="F45" s="501"/>
      <c r="G45" s="501"/>
      <c r="H45" s="501"/>
      <c r="I45" s="502"/>
      <c r="J45" s="139"/>
      <c r="K45" s="254"/>
      <c r="L45" s="429" t="s">
        <v>120</v>
      </c>
      <c r="M45" s="257" t="str">
        <f>IF(LEN($C$5)&lt;=1,
    "",
    IF(
        OR($C$5="Overige (zorg-)instellingen",$C$5="Onderneming"),
        IF(Basisgegevens!$C$5="Ja",
            IFERROR(
                INDEX(Hulpsheets!$AO$3:$AR$18,
                    MATCH($C$9,Hulpsheets!$AN$3:$AN$18,0),
                    MATCH($C$6,Hulpsheets!$AO$3:$AR$3,0)
                ),
                ""
            ),
            IFERROR(
                INDEX(Hulpsheets!$AH$3:$AK$18,
                    MATCH($C$9,Hulpsheets!$AG$3:$AG$18,0),
                    MATCH($C$6,Hulpsheets!$AH$3:$AK$3,0)
                ),
                ""
            )
        ),
        IF($L45="Niet-economische activiteit",
            100%,
            IF(Basisgegevens!$C$5="Ja",
                IFERROR(
                    INDEX(Hulpsheets!$AO$3:$AR$18,
                        MATCH($C$9,Hulpsheets!$AN$3:$AN$18,0),
                        MATCH($C$6,Hulpsheets!$AO$3:$AR$3,0)
                    ),
                    ""
                ),
                IFERROR(
                    INDEX(Hulpsheets!$AH$3:$AK$18,
                        MATCH($C$9,Hulpsheets!$AG$3:$AG$18,0),
                        MATCH($C$6,Hulpsheets!$AH$3:$AK$3,0)
                    ),
                    ""
                )
            )
        )
    )
)</f>
        <v/>
      </c>
      <c r="N45" s="397">
        <f t="shared" si="13"/>
        <v>0</v>
      </c>
      <c r="O45" s="77" t="str">
        <f t="shared" si="17"/>
        <v/>
      </c>
      <c r="P45" s="81" t="str">
        <f t="shared" si="18"/>
        <v/>
      </c>
      <c r="R45" s="404"/>
      <c r="S45" s="403" t="str">
        <f t="shared" si="19"/>
        <v/>
      </c>
      <c r="T45" s="130" t="str">
        <f t="shared" si="20"/>
        <v/>
      </c>
      <c r="U45" s="70"/>
      <c r="V45" s="404"/>
      <c r="W45" s="70"/>
      <c r="X45" s="404"/>
      <c r="Z45" s="407" t="str">
        <f t="shared" si="21"/>
        <v/>
      </c>
      <c r="AA45" s="130" t="str">
        <f t="shared" si="14"/>
        <v/>
      </c>
      <c r="AB45" s="407" t="str">
        <f t="shared" si="15"/>
        <v/>
      </c>
      <c r="AC45" s="130" t="str">
        <f t="shared" si="16"/>
        <v/>
      </c>
      <c r="AD45" s="461"/>
    </row>
    <row r="46" spans="1:30" x14ac:dyDescent="0.2">
      <c r="A46" s="6"/>
      <c r="B46" s="500"/>
      <c r="C46" s="501"/>
      <c r="D46" s="501"/>
      <c r="E46" s="501"/>
      <c r="F46" s="501"/>
      <c r="G46" s="501"/>
      <c r="H46" s="501"/>
      <c r="I46" s="502"/>
      <c r="J46" s="139"/>
      <c r="K46" s="254"/>
      <c r="L46" s="429" t="s">
        <v>120</v>
      </c>
      <c r="M46" s="257" t="str">
        <f>IF(LEN($C$5)&lt;=1,
    "",
    IF(
        OR($C$5="Overige (zorg-)instellingen",$C$5="Onderneming"),
        IF(Basisgegevens!$C$5="Ja",
            IFERROR(
                INDEX(Hulpsheets!$AO$3:$AR$18,
                    MATCH($C$9,Hulpsheets!$AN$3:$AN$18,0),
                    MATCH($C$6,Hulpsheets!$AO$3:$AR$3,0)
                ),
                ""
            ),
            IFERROR(
                INDEX(Hulpsheets!$AH$3:$AK$18,
                    MATCH($C$9,Hulpsheets!$AG$3:$AG$18,0),
                    MATCH($C$6,Hulpsheets!$AH$3:$AK$3,0)
                ),
                ""
            )
        ),
        IF($L46="Niet-economische activiteit",
            100%,
            IF(Basisgegevens!$C$5="Ja",
                IFERROR(
                    INDEX(Hulpsheets!$AO$3:$AR$18,
                        MATCH($C$9,Hulpsheets!$AN$3:$AN$18,0),
                        MATCH($C$6,Hulpsheets!$AO$3:$AR$3,0)
                    ),
                    ""
                ),
                IFERROR(
                    INDEX(Hulpsheets!$AH$3:$AK$18,
                        MATCH($C$9,Hulpsheets!$AG$3:$AG$18,0),
                        MATCH($C$6,Hulpsheets!$AH$3:$AK$3,0)
                    ),
                    ""
                )
            )
        )
    )
)</f>
        <v/>
      </c>
      <c r="N46" s="397">
        <f t="shared" si="13"/>
        <v>0</v>
      </c>
      <c r="O46" s="77" t="str">
        <f t="shared" si="17"/>
        <v/>
      </c>
      <c r="P46" s="81" t="str">
        <f t="shared" si="18"/>
        <v/>
      </c>
      <c r="R46" s="404"/>
      <c r="S46" s="403" t="str">
        <f t="shared" si="19"/>
        <v/>
      </c>
      <c r="T46" s="130" t="str">
        <f t="shared" si="20"/>
        <v/>
      </c>
      <c r="U46" s="70"/>
      <c r="V46" s="404"/>
      <c r="W46" s="70"/>
      <c r="X46" s="404"/>
      <c r="Z46" s="407" t="str">
        <f t="shared" si="21"/>
        <v/>
      </c>
      <c r="AA46" s="130" t="str">
        <f t="shared" si="14"/>
        <v/>
      </c>
      <c r="AB46" s="407" t="str">
        <f t="shared" si="15"/>
        <v/>
      </c>
      <c r="AC46" s="130" t="str">
        <f t="shared" si="16"/>
        <v/>
      </c>
      <c r="AD46" s="461"/>
    </row>
    <row r="47" spans="1:30" x14ac:dyDescent="0.2">
      <c r="A47" s="6"/>
      <c r="B47" s="500"/>
      <c r="C47" s="501"/>
      <c r="D47" s="501"/>
      <c r="E47" s="501"/>
      <c r="F47" s="501"/>
      <c r="G47" s="501"/>
      <c r="H47" s="501"/>
      <c r="I47" s="502"/>
      <c r="J47" s="139"/>
      <c r="K47" s="254"/>
      <c r="L47" s="429" t="s">
        <v>120</v>
      </c>
      <c r="M47" s="257" t="str">
        <f>IF(LEN($C$5)&lt;=1,
    "",
    IF(
        OR($C$5="Overige (zorg-)instellingen",$C$5="Onderneming"),
        IF(Basisgegevens!$C$5="Ja",
            IFERROR(
                INDEX(Hulpsheets!$AO$3:$AR$18,
                    MATCH($C$9,Hulpsheets!$AN$3:$AN$18,0),
                    MATCH($C$6,Hulpsheets!$AO$3:$AR$3,0)
                ),
                ""
            ),
            IFERROR(
                INDEX(Hulpsheets!$AH$3:$AK$18,
                    MATCH($C$9,Hulpsheets!$AG$3:$AG$18,0),
                    MATCH($C$6,Hulpsheets!$AH$3:$AK$3,0)
                ),
                ""
            )
        ),
        IF($L47="Niet-economische activiteit",
            100%,
            IF(Basisgegevens!$C$5="Ja",
                IFERROR(
                    INDEX(Hulpsheets!$AO$3:$AR$18,
                        MATCH($C$9,Hulpsheets!$AN$3:$AN$18,0),
                        MATCH($C$6,Hulpsheets!$AO$3:$AR$3,0)
                    ),
                    ""
                ),
                IFERROR(
                    INDEX(Hulpsheets!$AH$3:$AK$18,
                        MATCH($C$9,Hulpsheets!$AG$3:$AG$18,0),
                        MATCH($C$6,Hulpsheets!$AH$3:$AK$3,0)
                    ),
                    ""
                )
            )
        )
    )
)</f>
        <v/>
      </c>
      <c r="N47" s="397">
        <f t="shared" si="13"/>
        <v>0</v>
      </c>
      <c r="O47" s="77" t="str">
        <f t="shared" si="17"/>
        <v/>
      </c>
      <c r="P47" s="81" t="str">
        <f t="shared" si="18"/>
        <v/>
      </c>
      <c r="R47" s="404"/>
      <c r="S47" s="403" t="str">
        <f t="shared" si="19"/>
        <v/>
      </c>
      <c r="T47" s="130" t="str">
        <f t="shared" si="20"/>
        <v/>
      </c>
      <c r="U47" s="70"/>
      <c r="V47" s="404"/>
      <c r="W47" s="70"/>
      <c r="X47" s="404"/>
      <c r="Z47" s="407" t="str">
        <f t="shared" si="21"/>
        <v/>
      </c>
      <c r="AA47" s="130" t="str">
        <f t="shared" si="14"/>
        <v/>
      </c>
      <c r="AB47" s="407" t="str">
        <f t="shared" si="15"/>
        <v/>
      </c>
      <c r="AC47" s="130" t="str">
        <f t="shared" si="16"/>
        <v/>
      </c>
      <c r="AD47" s="461"/>
    </row>
    <row r="48" spans="1:30" x14ac:dyDescent="0.2">
      <c r="A48" s="6"/>
      <c r="B48" s="500"/>
      <c r="C48" s="501"/>
      <c r="D48" s="501"/>
      <c r="E48" s="501"/>
      <c r="F48" s="501"/>
      <c r="G48" s="501"/>
      <c r="H48" s="501"/>
      <c r="I48" s="502"/>
      <c r="J48" s="139"/>
      <c r="K48" s="254"/>
      <c r="L48" s="429" t="s">
        <v>120</v>
      </c>
      <c r="M48" s="257" t="str">
        <f>IF(LEN($C$5)&lt;=1,
    "",
    IF(
        OR($C$5="Overige (zorg-)instellingen",$C$5="Onderneming"),
        IF(Basisgegevens!$C$5="Ja",
            IFERROR(
                INDEX(Hulpsheets!$AO$3:$AR$18,
                    MATCH($C$9,Hulpsheets!$AN$3:$AN$18,0),
                    MATCH($C$6,Hulpsheets!$AO$3:$AR$3,0)
                ),
                ""
            ),
            IFERROR(
                INDEX(Hulpsheets!$AH$3:$AK$18,
                    MATCH($C$9,Hulpsheets!$AG$3:$AG$18,0),
                    MATCH($C$6,Hulpsheets!$AH$3:$AK$3,0)
                ),
                ""
            )
        ),
        IF($L48="Niet-economische activiteit",
            100%,
            IF(Basisgegevens!$C$5="Ja",
                IFERROR(
                    INDEX(Hulpsheets!$AO$3:$AR$18,
                        MATCH($C$9,Hulpsheets!$AN$3:$AN$18,0),
                        MATCH($C$6,Hulpsheets!$AO$3:$AR$3,0)
                    ),
                    ""
                ),
                IFERROR(
                    INDEX(Hulpsheets!$AH$3:$AK$18,
                        MATCH($C$9,Hulpsheets!$AG$3:$AG$18,0),
                        MATCH($C$6,Hulpsheets!$AH$3:$AK$3,0)
                    ),
                    ""
                )
            )
        )
    )
)</f>
        <v/>
      </c>
      <c r="N48" s="397">
        <f t="shared" si="13"/>
        <v>0</v>
      </c>
      <c r="O48" s="77" t="str">
        <f t="shared" si="17"/>
        <v/>
      </c>
      <c r="P48" s="81" t="str">
        <f t="shared" si="18"/>
        <v/>
      </c>
      <c r="R48" s="404"/>
      <c r="S48" s="403" t="str">
        <f t="shared" si="19"/>
        <v/>
      </c>
      <c r="T48" s="130" t="str">
        <f t="shared" si="20"/>
        <v/>
      </c>
      <c r="U48" s="70"/>
      <c r="V48" s="404"/>
      <c r="W48" s="70"/>
      <c r="X48" s="404"/>
      <c r="Z48" s="407" t="str">
        <f t="shared" si="21"/>
        <v/>
      </c>
      <c r="AA48" s="130" t="str">
        <f t="shared" si="14"/>
        <v/>
      </c>
      <c r="AB48" s="407" t="str">
        <f t="shared" si="15"/>
        <v/>
      </c>
      <c r="AC48" s="130" t="str">
        <f t="shared" si="16"/>
        <v/>
      </c>
      <c r="AD48" s="461"/>
    </row>
    <row r="49" spans="1:30" x14ac:dyDescent="0.2">
      <c r="A49" s="6"/>
      <c r="B49" s="500"/>
      <c r="C49" s="501"/>
      <c r="D49" s="501"/>
      <c r="E49" s="501"/>
      <c r="F49" s="501"/>
      <c r="G49" s="501"/>
      <c r="H49" s="501"/>
      <c r="I49" s="502"/>
      <c r="J49" s="139"/>
      <c r="K49" s="254"/>
      <c r="L49" s="429" t="s">
        <v>120</v>
      </c>
      <c r="M49" s="257" t="str">
        <f>IF(LEN($C$5)&lt;=1,
    "",
    IF(
        OR($C$5="Overige (zorg-)instellingen",$C$5="Onderneming"),
        IF(Basisgegevens!$C$5="Ja",
            IFERROR(
                INDEX(Hulpsheets!$AO$3:$AR$18,
                    MATCH($C$9,Hulpsheets!$AN$3:$AN$18,0),
                    MATCH($C$6,Hulpsheets!$AO$3:$AR$3,0)
                ),
                ""
            ),
            IFERROR(
                INDEX(Hulpsheets!$AH$3:$AK$18,
                    MATCH($C$9,Hulpsheets!$AG$3:$AG$18,0),
                    MATCH($C$6,Hulpsheets!$AH$3:$AK$3,0)
                ),
                ""
            )
        ),
        IF($L49="Niet-economische activiteit",
            100%,
            IF(Basisgegevens!$C$5="Ja",
                IFERROR(
                    INDEX(Hulpsheets!$AO$3:$AR$18,
                        MATCH($C$9,Hulpsheets!$AN$3:$AN$18,0),
                        MATCH($C$6,Hulpsheets!$AO$3:$AR$3,0)
                    ),
                    ""
                ),
                IFERROR(
                    INDEX(Hulpsheets!$AH$3:$AK$18,
                        MATCH($C$9,Hulpsheets!$AG$3:$AG$18,0),
                        MATCH($C$6,Hulpsheets!$AH$3:$AK$3,0)
                    ),
                    ""
                )
            )
        )
    )
)</f>
        <v/>
      </c>
      <c r="N49" s="397">
        <f t="shared" si="13"/>
        <v>0</v>
      </c>
      <c r="O49" s="77" t="str">
        <f t="shared" si="17"/>
        <v/>
      </c>
      <c r="P49" s="81" t="str">
        <f t="shared" si="18"/>
        <v/>
      </c>
      <c r="R49" s="404"/>
      <c r="S49" s="403" t="str">
        <f t="shared" si="19"/>
        <v/>
      </c>
      <c r="T49" s="130" t="str">
        <f t="shared" si="20"/>
        <v/>
      </c>
      <c r="U49" s="70"/>
      <c r="V49" s="404"/>
      <c r="W49" s="70"/>
      <c r="X49" s="404"/>
      <c r="Z49" s="407" t="str">
        <f t="shared" si="21"/>
        <v/>
      </c>
      <c r="AA49" s="130" t="str">
        <f t="shared" si="14"/>
        <v/>
      </c>
      <c r="AB49" s="407" t="str">
        <f t="shared" si="15"/>
        <v/>
      </c>
      <c r="AC49" s="130" t="str">
        <f t="shared" si="16"/>
        <v/>
      </c>
      <c r="AD49" s="461"/>
    </row>
    <row r="50" spans="1:30" x14ac:dyDescent="0.2">
      <c r="A50" s="6"/>
      <c r="B50" s="500"/>
      <c r="C50" s="501"/>
      <c r="D50" s="501"/>
      <c r="E50" s="501"/>
      <c r="F50" s="501"/>
      <c r="G50" s="501"/>
      <c r="H50" s="501"/>
      <c r="I50" s="502"/>
      <c r="J50" s="139"/>
      <c r="K50" s="254"/>
      <c r="L50" s="429" t="s">
        <v>120</v>
      </c>
      <c r="M50" s="257" t="str">
        <f>IF(LEN($C$5)&lt;=1,
    "",
    IF(
        OR($C$5="Overige (zorg-)instellingen",$C$5="Onderneming"),
        IF(Basisgegevens!$C$5="Ja",
            IFERROR(
                INDEX(Hulpsheets!$AO$3:$AR$18,
                    MATCH($C$9,Hulpsheets!$AN$3:$AN$18,0),
                    MATCH($C$6,Hulpsheets!$AO$3:$AR$3,0)
                ),
                ""
            ),
            IFERROR(
                INDEX(Hulpsheets!$AH$3:$AK$18,
                    MATCH($C$9,Hulpsheets!$AG$3:$AG$18,0),
                    MATCH($C$6,Hulpsheets!$AH$3:$AK$3,0)
                ),
                ""
            )
        ),
        IF($L50="Niet-economische activiteit",
            100%,
            IF(Basisgegevens!$C$5="Ja",
                IFERROR(
                    INDEX(Hulpsheets!$AO$3:$AR$18,
                        MATCH($C$9,Hulpsheets!$AN$3:$AN$18,0),
                        MATCH($C$6,Hulpsheets!$AO$3:$AR$3,0)
                    ),
                    ""
                ),
                IFERROR(
                    INDEX(Hulpsheets!$AH$3:$AK$18,
                        MATCH($C$9,Hulpsheets!$AG$3:$AG$18,0),
                        MATCH($C$6,Hulpsheets!$AH$3:$AK$3,0)
                    ),
                    ""
                )
            )
        )
    )
)</f>
        <v/>
      </c>
      <c r="N50" s="397">
        <f t="shared" si="13"/>
        <v>0</v>
      </c>
      <c r="O50" s="77" t="str">
        <f t="shared" si="17"/>
        <v/>
      </c>
      <c r="P50" s="81" t="str">
        <f t="shared" si="18"/>
        <v/>
      </c>
      <c r="R50" s="404"/>
      <c r="S50" s="403" t="str">
        <f t="shared" si="19"/>
        <v/>
      </c>
      <c r="T50" s="130" t="str">
        <f t="shared" si="20"/>
        <v/>
      </c>
      <c r="U50" s="70"/>
      <c r="V50" s="404"/>
      <c r="W50" s="70"/>
      <c r="X50" s="404"/>
      <c r="Z50" s="407" t="str">
        <f t="shared" si="21"/>
        <v/>
      </c>
      <c r="AA50" s="130" t="str">
        <f t="shared" si="14"/>
        <v/>
      </c>
      <c r="AB50" s="407" t="str">
        <f t="shared" si="15"/>
        <v/>
      </c>
      <c r="AC50" s="130" t="str">
        <f t="shared" si="16"/>
        <v/>
      </c>
      <c r="AD50" s="461"/>
    </row>
    <row r="51" spans="1:30" x14ac:dyDescent="0.2">
      <c r="A51" s="6"/>
      <c r="B51" s="500"/>
      <c r="C51" s="501"/>
      <c r="D51" s="501"/>
      <c r="E51" s="501"/>
      <c r="F51" s="501"/>
      <c r="G51" s="501"/>
      <c r="H51" s="501"/>
      <c r="I51" s="502"/>
      <c r="J51" s="139"/>
      <c r="K51" s="254"/>
      <c r="L51" s="429" t="s">
        <v>120</v>
      </c>
      <c r="M51" s="257" t="str">
        <f>IF(LEN($C$5)&lt;=1,
    "",
    IF(
        OR($C$5="Overige (zorg-)instellingen",$C$5="Onderneming"),
        IF(Basisgegevens!$C$5="Ja",
            IFERROR(
                INDEX(Hulpsheets!$AO$3:$AR$18,
                    MATCH($C$9,Hulpsheets!$AN$3:$AN$18,0),
                    MATCH($C$6,Hulpsheets!$AO$3:$AR$3,0)
                ),
                ""
            ),
            IFERROR(
                INDEX(Hulpsheets!$AH$3:$AK$18,
                    MATCH($C$9,Hulpsheets!$AG$3:$AG$18,0),
                    MATCH($C$6,Hulpsheets!$AH$3:$AK$3,0)
                ),
                ""
            )
        ),
        IF($L51="Niet-economische activiteit",
            100%,
            IF(Basisgegevens!$C$5="Ja",
                IFERROR(
                    INDEX(Hulpsheets!$AO$3:$AR$18,
                        MATCH($C$9,Hulpsheets!$AN$3:$AN$18,0),
                        MATCH($C$6,Hulpsheets!$AO$3:$AR$3,0)
                    ),
                    ""
                ),
                IFERROR(
                    INDEX(Hulpsheets!$AH$3:$AK$18,
                        MATCH($C$9,Hulpsheets!$AG$3:$AG$18,0),
                        MATCH($C$6,Hulpsheets!$AH$3:$AK$3,0)
                    ),
                    ""
                )
            )
        )
    )
)</f>
        <v/>
      </c>
      <c r="N51" s="397">
        <f t="shared" si="13"/>
        <v>0</v>
      </c>
      <c r="O51" s="77" t="str">
        <f t="shared" si="17"/>
        <v/>
      </c>
      <c r="P51" s="81" t="str">
        <f t="shared" si="18"/>
        <v/>
      </c>
      <c r="R51" s="404"/>
      <c r="S51" s="403" t="str">
        <f t="shared" si="19"/>
        <v/>
      </c>
      <c r="T51" s="130" t="str">
        <f t="shared" si="20"/>
        <v/>
      </c>
      <c r="U51" s="70"/>
      <c r="V51" s="404"/>
      <c r="W51" s="70"/>
      <c r="X51" s="404"/>
      <c r="Z51" s="407" t="str">
        <f t="shared" si="21"/>
        <v/>
      </c>
      <c r="AA51" s="130" t="str">
        <f t="shared" si="14"/>
        <v/>
      </c>
      <c r="AB51" s="407" t="str">
        <f t="shared" si="15"/>
        <v/>
      </c>
      <c r="AC51" s="130" t="str">
        <f t="shared" si="16"/>
        <v/>
      </c>
      <c r="AD51" s="461"/>
    </row>
    <row r="52" spans="1:30" x14ac:dyDescent="0.2">
      <c r="A52" s="6"/>
      <c r="B52" s="500"/>
      <c r="C52" s="501"/>
      <c r="D52" s="501"/>
      <c r="E52" s="501"/>
      <c r="F52" s="501"/>
      <c r="G52" s="501"/>
      <c r="H52" s="501"/>
      <c r="I52" s="502"/>
      <c r="J52" s="139"/>
      <c r="K52" s="254"/>
      <c r="L52" s="429" t="s">
        <v>120</v>
      </c>
      <c r="M52" s="257" t="str">
        <f>IF(LEN($C$5)&lt;=1,
    "",
    IF(
        OR($C$5="Overige (zorg-)instellingen",$C$5="Onderneming"),
        IF(Basisgegevens!$C$5="Ja",
            IFERROR(
                INDEX(Hulpsheets!$AO$3:$AR$18,
                    MATCH($C$9,Hulpsheets!$AN$3:$AN$18,0),
                    MATCH($C$6,Hulpsheets!$AO$3:$AR$3,0)
                ),
                ""
            ),
            IFERROR(
                INDEX(Hulpsheets!$AH$3:$AK$18,
                    MATCH($C$9,Hulpsheets!$AG$3:$AG$18,0),
                    MATCH($C$6,Hulpsheets!$AH$3:$AK$3,0)
                ),
                ""
            )
        ),
        IF($L52="Niet-economische activiteit",
            100%,
            IF(Basisgegevens!$C$5="Ja",
                IFERROR(
                    INDEX(Hulpsheets!$AO$3:$AR$18,
                        MATCH($C$9,Hulpsheets!$AN$3:$AN$18,0),
                        MATCH($C$6,Hulpsheets!$AO$3:$AR$3,0)
                    ),
                    ""
                ),
                IFERROR(
                    INDEX(Hulpsheets!$AH$3:$AK$18,
                        MATCH($C$9,Hulpsheets!$AG$3:$AG$18,0),
                        MATCH($C$6,Hulpsheets!$AH$3:$AK$3,0)
                    ),
                    ""
                )
            )
        )
    )
)</f>
        <v/>
      </c>
      <c r="N52" s="397">
        <f t="shared" si="13"/>
        <v>0</v>
      </c>
      <c r="O52" s="77" t="str">
        <f t="shared" si="17"/>
        <v/>
      </c>
      <c r="P52" s="81" t="str">
        <f t="shared" si="18"/>
        <v/>
      </c>
      <c r="R52" s="404"/>
      <c r="S52" s="403" t="str">
        <f t="shared" si="19"/>
        <v/>
      </c>
      <c r="T52" s="130" t="str">
        <f t="shared" si="20"/>
        <v/>
      </c>
      <c r="U52" s="70"/>
      <c r="V52" s="404"/>
      <c r="W52" s="70"/>
      <c r="X52" s="404"/>
      <c r="Z52" s="407" t="str">
        <f t="shared" si="21"/>
        <v/>
      </c>
      <c r="AA52" s="130" t="str">
        <f t="shared" si="14"/>
        <v/>
      </c>
      <c r="AB52" s="407" t="str">
        <f t="shared" si="15"/>
        <v/>
      </c>
      <c r="AC52" s="130" t="str">
        <f t="shared" si="16"/>
        <v/>
      </c>
      <c r="AD52" s="461"/>
    </row>
    <row r="53" spans="1:30" x14ac:dyDescent="0.2">
      <c r="A53" s="6"/>
      <c r="B53" s="500"/>
      <c r="C53" s="501"/>
      <c r="D53" s="501"/>
      <c r="E53" s="501"/>
      <c r="F53" s="501"/>
      <c r="G53" s="501"/>
      <c r="H53" s="501"/>
      <c r="I53" s="502"/>
      <c r="J53" s="139"/>
      <c r="K53" s="254"/>
      <c r="L53" s="429" t="s">
        <v>120</v>
      </c>
      <c r="M53" s="257" t="str">
        <f>IF(LEN($C$5)&lt;=1,
    "",
    IF(
        OR($C$5="Overige (zorg-)instellingen",$C$5="Onderneming"),
        IF(Basisgegevens!$C$5="Ja",
            IFERROR(
                INDEX(Hulpsheets!$AO$3:$AR$18,
                    MATCH($C$9,Hulpsheets!$AN$3:$AN$18,0),
                    MATCH($C$6,Hulpsheets!$AO$3:$AR$3,0)
                ),
                ""
            ),
            IFERROR(
                INDEX(Hulpsheets!$AH$3:$AK$18,
                    MATCH($C$9,Hulpsheets!$AG$3:$AG$18,0),
                    MATCH($C$6,Hulpsheets!$AH$3:$AK$3,0)
                ),
                ""
            )
        ),
        IF($L53="Niet-economische activiteit",
            100%,
            IF(Basisgegevens!$C$5="Ja",
                IFERROR(
                    INDEX(Hulpsheets!$AO$3:$AR$18,
                        MATCH($C$9,Hulpsheets!$AN$3:$AN$18,0),
                        MATCH($C$6,Hulpsheets!$AO$3:$AR$3,0)
                    ),
                    ""
                ),
                IFERROR(
                    INDEX(Hulpsheets!$AH$3:$AK$18,
                        MATCH($C$9,Hulpsheets!$AG$3:$AG$18,0),
                        MATCH($C$6,Hulpsheets!$AH$3:$AK$3,0)
                    ),
                    ""
                )
            )
        )
    )
)</f>
        <v/>
      </c>
      <c r="N53" s="397">
        <f t="shared" si="13"/>
        <v>0</v>
      </c>
      <c r="O53" s="77" t="str">
        <f t="shared" si="17"/>
        <v/>
      </c>
      <c r="P53" s="81" t="str">
        <f t="shared" si="18"/>
        <v/>
      </c>
      <c r="R53" s="404"/>
      <c r="S53" s="403" t="str">
        <f t="shared" si="19"/>
        <v/>
      </c>
      <c r="T53" s="130" t="str">
        <f t="shared" si="20"/>
        <v/>
      </c>
      <c r="U53" s="70"/>
      <c r="V53" s="404"/>
      <c r="W53" s="70"/>
      <c r="X53" s="404"/>
      <c r="Z53" s="407" t="str">
        <f t="shared" si="21"/>
        <v/>
      </c>
      <c r="AA53" s="130" t="str">
        <f t="shared" si="14"/>
        <v/>
      </c>
      <c r="AB53" s="407" t="str">
        <f t="shared" si="15"/>
        <v/>
      </c>
      <c r="AC53" s="130" t="str">
        <f t="shared" si="16"/>
        <v/>
      </c>
      <c r="AD53" s="461"/>
    </row>
    <row r="54" spans="1:30" x14ac:dyDescent="0.2">
      <c r="A54" s="6"/>
      <c r="B54" s="500"/>
      <c r="C54" s="501"/>
      <c r="D54" s="501"/>
      <c r="E54" s="501"/>
      <c r="F54" s="501"/>
      <c r="G54" s="501"/>
      <c r="H54" s="501"/>
      <c r="I54" s="502"/>
      <c r="J54" s="139"/>
      <c r="K54" s="254"/>
      <c r="L54" s="429" t="s">
        <v>120</v>
      </c>
      <c r="M54" s="257" t="str">
        <f>IF(LEN($C$5)&lt;=1,
    "",
    IF(
        OR($C$5="Overige (zorg-)instellingen",$C$5="Onderneming"),
        IF(Basisgegevens!$C$5="Ja",
            IFERROR(
                INDEX(Hulpsheets!$AO$3:$AR$18,
                    MATCH($C$9,Hulpsheets!$AN$3:$AN$18,0),
                    MATCH($C$6,Hulpsheets!$AO$3:$AR$3,0)
                ),
                ""
            ),
            IFERROR(
                INDEX(Hulpsheets!$AH$3:$AK$18,
                    MATCH($C$9,Hulpsheets!$AG$3:$AG$18,0),
                    MATCH($C$6,Hulpsheets!$AH$3:$AK$3,0)
                ),
                ""
            )
        ),
        IF($L54="Niet-economische activiteit",
            100%,
            IF(Basisgegevens!$C$5="Ja",
                IFERROR(
                    INDEX(Hulpsheets!$AO$3:$AR$18,
                        MATCH($C$9,Hulpsheets!$AN$3:$AN$18,0),
                        MATCH($C$6,Hulpsheets!$AO$3:$AR$3,0)
                    ),
                    ""
                ),
                IFERROR(
                    INDEX(Hulpsheets!$AH$3:$AK$18,
                        MATCH($C$9,Hulpsheets!$AG$3:$AG$18,0),
                        MATCH($C$6,Hulpsheets!$AH$3:$AK$3,0)
                    ),
                    ""
                )
            )
        )
    )
)</f>
        <v/>
      </c>
      <c r="N54" s="397">
        <f t="shared" si="13"/>
        <v>0</v>
      </c>
      <c r="O54" s="77" t="str">
        <f t="shared" si="17"/>
        <v/>
      </c>
      <c r="P54" s="81" t="str">
        <f t="shared" si="18"/>
        <v/>
      </c>
      <c r="R54" s="404"/>
      <c r="S54" s="403" t="str">
        <f t="shared" si="19"/>
        <v/>
      </c>
      <c r="T54" s="130" t="str">
        <f t="shared" si="20"/>
        <v/>
      </c>
      <c r="U54" s="70"/>
      <c r="V54" s="404"/>
      <c r="W54" s="70"/>
      <c r="X54" s="404"/>
      <c r="Z54" s="407" t="str">
        <f t="shared" si="21"/>
        <v/>
      </c>
      <c r="AA54" s="130" t="str">
        <f t="shared" si="14"/>
        <v/>
      </c>
      <c r="AB54" s="407" t="str">
        <f t="shared" si="15"/>
        <v/>
      </c>
      <c r="AC54" s="130" t="str">
        <f t="shared" si="16"/>
        <v/>
      </c>
      <c r="AD54" s="461"/>
    </row>
    <row r="55" spans="1:30" x14ac:dyDescent="0.2">
      <c r="A55" s="6"/>
      <c r="B55" s="500"/>
      <c r="C55" s="501"/>
      <c r="D55" s="501"/>
      <c r="E55" s="501"/>
      <c r="F55" s="501"/>
      <c r="G55" s="501"/>
      <c r="H55" s="501"/>
      <c r="I55" s="502"/>
      <c r="J55" s="139"/>
      <c r="K55" s="254"/>
      <c r="L55" s="429" t="s">
        <v>120</v>
      </c>
      <c r="M55" s="257" t="str">
        <f>IF(LEN($C$5)&lt;=1,
    "",
    IF(
        OR($C$5="Overige (zorg-)instellingen",$C$5="Onderneming"),
        IF(Basisgegevens!$C$5="Ja",
            IFERROR(
                INDEX(Hulpsheets!$AO$3:$AR$18,
                    MATCH($C$9,Hulpsheets!$AN$3:$AN$18,0),
                    MATCH($C$6,Hulpsheets!$AO$3:$AR$3,0)
                ),
                ""
            ),
            IFERROR(
                INDEX(Hulpsheets!$AH$3:$AK$18,
                    MATCH($C$9,Hulpsheets!$AG$3:$AG$18,0),
                    MATCH($C$6,Hulpsheets!$AH$3:$AK$3,0)
                ),
                ""
            )
        ),
        IF($L55="Niet-economische activiteit",
            100%,
            IF(Basisgegevens!$C$5="Ja",
                IFERROR(
                    INDEX(Hulpsheets!$AO$3:$AR$18,
                        MATCH($C$9,Hulpsheets!$AN$3:$AN$18,0),
                        MATCH($C$6,Hulpsheets!$AO$3:$AR$3,0)
                    ),
                    ""
                ),
                IFERROR(
                    INDEX(Hulpsheets!$AH$3:$AK$18,
                        MATCH($C$9,Hulpsheets!$AG$3:$AG$18,0),
                        MATCH($C$6,Hulpsheets!$AH$3:$AK$3,0)
                    ),
                    ""
                )
            )
        )
    )
)</f>
        <v/>
      </c>
      <c r="N55" s="397">
        <f t="shared" si="13"/>
        <v>0</v>
      </c>
      <c r="O55" s="77" t="str">
        <f t="shared" si="17"/>
        <v/>
      </c>
      <c r="P55" s="81" t="str">
        <f t="shared" si="18"/>
        <v/>
      </c>
      <c r="R55" s="404"/>
      <c r="S55" s="403" t="str">
        <f t="shared" si="19"/>
        <v/>
      </c>
      <c r="T55" s="130" t="str">
        <f t="shared" si="20"/>
        <v/>
      </c>
      <c r="U55" s="70"/>
      <c r="V55" s="404"/>
      <c r="W55" s="70"/>
      <c r="X55" s="404"/>
      <c r="Z55" s="407" t="str">
        <f t="shared" si="21"/>
        <v/>
      </c>
      <c r="AA55" s="130" t="str">
        <f t="shared" si="14"/>
        <v/>
      </c>
      <c r="AB55" s="407" t="str">
        <f t="shared" si="15"/>
        <v/>
      </c>
      <c r="AC55" s="130" t="str">
        <f t="shared" si="16"/>
        <v/>
      </c>
      <c r="AD55" s="461"/>
    </row>
    <row r="56" spans="1:30" x14ac:dyDescent="0.2">
      <c r="A56" s="6"/>
      <c r="B56" s="500"/>
      <c r="C56" s="501"/>
      <c r="D56" s="501"/>
      <c r="E56" s="501"/>
      <c r="F56" s="501"/>
      <c r="G56" s="501"/>
      <c r="H56" s="501"/>
      <c r="I56" s="502"/>
      <c r="J56" s="139"/>
      <c r="K56" s="254"/>
      <c r="L56" s="429" t="s">
        <v>120</v>
      </c>
      <c r="M56" s="257" t="str">
        <f>IF(LEN($C$5)&lt;=1,
    "",
    IF(
        OR($C$5="Overige (zorg-)instellingen",$C$5="Onderneming"),
        IF(Basisgegevens!$C$5="Ja",
            IFERROR(
                INDEX(Hulpsheets!$AO$3:$AR$18,
                    MATCH($C$9,Hulpsheets!$AN$3:$AN$18,0),
                    MATCH($C$6,Hulpsheets!$AO$3:$AR$3,0)
                ),
                ""
            ),
            IFERROR(
                INDEX(Hulpsheets!$AH$3:$AK$18,
                    MATCH($C$9,Hulpsheets!$AG$3:$AG$18,0),
                    MATCH($C$6,Hulpsheets!$AH$3:$AK$3,0)
                ),
                ""
            )
        ),
        IF($L56="Niet-economische activiteit",
            100%,
            IF(Basisgegevens!$C$5="Ja",
                IFERROR(
                    INDEX(Hulpsheets!$AO$3:$AR$18,
                        MATCH($C$9,Hulpsheets!$AN$3:$AN$18,0),
                        MATCH($C$6,Hulpsheets!$AO$3:$AR$3,0)
                    ),
                    ""
                ),
                IFERROR(
                    INDEX(Hulpsheets!$AH$3:$AK$18,
                        MATCH($C$9,Hulpsheets!$AG$3:$AG$18,0),
                        MATCH($C$6,Hulpsheets!$AH$3:$AK$3,0)
                    ),
                    ""
                )
            )
        )
    )
)</f>
        <v/>
      </c>
      <c r="N56" s="397">
        <f t="shared" si="13"/>
        <v>0</v>
      </c>
      <c r="O56" s="77" t="str">
        <f t="shared" si="17"/>
        <v/>
      </c>
      <c r="P56" s="81" t="str">
        <f t="shared" si="18"/>
        <v/>
      </c>
      <c r="R56" s="404"/>
      <c r="S56" s="403" t="str">
        <f t="shared" si="19"/>
        <v/>
      </c>
      <c r="T56" s="130" t="str">
        <f t="shared" si="20"/>
        <v/>
      </c>
      <c r="U56" s="70"/>
      <c r="V56" s="404"/>
      <c r="W56" s="70"/>
      <c r="X56" s="404"/>
      <c r="Z56" s="407" t="str">
        <f t="shared" si="21"/>
        <v/>
      </c>
      <c r="AA56" s="130" t="str">
        <f t="shared" si="14"/>
        <v/>
      </c>
      <c r="AB56" s="407" t="str">
        <f t="shared" si="15"/>
        <v/>
      </c>
      <c r="AC56" s="130" t="str">
        <f t="shared" si="16"/>
        <v/>
      </c>
      <c r="AD56" s="461"/>
    </row>
    <row r="57" spans="1:30" ht="13.5" thickBot="1" x14ac:dyDescent="0.25">
      <c r="A57" s="6"/>
      <c r="B57" s="500"/>
      <c r="C57" s="501"/>
      <c r="D57" s="501"/>
      <c r="E57" s="501"/>
      <c r="F57" s="501"/>
      <c r="G57" s="501"/>
      <c r="H57" s="501"/>
      <c r="I57" s="502"/>
      <c r="J57" s="139"/>
      <c r="K57" s="254"/>
      <c r="L57" s="429" t="s">
        <v>120</v>
      </c>
      <c r="M57" s="257" t="str">
        <f>IF(LEN($C$5)&lt;=1,
    "",
    IF(
        OR($C$5="Overige (zorg-)instellingen",$C$5="Onderneming"),
        IF(Basisgegevens!$C$5="Ja",
            IFERROR(
                INDEX(Hulpsheets!$AO$3:$AR$18,
                    MATCH($C$9,Hulpsheets!$AN$3:$AN$18,0),
                    MATCH($C$6,Hulpsheets!$AO$3:$AR$3,0)
                ),
                ""
            ),
            IFERROR(
                INDEX(Hulpsheets!$AH$3:$AK$18,
                    MATCH($C$9,Hulpsheets!$AG$3:$AG$18,0),
                    MATCH($C$6,Hulpsheets!$AH$3:$AK$3,0)
                ),
                ""
            )
        ),
        IF($L57="Niet-economische activiteit",
            100%,
            IF(Basisgegevens!$C$5="Ja",
                IFERROR(
                    INDEX(Hulpsheets!$AO$3:$AR$18,
                        MATCH($C$9,Hulpsheets!$AN$3:$AN$18,0),
                        MATCH($C$6,Hulpsheets!$AO$3:$AR$3,0)
                    ),
                    ""
                ),
                IFERROR(
                    INDEX(Hulpsheets!$AH$3:$AK$18,
                        MATCH($C$9,Hulpsheets!$AG$3:$AG$18,0),
                        MATCH($C$6,Hulpsheets!$AH$3:$AK$3,0)
                    ),
                    ""
                )
            )
        )
    )
)</f>
        <v/>
      </c>
      <c r="N57" s="397">
        <f t="shared" si="13"/>
        <v>0</v>
      </c>
      <c r="O57" s="77" t="str">
        <f t="shared" si="17"/>
        <v/>
      </c>
      <c r="P57" s="81" t="str">
        <f t="shared" si="18"/>
        <v/>
      </c>
      <c r="R57" s="404"/>
      <c r="S57" s="403" t="str">
        <f t="shared" si="19"/>
        <v/>
      </c>
      <c r="T57" s="130" t="str">
        <f t="shared" si="20"/>
        <v/>
      </c>
      <c r="U57" s="70"/>
      <c r="V57" s="404"/>
      <c r="W57" s="70"/>
      <c r="X57" s="404"/>
      <c r="Z57" s="407" t="str">
        <f t="shared" si="21"/>
        <v/>
      </c>
      <c r="AA57" s="130" t="str">
        <f t="shared" si="14"/>
        <v/>
      </c>
      <c r="AB57" s="407" t="str">
        <f t="shared" si="15"/>
        <v/>
      </c>
      <c r="AC57" s="130" t="str">
        <f t="shared" si="16"/>
        <v/>
      </c>
      <c r="AD57" s="461"/>
    </row>
    <row r="58" spans="1:30" ht="13.5" hidden="1" outlineLevel="1" thickBot="1" x14ac:dyDescent="0.25">
      <c r="A58" s="6"/>
      <c r="B58" s="500"/>
      <c r="C58" s="501"/>
      <c r="D58" s="501"/>
      <c r="E58" s="501"/>
      <c r="F58" s="501"/>
      <c r="G58" s="501"/>
      <c r="H58" s="501"/>
      <c r="I58" s="502"/>
      <c r="J58" s="139"/>
      <c r="K58" s="254"/>
      <c r="L58" s="429" t="s">
        <v>120</v>
      </c>
      <c r="M58" s="257" t="str">
        <f>IF(LEN($C$5)&lt;=1,
    "",
    IF(
        OR($C$5="Overige (zorg-)instellingen",$C$5="Onderneming"),
        IF(Basisgegevens!$C$5="Ja",
            IFERROR(
                INDEX(Hulpsheets!$AO$3:$AR$18,
                    MATCH($C$9,Hulpsheets!$AN$3:$AN$18,0),
                    MATCH($C$6,Hulpsheets!$AO$3:$AR$3,0)
                ),
                ""
            ),
            IFERROR(
                INDEX(Hulpsheets!$AH$3:$AK$18,
                    MATCH($C$9,Hulpsheets!$AG$3:$AG$18,0),
                    MATCH($C$6,Hulpsheets!$AH$3:$AK$3,0)
                ),
                ""
            )
        ),
        IF($L58="Niet-economische activiteit",
            100%,
            IF(Basisgegevens!$C$5="Ja",
                IFERROR(
                    INDEX(Hulpsheets!$AO$3:$AR$18,
                        MATCH($C$9,Hulpsheets!$AN$3:$AN$18,0),
                        MATCH($C$6,Hulpsheets!$AO$3:$AR$3,0)
                    ),
                    ""
                ),
                IFERROR(
                    INDEX(Hulpsheets!$AH$3:$AK$18,
                        MATCH($C$9,Hulpsheets!$AG$3:$AG$18,0),
                        MATCH($C$6,Hulpsheets!$AH$3:$AK$3,0)
                    ),
                    ""
                )
            )
        )
    )
)</f>
        <v/>
      </c>
      <c r="N58" s="397">
        <f t="shared" si="13"/>
        <v>0</v>
      </c>
      <c r="O58" s="77" t="str">
        <f t="shared" si="17"/>
        <v/>
      </c>
      <c r="P58" s="81" t="str">
        <f t="shared" si="18"/>
        <v/>
      </c>
      <c r="R58" s="404"/>
      <c r="S58" s="403" t="str">
        <f t="shared" si="19"/>
        <v/>
      </c>
      <c r="T58" s="130" t="str">
        <f t="shared" si="20"/>
        <v/>
      </c>
      <c r="U58" s="70"/>
      <c r="V58" s="404"/>
      <c r="W58" s="70"/>
      <c r="X58" s="404"/>
      <c r="Z58" s="407" t="str">
        <f t="shared" si="21"/>
        <v/>
      </c>
      <c r="AA58" s="130" t="str">
        <f t="shared" si="14"/>
        <v/>
      </c>
      <c r="AB58" s="407" t="str">
        <f t="shared" si="15"/>
        <v/>
      </c>
      <c r="AC58" s="130" t="str">
        <f t="shared" si="16"/>
        <v/>
      </c>
      <c r="AD58" s="461"/>
    </row>
    <row r="59" spans="1:30" ht="13.5" hidden="1" outlineLevel="1" thickBot="1" x14ac:dyDescent="0.25">
      <c r="A59" s="6"/>
      <c r="B59" s="500"/>
      <c r="C59" s="501"/>
      <c r="D59" s="501"/>
      <c r="E59" s="501"/>
      <c r="F59" s="501"/>
      <c r="G59" s="501"/>
      <c r="H59" s="501"/>
      <c r="I59" s="502"/>
      <c r="J59" s="139"/>
      <c r="K59" s="254"/>
      <c r="L59" s="429" t="s">
        <v>120</v>
      </c>
      <c r="M59" s="257" t="str">
        <f>IF(LEN($C$5)&lt;=1,
    "",
    IF(
        OR($C$5="Overige (zorg-)instellingen",$C$5="Onderneming"),
        IF(Basisgegevens!$C$5="Ja",
            IFERROR(
                INDEX(Hulpsheets!$AO$3:$AR$18,
                    MATCH($C$9,Hulpsheets!$AN$3:$AN$18,0),
                    MATCH($C$6,Hulpsheets!$AO$3:$AR$3,0)
                ),
                ""
            ),
            IFERROR(
                INDEX(Hulpsheets!$AH$3:$AK$18,
                    MATCH($C$9,Hulpsheets!$AG$3:$AG$18,0),
                    MATCH($C$6,Hulpsheets!$AH$3:$AK$3,0)
                ),
                ""
            )
        ),
        IF($L59="Niet-economische activiteit",
            100%,
            IF(Basisgegevens!$C$5="Ja",
                IFERROR(
                    INDEX(Hulpsheets!$AO$3:$AR$18,
                        MATCH($C$9,Hulpsheets!$AN$3:$AN$18,0),
                        MATCH($C$6,Hulpsheets!$AO$3:$AR$3,0)
                    ),
                    ""
                ),
                IFERROR(
                    INDEX(Hulpsheets!$AH$3:$AK$18,
                        MATCH($C$9,Hulpsheets!$AG$3:$AG$18,0),
                        MATCH($C$6,Hulpsheets!$AH$3:$AK$3,0)
                    ),
                    ""
                )
            )
        )
    )
)</f>
        <v/>
      </c>
      <c r="N59" s="397">
        <f t="shared" si="13"/>
        <v>0</v>
      </c>
      <c r="O59" s="77" t="str">
        <f t="shared" si="17"/>
        <v/>
      </c>
      <c r="P59" s="81" t="str">
        <f t="shared" si="18"/>
        <v/>
      </c>
      <c r="R59" s="404"/>
      <c r="S59" s="403" t="str">
        <f t="shared" si="19"/>
        <v/>
      </c>
      <c r="T59" s="130" t="str">
        <f t="shared" si="20"/>
        <v/>
      </c>
      <c r="U59" s="70"/>
      <c r="V59" s="404"/>
      <c r="W59" s="70"/>
      <c r="X59" s="404"/>
      <c r="Z59" s="407" t="str">
        <f t="shared" si="21"/>
        <v/>
      </c>
      <c r="AA59" s="130" t="str">
        <f t="shared" si="14"/>
        <v/>
      </c>
      <c r="AB59" s="407" t="str">
        <f t="shared" si="15"/>
        <v/>
      </c>
      <c r="AC59" s="130" t="str">
        <f t="shared" si="16"/>
        <v/>
      </c>
      <c r="AD59" s="461"/>
    </row>
    <row r="60" spans="1:30" ht="13.5" hidden="1" outlineLevel="1" thickBot="1" x14ac:dyDescent="0.25">
      <c r="A60" s="6"/>
      <c r="B60" s="500"/>
      <c r="C60" s="501"/>
      <c r="D60" s="501"/>
      <c r="E60" s="501"/>
      <c r="F60" s="501"/>
      <c r="G60" s="501"/>
      <c r="H60" s="501"/>
      <c r="I60" s="502"/>
      <c r="J60" s="139"/>
      <c r="K60" s="254"/>
      <c r="L60" s="429" t="s">
        <v>120</v>
      </c>
      <c r="M60" s="257" t="str">
        <f>IF(LEN($C$5)&lt;=1,
    "",
    IF(
        OR($C$5="Overige (zorg-)instellingen",$C$5="Onderneming"),
        IF(Basisgegevens!$C$5="Ja",
            IFERROR(
                INDEX(Hulpsheets!$AO$3:$AR$18,
                    MATCH($C$9,Hulpsheets!$AN$3:$AN$18,0),
                    MATCH($C$6,Hulpsheets!$AO$3:$AR$3,0)
                ),
                ""
            ),
            IFERROR(
                INDEX(Hulpsheets!$AH$3:$AK$18,
                    MATCH($C$9,Hulpsheets!$AG$3:$AG$18,0),
                    MATCH($C$6,Hulpsheets!$AH$3:$AK$3,0)
                ),
                ""
            )
        ),
        IF($L60="Niet-economische activiteit",
            100%,
            IF(Basisgegevens!$C$5="Ja",
                IFERROR(
                    INDEX(Hulpsheets!$AO$3:$AR$18,
                        MATCH($C$9,Hulpsheets!$AN$3:$AN$18,0),
                        MATCH($C$6,Hulpsheets!$AO$3:$AR$3,0)
                    ),
                    ""
                ),
                IFERROR(
                    INDEX(Hulpsheets!$AH$3:$AK$18,
                        MATCH($C$9,Hulpsheets!$AG$3:$AG$18,0),
                        MATCH($C$6,Hulpsheets!$AH$3:$AK$3,0)
                    ),
                    ""
                )
            )
        )
    )
)</f>
        <v/>
      </c>
      <c r="N60" s="397">
        <f t="shared" si="13"/>
        <v>0</v>
      </c>
      <c r="O60" s="77" t="str">
        <f t="shared" si="17"/>
        <v/>
      </c>
      <c r="P60" s="81" t="str">
        <f t="shared" si="18"/>
        <v/>
      </c>
      <c r="R60" s="404"/>
      <c r="S60" s="403" t="str">
        <f t="shared" si="19"/>
        <v/>
      </c>
      <c r="T60" s="130" t="str">
        <f t="shared" si="20"/>
        <v/>
      </c>
      <c r="U60" s="70"/>
      <c r="V60" s="404"/>
      <c r="W60" s="70"/>
      <c r="X60" s="404"/>
      <c r="Z60" s="407" t="str">
        <f t="shared" si="21"/>
        <v/>
      </c>
      <c r="AA60" s="130" t="str">
        <f t="shared" si="14"/>
        <v/>
      </c>
      <c r="AB60" s="407" t="str">
        <f t="shared" si="15"/>
        <v/>
      </c>
      <c r="AC60" s="130" t="str">
        <f t="shared" si="16"/>
        <v/>
      </c>
      <c r="AD60" s="461"/>
    </row>
    <row r="61" spans="1:30" ht="13.5" hidden="1" outlineLevel="1" thickBot="1" x14ac:dyDescent="0.25">
      <c r="A61" s="6"/>
      <c r="B61" s="500"/>
      <c r="C61" s="501"/>
      <c r="D61" s="501"/>
      <c r="E61" s="501"/>
      <c r="F61" s="501"/>
      <c r="G61" s="501"/>
      <c r="H61" s="501"/>
      <c r="I61" s="502"/>
      <c r="J61" s="139"/>
      <c r="K61" s="254"/>
      <c r="L61" s="429" t="s">
        <v>120</v>
      </c>
      <c r="M61" s="257" t="str">
        <f>IF(LEN($C$5)&lt;=1,
    "",
    IF(
        OR($C$5="Overige (zorg-)instellingen",$C$5="Onderneming"),
        IF(Basisgegevens!$C$5="Ja",
            IFERROR(
                INDEX(Hulpsheets!$AO$3:$AR$18,
                    MATCH($C$9,Hulpsheets!$AN$3:$AN$18,0),
                    MATCH($C$6,Hulpsheets!$AO$3:$AR$3,0)
                ),
                ""
            ),
            IFERROR(
                INDEX(Hulpsheets!$AH$3:$AK$18,
                    MATCH($C$9,Hulpsheets!$AG$3:$AG$18,0),
                    MATCH($C$6,Hulpsheets!$AH$3:$AK$3,0)
                ),
                ""
            )
        ),
        IF($L61="Niet-economische activiteit",
            100%,
            IF(Basisgegevens!$C$5="Ja",
                IFERROR(
                    INDEX(Hulpsheets!$AO$3:$AR$18,
                        MATCH($C$9,Hulpsheets!$AN$3:$AN$18,0),
                        MATCH($C$6,Hulpsheets!$AO$3:$AR$3,0)
                    ),
                    ""
                ),
                IFERROR(
                    INDEX(Hulpsheets!$AH$3:$AK$18,
                        MATCH($C$9,Hulpsheets!$AG$3:$AG$18,0),
                        MATCH($C$6,Hulpsheets!$AH$3:$AK$3,0)
                    ),
                    ""
                )
            )
        )
    )
)</f>
        <v/>
      </c>
      <c r="N61" s="397">
        <f t="shared" si="13"/>
        <v>0</v>
      </c>
      <c r="O61" s="77" t="str">
        <f t="shared" si="17"/>
        <v/>
      </c>
      <c r="P61" s="81" t="str">
        <f t="shared" si="18"/>
        <v/>
      </c>
      <c r="R61" s="404"/>
      <c r="S61" s="403" t="str">
        <f t="shared" si="19"/>
        <v/>
      </c>
      <c r="T61" s="130" t="str">
        <f t="shared" si="20"/>
        <v/>
      </c>
      <c r="U61" s="70"/>
      <c r="V61" s="404"/>
      <c r="W61" s="70"/>
      <c r="X61" s="404"/>
      <c r="Z61" s="407" t="str">
        <f t="shared" si="21"/>
        <v/>
      </c>
      <c r="AA61" s="130" t="str">
        <f t="shared" si="14"/>
        <v/>
      </c>
      <c r="AB61" s="407" t="str">
        <f t="shared" si="15"/>
        <v/>
      </c>
      <c r="AC61" s="130" t="str">
        <f t="shared" si="16"/>
        <v/>
      </c>
      <c r="AD61" s="461"/>
    </row>
    <row r="62" spans="1:30" ht="13.5" hidden="1" outlineLevel="1" thickBot="1" x14ac:dyDescent="0.25">
      <c r="A62" s="6"/>
      <c r="B62" s="500"/>
      <c r="C62" s="501"/>
      <c r="D62" s="501"/>
      <c r="E62" s="501"/>
      <c r="F62" s="501"/>
      <c r="G62" s="501"/>
      <c r="H62" s="501"/>
      <c r="I62" s="502"/>
      <c r="J62" s="139"/>
      <c r="K62" s="254"/>
      <c r="L62" s="429" t="s">
        <v>120</v>
      </c>
      <c r="M62" s="257" t="str">
        <f>IF(LEN($C$5)&lt;=1,
    "",
    IF(
        OR($C$5="Overige (zorg-)instellingen",$C$5="Onderneming"),
        IF(Basisgegevens!$C$5="Ja",
            IFERROR(
                INDEX(Hulpsheets!$AO$3:$AR$18,
                    MATCH($C$9,Hulpsheets!$AN$3:$AN$18,0),
                    MATCH($C$6,Hulpsheets!$AO$3:$AR$3,0)
                ),
                ""
            ),
            IFERROR(
                INDEX(Hulpsheets!$AH$3:$AK$18,
                    MATCH($C$9,Hulpsheets!$AG$3:$AG$18,0),
                    MATCH($C$6,Hulpsheets!$AH$3:$AK$3,0)
                ),
                ""
            )
        ),
        IF($L62="Niet-economische activiteit",
            100%,
            IF(Basisgegevens!$C$5="Ja",
                IFERROR(
                    INDEX(Hulpsheets!$AO$3:$AR$18,
                        MATCH($C$9,Hulpsheets!$AN$3:$AN$18,0),
                        MATCH($C$6,Hulpsheets!$AO$3:$AR$3,0)
                    ),
                    ""
                ),
                IFERROR(
                    INDEX(Hulpsheets!$AH$3:$AK$18,
                        MATCH($C$9,Hulpsheets!$AG$3:$AG$18,0),
                        MATCH($C$6,Hulpsheets!$AH$3:$AK$3,0)
                    ),
                    ""
                )
            )
        )
    )
)</f>
        <v/>
      </c>
      <c r="N62" s="397">
        <f t="shared" si="13"/>
        <v>0</v>
      </c>
      <c r="O62" s="77" t="str">
        <f t="shared" si="17"/>
        <v/>
      </c>
      <c r="P62" s="81" t="str">
        <f t="shared" si="18"/>
        <v/>
      </c>
      <c r="R62" s="404"/>
      <c r="S62" s="403" t="str">
        <f t="shared" si="19"/>
        <v/>
      </c>
      <c r="T62" s="130" t="str">
        <f t="shared" si="20"/>
        <v/>
      </c>
      <c r="U62" s="70"/>
      <c r="V62" s="404"/>
      <c r="W62" s="70"/>
      <c r="X62" s="404"/>
      <c r="Z62" s="407" t="str">
        <f t="shared" si="21"/>
        <v/>
      </c>
      <c r="AA62" s="130" t="str">
        <f t="shared" si="14"/>
        <v/>
      </c>
      <c r="AB62" s="407" t="str">
        <f t="shared" si="15"/>
        <v/>
      </c>
      <c r="AC62" s="130" t="str">
        <f t="shared" si="16"/>
        <v/>
      </c>
      <c r="AD62" s="461"/>
    </row>
    <row r="63" spans="1:30" ht="13.5" hidden="1" outlineLevel="1" thickBot="1" x14ac:dyDescent="0.25">
      <c r="A63" s="6"/>
      <c r="B63" s="500"/>
      <c r="C63" s="501"/>
      <c r="D63" s="501"/>
      <c r="E63" s="501"/>
      <c r="F63" s="501"/>
      <c r="G63" s="501"/>
      <c r="H63" s="501"/>
      <c r="I63" s="502"/>
      <c r="J63" s="139"/>
      <c r="K63" s="254"/>
      <c r="L63" s="429" t="s">
        <v>120</v>
      </c>
      <c r="M63" s="257" t="str">
        <f>IF(LEN($C$5)&lt;=1,
    "",
    IF(
        OR($C$5="Overige (zorg-)instellingen",$C$5="Onderneming"),
        IF(Basisgegevens!$C$5="Ja",
            IFERROR(
                INDEX(Hulpsheets!$AO$3:$AR$18,
                    MATCH($C$9,Hulpsheets!$AN$3:$AN$18,0),
                    MATCH($C$6,Hulpsheets!$AO$3:$AR$3,0)
                ),
                ""
            ),
            IFERROR(
                INDEX(Hulpsheets!$AH$3:$AK$18,
                    MATCH($C$9,Hulpsheets!$AG$3:$AG$18,0),
                    MATCH($C$6,Hulpsheets!$AH$3:$AK$3,0)
                ),
                ""
            )
        ),
        IF($L63="Niet-economische activiteit",
            100%,
            IF(Basisgegevens!$C$5="Ja",
                IFERROR(
                    INDEX(Hulpsheets!$AO$3:$AR$18,
                        MATCH($C$9,Hulpsheets!$AN$3:$AN$18,0),
                        MATCH($C$6,Hulpsheets!$AO$3:$AR$3,0)
                    ),
                    ""
                ),
                IFERROR(
                    INDEX(Hulpsheets!$AH$3:$AK$18,
                        MATCH($C$9,Hulpsheets!$AG$3:$AG$18,0),
                        MATCH($C$6,Hulpsheets!$AH$3:$AK$3,0)
                    ),
                    ""
                )
            )
        )
    )
)</f>
        <v/>
      </c>
      <c r="N63" s="397">
        <f t="shared" si="13"/>
        <v>0</v>
      </c>
      <c r="O63" s="77" t="str">
        <f t="shared" si="17"/>
        <v/>
      </c>
      <c r="P63" s="81" t="str">
        <f t="shared" si="18"/>
        <v/>
      </c>
      <c r="R63" s="404"/>
      <c r="S63" s="403" t="str">
        <f t="shared" si="19"/>
        <v/>
      </c>
      <c r="T63" s="130" t="str">
        <f t="shared" si="20"/>
        <v/>
      </c>
      <c r="U63" s="70"/>
      <c r="V63" s="404"/>
      <c r="W63" s="70"/>
      <c r="X63" s="404"/>
      <c r="Z63" s="407" t="str">
        <f t="shared" si="21"/>
        <v/>
      </c>
      <c r="AA63" s="130" t="str">
        <f t="shared" si="14"/>
        <v/>
      </c>
      <c r="AB63" s="407" t="str">
        <f t="shared" si="15"/>
        <v/>
      </c>
      <c r="AC63" s="130" t="str">
        <f t="shared" si="16"/>
        <v/>
      </c>
      <c r="AD63" s="461"/>
    </row>
    <row r="64" spans="1:30" ht="13.5" hidden="1" outlineLevel="1" thickBot="1" x14ac:dyDescent="0.25">
      <c r="A64" s="6"/>
      <c r="B64" s="500"/>
      <c r="C64" s="501"/>
      <c r="D64" s="501"/>
      <c r="E64" s="501"/>
      <c r="F64" s="501"/>
      <c r="G64" s="501"/>
      <c r="H64" s="501"/>
      <c r="I64" s="502"/>
      <c r="J64" s="139"/>
      <c r="K64" s="254"/>
      <c r="L64" s="429" t="s">
        <v>120</v>
      </c>
      <c r="M64" s="257" t="str">
        <f>IF(LEN($C$5)&lt;=1,
    "",
    IF(
        OR($C$5="Overige (zorg-)instellingen",$C$5="Onderneming"),
        IF(Basisgegevens!$C$5="Ja",
            IFERROR(
                INDEX(Hulpsheets!$AO$3:$AR$18,
                    MATCH($C$9,Hulpsheets!$AN$3:$AN$18,0),
                    MATCH($C$6,Hulpsheets!$AO$3:$AR$3,0)
                ),
                ""
            ),
            IFERROR(
                INDEX(Hulpsheets!$AH$3:$AK$18,
                    MATCH($C$9,Hulpsheets!$AG$3:$AG$18,0),
                    MATCH($C$6,Hulpsheets!$AH$3:$AK$3,0)
                ),
                ""
            )
        ),
        IF($L64="Niet-economische activiteit",
            100%,
            IF(Basisgegevens!$C$5="Ja",
                IFERROR(
                    INDEX(Hulpsheets!$AO$3:$AR$18,
                        MATCH($C$9,Hulpsheets!$AN$3:$AN$18,0),
                        MATCH($C$6,Hulpsheets!$AO$3:$AR$3,0)
                    ),
                    ""
                ),
                IFERROR(
                    INDEX(Hulpsheets!$AH$3:$AK$18,
                        MATCH($C$9,Hulpsheets!$AG$3:$AG$18,0),
                        MATCH($C$6,Hulpsheets!$AH$3:$AK$3,0)
                    ),
                    ""
                )
            )
        )
    )
)</f>
        <v/>
      </c>
      <c r="N64" s="397">
        <f t="shared" si="13"/>
        <v>0</v>
      </c>
      <c r="O64" s="77" t="str">
        <f t="shared" si="17"/>
        <v/>
      </c>
      <c r="P64" s="81" t="str">
        <f t="shared" si="18"/>
        <v/>
      </c>
      <c r="R64" s="404"/>
      <c r="S64" s="403" t="str">
        <f t="shared" si="19"/>
        <v/>
      </c>
      <c r="T64" s="130" t="str">
        <f t="shared" si="20"/>
        <v/>
      </c>
      <c r="U64" s="70"/>
      <c r="V64" s="404"/>
      <c r="W64" s="70"/>
      <c r="X64" s="404"/>
      <c r="Z64" s="407" t="str">
        <f t="shared" si="21"/>
        <v/>
      </c>
      <c r="AA64" s="130" t="str">
        <f t="shared" si="14"/>
        <v/>
      </c>
      <c r="AB64" s="407" t="str">
        <f t="shared" si="15"/>
        <v/>
      </c>
      <c r="AC64" s="130" t="str">
        <f t="shared" si="16"/>
        <v/>
      </c>
      <c r="AD64" s="461"/>
    </row>
    <row r="65" spans="1:30" ht="13.5" hidden="1" outlineLevel="1" thickBot="1" x14ac:dyDescent="0.25">
      <c r="A65" s="6"/>
      <c r="B65" s="500"/>
      <c r="C65" s="501"/>
      <c r="D65" s="501"/>
      <c r="E65" s="501"/>
      <c r="F65" s="501"/>
      <c r="G65" s="501"/>
      <c r="H65" s="501"/>
      <c r="I65" s="502"/>
      <c r="J65" s="139"/>
      <c r="K65" s="254"/>
      <c r="L65" s="429" t="s">
        <v>120</v>
      </c>
      <c r="M65" s="257" t="str">
        <f>IF(LEN($C$5)&lt;=1,
    "",
    IF(
        OR($C$5="Overige (zorg-)instellingen",$C$5="Onderneming"),
        IF(Basisgegevens!$C$5="Ja",
            IFERROR(
                INDEX(Hulpsheets!$AO$3:$AR$18,
                    MATCH($C$9,Hulpsheets!$AN$3:$AN$18,0),
                    MATCH($C$6,Hulpsheets!$AO$3:$AR$3,0)
                ),
                ""
            ),
            IFERROR(
                INDEX(Hulpsheets!$AH$3:$AK$18,
                    MATCH($C$9,Hulpsheets!$AG$3:$AG$18,0),
                    MATCH($C$6,Hulpsheets!$AH$3:$AK$3,0)
                ),
                ""
            )
        ),
        IF($L65="Niet-economische activiteit",
            100%,
            IF(Basisgegevens!$C$5="Ja",
                IFERROR(
                    INDEX(Hulpsheets!$AO$3:$AR$18,
                        MATCH($C$9,Hulpsheets!$AN$3:$AN$18,0),
                        MATCH($C$6,Hulpsheets!$AO$3:$AR$3,0)
                    ),
                    ""
                ),
                IFERROR(
                    INDEX(Hulpsheets!$AH$3:$AK$18,
                        MATCH($C$9,Hulpsheets!$AG$3:$AG$18,0),
                        MATCH($C$6,Hulpsheets!$AH$3:$AK$3,0)
                    ),
                    ""
                )
            )
        )
    )
)</f>
        <v/>
      </c>
      <c r="N65" s="397">
        <f t="shared" si="13"/>
        <v>0</v>
      </c>
      <c r="O65" s="77" t="str">
        <f t="shared" si="17"/>
        <v/>
      </c>
      <c r="P65" s="81" t="str">
        <f t="shared" si="18"/>
        <v/>
      </c>
      <c r="R65" s="404"/>
      <c r="S65" s="403" t="str">
        <f t="shared" si="19"/>
        <v/>
      </c>
      <c r="T65" s="130" t="str">
        <f t="shared" si="20"/>
        <v/>
      </c>
      <c r="U65" s="70"/>
      <c r="V65" s="404"/>
      <c r="W65" s="70"/>
      <c r="X65" s="404"/>
      <c r="Z65" s="407" t="str">
        <f t="shared" si="21"/>
        <v/>
      </c>
      <c r="AA65" s="130" t="str">
        <f t="shared" si="14"/>
        <v/>
      </c>
      <c r="AB65" s="407" t="str">
        <f t="shared" si="15"/>
        <v/>
      </c>
      <c r="AC65" s="130" t="str">
        <f t="shared" si="16"/>
        <v/>
      </c>
      <c r="AD65" s="461"/>
    </row>
    <row r="66" spans="1:30" ht="13.5" hidden="1" outlineLevel="1" thickBot="1" x14ac:dyDescent="0.25">
      <c r="A66" s="6"/>
      <c r="B66" s="500"/>
      <c r="C66" s="501"/>
      <c r="D66" s="501"/>
      <c r="E66" s="501"/>
      <c r="F66" s="501"/>
      <c r="G66" s="501"/>
      <c r="H66" s="501"/>
      <c r="I66" s="502"/>
      <c r="J66" s="139"/>
      <c r="K66" s="254"/>
      <c r="L66" s="429" t="s">
        <v>120</v>
      </c>
      <c r="M66" s="257" t="str">
        <f>IF(LEN($C$5)&lt;=1,
    "",
    IF(
        OR($C$5="Overige (zorg-)instellingen",$C$5="Onderneming"),
        IF(Basisgegevens!$C$5="Ja",
            IFERROR(
                INDEX(Hulpsheets!$AO$3:$AR$18,
                    MATCH($C$9,Hulpsheets!$AN$3:$AN$18,0),
                    MATCH($C$6,Hulpsheets!$AO$3:$AR$3,0)
                ),
                ""
            ),
            IFERROR(
                INDEX(Hulpsheets!$AH$3:$AK$18,
                    MATCH($C$9,Hulpsheets!$AG$3:$AG$18,0),
                    MATCH($C$6,Hulpsheets!$AH$3:$AK$3,0)
                ),
                ""
            )
        ),
        IF($L66="Niet-economische activiteit",
            100%,
            IF(Basisgegevens!$C$5="Ja",
                IFERROR(
                    INDEX(Hulpsheets!$AO$3:$AR$18,
                        MATCH($C$9,Hulpsheets!$AN$3:$AN$18,0),
                        MATCH($C$6,Hulpsheets!$AO$3:$AR$3,0)
                    ),
                    ""
                ),
                IFERROR(
                    INDEX(Hulpsheets!$AH$3:$AK$18,
                        MATCH($C$9,Hulpsheets!$AG$3:$AG$18,0),
                        MATCH($C$6,Hulpsheets!$AH$3:$AK$3,0)
                    ),
                    ""
                )
            )
        )
    )
)</f>
        <v/>
      </c>
      <c r="N66" s="397">
        <f t="shared" si="13"/>
        <v>0</v>
      </c>
      <c r="O66" s="77" t="str">
        <f t="shared" si="17"/>
        <v/>
      </c>
      <c r="P66" s="81" t="str">
        <f t="shared" si="18"/>
        <v/>
      </c>
      <c r="R66" s="404"/>
      <c r="S66" s="403" t="str">
        <f t="shared" si="19"/>
        <v/>
      </c>
      <c r="T66" s="130" t="str">
        <f t="shared" si="20"/>
        <v/>
      </c>
      <c r="U66" s="70"/>
      <c r="V66" s="404"/>
      <c r="W66" s="70"/>
      <c r="X66" s="404"/>
      <c r="Z66" s="407" t="str">
        <f t="shared" si="21"/>
        <v/>
      </c>
      <c r="AA66" s="130" t="str">
        <f t="shared" si="14"/>
        <v/>
      </c>
      <c r="AB66" s="407" t="str">
        <f t="shared" si="15"/>
        <v/>
      </c>
      <c r="AC66" s="130" t="str">
        <f t="shared" si="16"/>
        <v/>
      </c>
      <c r="AD66" s="461"/>
    </row>
    <row r="67" spans="1:30" ht="13.5" hidden="1" outlineLevel="1" thickBot="1" x14ac:dyDescent="0.25">
      <c r="A67" s="6"/>
      <c r="B67" s="518"/>
      <c r="C67" s="519"/>
      <c r="D67" s="519"/>
      <c r="E67" s="519"/>
      <c r="F67" s="519"/>
      <c r="G67" s="519"/>
      <c r="H67" s="519"/>
      <c r="I67" s="520"/>
      <c r="J67" s="140"/>
      <c r="K67" s="293"/>
      <c r="L67" s="428" t="s">
        <v>120</v>
      </c>
      <c r="M67" s="427" t="str">
        <f>IF(LEN($C$5)&lt;=1,
    "",
    IF(
        OR($C$5="Overige (zorg-)instellingen",$C$5="Onderneming"),
        IF(Basisgegevens!$C$5="Ja",
            IFERROR(
                INDEX(Hulpsheets!$AO$3:$AR$18,
                    MATCH($C$9,Hulpsheets!$AN$3:$AN$18,0),
                    MATCH($C$6,Hulpsheets!$AO$3:$AR$3,0)
                ),
                ""
            ),
            IFERROR(
                INDEX(Hulpsheets!$AH$3:$AK$18,
                    MATCH($C$9,Hulpsheets!$AG$3:$AG$18,0),
                    MATCH($C$6,Hulpsheets!$AH$3:$AK$3,0)
                ),
                ""
            )
        ),
        IF($L67="Niet-economische activiteit",
            100%,
            IF(Basisgegevens!$C$5="Ja",
                IFERROR(
                    INDEX(Hulpsheets!$AO$3:$AR$18,
                        MATCH($C$9,Hulpsheets!$AN$3:$AN$18,0),
                        MATCH($C$6,Hulpsheets!$AO$3:$AR$3,0)
                    ),
                    ""
                ),
                IFERROR(
                    INDEX(Hulpsheets!$AH$3:$AK$18,
                        MATCH($C$9,Hulpsheets!$AG$3:$AG$18,0),
                        MATCH($C$6,Hulpsheets!$AH$3:$AK$3,0)
                    ),
                    ""
                )
            )
        )
    )
)</f>
        <v/>
      </c>
      <c r="N67" s="397">
        <f t="shared" si="13"/>
        <v>0</v>
      </c>
      <c r="O67" s="87" t="str">
        <f t="shared" si="17"/>
        <v/>
      </c>
      <c r="P67" s="83" t="str">
        <f t="shared" si="18"/>
        <v/>
      </c>
      <c r="R67" s="405"/>
      <c r="S67" s="403" t="str">
        <f t="shared" si="19"/>
        <v/>
      </c>
      <c r="T67" s="365" t="str">
        <f t="shared" si="20"/>
        <v/>
      </c>
      <c r="U67" s="70"/>
      <c r="V67" s="411"/>
      <c r="W67" s="70"/>
      <c r="X67" s="411"/>
      <c r="Z67" s="407" t="str">
        <f>IFERROR($V67*(1-$M67),"")</f>
        <v/>
      </c>
      <c r="AA67" s="365" t="str">
        <f t="shared" si="14"/>
        <v/>
      </c>
      <c r="AB67" s="407" t="str">
        <f t="shared" si="15"/>
        <v/>
      </c>
      <c r="AC67" s="365" t="str">
        <f t="shared" si="16"/>
        <v/>
      </c>
      <c r="AD67" s="461"/>
    </row>
    <row r="68" spans="1:30" ht="13.5" collapsed="1" thickBot="1" x14ac:dyDescent="0.25">
      <c r="A68" s="5"/>
      <c r="B68" s="40"/>
      <c r="C68" s="40"/>
      <c r="D68" s="7"/>
      <c r="E68" s="6"/>
      <c r="F68" s="6"/>
      <c r="G68" s="6"/>
      <c r="H68" s="6"/>
      <c r="I68" s="9"/>
      <c r="J68" s="97"/>
      <c r="L68" s="418" t="s">
        <v>102</v>
      </c>
      <c r="M68" s="78"/>
      <c r="N68" s="101">
        <f>SUM(N43:N67)</f>
        <v>0</v>
      </c>
      <c r="O68" s="101">
        <f>SUM(O43:O67)</f>
        <v>0</v>
      </c>
      <c r="P68" s="101">
        <f>SUM(P43:P67)</f>
        <v>0</v>
      </c>
      <c r="R68" s="439">
        <f>SUM(R43:R67)</f>
        <v>0</v>
      </c>
      <c r="S68" s="102">
        <f>SUM(S43:S67)</f>
        <v>0</v>
      </c>
      <c r="T68" s="102">
        <f>SUM(T43:T67)</f>
        <v>0</v>
      </c>
      <c r="U68" s="100"/>
      <c r="V68" s="364">
        <f>SUM(V43:V67)</f>
        <v>0</v>
      </c>
      <c r="W68" s="70"/>
      <c r="X68" s="364">
        <f>SUM(X43:X67)</f>
        <v>0</v>
      </c>
      <c r="Z68" s="410">
        <f>SUM(Z43:Z67)</f>
        <v>0</v>
      </c>
      <c r="AA68" s="364">
        <f>SUM(AA43:AA67)</f>
        <v>0</v>
      </c>
      <c r="AB68" s="410">
        <f>SUM(AB43:AB67)</f>
        <v>0</v>
      </c>
      <c r="AC68" s="364">
        <f>SUM(AC43:AC67)</f>
        <v>0</v>
      </c>
      <c r="AD68" s="462"/>
    </row>
    <row r="69" spans="1:30" ht="13.5" thickBot="1" x14ac:dyDescent="0.25">
      <c r="B69" s="32"/>
      <c r="C69" s="32"/>
      <c r="D69" s="103"/>
      <c r="E69" s="104"/>
      <c r="F69" s="104"/>
      <c r="G69" s="105"/>
      <c r="H69" s="105"/>
      <c r="I69" s="29"/>
      <c r="J69" s="105"/>
      <c r="K69" s="105"/>
      <c r="L69" s="105"/>
      <c r="M69" s="259"/>
      <c r="N69" s="105"/>
      <c r="O69" s="105"/>
      <c r="P69" s="29"/>
      <c r="Q69" s="29"/>
      <c r="R69" s="29"/>
      <c r="S69" s="29"/>
      <c r="T69" s="29"/>
      <c r="U69" s="29"/>
      <c r="V69" s="29"/>
      <c r="W69" s="29"/>
      <c r="X69" s="29"/>
      <c r="Z69" s="29"/>
      <c r="AA69" s="29"/>
      <c r="AB69" s="29"/>
    </row>
    <row r="70" spans="1:30" ht="15.75" customHeight="1" thickBot="1" x14ac:dyDescent="0.25">
      <c r="B70" s="503" t="s">
        <v>108</v>
      </c>
      <c r="C70" s="503"/>
      <c r="D70" s="503"/>
      <c r="E70" s="503"/>
      <c r="F70" s="29"/>
      <c r="I70" s="29"/>
      <c r="P70" s="29"/>
      <c r="Q70" s="29"/>
      <c r="R70" s="406" t="s">
        <v>87</v>
      </c>
      <c r="S70" s="401"/>
      <c r="T70" s="402"/>
      <c r="U70" s="6"/>
      <c r="V70" s="498" t="s">
        <v>61</v>
      </c>
      <c r="W70" s="6"/>
      <c r="X70" s="498" t="s">
        <v>62</v>
      </c>
      <c r="Z70" s="401"/>
      <c r="AA70" s="402"/>
      <c r="AB70" s="401"/>
      <c r="AC70" s="402"/>
      <c r="AD70" s="460"/>
    </row>
    <row r="71" spans="1:30" ht="13.5" thickBot="1" x14ac:dyDescent="0.25">
      <c r="B71" s="106"/>
      <c r="C71" s="106"/>
      <c r="D71" s="107"/>
      <c r="E71" s="107"/>
      <c r="G71" s="107"/>
      <c r="H71" s="108"/>
      <c r="I71" s="95"/>
      <c r="J71" s="107"/>
      <c r="K71" s="107"/>
      <c r="L71" s="107"/>
      <c r="P71" s="29"/>
      <c r="Q71" s="29"/>
      <c r="R71" s="6"/>
      <c r="S71" s="6"/>
      <c r="T71" s="6"/>
      <c r="U71" s="6"/>
      <c r="V71" s="499"/>
      <c r="W71" s="415"/>
      <c r="X71" s="499"/>
      <c r="Z71" s="6"/>
      <c r="AA71" s="6"/>
      <c r="AB71" s="6"/>
      <c r="AC71" s="97"/>
      <c r="AD71" s="97"/>
    </row>
    <row r="72" spans="1:30" ht="21" customHeight="1" thickBot="1" x14ac:dyDescent="0.25">
      <c r="A72" s="120"/>
      <c r="B72" s="529" t="s">
        <v>109</v>
      </c>
      <c r="C72" s="530"/>
      <c r="D72" s="530"/>
      <c r="E72" s="530"/>
      <c r="F72" s="530"/>
      <c r="G72" s="530"/>
      <c r="H72" s="530"/>
      <c r="I72" s="531"/>
      <c r="J72" s="236" t="s">
        <v>110</v>
      </c>
      <c r="K72" s="236" t="s">
        <v>111</v>
      </c>
      <c r="L72" s="236" t="s">
        <v>235</v>
      </c>
      <c r="M72" s="143" t="s">
        <v>94</v>
      </c>
      <c r="N72" s="237" t="s">
        <v>66</v>
      </c>
      <c r="O72" s="237" t="s">
        <v>95</v>
      </c>
      <c r="P72" s="237" t="s">
        <v>96</v>
      </c>
      <c r="Q72" s="120"/>
      <c r="R72" s="239" t="s">
        <v>68</v>
      </c>
      <c r="S72" s="238" t="s">
        <v>97</v>
      </c>
      <c r="T72" s="238" t="s">
        <v>70</v>
      </c>
      <c r="U72" s="119"/>
      <c r="V72" s="239" t="s">
        <v>68</v>
      </c>
      <c r="W72" s="414"/>
      <c r="X72" s="239" t="s">
        <v>68</v>
      </c>
      <c r="Y72" s="120"/>
      <c r="Z72" s="238" t="s">
        <v>97</v>
      </c>
      <c r="AA72" s="238" t="s">
        <v>70</v>
      </c>
      <c r="AB72" s="238" t="s">
        <v>97</v>
      </c>
      <c r="AC72" s="238" t="s">
        <v>70</v>
      </c>
      <c r="AD72" s="118"/>
    </row>
    <row r="73" spans="1:30" x14ac:dyDescent="0.2">
      <c r="B73" s="516"/>
      <c r="C73" s="517"/>
      <c r="D73" s="517"/>
      <c r="E73" s="517"/>
      <c r="F73" s="517"/>
      <c r="G73" s="517"/>
      <c r="H73" s="517"/>
      <c r="I73" s="517"/>
      <c r="J73" s="71"/>
      <c r="K73" s="253"/>
      <c r="L73" s="429" t="s">
        <v>120</v>
      </c>
      <c r="M73" s="257" t="str">
        <f>IF(LEN($C$5)&lt;=1,
    "",
    IF(
        OR($C$5="Overige (zorg-)instellingen",$C$5="Onderneming"),
        IF(Basisgegevens!$C$5="Ja",
            IFERROR(
                INDEX(Hulpsheets!$AO$3:$AR$18,
                    MATCH($C$9,Hulpsheets!$AN$3:$AN$18,0),
                    MATCH($C$6,Hulpsheets!$AO$3:$AR$3,0)
                ),
                ""
            ),
            IFERROR(
                INDEX(Hulpsheets!$AH$3:$AK$18,
                    MATCH($C$9,Hulpsheets!$AG$3:$AG$18,0),
                    MATCH($C$6,Hulpsheets!$AH$3:$AK$3,0)
                ),
                ""
            )
        ),
        IF($L73="Niet-economische activiteit",
            100%,
            IF(Basisgegevens!$C$5="Ja",
                IFERROR(
                    INDEX(Hulpsheets!$AO$3:$AR$18,
                        MATCH($C$9,Hulpsheets!$AN$3:$AN$18,0),
                        MATCH($C$6,Hulpsheets!$AO$3:$AR$3,0)
                    ),
                    ""
                ),
                IFERROR(
                    INDEX(Hulpsheets!$AH$3:$AK$18,
                        MATCH($C$9,Hulpsheets!$AG$3:$AG$18,0),
                        MATCH($C$6,Hulpsheets!$AH$3:$AK$3,0)
                    ),
                    ""
                )
            )
        )
    )
)</f>
        <v/>
      </c>
      <c r="N73" s="397">
        <f t="shared" ref="N73:N97" si="22">IFERROR(J73*K73,"")</f>
        <v>0</v>
      </c>
      <c r="O73" s="82" t="str">
        <f t="shared" ref="O73:O97" si="23">IFERROR(N73*M73,"")</f>
        <v/>
      </c>
      <c r="P73" s="85" t="str">
        <f t="shared" ref="P73:P97" si="24">IFERROR(N73-O73,"")</f>
        <v/>
      </c>
      <c r="R73" s="404"/>
      <c r="S73" s="403" t="str">
        <f>IFERROR($R73*(1-$M73),"")</f>
        <v/>
      </c>
      <c r="T73" s="130" t="str">
        <f t="shared" ref="T73:T97" si="25">IFERROR(R73-S73,"")</f>
        <v/>
      </c>
      <c r="U73" s="80"/>
      <c r="V73" s="404"/>
      <c r="W73" s="70"/>
      <c r="X73" s="404"/>
      <c r="Z73" s="407" t="str">
        <f>IFERROR($V73*(1-$M73),"")</f>
        <v/>
      </c>
      <c r="AA73" s="130" t="str">
        <f t="shared" ref="AA73:AA97" si="26">IFERROR(V73-Z73,"")</f>
        <v/>
      </c>
      <c r="AB73" s="407" t="str">
        <f t="shared" ref="AB73:AB97" si="27">IFERROR($X73*(1-$M73),"")</f>
        <v/>
      </c>
      <c r="AC73" s="130" t="str">
        <f t="shared" ref="AC73:AC97" si="28">IFERROR(X73-AB73,"")</f>
        <v/>
      </c>
      <c r="AD73" s="461"/>
    </row>
    <row r="74" spans="1:30" x14ac:dyDescent="0.2">
      <c r="B74" s="514"/>
      <c r="C74" s="515"/>
      <c r="D74" s="515"/>
      <c r="E74" s="515"/>
      <c r="F74" s="515"/>
      <c r="G74" s="515"/>
      <c r="H74" s="515"/>
      <c r="I74" s="515"/>
      <c r="J74" s="48"/>
      <c r="K74" s="254"/>
      <c r="L74" s="429" t="s">
        <v>120</v>
      </c>
      <c r="M74" s="257" t="str">
        <f>IF(LEN($C$5)&lt;=1,
    "",
    IF(
        OR($C$5="Overige (zorg-)instellingen",$C$5="Onderneming"),
        IF(Basisgegevens!$C$5="Ja",
            IFERROR(
                INDEX(Hulpsheets!$AO$3:$AR$18,
                    MATCH($C$9,Hulpsheets!$AN$3:$AN$18,0),
                    MATCH($C$6,Hulpsheets!$AO$3:$AR$3,0)
                ),
                ""
            ),
            IFERROR(
                INDEX(Hulpsheets!$AH$3:$AK$18,
                    MATCH($C$9,Hulpsheets!$AG$3:$AG$18,0),
                    MATCH($C$6,Hulpsheets!$AH$3:$AK$3,0)
                ),
                ""
            )
        ),
        IF($L74="Niet-economische activiteit",
            100%,
            IF(Basisgegevens!$C$5="Ja",
                IFERROR(
                    INDEX(Hulpsheets!$AO$3:$AR$18,
                        MATCH($C$9,Hulpsheets!$AN$3:$AN$18,0),
                        MATCH($C$6,Hulpsheets!$AO$3:$AR$3,0)
                    ),
                    ""
                ),
                IFERROR(
                    INDEX(Hulpsheets!$AH$3:$AK$18,
                        MATCH($C$9,Hulpsheets!$AG$3:$AG$18,0),
                        MATCH($C$6,Hulpsheets!$AH$3:$AK$3,0)
                    ),
                    ""
                )
            )
        )
    )
)</f>
        <v/>
      </c>
      <c r="N74" s="397">
        <f t="shared" si="22"/>
        <v>0</v>
      </c>
      <c r="O74" s="77" t="str">
        <f t="shared" si="23"/>
        <v/>
      </c>
      <c r="P74" s="86" t="str">
        <f t="shared" si="24"/>
        <v/>
      </c>
      <c r="R74" s="404"/>
      <c r="S74" s="403" t="str">
        <f t="shared" ref="S74:S97" si="29">IFERROR($R74*(1-$M74),"")</f>
        <v/>
      </c>
      <c r="T74" s="130" t="str">
        <f t="shared" si="25"/>
        <v/>
      </c>
      <c r="U74" s="70"/>
      <c r="V74" s="404"/>
      <c r="W74" s="70"/>
      <c r="X74" s="404"/>
      <c r="Z74" s="407" t="str">
        <f t="shared" ref="Z74:Z97" si="30">IFERROR($V74*(1-$M74),"")</f>
        <v/>
      </c>
      <c r="AA74" s="130" t="str">
        <f t="shared" si="26"/>
        <v/>
      </c>
      <c r="AB74" s="407" t="str">
        <f t="shared" si="27"/>
        <v/>
      </c>
      <c r="AC74" s="130" t="str">
        <f t="shared" si="28"/>
        <v/>
      </c>
      <c r="AD74" s="461"/>
    </row>
    <row r="75" spans="1:30" x14ac:dyDescent="0.2">
      <c r="B75" s="514"/>
      <c r="C75" s="515"/>
      <c r="D75" s="515"/>
      <c r="E75" s="515"/>
      <c r="F75" s="515"/>
      <c r="G75" s="515"/>
      <c r="H75" s="515"/>
      <c r="I75" s="515"/>
      <c r="J75" s="48"/>
      <c r="K75" s="254"/>
      <c r="L75" s="429" t="s">
        <v>120</v>
      </c>
      <c r="M75" s="257" t="str">
        <f>IF(LEN($C$5)&lt;=1,
    "",
    IF(
        OR($C$5="Overige (zorg-)instellingen",$C$5="Onderneming"),
        IF(Basisgegevens!$C$5="Ja",
            IFERROR(
                INDEX(Hulpsheets!$AO$3:$AR$18,
                    MATCH($C$9,Hulpsheets!$AN$3:$AN$18,0),
                    MATCH($C$6,Hulpsheets!$AO$3:$AR$3,0)
                ),
                ""
            ),
            IFERROR(
                INDEX(Hulpsheets!$AH$3:$AK$18,
                    MATCH($C$9,Hulpsheets!$AG$3:$AG$18,0),
                    MATCH($C$6,Hulpsheets!$AH$3:$AK$3,0)
                ),
                ""
            )
        ),
        IF($L75="Niet-economische activiteit",
            100%,
            IF(Basisgegevens!$C$5="Ja",
                IFERROR(
                    INDEX(Hulpsheets!$AO$3:$AR$18,
                        MATCH($C$9,Hulpsheets!$AN$3:$AN$18,0),
                        MATCH($C$6,Hulpsheets!$AO$3:$AR$3,0)
                    ),
                    ""
                ),
                IFERROR(
                    INDEX(Hulpsheets!$AH$3:$AK$18,
                        MATCH($C$9,Hulpsheets!$AG$3:$AG$18,0),
                        MATCH($C$6,Hulpsheets!$AH$3:$AK$3,0)
                    ),
                    ""
                )
            )
        )
    )
)</f>
        <v/>
      </c>
      <c r="N75" s="397">
        <f t="shared" si="22"/>
        <v>0</v>
      </c>
      <c r="O75" s="77" t="str">
        <f t="shared" si="23"/>
        <v/>
      </c>
      <c r="P75" s="86" t="str">
        <f t="shared" si="24"/>
        <v/>
      </c>
      <c r="R75" s="404"/>
      <c r="S75" s="403" t="str">
        <f t="shared" si="29"/>
        <v/>
      </c>
      <c r="T75" s="130" t="str">
        <f t="shared" si="25"/>
        <v/>
      </c>
      <c r="U75" s="70"/>
      <c r="V75" s="404"/>
      <c r="W75" s="70"/>
      <c r="X75" s="404"/>
      <c r="Z75" s="407" t="str">
        <f t="shared" si="30"/>
        <v/>
      </c>
      <c r="AA75" s="130" t="str">
        <f t="shared" si="26"/>
        <v/>
      </c>
      <c r="AB75" s="407" t="str">
        <f t="shared" si="27"/>
        <v/>
      </c>
      <c r="AC75" s="130" t="str">
        <f t="shared" si="28"/>
        <v/>
      </c>
      <c r="AD75" s="461"/>
    </row>
    <row r="76" spans="1:30" x14ac:dyDescent="0.2">
      <c r="B76" s="514"/>
      <c r="C76" s="515"/>
      <c r="D76" s="515"/>
      <c r="E76" s="515"/>
      <c r="F76" s="515"/>
      <c r="G76" s="515"/>
      <c r="H76" s="515"/>
      <c r="I76" s="515"/>
      <c r="J76" s="48"/>
      <c r="K76" s="254"/>
      <c r="L76" s="429" t="s">
        <v>120</v>
      </c>
      <c r="M76" s="257" t="str">
        <f>IF(LEN($C$5)&lt;=1,
    "",
    IF(
        OR($C$5="Overige (zorg-)instellingen",$C$5="Onderneming"),
        IF(Basisgegevens!$C$5="Ja",
            IFERROR(
                INDEX(Hulpsheets!$AO$3:$AR$18,
                    MATCH($C$9,Hulpsheets!$AN$3:$AN$18,0),
                    MATCH($C$6,Hulpsheets!$AO$3:$AR$3,0)
                ),
                ""
            ),
            IFERROR(
                INDEX(Hulpsheets!$AH$3:$AK$18,
                    MATCH($C$9,Hulpsheets!$AG$3:$AG$18,0),
                    MATCH($C$6,Hulpsheets!$AH$3:$AK$3,0)
                ),
                ""
            )
        ),
        IF($L76="Niet-economische activiteit",
            100%,
            IF(Basisgegevens!$C$5="Ja",
                IFERROR(
                    INDEX(Hulpsheets!$AO$3:$AR$18,
                        MATCH($C$9,Hulpsheets!$AN$3:$AN$18,0),
                        MATCH($C$6,Hulpsheets!$AO$3:$AR$3,0)
                    ),
                    ""
                ),
                IFERROR(
                    INDEX(Hulpsheets!$AH$3:$AK$18,
                        MATCH($C$9,Hulpsheets!$AG$3:$AG$18,0),
                        MATCH($C$6,Hulpsheets!$AH$3:$AK$3,0)
                    ),
                    ""
                )
            )
        )
    )
)</f>
        <v/>
      </c>
      <c r="N76" s="397">
        <f t="shared" si="22"/>
        <v>0</v>
      </c>
      <c r="O76" s="77" t="str">
        <f t="shared" si="23"/>
        <v/>
      </c>
      <c r="P76" s="86" t="str">
        <f t="shared" si="24"/>
        <v/>
      </c>
      <c r="R76" s="404"/>
      <c r="S76" s="403" t="str">
        <f t="shared" si="29"/>
        <v/>
      </c>
      <c r="T76" s="130" t="str">
        <f t="shared" si="25"/>
        <v/>
      </c>
      <c r="U76" s="70"/>
      <c r="V76" s="404"/>
      <c r="W76" s="70"/>
      <c r="X76" s="404"/>
      <c r="Z76" s="407" t="str">
        <f t="shared" si="30"/>
        <v/>
      </c>
      <c r="AA76" s="130" t="str">
        <f t="shared" si="26"/>
        <v/>
      </c>
      <c r="AB76" s="407" t="str">
        <f t="shared" si="27"/>
        <v/>
      </c>
      <c r="AC76" s="130" t="str">
        <f t="shared" si="28"/>
        <v/>
      </c>
      <c r="AD76" s="461"/>
    </row>
    <row r="77" spans="1:30" x14ac:dyDescent="0.2">
      <c r="B77" s="500"/>
      <c r="C77" s="501"/>
      <c r="D77" s="501"/>
      <c r="E77" s="501"/>
      <c r="F77" s="501"/>
      <c r="G77" s="501"/>
      <c r="H77" s="501"/>
      <c r="I77" s="502"/>
      <c r="J77" s="48"/>
      <c r="K77" s="254"/>
      <c r="L77" s="429" t="s">
        <v>120</v>
      </c>
      <c r="M77" s="257" t="str">
        <f>IF(LEN($C$5)&lt;=1,
    "",
    IF(
        OR($C$5="Overige (zorg-)instellingen",$C$5="Onderneming"),
        IF(Basisgegevens!$C$5="Ja",
            IFERROR(
                INDEX(Hulpsheets!$AO$3:$AR$18,
                    MATCH($C$9,Hulpsheets!$AN$3:$AN$18,0),
                    MATCH($C$6,Hulpsheets!$AO$3:$AR$3,0)
                ),
                ""
            ),
            IFERROR(
                INDEX(Hulpsheets!$AH$3:$AK$18,
                    MATCH($C$9,Hulpsheets!$AG$3:$AG$18,0),
                    MATCH($C$6,Hulpsheets!$AH$3:$AK$3,0)
                ),
                ""
            )
        ),
        IF($L77="Niet-economische activiteit",
            100%,
            IF(Basisgegevens!$C$5="Ja",
                IFERROR(
                    INDEX(Hulpsheets!$AO$3:$AR$18,
                        MATCH($C$9,Hulpsheets!$AN$3:$AN$18,0),
                        MATCH($C$6,Hulpsheets!$AO$3:$AR$3,0)
                    ),
                    ""
                ),
                IFERROR(
                    INDEX(Hulpsheets!$AH$3:$AK$18,
                        MATCH($C$9,Hulpsheets!$AG$3:$AG$18,0),
                        MATCH($C$6,Hulpsheets!$AH$3:$AK$3,0)
                    ),
                    ""
                )
            )
        )
    )
)</f>
        <v/>
      </c>
      <c r="N77" s="397">
        <f t="shared" si="22"/>
        <v>0</v>
      </c>
      <c r="O77" s="77" t="str">
        <f t="shared" si="23"/>
        <v/>
      </c>
      <c r="P77" s="86" t="str">
        <f t="shared" si="24"/>
        <v/>
      </c>
      <c r="R77" s="404"/>
      <c r="S77" s="403" t="str">
        <f t="shared" si="29"/>
        <v/>
      </c>
      <c r="T77" s="130" t="str">
        <f t="shared" si="25"/>
        <v/>
      </c>
      <c r="U77" s="70"/>
      <c r="V77" s="404"/>
      <c r="W77" s="70"/>
      <c r="X77" s="404"/>
      <c r="Z77" s="407" t="str">
        <f t="shared" si="30"/>
        <v/>
      </c>
      <c r="AA77" s="130" t="str">
        <f t="shared" si="26"/>
        <v/>
      </c>
      <c r="AB77" s="407" t="str">
        <f t="shared" si="27"/>
        <v/>
      </c>
      <c r="AC77" s="130" t="str">
        <f t="shared" si="28"/>
        <v/>
      </c>
      <c r="AD77" s="461"/>
    </row>
    <row r="78" spans="1:30" x14ac:dyDescent="0.2">
      <c r="B78" s="514"/>
      <c r="C78" s="515"/>
      <c r="D78" s="515"/>
      <c r="E78" s="515"/>
      <c r="F78" s="515"/>
      <c r="G78" s="515"/>
      <c r="H78" s="515"/>
      <c r="I78" s="515"/>
      <c r="J78" s="48"/>
      <c r="K78" s="254"/>
      <c r="L78" s="429" t="s">
        <v>120</v>
      </c>
      <c r="M78" s="257" t="str">
        <f>IF(LEN($C$5)&lt;=1,
    "",
    IF(
        OR($C$5="Overige (zorg-)instellingen",$C$5="Onderneming"),
        IF(Basisgegevens!$C$5="Ja",
            IFERROR(
                INDEX(Hulpsheets!$AO$3:$AR$18,
                    MATCH($C$9,Hulpsheets!$AN$3:$AN$18,0),
                    MATCH($C$6,Hulpsheets!$AO$3:$AR$3,0)
                ),
                ""
            ),
            IFERROR(
                INDEX(Hulpsheets!$AH$3:$AK$18,
                    MATCH($C$9,Hulpsheets!$AG$3:$AG$18,0),
                    MATCH($C$6,Hulpsheets!$AH$3:$AK$3,0)
                ),
                ""
            )
        ),
        IF($L78="Niet-economische activiteit",
            100%,
            IF(Basisgegevens!$C$5="Ja",
                IFERROR(
                    INDEX(Hulpsheets!$AO$3:$AR$18,
                        MATCH($C$9,Hulpsheets!$AN$3:$AN$18,0),
                        MATCH($C$6,Hulpsheets!$AO$3:$AR$3,0)
                    ),
                    ""
                ),
                IFERROR(
                    INDEX(Hulpsheets!$AH$3:$AK$18,
                        MATCH($C$9,Hulpsheets!$AG$3:$AG$18,0),
                        MATCH($C$6,Hulpsheets!$AH$3:$AK$3,0)
                    ),
                    ""
                )
            )
        )
    )
)</f>
        <v/>
      </c>
      <c r="N78" s="397">
        <f t="shared" si="22"/>
        <v>0</v>
      </c>
      <c r="O78" s="77" t="str">
        <f t="shared" si="23"/>
        <v/>
      </c>
      <c r="P78" s="86" t="str">
        <f t="shared" si="24"/>
        <v/>
      </c>
      <c r="R78" s="404"/>
      <c r="S78" s="403" t="str">
        <f t="shared" si="29"/>
        <v/>
      </c>
      <c r="T78" s="377" t="str">
        <f t="shared" si="25"/>
        <v/>
      </c>
      <c r="U78" s="70"/>
      <c r="V78" s="404"/>
      <c r="W78" s="70"/>
      <c r="X78" s="404"/>
      <c r="Z78" s="407" t="str">
        <f t="shared" si="30"/>
        <v/>
      </c>
      <c r="AA78" s="130" t="str">
        <f t="shared" si="26"/>
        <v/>
      </c>
      <c r="AB78" s="407" t="str">
        <f t="shared" si="27"/>
        <v/>
      </c>
      <c r="AC78" s="130" t="str">
        <f t="shared" si="28"/>
        <v/>
      </c>
      <c r="AD78" s="461"/>
    </row>
    <row r="79" spans="1:30" x14ac:dyDescent="0.2">
      <c r="B79" s="514"/>
      <c r="C79" s="515"/>
      <c r="D79" s="515"/>
      <c r="E79" s="515"/>
      <c r="F79" s="515"/>
      <c r="G79" s="515"/>
      <c r="H79" s="515"/>
      <c r="I79" s="515"/>
      <c r="J79" s="48"/>
      <c r="K79" s="254"/>
      <c r="L79" s="429" t="s">
        <v>120</v>
      </c>
      <c r="M79" s="257" t="str">
        <f>IF(LEN($C$5)&lt;=1,
    "",
    IF(
        OR($C$5="Overige (zorg-)instellingen",$C$5="Onderneming"),
        IF(Basisgegevens!$C$5="Ja",
            IFERROR(
                INDEX(Hulpsheets!$AO$3:$AR$18,
                    MATCH($C$9,Hulpsheets!$AN$3:$AN$18,0),
                    MATCH($C$6,Hulpsheets!$AO$3:$AR$3,0)
                ),
                ""
            ),
            IFERROR(
                INDEX(Hulpsheets!$AH$3:$AK$18,
                    MATCH($C$9,Hulpsheets!$AG$3:$AG$18,0),
                    MATCH($C$6,Hulpsheets!$AH$3:$AK$3,0)
                ),
                ""
            )
        ),
        IF($L79="Niet-economische activiteit",
            100%,
            IF(Basisgegevens!$C$5="Ja",
                IFERROR(
                    INDEX(Hulpsheets!$AO$3:$AR$18,
                        MATCH($C$9,Hulpsheets!$AN$3:$AN$18,0),
                        MATCH($C$6,Hulpsheets!$AO$3:$AR$3,0)
                    ),
                    ""
                ),
                IFERROR(
                    INDEX(Hulpsheets!$AH$3:$AK$18,
                        MATCH($C$9,Hulpsheets!$AG$3:$AG$18,0),
                        MATCH($C$6,Hulpsheets!$AH$3:$AK$3,0)
                    ),
                    ""
                )
            )
        )
    )
)</f>
        <v/>
      </c>
      <c r="N79" s="397">
        <f t="shared" si="22"/>
        <v>0</v>
      </c>
      <c r="O79" s="77" t="str">
        <f t="shared" si="23"/>
        <v/>
      </c>
      <c r="P79" s="86" t="str">
        <f t="shared" si="24"/>
        <v/>
      </c>
      <c r="R79" s="404"/>
      <c r="S79" s="403" t="str">
        <f t="shared" si="29"/>
        <v/>
      </c>
      <c r="T79" s="377" t="str">
        <f t="shared" si="25"/>
        <v/>
      </c>
      <c r="U79" s="70"/>
      <c r="V79" s="404"/>
      <c r="W79" s="70"/>
      <c r="X79" s="404"/>
      <c r="Z79" s="407" t="str">
        <f t="shared" si="30"/>
        <v/>
      </c>
      <c r="AA79" s="130" t="str">
        <f t="shared" si="26"/>
        <v/>
      </c>
      <c r="AB79" s="407" t="str">
        <f t="shared" si="27"/>
        <v/>
      </c>
      <c r="AC79" s="130" t="str">
        <f t="shared" si="28"/>
        <v/>
      </c>
      <c r="AD79" s="461"/>
    </row>
    <row r="80" spans="1:30" x14ac:dyDescent="0.2">
      <c r="B80" s="500"/>
      <c r="C80" s="501"/>
      <c r="D80" s="501"/>
      <c r="E80" s="501"/>
      <c r="F80" s="501"/>
      <c r="G80" s="501"/>
      <c r="H80" s="501"/>
      <c r="I80" s="502"/>
      <c r="J80" s="48"/>
      <c r="K80" s="254"/>
      <c r="L80" s="429" t="s">
        <v>120</v>
      </c>
      <c r="M80" s="257" t="str">
        <f>IF(LEN($C$5)&lt;=1,
    "",
    IF(
        OR($C$5="Overige (zorg-)instellingen",$C$5="Onderneming"),
        IF(Basisgegevens!$C$5="Ja",
            IFERROR(
                INDEX(Hulpsheets!$AO$3:$AR$18,
                    MATCH($C$9,Hulpsheets!$AN$3:$AN$18,0),
                    MATCH($C$6,Hulpsheets!$AO$3:$AR$3,0)
                ),
                ""
            ),
            IFERROR(
                INDEX(Hulpsheets!$AH$3:$AK$18,
                    MATCH($C$9,Hulpsheets!$AG$3:$AG$18,0),
                    MATCH($C$6,Hulpsheets!$AH$3:$AK$3,0)
                ),
                ""
            )
        ),
        IF($L80="Niet-economische activiteit",
            100%,
            IF(Basisgegevens!$C$5="Ja",
                IFERROR(
                    INDEX(Hulpsheets!$AO$3:$AR$18,
                        MATCH($C$9,Hulpsheets!$AN$3:$AN$18,0),
                        MATCH($C$6,Hulpsheets!$AO$3:$AR$3,0)
                    ),
                    ""
                ),
                IFERROR(
                    INDEX(Hulpsheets!$AH$3:$AK$18,
                        MATCH($C$9,Hulpsheets!$AG$3:$AG$18,0),
                        MATCH($C$6,Hulpsheets!$AH$3:$AK$3,0)
                    ),
                    ""
                )
            )
        )
    )
)</f>
        <v/>
      </c>
      <c r="N80" s="397">
        <f t="shared" si="22"/>
        <v>0</v>
      </c>
      <c r="O80" s="77" t="str">
        <f t="shared" si="23"/>
        <v/>
      </c>
      <c r="P80" s="86" t="str">
        <f t="shared" si="24"/>
        <v/>
      </c>
      <c r="R80" s="404"/>
      <c r="S80" s="403" t="str">
        <f t="shared" si="29"/>
        <v/>
      </c>
      <c r="T80" s="130" t="str">
        <f t="shared" si="25"/>
        <v/>
      </c>
      <c r="U80" s="70"/>
      <c r="V80" s="404"/>
      <c r="W80" s="70"/>
      <c r="X80" s="404"/>
      <c r="Z80" s="407" t="str">
        <f t="shared" si="30"/>
        <v/>
      </c>
      <c r="AA80" s="130" t="str">
        <f t="shared" si="26"/>
        <v/>
      </c>
      <c r="AB80" s="407" t="str">
        <f t="shared" si="27"/>
        <v/>
      </c>
      <c r="AC80" s="130" t="str">
        <f t="shared" si="28"/>
        <v/>
      </c>
      <c r="AD80" s="461"/>
    </row>
    <row r="81" spans="2:30" x14ac:dyDescent="0.2">
      <c r="B81" s="500"/>
      <c r="C81" s="501"/>
      <c r="D81" s="501"/>
      <c r="E81" s="501"/>
      <c r="F81" s="501"/>
      <c r="G81" s="501"/>
      <c r="H81" s="501"/>
      <c r="I81" s="502"/>
      <c r="J81" s="48"/>
      <c r="K81" s="254"/>
      <c r="L81" s="429" t="s">
        <v>120</v>
      </c>
      <c r="M81" s="257" t="str">
        <f>IF(LEN($C$5)&lt;=1,
    "",
    IF(
        OR($C$5="Overige (zorg-)instellingen",$C$5="Onderneming"),
        IF(Basisgegevens!$C$5="Ja",
            IFERROR(
                INDEX(Hulpsheets!$AO$3:$AR$18,
                    MATCH($C$9,Hulpsheets!$AN$3:$AN$18,0),
                    MATCH($C$6,Hulpsheets!$AO$3:$AR$3,0)
                ),
                ""
            ),
            IFERROR(
                INDEX(Hulpsheets!$AH$3:$AK$18,
                    MATCH($C$9,Hulpsheets!$AG$3:$AG$18,0),
                    MATCH($C$6,Hulpsheets!$AH$3:$AK$3,0)
                ),
                ""
            )
        ),
        IF($L81="Niet-economische activiteit",
            100%,
            IF(Basisgegevens!$C$5="Ja",
                IFERROR(
                    INDEX(Hulpsheets!$AO$3:$AR$18,
                        MATCH($C$9,Hulpsheets!$AN$3:$AN$18,0),
                        MATCH($C$6,Hulpsheets!$AO$3:$AR$3,0)
                    ),
                    ""
                ),
                IFERROR(
                    INDEX(Hulpsheets!$AH$3:$AK$18,
                        MATCH($C$9,Hulpsheets!$AG$3:$AG$18,0),
                        MATCH($C$6,Hulpsheets!$AH$3:$AK$3,0)
                    ),
                    ""
                )
            )
        )
    )
)</f>
        <v/>
      </c>
      <c r="N81" s="397">
        <f t="shared" si="22"/>
        <v>0</v>
      </c>
      <c r="O81" s="77" t="str">
        <f t="shared" si="23"/>
        <v/>
      </c>
      <c r="P81" s="86" t="str">
        <f t="shared" si="24"/>
        <v/>
      </c>
      <c r="R81" s="404"/>
      <c r="S81" s="403" t="str">
        <f t="shared" si="29"/>
        <v/>
      </c>
      <c r="T81" s="130" t="str">
        <f t="shared" si="25"/>
        <v/>
      </c>
      <c r="U81" s="70"/>
      <c r="V81" s="404"/>
      <c r="W81" s="70"/>
      <c r="X81" s="404"/>
      <c r="Z81" s="407" t="str">
        <f t="shared" si="30"/>
        <v/>
      </c>
      <c r="AA81" s="130" t="str">
        <f t="shared" si="26"/>
        <v/>
      </c>
      <c r="AB81" s="407" t="str">
        <f t="shared" si="27"/>
        <v/>
      </c>
      <c r="AC81" s="130" t="str">
        <f t="shared" si="28"/>
        <v/>
      </c>
      <c r="AD81" s="461"/>
    </row>
    <row r="82" spans="2:30" x14ac:dyDescent="0.2">
      <c r="B82" s="500"/>
      <c r="C82" s="501"/>
      <c r="D82" s="501"/>
      <c r="E82" s="501"/>
      <c r="F82" s="501"/>
      <c r="G82" s="501"/>
      <c r="H82" s="501"/>
      <c r="I82" s="502"/>
      <c r="J82" s="48"/>
      <c r="K82" s="254"/>
      <c r="L82" s="429" t="s">
        <v>120</v>
      </c>
      <c r="M82" s="257" t="str">
        <f>IF(LEN($C$5)&lt;=1,
    "",
    IF(
        OR($C$5="Overige (zorg-)instellingen",$C$5="Onderneming"),
        IF(Basisgegevens!$C$5="Ja",
            IFERROR(
                INDEX(Hulpsheets!$AO$3:$AR$18,
                    MATCH($C$9,Hulpsheets!$AN$3:$AN$18,0),
                    MATCH($C$6,Hulpsheets!$AO$3:$AR$3,0)
                ),
                ""
            ),
            IFERROR(
                INDEX(Hulpsheets!$AH$3:$AK$18,
                    MATCH($C$9,Hulpsheets!$AG$3:$AG$18,0),
                    MATCH($C$6,Hulpsheets!$AH$3:$AK$3,0)
                ),
                ""
            )
        ),
        IF($L82="Niet-economische activiteit",
            100%,
            IF(Basisgegevens!$C$5="Ja",
                IFERROR(
                    INDEX(Hulpsheets!$AO$3:$AR$18,
                        MATCH($C$9,Hulpsheets!$AN$3:$AN$18,0),
                        MATCH($C$6,Hulpsheets!$AO$3:$AR$3,0)
                    ),
                    ""
                ),
                IFERROR(
                    INDEX(Hulpsheets!$AH$3:$AK$18,
                        MATCH($C$9,Hulpsheets!$AG$3:$AG$18,0),
                        MATCH($C$6,Hulpsheets!$AH$3:$AK$3,0)
                    ),
                    ""
                )
            )
        )
    )
)</f>
        <v/>
      </c>
      <c r="N82" s="397">
        <f t="shared" si="22"/>
        <v>0</v>
      </c>
      <c r="O82" s="77" t="str">
        <f t="shared" si="23"/>
        <v/>
      </c>
      <c r="P82" s="86" t="str">
        <f t="shared" si="24"/>
        <v/>
      </c>
      <c r="R82" s="404"/>
      <c r="S82" s="403" t="str">
        <f t="shared" si="29"/>
        <v/>
      </c>
      <c r="T82" s="130" t="str">
        <f t="shared" si="25"/>
        <v/>
      </c>
      <c r="U82" s="70"/>
      <c r="V82" s="404"/>
      <c r="W82" s="70"/>
      <c r="X82" s="404"/>
      <c r="Z82" s="407" t="str">
        <f t="shared" si="30"/>
        <v/>
      </c>
      <c r="AA82" s="130" t="str">
        <f t="shared" si="26"/>
        <v/>
      </c>
      <c r="AB82" s="407" t="str">
        <f t="shared" si="27"/>
        <v/>
      </c>
      <c r="AC82" s="130" t="str">
        <f t="shared" si="28"/>
        <v/>
      </c>
      <c r="AD82" s="461"/>
    </row>
    <row r="83" spans="2:30" x14ac:dyDescent="0.2">
      <c r="B83" s="500"/>
      <c r="C83" s="501"/>
      <c r="D83" s="501"/>
      <c r="E83" s="501"/>
      <c r="F83" s="501"/>
      <c r="G83" s="501"/>
      <c r="H83" s="501"/>
      <c r="I83" s="502"/>
      <c r="J83" s="48"/>
      <c r="K83" s="254"/>
      <c r="L83" s="429" t="s">
        <v>120</v>
      </c>
      <c r="M83" s="257" t="str">
        <f>IF(LEN($C$5)&lt;=1,
    "",
    IF(
        OR($C$5="Overige (zorg-)instellingen",$C$5="Onderneming"),
        IF(Basisgegevens!$C$5="Ja",
            IFERROR(
                INDEX(Hulpsheets!$AO$3:$AR$18,
                    MATCH($C$9,Hulpsheets!$AN$3:$AN$18,0),
                    MATCH($C$6,Hulpsheets!$AO$3:$AR$3,0)
                ),
                ""
            ),
            IFERROR(
                INDEX(Hulpsheets!$AH$3:$AK$18,
                    MATCH($C$9,Hulpsheets!$AG$3:$AG$18,0),
                    MATCH($C$6,Hulpsheets!$AH$3:$AK$3,0)
                ),
                ""
            )
        ),
        IF($L83="Niet-economische activiteit",
            100%,
            IF(Basisgegevens!$C$5="Ja",
                IFERROR(
                    INDEX(Hulpsheets!$AO$3:$AR$18,
                        MATCH($C$9,Hulpsheets!$AN$3:$AN$18,0),
                        MATCH($C$6,Hulpsheets!$AO$3:$AR$3,0)
                    ),
                    ""
                ),
                IFERROR(
                    INDEX(Hulpsheets!$AH$3:$AK$18,
                        MATCH($C$9,Hulpsheets!$AG$3:$AG$18,0),
                        MATCH($C$6,Hulpsheets!$AH$3:$AK$3,0)
                    ),
                    ""
                )
            )
        )
    )
)</f>
        <v/>
      </c>
      <c r="N83" s="397">
        <f t="shared" si="22"/>
        <v>0</v>
      </c>
      <c r="O83" s="77" t="str">
        <f t="shared" si="23"/>
        <v/>
      </c>
      <c r="P83" s="86" t="str">
        <f t="shared" si="24"/>
        <v/>
      </c>
      <c r="R83" s="404"/>
      <c r="S83" s="403" t="str">
        <f t="shared" si="29"/>
        <v/>
      </c>
      <c r="T83" s="130" t="str">
        <f t="shared" si="25"/>
        <v/>
      </c>
      <c r="U83" s="70"/>
      <c r="V83" s="404"/>
      <c r="W83" s="70"/>
      <c r="X83" s="404"/>
      <c r="Z83" s="407" t="str">
        <f t="shared" si="30"/>
        <v/>
      </c>
      <c r="AA83" s="130" t="str">
        <f t="shared" si="26"/>
        <v/>
      </c>
      <c r="AB83" s="407" t="str">
        <f t="shared" si="27"/>
        <v/>
      </c>
      <c r="AC83" s="130" t="str">
        <f t="shared" si="28"/>
        <v/>
      </c>
      <c r="AD83" s="461"/>
    </row>
    <row r="84" spans="2:30" x14ac:dyDescent="0.2">
      <c r="B84" s="500"/>
      <c r="C84" s="501"/>
      <c r="D84" s="501"/>
      <c r="E84" s="501"/>
      <c r="F84" s="501"/>
      <c r="G84" s="501"/>
      <c r="H84" s="501"/>
      <c r="I84" s="502"/>
      <c r="J84" s="48"/>
      <c r="K84" s="254"/>
      <c r="L84" s="429" t="s">
        <v>120</v>
      </c>
      <c r="M84" s="257" t="str">
        <f>IF(LEN($C$5)&lt;=1,
    "",
    IF(
        OR($C$5="Overige (zorg-)instellingen",$C$5="Onderneming"),
        IF(Basisgegevens!$C$5="Ja",
            IFERROR(
                INDEX(Hulpsheets!$AO$3:$AR$18,
                    MATCH($C$9,Hulpsheets!$AN$3:$AN$18,0),
                    MATCH($C$6,Hulpsheets!$AO$3:$AR$3,0)
                ),
                ""
            ),
            IFERROR(
                INDEX(Hulpsheets!$AH$3:$AK$18,
                    MATCH($C$9,Hulpsheets!$AG$3:$AG$18,0),
                    MATCH($C$6,Hulpsheets!$AH$3:$AK$3,0)
                ),
                ""
            )
        ),
        IF($L84="Niet-economische activiteit",
            100%,
            IF(Basisgegevens!$C$5="Ja",
                IFERROR(
                    INDEX(Hulpsheets!$AO$3:$AR$18,
                        MATCH($C$9,Hulpsheets!$AN$3:$AN$18,0),
                        MATCH($C$6,Hulpsheets!$AO$3:$AR$3,0)
                    ),
                    ""
                ),
                IFERROR(
                    INDEX(Hulpsheets!$AH$3:$AK$18,
                        MATCH($C$9,Hulpsheets!$AG$3:$AG$18,0),
                        MATCH($C$6,Hulpsheets!$AH$3:$AK$3,0)
                    ),
                    ""
                )
            )
        )
    )
)</f>
        <v/>
      </c>
      <c r="N84" s="397">
        <f t="shared" si="22"/>
        <v>0</v>
      </c>
      <c r="O84" s="77" t="str">
        <f t="shared" si="23"/>
        <v/>
      </c>
      <c r="P84" s="86" t="str">
        <f t="shared" si="24"/>
        <v/>
      </c>
      <c r="R84" s="404"/>
      <c r="S84" s="403" t="str">
        <f t="shared" si="29"/>
        <v/>
      </c>
      <c r="T84" s="130" t="str">
        <f t="shared" si="25"/>
        <v/>
      </c>
      <c r="U84" s="70"/>
      <c r="V84" s="404"/>
      <c r="W84" s="70"/>
      <c r="X84" s="404"/>
      <c r="Z84" s="407" t="str">
        <f t="shared" si="30"/>
        <v/>
      </c>
      <c r="AA84" s="130" t="str">
        <f t="shared" si="26"/>
        <v/>
      </c>
      <c r="AB84" s="407" t="str">
        <f t="shared" si="27"/>
        <v/>
      </c>
      <c r="AC84" s="130" t="str">
        <f t="shared" si="28"/>
        <v/>
      </c>
      <c r="AD84" s="461"/>
    </row>
    <row r="85" spans="2:30" x14ac:dyDescent="0.2">
      <c r="B85" s="500"/>
      <c r="C85" s="501"/>
      <c r="D85" s="501"/>
      <c r="E85" s="501"/>
      <c r="F85" s="501"/>
      <c r="G85" s="501"/>
      <c r="H85" s="501"/>
      <c r="I85" s="502"/>
      <c r="J85" s="48"/>
      <c r="K85" s="254"/>
      <c r="L85" s="429" t="s">
        <v>120</v>
      </c>
      <c r="M85" s="257" t="str">
        <f>IF(LEN($C$5)&lt;=1,
    "",
    IF(
        OR($C$5="Overige (zorg-)instellingen",$C$5="Onderneming"),
        IF(Basisgegevens!$C$5="Ja",
            IFERROR(
                INDEX(Hulpsheets!$AO$3:$AR$18,
                    MATCH($C$9,Hulpsheets!$AN$3:$AN$18,0),
                    MATCH($C$6,Hulpsheets!$AO$3:$AR$3,0)
                ),
                ""
            ),
            IFERROR(
                INDEX(Hulpsheets!$AH$3:$AK$18,
                    MATCH($C$9,Hulpsheets!$AG$3:$AG$18,0),
                    MATCH($C$6,Hulpsheets!$AH$3:$AK$3,0)
                ),
                ""
            )
        ),
        IF($L85="Niet-economische activiteit",
            100%,
            IF(Basisgegevens!$C$5="Ja",
                IFERROR(
                    INDEX(Hulpsheets!$AO$3:$AR$18,
                        MATCH($C$9,Hulpsheets!$AN$3:$AN$18,0),
                        MATCH($C$6,Hulpsheets!$AO$3:$AR$3,0)
                    ),
                    ""
                ),
                IFERROR(
                    INDEX(Hulpsheets!$AH$3:$AK$18,
                        MATCH($C$9,Hulpsheets!$AG$3:$AG$18,0),
                        MATCH($C$6,Hulpsheets!$AH$3:$AK$3,0)
                    ),
                    ""
                )
            )
        )
    )
)</f>
        <v/>
      </c>
      <c r="N85" s="397">
        <f t="shared" si="22"/>
        <v>0</v>
      </c>
      <c r="O85" s="77" t="str">
        <f t="shared" si="23"/>
        <v/>
      </c>
      <c r="P85" s="86" t="str">
        <f t="shared" si="24"/>
        <v/>
      </c>
      <c r="R85" s="404"/>
      <c r="S85" s="403" t="str">
        <f t="shared" si="29"/>
        <v/>
      </c>
      <c r="T85" s="130" t="str">
        <f t="shared" si="25"/>
        <v/>
      </c>
      <c r="U85" s="70"/>
      <c r="V85" s="404"/>
      <c r="W85" s="70"/>
      <c r="X85" s="404"/>
      <c r="Z85" s="407" t="str">
        <f t="shared" si="30"/>
        <v/>
      </c>
      <c r="AA85" s="130" t="str">
        <f t="shared" si="26"/>
        <v/>
      </c>
      <c r="AB85" s="407" t="str">
        <f t="shared" si="27"/>
        <v/>
      </c>
      <c r="AC85" s="130" t="str">
        <f t="shared" si="28"/>
        <v/>
      </c>
      <c r="AD85" s="461"/>
    </row>
    <row r="86" spans="2:30" x14ac:dyDescent="0.2">
      <c r="B86" s="500"/>
      <c r="C86" s="501"/>
      <c r="D86" s="501"/>
      <c r="E86" s="501"/>
      <c r="F86" s="501"/>
      <c r="G86" s="501"/>
      <c r="H86" s="501"/>
      <c r="I86" s="502"/>
      <c r="J86" s="48"/>
      <c r="K86" s="254"/>
      <c r="L86" s="429" t="s">
        <v>120</v>
      </c>
      <c r="M86" s="257" t="str">
        <f>IF(LEN($C$5)&lt;=1,
    "",
    IF(
        OR($C$5="Overige (zorg-)instellingen",$C$5="Onderneming"),
        IF(Basisgegevens!$C$5="Ja",
            IFERROR(
                INDEX(Hulpsheets!$AO$3:$AR$18,
                    MATCH($C$9,Hulpsheets!$AN$3:$AN$18,0),
                    MATCH($C$6,Hulpsheets!$AO$3:$AR$3,0)
                ),
                ""
            ),
            IFERROR(
                INDEX(Hulpsheets!$AH$3:$AK$18,
                    MATCH($C$9,Hulpsheets!$AG$3:$AG$18,0),
                    MATCH($C$6,Hulpsheets!$AH$3:$AK$3,0)
                ),
                ""
            )
        ),
        IF($L86="Niet-economische activiteit",
            100%,
            IF(Basisgegevens!$C$5="Ja",
                IFERROR(
                    INDEX(Hulpsheets!$AO$3:$AR$18,
                        MATCH($C$9,Hulpsheets!$AN$3:$AN$18,0),
                        MATCH($C$6,Hulpsheets!$AO$3:$AR$3,0)
                    ),
                    ""
                ),
                IFERROR(
                    INDEX(Hulpsheets!$AH$3:$AK$18,
                        MATCH($C$9,Hulpsheets!$AG$3:$AG$18,0),
                        MATCH($C$6,Hulpsheets!$AH$3:$AK$3,0)
                    ),
                    ""
                )
            )
        )
    )
)</f>
        <v/>
      </c>
      <c r="N86" s="397">
        <f t="shared" si="22"/>
        <v>0</v>
      </c>
      <c r="O86" s="77" t="str">
        <f t="shared" si="23"/>
        <v/>
      </c>
      <c r="P86" s="86" t="str">
        <f t="shared" si="24"/>
        <v/>
      </c>
      <c r="R86" s="404"/>
      <c r="S86" s="403" t="str">
        <f t="shared" si="29"/>
        <v/>
      </c>
      <c r="T86" s="130" t="str">
        <f t="shared" si="25"/>
        <v/>
      </c>
      <c r="U86" s="70"/>
      <c r="V86" s="404"/>
      <c r="W86" s="70"/>
      <c r="X86" s="404"/>
      <c r="Z86" s="407" t="str">
        <f t="shared" si="30"/>
        <v/>
      </c>
      <c r="AA86" s="130" t="str">
        <f t="shared" si="26"/>
        <v/>
      </c>
      <c r="AB86" s="407" t="str">
        <f t="shared" si="27"/>
        <v/>
      </c>
      <c r="AC86" s="130" t="str">
        <f t="shared" si="28"/>
        <v/>
      </c>
      <c r="AD86" s="461"/>
    </row>
    <row r="87" spans="2:30" ht="13.5" thickBot="1" x14ac:dyDescent="0.25">
      <c r="B87" s="500"/>
      <c r="C87" s="501"/>
      <c r="D87" s="501"/>
      <c r="E87" s="501"/>
      <c r="F87" s="501"/>
      <c r="G87" s="501"/>
      <c r="H87" s="501"/>
      <c r="I87" s="502"/>
      <c r="J87" s="48"/>
      <c r="K87" s="254"/>
      <c r="L87" s="429" t="s">
        <v>120</v>
      </c>
      <c r="M87" s="257" t="str">
        <f>IF(LEN($C$5)&lt;=1,
    "",
    IF(
        OR($C$5="Overige (zorg-)instellingen",$C$5="Onderneming"),
        IF(Basisgegevens!$C$5="Ja",
            IFERROR(
                INDEX(Hulpsheets!$AO$3:$AR$18,
                    MATCH($C$9,Hulpsheets!$AN$3:$AN$18,0),
                    MATCH($C$6,Hulpsheets!$AO$3:$AR$3,0)
                ),
                ""
            ),
            IFERROR(
                INDEX(Hulpsheets!$AH$3:$AK$18,
                    MATCH($C$9,Hulpsheets!$AG$3:$AG$18,0),
                    MATCH($C$6,Hulpsheets!$AH$3:$AK$3,0)
                ),
                ""
            )
        ),
        IF($L87="Niet-economische activiteit",
            100%,
            IF(Basisgegevens!$C$5="Ja",
                IFERROR(
                    INDEX(Hulpsheets!$AO$3:$AR$18,
                        MATCH($C$9,Hulpsheets!$AN$3:$AN$18,0),
                        MATCH($C$6,Hulpsheets!$AO$3:$AR$3,0)
                    ),
                    ""
                ),
                IFERROR(
                    INDEX(Hulpsheets!$AH$3:$AK$18,
                        MATCH($C$9,Hulpsheets!$AG$3:$AG$18,0),
                        MATCH($C$6,Hulpsheets!$AH$3:$AK$3,0)
                    ),
                    ""
                )
            )
        )
    )
)</f>
        <v/>
      </c>
      <c r="N87" s="397">
        <f t="shared" si="22"/>
        <v>0</v>
      </c>
      <c r="O87" s="77" t="str">
        <f t="shared" si="23"/>
        <v/>
      </c>
      <c r="P87" s="86" t="str">
        <f t="shared" si="24"/>
        <v/>
      </c>
      <c r="R87" s="404"/>
      <c r="S87" s="403" t="str">
        <f t="shared" si="29"/>
        <v/>
      </c>
      <c r="T87" s="130" t="str">
        <f t="shared" si="25"/>
        <v/>
      </c>
      <c r="U87" s="70"/>
      <c r="V87" s="404"/>
      <c r="W87" s="70"/>
      <c r="X87" s="404"/>
      <c r="Z87" s="407" t="str">
        <f t="shared" si="30"/>
        <v/>
      </c>
      <c r="AA87" s="130" t="str">
        <f t="shared" si="26"/>
        <v/>
      </c>
      <c r="AB87" s="407" t="str">
        <f t="shared" si="27"/>
        <v/>
      </c>
      <c r="AC87" s="130" t="str">
        <f t="shared" si="28"/>
        <v/>
      </c>
      <c r="AD87" s="461"/>
    </row>
    <row r="88" spans="2:30" ht="13.5" hidden="1" outlineLevel="1" thickBot="1" x14ac:dyDescent="0.25">
      <c r="B88" s="514"/>
      <c r="C88" s="515"/>
      <c r="D88" s="515"/>
      <c r="E88" s="515"/>
      <c r="F88" s="515"/>
      <c r="G88" s="515"/>
      <c r="H88" s="515"/>
      <c r="I88" s="515"/>
      <c r="J88" s="48"/>
      <c r="K88" s="254"/>
      <c r="L88" s="429" t="s">
        <v>120</v>
      </c>
      <c r="M88" s="257" t="str">
        <f>IF(LEN($C$5)&lt;=1,
    "",
    IF(
        OR($C$5="Overige (zorg-)instellingen",$C$5="Onderneming"),
        IF(Basisgegevens!$C$5="Ja",
            IFERROR(
                INDEX(Hulpsheets!$AO$3:$AR$18,
                    MATCH($C$9,Hulpsheets!$AN$3:$AN$18,0),
                    MATCH($C$6,Hulpsheets!$AO$3:$AR$3,0)
                ),
                ""
            ),
            IFERROR(
                INDEX(Hulpsheets!$AH$3:$AK$18,
                    MATCH($C$9,Hulpsheets!$AG$3:$AG$18,0),
                    MATCH($C$6,Hulpsheets!$AH$3:$AK$3,0)
                ),
                ""
            )
        ),
        IF($L88="Niet-economische activiteit",
            100%,
            IF(Basisgegevens!$C$5="Ja",
                IFERROR(
                    INDEX(Hulpsheets!$AO$3:$AR$18,
                        MATCH($C$9,Hulpsheets!$AN$3:$AN$18,0),
                        MATCH($C$6,Hulpsheets!$AO$3:$AR$3,0)
                    ),
                    ""
                ),
                IFERROR(
                    INDEX(Hulpsheets!$AH$3:$AK$18,
                        MATCH($C$9,Hulpsheets!$AG$3:$AG$18,0),
                        MATCH($C$6,Hulpsheets!$AH$3:$AK$3,0)
                    ),
                    ""
                )
            )
        )
    )
)</f>
        <v/>
      </c>
      <c r="N88" s="397">
        <f t="shared" si="22"/>
        <v>0</v>
      </c>
      <c r="O88" s="77" t="str">
        <f t="shared" si="23"/>
        <v/>
      </c>
      <c r="P88" s="86" t="str">
        <f t="shared" si="24"/>
        <v/>
      </c>
      <c r="R88" s="404"/>
      <c r="S88" s="403" t="str">
        <f t="shared" si="29"/>
        <v/>
      </c>
      <c r="T88" s="130" t="str">
        <f t="shared" si="25"/>
        <v/>
      </c>
      <c r="U88" s="70"/>
      <c r="V88" s="404"/>
      <c r="W88" s="70"/>
      <c r="X88" s="404"/>
      <c r="Z88" s="407" t="str">
        <f t="shared" si="30"/>
        <v/>
      </c>
      <c r="AA88" s="130" t="str">
        <f t="shared" si="26"/>
        <v/>
      </c>
      <c r="AB88" s="407" t="str">
        <f t="shared" si="27"/>
        <v/>
      </c>
      <c r="AC88" s="130" t="str">
        <f t="shared" si="28"/>
        <v/>
      </c>
      <c r="AD88" s="461"/>
    </row>
    <row r="89" spans="2:30" ht="13.5" hidden="1" outlineLevel="1" thickBot="1" x14ac:dyDescent="0.25">
      <c r="B89" s="514"/>
      <c r="C89" s="515"/>
      <c r="D89" s="515"/>
      <c r="E89" s="515"/>
      <c r="F89" s="515"/>
      <c r="G89" s="515"/>
      <c r="H89" s="515"/>
      <c r="I89" s="515"/>
      <c r="J89" s="48"/>
      <c r="K89" s="254"/>
      <c r="L89" s="429" t="s">
        <v>120</v>
      </c>
      <c r="M89" s="257" t="str">
        <f>IF(LEN($C$5)&lt;=1,
    "",
    IF(
        OR($C$5="Overige (zorg-)instellingen",$C$5="Onderneming"),
        IF(Basisgegevens!$C$5="Ja",
            IFERROR(
                INDEX(Hulpsheets!$AO$3:$AR$18,
                    MATCH($C$9,Hulpsheets!$AN$3:$AN$18,0),
                    MATCH($C$6,Hulpsheets!$AO$3:$AR$3,0)
                ),
                ""
            ),
            IFERROR(
                INDEX(Hulpsheets!$AH$3:$AK$18,
                    MATCH($C$9,Hulpsheets!$AG$3:$AG$18,0),
                    MATCH($C$6,Hulpsheets!$AH$3:$AK$3,0)
                ),
                ""
            )
        ),
        IF($L89="Niet-economische activiteit",
            100%,
            IF(Basisgegevens!$C$5="Ja",
                IFERROR(
                    INDEX(Hulpsheets!$AO$3:$AR$18,
                        MATCH($C$9,Hulpsheets!$AN$3:$AN$18,0),
                        MATCH($C$6,Hulpsheets!$AO$3:$AR$3,0)
                    ),
                    ""
                ),
                IFERROR(
                    INDEX(Hulpsheets!$AH$3:$AK$18,
                        MATCH($C$9,Hulpsheets!$AG$3:$AG$18,0),
                        MATCH($C$6,Hulpsheets!$AH$3:$AK$3,0)
                    ),
                    ""
                )
            )
        )
    )
)</f>
        <v/>
      </c>
      <c r="N89" s="397">
        <f t="shared" si="22"/>
        <v>0</v>
      </c>
      <c r="O89" s="77" t="str">
        <f t="shared" si="23"/>
        <v/>
      </c>
      <c r="P89" s="86" t="str">
        <f t="shared" si="24"/>
        <v/>
      </c>
      <c r="R89" s="404"/>
      <c r="S89" s="403" t="str">
        <f t="shared" si="29"/>
        <v/>
      </c>
      <c r="T89" s="130" t="str">
        <f t="shared" si="25"/>
        <v/>
      </c>
      <c r="U89" s="70"/>
      <c r="V89" s="404"/>
      <c r="W89" s="70"/>
      <c r="X89" s="404"/>
      <c r="Z89" s="407" t="str">
        <f t="shared" si="30"/>
        <v/>
      </c>
      <c r="AA89" s="130" t="str">
        <f t="shared" si="26"/>
        <v/>
      </c>
      <c r="AB89" s="407" t="str">
        <f t="shared" si="27"/>
        <v/>
      </c>
      <c r="AC89" s="130" t="str">
        <f t="shared" si="28"/>
        <v/>
      </c>
      <c r="AD89" s="461"/>
    </row>
    <row r="90" spans="2:30" ht="13.5" hidden="1" outlineLevel="1" thickBot="1" x14ac:dyDescent="0.25">
      <c r="B90" s="514"/>
      <c r="C90" s="515"/>
      <c r="D90" s="515"/>
      <c r="E90" s="515"/>
      <c r="F90" s="515"/>
      <c r="G90" s="515"/>
      <c r="H90" s="515"/>
      <c r="I90" s="515"/>
      <c r="J90" s="48"/>
      <c r="K90" s="254"/>
      <c r="L90" s="429" t="s">
        <v>120</v>
      </c>
      <c r="M90" s="257" t="str">
        <f>IF(LEN($C$5)&lt;=1,
    "",
    IF(
        OR($C$5="Overige (zorg-)instellingen",$C$5="Onderneming"),
        IF(Basisgegevens!$C$5="Ja",
            IFERROR(
                INDEX(Hulpsheets!$AO$3:$AR$18,
                    MATCH($C$9,Hulpsheets!$AN$3:$AN$18,0),
                    MATCH($C$6,Hulpsheets!$AO$3:$AR$3,0)
                ),
                ""
            ),
            IFERROR(
                INDEX(Hulpsheets!$AH$3:$AK$18,
                    MATCH($C$9,Hulpsheets!$AG$3:$AG$18,0),
                    MATCH($C$6,Hulpsheets!$AH$3:$AK$3,0)
                ),
                ""
            )
        ),
        IF($L90="Niet-economische activiteit",
            100%,
            IF(Basisgegevens!$C$5="Ja",
                IFERROR(
                    INDEX(Hulpsheets!$AO$3:$AR$18,
                        MATCH($C$9,Hulpsheets!$AN$3:$AN$18,0),
                        MATCH($C$6,Hulpsheets!$AO$3:$AR$3,0)
                    ),
                    ""
                ),
                IFERROR(
                    INDEX(Hulpsheets!$AH$3:$AK$18,
                        MATCH($C$9,Hulpsheets!$AG$3:$AG$18,0),
                        MATCH($C$6,Hulpsheets!$AH$3:$AK$3,0)
                    ),
                    ""
                )
            )
        )
    )
)</f>
        <v/>
      </c>
      <c r="N90" s="397">
        <f t="shared" si="22"/>
        <v>0</v>
      </c>
      <c r="O90" s="77" t="str">
        <f t="shared" si="23"/>
        <v/>
      </c>
      <c r="P90" s="86" t="str">
        <f t="shared" si="24"/>
        <v/>
      </c>
      <c r="R90" s="404"/>
      <c r="S90" s="403" t="str">
        <f t="shared" si="29"/>
        <v/>
      </c>
      <c r="T90" s="130" t="str">
        <f t="shared" si="25"/>
        <v/>
      </c>
      <c r="U90" s="70"/>
      <c r="V90" s="404"/>
      <c r="W90" s="70"/>
      <c r="X90" s="404"/>
      <c r="Z90" s="407" t="str">
        <f t="shared" si="30"/>
        <v/>
      </c>
      <c r="AA90" s="130" t="str">
        <f t="shared" si="26"/>
        <v/>
      </c>
      <c r="AB90" s="407" t="str">
        <f t="shared" si="27"/>
        <v/>
      </c>
      <c r="AC90" s="130" t="str">
        <f t="shared" si="28"/>
        <v/>
      </c>
      <c r="AD90" s="461"/>
    </row>
    <row r="91" spans="2:30" ht="13.5" hidden="1" outlineLevel="1" thickBot="1" x14ac:dyDescent="0.25">
      <c r="B91" s="514"/>
      <c r="C91" s="515"/>
      <c r="D91" s="515"/>
      <c r="E91" s="515"/>
      <c r="F91" s="515"/>
      <c r="G91" s="515"/>
      <c r="H91" s="515"/>
      <c r="I91" s="515"/>
      <c r="J91" s="48"/>
      <c r="K91" s="254"/>
      <c r="L91" s="429" t="s">
        <v>120</v>
      </c>
      <c r="M91" s="257" t="str">
        <f>IF(LEN($C$5)&lt;=1,
    "",
    IF(
        OR($C$5="Overige (zorg-)instellingen",$C$5="Onderneming"),
        IF(Basisgegevens!$C$5="Ja",
            IFERROR(
                INDEX(Hulpsheets!$AO$3:$AR$18,
                    MATCH($C$9,Hulpsheets!$AN$3:$AN$18,0),
                    MATCH($C$6,Hulpsheets!$AO$3:$AR$3,0)
                ),
                ""
            ),
            IFERROR(
                INDEX(Hulpsheets!$AH$3:$AK$18,
                    MATCH($C$9,Hulpsheets!$AG$3:$AG$18,0),
                    MATCH($C$6,Hulpsheets!$AH$3:$AK$3,0)
                ),
                ""
            )
        ),
        IF($L91="Niet-economische activiteit",
            100%,
            IF(Basisgegevens!$C$5="Ja",
                IFERROR(
                    INDEX(Hulpsheets!$AO$3:$AR$18,
                        MATCH($C$9,Hulpsheets!$AN$3:$AN$18,0),
                        MATCH($C$6,Hulpsheets!$AO$3:$AR$3,0)
                    ),
                    ""
                ),
                IFERROR(
                    INDEX(Hulpsheets!$AH$3:$AK$18,
                        MATCH($C$9,Hulpsheets!$AG$3:$AG$18,0),
                        MATCH($C$6,Hulpsheets!$AH$3:$AK$3,0)
                    ),
                    ""
                )
            )
        )
    )
)</f>
        <v/>
      </c>
      <c r="N91" s="397">
        <f t="shared" si="22"/>
        <v>0</v>
      </c>
      <c r="O91" s="77" t="str">
        <f t="shared" si="23"/>
        <v/>
      </c>
      <c r="P91" s="86" t="str">
        <f t="shared" si="24"/>
        <v/>
      </c>
      <c r="R91" s="404"/>
      <c r="S91" s="403" t="str">
        <f t="shared" si="29"/>
        <v/>
      </c>
      <c r="T91" s="130" t="str">
        <f t="shared" si="25"/>
        <v/>
      </c>
      <c r="U91" s="70"/>
      <c r="V91" s="404"/>
      <c r="W91" s="70"/>
      <c r="X91" s="404"/>
      <c r="Z91" s="407" t="str">
        <f t="shared" si="30"/>
        <v/>
      </c>
      <c r="AA91" s="130" t="str">
        <f t="shared" si="26"/>
        <v/>
      </c>
      <c r="AB91" s="407" t="str">
        <f t="shared" si="27"/>
        <v/>
      </c>
      <c r="AC91" s="130" t="str">
        <f t="shared" si="28"/>
        <v/>
      </c>
      <c r="AD91" s="461"/>
    </row>
    <row r="92" spans="2:30" ht="13.5" hidden="1" outlineLevel="1" thickBot="1" x14ac:dyDescent="0.25">
      <c r="B92" s="514"/>
      <c r="C92" s="515"/>
      <c r="D92" s="515"/>
      <c r="E92" s="515"/>
      <c r="F92" s="515"/>
      <c r="G92" s="515"/>
      <c r="H92" s="515"/>
      <c r="I92" s="515"/>
      <c r="J92" s="48"/>
      <c r="K92" s="254"/>
      <c r="L92" s="429" t="s">
        <v>120</v>
      </c>
      <c r="M92" s="257" t="str">
        <f>IF(LEN($C$5)&lt;=1,
    "",
    IF(
        OR($C$5="Overige (zorg-)instellingen",$C$5="Onderneming"),
        IF(Basisgegevens!$C$5="Ja",
            IFERROR(
                INDEX(Hulpsheets!$AO$3:$AR$18,
                    MATCH($C$9,Hulpsheets!$AN$3:$AN$18,0),
                    MATCH($C$6,Hulpsheets!$AO$3:$AR$3,0)
                ),
                ""
            ),
            IFERROR(
                INDEX(Hulpsheets!$AH$3:$AK$18,
                    MATCH($C$9,Hulpsheets!$AG$3:$AG$18,0),
                    MATCH($C$6,Hulpsheets!$AH$3:$AK$3,0)
                ),
                ""
            )
        ),
        IF($L92="Niet-economische activiteit",
            100%,
            IF(Basisgegevens!$C$5="Ja",
                IFERROR(
                    INDEX(Hulpsheets!$AO$3:$AR$18,
                        MATCH($C$9,Hulpsheets!$AN$3:$AN$18,0),
                        MATCH($C$6,Hulpsheets!$AO$3:$AR$3,0)
                    ),
                    ""
                ),
                IFERROR(
                    INDEX(Hulpsheets!$AH$3:$AK$18,
                        MATCH($C$9,Hulpsheets!$AG$3:$AG$18,0),
                        MATCH($C$6,Hulpsheets!$AH$3:$AK$3,0)
                    ),
                    ""
                )
            )
        )
    )
)</f>
        <v/>
      </c>
      <c r="N92" s="397">
        <f t="shared" si="22"/>
        <v>0</v>
      </c>
      <c r="O92" s="77" t="str">
        <f t="shared" si="23"/>
        <v/>
      </c>
      <c r="P92" s="86" t="str">
        <f t="shared" si="24"/>
        <v/>
      </c>
      <c r="R92" s="404"/>
      <c r="S92" s="403" t="str">
        <f t="shared" si="29"/>
        <v/>
      </c>
      <c r="T92" s="130" t="str">
        <f t="shared" si="25"/>
        <v/>
      </c>
      <c r="U92" s="70"/>
      <c r="V92" s="404"/>
      <c r="W92" s="70"/>
      <c r="X92" s="404"/>
      <c r="Z92" s="407" t="str">
        <f t="shared" si="30"/>
        <v/>
      </c>
      <c r="AA92" s="130" t="str">
        <f t="shared" si="26"/>
        <v/>
      </c>
      <c r="AB92" s="407" t="str">
        <f t="shared" si="27"/>
        <v/>
      </c>
      <c r="AC92" s="130" t="str">
        <f t="shared" si="28"/>
        <v/>
      </c>
      <c r="AD92" s="461"/>
    </row>
    <row r="93" spans="2:30" ht="13.5" hidden="1" outlineLevel="1" thickBot="1" x14ac:dyDescent="0.25">
      <c r="B93" s="514"/>
      <c r="C93" s="515"/>
      <c r="D93" s="515"/>
      <c r="E93" s="515"/>
      <c r="F93" s="515"/>
      <c r="G93" s="515"/>
      <c r="H93" s="515"/>
      <c r="I93" s="515"/>
      <c r="J93" s="48"/>
      <c r="K93" s="254"/>
      <c r="L93" s="429" t="s">
        <v>120</v>
      </c>
      <c r="M93" s="257" t="str">
        <f>IF(LEN($C$5)&lt;=1,
    "",
    IF(
        OR($C$5="Overige (zorg-)instellingen",$C$5="Onderneming"),
        IF(Basisgegevens!$C$5="Ja",
            IFERROR(
                INDEX(Hulpsheets!$AO$3:$AR$18,
                    MATCH($C$9,Hulpsheets!$AN$3:$AN$18,0),
                    MATCH($C$6,Hulpsheets!$AO$3:$AR$3,0)
                ),
                ""
            ),
            IFERROR(
                INDEX(Hulpsheets!$AH$3:$AK$18,
                    MATCH($C$9,Hulpsheets!$AG$3:$AG$18,0),
                    MATCH($C$6,Hulpsheets!$AH$3:$AK$3,0)
                ),
                ""
            )
        ),
        IF($L93="Niet-economische activiteit",
            100%,
            IF(Basisgegevens!$C$5="Ja",
                IFERROR(
                    INDEX(Hulpsheets!$AO$3:$AR$18,
                        MATCH($C$9,Hulpsheets!$AN$3:$AN$18,0),
                        MATCH($C$6,Hulpsheets!$AO$3:$AR$3,0)
                    ),
                    ""
                ),
                IFERROR(
                    INDEX(Hulpsheets!$AH$3:$AK$18,
                        MATCH($C$9,Hulpsheets!$AG$3:$AG$18,0),
                        MATCH($C$6,Hulpsheets!$AH$3:$AK$3,0)
                    ),
                    ""
                )
            )
        )
    )
)</f>
        <v/>
      </c>
      <c r="N93" s="397">
        <f t="shared" si="22"/>
        <v>0</v>
      </c>
      <c r="O93" s="77" t="str">
        <f t="shared" si="23"/>
        <v/>
      </c>
      <c r="P93" s="86" t="str">
        <f t="shared" si="24"/>
        <v/>
      </c>
      <c r="R93" s="404"/>
      <c r="S93" s="403" t="str">
        <f t="shared" si="29"/>
        <v/>
      </c>
      <c r="T93" s="130" t="str">
        <f t="shared" si="25"/>
        <v/>
      </c>
      <c r="U93" s="70"/>
      <c r="V93" s="404"/>
      <c r="W93" s="70"/>
      <c r="X93" s="404"/>
      <c r="Z93" s="407" t="str">
        <f t="shared" si="30"/>
        <v/>
      </c>
      <c r="AA93" s="130" t="str">
        <f t="shared" si="26"/>
        <v/>
      </c>
      <c r="AB93" s="407" t="str">
        <f t="shared" si="27"/>
        <v/>
      </c>
      <c r="AC93" s="130" t="str">
        <f t="shared" si="28"/>
        <v/>
      </c>
      <c r="AD93" s="461"/>
    </row>
    <row r="94" spans="2:30" ht="13.5" hidden="1" outlineLevel="1" thickBot="1" x14ac:dyDescent="0.25">
      <c r="B94" s="514"/>
      <c r="C94" s="515"/>
      <c r="D94" s="515"/>
      <c r="E94" s="515"/>
      <c r="F94" s="515"/>
      <c r="G94" s="515"/>
      <c r="H94" s="515"/>
      <c r="I94" s="515"/>
      <c r="J94" s="48"/>
      <c r="K94" s="254"/>
      <c r="L94" s="429" t="s">
        <v>120</v>
      </c>
      <c r="M94" s="257" t="str">
        <f>IF(LEN($C$5)&lt;=1,
    "",
    IF(
        OR($C$5="Overige (zorg-)instellingen",$C$5="Onderneming"),
        IF(Basisgegevens!$C$5="Ja",
            IFERROR(
                INDEX(Hulpsheets!$AO$3:$AR$18,
                    MATCH($C$9,Hulpsheets!$AN$3:$AN$18,0),
                    MATCH($C$6,Hulpsheets!$AO$3:$AR$3,0)
                ),
                ""
            ),
            IFERROR(
                INDEX(Hulpsheets!$AH$3:$AK$18,
                    MATCH($C$9,Hulpsheets!$AG$3:$AG$18,0),
                    MATCH($C$6,Hulpsheets!$AH$3:$AK$3,0)
                ),
                ""
            )
        ),
        IF($L94="Niet-economische activiteit",
            100%,
            IF(Basisgegevens!$C$5="Ja",
                IFERROR(
                    INDEX(Hulpsheets!$AO$3:$AR$18,
                        MATCH($C$9,Hulpsheets!$AN$3:$AN$18,0),
                        MATCH($C$6,Hulpsheets!$AO$3:$AR$3,0)
                    ),
                    ""
                ),
                IFERROR(
                    INDEX(Hulpsheets!$AH$3:$AK$18,
                        MATCH($C$9,Hulpsheets!$AG$3:$AG$18,0),
                        MATCH($C$6,Hulpsheets!$AH$3:$AK$3,0)
                    ),
                    ""
                )
            )
        )
    )
)</f>
        <v/>
      </c>
      <c r="N94" s="397">
        <f t="shared" si="22"/>
        <v>0</v>
      </c>
      <c r="O94" s="77" t="str">
        <f t="shared" si="23"/>
        <v/>
      </c>
      <c r="P94" s="86" t="str">
        <f t="shared" si="24"/>
        <v/>
      </c>
      <c r="R94" s="404"/>
      <c r="S94" s="403" t="str">
        <f t="shared" si="29"/>
        <v/>
      </c>
      <c r="T94" s="130" t="str">
        <f t="shared" si="25"/>
        <v/>
      </c>
      <c r="U94" s="70"/>
      <c r="V94" s="404"/>
      <c r="W94" s="70"/>
      <c r="X94" s="404"/>
      <c r="Z94" s="407" t="str">
        <f t="shared" si="30"/>
        <v/>
      </c>
      <c r="AA94" s="130" t="str">
        <f t="shared" si="26"/>
        <v/>
      </c>
      <c r="AB94" s="407" t="str">
        <f t="shared" si="27"/>
        <v/>
      </c>
      <c r="AC94" s="130" t="str">
        <f t="shared" si="28"/>
        <v/>
      </c>
      <c r="AD94" s="461"/>
    </row>
    <row r="95" spans="2:30" ht="13.5" hidden="1" outlineLevel="1" thickBot="1" x14ac:dyDescent="0.25">
      <c r="B95" s="514"/>
      <c r="C95" s="515"/>
      <c r="D95" s="515"/>
      <c r="E95" s="515"/>
      <c r="F95" s="515"/>
      <c r="G95" s="515"/>
      <c r="H95" s="515"/>
      <c r="I95" s="515"/>
      <c r="J95" s="48"/>
      <c r="K95" s="254"/>
      <c r="L95" s="429" t="s">
        <v>120</v>
      </c>
      <c r="M95" s="257" t="str">
        <f>IF(LEN($C$5)&lt;=1,
    "",
    IF(
        OR($C$5="Overige (zorg-)instellingen",$C$5="Onderneming"),
        IF(Basisgegevens!$C$5="Ja",
            IFERROR(
                INDEX(Hulpsheets!$AO$3:$AR$18,
                    MATCH($C$9,Hulpsheets!$AN$3:$AN$18,0),
                    MATCH($C$6,Hulpsheets!$AO$3:$AR$3,0)
                ),
                ""
            ),
            IFERROR(
                INDEX(Hulpsheets!$AH$3:$AK$18,
                    MATCH($C$9,Hulpsheets!$AG$3:$AG$18,0),
                    MATCH($C$6,Hulpsheets!$AH$3:$AK$3,0)
                ),
                ""
            )
        ),
        IF($L95="Niet-economische activiteit",
            100%,
            IF(Basisgegevens!$C$5="Ja",
                IFERROR(
                    INDEX(Hulpsheets!$AO$3:$AR$18,
                        MATCH($C$9,Hulpsheets!$AN$3:$AN$18,0),
                        MATCH($C$6,Hulpsheets!$AO$3:$AR$3,0)
                    ),
                    ""
                ),
                IFERROR(
                    INDEX(Hulpsheets!$AH$3:$AK$18,
                        MATCH($C$9,Hulpsheets!$AG$3:$AG$18,0),
                        MATCH($C$6,Hulpsheets!$AH$3:$AK$3,0)
                    ),
                    ""
                )
            )
        )
    )
)</f>
        <v/>
      </c>
      <c r="N95" s="397">
        <f t="shared" si="22"/>
        <v>0</v>
      </c>
      <c r="O95" s="77" t="str">
        <f t="shared" si="23"/>
        <v/>
      </c>
      <c r="P95" s="86" t="str">
        <f t="shared" si="24"/>
        <v/>
      </c>
      <c r="R95" s="404"/>
      <c r="S95" s="403" t="str">
        <f t="shared" si="29"/>
        <v/>
      </c>
      <c r="T95" s="130" t="str">
        <f t="shared" si="25"/>
        <v/>
      </c>
      <c r="U95" s="70"/>
      <c r="V95" s="404"/>
      <c r="W95" s="70"/>
      <c r="X95" s="404"/>
      <c r="Z95" s="407" t="str">
        <f t="shared" si="30"/>
        <v/>
      </c>
      <c r="AA95" s="130" t="str">
        <f t="shared" si="26"/>
        <v/>
      </c>
      <c r="AB95" s="407" t="str">
        <f t="shared" si="27"/>
        <v/>
      </c>
      <c r="AC95" s="130" t="str">
        <f t="shared" si="28"/>
        <v/>
      </c>
      <c r="AD95" s="461"/>
    </row>
    <row r="96" spans="2:30" ht="13.5" hidden="1" outlineLevel="1" thickBot="1" x14ac:dyDescent="0.25">
      <c r="B96" s="514"/>
      <c r="C96" s="515"/>
      <c r="D96" s="515"/>
      <c r="E96" s="515"/>
      <c r="F96" s="515"/>
      <c r="G96" s="515"/>
      <c r="H96" s="515"/>
      <c r="I96" s="515"/>
      <c r="J96" s="48"/>
      <c r="K96" s="254"/>
      <c r="L96" s="429" t="s">
        <v>120</v>
      </c>
      <c r="M96" s="257" t="str">
        <f>IF(LEN($C$5)&lt;=1,
    "",
    IF(
        OR($C$5="Overige (zorg-)instellingen",$C$5="Onderneming"),
        IF(Basisgegevens!$C$5="Ja",
            IFERROR(
                INDEX(Hulpsheets!$AO$3:$AR$18,
                    MATCH($C$9,Hulpsheets!$AN$3:$AN$18,0),
                    MATCH($C$6,Hulpsheets!$AO$3:$AR$3,0)
                ),
                ""
            ),
            IFERROR(
                INDEX(Hulpsheets!$AH$3:$AK$18,
                    MATCH($C$9,Hulpsheets!$AG$3:$AG$18,0),
                    MATCH($C$6,Hulpsheets!$AH$3:$AK$3,0)
                ),
                ""
            )
        ),
        IF($L96="Niet-economische activiteit",
            100%,
            IF(Basisgegevens!$C$5="Ja",
                IFERROR(
                    INDEX(Hulpsheets!$AO$3:$AR$18,
                        MATCH($C$9,Hulpsheets!$AN$3:$AN$18,0),
                        MATCH($C$6,Hulpsheets!$AO$3:$AR$3,0)
                    ),
                    ""
                ),
                IFERROR(
                    INDEX(Hulpsheets!$AH$3:$AK$18,
                        MATCH($C$9,Hulpsheets!$AG$3:$AG$18,0),
                        MATCH($C$6,Hulpsheets!$AH$3:$AK$3,0)
                    ),
                    ""
                )
            )
        )
    )
)</f>
        <v/>
      </c>
      <c r="N96" s="397">
        <f t="shared" si="22"/>
        <v>0</v>
      </c>
      <c r="O96" s="77" t="str">
        <f t="shared" si="23"/>
        <v/>
      </c>
      <c r="P96" s="86" t="str">
        <f t="shared" si="24"/>
        <v/>
      </c>
      <c r="R96" s="404"/>
      <c r="S96" s="403" t="str">
        <f t="shared" si="29"/>
        <v/>
      </c>
      <c r="T96" s="130" t="str">
        <f t="shared" si="25"/>
        <v/>
      </c>
      <c r="U96" s="70"/>
      <c r="V96" s="404"/>
      <c r="W96" s="70"/>
      <c r="X96" s="404"/>
      <c r="Z96" s="407" t="str">
        <f t="shared" si="30"/>
        <v/>
      </c>
      <c r="AA96" s="130" t="str">
        <f t="shared" si="26"/>
        <v/>
      </c>
      <c r="AB96" s="407" t="str">
        <f t="shared" si="27"/>
        <v/>
      </c>
      <c r="AC96" s="130" t="str">
        <f t="shared" si="28"/>
        <v/>
      </c>
      <c r="AD96" s="461"/>
    </row>
    <row r="97" spans="1:30" ht="13.5" hidden="1" outlineLevel="1" collapsed="1" thickBot="1" x14ac:dyDescent="0.25">
      <c r="B97" s="527"/>
      <c r="C97" s="528"/>
      <c r="D97" s="528"/>
      <c r="E97" s="528"/>
      <c r="F97" s="528"/>
      <c r="G97" s="528"/>
      <c r="H97" s="528"/>
      <c r="I97" s="528"/>
      <c r="J97" s="109"/>
      <c r="K97" s="438"/>
      <c r="L97" s="428" t="s">
        <v>120</v>
      </c>
      <c r="M97" s="427" t="str">
        <f>IF(LEN($C$5)&lt;=1,
    "",
    IF(
        OR($C$5="Overige (zorg-)instellingen",$C$5="Onderneming"),
        IF(Basisgegevens!$C$5="Ja",
            IFERROR(
                INDEX(Hulpsheets!$AO$3:$AR$18,
                    MATCH($C$9,Hulpsheets!$AN$3:$AN$18,0),
                    MATCH($C$6,Hulpsheets!$AO$3:$AR$3,0)
                ),
                ""
            ),
            IFERROR(
                INDEX(Hulpsheets!$AH$3:$AK$18,
                    MATCH($C$9,Hulpsheets!$AG$3:$AG$18,0),
                    MATCH($C$6,Hulpsheets!$AH$3:$AK$3,0)
                ),
                ""
            )
        ),
        IF($L97="Niet-economische activiteit",
            100%,
            IF(Basisgegevens!$C$5="Ja",
                IFERROR(
                    INDEX(Hulpsheets!$AO$3:$AR$18,
                        MATCH($C$9,Hulpsheets!$AN$3:$AN$18,0),
                        MATCH($C$6,Hulpsheets!$AO$3:$AR$3,0)
                    ),
                    ""
                ),
                IFERROR(
                    INDEX(Hulpsheets!$AH$3:$AK$18,
                        MATCH($C$9,Hulpsheets!$AG$3:$AG$18,0),
                        MATCH($C$6,Hulpsheets!$AH$3:$AK$3,0)
                    ),
                    ""
                )
            )
        )
    )
)</f>
        <v/>
      </c>
      <c r="N97" s="397">
        <f t="shared" si="22"/>
        <v>0</v>
      </c>
      <c r="O97" s="87" t="str">
        <f t="shared" si="23"/>
        <v/>
      </c>
      <c r="P97" s="88" t="str">
        <f t="shared" si="24"/>
        <v/>
      </c>
      <c r="R97" s="405"/>
      <c r="S97" s="403" t="str">
        <f t="shared" si="29"/>
        <v/>
      </c>
      <c r="T97" s="365" t="str">
        <f t="shared" si="25"/>
        <v/>
      </c>
      <c r="U97" s="70"/>
      <c r="V97" s="405"/>
      <c r="W97" s="70"/>
      <c r="X97" s="405"/>
      <c r="Z97" s="407" t="str">
        <f t="shared" si="30"/>
        <v/>
      </c>
      <c r="AA97" s="130" t="str">
        <f t="shared" si="26"/>
        <v/>
      </c>
      <c r="AB97" s="407" t="str">
        <f t="shared" si="27"/>
        <v/>
      </c>
      <c r="AC97" s="365" t="str">
        <f t="shared" si="28"/>
        <v/>
      </c>
      <c r="AD97" s="461"/>
    </row>
    <row r="98" spans="1:30" ht="13.5" collapsed="1" thickBot="1" x14ac:dyDescent="0.25">
      <c r="B98" s="32"/>
      <c r="C98" s="32"/>
      <c r="D98" s="103"/>
      <c r="E98" s="110"/>
      <c r="F98" s="110"/>
      <c r="G98" s="111"/>
      <c r="H98" s="112"/>
      <c r="I98" s="29"/>
      <c r="J98" s="111"/>
      <c r="L98" s="418" t="s">
        <v>102</v>
      </c>
      <c r="M98" s="78"/>
      <c r="N98" s="101">
        <f>SUM(N73:N97)</f>
        <v>0</v>
      </c>
      <c r="O98" s="101">
        <f>SUM(O73:O97)</f>
        <v>0</v>
      </c>
      <c r="P98" s="101">
        <f>SUM(P73:P97)</f>
        <v>0</v>
      </c>
      <c r="Q98" s="29"/>
      <c r="R98" s="439">
        <f>SUM(R73:R97)</f>
        <v>0</v>
      </c>
      <c r="S98" s="102">
        <f>SUM(S73:S97)</f>
        <v>0</v>
      </c>
      <c r="T98" s="102">
        <f>SUM(T73:T97)</f>
        <v>0</v>
      </c>
      <c r="V98" s="364">
        <f>SUM(V73:V97)</f>
        <v>0</v>
      </c>
      <c r="W98" s="70"/>
      <c r="X98" s="364">
        <f>SUM(X73:X97)</f>
        <v>0</v>
      </c>
      <c r="Z98" s="364">
        <f>SUM(Z73:Z97)</f>
        <v>0</v>
      </c>
      <c r="AA98" s="364">
        <f>SUM(AA73:AA97)</f>
        <v>0</v>
      </c>
      <c r="AB98" s="364">
        <f>SUM(AB73:AB97)</f>
        <v>0</v>
      </c>
      <c r="AC98" s="364">
        <f>SUM(AC73:AC97)</f>
        <v>0</v>
      </c>
      <c r="AD98" s="462"/>
    </row>
    <row r="99" spans="1:30" ht="13.5" thickBot="1" x14ac:dyDescent="0.25">
      <c r="B99" s="32"/>
      <c r="C99" s="32"/>
      <c r="D99" s="103"/>
      <c r="E99" s="110"/>
      <c r="F99" s="110"/>
      <c r="G99" s="111"/>
      <c r="H99" s="112"/>
      <c r="I99" s="29"/>
      <c r="J99" s="111"/>
      <c r="U99" s="100"/>
      <c r="V99" s="100"/>
      <c r="W99" s="100"/>
      <c r="X99" s="100"/>
      <c r="Z99" s="100"/>
      <c r="AA99" s="100"/>
      <c r="AB99" s="100"/>
    </row>
    <row r="100" spans="1:30" ht="15" customHeight="1" thickBot="1" x14ac:dyDescent="0.25">
      <c r="B100" s="503" t="s">
        <v>244</v>
      </c>
      <c r="C100" s="503"/>
      <c r="D100" s="503"/>
      <c r="E100" s="503"/>
      <c r="F100" s="29"/>
      <c r="I100" s="29"/>
      <c r="P100" s="29"/>
      <c r="Q100" s="29"/>
      <c r="R100" s="406" t="s">
        <v>87</v>
      </c>
      <c r="S100" s="401"/>
      <c r="T100" s="402"/>
      <c r="U100" s="6"/>
      <c r="V100" s="498" t="s">
        <v>61</v>
      </c>
      <c r="W100" s="6"/>
      <c r="X100" s="498" t="s">
        <v>62</v>
      </c>
      <c r="Z100" s="401"/>
      <c r="AA100" s="402"/>
      <c r="AB100" s="412"/>
      <c r="AC100" s="413"/>
      <c r="AD100" s="463"/>
    </row>
    <row r="101" spans="1:30" ht="13.5" thickBot="1" x14ac:dyDescent="0.25">
      <c r="B101" s="106"/>
      <c r="C101" s="106"/>
      <c r="D101" s="107"/>
      <c r="E101" s="107"/>
      <c r="G101" s="107"/>
      <c r="H101" s="108"/>
      <c r="I101" s="95"/>
      <c r="J101" s="107"/>
      <c r="K101" s="107"/>
      <c r="L101" s="107"/>
      <c r="P101" s="29"/>
      <c r="Q101" s="29"/>
      <c r="R101" s="6"/>
      <c r="S101" s="6"/>
      <c r="T101" s="6"/>
      <c r="U101" s="6"/>
      <c r="V101" s="499"/>
      <c r="W101" s="6"/>
      <c r="X101" s="499"/>
      <c r="Z101" s="6"/>
      <c r="AA101" s="6"/>
      <c r="AB101" s="6"/>
      <c r="AC101" s="97"/>
      <c r="AD101" s="97"/>
    </row>
    <row r="102" spans="1:30" ht="39" customHeight="1" thickBot="1" x14ac:dyDescent="0.25">
      <c r="A102" s="117"/>
      <c r="B102" s="504" t="s">
        <v>109</v>
      </c>
      <c r="C102" s="505"/>
      <c r="D102" s="505"/>
      <c r="E102" s="240" t="s">
        <v>112</v>
      </c>
      <c r="F102" s="237" t="s">
        <v>113</v>
      </c>
      <c r="G102" s="240" t="s">
        <v>114</v>
      </c>
      <c r="H102" s="240" t="s">
        <v>115</v>
      </c>
      <c r="I102" s="240" t="s">
        <v>116</v>
      </c>
      <c r="J102" s="240" t="s">
        <v>117</v>
      </c>
      <c r="K102" s="240" t="s">
        <v>118</v>
      </c>
      <c r="L102" s="236" t="s">
        <v>235</v>
      </c>
      <c r="M102" s="143" t="s">
        <v>94</v>
      </c>
      <c r="N102" s="237" t="s">
        <v>119</v>
      </c>
      <c r="O102" s="237" t="s">
        <v>95</v>
      </c>
      <c r="P102" s="237" t="s">
        <v>96</v>
      </c>
      <c r="Q102" s="117"/>
      <c r="R102" s="239" t="s">
        <v>68</v>
      </c>
      <c r="S102" s="238" t="s">
        <v>97</v>
      </c>
      <c r="T102" s="238" t="s">
        <v>70</v>
      </c>
      <c r="U102" s="119"/>
      <c r="V102" s="239" t="s">
        <v>68</v>
      </c>
      <c r="W102" s="6"/>
      <c r="X102" s="239" t="s">
        <v>68</v>
      </c>
      <c r="Y102" s="117"/>
      <c r="Z102" s="238" t="s">
        <v>97</v>
      </c>
      <c r="AA102" s="238" t="s">
        <v>70</v>
      </c>
      <c r="AB102" s="238" t="s">
        <v>97</v>
      </c>
      <c r="AC102" s="238" t="s">
        <v>70</v>
      </c>
      <c r="AD102" s="118"/>
    </row>
    <row r="103" spans="1:30" x14ac:dyDescent="0.2">
      <c r="B103" s="516"/>
      <c r="C103" s="517"/>
      <c r="D103" s="517"/>
      <c r="E103" s="20"/>
      <c r="F103" s="141"/>
      <c r="G103" s="151" t="str">
        <f>IF(E103="","",IF($C$7&gt;12,IF(E103="computer",F103*Hulpsheets!$AX$4,F103*Hulpsheets!$AX$5),(IF(E103="computer",F103*Hulpsheets!$AX$4,F103*Hulpsheets!$AX$5)*$C$7/12)))</f>
        <v/>
      </c>
      <c r="H103" s="151" t="str">
        <f>IF(E103="","",IF($C$7&lt;13,0,IF($C$7&gt;24,IF(E103="computer",F103*Hulpsheets!$AY$4,F103*Hulpsheets!$AY$5),IF(E103="computer",F103*Hulpsheets!$AY$4,F103*Hulpsheets!$AY$5)*($C$7-12)/12)))</f>
        <v/>
      </c>
      <c r="I103" s="151" t="str">
        <f>IF(E103="","",IF($C$7&lt;24,0,IF($C$7&gt;36,IF(E103="computer",F103*Hulpsheets!$AZ$4,F103*Hulpsheets!$AZ$5),IF(E103="computer",F103*Hulpsheets!$AZ$4,F103*Hulpsheets!$AZ$5)*($C$7-24)/12)))</f>
        <v/>
      </c>
      <c r="J103" s="151" t="str">
        <f>IF(E103="","",IF($C$7&lt;36,0,IF($C$7&gt;48,IF(E103="computer",F103*Hulpsheets!$BA$4,F103*Hulpsheets!$BA$5),IF(E103="computer",F103*Hulpsheets!$BA$4,F103*Hulpsheets!$BA$5)*($C$7-36)/12)))</f>
        <v/>
      </c>
      <c r="K103" s="151" t="str">
        <f>IF(E103="","",IF($C$7&lt;48,0,IF($C$7&gt;48,IF(E103="computer",F103*Hulpsheets!$BB$4,F103*Hulpsheets!$BB$5),IF(E103="computer",F103*Hulpsheets!$BB$4,F103*Hulpsheets!$BB$5)*($C$7-48)/12)))</f>
        <v/>
      </c>
      <c r="L103" s="429" t="s">
        <v>120</v>
      </c>
      <c r="M103" s="257" t="str">
        <f>IF(LEN($C$5)&lt;=1,
    "",
    IF(
        OR($C$5="Overige (zorg-)instellingen",$C$5="Onderneming"),
        IF(Basisgegevens!$C$5="Ja",
            IFERROR(
                INDEX(Hulpsheets!$AO$3:$AR$18,
                    MATCH($C$9,Hulpsheets!$AN$3:$AN$18,0),
                    MATCH($C$6,Hulpsheets!$AO$3:$AR$3,0)
                ),
                ""
            ),
            IFERROR(
                INDEX(Hulpsheets!$AH$3:$AK$18,
                    MATCH($C$9,Hulpsheets!$AG$3:$AG$18,0),
                    MATCH($C$6,Hulpsheets!$AH$3:$AK$3,0)
                ),
                ""
            )
        ),
        IF($L103="Niet-economische activiteit",
            100%,
            IF(Basisgegevens!$C$5="Ja",
                IFERROR(
                    INDEX(Hulpsheets!$AO$3:$AR$18,
                        MATCH($C$9,Hulpsheets!$AN$3:$AN$18,0),
                        MATCH($C$6,Hulpsheets!$AO$3:$AR$3,0)
                    ),
                    ""
                ),
                IFERROR(
                    INDEX(Hulpsheets!$AH$3:$AK$18,
                        MATCH($C$9,Hulpsheets!$AG$3:$AG$18,0),
                        MATCH($C$6,Hulpsheets!$AH$3:$AK$3,0)
                    ),
                    ""
                )
            )
        )
    )
)</f>
        <v/>
      </c>
      <c r="N103" s="397">
        <f t="shared" ref="N103:N127" si="31">SUM(G103:K103)</f>
        <v>0</v>
      </c>
      <c r="O103" s="82" t="str">
        <f t="shared" ref="O103:O127" si="32">IFERROR(N103*M103,"")</f>
        <v/>
      </c>
      <c r="P103" s="85" t="str">
        <f t="shared" ref="P103:P127" si="33">IFERROR(N103-O103,"")</f>
        <v/>
      </c>
      <c r="R103" s="404"/>
      <c r="S103" s="407" t="str">
        <f>IFERROR($R103*(1-$M103),"")</f>
        <v/>
      </c>
      <c r="T103" s="130" t="str">
        <f t="shared" ref="T103:T127" si="34">IFERROR(R103-S103,"")</f>
        <v/>
      </c>
      <c r="U103" s="80"/>
      <c r="V103" s="404"/>
      <c r="W103" s="70"/>
      <c r="X103" s="404"/>
      <c r="Z103" s="407" t="str">
        <f>IFERROR($V103*(1-$M103),"")</f>
        <v/>
      </c>
      <c r="AA103" s="130" t="str">
        <f t="shared" ref="AA103:AA127" si="35">IFERROR(V103-Z103,"")</f>
        <v/>
      </c>
      <c r="AB103" s="407" t="str">
        <f t="shared" ref="AB103:AB127" si="36">IFERROR($X103*(1-$M103),"")</f>
        <v/>
      </c>
      <c r="AC103" s="130" t="str">
        <f t="shared" ref="AC103:AC127" si="37">IFERROR(X103-AB103,"")</f>
        <v/>
      </c>
      <c r="AD103" s="461"/>
    </row>
    <row r="104" spans="1:30" x14ac:dyDescent="0.2">
      <c r="B104" s="514"/>
      <c r="C104" s="515"/>
      <c r="D104" s="515"/>
      <c r="E104" s="19"/>
      <c r="F104" s="141"/>
      <c r="G104" s="151" t="str">
        <f>IF(E104="","",IF($C$7&gt;12,IF(E104="computer",F104*Hulpsheets!$AX$4,F104*Hulpsheets!$AX$5),(IF(E104="computer",F104*Hulpsheets!$AX$4,F104*Hulpsheets!$AX$5)*$C$7/12)))</f>
        <v/>
      </c>
      <c r="H104" s="151" t="str">
        <f>IF(E104="","",IF($C$7&lt;13,0,IF($C$7&gt;24,IF(E104="computer",F104*Hulpsheets!$AY$4,F104*Hulpsheets!$AY$5),IF(E104="computer",F104*Hulpsheets!$AY$4,F104*Hulpsheets!$AY$5)*($C$7-12)/12)))</f>
        <v/>
      </c>
      <c r="I104" s="151" t="str">
        <f>IF(E104="","",IF($C$7&lt;24,0,IF($C$7&gt;36,IF(E104="computer",F104*Hulpsheets!$AZ$4,F104*Hulpsheets!$AZ$5),IF(E104="computer",F104*Hulpsheets!$AZ$4,F104*Hulpsheets!$AZ$5)*($C$7-24)/12)))</f>
        <v/>
      </c>
      <c r="J104" s="151" t="str">
        <f>IF(E104="","",IF($C$7&lt;36,0,IF($C$7&gt;48,IF(E104="computer",F104*Hulpsheets!$BA$4,F104*Hulpsheets!$BA$5),IF(E104="computer",F104*Hulpsheets!$BA$4,F104*Hulpsheets!$BA$5)*($C$7-36)/12)))</f>
        <v/>
      </c>
      <c r="K104" s="151" t="str">
        <f>IF(E104="","",IF($C$7&lt;48,0,IF($C$7&gt;48,IF(E104="computer",F104*Hulpsheets!$BB$4,F104*Hulpsheets!$BB$5),IF(E104="computer",F104*Hulpsheets!$BB$4,F104*Hulpsheets!$BB$5)*($C$7-48)/12)))</f>
        <v/>
      </c>
      <c r="L104" s="429" t="s">
        <v>120</v>
      </c>
      <c r="M104" s="257" t="str">
        <f>IF(LEN($C$5)&lt;=1,
    "",
    IF(
        OR($C$5="Overige (zorg-)instellingen",$C$5="Onderneming"),
        IF(Basisgegevens!$C$5="Ja",
            IFERROR(
                INDEX(Hulpsheets!$AO$3:$AR$18,
                    MATCH($C$9,Hulpsheets!$AN$3:$AN$18,0),
                    MATCH($C$6,Hulpsheets!$AO$3:$AR$3,0)
                ),
                ""
            ),
            IFERROR(
                INDEX(Hulpsheets!$AH$3:$AK$18,
                    MATCH($C$9,Hulpsheets!$AG$3:$AG$18,0),
                    MATCH($C$6,Hulpsheets!$AH$3:$AK$3,0)
                ),
                ""
            )
        ),
        IF($L104="Niet-economische activiteit",
            100%,
            IF(Basisgegevens!$C$5="Ja",
                IFERROR(
                    INDEX(Hulpsheets!$AO$3:$AR$18,
                        MATCH($C$9,Hulpsheets!$AN$3:$AN$18,0),
                        MATCH($C$6,Hulpsheets!$AO$3:$AR$3,0)
                    ),
                    ""
                ),
                IFERROR(
                    INDEX(Hulpsheets!$AH$3:$AK$18,
                        MATCH($C$9,Hulpsheets!$AG$3:$AG$18,0),
                        MATCH($C$6,Hulpsheets!$AH$3:$AK$3,0)
                    ),
                    ""
                )
            )
        )
    )
)</f>
        <v/>
      </c>
      <c r="N104" s="397">
        <f t="shared" si="31"/>
        <v>0</v>
      </c>
      <c r="O104" s="77" t="str">
        <f t="shared" si="32"/>
        <v/>
      </c>
      <c r="P104" s="86" t="str">
        <f t="shared" si="33"/>
        <v/>
      </c>
      <c r="R104" s="404"/>
      <c r="S104" s="407" t="str">
        <f t="shared" ref="S104:S127" si="38">IFERROR($R104*(1-$M104),"")</f>
        <v/>
      </c>
      <c r="T104" s="130" t="str">
        <f t="shared" si="34"/>
        <v/>
      </c>
      <c r="U104" s="70"/>
      <c r="V104" s="404"/>
      <c r="W104" s="70"/>
      <c r="X104" s="404"/>
      <c r="Z104" s="407" t="str">
        <f t="shared" ref="Z104:Z127" si="39">IFERROR($V104*(1-$M104),"")</f>
        <v/>
      </c>
      <c r="AA104" s="130" t="str">
        <f t="shared" si="35"/>
        <v/>
      </c>
      <c r="AB104" s="407" t="str">
        <f t="shared" si="36"/>
        <v/>
      </c>
      <c r="AC104" s="130" t="str">
        <f t="shared" si="37"/>
        <v/>
      </c>
      <c r="AD104" s="461"/>
    </row>
    <row r="105" spans="1:30" x14ac:dyDescent="0.2">
      <c r="B105" s="514"/>
      <c r="C105" s="515"/>
      <c r="D105" s="515"/>
      <c r="E105" s="19"/>
      <c r="F105" s="141"/>
      <c r="G105" s="151" t="str">
        <f>IF(E105="","",IF($C$7&gt;12,IF(E105="computer",F105*Hulpsheets!$AX$4,F105*Hulpsheets!$AX$5),(IF(E105="computer",F105*Hulpsheets!$AX$4,F105*Hulpsheets!$AX$5)*$C$7/12)))</f>
        <v/>
      </c>
      <c r="H105" s="151" t="str">
        <f>IF(E105="","",IF($C$7&lt;13,0,IF($C$7&gt;24,IF(E105="computer",F105*Hulpsheets!$AY$4,F105*Hulpsheets!$AY$5),IF(E105="computer",F105*Hulpsheets!$AY$4,F105*Hulpsheets!$AY$5)*($C$7-12)/12)))</f>
        <v/>
      </c>
      <c r="I105" s="151" t="str">
        <f>IF(E105="","",IF($C$7&lt;24,0,IF($C$7&gt;36,IF(E105="computer",F105*Hulpsheets!$AZ$4,F105*Hulpsheets!$AZ$5),IF(E105="computer",F105*Hulpsheets!$AZ$4,F105*Hulpsheets!$AZ$5)*($C$7-24)/12)))</f>
        <v/>
      </c>
      <c r="J105" s="151" t="str">
        <f>IF(E105="","",IF($C$7&lt;36,0,IF($C$7&gt;48,IF(E105="computer",F105*Hulpsheets!$BA$4,F105*Hulpsheets!$BA$5),IF(E105="computer",F105*Hulpsheets!$BA$4,F105*Hulpsheets!$BA$5)*($C$7-36)/12)))</f>
        <v/>
      </c>
      <c r="K105" s="151" t="str">
        <f>IF(E105="","",IF($C$7&lt;48,0,IF($C$7&gt;48,IF(E105="computer",F105*Hulpsheets!$BB$4,F105*Hulpsheets!$BB$5),IF(E105="computer",F105*Hulpsheets!$BB$4,F105*Hulpsheets!$BB$5)*($C$7-48)/12)))</f>
        <v/>
      </c>
      <c r="L105" s="429" t="s">
        <v>120</v>
      </c>
      <c r="M105" s="257" t="str">
        <f>IF(LEN($C$5)&lt;=1,
    "",
    IF(
        OR($C$5="Overige (zorg-)instellingen",$C$5="Onderneming"),
        IF(Basisgegevens!$C$5="Ja",
            IFERROR(
                INDEX(Hulpsheets!$AO$3:$AR$18,
                    MATCH($C$9,Hulpsheets!$AN$3:$AN$18,0),
                    MATCH($C$6,Hulpsheets!$AO$3:$AR$3,0)
                ),
                ""
            ),
            IFERROR(
                INDEX(Hulpsheets!$AH$3:$AK$18,
                    MATCH($C$9,Hulpsheets!$AG$3:$AG$18,0),
                    MATCH($C$6,Hulpsheets!$AH$3:$AK$3,0)
                ),
                ""
            )
        ),
        IF($L105="Niet-economische activiteit",
            100%,
            IF(Basisgegevens!$C$5="Ja",
                IFERROR(
                    INDEX(Hulpsheets!$AO$3:$AR$18,
                        MATCH($C$9,Hulpsheets!$AN$3:$AN$18,0),
                        MATCH($C$6,Hulpsheets!$AO$3:$AR$3,0)
                    ),
                    ""
                ),
                IFERROR(
                    INDEX(Hulpsheets!$AH$3:$AK$18,
                        MATCH($C$9,Hulpsheets!$AG$3:$AG$18,0),
                        MATCH($C$6,Hulpsheets!$AH$3:$AK$3,0)
                    ),
                    ""
                )
            )
        )
    )
)</f>
        <v/>
      </c>
      <c r="N105" s="397">
        <f t="shared" si="31"/>
        <v>0</v>
      </c>
      <c r="O105" s="77" t="str">
        <f t="shared" si="32"/>
        <v/>
      </c>
      <c r="P105" s="86" t="str">
        <f t="shared" si="33"/>
        <v/>
      </c>
      <c r="R105" s="404"/>
      <c r="S105" s="407" t="str">
        <f t="shared" si="38"/>
        <v/>
      </c>
      <c r="T105" s="130" t="str">
        <f t="shared" si="34"/>
        <v/>
      </c>
      <c r="U105" s="70"/>
      <c r="V105" s="404"/>
      <c r="W105" s="70"/>
      <c r="X105" s="404"/>
      <c r="Z105" s="407" t="str">
        <f t="shared" si="39"/>
        <v/>
      </c>
      <c r="AA105" s="130" t="str">
        <f t="shared" si="35"/>
        <v/>
      </c>
      <c r="AB105" s="407" t="str">
        <f t="shared" si="36"/>
        <v/>
      </c>
      <c r="AC105" s="130" t="str">
        <f t="shared" si="37"/>
        <v/>
      </c>
      <c r="AD105" s="461"/>
    </row>
    <row r="106" spans="1:30" x14ac:dyDescent="0.2">
      <c r="B106" s="514"/>
      <c r="C106" s="515"/>
      <c r="D106" s="515"/>
      <c r="E106" s="19"/>
      <c r="F106" s="141"/>
      <c r="G106" s="151" t="str">
        <f>IF(E106="","",IF($C$7&gt;12,IF(E106="computer",F106*Hulpsheets!$AX$4,F106*Hulpsheets!$AX$5),(IF(E106="computer",F106*Hulpsheets!$AX$4,F106*Hulpsheets!$AX$5)*$C$7/12)))</f>
        <v/>
      </c>
      <c r="H106" s="151" t="str">
        <f>IF(E106="","",IF($C$7&lt;13,0,IF($C$7&gt;24,IF(E106="computer",F106*Hulpsheets!$AY$4,F106*Hulpsheets!$AY$5),IF(E106="computer",F106*Hulpsheets!$AY$4,F106*Hulpsheets!$AY$5)*($C$7-12)/12)))</f>
        <v/>
      </c>
      <c r="I106" s="151" t="str">
        <f>IF(E106="","",IF($C$7&lt;24,0,IF($C$7&gt;36,IF(E106="computer",F106*Hulpsheets!$AZ$4,F106*Hulpsheets!$AZ$5),IF(E106="computer",F106*Hulpsheets!$AZ$4,F106*Hulpsheets!$AZ$5)*($C$7-24)/12)))</f>
        <v/>
      </c>
      <c r="J106" s="151" t="str">
        <f>IF(E106="","",IF($C$7&lt;36,0,IF($C$7&gt;48,IF(E106="computer",F106*Hulpsheets!$BA$4,F106*Hulpsheets!$BA$5),IF(E106="computer",F106*Hulpsheets!$BA$4,F106*Hulpsheets!$BA$5)*($C$7-36)/12)))</f>
        <v/>
      </c>
      <c r="K106" s="151" t="str">
        <f>IF(E106="","",IF($C$7&lt;48,0,IF($C$7&gt;48,IF(E106="computer",F106*Hulpsheets!$BB$4,F106*Hulpsheets!$BB$5),IF(E106="computer",F106*Hulpsheets!$BB$4,F106*Hulpsheets!$BB$5)*($C$7-48)/12)))</f>
        <v/>
      </c>
      <c r="L106" s="429" t="s">
        <v>120</v>
      </c>
      <c r="M106" s="257" t="str">
        <f>IF(LEN($C$5)&lt;=1,
    "",
    IF(
        OR($C$5="Overige (zorg-)instellingen",$C$5="Onderneming"),
        IF(Basisgegevens!$C$5="Ja",
            IFERROR(
                INDEX(Hulpsheets!$AO$3:$AR$18,
                    MATCH($C$9,Hulpsheets!$AN$3:$AN$18,0),
                    MATCH($C$6,Hulpsheets!$AO$3:$AR$3,0)
                ),
                ""
            ),
            IFERROR(
                INDEX(Hulpsheets!$AH$3:$AK$18,
                    MATCH($C$9,Hulpsheets!$AG$3:$AG$18,0),
                    MATCH($C$6,Hulpsheets!$AH$3:$AK$3,0)
                ),
                ""
            )
        ),
        IF($L106="Niet-economische activiteit",
            100%,
            IF(Basisgegevens!$C$5="Ja",
                IFERROR(
                    INDEX(Hulpsheets!$AO$3:$AR$18,
                        MATCH($C$9,Hulpsheets!$AN$3:$AN$18,0),
                        MATCH($C$6,Hulpsheets!$AO$3:$AR$3,0)
                    ),
                    ""
                ),
                IFERROR(
                    INDEX(Hulpsheets!$AH$3:$AK$18,
                        MATCH($C$9,Hulpsheets!$AG$3:$AG$18,0),
                        MATCH($C$6,Hulpsheets!$AH$3:$AK$3,0)
                    ),
                    ""
                )
            )
        )
    )
)</f>
        <v/>
      </c>
      <c r="N106" s="397">
        <f t="shared" si="31"/>
        <v>0</v>
      </c>
      <c r="O106" s="77" t="str">
        <f t="shared" si="32"/>
        <v/>
      </c>
      <c r="P106" s="86" t="str">
        <f t="shared" si="33"/>
        <v/>
      </c>
      <c r="R106" s="404"/>
      <c r="S106" s="407" t="str">
        <f t="shared" si="38"/>
        <v/>
      </c>
      <c r="T106" s="130" t="str">
        <f t="shared" si="34"/>
        <v/>
      </c>
      <c r="U106" s="70"/>
      <c r="V106" s="404"/>
      <c r="W106" s="70"/>
      <c r="X106" s="404"/>
      <c r="Z106" s="407" t="str">
        <f t="shared" si="39"/>
        <v/>
      </c>
      <c r="AA106" s="130" t="str">
        <f t="shared" si="35"/>
        <v/>
      </c>
      <c r="AB106" s="407" t="str">
        <f t="shared" si="36"/>
        <v/>
      </c>
      <c r="AC106" s="130" t="str">
        <f t="shared" si="37"/>
        <v/>
      </c>
      <c r="AD106" s="461"/>
    </row>
    <row r="107" spans="1:30" x14ac:dyDescent="0.2">
      <c r="B107" s="514"/>
      <c r="C107" s="515"/>
      <c r="D107" s="515"/>
      <c r="E107" s="19"/>
      <c r="F107" s="141"/>
      <c r="G107" s="151" t="str">
        <f>IF(E107="","",IF($C$7&gt;12,IF(E107="computer",F107*Hulpsheets!$AX$4,F107*Hulpsheets!$AX$5),(IF(E107="computer",F107*Hulpsheets!$AX$4,F107*Hulpsheets!$AX$5)*$C$7/12)))</f>
        <v/>
      </c>
      <c r="H107" s="151" t="str">
        <f>IF(E107="","",IF($C$7&lt;13,0,IF($C$7&gt;24,IF(E107="computer",F107*Hulpsheets!$AY$4,F107*Hulpsheets!$AY$5),IF(E107="computer",F107*Hulpsheets!$AY$4,F107*Hulpsheets!$AY$5)*($C$7-12)/12)))</f>
        <v/>
      </c>
      <c r="I107" s="151" t="str">
        <f>IF(E107="","",IF($C$7&lt;24,0,IF($C$7&gt;36,IF(E107="computer",F107*Hulpsheets!$AZ$4,F107*Hulpsheets!$AZ$5),IF(E107="computer",F107*Hulpsheets!$AZ$4,F107*Hulpsheets!$AZ$5)*($C$7-24)/12)))</f>
        <v/>
      </c>
      <c r="J107" s="151" t="str">
        <f>IF(E107="","",IF($C$7&lt;36,0,IF($C$7&gt;48,IF(E107="computer",F107*Hulpsheets!$BA$4,F107*Hulpsheets!$BA$5),IF(E107="computer",F107*Hulpsheets!$BA$4,F107*Hulpsheets!$BA$5)*($C$7-36)/12)))</f>
        <v/>
      </c>
      <c r="K107" s="151" t="str">
        <f>IF(E107="","",IF($C$7&lt;48,0,IF($C$7&gt;48,IF(E107="computer",F107*Hulpsheets!$BB$4,F107*Hulpsheets!$BB$5),IF(E107="computer",F107*Hulpsheets!$BB$4,F107*Hulpsheets!$BB$5)*($C$7-48)/12)))</f>
        <v/>
      </c>
      <c r="L107" s="429" t="s">
        <v>120</v>
      </c>
      <c r="M107" s="257" t="str">
        <f>IF(LEN($C$5)&lt;=1,
    "",
    IF(
        OR($C$5="Overige (zorg-)instellingen",$C$5="Onderneming"),
        IF(Basisgegevens!$C$5="Ja",
            IFERROR(
                INDEX(Hulpsheets!$AO$3:$AR$18,
                    MATCH($C$9,Hulpsheets!$AN$3:$AN$18,0),
                    MATCH($C$6,Hulpsheets!$AO$3:$AR$3,0)
                ),
                ""
            ),
            IFERROR(
                INDEX(Hulpsheets!$AH$3:$AK$18,
                    MATCH($C$9,Hulpsheets!$AG$3:$AG$18,0),
                    MATCH($C$6,Hulpsheets!$AH$3:$AK$3,0)
                ),
                ""
            )
        ),
        IF($L107="Niet-economische activiteit",
            100%,
            IF(Basisgegevens!$C$5="Ja",
                IFERROR(
                    INDEX(Hulpsheets!$AO$3:$AR$18,
                        MATCH($C$9,Hulpsheets!$AN$3:$AN$18,0),
                        MATCH($C$6,Hulpsheets!$AO$3:$AR$3,0)
                    ),
                    ""
                ),
                IFERROR(
                    INDEX(Hulpsheets!$AH$3:$AK$18,
                        MATCH($C$9,Hulpsheets!$AG$3:$AG$18,0),
                        MATCH($C$6,Hulpsheets!$AH$3:$AK$3,0)
                    ),
                    ""
                )
            )
        )
    )
)</f>
        <v/>
      </c>
      <c r="N107" s="397">
        <f t="shared" si="31"/>
        <v>0</v>
      </c>
      <c r="O107" s="77" t="str">
        <f t="shared" si="32"/>
        <v/>
      </c>
      <c r="P107" s="86" t="str">
        <f t="shared" si="33"/>
        <v/>
      </c>
      <c r="R107" s="404"/>
      <c r="S107" s="407" t="str">
        <f t="shared" si="38"/>
        <v/>
      </c>
      <c r="T107" s="130" t="str">
        <f t="shared" si="34"/>
        <v/>
      </c>
      <c r="U107" s="70"/>
      <c r="V107" s="404"/>
      <c r="W107" s="70"/>
      <c r="X107" s="404"/>
      <c r="Z107" s="407" t="str">
        <f t="shared" si="39"/>
        <v/>
      </c>
      <c r="AA107" s="130" t="str">
        <f t="shared" si="35"/>
        <v/>
      </c>
      <c r="AB107" s="407" t="str">
        <f t="shared" si="36"/>
        <v/>
      </c>
      <c r="AC107" s="130" t="str">
        <f t="shared" si="37"/>
        <v/>
      </c>
      <c r="AD107" s="461"/>
    </row>
    <row r="108" spans="1:30" x14ac:dyDescent="0.2">
      <c r="B108" s="514"/>
      <c r="C108" s="515"/>
      <c r="D108" s="515"/>
      <c r="E108" s="19"/>
      <c r="F108" s="141"/>
      <c r="G108" s="151" t="str">
        <f>IF(E108="","",IF($C$7&gt;12,IF(E108="computer",F108*Hulpsheets!$AX$4,F108*Hulpsheets!$AX$5),(IF(E108="computer",F108*Hulpsheets!$AX$4,F108*Hulpsheets!$AX$5)*$C$7/12)))</f>
        <v/>
      </c>
      <c r="H108" s="151" t="str">
        <f>IF(E108="","",IF($C$7&lt;13,0,IF($C$7&gt;24,IF(E108="computer",F108*Hulpsheets!$AY$4,F108*Hulpsheets!$AY$5),IF(E108="computer",F108*Hulpsheets!$AY$4,F108*Hulpsheets!$AY$5)*($C$7-12)/12)))</f>
        <v/>
      </c>
      <c r="I108" s="151" t="str">
        <f>IF(E108="","",IF($C$7&lt;24,0,IF($C$7&gt;36,IF(E108="computer",F108*Hulpsheets!$AZ$4,F108*Hulpsheets!$AZ$5),IF(E108="computer",F108*Hulpsheets!$AZ$4,F108*Hulpsheets!$AZ$5)*($C$7-24)/12)))</f>
        <v/>
      </c>
      <c r="J108" s="151" t="str">
        <f>IF(E108="","",IF($C$7&lt;36,0,IF($C$7&gt;48,IF(E108="computer",F108*Hulpsheets!$BA$4,F108*Hulpsheets!$BA$5),IF(E108="computer",F108*Hulpsheets!$BA$4,F108*Hulpsheets!$BA$5)*($C$7-36)/12)))</f>
        <v/>
      </c>
      <c r="K108" s="151" t="str">
        <f>IF(E108="","",IF($C$7&lt;48,0,IF($C$7&gt;48,IF(E108="computer",F108*Hulpsheets!$BB$4,F108*Hulpsheets!$BB$5),IF(E108="computer",F108*Hulpsheets!$BB$4,F108*Hulpsheets!$BB$5)*($C$7-48)/12)))</f>
        <v/>
      </c>
      <c r="L108" s="429" t="s">
        <v>120</v>
      </c>
      <c r="M108" s="257" t="str">
        <f>IF(LEN($C$5)&lt;=1,
    "",
    IF(
        OR($C$5="Overige (zorg-)instellingen",$C$5="Onderneming"),
        IF(Basisgegevens!$C$5="Ja",
            IFERROR(
                INDEX(Hulpsheets!$AO$3:$AR$18,
                    MATCH($C$9,Hulpsheets!$AN$3:$AN$18,0),
                    MATCH($C$6,Hulpsheets!$AO$3:$AR$3,0)
                ),
                ""
            ),
            IFERROR(
                INDEX(Hulpsheets!$AH$3:$AK$18,
                    MATCH($C$9,Hulpsheets!$AG$3:$AG$18,0),
                    MATCH($C$6,Hulpsheets!$AH$3:$AK$3,0)
                ),
                ""
            )
        ),
        IF($L108="Niet-economische activiteit",
            100%,
            IF(Basisgegevens!$C$5="Ja",
                IFERROR(
                    INDEX(Hulpsheets!$AO$3:$AR$18,
                        MATCH($C$9,Hulpsheets!$AN$3:$AN$18,0),
                        MATCH($C$6,Hulpsheets!$AO$3:$AR$3,0)
                    ),
                    ""
                ),
                IFERROR(
                    INDEX(Hulpsheets!$AH$3:$AK$18,
                        MATCH($C$9,Hulpsheets!$AG$3:$AG$18,0),
                        MATCH($C$6,Hulpsheets!$AH$3:$AK$3,0)
                    ),
                    ""
                )
            )
        )
    )
)</f>
        <v/>
      </c>
      <c r="N108" s="397">
        <f t="shared" si="31"/>
        <v>0</v>
      </c>
      <c r="O108" s="77" t="str">
        <f t="shared" si="32"/>
        <v/>
      </c>
      <c r="P108" s="86" t="str">
        <f t="shared" si="33"/>
        <v/>
      </c>
      <c r="R108" s="404"/>
      <c r="S108" s="407" t="str">
        <f t="shared" si="38"/>
        <v/>
      </c>
      <c r="T108" s="130" t="str">
        <f t="shared" si="34"/>
        <v/>
      </c>
      <c r="U108" s="70"/>
      <c r="V108" s="404"/>
      <c r="W108" s="70"/>
      <c r="X108" s="404"/>
      <c r="Z108" s="407" t="str">
        <f t="shared" si="39"/>
        <v/>
      </c>
      <c r="AA108" s="130" t="str">
        <f t="shared" si="35"/>
        <v/>
      </c>
      <c r="AB108" s="407" t="str">
        <f t="shared" si="36"/>
        <v/>
      </c>
      <c r="AC108" s="130" t="str">
        <f t="shared" si="37"/>
        <v/>
      </c>
      <c r="AD108" s="461"/>
    </row>
    <row r="109" spans="1:30" x14ac:dyDescent="0.2">
      <c r="B109" s="514"/>
      <c r="C109" s="515"/>
      <c r="D109" s="515"/>
      <c r="E109" s="19"/>
      <c r="F109" s="141"/>
      <c r="G109" s="151" t="str">
        <f>IF(E109="","",IF($C$7&gt;12,IF(E109="computer",F109*Hulpsheets!$AX$4,F109*Hulpsheets!$AX$5),(IF(E109="computer",F109*Hulpsheets!$AX$4,F109*Hulpsheets!$AX$5)*$C$7/12)))</f>
        <v/>
      </c>
      <c r="H109" s="151" t="str">
        <f>IF(E109="","",IF($C$7&lt;13,0,IF($C$7&gt;24,IF(E109="computer",F109*Hulpsheets!$AY$4,F109*Hulpsheets!$AY$5),IF(E109="computer",F109*Hulpsheets!$AY$4,F109*Hulpsheets!$AY$5)*($C$7-12)/12)))</f>
        <v/>
      </c>
      <c r="I109" s="151" t="str">
        <f>IF(E109="","",IF($C$7&lt;24,0,IF($C$7&gt;36,IF(E109="computer",F109*Hulpsheets!$AZ$4,F109*Hulpsheets!$AZ$5),IF(E109="computer",F109*Hulpsheets!$AZ$4,F109*Hulpsheets!$AZ$5)*($C$7-24)/12)))</f>
        <v/>
      </c>
      <c r="J109" s="151" t="str">
        <f>IF(E109="","",IF($C$7&lt;36,0,IF($C$7&gt;48,IF(E109="computer",F109*Hulpsheets!$BA$4,F109*Hulpsheets!$BA$5),IF(E109="computer",F109*Hulpsheets!$BA$4,F109*Hulpsheets!$BA$5)*($C$7-36)/12)))</f>
        <v/>
      </c>
      <c r="K109" s="151" t="str">
        <f>IF(E109="","",IF($C$7&lt;48,0,IF($C$7&gt;48,IF(E109="computer",F109*Hulpsheets!$BB$4,F109*Hulpsheets!$BB$5),IF(E109="computer",F109*Hulpsheets!$BB$4,F109*Hulpsheets!$BB$5)*($C$7-48)/12)))</f>
        <v/>
      </c>
      <c r="L109" s="429" t="s">
        <v>120</v>
      </c>
      <c r="M109" s="257" t="str">
        <f>IF(LEN($C$5)&lt;=1,
    "",
    IF(
        OR($C$5="Overige (zorg-)instellingen",$C$5="Onderneming"),
        IF(Basisgegevens!$C$5="Ja",
            IFERROR(
                INDEX(Hulpsheets!$AO$3:$AR$18,
                    MATCH($C$9,Hulpsheets!$AN$3:$AN$18,0),
                    MATCH($C$6,Hulpsheets!$AO$3:$AR$3,0)
                ),
                ""
            ),
            IFERROR(
                INDEX(Hulpsheets!$AH$3:$AK$18,
                    MATCH($C$9,Hulpsheets!$AG$3:$AG$18,0),
                    MATCH($C$6,Hulpsheets!$AH$3:$AK$3,0)
                ),
                ""
            )
        ),
        IF($L109="Niet-economische activiteit",
            100%,
            IF(Basisgegevens!$C$5="Ja",
                IFERROR(
                    INDEX(Hulpsheets!$AO$3:$AR$18,
                        MATCH($C$9,Hulpsheets!$AN$3:$AN$18,0),
                        MATCH($C$6,Hulpsheets!$AO$3:$AR$3,0)
                    ),
                    ""
                ),
                IFERROR(
                    INDEX(Hulpsheets!$AH$3:$AK$18,
                        MATCH($C$9,Hulpsheets!$AG$3:$AG$18,0),
                        MATCH($C$6,Hulpsheets!$AH$3:$AK$3,0)
                    ),
                    ""
                )
            )
        )
    )
)</f>
        <v/>
      </c>
      <c r="N109" s="397">
        <f t="shared" si="31"/>
        <v>0</v>
      </c>
      <c r="O109" s="77" t="str">
        <f t="shared" si="32"/>
        <v/>
      </c>
      <c r="P109" s="86" t="str">
        <f t="shared" si="33"/>
        <v/>
      </c>
      <c r="R109" s="404"/>
      <c r="S109" s="407" t="str">
        <f t="shared" si="38"/>
        <v/>
      </c>
      <c r="T109" s="130" t="str">
        <f t="shared" si="34"/>
        <v/>
      </c>
      <c r="U109" s="70"/>
      <c r="V109" s="404"/>
      <c r="W109" s="70"/>
      <c r="X109" s="404"/>
      <c r="Z109" s="407" t="str">
        <f t="shared" si="39"/>
        <v/>
      </c>
      <c r="AA109" s="130" t="str">
        <f t="shared" si="35"/>
        <v/>
      </c>
      <c r="AB109" s="407" t="str">
        <f t="shared" si="36"/>
        <v/>
      </c>
      <c r="AC109" s="130" t="str">
        <f t="shared" si="37"/>
        <v/>
      </c>
      <c r="AD109" s="461"/>
    </row>
    <row r="110" spans="1:30" x14ac:dyDescent="0.2">
      <c r="B110" s="514"/>
      <c r="C110" s="515"/>
      <c r="D110" s="515"/>
      <c r="E110" s="19"/>
      <c r="F110" s="141"/>
      <c r="G110" s="151" t="str">
        <f>IF(E110="","",IF($C$7&gt;12,IF(E110="computer",F110*Hulpsheets!$AX$4,F110*Hulpsheets!$AX$5),(IF(E110="computer",F110*Hulpsheets!$AX$4,F110*Hulpsheets!$AX$5)*$C$7/12)))</f>
        <v/>
      </c>
      <c r="H110" s="151" t="str">
        <f>IF(E110="","",IF($C$7&lt;13,0,IF($C$7&gt;24,IF(E110="computer",F110*Hulpsheets!$AY$4,F110*Hulpsheets!$AY$5),IF(E110="computer",F110*Hulpsheets!$AY$4,F110*Hulpsheets!$AY$5)*($C$7-12)/12)))</f>
        <v/>
      </c>
      <c r="I110" s="151" t="str">
        <f>IF(E110="","",IF($C$7&lt;24,0,IF($C$7&gt;36,IF(E110="computer",F110*Hulpsheets!$AZ$4,F110*Hulpsheets!$AZ$5),IF(E110="computer",F110*Hulpsheets!$AZ$4,F110*Hulpsheets!$AZ$5)*($C$7-24)/12)))</f>
        <v/>
      </c>
      <c r="J110" s="151" t="str">
        <f>IF(E110="","",IF($C$7&lt;36,0,IF($C$7&gt;48,IF(E110="computer",F110*Hulpsheets!$BA$4,F110*Hulpsheets!$BA$5),IF(E110="computer",F110*Hulpsheets!$BA$4,F110*Hulpsheets!$BA$5)*($C$7-36)/12)))</f>
        <v/>
      </c>
      <c r="K110" s="151" t="str">
        <f>IF(E110="","",IF($C$7&lt;48,0,IF($C$7&gt;48,IF(E110="computer",F110*Hulpsheets!$BB$4,F110*Hulpsheets!$BB$5),IF(E110="computer",F110*Hulpsheets!$BB$4,F110*Hulpsheets!$BB$5)*($C$7-48)/12)))</f>
        <v/>
      </c>
      <c r="L110" s="429" t="s">
        <v>120</v>
      </c>
      <c r="M110" s="257" t="str">
        <f>IF(LEN($C$5)&lt;=1,
    "",
    IF(
        OR($C$5="Overige (zorg-)instellingen",$C$5="Onderneming"),
        IF(Basisgegevens!$C$5="Ja",
            IFERROR(
                INDEX(Hulpsheets!$AO$3:$AR$18,
                    MATCH($C$9,Hulpsheets!$AN$3:$AN$18,0),
                    MATCH($C$6,Hulpsheets!$AO$3:$AR$3,0)
                ),
                ""
            ),
            IFERROR(
                INDEX(Hulpsheets!$AH$3:$AK$18,
                    MATCH($C$9,Hulpsheets!$AG$3:$AG$18,0),
                    MATCH($C$6,Hulpsheets!$AH$3:$AK$3,0)
                ),
                ""
            )
        ),
        IF($L110="Niet-economische activiteit",
            100%,
            IF(Basisgegevens!$C$5="Ja",
                IFERROR(
                    INDEX(Hulpsheets!$AO$3:$AR$18,
                        MATCH($C$9,Hulpsheets!$AN$3:$AN$18,0),
                        MATCH($C$6,Hulpsheets!$AO$3:$AR$3,0)
                    ),
                    ""
                ),
                IFERROR(
                    INDEX(Hulpsheets!$AH$3:$AK$18,
                        MATCH($C$9,Hulpsheets!$AG$3:$AG$18,0),
                        MATCH($C$6,Hulpsheets!$AH$3:$AK$3,0)
                    ),
                    ""
                )
            )
        )
    )
)</f>
        <v/>
      </c>
      <c r="N110" s="397">
        <f t="shared" si="31"/>
        <v>0</v>
      </c>
      <c r="O110" s="77" t="str">
        <f t="shared" si="32"/>
        <v/>
      </c>
      <c r="P110" s="86" t="str">
        <f t="shared" si="33"/>
        <v/>
      </c>
      <c r="R110" s="404"/>
      <c r="S110" s="407" t="str">
        <f t="shared" si="38"/>
        <v/>
      </c>
      <c r="T110" s="130" t="str">
        <f t="shared" si="34"/>
        <v/>
      </c>
      <c r="U110" s="70"/>
      <c r="V110" s="404"/>
      <c r="W110" s="70"/>
      <c r="X110" s="404"/>
      <c r="Z110" s="407" t="str">
        <f t="shared" si="39"/>
        <v/>
      </c>
      <c r="AA110" s="130" t="str">
        <f t="shared" si="35"/>
        <v/>
      </c>
      <c r="AB110" s="407" t="str">
        <f t="shared" si="36"/>
        <v/>
      </c>
      <c r="AC110" s="130" t="str">
        <f t="shared" si="37"/>
        <v/>
      </c>
      <c r="AD110" s="461"/>
    </row>
    <row r="111" spans="1:30" x14ac:dyDescent="0.2">
      <c r="B111" s="514"/>
      <c r="C111" s="515"/>
      <c r="D111" s="515"/>
      <c r="E111" s="19"/>
      <c r="F111" s="141"/>
      <c r="G111" s="151" t="str">
        <f>IF(E111="","",IF($C$7&gt;12,IF(E111="computer",F111*Hulpsheets!$AX$4,F111*Hulpsheets!$AX$5),(IF(E111="computer",F111*Hulpsheets!$AX$4,F111*Hulpsheets!$AX$5)*$C$7/12)))</f>
        <v/>
      </c>
      <c r="H111" s="151" t="str">
        <f>IF(E111="","",IF($C$7&lt;13,0,IF($C$7&gt;24,IF(E111="computer",F111*Hulpsheets!$AY$4,F111*Hulpsheets!$AY$5),IF(E111="computer",F111*Hulpsheets!$AY$4,F111*Hulpsheets!$AY$5)*($C$7-12)/12)))</f>
        <v/>
      </c>
      <c r="I111" s="151" t="str">
        <f>IF(E111="","",IF($C$7&lt;24,0,IF($C$7&gt;36,IF(E111="computer",F111*Hulpsheets!$AZ$4,F111*Hulpsheets!$AZ$5),IF(E111="computer",F111*Hulpsheets!$AZ$4,F111*Hulpsheets!$AZ$5)*($C$7-24)/12)))</f>
        <v/>
      </c>
      <c r="J111" s="151" t="str">
        <f>IF(E111="","",IF($C$7&lt;36,0,IF($C$7&gt;48,IF(E111="computer",F111*Hulpsheets!$BA$4,F111*Hulpsheets!$BA$5),IF(E111="computer",F111*Hulpsheets!$BA$4,F111*Hulpsheets!$BA$5)*($C$7-36)/12)))</f>
        <v/>
      </c>
      <c r="K111" s="151" t="str">
        <f>IF(E111="","",IF($C$7&lt;48,0,IF($C$7&gt;48,IF(E111="computer",F111*Hulpsheets!$BB$4,F111*Hulpsheets!$BB$5),IF(E111="computer",F111*Hulpsheets!$BB$4,F111*Hulpsheets!$BB$5)*($C$7-48)/12)))</f>
        <v/>
      </c>
      <c r="L111" s="429" t="s">
        <v>120</v>
      </c>
      <c r="M111" s="257" t="str">
        <f>IF(LEN($C$5)&lt;=1,
    "",
    IF(
        OR($C$5="Overige (zorg-)instellingen",$C$5="Onderneming"),
        IF(Basisgegevens!$C$5="Ja",
            IFERROR(
                INDEX(Hulpsheets!$AO$3:$AR$18,
                    MATCH($C$9,Hulpsheets!$AN$3:$AN$18,0),
                    MATCH($C$6,Hulpsheets!$AO$3:$AR$3,0)
                ),
                ""
            ),
            IFERROR(
                INDEX(Hulpsheets!$AH$3:$AK$18,
                    MATCH($C$9,Hulpsheets!$AG$3:$AG$18,0),
                    MATCH($C$6,Hulpsheets!$AH$3:$AK$3,0)
                ),
                ""
            )
        ),
        IF($L111="Niet-economische activiteit",
            100%,
            IF(Basisgegevens!$C$5="Ja",
                IFERROR(
                    INDEX(Hulpsheets!$AO$3:$AR$18,
                        MATCH($C$9,Hulpsheets!$AN$3:$AN$18,0),
                        MATCH($C$6,Hulpsheets!$AO$3:$AR$3,0)
                    ),
                    ""
                ),
                IFERROR(
                    INDEX(Hulpsheets!$AH$3:$AK$18,
                        MATCH($C$9,Hulpsheets!$AG$3:$AG$18,0),
                        MATCH($C$6,Hulpsheets!$AH$3:$AK$3,0)
                    ),
                    ""
                )
            )
        )
    )
)</f>
        <v/>
      </c>
      <c r="N111" s="397">
        <f t="shared" si="31"/>
        <v>0</v>
      </c>
      <c r="O111" s="77" t="str">
        <f t="shared" si="32"/>
        <v/>
      </c>
      <c r="P111" s="86" t="str">
        <f t="shared" si="33"/>
        <v/>
      </c>
      <c r="R111" s="404"/>
      <c r="S111" s="407" t="str">
        <f t="shared" si="38"/>
        <v/>
      </c>
      <c r="T111" s="130" t="str">
        <f t="shared" si="34"/>
        <v/>
      </c>
      <c r="U111" s="70"/>
      <c r="V111" s="404"/>
      <c r="W111" s="70"/>
      <c r="X111" s="404"/>
      <c r="Z111" s="407" t="str">
        <f t="shared" si="39"/>
        <v/>
      </c>
      <c r="AA111" s="130" t="str">
        <f t="shared" si="35"/>
        <v/>
      </c>
      <c r="AB111" s="407" t="str">
        <f t="shared" si="36"/>
        <v/>
      </c>
      <c r="AC111" s="130" t="str">
        <f t="shared" si="37"/>
        <v/>
      </c>
      <c r="AD111" s="461"/>
    </row>
    <row r="112" spans="1:30" x14ac:dyDescent="0.2">
      <c r="B112" s="514"/>
      <c r="C112" s="515"/>
      <c r="D112" s="515"/>
      <c r="E112" s="19"/>
      <c r="F112" s="141"/>
      <c r="G112" s="151" t="str">
        <f>IF(E112="","",IF($C$7&gt;12,IF(E112="computer",F112*Hulpsheets!$AX$4,F112*Hulpsheets!$AX$5),(IF(E112="computer",F112*Hulpsheets!$AX$4,F112*Hulpsheets!$AX$5)*$C$7/12)))</f>
        <v/>
      </c>
      <c r="H112" s="151" t="str">
        <f>IF(E112="","",IF($C$7&lt;13,0,IF($C$7&gt;24,IF(E112="computer",F112*Hulpsheets!$AY$4,F112*Hulpsheets!$AY$5),IF(E112="computer",F112*Hulpsheets!$AY$4,F112*Hulpsheets!$AY$5)*($C$7-12)/12)))</f>
        <v/>
      </c>
      <c r="I112" s="151" t="str">
        <f>IF(E112="","",IF($C$7&lt;24,0,IF($C$7&gt;36,IF(E112="computer",F112*Hulpsheets!$AZ$4,F112*Hulpsheets!$AZ$5),IF(E112="computer",F112*Hulpsheets!$AZ$4,F112*Hulpsheets!$AZ$5)*($C$7-24)/12)))</f>
        <v/>
      </c>
      <c r="J112" s="151" t="str">
        <f>IF(E112="","",IF($C$7&lt;36,0,IF($C$7&gt;48,IF(E112="computer",F112*Hulpsheets!$BA$4,F112*Hulpsheets!$BA$5),IF(E112="computer",F112*Hulpsheets!$BA$4,F112*Hulpsheets!$BA$5)*($C$7-36)/12)))</f>
        <v/>
      </c>
      <c r="K112" s="151" t="str">
        <f>IF(E112="","",IF($C$7&lt;48,0,IF($C$7&gt;48,IF(E112="computer",F112*Hulpsheets!$BB$4,F112*Hulpsheets!$BB$5),IF(E112="computer",F112*Hulpsheets!$BB$4,F112*Hulpsheets!$BB$5)*($C$7-48)/12)))</f>
        <v/>
      </c>
      <c r="L112" s="429" t="s">
        <v>120</v>
      </c>
      <c r="M112" s="257" t="str">
        <f>IF(LEN($C$5)&lt;=1,
    "",
    IF(
        OR($C$5="Overige (zorg-)instellingen",$C$5="Onderneming"),
        IF(Basisgegevens!$C$5="Ja",
            IFERROR(
                INDEX(Hulpsheets!$AO$3:$AR$18,
                    MATCH($C$9,Hulpsheets!$AN$3:$AN$18,0),
                    MATCH($C$6,Hulpsheets!$AO$3:$AR$3,0)
                ),
                ""
            ),
            IFERROR(
                INDEX(Hulpsheets!$AH$3:$AK$18,
                    MATCH($C$9,Hulpsheets!$AG$3:$AG$18,0),
                    MATCH($C$6,Hulpsheets!$AH$3:$AK$3,0)
                ),
                ""
            )
        ),
        IF($L112="Niet-economische activiteit",
            100%,
            IF(Basisgegevens!$C$5="Ja",
                IFERROR(
                    INDEX(Hulpsheets!$AO$3:$AR$18,
                        MATCH($C$9,Hulpsheets!$AN$3:$AN$18,0),
                        MATCH($C$6,Hulpsheets!$AO$3:$AR$3,0)
                    ),
                    ""
                ),
                IFERROR(
                    INDEX(Hulpsheets!$AH$3:$AK$18,
                        MATCH($C$9,Hulpsheets!$AG$3:$AG$18,0),
                        MATCH($C$6,Hulpsheets!$AH$3:$AK$3,0)
                    ),
                    ""
                )
            )
        )
    )
)</f>
        <v/>
      </c>
      <c r="N112" s="397">
        <f t="shared" si="31"/>
        <v>0</v>
      </c>
      <c r="O112" s="77" t="str">
        <f t="shared" si="32"/>
        <v/>
      </c>
      <c r="P112" s="86" t="str">
        <f t="shared" si="33"/>
        <v/>
      </c>
      <c r="R112" s="404"/>
      <c r="S112" s="407" t="str">
        <f t="shared" si="38"/>
        <v/>
      </c>
      <c r="T112" s="130" t="str">
        <f t="shared" si="34"/>
        <v/>
      </c>
      <c r="U112" s="70"/>
      <c r="V112" s="404"/>
      <c r="W112" s="70"/>
      <c r="X112" s="404"/>
      <c r="Z112" s="407" t="str">
        <f t="shared" si="39"/>
        <v/>
      </c>
      <c r="AA112" s="130" t="str">
        <f t="shared" si="35"/>
        <v/>
      </c>
      <c r="AB112" s="407" t="str">
        <f t="shared" si="36"/>
        <v/>
      </c>
      <c r="AC112" s="130" t="str">
        <f t="shared" si="37"/>
        <v/>
      </c>
      <c r="AD112" s="461"/>
    </row>
    <row r="113" spans="2:30" x14ac:dyDescent="0.2">
      <c r="B113" s="514"/>
      <c r="C113" s="515"/>
      <c r="D113" s="515"/>
      <c r="E113" s="19"/>
      <c r="F113" s="141"/>
      <c r="G113" s="151" t="str">
        <f>IF(E113="","",IF($C$7&gt;12,IF(E113="computer",F113*Hulpsheets!$AX$4,F113*Hulpsheets!$AX$5),(IF(E113="computer",F113*Hulpsheets!$AX$4,F113*Hulpsheets!$AX$5)*$C$7/12)))</f>
        <v/>
      </c>
      <c r="H113" s="151" t="str">
        <f>IF(E113="","",IF($C$7&lt;13,0,IF($C$7&gt;24,IF(E113="computer",F113*Hulpsheets!$AY$4,F113*Hulpsheets!$AY$5),IF(E113="computer",F113*Hulpsheets!$AY$4,F113*Hulpsheets!$AY$5)*($C$7-12)/12)))</f>
        <v/>
      </c>
      <c r="I113" s="151" t="str">
        <f>IF(E113="","",IF($C$7&lt;24,0,IF($C$7&gt;36,IF(E113="computer",F113*Hulpsheets!$AZ$4,F113*Hulpsheets!$AZ$5),IF(E113="computer",F113*Hulpsheets!$AZ$4,F113*Hulpsheets!$AZ$5)*($C$7-24)/12)))</f>
        <v/>
      </c>
      <c r="J113" s="151" t="str">
        <f>IF(E113="","",IF($C$7&lt;36,0,IF($C$7&gt;48,IF(E113="computer",F113*Hulpsheets!$BA$4,F113*Hulpsheets!$BA$5),IF(E113="computer",F113*Hulpsheets!$BA$4,F113*Hulpsheets!$BA$5)*($C$7-36)/12)))</f>
        <v/>
      </c>
      <c r="K113" s="151" t="str">
        <f>IF(E113="","",IF($C$7&lt;48,0,IF($C$7&gt;48,IF(E113="computer",F113*Hulpsheets!$BB$4,F113*Hulpsheets!$BB$5),IF(E113="computer",F113*Hulpsheets!$BB$4,F113*Hulpsheets!$BB$5)*($C$7-48)/12)))</f>
        <v/>
      </c>
      <c r="L113" s="429" t="s">
        <v>120</v>
      </c>
      <c r="M113" s="257" t="str">
        <f>IF(LEN($C$5)&lt;=1,
    "",
    IF(
        OR($C$5="Overige (zorg-)instellingen",$C$5="Onderneming"),
        IF(Basisgegevens!$C$5="Ja",
            IFERROR(
                INDEX(Hulpsheets!$AO$3:$AR$18,
                    MATCH($C$9,Hulpsheets!$AN$3:$AN$18,0),
                    MATCH($C$6,Hulpsheets!$AO$3:$AR$3,0)
                ),
                ""
            ),
            IFERROR(
                INDEX(Hulpsheets!$AH$3:$AK$18,
                    MATCH($C$9,Hulpsheets!$AG$3:$AG$18,0),
                    MATCH($C$6,Hulpsheets!$AH$3:$AK$3,0)
                ),
                ""
            )
        ),
        IF($L113="Niet-economische activiteit",
            100%,
            IF(Basisgegevens!$C$5="Ja",
                IFERROR(
                    INDEX(Hulpsheets!$AO$3:$AR$18,
                        MATCH($C$9,Hulpsheets!$AN$3:$AN$18,0),
                        MATCH($C$6,Hulpsheets!$AO$3:$AR$3,0)
                    ),
                    ""
                ),
                IFERROR(
                    INDEX(Hulpsheets!$AH$3:$AK$18,
                        MATCH($C$9,Hulpsheets!$AG$3:$AG$18,0),
                        MATCH($C$6,Hulpsheets!$AH$3:$AK$3,0)
                    ),
                    ""
                )
            )
        )
    )
)</f>
        <v/>
      </c>
      <c r="N113" s="397">
        <f t="shared" si="31"/>
        <v>0</v>
      </c>
      <c r="O113" s="77" t="str">
        <f t="shared" si="32"/>
        <v/>
      </c>
      <c r="P113" s="86" t="str">
        <f t="shared" si="33"/>
        <v/>
      </c>
      <c r="R113" s="404"/>
      <c r="S113" s="407" t="str">
        <f t="shared" si="38"/>
        <v/>
      </c>
      <c r="T113" s="130" t="str">
        <f t="shared" si="34"/>
        <v/>
      </c>
      <c r="U113" s="70"/>
      <c r="V113" s="404"/>
      <c r="W113" s="70"/>
      <c r="X113" s="404"/>
      <c r="Z113" s="407" t="str">
        <f t="shared" si="39"/>
        <v/>
      </c>
      <c r="AA113" s="130" t="str">
        <f t="shared" si="35"/>
        <v/>
      </c>
      <c r="AB113" s="407" t="str">
        <f t="shared" si="36"/>
        <v/>
      </c>
      <c r="AC113" s="130" t="str">
        <f t="shared" si="37"/>
        <v/>
      </c>
      <c r="AD113" s="461"/>
    </row>
    <row r="114" spans="2:30" x14ac:dyDescent="0.2">
      <c r="B114" s="514"/>
      <c r="C114" s="515"/>
      <c r="D114" s="515"/>
      <c r="E114" s="19"/>
      <c r="F114" s="141"/>
      <c r="G114" s="151" t="str">
        <f>IF(E114="","",IF($C$7&gt;12,IF(E114="computer",F114*Hulpsheets!$AX$4,F114*Hulpsheets!$AX$5),(IF(E114="computer",F114*Hulpsheets!$AX$4,F114*Hulpsheets!$AX$5)*$C$7/12)))</f>
        <v/>
      </c>
      <c r="H114" s="151" t="str">
        <f>IF(E114="","",IF($C$7&lt;13,0,IF($C$7&gt;24,IF(E114="computer",F114*Hulpsheets!$AY$4,F114*Hulpsheets!$AY$5),IF(E114="computer",F114*Hulpsheets!$AY$4,F114*Hulpsheets!$AY$5)*($C$7-12)/12)))</f>
        <v/>
      </c>
      <c r="I114" s="151" t="str">
        <f>IF(E114="","",IF($C$7&lt;24,0,IF($C$7&gt;36,IF(E114="computer",F114*Hulpsheets!$AZ$4,F114*Hulpsheets!$AZ$5),IF(E114="computer",F114*Hulpsheets!$AZ$4,F114*Hulpsheets!$AZ$5)*($C$7-24)/12)))</f>
        <v/>
      </c>
      <c r="J114" s="151" t="str">
        <f>IF(E114="","",IF($C$7&lt;36,0,IF($C$7&gt;48,IF(E114="computer",F114*Hulpsheets!$BA$4,F114*Hulpsheets!$BA$5),IF(E114="computer",F114*Hulpsheets!$BA$4,F114*Hulpsheets!$BA$5)*($C$7-36)/12)))</f>
        <v/>
      </c>
      <c r="K114" s="151" t="str">
        <f>IF(E114="","",IF($C$7&lt;48,0,IF($C$7&gt;48,IF(E114="computer",F114*Hulpsheets!$BB$4,F114*Hulpsheets!$BB$5),IF(E114="computer",F114*Hulpsheets!$BB$4,F114*Hulpsheets!$BB$5)*($C$7-48)/12)))</f>
        <v/>
      </c>
      <c r="L114" s="429" t="s">
        <v>120</v>
      </c>
      <c r="M114" s="257" t="str">
        <f>IF(LEN($C$5)&lt;=1,
    "",
    IF(
        OR($C$5="Overige (zorg-)instellingen",$C$5="Onderneming"),
        IF(Basisgegevens!$C$5="Ja",
            IFERROR(
                INDEX(Hulpsheets!$AO$3:$AR$18,
                    MATCH($C$9,Hulpsheets!$AN$3:$AN$18,0),
                    MATCH($C$6,Hulpsheets!$AO$3:$AR$3,0)
                ),
                ""
            ),
            IFERROR(
                INDEX(Hulpsheets!$AH$3:$AK$18,
                    MATCH($C$9,Hulpsheets!$AG$3:$AG$18,0),
                    MATCH($C$6,Hulpsheets!$AH$3:$AK$3,0)
                ),
                ""
            )
        ),
        IF($L114="Niet-economische activiteit",
            100%,
            IF(Basisgegevens!$C$5="Ja",
                IFERROR(
                    INDEX(Hulpsheets!$AO$3:$AR$18,
                        MATCH($C$9,Hulpsheets!$AN$3:$AN$18,0),
                        MATCH($C$6,Hulpsheets!$AO$3:$AR$3,0)
                    ),
                    ""
                ),
                IFERROR(
                    INDEX(Hulpsheets!$AH$3:$AK$18,
                        MATCH($C$9,Hulpsheets!$AG$3:$AG$18,0),
                        MATCH($C$6,Hulpsheets!$AH$3:$AK$3,0)
                    ),
                    ""
                )
            )
        )
    )
)</f>
        <v/>
      </c>
      <c r="N114" s="397">
        <f t="shared" si="31"/>
        <v>0</v>
      </c>
      <c r="O114" s="77" t="str">
        <f t="shared" si="32"/>
        <v/>
      </c>
      <c r="P114" s="86" t="str">
        <f t="shared" si="33"/>
        <v/>
      </c>
      <c r="R114" s="404"/>
      <c r="S114" s="407" t="str">
        <f t="shared" si="38"/>
        <v/>
      </c>
      <c r="T114" s="130" t="str">
        <f t="shared" si="34"/>
        <v/>
      </c>
      <c r="U114" s="70"/>
      <c r="V114" s="404"/>
      <c r="W114" s="70"/>
      <c r="X114" s="404"/>
      <c r="Z114" s="407" t="str">
        <f t="shared" si="39"/>
        <v/>
      </c>
      <c r="AA114" s="130" t="str">
        <f t="shared" si="35"/>
        <v/>
      </c>
      <c r="AB114" s="407" t="str">
        <f t="shared" si="36"/>
        <v/>
      </c>
      <c r="AC114" s="130" t="str">
        <f t="shared" si="37"/>
        <v/>
      </c>
      <c r="AD114" s="461"/>
    </row>
    <row r="115" spans="2:30" x14ac:dyDescent="0.2">
      <c r="B115" s="514"/>
      <c r="C115" s="515"/>
      <c r="D115" s="515"/>
      <c r="E115" s="19"/>
      <c r="F115" s="141"/>
      <c r="G115" s="151" t="str">
        <f>IF(E115="","",IF($C$7&gt;12,IF(E115="computer",F115*Hulpsheets!$AX$4,F115*Hulpsheets!$AX$5),(IF(E115="computer",F115*Hulpsheets!$AX$4,F115*Hulpsheets!$AX$5)*$C$7/12)))</f>
        <v/>
      </c>
      <c r="H115" s="151" t="str">
        <f>IF(E115="","",IF($C$7&lt;13,0,IF($C$7&gt;24,IF(E115="computer",F115*Hulpsheets!$AY$4,F115*Hulpsheets!$AY$5),IF(E115="computer",F115*Hulpsheets!$AY$4,F115*Hulpsheets!$AY$5)*($C$7-12)/12)))</f>
        <v/>
      </c>
      <c r="I115" s="151" t="str">
        <f>IF(E115="","",IF($C$7&lt;24,0,IF($C$7&gt;36,IF(E115="computer",F115*Hulpsheets!$AZ$4,F115*Hulpsheets!$AZ$5),IF(E115="computer",F115*Hulpsheets!$AZ$4,F115*Hulpsheets!$AZ$5)*($C$7-24)/12)))</f>
        <v/>
      </c>
      <c r="J115" s="151" t="str">
        <f>IF(E115="","",IF($C$7&lt;36,0,IF($C$7&gt;48,IF(E115="computer",F115*Hulpsheets!$BA$4,F115*Hulpsheets!$BA$5),IF(E115="computer",F115*Hulpsheets!$BA$4,F115*Hulpsheets!$BA$5)*($C$7-36)/12)))</f>
        <v/>
      </c>
      <c r="K115" s="151" t="str">
        <f>IF(E115="","",IF($C$7&lt;48,0,IF($C$7&gt;48,IF(E115="computer",F115*Hulpsheets!$BB$4,F115*Hulpsheets!$BB$5),IF(E115="computer",F115*Hulpsheets!$BB$4,F115*Hulpsheets!$BB$5)*($C$7-48)/12)))</f>
        <v/>
      </c>
      <c r="L115" s="429" t="s">
        <v>120</v>
      </c>
      <c r="M115" s="257" t="str">
        <f>IF(LEN($C$5)&lt;=1,
    "",
    IF(
        OR($C$5="Overige (zorg-)instellingen",$C$5="Onderneming"),
        IF(Basisgegevens!$C$5="Ja",
            IFERROR(
                INDEX(Hulpsheets!$AO$3:$AR$18,
                    MATCH($C$9,Hulpsheets!$AN$3:$AN$18,0),
                    MATCH($C$6,Hulpsheets!$AO$3:$AR$3,0)
                ),
                ""
            ),
            IFERROR(
                INDEX(Hulpsheets!$AH$3:$AK$18,
                    MATCH($C$9,Hulpsheets!$AG$3:$AG$18,0),
                    MATCH($C$6,Hulpsheets!$AH$3:$AK$3,0)
                ),
                ""
            )
        ),
        IF($L115="Niet-economische activiteit",
            100%,
            IF(Basisgegevens!$C$5="Ja",
                IFERROR(
                    INDEX(Hulpsheets!$AO$3:$AR$18,
                        MATCH($C$9,Hulpsheets!$AN$3:$AN$18,0),
                        MATCH($C$6,Hulpsheets!$AO$3:$AR$3,0)
                    ),
                    ""
                ),
                IFERROR(
                    INDEX(Hulpsheets!$AH$3:$AK$18,
                        MATCH($C$9,Hulpsheets!$AG$3:$AG$18,0),
                        MATCH($C$6,Hulpsheets!$AH$3:$AK$3,0)
                    ),
                    ""
                )
            )
        )
    )
)</f>
        <v/>
      </c>
      <c r="N115" s="397">
        <f t="shared" si="31"/>
        <v>0</v>
      </c>
      <c r="O115" s="77" t="str">
        <f t="shared" si="32"/>
        <v/>
      </c>
      <c r="P115" s="86" t="str">
        <f t="shared" si="33"/>
        <v/>
      </c>
      <c r="R115" s="404"/>
      <c r="S115" s="407" t="str">
        <f t="shared" si="38"/>
        <v/>
      </c>
      <c r="T115" s="130" t="str">
        <f t="shared" si="34"/>
        <v/>
      </c>
      <c r="U115" s="70"/>
      <c r="V115" s="404"/>
      <c r="W115" s="70"/>
      <c r="X115" s="404"/>
      <c r="Z115" s="407" t="str">
        <f t="shared" si="39"/>
        <v/>
      </c>
      <c r="AA115" s="130" t="str">
        <f t="shared" si="35"/>
        <v/>
      </c>
      <c r="AB115" s="407" t="str">
        <f t="shared" si="36"/>
        <v/>
      </c>
      <c r="AC115" s="130" t="str">
        <f t="shared" si="37"/>
        <v/>
      </c>
      <c r="AD115" s="461"/>
    </row>
    <row r="116" spans="2:30" x14ac:dyDescent="0.2">
      <c r="B116" s="514"/>
      <c r="C116" s="515"/>
      <c r="D116" s="515"/>
      <c r="E116" s="19"/>
      <c r="F116" s="141"/>
      <c r="G116" s="151" t="str">
        <f>IF(E116="","",IF($C$7&gt;12,IF(E116="computer",F116*Hulpsheets!$AX$4,F116*Hulpsheets!$AX$5),(IF(E116="computer",F116*Hulpsheets!$AX$4,F116*Hulpsheets!$AX$5)*$C$7/12)))</f>
        <v/>
      </c>
      <c r="H116" s="151" t="str">
        <f>IF(E116="","",IF($C$7&lt;13,0,IF($C$7&gt;24,IF(E116="computer",F116*Hulpsheets!$AY$4,F116*Hulpsheets!$AY$5),IF(E116="computer",F116*Hulpsheets!$AY$4,F116*Hulpsheets!$AY$5)*($C$7-12)/12)))</f>
        <v/>
      </c>
      <c r="I116" s="151" t="str">
        <f>IF(E116="","",IF($C$7&lt;24,0,IF($C$7&gt;36,IF(E116="computer",F116*Hulpsheets!$AZ$4,F116*Hulpsheets!$AZ$5),IF(E116="computer",F116*Hulpsheets!$AZ$4,F116*Hulpsheets!$AZ$5)*($C$7-24)/12)))</f>
        <v/>
      </c>
      <c r="J116" s="151" t="str">
        <f>IF(E116="","",IF($C$7&lt;36,0,IF($C$7&gt;48,IF(E116="computer",F116*Hulpsheets!$BA$4,F116*Hulpsheets!$BA$5),IF(E116="computer",F116*Hulpsheets!$BA$4,F116*Hulpsheets!$BA$5)*($C$7-36)/12)))</f>
        <v/>
      </c>
      <c r="K116" s="151" t="str">
        <f>IF(E116="","",IF($C$7&lt;48,0,IF($C$7&gt;48,IF(E116="computer",F116*Hulpsheets!$BB$4,F116*Hulpsheets!$BB$5),IF(E116="computer",F116*Hulpsheets!$BB$4,F116*Hulpsheets!$BB$5)*($C$7-48)/12)))</f>
        <v/>
      </c>
      <c r="L116" s="429" t="s">
        <v>120</v>
      </c>
      <c r="M116" s="257" t="str">
        <f>IF(LEN($C$5)&lt;=1,
    "",
    IF(
        OR($C$5="Overige (zorg-)instellingen",$C$5="Onderneming"),
        IF(Basisgegevens!$C$5="Ja",
            IFERROR(
                INDEX(Hulpsheets!$AO$3:$AR$18,
                    MATCH($C$9,Hulpsheets!$AN$3:$AN$18,0),
                    MATCH($C$6,Hulpsheets!$AO$3:$AR$3,0)
                ),
                ""
            ),
            IFERROR(
                INDEX(Hulpsheets!$AH$3:$AK$18,
                    MATCH($C$9,Hulpsheets!$AG$3:$AG$18,0),
                    MATCH($C$6,Hulpsheets!$AH$3:$AK$3,0)
                ),
                ""
            )
        ),
        IF($L116="Niet-economische activiteit",
            100%,
            IF(Basisgegevens!$C$5="Ja",
                IFERROR(
                    INDEX(Hulpsheets!$AO$3:$AR$18,
                        MATCH($C$9,Hulpsheets!$AN$3:$AN$18,0),
                        MATCH($C$6,Hulpsheets!$AO$3:$AR$3,0)
                    ),
                    ""
                ),
                IFERROR(
                    INDEX(Hulpsheets!$AH$3:$AK$18,
                        MATCH($C$9,Hulpsheets!$AG$3:$AG$18,0),
                        MATCH($C$6,Hulpsheets!$AH$3:$AK$3,0)
                    ),
                    ""
                )
            )
        )
    )
)</f>
        <v/>
      </c>
      <c r="N116" s="397">
        <f t="shared" si="31"/>
        <v>0</v>
      </c>
      <c r="O116" s="77" t="str">
        <f t="shared" si="32"/>
        <v/>
      </c>
      <c r="P116" s="86" t="str">
        <f t="shared" si="33"/>
        <v/>
      </c>
      <c r="R116" s="404"/>
      <c r="S116" s="407" t="str">
        <f t="shared" si="38"/>
        <v/>
      </c>
      <c r="T116" s="130" t="str">
        <f t="shared" si="34"/>
        <v/>
      </c>
      <c r="U116" s="70"/>
      <c r="V116" s="404"/>
      <c r="W116" s="70"/>
      <c r="X116" s="404"/>
      <c r="Z116" s="407" t="str">
        <f t="shared" si="39"/>
        <v/>
      </c>
      <c r="AA116" s="130" t="str">
        <f t="shared" si="35"/>
        <v/>
      </c>
      <c r="AB116" s="407" t="str">
        <f t="shared" si="36"/>
        <v/>
      </c>
      <c r="AC116" s="130" t="str">
        <f t="shared" si="37"/>
        <v/>
      </c>
      <c r="AD116" s="461"/>
    </row>
    <row r="117" spans="2:30" ht="13.5" thickBot="1" x14ac:dyDescent="0.25">
      <c r="B117" s="514"/>
      <c r="C117" s="515"/>
      <c r="D117" s="515"/>
      <c r="E117" s="19"/>
      <c r="F117" s="141"/>
      <c r="G117" s="151" t="str">
        <f>IF(E117="","",IF($C$7&gt;12,IF(E117="computer",F117*Hulpsheets!$AX$4,F117*Hulpsheets!$AX$5),(IF(E117="computer",F117*Hulpsheets!$AX$4,F117*Hulpsheets!$AX$5)*$C$7/12)))</f>
        <v/>
      </c>
      <c r="H117" s="151" t="str">
        <f>IF(E117="","",IF($C$7&lt;13,0,IF($C$7&gt;24,IF(E117="computer",F117*Hulpsheets!$AY$4,F117*Hulpsheets!$AY$5),IF(E117="computer",F117*Hulpsheets!$AY$4,F117*Hulpsheets!$AY$5)*($C$7-12)/12)))</f>
        <v/>
      </c>
      <c r="I117" s="151" t="str">
        <f>IF(E117="","",IF($C$7&lt;24,0,IF($C$7&gt;36,IF(E117="computer",F117*Hulpsheets!$AZ$4,F117*Hulpsheets!$AZ$5),IF(E117="computer",F117*Hulpsheets!$AZ$4,F117*Hulpsheets!$AZ$5)*($C$7-24)/12)))</f>
        <v/>
      </c>
      <c r="J117" s="151" t="str">
        <f>IF(E117="","",IF($C$7&lt;36,0,IF($C$7&gt;48,IF(E117="computer",F117*Hulpsheets!$BA$4,F117*Hulpsheets!$BA$5),IF(E117="computer",F117*Hulpsheets!$BA$4,F117*Hulpsheets!$BA$5)*($C$7-36)/12)))</f>
        <v/>
      </c>
      <c r="K117" s="151" t="str">
        <f>IF(E117="","",IF($C$7&lt;48,0,IF($C$7&gt;48,IF(E117="computer",F117*Hulpsheets!$BB$4,F117*Hulpsheets!$BB$5),IF(E117="computer",F117*Hulpsheets!$BB$4,F117*Hulpsheets!$BB$5)*($C$7-48)/12)))</f>
        <v/>
      </c>
      <c r="L117" s="429" t="s">
        <v>120</v>
      </c>
      <c r="M117" s="257" t="str">
        <f>IF(LEN($C$5)&lt;=1,
    "",
    IF(
        OR($C$5="Overige (zorg-)instellingen",$C$5="Onderneming"),
        IF(Basisgegevens!$C$5="Ja",
            IFERROR(
                INDEX(Hulpsheets!$AO$3:$AR$18,
                    MATCH($C$9,Hulpsheets!$AN$3:$AN$18,0),
                    MATCH($C$6,Hulpsheets!$AO$3:$AR$3,0)
                ),
                ""
            ),
            IFERROR(
                INDEX(Hulpsheets!$AH$3:$AK$18,
                    MATCH($C$9,Hulpsheets!$AG$3:$AG$18,0),
                    MATCH($C$6,Hulpsheets!$AH$3:$AK$3,0)
                ),
                ""
            )
        ),
        IF($L117="Niet-economische activiteit",
            100%,
            IF(Basisgegevens!$C$5="Ja",
                IFERROR(
                    INDEX(Hulpsheets!$AO$3:$AR$18,
                        MATCH($C$9,Hulpsheets!$AN$3:$AN$18,0),
                        MATCH($C$6,Hulpsheets!$AO$3:$AR$3,0)
                    ),
                    ""
                ),
                IFERROR(
                    INDEX(Hulpsheets!$AH$3:$AK$18,
                        MATCH($C$9,Hulpsheets!$AG$3:$AG$18,0),
                        MATCH($C$6,Hulpsheets!$AH$3:$AK$3,0)
                    ),
                    ""
                )
            )
        )
    )
)</f>
        <v/>
      </c>
      <c r="N117" s="397">
        <f t="shared" si="31"/>
        <v>0</v>
      </c>
      <c r="O117" s="77" t="str">
        <f t="shared" si="32"/>
        <v/>
      </c>
      <c r="P117" s="86" t="str">
        <f t="shared" si="33"/>
        <v/>
      </c>
      <c r="R117" s="404"/>
      <c r="S117" s="407" t="str">
        <f t="shared" si="38"/>
        <v/>
      </c>
      <c r="T117" s="130" t="str">
        <f t="shared" si="34"/>
        <v/>
      </c>
      <c r="U117" s="70"/>
      <c r="V117" s="404"/>
      <c r="W117" s="70"/>
      <c r="X117" s="404"/>
      <c r="Z117" s="407" t="str">
        <f t="shared" si="39"/>
        <v/>
      </c>
      <c r="AA117" s="130" t="str">
        <f t="shared" si="35"/>
        <v/>
      </c>
      <c r="AB117" s="407" t="str">
        <f t="shared" si="36"/>
        <v/>
      </c>
      <c r="AC117" s="130" t="str">
        <f t="shared" si="37"/>
        <v/>
      </c>
      <c r="AD117" s="461"/>
    </row>
    <row r="118" spans="2:30" ht="13.5" hidden="1" outlineLevel="1" thickBot="1" x14ac:dyDescent="0.25">
      <c r="B118" s="514"/>
      <c r="C118" s="515"/>
      <c r="D118" s="515"/>
      <c r="E118" s="19"/>
      <c r="F118" s="141"/>
      <c r="G118" s="151" t="str">
        <f>IF(E118="","",IF($C$7&gt;12,IF(E118="computer",F118*Hulpsheets!$AX$4,F118*Hulpsheets!$AX$5),(IF(E118="computer",F118*Hulpsheets!$AX$4,F118*Hulpsheets!$AX$5)*$C$7/12)))</f>
        <v/>
      </c>
      <c r="H118" s="151" t="str">
        <f>IF(E118="","",IF($C$7&lt;13,0,IF($C$7&gt;24,IF(E118="computer",F118*Hulpsheets!$AY$4,F118*Hulpsheets!$AY$5),IF(E118="computer",F118*Hulpsheets!$AY$4,F118*Hulpsheets!$AY$5)*($C$7-12)/12)))</f>
        <v/>
      </c>
      <c r="I118" s="151" t="str">
        <f>IF(E118="","",IF($C$7&lt;24,0,IF($C$7&gt;36,IF(E118="computer",F118*Hulpsheets!$AZ$4,F118*Hulpsheets!$AZ$5),IF(E118="computer",F118*Hulpsheets!$AZ$4,F118*Hulpsheets!$AZ$5)*($C$7-24)/12)))</f>
        <v/>
      </c>
      <c r="J118" s="151" t="str">
        <f>IF(E118="","",IF($C$7&lt;36,0,IF($C$7&gt;48,IF(E118="computer",F118*Hulpsheets!$BA$4,F118*Hulpsheets!$BA$5),IF(E118="computer",F118*Hulpsheets!$BA$4,F118*Hulpsheets!$BA$5)*($C$7-36)/12)))</f>
        <v/>
      </c>
      <c r="K118" s="151" t="str">
        <f>IF(E118="","",IF($C$7&lt;48,0,IF($C$7&gt;48,IF(E118="computer",F118*Hulpsheets!$BB$4,F118*Hulpsheets!$BB$5),IF(E118="computer",F118*Hulpsheets!$BB$4,F118*Hulpsheets!$BB$5)*($C$7-48)/12)))</f>
        <v/>
      </c>
      <c r="L118" s="429" t="s">
        <v>120</v>
      </c>
      <c r="M118" s="257" t="str">
        <f>IF(LEN($C$5)&lt;=1,
    "",
    IF(
        OR($C$5="Overige (zorg-)instellingen",$C$5="Onderneming"),
        IF(Basisgegevens!$C$5="Ja",
            IFERROR(
                INDEX(Hulpsheets!$AO$3:$AR$18,
                    MATCH($C$9,Hulpsheets!$AN$3:$AN$18,0),
                    MATCH($C$6,Hulpsheets!$AO$3:$AR$3,0)
                ),
                ""
            ),
            IFERROR(
                INDEX(Hulpsheets!$AH$3:$AK$18,
                    MATCH($C$9,Hulpsheets!$AG$3:$AG$18,0),
                    MATCH($C$6,Hulpsheets!$AH$3:$AK$3,0)
                ),
                ""
            )
        ),
        IF($L118="Niet-economische activiteit",
            100%,
            IF(Basisgegevens!$C$5="Ja",
                IFERROR(
                    INDEX(Hulpsheets!$AO$3:$AR$18,
                        MATCH($C$9,Hulpsheets!$AN$3:$AN$18,0),
                        MATCH($C$6,Hulpsheets!$AO$3:$AR$3,0)
                    ),
                    ""
                ),
                IFERROR(
                    INDEX(Hulpsheets!$AH$3:$AK$18,
                        MATCH($C$9,Hulpsheets!$AG$3:$AG$18,0),
                        MATCH($C$6,Hulpsheets!$AH$3:$AK$3,0)
                    ),
                    ""
                )
            )
        )
    )
)</f>
        <v/>
      </c>
      <c r="N118" s="397">
        <f t="shared" si="31"/>
        <v>0</v>
      </c>
      <c r="O118" s="77" t="str">
        <f t="shared" si="32"/>
        <v/>
      </c>
      <c r="P118" s="86" t="str">
        <f t="shared" si="33"/>
        <v/>
      </c>
      <c r="R118" s="404"/>
      <c r="S118" s="407" t="str">
        <f t="shared" si="38"/>
        <v/>
      </c>
      <c r="T118" s="130" t="str">
        <f t="shared" si="34"/>
        <v/>
      </c>
      <c r="U118" s="70"/>
      <c r="V118" s="404"/>
      <c r="W118" s="70"/>
      <c r="X118" s="404"/>
      <c r="Z118" s="407" t="str">
        <f t="shared" si="39"/>
        <v/>
      </c>
      <c r="AA118" s="130" t="str">
        <f t="shared" si="35"/>
        <v/>
      </c>
      <c r="AB118" s="407" t="str">
        <f t="shared" si="36"/>
        <v/>
      </c>
      <c r="AC118" s="130" t="str">
        <f t="shared" si="37"/>
        <v/>
      </c>
      <c r="AD118" s="461"/>
    </row>
    <row r="119" spans="2:30" ht="13.5" hidden="1" outlineLevel="1" thickBot="1" x14ac:dyDescent="0.25">
      <c r="B119" s="514"/>
      <c r="C119" s="515"/>
      <c r="D119" s="515"/>
      <c r="E119" s="19"/>
      <c r="F119" s="141"/>
      <c r="G119" s="151" t="str">
        <f>IF(E119="","",IF($C$7&gt;12,IF(E119="computer",F119*Hulpsheets!$AX$4,F119*Hulpsheets!$AX$5),(IF(E119="computer",F119*Hulpsheets!$AX$4,F119*Hulpsheets!$AX$5)*$C$7/12)))</f>
        <v/>
      </c>
      <c r="H119" s="151" t="str">
        <f>IF(E119="","",IF($C$7&lt;13,0,IF($C$7&gt;24,IF(E119="computer",F119*Hulpsheets!$AY$4,F119*Hulpsheets!$AY$5),IF(E119="computer",F119*Hulpsheets!$AY$4,F119*Hulpsheets!$AY$5)*($C$7-12)/12)))</f>
        <v/>
      </c>
      <c r="I119" s="151" t="str">
        <f>IF(E119="","",IF($C$7&lt;24,0,IF($C$7&gt;36,IF(E119="computer",F119*Hulpsheets!$AZ$4,F119*Hulpsheets!$AZ$5),IF(E119="computer",F119*Hulpsheets!$AZ$4,F119*Hulpsheets!$AZ$5)*($C$7-24)/12)))</f>
        <v/>
      </c>
      <c r="J119" s="151" t="str">
        <f>IF(E119="","",IF($C$7&lt;36,0,IF($C$7&gt;48,IF(E119="computer",F119*Hulpsheets!$BA$4,F119*Hulpsheets!$BA$5),IF(E119="computer",F119*Hulpsheets!$BA$4,F119*Hulpsheets!$BA$5)*($C$7-36)/12)))</f>
        <v/>
      </c>
      <c r="K119" s="151" t="str">
        <f>IF(E119="","",IF($C$7&lt;48,0,IF($C$7&gt;48,IF(E119="computer",F119*Hulpsheets!$BB$4,F119*Hulpsheets!$BB$5),IF(E119="computer",F119*Hulpsheets!$BB$4,F119*Hulpsheets!$BB$5)*($C$7-48)/12)))</f>
        <v/>
      </c>
      <c r="L119" s="429" t="s">
        <v>120</v>
      </c>
      <c r="M119" s="257" t="str">
        <f>IF(LEN($C$5)&lt;=1,
    "",
    IF(
        OR($C$5="Overige (zorg-)instellingen",$C$5="Onderneming"),
        IF(Basisgegevens!$C$5="Ja",
            IFERROR(
                INDEX(Hulpsheets!$AO$3:$AR$18,
                    MATCH($C$9,Hulpsheets!$AN$3:$AN$18,0),
                    MATCH($C$6,Hulpsheets!$AO$3:$AR$3,0)
                ),
                ""
            ),
            IFERROR(
                INDEX(Hulpsheets!$AH$3:$AK$18,
                    MATCH($C$9,Hulpsheets!$AG$3:$AG$18,0),
                    MATCH($C$6,Hulpsheets!$AH$3:$AK$3,0)
                ),
                ""
            )
        ),
        IF($L119="Niet-economische activiteit",
            100%,
            IF(Basisgegevens!$C$5="Ja",
                IFERROR(
                    INDEX(Hulpsheets!$AO$3:$AR$18,
                        MATCH($C$9,Hulpsheets!$AN$3:$AN$18,0),
                        MATCH($C$6,Hulpsheets!$AO$3:$AR$3,0)
                    ),
                    ""
                ),
                IFERROR(
                    INDEX(Hulpsheets!$AH$3:$AK$18,
                        MATCH($C$9,Hulpsheets!$AG$3:$AG$18,0),
                        MATCH($C$6,Hulpsheets!$AH$3:$AK$3,0)
                    ),
                    ""
                )
            )
        )
    )
)</f>
        <v/>
      </c>
      <c r="N119" s="397">
        <f t="shared" si="31"/>
        <v>0</v>
      </c>
      <c r="O119" s="77" t="str">
        <f t="shared" si="32"/>
        <v/>
      </c>
      <c r="P119" s="86" t="str">
        <f t="shared" si="33"/>
        <v/>
      </c>
      <c r="R119" s="404"/>
      <c r="S119" s="407" t="str">
        <f t="shared" si="38"/>
        <v/>
      </c>
      <c r="T119" s="130" t="str">
        <f t="shared" si="34"/>
        <v/>
      </c>
      <c r="U119" s="70"/>
      <c r="V119" s="404"/>
      <c r="W119" s="70"/>
      <c r="X119" s="404"/>
      <c r="Z119" s="407" t="str">
        <f t="shared" si="39"/>
        <v/>
      </c>
      <c r="AA119" s="130" t="str">
        <f t="shared" si="35"/>
        <v/>
      </c>
      <c r="AB119" s="407" t="str">
        <f t="shared" si="36"/>
        <v/>
      </c>
      <c r="AC119" s="130" t="str">
        <f t="shared" si="37"/>
        <v/>
      </c>
      <c r="AD119" s="461"/>
    </row>
    <row r="120" spans="2:30" ht="13.5" hidden="1" outlineLevel="1" thickBot="1" x14ac:dyDescent="0.25">
      <c r="B120" s="514"/>
      <c r="C120" s="515"/>
      <c r="D120" s="515"/>
      <c r="E120" s="19"/>
      <c r="F120" s="141"/>
      <c r="G120" s="151" t="str">
        <f>IF(E120="","",IF($C$7&gt;12,IF(E120="computer",F120*Hulpsheets!$AX$4,F120*Hulpsheets!$AX$5),(IF(E120="computer",F120*Hulpsheets!$AX$4,F120*Hulpsheets!$AX$5)*$C$7/12)))</f>
        <v/>
      </c>
      <c r="H120" s="151" t="str">
        <f>IF(E120="","",IF($C$7&lt;13,0,IF($C$7&gt;24,IF(E120="computer",F120*Hulpsheets!$AY$4,F120*Hulpsheets!$AY$5),IF(E120="computer",F120*Hulpsheets!$AY$4,F120*Hulpsheets!$AY$5)*($C$7-12)/12)))</f>
        <v/>
      </c>
      <c r="I120" s="151" t="str">
        <f>IF(E120="","",IF($C$7&lt;24,0,IF($C$7&gt;36,IF(E120="computer",F120*Hulpsheets!$AZ$4,F120*Hulpsheets!$AZ$5),IF(E120="computer",F120*Hulpsheets!$AZ$4,F120*Hulpsheets!$AZ$5)*($C$7-24)/12)))</f>
        <v/>
      </c>
      <c r="J120" s="151" t="str">
        <f>IF(E120="","",IF($C$7&lt;36,0,IF($C$7&gt;48,IF(E120="computer",F120*Hulpsheets!$BA$4,F120*Hulpsheets!$BA$5),IF(E120="computer",F120*Hulpsheets!$BA$4,F120*Hulpsheets!$BA$5)*($C$7-36)/12)))</f>
        <v/>
      </c>
      <c r="K120" s="151" t="str">
        <f>IF(E120="","",IF($C$7&lt;48,0,IF($C$7&gt;48,IF(E120="computer",F120*Hulpsheets!$BB$4,F120*Hulpsheets!$BB$5),IF(E120="computer",F120*Hulpsheets!$BB$4,F120*Hulpsheets!$BB$5)*($C$7-48)/12)))</f>
        <v/>
      </c>
      <c r="L120" s="429" t="s">
        <v>120</v>
      </c>
      <c r="M120" s="257" t="str">
        <f>IF(LEN($C$5)&lt;=1,
    "",
    IF(
        OR($C$5="Overige (zorg-)instellingen",$C$5="Onderneming"),
        IF(Basisgegevens!$C$5="Ja",
            IFERROR(
                INDEX(Hulpsheets!$AO$3:$AR$18,
                    MATCH($C$9,Hulpsheets!$AN$3:$AN$18,0),
                    MATCH($C$6,Hulpsheets!$AO$3:$AR$3,0)
                ),
                ""
            ),
            IFERROR(
                INDEX(Hulpsheets!$AH$3:$AK$18,
                    MATCH($C$9,Hulpsheets!$AG$3:$AG$18,0),
                    MATCH($C$6,Hulpsheets!$AH$3:$AK$3,0)
                ),
                ""
            )
        ),
        IF($L120="Niet-economische activiteit",
            100%,
            IF(Basisgegevens!$C$5="Ja",
                IFERROR(
                    INDEX(Hulpsheets!$AO$3:$AR$18,
                        MATCH($C$9,Hulpsheets!$AN$3:$AN$18,0),
                        MATCH($C$6,Hulpsheets!$AO$3:$AR$3,0)
                    ),
                    ""
                ),
                IFERROR(
                    INDEX(Hulpsheets!$AH$3:$AK$18,
                        MATCH($C$9,Hulpsheets!$AG$3:$AG$18,0),
                        MATCH($C$6,Hulpsheets!$AH$3:$AK$3,0)
                    ),
                    ""
                )
            )
        )
    )
)</f>
        <v/>
      </c>
      <c r="N120" s="397">
        <f t="shared" si="31"/>
        <v>0</v>
      </c>
      <c r="O120" s="77" t="str">
        <f t="shared" si="32"/>
        <v/>
      </c>
      <c r="P120" s="86" t="str">
        <f t="shared" si="33"/>
        <v/>
      </c>
      <c r="R120" s="404"/>
      <c r="S120" s="407" t="str">
        <f t="shared" si="38"/>
        <v/>
      </c>
      <c r="T120" s="130" t="str">
        <f t="shared" si="34"/>
        <v/>
      </c>
      <c r="U120" s="70"/>
      <c r="V120" s="404"/>
      <c r="W120" s="70"/>
      <c r="X120" s="404"/>
      <c r="Z120" s="407" t="str">
        <f t="shared" si="39"/>
        <v/>
      </c>
      <c r="AA120" s="130" t="str">
        <f t="shared" si="35"/>
        <v/>
      </c>
      <c r="AB120" s="407" t="str">
        <f t="shared" si="36"/>
        <v/>
      </c>
      <c r="AC120" s="130" t="str">
        <f t="shared" si="37"/>
        <v/>
      </c>
      <c r="AD120" s="461"/>
    </row>
    <row r="121" spans="2:30" ht="13.5" hidden="1" outlineLevel="1" thickBot="1" x14ac:dyDescent="0.25">
      <c r="B121" s="514"/>
      <c r="C121" s="515"/>
      <c r="D121" s="515"/>
      <c r="E121" s="19"/>
      <c r="F121" s="141"/>
      <c r="G121" s="151" t="str">
        <f>IF(E121="","",IF($C$7&gt;12,IF(E121="computer",F121*Hulpsheets!$AX$4,F121*Hulpsheets!$AX$5),(IF(E121="computer",F121*Hulpsheets!$AX$4,F121*Hulpsheets!$AX$5)*$C$7/12)))</f>
        <v/>
      </c>
      <c r="H121" s="151" t="str">
        <f>IF(E121="","",IF($C$7&lt;13,0,IF($C$7&gt;24,IF(E121="computer",F121*Hulpsheets!$AY$4,F121*Hulpsheets!$AY$5),IF(E121="computer",F121*Hulpsheets!$AY$4,F121*Hulpsheets!$AY$5)*($C$7-12)/12)))</f>
        <v/>
      </c>
      <c r="I121" s="151" t="str">
        <f>IF(E121="","",IF($C$7&lt;24,0,IF($C$7&gt;36,IF(E121="computer",F121*Hulpsheets!$AZ$4,F121*Hulpsheets!$AZ$5),IF(E121="computer",F121*Hulpsheets!$AZ$4,F121*Hulpsheets!$AZ$5)*($C$7-24)/12)))</f>
        <v/>
      </c>
      <c r="J121" s="151" t="str">
        <f>IF(E121="","",IF($C$7&lt;36,0,IF($C$7&gt;48,IF(E121="computer",F121*Hulpsheets!$BA$4,F121*Hulpsheets!$BA$5),IF(E121="computer",F121*Hulpsheets!$BA$4,F121*Hulpsheets!$BA$5)*($C$7-36)/12)))</f>
        <v/>
      </c>
      <c r="K121" s="151" t="str">
        <f>IF(E121="","",IF($C$7&lt;48,0,IF($C$7&gt;48,IF(E121="computer",F121*Hulpsheets!$BB$4,F121*Hulpsheets!$BB$5),IF(E121="computer",F121*Hulpsheets!$BB$4,F121*Hulpsheets!$BB$5)*($C$7-48)/12)))</f>
        <v/>
      </c>
      <c r="L121" s="429" t="s">
        <v>120</v>
      </c>
      <c r="M121" s="257" t="str">
        <f>IF(LEN($C$5)&lt;=1,
    "",
    IF(
        OR($C$5="Overige (zorg-)instellingen",$C$5="Onderneming"),
        IF(Basisgegevens!$C$5="Ja",
            IFERROR(
                INDEX(Hulpsheets!$AO$3:$AR$18,
                    MATCH($C$9,Hulpsheets!$AN$3:$AN$18,0),
                    MATCH($C$6,Hulpsheets!$AO$3:$AR$3,0)
                ),
                ""
            ),
            IFERROR(
                INDEX(Hulpsheets!$AH$3:$AK$18,
                    MATCH($C$9,Hulpsheets!$AG$3:$AG$18,0),
                    MATCH($C$6,Hulpsheets!$AH$3:$AK$3,0)
                ),
                ""
            )
        ),
        IF($L121="Niet-economische activiteit",
            100%,
            IF(Basisgegevens!$C$5="Ja",
                IFERROR(
                    INDEX(Hulpsheets!$AO$3:$AR$18,
                        MATCH($C$9,Hulpsheets!$AN$3:$AN$18,0),
                        MATCH($C$6,Hulpsheets!$AO$3:$AR$3,0)
                    ),
                    ""
                ),
                IFERROR(
                    INDEX(Hulpsheets!$AH$3:$AK$18,
                        MATCH($C$9,Hulpsheets!$AG$3:$AG$18,0),
                        MATCH($C$6,Hulpsheets!$AH$3:$AK$3,0)
                    ),
                    ""
                )
            )
        )
    )
)</f>
        <v/>
      </c>
      <c r="N121" s="397">
        <f t="shared" si="31"/>
        <v>0</v>
      </c>
      <c r="O121" s="77" t="str">
        <f t="shared" si="32"/>
        <v/>
      </c>
      <c r="P121" s="86" t="str">
        <f t="shared" si="33"/>
        <v/>
      </c>
      <c r="R121" s="404"/>
      <c r="S121" s="407" t="str">
        <f t="shared" si="38"/>
        <v/>
      </c>
      <c r="T121" s="130" t="str">
        <f t="shared" si="34"/>
        <v/>
      </c>
      <c r="U121" s="70"/>
      <c r="V121" s="404"/>
      <c r="W121" s="70"/>
      <c r="X121" s="404"/>
      <c r="Z121" s="407" t="str">
        <f t="shared" si="39"/>
        <v/>
      </c>
      <c r="AA121" s="130" t="str">
        <f t="shared" si="35"/>
        <v/>
      </c>
      <c r="AB121" s="407" t="str">
        <f t="shared" si="36"/>
        <v/>
      </c>
      <c r="AC121" s="130" t="str">
        <f t="shared" si="37"/>
        <v/>
      </c>
      <c r="AD121" s="461"/>
    </row>
    <row r="122" spans="2:30" ht="13.5" hidden="1" outlineLevel="1" thickBot="1" x14ac:dyDescent="0.25">
      <c r="B122" s="514"/>
      <c r="C122" s="515"/>
      <c r="D122" s="515"/>
      <c r="E122" s="19"/>
      <c r="F122" s="141"/>
      <c r="G122" s="151" t="str">
        <f>IF(E122="","",IF($C$7&gt;12,IF(E122="computer",F122*Hulpsheets!$AX$4,F122*Hulpsheets!$AX$5),(IF(E122="computer",F122*Hulpsheets!$AX$4,F122*Hulpsheets!$AX$5)*$C$7/12)))</f>
        <v/>
      </c>
      <c r="H122" s="151" t="str">
        <f>IF(E122="","",IF($C$7&lt;13,0,IF($C$7&gt;24,IF(E122="computer",F122*Hulpsheets!$AY$4,F122*Hulpsheets!$AY$5),IF(E122="computer",F122*Hulpsheets!$AY$4,F122*Hulpsheets!$AY$5)*($C$7-12)/12)))</f>
        <v/>
      </c>
      <c r="I122" s="151" t="str">
        <f>IF(E122="","",IF($C$7&lt;24,0,IF($C$7&gt;36,IF(E122="computer",F122*Hulpsheets!$AZ$4,F122*Hulpsheets!$AZ$5),IF(E122="computer",F122*Hulpsheets!$AZ$4,F122*Hulpsheets!$AZ$5)*($C$7-24)/12)))</f>
        <v/>
      </c>
      <c r="J122" s="151" t="str">
        <f>IF(E122="","",IF($C$7&lt;36,0,IF($C$7&gt;48,IF(E122="computer",F122*Hulpsheets!$BA$4,F122*Hulpsheets!$BA$5),IF(E122="computer",F122*Hulpsheets!$BA$4,F122*Hulpsheets!$BA$5)*($C$7-36)/12)))</f>
        <v/>
      </c>
      <c r="K122" s="151" t="str">
        <f>IF(E122="","",IF($C$7&lt;48,0,IF($C$7&gt;48,IF(E122="computer",F122*Hulpsheets!$BB$4,F122*Hulpsheets!$BB$5),IF(E122="computer",F122*Hulpsheets!$BB$4,F122*Hulpsheets!$BB$5)*($C$7-48)/12)))</f>
        <v/>
      </c>
      <c r="L122" s="429" t="s">
        <v>120</v>
      </c>
      <c r="M122" s="257" t="str">
        <f>IF(LEN($C$5)&lt;=1,
    "",
    IF(
        OR($C$5="Overige (zorg-)instellingen",$C$5="Onderneming"),
        IF(Basisgegevens!$C$5="Ja",
            IFERROR(
                INDEX(Hulpsheets!$AO$3:$AR$18,
                    MATCH($C$9,Hulpsheets!$AN$3:$AN$18,0),
                    MATCH($C$6,Hulpsheets!$AO$3:$AR$3,0)
                ),
                ""
            ),
            IFERROR(
                INDEX(Hulpsheets!$AH$3:$AK$18,
                    MATCH($C$9,Hulpsheets!$AG$3:$AG$18,0),
                    MATCH($C$6,Hulpsheets!$AH$3:$AK$3,0)
                ),
                ""
            )
        ),
        IF($L122="Niet-economische activiteit",
            100%,
            IF(Basisgegevens!$C$5="Ja",
                IFERROR(
                    INDEX(Hulpsheets!$AO$3:$AR$18,
                        MATCH($C$9,Hulpsheets!$AN$3:$AN$18,0),
                        MATCH($C$6,Hulpsheets!$AO$3:$AR$3,0)
                    ),
                    ""
                ),
                IFERROR(
                    INDEX(Hulpsheets!$AH$3:$AK$18,
                        MATCH($C$9,Hulpsheets!$AG$3:$AG$18,0),
                        MATCH($C$6,Hulpsheets!$AH$3:$AK$3,0)
                    ),
                    ""
                )
            )
        )
    )
)</f>
        <v/>
      </c>
      <c r="N122" s="397">
        <f t="shared" si="31"/>
        <v>0</v>
      </c>
      <c r="O122" s="77" t="str">
        <f t="shared" si="32"/>
        <v/>
      </c>
      <c r="P122" s="86" t="str">
        <f t="shared" si="33"/>
        <v/>
      </c>
      <c r="R122" s="404"/>
      <c r="S122" s="407" t="str">
        <f t="shared" si="38"/>
        <v/>
      </c>
      <c r="T122" s="130" t="str">
        <f t="shared" si="34"/>
        <v/>
      </c>
      <c r="U122" s="70"/>
      <c r="V122" s="404"/>
      <c r="W122" s="70"/>
      <c r="X122" s="404"/>
      <c r="Z122" s="407" t="str">
        <f t="shared" si="39"/>
        <v/>
      </c>
      <c r="AA122" s="130" t="str">
        <f t="shared" si="35"/>
        <v/>
      </c>
      <c r="AB122" s="407" t="str">
        <f t="shared" si="36"/>
        <v/>
      </c>
      <c r="AC122" s="130" t="str">
        <f t="shared" si="37"/>
        <v/>
      </c>
      <c r="AD122" s="461"/>
    </row>
    <row r="123" spans="2:30" ht="13.5" hidden="1" outlineLevel="1" thickBot="1" x14ac:dyDescent="0.25">
      <c r="B123" s="514"/>
      <c r="C123" s="515"/>
      <c r="D123" s="515"/>
      <c r="E123" s="19"/>
      <c r="F123" s="141"/>
      <c r="G123" s="151" t="str">
        <f>IF(E123="","",IF($C$7&gt;12,IF(E123="computer",F123*Hulpsheets!$AX$4,F123*Hulpsheets!$AX$5),(IF(E123="computer",F123*Hulpsheets!$AX$4,F123*Hulpsheets!$AX$5)*$C$7/12)))</f>
        <v/>
      </c>
      <c r="H123" s="151" t="str">
        <f>IF(E123="","",IF($C$7&lt;13,0,IF($C$7&gt;24,IF(E123="computer",F123*Hulpsheets!$AY$4,F123*Hulpsheets!$AY$5),IF(E123="computer",F123*Hulpsheets!$AY$4,F123*Hulpsheets!$AY$5)*($C$7-12)/12)))</f>
        <v/>
      </c>
      <c r="I123" s="151" t="str">
        <f>IF(E123="","",IF($C$7&lt;24,0,IF($C$7&gt;36,IF(E123="computer",F123*Hulpsheets!$AZ$4,F123*Hulpsheets!$AZ$5),IF(E123="computer",F123*Hulpsheets!$AZ$4,F123*Hulpsheets!$AZ$5)*($C$7-24)/12)))</f>
        <v/>
      </c>
      <c r="J123" s="151" t="str">
        <f>IF(E123="","",IF($C$7&lt;36,0,IF($C$7&gt;48,IF(E123="computer",F123*Hulpsheets!$BA$4,F123*Hulpsheets!$BA$5),IF(E123="computer",F123*Hulpsheets!$BA$4,F123*Hulpsheets!$BA$5)*($C$7-36)/12)))</f>
        <v/>
      </c>
      <c r="K123" s="151" t="str">
        <f>IF(E123="","",IF($C$7&lt;48,0,IF($C$7&gt;48,IF(E123="computer",F123*Hulpsheets!$BB$4,F123*Hulpsheets!$BB$5),IF(E123="computer",F123*Hulpsheets!$BB$4,F123*Hulpsheets!$BB$5)*($C$7-48)/12)))</f>
        <v/>
      </c>
      <c r="L123" s="429" t="s">
        <v>120</v>
      </c>
      <c r="M123" s="257" t="str">
        <f>IF(LEN($C$5)&lt;=1,
    "",
    IF(
        OR($C$5="Overige (zorg-)instellingen",$C$5="Onderneming"),
        IF(Basisgegevens!$C$5="Ja",
            IFERROR(
                INDEX(Hulpsheets!$AO$3:$AR$18,
                    MATCH($C$9,Hulpsheets!$AN$3:$AN$18,0),
                    MATCH($C$6,Hulpsheets!$AO$3:$AR$3,0)
                ),
                ""
            ),
            IFERROR(
                INDEX(Hulpsheets!$AH$3:$AK$18,
                    MATCH($C$9,Hulpsheets!$AG$3:$AG$18,0),
                    MATCH($C$6,Hulpsheets!$AH$3:$AK$3,0)
                ),
                ""
            )
        ),
        IF($L123="Niet-economische activiteit",
            100%,
            IF(Basisgegevens!$C$5="Ja",
                IFERROR(
                    INDEX(Hulpsheets!$AO$3:$AR$18,
                        MATCH($C$9,Hulpsheets!$AN$3:$AN$18,0),
                        MATCH($C$6,Hulpsheets!$AO$3:$AR$3,0)
                    ),
                    ""
                ),
                IFERROR(
                    INDEX(Hulpsheets!$AH$3:$AK$18,
                        MATCH($C$9,Hulpsheets!$AG$3:$AG$18,0),
                        MATCH($C$6,Hulpsheets!$AH$3:$AK$3,0)
                    ),
                    ""
                )
            )
        )
    )
)</f>
        <v/>
      </c>
      <c r="N123" s="397">
        <f t="shared" si="31"/>
        <v>0</v>
      </c>
      <c r="O123" s="77" t="str">
        <f t="shared" si="32"/>
        <v/>
      </c>
      <c r="P123" s="86" t="str">
        <f t="shared" si="33"/>
        <v/>
      </c>
      <c r="R123" s="404"/>
      <c r="S123" s="407" t="str">
        <f t="shared" si="38"/>
        <v/>
      </c>
      <c r="T123" s="130" t="str">
        <f t="shared" si="34"/>
        <v/>
      </c>
      <c r="U123" s="70"/>
      <c r="V123" s="404"/>
      <c r="W123" s="70"/>
      <c r="X123" s="404"/>
      <c r="Z123" s="407" t="str">
        <f t="shared" si="39"/>
        <v/>
      </c>
      <c r="AA123" s="130" t="str">
        <f t="shared" si="35"/>
        <v/>
      </c>
      <c r="AB123" s="407" t="str">
        <f t="shared" si="36"/>
        <v/>
      </c>
      <c r="AC123" s="130" t="str">
        <f t="shared" si="37"/>
        <v/>
      </c>
      <c r="AD123" s="461"/>
    </row>
    <row r="124" spans="2:30" ht="13.5" hidden="1" outlineLevel="1" thickBot="1" x14ac:dyDescent="0.25">
      <c r="B124" s="514"/>
      <c r="C124" s="515"/>
      <c r="D124" s="515"/>
      <c r="E124" s="19"/>
      <c r="F124" s="141"/>
      <c r="G124" s="151" t="str">
        <f>IF(E124="","",IF($C$7&gt;12,IF(E124="computer",F124*Hulpsheets!$AX$4,F124*Hulpsheets!$AX$5),(IF(E124="computer",F124*Hulpsheets!$AX$4,F124*Hulpsheets!$AX$5)*$C$7/12)))</f>
        <v/>
      </c>
      <c r="H124" s="151" t="str">
        <f>IF(E124="","",IF($C$7&lt;13,0,IF($C$7&gt;24,IF(E124="computer",F124*Hulpsheets!$AY$4,F124*Hulpsheets!$AY$5),IF(E124="computer",F124*Hulpsheets!$AY$4,F124*Hulpsheets!$AY$5)*($C$7-12)/12)))</f>
        <v/>
      </c>
      <c r="I124" s="151" t="str">
        <f>IF(E124="","",IF($C$7&lt;24,0,IF($C$7&gt;36,IF(E124="computer",F124*Hulpsheets!$AZ$4,F124*Hulpsheets!$AZ$5),IF(E124="computer",F124*Hulpsheets!$AZ$4,F124*Hulpsheets!$AZ$5)*($C$7-24)/12)))</f>
        <v/>
      </c>
      <c r="J124" s="151" t="str">
        <f>IF(E124="","",IF($C$7&lt;36,0,IF($C$7&gt;48,IF(E124="computer",F124*Hulpsheets!$BA$4,F124*Hulpsheets!$BA$5),IF(E124="computer",F124*Hulpsheets!$BA$4,F124*Hulpsheets!$BA$5)*($C$7-36)/12)))</f>
        <v/>
      </c>
      <c r="K124" s="151" t="str">
        <f>IF(E124="","",IF($C$7&lt;48,0,IF($C$7&gt;48,IF(E124="computer",F124*Hulpsheets!$BB$4,F124*Hulpsheets!$BB$5),IF(E124="computer",F124*Hulpsheets!$BB$4,F124*Hulpsheets!$BB$5)*($C$7-48)/12)))</f>
        <v/>
      </c>
      <c r="L124" s="429" t="s">
        <v>120</v>
      </c>
      <c r="M124" s="257" t="str">
        <f>IF(LEN($C$5)&lt;=1,
    "",
    IF(
        OR($C$5="Overige (zorg-)instellingen",$C$5="Onderneming"),
        IF(Basisgegevens!$C$5="Ja",
            IFERROR(
                INDEX(Hulpsheets!$AO$3:$AR$18,
                    MATCH($C$9,Hulpsheets!$AN$3:$AN$18,0),
                    MATCH($C$6,Hulpsheets!$AO$3:$AR$3,0)
                ),
                ""
            ),
            IFERROR(
                INDEX(Hulpsheets!$AH$3:$AK$18,
                    MATCH($C$9,Hulpsheets!$AG$3:$AG$18,0),
                    MATCH($C$6,Hulpsheets!$AH$3:$AK$3,0)
                ),
                ""
            )
        ),
        IF($L124="Niet-economische activiteit",
            100%,
            IF(Basisgegevens!$C$5="Ja",
                IFERROR(
                    INDEX(Hulpsheets!$AO$3:$AR$18,
                        MATCH($C$9,Hulpsheets!$AN$3:$AN$18,0),
                        MATCH($C$6,Hulpsheets!$AO$3:$AR$3,0)
                    ),
                    ""
                ),
                IFERROR(
                    INDEX(Hulpsheets!$AH$3:$AK$18,
                        MATCH($C$9,Hulpsheets!$AG$3:$AG$18,0),
                        MATCH($C$6,Hulpsheets!$AH$3:$AK$3,0)
                    ),
                    ""
                )
            )
        )
    )
)</f>
        <v/>
      </c>
      <c r="N124" s="397">
        <f t="shared" si="31"/>
        <v>0</v>
      </c>
      <c r="O124" s="77" t="str">
        <f t="shared" si="32"/>
        <v/>
      </c>
      <c r="P124" s="86" t="str">
        <f t="shared" si="33"/>
        <v/>
      </c>
      <c r="R124" s="404"/>
      <c r="S124" s="407" t="str">
        <f t="shared" si="38"/>
        <v/>
      </c>
      <c r="T124" s="130" t="str">
        <f t="shared" si="34"/>
        <v/>
      </c>
      <c r="U124" s="70"/>
      <c r="V124" s="404"/>
      <c r="W124" s="70"/>
      <c r="X124" s="404"/>
      <c r="Z124" s="407" t="str">
        <f t="shared" si="39"/>
        <v/>
      </c>
      <c r="AA124" s="130" t="str">
        <f t="shared" si="35"/>
        <v/>
      </c>
      <c r="AB124" s="407" t="str">
        <f t="shared" si="36"/>
        <v/>
      </c>
      <c r="AC124" s="130" t="str">
        <f t="shared" si="37"/>
        <v/>
      </c>
      <c r="AD124" s="461"/>
    </row>
    <row r="125" spans="2:30" ht="13.5" hidden="1" outlineLevel="1" thickBot="1" x14ac:dyDescent="0.25">
      <c r="B125" s="514"/>
      <c r="C125" s="515"/>
      <c r="D125" s="515"/>
      <c r="E125" s="19"/>
      <c r="F125" s="141"/>
      <c r="G125" s="151" t="str">
        <f>IF(E125="","",IF($C$7&gt;12,IF(E125="computer",F125*Hulpsheets!$AX$4,F125*Hulpsheets!$AX$5),(IF(E125="computer",F125*Hulpsheets!$AX$4,F125*Hulpsheets!$AX$5)*$C$7/12)))</f>
        <v/>
      </c>
      <c r="H125" s="151" t="str">
        <f>IF(E125="","",IF($C$7&lt;13,0,IF($C$7&gt;24,IF(E125="computer",F125*Hulpsheets!$AY$4,F125*Hulpsheets!$AY$5),IF(E125="computer",F125*Hulpsheets!$AY$4,F125*Hulpsheets!$AY$5)*($C$7-12)/12)))</f>
        <v/>
      </c>
      <c r="I125" s="151" t="str">
        <f>IF(E125="","",IF($C$7&lt;24,0,IF($C$7&gt;36,IF(E125="computer",F125*Hulpsheets!$AZ$4,F125*Hulpsheets!$AZ$5),IF(E125="computer",F125*Hulpsheets!$AZ$4,F125*Hulpsheets!$AZ$5)*($C$7-24)/12)))</f>
        <v/>
      </c>
      <c r="J125" s="151" t="str">
        <f>IF(E125="","",IF($C$7&lt;36,0,IF($C$7&gt;48,IF(E125="computer",F125*Hulpsheets!$BA$4,F125*Hulpsheets!$BA$5),IF(E125="computer",F125*Hulpsheets!$BA$4,F125*Hulpsheets!$BA$5)*($C$7-36)/12)))</f>
        <v/>
      </c>
      <c r="K125" s="151" t="str">
        <f>IF(E125="","",IF($C$7&lt;48,0,IF($C$7&gt;48,IF(E125="computer",F125*Hulpsheets!$BB$4,F125*Hulpsheets!$BB$5),IF(E125="computer",F125*Hulpsheets!$BB$4,F125*Hulpsheets!$BB$5)*($C$7-48)/12)))</f>
        <v/>
      </c>
      <c r="L125" s="429" t="s">
        <v>120</v>
      </c>
      <c r="M125" s="257" t="str">
        <f>IF(LEN($C$5)&lt;=1,
    "",
    IF(
        OR($C$5="Overige (zorg-)instellingen",$C$5="Onderneming"),
        IF(Basisgegevens!$C$5="Ja",
            IFERROR(
                INDEX(Hulpsheets!$AO$3:$AR$18,
                    MATCH($C$9,Hulpsheets!$AN$3:$AN$18,0),
                    MATCH($C$6,Hulpsheets!$AO$3:$AR$3,0)
                ),
                ""
            ),
            IFERROR(
                INDEX(Hulpsheets!$AH$3:$AK$18,
                    MATCH($C$9,Hulpsheets!$AG$3:$AG$18,0),
                    MATCH($C$6,Hulpsheets!$AH$3:$AK$3,0)
                ),
                ""
            )
        ),
        IF($L125="Niet-economische activiteit",
            100%,
            IF(Basisgegevens!$C$5="Ja",
                IFERROR(
                    INDEX(Hulpsheets!$AO$3:$AR$18,
                        MATCH($C$9,Hulpsheets!$AN$3:$AN$18,0),
                        MATCH($C$6,Hulpsheets!$AO$3:$AR$3,0)
                    ),
                    ""
                ),
                IFERROR(
                    INDEX(Hulpsheets!$AH$3:$AK$18,
                        MATCH($C$9,Hulpsheets!$AG$3:$AG$18,0),
                        MATCH($C$6,Hulpsheets!$AH$3:$AK$3,0)
                    ),
                    ""
                )
            )
        )
    )
)</f>
        <v/>
      </c>
      <c r="N125" s="397">
        <f t="shared" si="31"/>
        <v>0</v>
      </c>
      <c r="O125" s="77" t="str">
        <f t="shared" si="32"/>
        <v/>
      </c>
      <c r="P125" s="86" t="str">
        <f t="shared" si="33"/>
        <v/>
      </c>
      <c r="R125" s="404"/>
      <c r="S125" s="407" t="str">
        <f t="shared" si="38"/>
        <v/>
      </c>
      <c r="T125" s="130" t="str">
        <f t="shared" si="34"/>
        <v/>
      </c>
      <c r="U125" s="70"/>
      <c r="V125" s="404"/>
      <c r="W125" s="70"/>
      <c r="X125" s="404"/>
      <c r="Z125" s="407" t="str">
        <f t="shared" si="39"/>
        <v/>
      </c>
      <c r="AA125" s="130" t="str">
        <f t="shared" si="35"/>
        <v/>
      </c>
      <c r="AB125" s="407" t="str">
        <f t="shared" si="36"/>
        <v/>
      </c>
      <c r="AC125" s="130" t="str">
        <f t="shared" si="37"/>
        <v/>
      </c>
      <c r="AD125" s="461"/>
    </row>
    <row r="126" spans="2:30" ht="13.5" hidden="1" outlineLevel="1" thickBot="1" x14ac:dyDescent="0.25">
      <c r="B126" s="514"/>
      <c r="C126" s="515"/>
      <c r="D126" s="515"/>
      <c r="E126" s="19"/>
      <c r="F126" s="141"/>
      <c r="G126" s="151" t="str">
        <f>IF(E126="","",IF($C$7&gt;12,IF(E126="computer",F126*Hulpsheets!$AX$4,F126*Hulpsheets!$AX$5),(IF(E126="computer",F126*Hulpsheets!$AX$4,F126*Hulpsheets!$AX$5)*$C$7/12)))</f>
        <v/>
      </c>
      <c r="H126" s="151" t="str">
        <f>IF(E126="","",IF($C$7&lt;13,0,IF($C$7&gt;24,IF(E126="computer",F126*Hulpsheets!$AY$4,F126*Hulpsheets!$AY$5),IF(E126="computer",F126*Hulpsheets!$AY$4,F126*Hulpsheets!$AY$5)*($C$7-12)/12)))</f>
        <v/>
      </c>
      <c r="I126" s="151" t="str">
        <f>IF(E126="","",IF($C$7&lt;24,0,IF($C$7&gt;36,IF(E126="computer",F126*Hulpsheets!$AZ$4,F126*Hulpsheets!$AZ$5),IF(E126="computer",F126*Hulpsheets!$AZ$4,F126*Hulpsheets!$AZ$5)*($C$7-24)/12)))</f>
        <v/>
      </c>
      <c r="J126" s="151" t="str">
        <f>IF(E126="","",IF($C$7&lt;36,0,IF($C$7&gt;48,IF(E126="computer",F126*Hulpsheets!$BA$4,F126*Hulpsheets!$BA$5),IF(E126="computer",F126*Hulpsheets!$BA$4,F126*Hulpsheets!$BA$5)*($C$7-36)/12)))</f>
        <v/>
      </c>
      <c r="K126" s="151" t="str">
        <f>IF(E126="","",IF($C$7&lt;48,0,IF($C$7&gt;48,IF(E126="computer",F126*Hulpsheets!$BB$4,F126*Hulpsheets!$BB$5),IF(E126="computer",F126*Hulpsheets!$BB$4,F126*Hulpsheets!$BB$5)*($C$7-48)/12)))</f>
        <v/>
      </c>
      <c r="L126" s="429" t="s">
        <v>120</v>
      </c>
      <c r="M126" s="257" t="str">
        <f>IF(LEN($C$5)&lt;=1,
    "",
    IF(
        OR($C$5="Overige (zorg-)instellingen",$C$5="Onderneming"),
        IF(Basisgegevens!$C$5="Ja",
            IFERROR(
                INDEX(Hulpsheets!$AO$3:$AR$18,
                    MATCH($C$9,Hulpsheets!$AN$3:$AN$18,0),
                    MATCH($C$6,Hulpsheets!$AO$3:$AR$3,0)
                ),
                ""
            ),
            IFERROR(
                INDEX(Hulpsheets!$AH$3:$AK$18,
                    MATCH($C$9,Hulpsheets!$AG$3:$AG$18,0),
                    MATCH($C$6,Hulpsheets!$AH$3:$AK$3,0)
                ),
                ""
            )
        ),
        IF($L126="Niet-economische activiteit",
            100%,
            IF(Basisgegevens!$C$5="Ja",
                IFERROR(
                    INDEX(Hulpsheets!$AO$3:$AR$18,
                        MATCH($C$9,Hulpsheets!$AN$3:$AN$18,0),
                        MATCH($C$6,Hulpsheets!$AO$3:$AR$3,0)
                    ),
                    ""
                ),
                IFERROR(
                    INDEX(Hulpsheets!$AH$3:$AK$18,
                        MATCH($C$9,Hulpsheets!$AG$3:$AG$18,0),
                        MATCH($C$6,Hulpsheets!$AH$3:$AK$3,0)
                    ),
                    ""
                )
            )
        )
    )
)</f>
        <v/>
      </c>
      <c r="N126" s="397">
        <f t="shared" si="31"/>
        <v>0</v>
      </c>
      <c r="O126" s="77" t="str">
        <f t="shared" si="32"/>
        <v/>
      </c>
      <c r="P126" s="86" t="str">
        <f t="shared" si="33"/>
        <v/>
      </c>
      <c r="R126" s="404"/>
      <c r="S126" s="407" t="str">
        <f t="shared" si="38"/>
        <v/>
      </c>
      <c r="T126" s="130" t="str">
        <f t="shared" si="34"/>
        <v/>
      </c>
      <c r="U126" s="70"/>
      <c r="V126" s="404"/>
      <c r="W126" s="70"/>
      <c r="X126" s="404"/>
      <c r="Z126" s="407" t="str">
        <f t="shared" si="39"/>
        <v/>
      </c>
      <c r="AA126" s="130" t="str">
        <f t="shared" si="35"/>
        <v/>
      </c>
      <c r="AB126" s="407" t="str">
        <f t="shared" si="36"/>
        <v/>
      </c>
      <c r="AC126" s="130" t="str">
        <f t="shared" si="37"/>
        <v/>
      </c>
      <c r="AD126" s="461"/>
    </row>
    <row r="127" spans="2:30" ht="13.5" hidden="1" outlineLevel="1" thickBot="1" x14ac:dyDescent="0.25">
      <c r="B127" s="527"/>
      <c r="C127" s="528"/>
      <c r="D127" s="528"/>
      <c r="E127" s="228"/>
      <c r="F127" s="150"/>
      <c r="G127" s="243" t="str">
        <f>IF(E127="","",IF($C$7&gt;12,IF(E127="computer",F127*Hulpsheets!$AX$4,F127*Hulpsheets!$AX$5),(IF(E127="computer",F127*Hulpsheets!$AX$4,F127*Hulpsheets!$AX$5)*$C$7/12)))</f>
        <v/>
      </c>
      <c r="H127" s="243" t="str">
        <f>IF(E127="","",IF($C$7&lt;13,0,IF($C$7&gt;24,IF(E127="computer",F127*Hulpsheets!$AY$4,F127*Hulpsheets!$AY$5),IF(E127="computer",F127*Hulpsheets!$AY$4,F127*Hulpsheets!$AY$5)*($C$7-12)/12)))</f>
        <v/>
      </c>
      <c r="I127" s="243" t="str">
        <f>IF(E127="","",IF($C$7&lt;24,0,IF($C$7&gt;36,IF(E127="computer",F127*Hulpsheets!$AZ$4,F127*Hulpsheets!$AZ$5),IF(E127="computer",F127*Hulpsheets!$AZ$4,F127*Hulpsheets!$AZ$5)*($C$7-24)/12)))</f>
        <v/>
      </c>
      <c r="J127" s="243" t="str">
        <f>IF(E127="","",IF($C$7&lt;36,0,IF($C$7&gt;48,IF(E127="computer",F127*Hulpsheets!$BA$4,F127*Hulpsheets!$BA$5),IF(E127="computer",F127*Hulpsheets!$BA$4,F127*Hulpsheets!$BA$5)*($C$7-36)/12)))</f>
        <v/>
      </c>
      <c r="K127" s="243" t="str">
        <f>IF(E127="","",IF($C$7&lt;48,0,IF($C$7&gt;48,IF(E127="computer",F127*Hulpsheets!$BB$4,F127*Hulpsheets!$BB$5),IF(E127="computer",F127*Hulpsheets!$BB$4,F127*Hulpsheets!$BB$5)*($C$7-48)/12)))</f>
        <v/>
      </c>
      <c r="L127" s="428" t="s">
        <v>120</v>
      </c>
      <c r="M127" s="427" t="str">
        <f>IF(LEN($C$5)&lt;=1,
    "",
    IF(
        OR($C$5="Overige (zorg-)instellingen",$C$5="Onderneming"),
        IF(Basisgegevens!$C$5="Ja",
            IFERROR(
                INDEX(Hulpsheets!$AO$3:$AR$18,
                    MATCH($C$9,Hulpsheets!$AN$3:$AN$18,0),
                    MATCH($C$6,Hulpsheets!$AO$3:$AR$3,0)
                ),
                ""
            ),
            IFERROR(
                INDEX(Hulpsheets!$AH$3:$AK$18,
                    MATCH($C$9,Hulpsheets!$AG$3:$AG$18,0),
                    MATCH($C$6,Hulpsheets!$AH$3:$AK$3,0)
                ),
                ""
            )
        ),
        IF($L127="Niet-economische activiteit",
            100%,
            IF(Basisgegevens!$C$5="Ja",
                IFERROR(
                    INDEX(Hulpsheets!$AO$3:$AR$18,
                        MATCH($C$9,Hulpsheets!$AN$3:$AN$18,0),
                        MATCH($C$6,Hulpsheets!$AO$3:$AR$3,0)
                    ),
                    ""
                ),
                IFERROR(
                    INDEX(Hulpsheets!$AH$3:$AK$18,
                        MATCH($C$9,Hulpsheets!$AG$3:$AG$18,0),
                        MATCH($C$6,Hulpsheets!$AH$3:$AK$3,0)
                    ),
                    ""
                )
            )
        )
    )
)</f>
        <v/>
      </c>
      <c r="N127" s="397">
        <f t="shared" si="31"/>
        <v>0</v>
      </c>
      <c r="O127" s="87" t="str">
        <f t="shared" si="32"/>
        <v/>
      </c>
      <c r="P127" s="88" t="str">
        <f t="shared" si="33"/>
        <v/>
      </c>
      <c r="R127" s="405"/>
      <c r="S127" s="407" t="str">
        <f t="shared" si="38"/>
        <v/>
      </c>
      <c r="T127" s="365" t="str">
        <f t="shared" si="34"/>
        <v/>
      </c>
      <c r="U127" s="70"/>
      <c r="V127" s="405"/>
      <c r="W127" s="70"/>
      <c r="X127" s="405"/>
      <c r="Z127" s="407" t="str">
        <f t="shared" si="39"/>
        <v/>
      </c>
      <c r="AA127" s="365" t="str">
        <f t="shared" si="35"/>
        <v/>
      </c>
      <c r="AB127" s="407" t="str">
        <f t="shared" si="36"/>
        <v/>
      </c>
      <c r="AC127" s="365" t="str">
        <f t="shared" si="37"/>
        <v/>
      </c>
      <c r="AD127" s="461"/>
    </row>
    <row r="128" spans="2:30" ht="13.5" collapsed="1" thickBot="1" x14ac:dyDescent="0.25">
      <c r="B128" s="32"/>
      <c r="C128" s="32"/>
      <c r="D128" s="103"/>
      <c r="E128" s="110"/>
      <c r="F128" s="110"/>
      <c r="G128" s="111"/>
      <c r="H128" s="112"/>
      <c r="I128" s="29"/>
      <c r="J128" s="111"/>
      <c r="L128" s="418" t="s">
        <v>102</v>
      </c>
      <c r="M128" s="78"/>
      <c r="N128" s="101">
        <f>SUM(N103:N127)</f>
        <v>0</v>
      </c>
      <c r="O128" s="101">
        <f>SUM(O103:O127)</f>
        <v>0</v>
      </c>
      <c r="P128" s="101">
        <f>SUM(P103:P127)</f>
        <v>0</v>
      </c>
      <c r="Q128" s="29"/>
      <c r="R128" s="364">
        <f>SUM(R103:R127)</f>
        <v>0</v>
      </c>
      <c r="S128" s="364">
        <f>SUM(S103:S127)</f>
        <v>0</v>
      </c>
      <c r="T128" s="364">
        <f>SUM(T103:T127)</f>
        <v>0</v>
      </c>
      <c r="V128" s="364">
        <f>SUM(V103:V127)</f>
        <v>0</v>
      </c>
      <c r="W128" s="70"/>
      <c r="X128" s="364">
        <f>SUM(X103:X127)</f>
        <v>0</v>
      </c>
      <c r="Z128" s="364">
        <f>SUM(Z103:Z127)</f>
        <v>0</v>
      </c>
      <c r="AA128" s="364">
        <f>SUM(AA103:AA127)</f>
        <v>0</v>
      </c>
      <c r="AB128" s="364">
        <f>SUM(AB103:AB127)</f>
        <v>0</v>
      </c>
      <c r="AC128" s="364">
        <f>SUM(AC103:AC127)</f>
        <v>0</v>
      </c>
      <c r="AD128" s="462"/>
    </row>
    <row r="129" spans="1:30" ht="13.5" thickBot="1" x14ac:dyDescent="0.25">
      <c r="B129" s="32"/>
      <c r="C129" s="32"/>
      <c r="D129" s="103"/>
      <c r="E129" s="110"/>
      <c r="F129" s="110"/>
      <c r="G129" s="111"/>
      <c r="H129" s="112"/>
      <c r="I129" s="29"/>
      <c r="J129" s="111"/>
      <c r="U129" s="100"/>
      <c r="V129" s="100"/>
      <c r="W129" s="100"/>
      <c r="X129" s="100"/>
      <c r="Z129" s="100"/>
      <c r="AA129" s="100"/>
      <c r="AB129" s="100"/>
    </row>
    <row r="130" spans="1:30" ht="15" customHeight="1" thickBot="1" x14ac:dyDescent="0.25">
      <c r="B130" s="503" t="s">
        <v>122</v>
      </c>
      <c r="C130" s="503"/>
      <c r="D130" s="503"/>
      <c r="E130" s="503"/>
      <c r="F130" s="29"/>
      <c r="I130" s="29"/>
      <c r="P130" s="29"/>
      <c r="Q130" s="29"/>
      <c r="R130" s="406" t="s">
        <v>87</v>
      </c>
      <c r="S130" s="401"/>
      <c r="T130" s="402"/>
      <c r="U130" s="29"/>
      <c r="V130" s="498" t="s">
        <v>61</v>
      </c>
      <c r="W130" s="6"/>
      <c r="X130" s="498" t="s">
        <v>62</v>
      </c>
      <c r="Z130" s="401"/>
      <c r="AA130" s="402"/>
      <c r="AB130" s="412"/>
      <c r="AC130" s="413"/>
      <c r="AD130" s="463"/>
    </row>
    <row r="131" spans="1:30" ht="13.5" thickBot="1" x14ac:dyDescent="0.25">
      <c r="B131" s="106"/>
      <c r="C131" s="106"/>
      <c r="D131" s="107"/>
      <c r="E131" s="107"/>
      <c r="G131" s="107"/>
      <c r="H131" s="108"/>
      <c r="I131" s="95"/>
      <c r="J131" s="107"/>
      <c r="K131" s="107"/>
      <c r="L131" s="107"/>
      <c r="P131" s="29"/>
      <c r="Q131" s="29"/>
      <c r="R131" s="6"/>
      <c r="S131" s="6"/>
      <c r="T131" s="6"/>
      <c r="U131" s="29"/>
      <c r="V131" s="499"/>
      <c r="W131" s="6"/>
      <c r="X131" s="499"/>
      <c r="Z131" s="6"/>
      <c r="AA131" s="6"/>
      <c r="AB131" s="6"/>
      <c r="AC131" s="97"/>
      <c r="AD131" s="97"/>
    </row>
    <row r="132" spans="1:30" ht="21" customHeight="1" thickBot="1" x14ac:dyDescent="0.25">
      <c r="A132" s="120"/>
      <c r="B132" s="504" t="s">
        <v>109</v>
      </c>
      <c r="C132" s="505"/>
      <c r="D132" s="505"/>
      <c r="E132" s="505"/>
      <c r="F132" s="505"/>
      <c r="G132" s="505"/>
      <c r="H132" s="505"/>
      <c r="I132" s="505"/>
      <c r="J132" s="505"/>
      <c r="K132" s="506"/>
      <c r="L132" s="236" t="s">
        <v>235</v>
      </c>
      <c r="M132" s="143" t="s">
        <v>94</v>
      </c>
      <c r="N132" s="237" t="s">
        <v>66</v>
      </c>
      <c r="O132" s="237" t="s">
        <v>95</v>
      </c>
      <c r="P132" s="237" t="s">
        <v>96</v>
      </c>
      <c r="Q132" s="120"/>
      <c r="R132" s="239" t="s">
        <v>68</v>
      </c>
      <c r="S132" s="238" t="s">
        <v>97</v>
      </c>
      <c r="T132" s="238" t="s">
        <v>70</v>
      </c>
      <c r="U132" s="119"/>
      <c r="V132" s="239" t="s">
        <v>68</v>
      </c>
      <c r="W132" s="409"/>
      <c r="X132" s="239" t="s">
        <v>68</v>
      </c>
      <c r="Y132" s="120"/>
      <c r="Z132" s="238" t="s">
        <v>97</v>
      </c>
      <c r="AA132" s="238" t="s">
        <v>70</v>
      </c>
      <c r="AB132" s="238" t="s">
        <v>97</v>
      </c>
      <c r="AC132" s="238" t="s">
        <v>70</v>
      </c>
      <c r="AD132" s="118"/>
    </row>
    <row r="133" spans="1:30" x14ac:dyDescent="0.2">
      <c r="B133" s="507"/>
      <c r="C133" s="508"/>
      <c r="D133" s="508"/>
      <c r="E133" s="508"/>
      <c r="F133" s="508"/>
      <c r="G133" s="508"/>
      <c r="H133" s="508"/>
      <c r="I133" s="508"/>
      <c r="J133" s="508"/>
      <c r="K133" s="509"/>
      <c r="L133" s="429" t="s">
        <v>120</v>
      </c>
      <c r="M133" s="257" t="str">
        <f>IF(LEN($C$5)&lt;=1,
    "",
    IF(
        OR($C$5="Overige (zorg-)instellingen",$C$5="Onderneming"),
        IF(Basisgegevens!$C$5="Ja",
            IFERROR(
                INDEX(Hulpsheets!$AO$3:$AR$18,
                    MATCH($C$9,Hulpsheets!$AN$3:$AN$18,0),
                    MATCH($C$6,Hulpsheets!$AO$3:$AR$3,0)
                ),
                ""
            ),
            IFERROR(
                INDEX(Hulpsheets!$AH$3:$AK$18,
                    MATCH($C$9,Hulpsheets!$AG$3:$AG$18,0),
                    MATCH($C$6,Hulpsheets!$AH$3:$AK$3,0)
                ),
                ""
            )
        ),
        IF($L133="Niet-economische activiteit",
            100%,
            IF(Basisgegevens!$C$5="Ja",
                IFERROR(
                    INDEX(Hulpsheets!$AO$3:$AR$18,
                        MATCH($C$9,Hulpsheets!$AN$3:$AN$18,0),
                        MATCH($C$6,Hulpsheets!$AO$3:$AR$3,0)
                    ),
                    ""
                ),
                IFERROR(
                    INDEX(Hulpsheets!$AH$3:$AK$18,
                        MATCH($C$9,Hulpsheets!$AG$3:$AG$18,0),
                        MATCH($C$6,Hulpsheets!$AH$3:$AK$3,0)
                    ),
                    ""
                )
            )
        )
    )
)</f>
        <v/>
      </c>
      <c r="N133" s="398"/>
      <c r="O133" s="394" t="str">
        <f t="shared" ref="O133:O157" si="40">IFERROR(N133*M133,"")</f>
        <v/>
      </c>
      <c r="P133" s="85" t="str">
        <f t="shared" ref="P133:P157" si="41">IFERROR(N133-O133,"")</f>
        <v/>
      </c>
      <c r="R133" s="404"/>
      <c r="S133" s="403" t="str">
        <f>IFERROR($R133*(1-$M133),"")</f>
        <v/>
      </c>
      <c r="T133" s="130" t="str">
        <f t="shared" ref="T133:T157" si="42">IFERROR(R133-S133,"")</f>
        <v/>
      </c>
      <c r="U133" s="80"/>
      <c r="V133" s="404"/>
      <c r="W133" s="70"/>
      <c r="X133" s="404"/>
      <c r="Z133" s="403" t="str">
        <f>IFERROR($V133*(1-$M133),"")</f>
        <v/>
      </c>
      <c r="AA133" s="130" t="str">
        <f t="shared" ref="AA133:AA157" si="43">IFERROR(V133-Z133,"")</f>
        <v/>
      </c>
      <c r="AB133" s="403" t="str">
        <f t="shared" ref="AB133:AB157" si="44">IFERROR($X133*(1-$M133),"")</f>
        <v/>
      </c>
      <c r="AC133" s="130" t="str">
        <f t="shared" ref="AC133:AC157" si="45">IFERROR(X133-AB133,"")</f>
        <v/>
      </c>
      <c r="AD133" s="461"/>
    </row>
    <row r="134" spans="1:30" x14ac:dyDescent="0.2">
      <c r="B134" s="500"/>
      <c r="C134" s="501"/>
      <c r="D134" s="501"/>
      <c r="E134" s="501"/>
      <c r="F134" s="501"/>
      <c r="G134" s="501"/>
      <c r="H134" s="501"/>
      <c r="I134" s="501"/>
      <c r="J134" s="501"/>
      <c r="K134" s="502"/>
      <c r="L134" s="429" t="s">
        <v>120</v>
      </c>
      <c r="M134" s="257" t="str">
        <f>IF(LEN($C$5)&lt;=1,
    "",
    IF(
        OR($C$5="Overige (zorg-)instellingen",$C$5="Onderneming"),
        IF(Basisgegevens!$C$5="Ja",
            IFERROR(
                INDEX(Hulpsheets!$AO$3:$AR$18,
                    MATCH($C$9,Hulpsheets!$AN$3:$AN$18,0),
                    MATCH($C$6,Hulpsheets!$AO$3:$AR$3,0)
                ),
                ""
            ),
            IFERROR(
                INDEX(Hulpsheets!$AH$3:$AK$18,
                    MATCH($C$9,Hulpsheets!$AG$3:$AG$18,0),
                    MATCH($C$6,Hulpsheets!$AH$3:$AK$3,0)
                ),
                ""
            )
        ),
        IF($L134="Niet-economische activiteit",
            100%,
            IF(Basisgegevens!$C$5="Ja",
                IFERROR(
                    INDEX(Hulpsheets!$AO$3:$AR$18,
                        MATCH($C$9,Hulpsheets!$AN$3:$AN$18,0),
                        MATCH($C$6,Hulpsheets!$AO$3:$AR$3,0)
                    ),
                    ""
                ),
                IFERROR(
                    INDEX(Hulpsheets!$AH$3:$AK$18,
                        MATCH($C$9,Hulpsheets!$AG$3:$AG$18,0),
                        MATCH($C$6,Hulpsheets!$AH$3:$AK$3,0)
                    ),
                    ""
                )
            )
        )
    )
)</f>
        <v/>
      </c>
      <c r="N134" s="399"/>
      <c r="O134" s="395" t="str">
        <f t="shared" si="40"/>
        <v/>
      </c>
      <c r="P134" s="86" t="str">
        <f t="shared" si="41"/>
        <v/>
      </c>
      <c r="R134" s="404"/>
      <c r="S134" s="403" t="str">
        <f t="shared" ref="S134:S157" si="46">IFERROR($R134*(1-$M134),"")</f>
        <v/>
      </c>
      <c r="T134" s="130" t="str">
        <f t="shared" si="42"/>
        <v/>
      </c>
      <c r="U134" s="70"/>
      <c r="V134" s="404"/>
      <c r="W134" s="70"/>
      <c r="X134" s="404"/>
      <c r="Z134" s="403" t="str">
        <f t="shared" ref="Z134:Z157" si="47">IFERROR($V134*(1-$M134),"")</f>
        <v/>
      </c>
      <c r="AA134" s="130" t="str">
        <f t="shared" si="43"/>
        <v/>
      </c>
      <c r="AB134" s="403" t="str">
        <f t="shared" si="44"/>
        <v/>
      </c>
      <c r="AC134" s="130" t="str">
        <f t="shared" si="45"/>
        <v/>
      </c>
      <c r="AD134" s="461"/>
    </row>
    <row r="135" spans="1:30" x14ac:dyDescent="0.2">
      <c r="B135" s="500"/>
      <c r="C135" s="501"/>
      <c r="D135" s="501"/>
      <c r="E135" s="501"/>
      <c r="F135" s="501"/>
      <c r="G135" s="501"/>
      <c r="H135" s="501"/>
      <c r="I135" s="501"/>
      <c r="J135" s="501"/>
      <c r="K135" s="502"/>
      <c r="L135" s="429" t="s">
        <v>120</v>
      </c>
      <c r="M135" s="257" t="str">
        <f>IF(LEN($C$5)&lt;=1,
    "",
    IF(
        OR($C$5="Overige (zorg-)instellingen",$C$5="Onderneming"),
        IF(Basisgegevens!$C$5="Ja",
            IFERROR(
                INDEX(Hulpsheets!$AO$3:$AR$18,
                    MATCH($C$9,Hulpsheets!$AN$3:$AN$18,0),
                    MATCH($C$6,Hulpsheets!$AO$3:$AR$3,0)
                ),
                ""
            ),
            IFERROR(
                INDEX(Hulpsheets!$AH$3:$AK$18,
                    MATCH($C$9,Hulpsheets!$AG$3:$AG$18,0),
                    MATCH($C$6,Hulpsheets!$AH$3:$AK$3,0)
                ),
                ""
            )
        ),
        IF($L135="Niet-economische activiteit",
            100%,
            IF(Basisgegevens!$C$5="Ja",
                IFERROR(
                    INDEX(Hulpsheets!$AO$3:$AR$18,
                        MATCH($C$9,Hulpsheets!$AN$3:$AN$18,0),
                        MATCH($C$6,Hulpsheets!$AO$3:$AR$3,0)
                    ),
                    ""
                ),
                IFERROR(
                    INDEX(Hulpsheets!$AH$3:$AK$18,
                        MATCH($C$9,Hulpsheets!$AG$3:$AG$18,0),
                        MATCH($C$6,Hulpsheets!$AH$3:$AK$3,0)
                    ),
                    ""
                )
            )
        )
    )
)</f>
        <v/>
      </c>
      <c r="N135" s="399"/>
      <c r="O135" s="395" t="str">
        <f t="shared" si="40"/>
        <v/>
      </c>
      <c r="P135" s="86" t="str">
        <f t="shared" si="41"/>
        <v/>
      </c>
      <c r="R135" s="404"/>
      <c r="S135" s="403" t="str">
        <f t="shared" si="46"/>
        <v/>
      </c>
      <c r="T135" s="130" t="str">
        <f t="shared" si="42"/>
        <v/>
      </c>
      <c r="U135" s="70"/>
      <c r="V135" s="404"/>
      <c r="W135" s="70"/>
      <c r="X135" s="404"/>
      <c r="Z135" s="403" t="str">
        <f t="shared" si="47"/>
        <v/>
      </c>
      <c r="AA135" s="130" t="str">
        <f t="shared" si="43"/>
        <v/>
      </c>
      <c r="AB135" s="403" t="str">
        <f t="shared" si="44"/>
        <v/>
      </c>
      <c r="AC135" s="130" t="str">
        <f t="shared" si="45"/>
        <v/>
      </c>
      <c r="AD135" s="461"/>
    </row>
    <row r="136" spans="1:30" x14ac:dyDescent="0.2">
      <c r="B136" s="500"/>
      <c r="C136" s="501"/>
      <c r="D136" s="501"/>
      <c r="E136" s="501"/>
      <c r="F136" s="501"/>
      <c r="G136" s="501"/>
      <c r="H136" s="501"/>
      <c r="I136" s="501"/>
      <c r="J136" s="501"/>
      <c r="K136" s="502"/>
      <c r="L136" s="429" t="s">
        <v>120</v>
      </c>
      <c r="M136" s="257" t="str">
        <f>IF(LEN($C$5)&lt;=1,
    "",
    IF(
        OR($C$5="Overige (zorg-)instellingen",$C$5="Onderneming"),
        IF(Basisgegevens!$C$5="Ja",
            IFERROR(
                INDEX(Hulpsheets!$AO$3:$AR$18,
                    MATCH($C$9,Hulpsheets!$AN$3:$AN$18,0),
                    MATCH($C$6,Hulpsheets!$AO$3:$AR$3,0)
                ),
                ""
            ),
            IFERROR(
                INDEX(Hulpsheets!$AH$3:$AK$18,
                    MATCH($C$9,Hulpsheets!$AG$3:$AG$18,0),
                    MATCH($C$6,Hulpsheets!$AH$3:$AK$3,0)
                ),
                ""
            )
        ),
        IF($L136="Niet-economische activiteit",
            100%,
            IF(Basisgegevens!$C$5="Ja",
                IFERROR(
                    INDEX(Hulpsheets!$AO$3:$AR$18,
                        MATCH($C$9,Hulpsheets!$AN$3:$AN$18,0),
                        MATCH($C$6,Hulpsheets!$AO$3:$AR$3,0)
                    ),
                    ""
                ),
                IFERROR(
                    INDEX(Hulpsheets!$AH$3:$AK$18,
                        MATCH($C$9,Hulpsheets!$AG$3:$AG$18,0),
                        MATCH($C$6,Hulpsheets!$AH$3:$AK$3,0)
                    ),
                    ""
                )
            )
        )
    )
)</f>
        <v/>
      </c>
      <c r="N136" s="399"/>
      <c r="O136" s="395" t="str">
        <f t="shared" si="40"/>
        <v/>
      </c>
      <c r="P136" s="86" t="str">
        <f t="shared" si="41"/>
        <v/>
      </c>
      <c r="R136" s="404"/>
      <c r="S136" s="403" t="str">
        <f t="shared" si="46"/>
        <v/>
      </c>
      <c r="T136" s="130" t="str">
        <f t="shared" si="42"/>
        <v/>
      </c>
      <c r="U136" s="70"/>
      <c r="V136" s="404"/>
      <c r="W136" s="70"/>
      <c r="X136" s="404"/>
      <c r="Z136" s="403" t="str">
        <f t="shared" si="47"/>
        <v/>
      </c>
      <c r="AA136" s="130" t="str">
        <f t="shared" si="43"/>
        <v/>
      </c>
      <c r="AB136" s="403" t="str">
        <f t="shared" si="44"/>
        <v/>
      </c>
      <c r="AC136" s="130" t="str">
        <f t="shared" si="45"/>
        <v/>
      </c>
      <c r="AD136" s="461"/>
    </row>
    <row r="137" spans="1:30" x14ac:dyDescent="0.2">
      <c r="B137" s="500"/>
      <c r="C137" s="501"/>
      <c r="D137" s="501"/>
      <c r="E137" s="501"/>
      <c r="F137" s="501"/>
      <c r="G137" s="501"/>
      <c r="H137" s="501"/>
      <c r="I137" s="501"/>
      <c r="J137" s="501"/>
      <c r="K137" s="502"/>
      <c r="L137" s="429" t="s">
        <v>120</v>
      </c>
      <c r="M137" s="257" t="str">
        <f>IF(LEN($C$5)&lt;=1,
    "",
    IF(
        OR($C$5="Overige (zorg-)instellingen",$C$5="Onderneming"),
        IF(Basisgegevens!$C$5="Ja",
            IFERROR(
                INDEX(Hulpsheets!$AO$3:$AR$18,
                    MATCH($C$9,Hulpsheets!$AN$3:$AN$18,0),
                    MATCH($C$6,Hulpsheets!$AO$3:$AR$3,0)
                ),
                ""
            ),
            IFERROR(
                INDEX(Hulpsheets!$AH$3:$AK$18,
                    MATCH($C$9,Hulpsheets!$AG$3:$AG$18,0),
                    MATCH($C$6,Hulpsheets!$AH$3:$AK$3,0)
                ),
                ""
            )
        ),
        IF($L137="Niet-economische activiteit",
            100%,
            IF(Basisgegevens!$C$5="Ja",
                IFERROR(
                    INDEX(Hulpsheets!$AO$3:$AR$18,
                        MATCH($C$9,Hulpsheets!$AN$3:$AN$18,0),
                        MATCH($C$6,Hulpsheets!$AO$3:$AR$3,0)
                    ),
                    ""
                ),
                IFERROR(
                    INDEX(Hulpsheets!$AH$3:$AK$18,
                        MATCH($C$9,Hulpsheets!$AG$3:$AG$18,0),
                        MATCH($C$6,Hulpsheets!$AH$3:$AK$3,0)
                    ),
                    ""
                )
            )
        )
    )
)</f>
        <v/>
      </c>
      <c r="N137" s="399"/>
      <c r="O137" s="395" t="str">
        <f t="shared" si="40"/>
        <v/>
      </c>
      <c r="P137" s="86" t="str">
        <f t="shared" si="41"/>
        <v/>
      </c>
      <c r="R137" s="404"/>
      <c r="S137" s="403" t="str">
        <f t="shared" si="46"/>
        <v/>
      </c>
      <c r="T137" s="130" t="str">
        <f t="shared" si="42"/>
        <v/>
      </c>
      <c r="U137" s="70"/>
      <c r="V137" s="404"/>
      <c r="W137" s="70"/>
      <c r="X137" s="404"/>
      <c r="Z137" s="403" t="str">
        <f t="shared" si="47"/>
        <v/>
      </c>
      <c r="AA137" s="130" t="str">
        <f t="shared" si="43"/>
        <v/>
      </c>
      <c r="AB137" s="403" t="str">
        <f t="shared" si="44"/>
        <v/>
      </c>
      <c r="AC137" s="130" t="str">
        <f t="shared" si="45"/>
        <v/>
      </c>
      <c r="AD137" s="461"/>
    </row>
    <row r="138" spans="1:30" x14ac:dyDescent="0.2">
      <c r="B138" s="500"/>
      <c r="C138" s="501"/>
      <c r="D138" s="501"/>
      <c r="E138" s="501"/>
      <c r="F138" s="501"/>
      <c r="G138" s="501"/>
      <c r="H138" s="501"/>
      <c r="I138" s="501"/>
      <c r="J138" s="501"/>
      <c r="K138" s="502"/>
      <c r="L138" s="429" t="s">
        <v>120</v>
      </c>
      <c r="M138" s="257" t="str">
        <f>IF(LEN($C$5)&lt;=1,
    "",
    IF(
        OR($C$5="Overige (zorg-)instellingen",$C$5="Onderneming"),
        IF(Basisgegevens!$C$5="Ja",
            IFERROR(
                INDEX(Hulpsheets!$AO$3:$AR$18,
                    MATCH($C$9,Hulpsheets!$AN$3:$AN$18,0),
                    MATCH($C$6,Hulpsheets!$AO$3:$AR$3,0)
                ),
                ""
            ),
            IFERROR(
                INDEX(Hulpsheets!$AH$3:$AK$18,
                    MATCH($C$9,Hulpsheets!$AG$3:$AG$18,0),
                    MATCH($C$6,Hulpsheets!$AH$3:$AK$3,0)
                ),
                ""
            )
        ),
        IF($L138="Niet-economische activiteit",
            100%,
            IF(Basisgegevens!$C$5="Ja",
                IFERROR(
                    INDEX(Hulpsheets!$AO$3:$AR$18,
                        MATCH($C$9,Hulpsheets!$AN$3:$AN$18,0),
                        MATCH($C$6,Hulpsheets!$AO$3:$AR$3,0)
                    ),
                    ""
                ),
                IFERROR(
                    INDEX(Hulpsheets!$AH$3:$AK$18,
                        MATCH($C$9,Hulpsheets!$AG$3:$AG$18,0),
                        MATCH($C$6,Hulpsheets!$AH$3:$AK$3,0)
                    ),
                    ""
                )
            )
        )
    )
)</f>
        <v/>
      </c>
      <c r="N138" s="399"/>
      <c r="O138" s="395" t="str">
        <f t="shared" si="40"/>
        <v/>
      </c>
      <c r="P138" s="86" t="str">
        <f t="shared" si="41"/>
        <v/>
      </c>
      <c r="R138" s="404"/>
      <c r="S138" s="403" t="str">
        <f t="shared" si="46"/>
        <v/>
      </c>
      <c r="T138" s="130" t="str">
        <f t="shared" si="42"/>
        <v/>
      </c>
      <c r="U138" s="70"/>
      <c r="V138" s="404"/>
      <c r="W138" s="70"/>
      <c r="X138" s="404"/>
      <c r="Z138" s="403" t="str">
        <f t="shared" si="47"/>
        <v/>
      </c>
      <c r="AA138" s="130" t="str">
        <f t="shared" si="43"/>
        <v/>
      </c>
      <c r="AB138" s="403" t="str">
        <f t="shared" si="44"/>
        <v/>
      </c>
      <c r="AC138" s="130" t="str">
        <f t="shared" si="45"/>
        <v/>
      </c>
      <c r="AD138" s="461"/>
    </row>
    <row r="139" spans="1:30" x14ac:dyDescent="0.2">
      <c r="B139" s="500"/>
      <c r="C139" s="501"/>
      <c r="D139" s="501"/>
      <c r="E139" s="501"/>
      <c r="F139" s="501"/>
      <c r="G139" s="501"/>
      <c r="H139" s="501"/>
      <c r="I139" s="501"/>
      <c r="J139" s="501"/>
      <c r="K139" s="502"/>
      <c r="L139" s="429" t="s">
        <v>120</v>
      </c>
      <c r="M139" s="257" t="str">
        <f>IF(LEN($C$5)&lt;=1,
    "",
    IF(
        OR($C$5="Overige (zorg-)instellingen",$C$5="Onderneming"),
        IF(Basisgegevens!$C$5="Ja",
            IFERROR(
                INDEX(Hulpsheets!$AO$3:$AR$18,
                    MATCH($C$9,Hulpsheets!$AN$3:$AN$18,0),
                    MATCH($C$6,Hulpsheets!$AO$3:$AR$3,0)
                ),
                ""
            ),
            IFERROR(
                INDEX(Hulpsheets!$AH$3:$AK$18,
                    MATCH($C$9,Hulpsheets!$AG$3:$AG$18,0),
                    MATCH($C$6,Hulpsheets!$AH$3:$AK$3,0)
                ),
                ""
            )
        ),
        IF($L139="Niet-economische activiteit",
            100%,
            IF(Basisgegevens!$C$5="Ja",
                IFERROR(
                    INDEX(Hulpsheets!$AO$3:$AR$18,
                        MATCH($C$9,Hulpsheets!$AN$3:$AN$18,0),
                        MATCH($C$6,Hulpsheets!$AO$3:$AR$3,0)
                    ),
                    ""
                ),
                IFERROR(
                    INDEX(Hulpsheets!$AH$3:$AK$18,
                        MATCH($C$9,Hulpsheets!$AG$3:$AG$18,0),
                        MATCH($C$6,Hulpsheets!$AH$3:$AK$3,0)
                    ),
                    ""
                )
            )
        )
    )
)</f>
        <v/>
      </c>
      <c r="N139" s="399"/>
      <c r="O139" s="395" t="str">
        <f t="shared" si="40"/>
        <v/>
      </c>
      <c r="P139" s="86" t="str">
        <f t="shared" si="41"/>
        <v/>
      </c>
      <c r="R139" s="404"/>
      <c r="S139" s="403" t="str">
        <f t="shared" si="46"/>
        <v/>
      </c>
      <c r="T139" s="130" t="str">
        <f t="shared" si="42"/>
        <v/>
      </c>
      <c r="U139" s="70"/>
      <c r="V139" s="404"/>
      <c r="W139" s="70"/>
      <c r="X139" s="404"/>
      <c r="Z139" s="403" t="str">
        <f t="shared" si="47"/>
        <v/>
      </c>
      <c r="AA139" s="130" t="str">
        <f t="shared" si="43"/>
        <v/>
      </c>
      <c r="AB139" s="403" t="str">
        <f t="shared" si="44"/>
        <v/>
      </c>
      <c r="AC139" s="130" t="str">
        <f t="shared" si="45"/>
        <v/>
      </c>
      <c r="AD139" s="461"/>
    </row>
    <row r="140" spans="1:30" x14ac:dyDescent="0.2">
      <c r="B140" s="500"/>
      <c r="C140" s="501"/>
      <c r="D140" s="501"/>
      <c r="E140" s="501"/>
      <c r="F140" s="501"/>
      <c r="G140" s="501"/>
      <c r="H140" s="501"/>
      <c r="I140" s="501"/>
      <c r="J140" s="501"/>
      <c r="K140" s="502"/>
      <c r="L140" s="429" t="s">
        <v>120</v>
      </c>
      <c r="M140" s="257" t="str">
        <f>IF(LEN($C$5)&lt;=1,
    "",
    IF(
        OR($C$5="Overige (zorg-)instellingen",$C$5="Onderneming"),
        IF(Basisgegevens!$C$5="Ja",
            IFERROR(
                INDEX(Hulpsheets!$AO$3:$AR$18,
                    MATCH($C$9,Hulpsheets!$AN$3:$AN$18,0),
                    MATCH($C$6,Hulpsheets!$AO$3:$AR$3,0)
                ),
                ""
            ),
            IFERROR(
                INDEX(Hulpsheets!$AH$3:$AK$18,
                    MATCH($C$9,Hulpsheets!$AG$3:$AG$18,0),
                    MATCH($C$6,Hulpsheets!$AH$3:$AK$3,0)
                ),
                ""
            )
        ),
        IF($L140="Niet-economische activiteit",
            100%,
            IF(Basisgegevens!$C$5="Ja",
                IFERROR(
                    INDEX(Hulpsheets!$AO$3:$AR$18,
                        MATCH($C$9,Hulpsheets!$AN$3:$AN$18,0),
                        MATCH($C$6,Hulpsheets!$AO$3:$AR$3,0)
                    ),
                    ""
                ),
                IFERROR(
                    INDEX(Hulpsheets!$AH$3:$AK$18,
                        MATCH($C$9,Hulpsheets!$AG$3:$AG$18,0),
                        MATCH($C$6,Hulpsheets!$AH$3:$AK$3,0)
                    ),
                    ""
                )
            )
        )
    )
)</f>
        <v/>
      </c>
      <c r="N140" s="399"/>
      <c r="O140" s="395" t="str">
        <f t="shared" si="40"/>
        <v/>
      </c>
      <c r="P140" s="86" t="str">
        <f t="shared" si="41"/>
        <v/>
      </c>
      <c r="R140" s="404"/>
      <c r="S140" s="403" t="str">
        <f t="shared" si="46"/>
        <v/>
      </c>
      <c r="T140" s="130" t="str">
        <f t="shared" si="42"/>
        <v/>
      </c>
      <c r="U140" s="70"/>
      <c r="V140" s="404"/>
      <c r="W140" s="70"/>
      <c r="X140" s="404"/>
      <c r="Z140" s="403" t="str">
        <f t="shared" si="47"/>
        <v/>
      </c>
      <c r="AA140" s="130" t="str">
        <f t="shared" si="43"/>
        <v/>
      </c>
      <c r="AB140" s="403" t="str">
        <f t="shared" si="44"/>
        <v/>
      </c>
      <c r="AC140" s="130" t="str">
        <f t="shared" si="45"/>
        <v/>
      </c>
      <c r="AD140" s="461"/>
    </row>
    <row r="141" spans="1:30" x14ac:dyDescent="0.2">
      <c r="B141" s="500"/>
      <c r="C141" s="501"/>
      <c r="D141" s="501"/>
      <c r="E141" s="501"/>
      <c r="F141" s="501"/>
      <c r="G141" s="501"/>
      <c r="H141" s="501"/>
      <c r="I141" s="501"/>
      <c r="J141" s="501"/>
      <c r="K141" s="502"/>
      <c r="L141" s="429" t="s">
        <v>120</v>
      </c>
      <c r="M141" s="257" t="str">
        <f>IF(LEN($C$5)&lt;=1,
    "",
    IF(
        OR($C$5="Overige (zorg-)instellingen",$C$5="Onderneming"),
        IF(Basisgegevens!$C$5="Ja",
            IFERROR(
                INDEX(Hulpsheets!$AO$3:$AR$18,
                    MATCH($C$9,Hulpsheets!$AN$3:$AN$18,0),
                    MATCH($C$6,Hulpsheets!$AO$3:$AR$3,0)
                ),
                ""
            ),
            IFERROR(
                INDEX(Hulpsheets!$AH$3:$AK$18,
                    MATCH($C$9,Hulpsheets!$AG$3:$AG$18,0),
                    MATCH($C$6,Hulpsheets!$AH$3:$AK$3,0)
                ),
                ""
            )
        ),
        IF($L141="Niet-economische activiteit",
            100%,
            IF(Basisgegevens!$C$5="Ja",
                IFERROR(
                    INDEX(Hulpsheets!$AO$3:$AR$18,
                        MATCH($C$9,Hulpsheets!$AN$3:$AN$18,0),
                        MATCH($C$6,Hulpsheets!$AO$3:$AR$3,0)
                    ),
                    ""
                ),
                IFERROR(
                    INDEX(Hulpsheets!$AH$3:$AK$18,
                        MATCH($C$9,Hulpsheets!$AG$3:$AG$18,0),
                        MATCH($C$6,Hulpsheets!$AH$3:$AK$3,0)
                    ),
                    ""
                )
            )
        )
    )
)</f>
        <v/>
      </c>
      <c r="N141" s="399"/>
      <c r="O141" s="395" t="str">
        <f t="shared" si="40"/>
        <v/>
      </c>
      <c r="P141" s="86" t="str">
        <f t="shared" si="41"/>
        <v/>
      </c>
      <c r="R141" s="404"/>
      <c r="S141" s="403" t="str">
        <f t="shared" si="46"/>
        <v/>
      </c>
      <c r="T141" s="130" t="str">
        <f t="shared" si="42"/>
        <v/>
      </c>
      <c r="U141" s="70"/>
      <c r="V141" s="404"/>
      <c r="W141" s="70"/>
      <c r="X141" s="404"/>
      <c r="Z141" s="403" t="str">
        <f t="shared" si="47"/>
        <v/>
      </c>
      <c r="AA141" s="130" t="str">
        <f t="shared" si="43"/>
        <v/>
      </c>
      <c r="AB141" s="403" t="str">
        <f t="shared" si="44"/>
        <v/>
      </c>
      <c r="AC141" s="130" t="str">
        <f t="shared" si="45"/>
        <v/>
      </c>
      <c r="AD141" s="461"/>
    </row>
    <row r="142" spans="1:30" x14ac:dyDescent="0.2">
      <c r="B142" s="500"/>
      <c r="C142" s="501"/>
      <c r="D142" s="501"/>
      <c r="E142" s="501"/>
      <c r="F142" s="501"/>
      <c r="G142" s="501"/>
      <c r="H142" s="501"/>
      <c r="I142" s="501"/>
      <c r="J142" s="501"/>
      <c r="K142" s="502"/>
      <c r="L142" s="429" t="s">
        <v>120</v>
      </c>
      <c r="M142" s="257" t="str">
        <f>IF(LEN($C$5)&lt;=1,
    "",
    IF(
        OR($C$5="Overige (zorg-)instellingen",$C$5="Onderneming"),
        IF(Basisgegevens!$C$5="Ja",
            IFERROR(
                INDEX(Hulpsheets!$AO$3:$AR$18,
                    MATCH($C$9,Hulpsheets!$AN$3:$AN$18,0),
                    MATCH($C$6,Hulpsheets!$AO$3:$AR$3,0)
                ),
                ""
            ),
            IFERROR(
                INDEX(Hulpsheets!$AH$3:$AK$18,
                    MATCH($C$9,Hulpsheets!$AG$3:$AG$18,0),
                    MATCH($C$6,Hulpsheets!$AH$3:$AK$3,0)
                ),
                ""
            )
        ),
        IF($L142="Niet-economische activiteit",
            100%,
            IF(Basisgegevens!$C$5="Ja",
                IFERROR(
                    INDEX(Hulpsheets!$AO$3:$AR$18,
                        MATCH($C$9,Hulpsheets!$AN$3:$AN$18,0),
                        MATCH($C$6,Hulpsheets!$AO$3:$AR$3,0)
                    ),
                    ""
                ),
                IFERROR(
                    INDEX(Hulpsheets!$AH$3:$AK$18,
                        MATCH($C$9,Hulpsheets!$AG$3:$AG$18,0),
                        MATCH($C$6,Hulpsheets!$AH$3:$AK$3,0)
                    ),
                    ""
                )
            )
        )
    )
)</f>
        <v/>
      </c>
      <c r="N142" s="399"/>
      <c r="O142" s="395" t="str">
        <f t="shared" si="40"/>
        <v/>
      </c>
      <c r="P142" s="86" t="str">
        <f t="shared" si="41"/>
        <v/>
      </c>
      <c r="R142" s="404"/>
      <c r="S142" s="403" t="str">
        <f t="shared" si="46"/>
        <v/>
      </c>
      <c r="T142" s="130" t="str">
        <f t="shared" si="42"/>
        <v/>
      </c>
      <c r="U142" s="70"/>
      <c r="V142" s="404"/>
      <c r="W142" s="70"/>
      <c r="X142" s="404"/>
      <c r="Z142" s="403" t="str">
        <f t="shared" si="47"/>
        <v/>
      </c>
      <c r="AA142" s="130" t="str">
        <f t="shared" si="43"/>
        <v/>
      </c>
      <c r="AB142" s="403" t="str">
        <f t="shared" si="44"/>
        <v/>
      </c>
      <c r="AC142" s="130" t="str">
        <f t="shared" si="45"/>
        <v/>
      </c>
      <c r="AD142" s="461"/>
    </row>
    <row r="143" spans="1:30" x14ac:dyDescent="0.2">
      <c r="B143" s="500"/>
      <c r="C143" s="501"/>
      <c r="D143" s="501"/>
      <c r="E143" s="501"/>
      <c r="F143" s="501"/>
      <c r="G143" s="501"/>
      <c r="H143" s="501"/>
      <c r="I143" s="501"/>
      <c r="J143" s="501"/>
      <c r="K143" s="502"/>
      <c r="L143" s="429" t="s">
        <v>120</v>
      </c>
      <c r="M143" s="257" t="str">
        <f>IF(LEN($C$5)&lt;=1,
    "",
    IF(
        OR($C$5="Overige (zorg-)instellingen",$C$5="Onderneming"),
        IF(Basisgegevens!$C$5="Ja",
            IFERROR(
                INDEX(Hulpsheets!$AO$3:$AR$18,
                    MATCH($C$9,Hulpsheets!$AN$3:$AN$18,0),
                    MATCH($C$6,Hulpsheets!$AO$3:$AR$3,0)
                ),
                ""
            ),
            IFERROR(
                INDEX(Hulpsheets!$AH$3:$AK$18,
                    MATCH($C$9,Hulpsheets!$AG$3:$AG$18,0),
                    MATCH($C$6,Hulpsheets!$AH$3:$AK$3,0)
                ),
                ""
            )
        ),
        IF($L143="Niet-economische activiteit",
            100%,
            IF(Basisgegevens!$C$5="Ja",
                IFERROR(
                    INDEX(Hulpsheets!$AO$3:$AR$18,
                        MATCH($C$9,Hulpsheets!$AN$3:$AN$18,0),
                        MATCH($C$6,Hulpsheets!$AO$3:$AR$3,0)
                    ),
                    ""
                ),
                IFERROR(
                    INDEX(Hulpsheets!$AH$3:$AK$18,
                        MATCH($C$9,Hulpsheets!$AG$3:$AG$18,0),
                        MATCH($C$6,Hulpsheets!$AH$3:$AK$3,0)
                    ),
                    ""
                )
            )
        )
    )
)</f>
        <v/>
      </c>
      <c r="N143" s="399"/>
      <c r="O143" s="395" t="str">
        <f t="shared" si="40"/>
        <v/>
      </c>
      <c r="P143" s="86" t="str">
        <f t="shared" si="41"/>
        <v/>
      </c>
      <c r="R143" s="404"/>
      <c r="S143" s="403" t="str">
        <f t="shared" si="46"/>
        <v/>
      </c>
      <c r="T143" s="130" t="str">
        <f t="shared" si="42"/>
        <v/>
      </c>
      <c r="U143" s="70"/>
      <c r="V143" s="404"/>
      <c r="W143" s="70"/>
      <c r="X143" s="404"/>
      <c r="Z143" s="403" t="str">
        <f t="shared" si="47"/>
        <v/>
      </c>
      <c r="AA143" s="130" t="str">
        <f t="shared" si="43"/>
        <v/>
      </c>
      <c r="AB143" s="403" t="str">
        <f t="shared" si="44"/>
        <v/>
      </c>
      <c r="AC143" s="130" t="str">
        <f t="shared" si="45"/>
        <v/>
      </c>
      <c r="AD143" s="461"/>
    </row>
    <row r="144" spans="1:30" x14ac:dyDescent="0.2">
      <c r="B144" s="500"/>
      <c r="C144" s="501"/>
      <c r="D144" s="501"/>
      <c r="E144" s="501"/>
      <c r="F144" s="501"/>
      <c r="G144" s="501"/>
      <c r="H144" s="501"/>
      <c r="I144" s="501"/>
      <c r="J144" s="501"/>
      <c r="K144" s="502"/>
      <c r="L144" s="429" t="s">
        <v>120</v>
      </c>
      <c r="M144" s="257" t="str">
        <f>IF(LEN($C$5)&lt;=1,
    "",
    IF(
        OR($C$5="Overige (zorg-)instellingen",$C$5="Onderneming"),
        IF(Basisgegevens!$C$5="Ja",
            IFERROR(
                INDEX(Hulpsheets!$AO$3:$AR$18,
                    MATCH($C$9,Hulpsheets!$AN$3:$AN$18,0),
                    MATCH($C$6,Hulpsheets!$AO$3:$AR$3,0)
                ),
                ""
            ),
            IFERROR(
                INDEX(Hulpsheets!$AH$3:$AK$18,
                    MATCH($C$9,Hulpsheets!$AG$3:$AG$18,0),
                    MATCH($C$6,Hulpsheets!$AH$3:$AK$3,0)
                ),
                ""
            )
        ),
        IF($L144="Niet-economische activiteit",
            100%,
            IF(Basisgegevens!$C$5="Ja",
                IFERROR(
                    INDEX(Hulpsheets!$AO$3:$AR$18,
                        MATCH($C$9,Hulpsheets!$AN$3:$AN$18,0),
                        MATCH($C$6,Hulpsheets!$AO$3:$AR$3,0)
                    ),
                    ""
                ),
                IFERROR(
                    INDEX(Hulpsheets!$AH$3:$AK$18,
                        MATCH($C$9,Hulpsheets!$AG$3:$AG$18,0),
                        MATCH($C$6,Hulpsheets!$AH$3:$AK$3,0)
                    ),
                    ""
                )
            )
        )
    )
)</f>
        <v/>
      </c>
      <c r="N144" s="399"/>
      <c r="O144" s="395" t="str">
        <f t="shared" si="40"/>
        <v/>
      </c>
      <c r="P144" s="86" t="str">
        <f t="shared" si="41"/>
        <v/>
      </c>
      <c r="R144" s="404"/>
      <c r="S144" s="403" t="str">
        <f t="shared" si="46"/>
        <v/>
      </c>
      <c r="T144" s="130" t="str">
        <f t="shared" si="42"/>
        <v/>
      </c>
      <c r="U144" s="70"/>
      <c r="V144" s="404"/>
      <c r="W144" s="70"/>
      <c r="X144" s="404"/>
      <c r="Z144" s="403" t="str">
        <f t="shared" si="47"/>
        <v/>
      </c>
      <c r="AA144" s="130" t="str">
        <f t="shared" si="43"/>
        <v/>
      </c>
      <c r="AB144" s="403" t="str">
        <f t="shared" si="44"/>
        <v/>
      </c>
      <c r="AC144" s="130" t="str">
        <f t="shared" si="45"/>
        <v/>
      </c>
      <c r="AD144" s="461"/>
    </row>
    <row r="145" spans="2:30" x14ac:dyDescent="0.2">
      <c r="B145" s="500"/>
      <c r="C145" s="501"/>
      <c r="D145" s="501"/>
      <c r="E145" s="501"/>
      <c r="F145" s="501"/>
      <c r="G145" s="501"/>
      <c r="H145" s="501"/>
      <c r="I145" s="501"/>
      <c r="J145" s="501"/>
      <c r="K145" s="502"/>
      <c r="L145" s="429" t="s">
        <v>120</v>
      </c>
      <c r="M145" s="257" t="str">
        <f>IF(LEN($C$5)&lt;=1,
    "",
    IF(
        OR($C$5="Overige (zorg-)instellingen",$C$5="Onderneming"),
        IF(Basisgegevens!$C$5="Ja",
            IFERROR(
                INDEX(Hulpsheets!$AO$3:$AR$18,
                    MATCH($C$9,Hulpsheets!$AN$3:$AN$18,0),
                    MATCH($C$6,Hulpsheets!$AO$3:$AR$3,0)
                ),
                ""
            ),
            IFERROR(
                INDEX(Hulpsheets!$AH$3:$AK$18,
                    MATCH($C$9,Hulpsheets!$AG$3:$AG$18,0),
                    MATCH($C$6,Hulpsheets!$AH$3:$AK$3,0)
                ),
                ""
            )
        ),
        IF($L145="Niet-economische activiteit",
            100%,
            IF(Basisgegevens!$C$5="Ja",
                IFERROR(
                    INDEX(Hulpsheets!$AO$3:$AR$18,
                        MATCH($C$9,Hulpsheets!$AN$3:$AN$18,0),
                        MATCH($C$6,Hulpsheets!$AO$3:$AR$3,0)
                    ),
                    ""
                ),
                IFERROR(
                    INDEX(Hulpsheets!$AH$3:$AK$18,
                        MATCH($C$9,Hulpsheets!$AG$3:$AG$18,0),
                        MATCH($C$6,Hulpsheets!$AH$3:$AK$3,0)
                    ),
                    ""
                )
            )
        )
    )
)</f>
        <v/>
      </c>
      <c r="N145" s="399"/>
      <c r="O145" s="395" t="str">
        <f t="shared" si="40"/>
        <v/>
      </c>
      <c r="P145" s="86" t="str">
        <f t="shared" si="41"/>
        <v/>
      </c>
      <c r="R145" s="404"/>
      <c r="S145" s="403" t="str">
        <f t="shared" si="46"/>
        <v/>
      </c>
      <c r="T145" s="130" t="str">
        <f t="shared" si="42"/>
        <v/>
      </c>
      <c r="U145" s="70"/>
      <c r="V145" s="404"/>
      <c r="W145" s="70"/>
      <c r="X145" s="404"/>
      <c r="Z145" s="403" t="str">
        <f t="shared" si="47"/>
        <v/>
      </c>
      <c r="AA145" s="130" t="str">
        <f t="shared" si="43"/>
        <v/>
      </c>
      <c r="AB145" s="403" t="str">
        <f t="shared" si="44"/>
        <v/>
      </c>
      <c r="AC145" s="130" t="str">
        <f t="shared" si="45"/>
        <v/>
      </c>
      <c r="AD145" s="461"/>
    </row>
    <row r="146" spans="2:30" x14ac:dyDescent="0.2">
      <c r="B146" s="500"/>
      <c r="C146" s="501"/>
      <c r="D146" s="501"/>
      <c r="E146" s="501"/>
      <c r="F146" s="501"/>
      <c r="G146" s="501"/>
      <c r="H146" s="501"/>
      <c r="I146" s="501"/>
      <c r="J146" s="501"/>
      <c r="K146" s="502"/>
      <c r="L146" s="429" t="s">
        <v>120</v>
      </c>
      <c r="M146" s="257" t="str">
        <f>IF(LEN($C$5)&lt;=1,
    "",
    IF(
        OR($C$5="Overige (zorg-)instellingen",$C$5="Onderneming"),
        IF(Basisgegevens!$C$5="Ja",
            IFERROR(
                INDEX(Hulpsheets!$AO$3:$AR$18,
                    MATCH($C$9,Hulpsheets!$AN$3:$AN$18,0),
                    MATCH($C$6,Hulpsheets!$AO$3:$AR$3,0)
                ),
                ""
            ),
            IFERROR(
                INDEX(Hulpsheets!$AH$3:$AK$18,
                    MATCH($C$9,Hulpsheets!$AG$3:$AG$18,0),
                    MATCH($C$6,Hulpsheets!$AH$3:$AK$3,0)
                ),
                ""
            )
        ),
        IF($L146="Niet-economische activiteit",
            100%,
            IF(Basisgegevens!$C$5="Ja",
                IFERROR(
                    INDEX(Hulpsheets!$AO$3:$AR$18,
                        MATCH($C$9,Hulpsheets!$AN$3:$AN$18,0),
                        MATCH($C$6,Hulpsheets!$AO$3:$AR$3,0)
                    ),
                    ""
                ),
                IFERROR(
                    INDEX(Hulpsheets!$AH$3:$AK$18,
                        MATCH($C$9,Hulpsheets!$AG$3:$AG$18,0),
                        MATCH($C$6,Hulpsheets!$AH$3:$AK$3,0)
                    ),
                    ""
                )
            )
        )
    )
)</f>
        <v/>
      </c>
      <c r="N146" s="399"/>
      <c r="O146" s="395" t="str">
        <f t="shared" si="40"/>
        <v/>
      </c>
      <c r="P146" s="86" t="str">
        <f t="shared" si="41"/>
        <v/>
      </c>
      <c r="R146" s="404"/>
      <c r="S146" s="403" t="str">
        <f t="shared" si="46"/>
        <v/>
      </c>
      <c r="T146" s="130" t="str">
        <f t="shared" si="42"/>
        <v/>
      </c>
      <c r="U146" s="70"/>
      <c r="V146" s="404"/>
      <c r="W146" s="70"/>
      <c r="X146" s="404"/>
      <c r="Z146" s="403" t="str">
        <f t="shared" si="47"/>
        <v/>
      </c>
      <c r="AA146" s="130" t="str">
        <f t="shared" si="43"/>
        <v/>
      </c>
      <c r="AB146" s="403" t="str">
        <f t="shared" si="44"/>
        <v/>
      </c>
      <c r="AC146" s="130" t="str">
        <f t="shared" si="45"/>
        <v/>
      </c>
      <c r="AD146" s="461"/>
    </row>
    <row r="147" spans="2:30" ht="13.5" thickBot="1" x14ac:dyDescent="0.25">
      <c r="B147" s="500"/>
      <c r="C147" s="501"/>
      <c r="D147" s="501"/>
      <c r="E147" s="501"/>
      <c r="F147" s="501"/>
      <c r="G147" s="501"/>
      <c r="H147" s="501"/>
      <c r="I147" s="501"/>
      <c r="J147" s="501"/>
      <c r="K147" s="502"/>
      <c r="L147" s="429" t="s">
        <v>120</v>
      </c>
      <c r="M147" s="257" t="str">
        <f>IF(LEN($C$5)&lt;=1,
    "",
    IF(
        OR($C$5="Overige (zorg-)instellingen",$C$5="Onderneming"),
        IF(Basisgegevens!$C$5="Ja",
            IFERROR(
                INDEX(Hulpsheets!$AO$3:$AR$18,
                    MATCH($C$9,Hulpsheets!$AN$3:$AN$18,0),
                    MATCH($C$6,Hulpsheets!$AO$3:$AR$3,0)
                ),
                ""
            ),
            IFERROR(
                INDEX(Hulpsheets!$AH$3:$AK$18,
                    MATCH($C$9,Hulpsheets!$AG$3:$AG$18,0),
                    MATCH($C$6,Hulpsheets!$AH$3:$AK$3,0)
                ),
                ""
            )
        ),
        IF($L147="Niet-economische activiteit",
            100%,
            IF(Basisgegevens!$C$5="Ja",
                IFERROR(
                    INDEX(Hulpsheets!$AO$3:$AR$18,
                        MATCH($C$9,Hulpsheets!$AN$3:$AN$18,0),
                        MATCH($C$6,Hulpsheets!$AO$3:$AR$3,0)
                    ),
                    ""
                ),
                IFERROR(
                    INDEX(Hulpsheets!$AH$3:$AK$18,
                        MATCH($C$9,Hulpsheets!$AG$3:$AG$18,0),
                        MATCH($C$6,Hulpsheets!$AH$3:$AK$3,0)
                    ),
                    ""
                )
            )
        )
    )
)</f>
        <v/>
      </c>
      <c r="N147" s="399"/>
      <c r="O147" s="395" t="str">
        <f t="shared" si="40"/>
        <v/>
      </c>
      <c r="P147" s="86" t="str">
        <f t="shared" si="41"/>
        <v/>
      </c>
      <c r="R147" s="404"/>
      <c r="S147" s="403" t="str">
        <f t="shared" si="46"/>
        <v/>
      </c>
      <c r="T147" s="130" t="str">
        <f t="shared" si="42"/>
        <v/>
      </c>
      <c r="U147" s="70"/>
      <c r="V147" s="404"/>
      <c r="W147" s="70"/>
      <c r="X147" s="404"/>
      <c r="Z147" s="403" t="str">
        <f t="shared" si="47"/>
        <v/>
      </c>
      <c r="AA147" s="130" t="str">
        <f t="shared" si="43"/>
        <v/>
      </c>
      <c r="AB147" s="403" t="str">
        <f t="shared" si="44"/>
        <v/>
      </c>
      <c r="AC147" s="130" t="str">
        <f t="shared" si="45"/>
        <v/>
      </c>
      <c r="AD147" s="461"/>
    </row>
    <row r="148" spans="2:30" ht="13.5" hidden="1" outlineLevel="1" thickBot="1" x14ac:dyDescent="0.25">
      <c r="B148" s="500"/>
      <c r="C148" s="501"/>
      <c r="D148" s="501"/>
      <c r="E148" s="501"/>
      <c r="F148" s="501"/>
      <c r="G148" s="501"/>
      <c r="H148" s="501"/>
      <c r="I148" s="501"/>
      <c r="J148" s="501"/>
      <c r="K148" s="502"/>
      <c r="L148" s="429" t="s">
        <v>120</v>
      </c>
      <c r="M148" s="257" t="str">
        <f>IF(LEN($C$5)&lt;=1,
    "",
    IF(
        OR($C$5="Overige (zorg-)instellingen",$C$5="Onderneming"),
        IF(Basisgegevens!$C$5="Ja",
            IFERROR(
                INDEX(Hulpsheets!$AO$3:$AR$18,
                    MATCH($C$9,Hulpsheets!$AN$3:$AN$18,0),
                    MATCH($C$6,Hulpsheets!$AO$3:$AR$3,0)
                ),
                ""
            ),
            IFERROR(
                INDEX(Hulpsheets!$AH$3:$AK$18,
                    MATCH($C$9,Hulpsheets!$AG$3:$AG$18,0),
                    MATCH($C$6,Hulpsheets!$AH$3:$AK$3,0)
                ),
                ""
            )
        ),
        IF($L148="Niet-economische activiteit",
            100%,
            IF(Basisgegevens!$C$5="Ja",
                IFERROR(
                    INDEX(Hulpsheets!$AO$3:$AR$18,
                        MATCH($C$9,Hulpsheets!$AN$3:$AN$18,0),
                        MATCH($C$6,Hulpsheets!$AO$3:$AR$3,0)
                    ),
                    ""
                ),
                IFERROR(
                    INDEX(Hulpsheets!$AH$3:$AK$18,
                        MATCH($C$9,Hulpsheets!$AG$3:$AG$18,0),
                        MATCH($C$6,Hulpsheets!$AH$3:$AK$3,0)
                    ),
                    ""
                )
            )
        )
    )
)</f>
        <v/>
      </c>
      <c r="N148" s="399"/>
      <c r="O148" s="77" t="str">
        <f t="shared" si="40"/>
        <v/>
      </c>
      <c r="P148" s="86" t="str">
        <f t="shared" si="41"/>
        <v/>
      </c>
      <c r="R148" s="404"/>
      <c r="S148" s="403" t="str">
        <f t="shared" si="46"/>
        <v/>
      </c>
      <c r="T148" s="130" t="str">
        <f t="shared" si="42"/>
        <v/>
      </c>
      <c r="U148" s="70"/>
      <c r="V148" s="404"/>
      <c r="W148" s="70"/>
      <c r="X148" s="404"/>
      <c r="Z148" s="403" t="str">
        <f t="shared" si="47"/>
        <v/>
      </c>
      <c r="AA148" s="130" t="str">
        <f t="shared" si="43"/>
        <v/>
      </c>
      <c r="AB148" s="403" t="str">
        <f t="shared" si="44"/>
        <v/>
      </c>
      <c r="AC148" s="130" t="str">
        <f t="shared" si="45"/>
        <v/>
      </c>
      <c r="AD148" s="461"/>
    </row>
    <row r="149" spans="2:30" ht="13.5" hidden="1" outlineLevel="1" thickBot="1" x14ac:dyDescent="0.25">
      <c r="B149" s="500"/>
      <c r="C149" s="501"/>
      <c r="D149" s="501"/>
      <c r="E149" s="501"/>
      <c r="F149" s="501"/>
      <c r="G149" s="501"/>
      <c r="H149" s="501"/>
      <c r="I149" s="501"/>
      <c r="J149" s="501"/>
      <c r="K149" s="502"/>
      <c r="L149" s="429" t="s">
        <v>120</v>
      </c>
      <c r="M149" s="257" t="str">
        <f>IF(LEN($C$5)&lt;=1,
    "",
    IF(
        OR($C$5="Overige (zorg-)instellingen",$C$5="Onderneming"),
        IF(Basisgegevens!$C$5="Ja",
            IFERROR(
                INDEX(Hulpsheets!$AO$3:$AR$18,
                    MATCH($C$9,Hulpsheets!$AN$3:$AN$18,0),
                    MATCH($C$6,Hulpsheets!$AO$3:$AR$3,0)
                ),
                ""
            ),
            IFERROR(
                INDEX(Hulpsheets!$AH$3:$AK$18,
                    MATCH($C$9,Hulpsheets!$AG$3:$AG$18,0),
                    MATCH($C$6,Hulpsheets!$AH$3:$AK$3,0)
                ),
                ""
            )
        ),
        IF($L149="Niet-economische activiteit",
            100%,
            IF(Basisgegevens!$C$5="Ja",
                IFERROR(
                    INDEX(Hulpsheets!$AO$3:$AR$18,
                        MATCH($C$9,Hulpsheets!$AN$3:$AN$18,0),
                        MATCH($C$6,Hulpsheets!$AO$3:$AR$3,0)
                    ),
                    ""
                ),
                IFERROR(
                    INDEX(Hulpsheets!$AH$3:$AK$18,
                        MATCH($C$9,Hulpsheets!$AG$3:$AG$18,0),
                        MATCH($C$6,Hulpsheets!$AH$3:$AK$3,0)
                    ),
                    ""
                )
            )
        )
    )
)</f>
        <v/>
      </c>
      <c r="N149" s="399"/>
      <c r="O149" s="77" t="str">
        <f t="shared" si="40"/>
        <v/>
      </c>
      <c r="P149" s="86" t="str">
        <f t="shared" si="41"/>
        <v/>
      </c>
      <c r="R149" s="404"/>
      <c r="S149" s="403" t="str">
        <f t="shared" si="46"/>
        <v/>
      </c>
      <c r="T149" s="130" t="str">
        <f t="shared" si="42"/>
        <v/>
      </c>
      <c r="U149" s="70"/>
      <c r="V149" s="404"/>
      <c r="W149" s="70"/>
      <c r="X149" s="404"/>
      <c r="Z149" s="403" t="str">
        <f t="shared" si="47"/>
        <v/>
      </c>
      <c r="AA149" s="130" t="str">
        <f t="shared" si="43"/>
        <v/>
      </c>
      <c r="AB149" s="403" t="str">
        <f t="shared" si="44"/>
        <v/>
      </c>
      <c r="AC149" s="130" t="str">
        <f t="shared" si="45"/>
        <v/>
      </c>
      <c r="AD149" s="461"/>
    </row>
    <row r="150" spans="2:30" ht="13.5" hidden="1" outlineLevel="1" thickBot="1" x14ac:dyDescent="0.25">
      <c r="B150" s="500"/>
      <c r="C150" s="501"/>
      <c r="D150" s="501"/>
      <c r="E150" s="501"/>
      <c r="F150" s="501"/>
      <c r="G150" s="501"/>
      <c r="H150" s="501"/>
      <c r="I150" s="501"/>
      <c r="J150" s="501"/>
      <c r="K150" s="502"/>
      <c r="L150" s="429" t="s">
        <v>120</v>
      </c>
      <c r="M150" s="257" t="str">
        <f>IF(LEN($C$5)&lt;=1,
    "",
    IF(
        OR($C$5="Overige (zorg-)instellingen",$C$5="Onderneming"),
        IF(Basisgegevens!$C$5="Ja",
            IFERROR(
                INDEX(Hulpsheets!$AO$3:$AR$18,
                    MATCH($C$9,Hulpsheets!$AN$3:$AN$18,0),
                    MATCH($C$6,Hulpsheets!$AO$3:$AR$3,0)
                ),
                ""
            ),
            IFERROR(
                INDEX(Hulpsheets!$AH$3:$AK$18,
                    MATCH($C$9,Hulpsheets!$AG$3:$AG$18,0),
                    MATCH($C$6,Hulpsheets!$AH$3:$AK$3,0)
                ),
                ""
            )
        ),
        IF($L150="Niet-economische activiteit",
            100%,
            IF(Basisgegevens!$C$5="Ja",
                IFERROR(
                    INDEX(Hulpsheets!$AO$3:$AR$18,
                        MATCH($C$9,Hulpsheets!$AN$3:$AN$18,0),
                        MATCH($C$6,Hulpsheets!$AO$3:$AR$3,0)
                    ),
                    ""
                ),
                IFERROR(
                    INDEX(Hulpsheets!$AH$3:$AK$18,
                        MATCH($C$9,Hulpsheets!$AG$3:$AG$18,0),
                        MATCH($C$6,Hulpsheets!$AH$3:$AK$3,0)
                    ),
                    ""
                )
            )
        )
    )
)</f>
        <v/>
      </c>
      <c r="N150" s="399"/>
      <c r="O150" s="77" t="str">
        <f t="shared" si="40"/>
        <v/>
      </c>
      <c r="P150" s="86" t="str">
        <f t="shared" si="41"/>
        <v/>
      </c>
      <c r="R150" s="404"/>
      <c r="S150" s="403" t="str">
        <f t="shared" si="46"/>
        <v/>
      </c>
      <c r="T150" s="130" t="str">
        <f t="shared" si="42"/>
        <v/>
      </c>
      <c r="U150" s="70"/>
      <c r="V150" s="404"/>
      <c r="W150" s="70"/>
      <c r="X150" s="404"/>
      <c r="Z150" s="403" t="str">
        <f t="shared" si="47"/>
        <v/>
      </c>
      <c r="AA150" s="130" t="str">
        <f t="shared" si="43"/>
        <v/>
      </c>
      <c r="AB150" s="403" t="str">
        <f t="shared" si="44"/>
        <v/>
      </c>
      <c r="AC150" s="130" t="str">
        <f t="shared" si="45"/>
        <v/>
      </c>
      <c r="AD150" s="461"/>
    </row>
    <row r="151" spans="2:30" ht="13.5" hidden="1" outlineLevel="1" thickBot="1" x14ac:dyDescent="0.25">
      <c r="B151" s="500"/>
      <c r="C151" s="501"/>
      <c r="D151" s="501"/>
      <c r="E151" s="501"/>
      <c r="F151" s="501"/>
      <c r="G151" s="501"/>
      <c r="H151" s="501"/>
      <c r="I151" s="501"/>
      <c r="J151" s="501"/>
      <c r="K151" s="502"/>
      <c r="L151" s="429" t="s">
        <v>120</v>
      </c>
      <c r="M151" s="257" t="str">
        <f>IF(LEN($C$5)&lt;=1,
    "",
    IF(
        OR($C$5="Overige (zorg-)instellingen",$C$5="Onderneming"),
        IF(Basisgegevens!$C$5="Ja",
            IFERROR(
                INDEX(Hulpsheets!$AO$3:$AR$18,
                    MATCH($C$9,Hulpsheets!$AN$3:$AN$18,0),
                    MATCH($C$6,Hulpsheets!$AO$3:$AR$3,0)
                ),
                ""
            ),
            IFERROR(
                INDEX(Hulpsheets!$AH$3:$AK$18,
                    MATCH($C$9,Hulpsheets!$AG$3:$AG$18,0),
                    MATCH($C$6,Hulpsheets!$AH$3:$AK$3,0)
                ),
                ""
            )
        ),
        IF($L151="Niet-economische activiteit",
            100%,
            IF(Basisgegevens!$C$5="Ja",
                IFERROR(
                    INDEX(Hulpsheets!$AO$3:$AR$18,
                        MATCH($C$9,Hulpsheets!$AN$3:$AN$18,0),
                        MATCH($C$6,Hulpsheets!$AO$3:$AR$3,0)
                    ),
                    ""
                ),
                IFERROR(
                    INDEX(Hulpsheets!$AH$3:$AK$18,
                        MATCH($C$9,Hulpsheets!$AG$3:$AG$18,0),
                        MATCH($C$6,Hulpsheets!$AH$3:$AK$3,0)
                    ),
                    ""
                )
            )
        )
    )
)</f>
        <v/>
      </c>
      <c r="N151" s="399"/>
      <c r="O151" s="77" t="str">
        <f t="shared" si="40"/>
        <v/>
      </c>
      <c r="P151" s="86" t="str">
        <f t="shared" si="41"/>
        <v/>
      </c>
      <c r="R151" s="404"/>
      <c r="S151" s="403" t="str">
        <f t="shared" si="46"/>
        <v/>
      </c>
      <c r="T151" s="130" t="str">
        <f t="shared" si="42"/>
        <v/>
      </c>
      <c r="U151" s="70"/>
      <c r="V151" s="404"/>
      <c r="W151" s="70"/>
      <c r="X151" s="404"/>
      <c r="Z151" s="403" t="str">
        <f t="shared" si="47"/>
        <v/>
      </c>
      <c r="AA151" s="130" t="str">
        <f t="shared" si="43"/>
        <v/>
      </c>
      <c r="AB151" s="403" t="str">
        <f t="shared" si="44"/>
        <v/>
      </c>
      <c r="AC151" s="130" t="str">
        <f t="shared" si="45"/>
        <v/>
      </c>
      <c r="AD151" s="461"/>
    </row>
    <row r="152" spans="2:30" ht="13.5" hidden="1" outlineLevel="1" thickBot="1" x14ac:dyDescent="0.25">
      <c r="B152" s="500"/>
      <c r="C152" s="501"/>
      <c r="D152" s="501"/>
      <c r="E152" s="501"/>
      <c r="F152" s="501"/>
      <c r="G152" s="501"/>
      <c r="H152" s="501"/>
      <c r="I152" s="501"/>
      <c r="J152" s="501"/>
      <c r="K152" s="502"/>
      <c r="L152" s="429" t="s">
        <v>120</v>
      </c>
      <c r="M152" s="257" t="str">
        <f>IF(LEN($C$5)&lt;=1,
    "",
    IF(
        OR($C$5="Overige (zorg-)instellingen",$C$5="Onderneming"),
        IF(Basisgegevens!$C$5="Ja",
            IFERROR(
                INDEX(Hulpsheets!$AO$3:$AR$18,
                    MATCH($C$9,Hulpsheets!$AN$3:$AN$18,0),
                    MATCH($C$6,Hulpsheets!$AO$3:$AR$3,0)
                ),
                ""
            ),
            IFERROR(
                INDEX(Hulpsheets!$AH$3:$AK$18,
                    MATCH($C$9,Hulpsheets!$AG$3:$AG$18,0),
                    MATCH($C$6,Hulpsheets!$AH$3:$AK$3,0)
                ),
                ""
            )
        ),
        IF($L152="Niet-economische activiteit",
            100%,
            IF(Basisgegevens!$C$5="Ja",
                IFERROR(
                    INDEX(Hulpsheets!$AO$3:$AR$18,
                        MATCH($C$9,Hulpsheets!$AN$3:$AN$18,0),
                        MATCH($C$6,Hulpsheets!$AO$3:$AR$3,0)
                    ),
                    ""
                ),
                IFERROR(
                    INDEX(Hulpsheets!$AH$3:$AK$18,
                        MATCH($C$9,Hulpsheets!$AG$3:$AG$18,0),
                        MATCH($C$6,Hulpsheets!$AH$3:$AK$3,0)
                    ),
                    ""
                )
            )
        )
    )
)</f>
        <v/>
      </c>
      <c r="N152" s="399"/>
      <c r="O152" s="77" t="str">
        <f t="shared" si="40"/>
        <v/>
      </c>
      <c r="P152" s="86" t="str">
        <f t="shared" si="41"/>
        <v/>
      </c>
      <c r="R152" s="404"/>
      <c r="S152" s="403" t="str">
        <f t="shared" si="46"/>
        <v/>
      </c>
      <c r="T152" s="130" t="str">
        <f t="shared" si="42"/>
        <v/>
      </c>
      <c r="U152" s="70"/>
      <c r="V152" s="404"/>
      <c r="W152" s="70"/>
      <c r="X152" s="404"/>
      <c r="Z152" s="403" t="str">
        <f t="shared" si="47"/>
        <v/>
      </c>
      <c r="AA152" s="130" t="str">
        <f t="shared" si="43"/>
        <v/>
      </c>
      <c r="AB152" s="403" t="str">
        <f t="shared" si="44"/>
        <v/>
      </c>
      <c r="AC152" s="130" t="str">
        <f t="shared" si="45"/>
        <v/>
      </c>
      <c r="AD152" s="461"/>
    </row>
    <row r="153" spans="2:30" ht="13.5" hidden="1" outlineLevel="1" thickBot="1" x14ac:dyDescent="0.25">
      <c r="B153" s="500"/>
      <c r="C153" s="501"/>
      <c r="D153" s="501"/>
      <c r="E153" s="501"/>
      <c r="F153" s="501"/>
      <c r="G153" s="501"/>
      <c r="H153" s="501"/>
      <c r="I153" s="501"/>
      <c r="J153" s="501"/>
      <c r="K153" s="502"/>
      <c r="L153" s="429" t="s">
        <v>120</v>
      </c>
      <c r="M153" s="257" t="str">
        <f>IF(LEN($C$5)&lt;=1,
    "",
    IF(
        OR($C$5="Overige (zorg-)instellingen",$C$5="Onderneming"),
        IF(Basisgegevens!$C$5="Ja",
            IFERROR(
                INDEX(Hulpsheets!$AO$3:$AR$18,
                    MATCH($C$9,Hulpsheets!$AN$3:$AN$18,0),
                    MATCH($C$6,Hulpsheets!$AO$3:$AR$3,0)
                ),
                ""
            ),
            IFERROR(
                INDEX(Hulpsheets!$AH$3:$AK$18,
                    MATCH($C$9,Hulpsheets!$AG$3:$AG$18,0),
                    MATCH($C$6,Hulpsheets!$AH$3:$AK$3,0)
                ),
                ""
            )
        ),
        IF($L153="Niet-economische activiteit",
            100%,
            IF(Basisgegevens!$C$5="Ja",
                IFERROR(
                    INDEX(Hulpsheets!$AO$3:$AR$18,
                        MATCH($C$9,Hulpsheets!$AN$3:$AN$18,0),
                        MATCH($C$6,Hulpsheets!$AO$3:$AR$3,0)
                    ),
                    ""
                ),
                IFERROR(
                    INDEX(Hulpsheets!$AH$3:$AK$18,
                        MATCH($C$9,Hulpsheets!$AG$3:$AG$18,0),
                        MATCH($C$6,Hulpsheets!$AH$3:$AK$3,0)
                    ),
                    ""
                )
            )
        )
    )
)</f>
        <v/>
      </c>
      <c r="N153" s="399"/>
      <c r="O153" s="77" t="str">
        <f t="shared" si="40"/>
        <v/>
      </c>
      <c r="P153" s="86" t="str">
        <f t="shared" si="41"/>
        <v/>
      </c>
      <c r="R153" s="404"/>
      <c r="S153" s="403" t="str">
        <f t="shared" si="46"/>
        <v/>
      </c>
      <c r="T153" s="130" t="str">
        <f t="shared" si="42"/>
        <v/>
      </c>
      <c r="U153" s="70"/>
      <c r="V153" s="404"/>
      <c r="W153" s="70"/>
      <c r="X153" s="404"/>
      <c r="Z153" s="403" t="str">
        <f t="shared" si="47"/>
        <v/>
      </c>
      <c r="AA153" s="130" t="str">
        <f t="shared" si="43"/>
        <v/>
      </c>
      <c r="AB153" s="403" t="str">
        <f t="shared" si="44"/>
        <v/>
      </c>
      <c r="AC153" s="130" t="str">
        <f t="shared" si="45"/>
        <v/>
      </c>
      <c r="AD153" s="461"/>
    </row>
    <row r="154" spans="2:30" ht="13.5" hidden="1" outlineLevel="1" thickBot="1" x14ac:dyDescent="0.25">
      <c r="B154" s="500"/>
      <c r="C154" s="501"/>
      <c r="D154" s="501"/>
      <c r="E154" s="501"/>
      <c r="F154" s="501"/>
      <c r="G154" s="501"/>
      <c r="H154" s="501"/>
      <c r="I154" s="501"/>
      <c r="J154" s="501"/>
      <c r="K154" s="502"/>
      <c r="L154" s="429" t="s">
        <v>120</v>
      </c>
      <c r="M154" s="257" t="str">
        <f>IF(LEN($C$5)&lt;=1,
    "",
    IF(
        OR($C$5="Overige (zorg-)instellingen",$C$5="Onderneming"),
        IF(Basisgegevens!$C$5="Ja",
            IFERROR(
                INDEX(Hulpsheets!$AO$3:$AR$18,
                    MATCH($C$9,Hulpsheets!$AN$3:$AN$18,0),
                    MATCH($C$6,Hulpsheets!$AO$3:$AR$3,0)
                ),
                ""
            ),
            IFERROR(
                INDEX(Hulpsheets!$AH$3:$AK$18,
                    MATCH($C$9,Hulpsheets!$AG$3:$AG$18,0),
                    MATCH($C$6,Hulpsheets!$AH$3:$AK$3,0)
                ),
                ""
            )
        ),
        IF($L154="Niet-economische activiteit",
            100%,
            IF(Basisgegevens!$C$5="Ja",
                IFERROR(
                    INDEX(Hulpsheets!$AO$3:$AR$18,
                        MATCH($C$9,Hulpsheets!$AN$3:$AN$18,0),
                        MATCH($C$6,Hulpsheets!$AO$3:$AR$3,0)
                    ),
                    ""
                ),
                IFERROR(
                    INDEX(Hulpsheets!$AH$3:$AK$18,
                        MATCH($C$9,Hulpsheets!$AG$3:$AG$18,0),
                        MATCH($C$6,Hulpsheets!$AH$3:$AK$3,0)
                    ),
                    ""
                )
            )
        )
    )
)</f>
        <v/>
      </c>
      <c r="N154" s="399"/>
      <c r="O154" s="77" t="str">
        <f t="shared" si="40"/>
        <v/>
      </c>
      <c r="P154" s="86" t="str">
        <f t="shared" si="41"/>
        <v/>
      </c>
      <c r="R154" s="404"/>
      <c r="S154" s="403" t="str">
        <f t="shared" si="46"/>
        <v/>
      </c>
      <c r="T154" s="130" t="str">
        <f t="shared" si="42"/>
        <v/>
      </c>
      <c r="U154" s="70"/>
      <c r="V154" s="404"/>
      <c r="W154" s="70"/>
      <c r="X154" s="404"/>
      <c r="Z154" s="403" t="str">
        <f t="shared" si="47"/>
        <v/>
      </c>
      <c r="AA154" s="130" t="str">
        <f t="shared" si="43"/>
        <v/>
      </c>
      <c r="AB154" s="403" t="str">
        <f t="shared" si="44"/>
        <v/>
      </c>
      <c r="AC154" s="130" t="str">
        <f t="shared" si="45"/>
        <v/>
      </c>
      <c r="AD154" s="461"/>
    </row>
    <row r="155" spans="2:30" ht="13.5" hidden="1" outlineLevel="1" thickBot="1" x14ac:dyDescent="0.25">
      <c r="B155" s="500"/>
      <c r="C155" s="501"/>
      <c r="D155" s="501"/>
      <c r="E155" s="501"/>
      <c r="F155" s="501"/>
      <c r="G155" s="501"/>
      <c r="H155" s="501"/>
      <c r="I155" s="501"/>
      <c r="J155" s="501"/>
      <c r="K155" s="502"/>
      <c r="L155" s="429" t="s">
        <v>120</v>
      </c>
      <c r="M155" s="257" t="str">
        <f>IF(LEN($C$5)&lt;=1,
    "",
    IF(
        OR($C$5="Overige (zorg-)instellingen",$C$5="Onderneming"),
        IF(Basisgegevens!$C$5="Ja",
            IFERROR(
                INDEX(Hulpsheets!$AO$3:$AR$18,
                    MATCH($C$9,Hulpsheets!$AN$3:$AN$18,0),
                    MATCH($C$6,Hulpsheets!$AO$3:$AR$3,0)
                ),
                ""
            ),
            IFERROR(
                INDEX(Hulpsheets!$AH$3:$AK$18,
                    MATCH($C$9,Hulpsheets!$AG$3:$AG$18,0),
                    MATCH($C$6,Hulpsheets!$AH$3:$AK$3,0)
                ),
                ""
            )
        ),
        IF($L155="Niet-economische activiteit",
            100%,
            IF(Basisgegevens!$C$5="Ja",
                IFERROR(
                    INDEX(Hulpsheets!$AO$3:$AR$18,
                        MATCH($C$9,Hulpsheets!$AN$3:$AN$18,0),
                        MATCH($C$6,Hulpsheets!$AO$3:$AR$3,0)
                    ),
                    ""
                ),
                IFERROR(
                    INDEX(Hulpsheets!$AH$3:$AK$18,
                        MATCH($C$9,Hulpsheets!$AG$3:$AG$18,0),
                        MATCH($C$6,Hulpsheets!$AH$3:$AK$3,0)
                    ),
                    ""
                )
            )
        )
    )
)</f>
        <v/>
      </c>
      <c r="N155" s="399"/>
      <c r="O155" s="77" t="str">
        <f t="shared" si="40"/>
        <v/>
      </c>
      <c r="P155" s="86" t="str">
        <f t="shared" si="41"/>
        <v/>
      </c>
      <c r="R155" s="404"/>
      <c r="S155" s="403" t="str">
        <f t="shared" si="46"/>
        <v/>
      </c>
      <c r="T155" s="130" t="str">
        <f t="shared" si="42"/>
        <v/>
      </c>
      <c r="U155" s="70"/>
      <c r="V155" s="404"/>
      <c r="W155" s="70"/>
      <c r="X155" s="404"/>
      <c r="Z155" s="403" t="str">
        <f t="shared" si="47"/>
        <v/>
      </c>
      <c r="AA155" s="130" t="str">
        <f t="shared" si="43"/>
        <v/>
      </c>
      <c r="AB155" s="403" t="str">
        <f t="shared" si="44"/>
        <v/>
      </c>
      <c r="AC155" s="130" t="str">
        <f t="shared" si="45"/>
        <v/>
      </c>
      <c r="AD155" s="461"/>
    </row>
    <row r="156" spans="2:30" ht="13.5" hidden="1" outlineLevel="1" thickBot="1" x14ac:dyDescent="0.25">
      <c r="B156" s="500"/>
      <c r="C156" s="501"/>
      <c r="D156" s="501"/>
      <c r="E156" s="501"/>
      <c r="F156" s="501"/>
      <c r="G156" s="501"/>
      <c r="H156" s="501"/>
      <c r="I156" s="501"/>
      <c r="J156" s="501"/>
      <c r="K156" s="502"/>
      <c r="L156" s="429" t="s">
        <v>120</v>
      </c>
      <c r="M156" s="257" t="str">
        <f>IF(LEN($C$5)&lt;=1,
    "",
    IF(
        OR($C$5="Overige (zorg-)instellingen",$C$5="Onderneming"),
        IF(Basisgegevens!$C$5="Ja",
            IFERROR(
                INDEX(Hulpsheets!$AO$3:$AR$18,
                    MATCH($C$9,Hulpsheets!$AN$3:$AN$18,0),
                    MATCH($C$6,Hulpsheets!$AO$3:$AR$3,0)
                ),
                ""
            ),
            IFERROR(
                INDEX(Hulpsheets!$AH$3:$AK$18,
                    MATCH($C$9,Hulpsheets!$AG$3:$AG$18,0),
                    MATCH($C$6,Hulpsheets!$AH$3:$AK$3,0)
                ),
                ""
            )
        ),
        IF($L156="Niet-economische activiteit",
            100%,
            IF(Basisgegevens!$C$5="Ja",
                IFERROR(
                    INDEX(Hulpsheets!$AO$3:$AR$18,
                        MATCH($C$9,Hulpsheets!$AN$3:$AN$18,0),
                        MATCH($C$6,Hulpsheets!$AO$3:$AR$3,0)
                    ),
                    ""
                ),
                IFERROR(
                    INDEX(Hulpsheets!$AH$3:$AK$18,
                        MATCH($C$9,Hulpsheets!$AG$3:$AG$18,0),
                        MATCH($C$6,Hulpsheets!$AH$3:$AK$3,0)
                    ),
                    ""
                )
            )
        )
    )
)</f>
        <v/>
      </c>
      <c r="N156" s="399"/>
      <c r="O156" s="77" t="str">
        <f t="shared" si="40"/>
        <v/>
      </c>
      <c r="P156" s="86" t="str">
        <f t="shared" si="41"/>
        <v/>
      </c>
      <c r="R156" s="404"/>
      <c r="S156" s="403" t="str">
        <f t="shared" si="46"/>
        <v/>
      </c>
      <c r="T156" s="130" t="str">
        <f t="shared" si="42"/>
        <v/>
      </c>
      <c r="U156" s="70"/>
      <c r="V156" s="404"/>
      <c r="W156" s="70"/>
      <c r="X156" s="404"/>
      <c r="Z156" s="403" t="str">
        <f t="shared" si="47"/>
        <v/>
      </c>
      <c r="AA156" s="130" t="str">
        <f t="shared" si="43"/>
        <v/>
      </c>
      <c r="AB156" s="403" t="str">
        <f t="shared" si="44"/>
        <v/>
      </c>
      <c r="AC156" s="130" t="str">
        <f t="shared" si="45"/>
        <v/>
      </c>
      <c r="AD156" s="461"/>
    </row>
    <row r="157" spans="2:30" ht="13.5" hidden="1" outlineLevel="1" thickBot="1" x14ac:dyDescent="0.25">
      <c r="B157" s="532"/>
      <c r="C157" s="533"/>
      <c r="D157" s="533"/>
      <c r="E157" s="533"/>
      <c r="F157" s="533"/>
      <c r="G157" s="533"/>
      <c r="H157" s="533"/>
      <c r="I157" s="533"/>
      <c r="J157" s="533"/>
      <c r="K157" s="534"/>
      <c r="L157" s="428" t="s">
        <v>120</v>
      </c>
      <c r="M157" s="427" t="str">
        <f>IF(LEN($C$5)&lt;=1,
    "",
    IF(
        OR($C$5="Overige (zorg-)instellingen",$C$5="Onderneming"),
        IF(Basisgegevens!$C$5="Ja",
            IFERROR(
                INDEX(Hulpsheets!$AO$3:$AR$18,
                    MATCH($C$9,Hulpsheets!$AN$3:$AN$18,0),
                    MATCH($C$6,Hulpsheets!$AO$3:$AR$3,0)
                ),
                ""
            ),
            IFERROR(
                INDEX(Hulpsheets!$AH$3:$AK$18,
                    MATCH($C$9,Hulpsheets!$AG$3:$AG$18,0),
                    MATCH($C$6,Hulpsheets!$AH$3:$AK$3,0)
                ),
                ""
            )
        ),
        IF($L157="Niet-economische activiteit",
            100%,
            IF(Basisgegevens!$C$5="Ja",
                IFERROR(
                    INDEX(Hulpsheets!$AO$3:$AR$18,
                        MATCH($C$9,Hulpsheets!$AN$3:$AN$18,0),
                        MATCH($C$6,Hulpsheets!$AO$3:$AR$3,0)
                    ),
                    ""
                ),
                IFERROR(
                    INDEX(Hulpsheets!$AH$3:$AK$18,
                        MATCH($C$9,Hulpsheets!$AG$3:$AG$18,0),
                        MATCH($C$6,Hulpsheets!$AH$3:$AK$3,0)
                    ),
                    ""
                )
            )
        )
    )
)</f>
        <v/>
      </c>
      <c r="N157" s="399"/>
      <c r="O157" s="87" t="str">
        <f t="shared" si="40"/>
        <v/>
      </c>
      <c r="P157" s="88" t="str">
        <f t="shared" si="41"/>
        <v/>
      </c>
      <c r="R157" s="405"/>
      <c r="S157" s="403" t="str">
        <f t="shared" si="46"/>
        <v/>
      </c>
      <c r="T157" s="365" t="str">
        <f t="shared" si="42"/>
        <v/>
      </c>
      <c r="U157" s="70"/>
      <c r="V157" s="405"/>
      <c r="W157" s="70"/>
      <c r="X157" s="405"/>
      <c r="Z157" s="403" t="str">
        <f t="shared" si="47"/>
        <v/>
      </c>
      <c r="AA157" s="365" t="str">
        <f t="shared" si="43"/>
        <v/>
      </c>
      <c r="AB157" s="403" t="str">
        <f t="shared" si="44"/>
        <v/>
      </c>
      <c r="AC157" s="365" t="str">
        <f t="shared" si="45"/>
        <v/>
      </c>
      <c r="AD157" s="461"/>
    </row>
    <row r="158" spans="2:30" ht="13.5" collapsed="1" thickBot="1" x14ac:dyDescent="0.25">
      <c r="B158" s="32"/>
      <c r="C158" s="32"/>
      <c r="D158" s="103"/>
      <c r="E158" s="110"/>
      <c r="F158" s="110"/>
      <c r="G158" s="111"/>
      <c r="H158" s="112"/>
      <c r="I158" s="29"/>
      <c r="J158" s="111"/>
      <c r="L158" s="418" t="s">
        <v>102</v>
      </c>
      <c r="M158" s="78"/>
      <c r="N158" s="101">
        <f>SUM(N133:N157)</f>
        <v>0</v>
      </c>
      <c r="O158" s="101">
        <f>SUM(O133:O157)</f>
        <v>0</v>
      </c>
      <c r="P158" s="101">
        <f>SUM(P133:P157)</f>
        <v>0</v>
      </c>
      <c r="Q158" s="29"/>
      <c r="R158" s="439">
        <f>SUM(R133:R157)</f>
        <v>0</v>
      </c>
      <c r="S158" s="102">
        <f>SUM(S133:S157)</f>
        <v>0</v>
      </c>
      <c r="T158" s="102">
        <f>SUM(T133:T157)</f>
        <v>0</v>
      </c>
      <c r="V158" s="439">
        <f>SUM(V133:V157)</f>
        <v>0</v>
      </c>
      <c r="W158" s="70"/>
      <c r="X158" s="439">
        <f>SUM(X133:X157)</f>
        <v>0</v>
      </c>
      <c r="Z158" s="102">
        <f>SUM(Z133:Z157)</f>
        <v>0</v>
      </c>
      <c r="AA158" s="102">
        <f>SUM(AA133:AA157)</f>
        <v>0</v>
      </c>
      <c r="AB158" s="102">
        <f>SUM(AB133:AB157)</f>
        <v>0</v>
      </c>
      <c r="AC158" s="102">
        <f>SUM(AC133:AC157)</f>
        <v>0</v>
      </c>
      <c r="AD158" s="100"/>
    </row>
    <row r="159" spans="2:30" ht="13.5" thickBot="1" x14ac:dyDescent="0.25">
      <c r="B159" s="32"/>
      <c r="C159" s="32"/>
      <c r="D159" s="103"/>
      <c r="E159" s="110"/>
      <c r="F159" s="110"/>
      <c r="G159" s="111"/>
      <c r="H159" s="112"/>
      <c r="I159" s="29"/>
      <c r="J159" s="111"/>
      <c r="W159" s="100"/>
      <c r="X159" s="100"/>
      <c r="AB159" s="100"/>
    </row>
    <row r="160" spans="2:30" ht="15" customHeight="1" thickBot="1" x14ac:dyDescent="0.25">
      <c r="B160" s="503" t="s">
        <v>124</v>
      </c>
      <c r="C160" s="503"/>
      <c r="D160" s="503"/>
      <c r="E160" s="503"/>
      <c r="F160" s="29"/>
      <c r="I160" s="29"/>
      <c r="P160" s="29"/>
      <c r="Q160" s="29"/>
      <c r="R160" s="406" t="s">
        <v>87</v>
      </c>
      <c r="S160" s="401"/>
      <c r="T160" s="402"/>
      <c r="U160" s="29"/>
      <c r="V160" s="498" t="s">
        <v>61</v>
      </c>
      <c r="W160" s="6"/>
      <c r="X160" s="498" t="s">
        <v>62</v>
      </c>
      <c r="Z160" s="412"/>
      <c r="AA160" s="413"/>
      <c r="AB160" s="412"/>
      <c r="AC160" s="413"/>
      <c r="AD160" s="463"/>
    </row>
    <row r="161" spans="1:30" ht="13.5" thickBot="1" x14ac:dyDescent="0.25">
      <c r="B161" s="106"/>
      <c r="C161" s="106"/>
      <c r="D161" s="107"/>
      <c r="E161" s="107"/>
      <c r="G161" s="107"/>
      <c r="H161" s="108"/>
      <c r="I161" s="95"/>
      <c r="J161" s="107"/>
      <c r="K161" s="107"/>
      <c r="L161" s="107"/>
      <c r="P161" s="29"/>
      <c r="Q161" s="29"/>
      <c r="R161" s="6"/>
      <c r="S161" s="6"/>
      <c r="T161" s="6"/>
      <c r="U161" s="29"/>
      <c r="V161" s="499"/>
      <c r="W161" s="6"/>
      <c r="X161" s="499"/>
      <c r="Z161" s="6"/>
      <c r="AA161" s="6"/>
      <c r="AB161" s="6"/>
      <c r="AC161" s="97"/>
      <c r="AD161" s="97"/>
    </row>
    <row r="162" spans="1:30" ht="21" customHeight="1" thickBot="1" x14ac:dyDescent="0.25">
      <c r="A162" s="120"/>
      <c r="B162" s="504" t="s">
        <v>109</v>
      </c>
      <c r="C162" s="505"/>
      <c r="D162" s="505"/>
      <c r="E162" s="505"/>
      <c r="F162" s="505"/>
      <c r="G162" s="505"/>
      <c r="H162" s="505"/>
      <c r="I162" s="505"/>
      <c r="J162" s="505"/>
      <c r="K162" s="506"/>
      <c r="L162" s="236" t="s">
        <v>235</v>
      </c>
      <c r="M162" s="143" t="s">
        <v>94</v>
      </c>
      <c r="N162" s="237" t="s">
        <v>66</v>
      </c>
      <c r="O162" s="237" t="s">
        <v>95</v>
      </c>
      <c r="P162" s="237" t="s">
        <v>96</v>
      </c>
      <c r="Q162" s="120"/>
      <c r="R162" s="239" t="s">
        <v>68</v>
      </c>
      <c r="S162" s="238" t="s">
        <v>97</v>
      </c>
      <c r="T162" s="93" t="s">
        <v>70</v>
      </c>
      <c r="U162" s="119"/>
      <c r="V162" s="239" t="s">
        <v>68</v>
      </c>
      <c r="W162" s="409"/>
      <c r="X162" s="239" t="s">
        <v>68</v>
      </c>
      <c r="Y162" s="120"/>
      <c r="Z162" s="238" t="s">
        <v>97</v>
      </c>
      <c r="AA162" s="238" t="s">
        <v>70</v>
      </c>
      <c r="AB162" s="238" t="s">
        <v>97</v>
      </c>
      <c r="AC162" s="238" t="s">
        <v>70</v>
      </c>
      <c r="AD162" s="118"/>
    </row>
    <row r="163" spans="1:30" x14ac:dyDescent="0.2">
      <c r="B163" s="507"/>
      <c r="C163" s="508"/>
      <c r="D163" s="508"/>
      <c r="E163" s="508"/>
      <c r="F163" s="508"/>
      <c r="G163" s="508"/>
      <c r="H163" s="508"/>
      <c r="I163" s="508"/>
      <c r="J163" s="508"/>
      <c r="K163" s="509"/>
      <c r="L163" s="429" t="s">
        <v>120</v>
      </c>
      <c r="M163" s="257" t="str">
        <f>IF(LEN($C$5)&lt;=1,
    "",
    IF(
        OR($C$5="Overige (zorg-)instellingen",$C$5="Onderneming"),
        IF(Basisgegevens!$C$5="Ja",
            IFERROR(
                INDEX(Hulpsheets!$AO$3:$AR$18,
                    MATCH($C$9,Hulpsheets!$AN$3:$AN$18,0),
                    MATCH($C$6,Hulpsheets!$AO$3:$AR$3,0)
                ),
                ""
            ),
            IFERROR(
                INDEX(Hulpsheets!$AH$3:$AK$18,
                    MATCH($C$9,Hulpsheets!$AG$3:$AG$18,0),
                    MATCH($C$6,Hulpsheets!$AH$3:$AK$3,0)
                ),
                ""
            )
        ),
        IF($L163="Niet-economische activiteit",
            100%,
            IF(Basisgegevens!$C$5="Ja",
                IFERROR(
                    INDEX(Hulpsheets!$AO$3:$AR$18,
                        MATCH($C$9,Hulpsheets!$AN$3:$AN$18,0),
                        MATCH($C$6,Hulpsheets!$AO$3:$AR$3,0)
                    ),
                    ""
                ),
                IFERROR(
                    INDEX(Hulpsheets!$AH$3:$AK$18,
                        MATCH($C$9,Hulpsheets!$AG$3:$AG$18,0),
                        MATCH($C$6,Hulpsheets!$AH$3:$AK$3,0)
                    ),
                    ""
                )
            )
        )
    )
)</f>
        <v/>
      </c>
      <c r="N163" s="398"/>
      <c r="O163" s="394" t="str">
        <f t="shared" ref="O163:O187" si="48">IFERROR(N163*M163,"")</f>
        <v/>
      </c>
      <c r="P163" s="85" t="str">
        <f t="shared" ref="P163:P187" si="49">IFERROR(N163-O163,"")</f>
        <v/>
      </c>
      <c r="R163" s="404"/>
      <c r="S163" s="403" t="str">
        <f>IFERROR($R163*(1-$M163),"")</f>
        <v/>
      </c>
      <c r="T163" s="130" t="str">
        <f t="shared" ref="T163:T187" si="50">IFERROR(R163-S163,"")</f>
        <v/>
      </c>
      <c r="U163" s="80"/>
      <c r="V163" s="404"/>
      <c r="W163" s="70"/>
      <c r="X163" s="404"/>
      <c r="Z163" s="403" t="str">
        <f>IFERROR($V163*(1-$M163),"")</f>
        <v/>
      </c>
      <c r="AA163" s="130" t="str">
        <f t="shared" ref="AA163:AA187" si="51">IFERROR(V163-Z163,"")</f>
        <v/>
      </c>
      <c r="AB163" s="403" t="str">
        <f t="shared" ref="AB163:AB187" si="52">IFERROR($X163*(1-$M163),"")</f>
        <v/>
      </c>
      <c r="AC163" s="130" t="str">
        <f t="shared" ref="AC163:AC187" si="53">IFERROR(X163-AB163,"")</f>
        <v/>
      </c>
      <c r="AD163" s="461"/>
    </row>
    <row r="164" spans="1:30" x14ac:dyDescent="0.2">
      <c r="B164" s="500"/>
      <c r="C164" s="501"/>
      <c r="D164" s="501"/>
      <c r="E164" s="501"/>
      <c r="F164" s="501"/>
      <c r="G164" s="501"/>
      <c r="H164" s="501"/>
      <c r="I164" s="501"/>
      <c r="J164" s="501"/>
      <c r="K164" s="502"/>
      <c r="L164" s="429" t="s">
        <v>120</v>
      </c>
      <c r="M164" s="257" t="str">
        <f>IF(LEN($C$5)&lt;=1,
    "",
    IF(
        OR($C$5="Overige (zorg-)instellingen",$C$5="Onderneming"),
        IF(Basisgegevens!$C$5="Ja",
            IFERROR(
                INDEX(Hulpsheets!$AO$3:$AR$18,
                    MATCH($C$9,Hulpsheets!$AN$3:$AN$18,0),
                    MATCH($C$6,Hulpsheets!$AO$3:$AR$3,0)
                ),
                ""
            ),
            IFERROR(
                INDEX(Hulpsheets!$AH$3:$AK$18,
                    MATCH($C$9,Hulpsheets!$AG$3:$AG$18,0),
                    MATCH($C$6,Hulpsheets!$AH$3:$AK$3,0)
                ),
                ""
            )
        ),
        IF($L164="Niet-economische activiteit",
            100%,
            IF(Basisgegevens!$C$5="Ja",
                IFERROR(
                    INDEX(Hulpsheets!$AO$3:$AR$18,
                        MATCH($C$9,Hulpsheets!$AN$3:$AN$18,0),
                        MATCH($C$6,Hulpsheets!$AO$3:$AR$3,0)
                    ),
                    ""
                ),
                IFERROR(
                    INDEX(Hulpsheets!$AH$3:$AK$18,
                        MATCH($C$9,Hulpsheets!$AG$3:$AG$18,0),
                        MATCH($C$6,Hulpsheets!$AH$3:$AK$3,0)
                    ),
                    ""
                )
            )
        )
    )
)</f>
        <v/>
      </c>
      <c r="N164" s="399"/>
      <c r="O164" s="395" t="str">
        <f t="shared" si="48"/>
        <v/>
      </c>
      <c r="P164" s="86" t="str">
        <f t="shared" si="49"/>
        <v/>
      </c>
      <c r="R164" s="404"/>
      <c r="S164" s="403" t="str">
        <f t="shared" ref="S164:S187" si="54">IFERROR($R164*(1-$M164),"")</f>
        <v/>
      </c>
      <c r="T164" s="130" t="str">
        <f t="shared" si="50"/>
        <v/>
      </c>
      <c r="U164" s="70"/>
      <c r="V164" s="404"/>
      <c r="W164" s="70"/>
      <c r="X164" s="404"/>
      <c r="Z164" s="403" t="str">
        <f t="shared" ref="Z164:Z187" si="55">IFERROR($V164*(1-$M164),"")</f>
        <v/>
      </c>
      <c r="AA164" s="130" t="str">
        <f t="shared" si="51"/>
        <v/>
      </c>
      <c r="AB164" s="403" t="str">
        <f t="shared" si="52"/>
        <v/>
      </c>
      <c r="AC164" s="130" t="str">
        <f t="shared" si="53"/>
        <v/>
      </c>
      <c r="AD164" s="461"/>
    </row>
    <row r="165" spans="1:30" x14ac:dyDescent="0.2">
      <c r="B165" s="500"/>
      <c r="C165" s="501"/>
      <c r="D165" s="501"/>
      <c r="E165" s="501"/>
      <c r="F165" s="501"/>
      <c r="G165" s="501"/>
      <c r="H165" s="501"/>
      <c r="I165" s="501"/>
      <c r="J165" s="501"/>
      <c r="K165" s="502"/>
      <c r="L165" s="429" t="s">
        <v>120</v>
      </c>
      <c r="M165" s="257" t="str">
        <f>IF(LEN($C$5)&lt;=1,
    "",
    IF(
        OR($C$5="Overige (zorg-)instellingen",$C$5="Onderneming"),
        IF(Basisgegevens!$C$5="Ja",
            IFERROR(
                INDEX(Hulpsheets!$AO$3:$AR$18,
                    MATCH($C$9,Hulpsheets!$AN$3:$AN$18,0),
                    MATCH($C$6,Hulpsheets!$AO$3:$AR$3,0)
                ),
                ""
            ),
            IFERROR(
                INDEX(Hulpsheets!$AH$3:$AK$18,
                    MATCH($C$9,Hulpsheets!$AG$3:$AG$18,0),
                    MATCH($C$6,Hulpsheets!$AH$3:$AK$3,0)
                ),
                ""
            )
        ),
        IF($L165="Niet-economische activiteit",
            100%,
            IF(Basisgegevens!$C$5="Ja",
                IFERROR(
                    INDEX(Hulpsheets!$AO$3:$AR$18,
                        MATCH($C$9,Hulpsheets!$AN$3:$AN$18,0),
                        MATCH($C$6,Hulpsheets!$AO$3:$AR$3,0)
                    ),
                    ""
                ),
                IFERROR(
                    INDEX(Hulpsheets!$AH$3:$AK$18,
                        MATCH($C$9,Hulpsheets!$AG$3:$AG$18,0),
                        MATCH($C$6,Hulpsheets!$AH$3:$AK$3,0)
                    ),
                    ""
                )
            )
        )
    )
)</f>
        <v/>
      </c>
      <c r="N165" s="399"/>
      <c r="O165" s="395" t="str">
        <f t="shared" si="48"/>
        <v/>
      </c>
      <c r="P165" s="86" t="str">
        <f t="shared" si="49"/>
        <v/>
      </c>
      <c r="R165" s="404"/>
      <c r="S165" s="403" t="str">
        <f t="shared" si="54"/>
        <v/>
      </c>
      <c r="T165" s="130" t="str">
        <f t="shared" si="50"/>
        <v/>
      </c>
      <c r="U165" s="70"/>
      <c r="V165" s="404"/>
      <c r="W165" s="70"/>
      <c r="X165" s="404"/>
      <c r="Z165" s="403" t="str">
        <f t="shared" si="55"/>
        <v/>
      </c>
      <c r="AA165" s="130" t="str">
        <f t="shared" si="51"/>
        <v/>
      </c>
      <c r="AB165" s="403" t="str">
        <f t="shared" si="52"/>
        <v/>
      </c>
      <c r="AC165" s="130" t="str">
        <f t="shared" si="53"/>
        <v/>
      </c>
      <c r="AD165" s="461"/>
    </row>
    <row r="166" spans="1:30" x14ac:dyDescent="0.2">
      <c r="B166" s="500"/>
      <c r="C166" s="501"/>
      <c r="D166" s="501"/>
      <c r="E166" s="501"/>
      <c r="F166" s="501"/>
      <c r="G166" s="501"/>
      <c r="H166" s="501"/>
      <c r="I166" s="501"/>
      <c r="J166" s="501"/>
      <c r="K166" s="502"/>
      <c r="L166" s="429" t="s">
        <v>120</v>
      </c>
      <c r="M166" s="257" t="str">
        <f>IF(LEN($C$5)&lt;=1,
    "",
    IF(
        OR($C$5="Overige (zorg-)instellingen",$C$5="Onderneming"),
        IF(Basisgegevens!$C$5="Ja",
            IFERROR(
                INDEX(Hulpsheets!$AO$3:$AR$18,
                    MATCH($C$9,Hulpsheets!$AN$3:$AN$18,0),
                    MATCH($C$6,Hulpsheets!$AO$3:$AR$3,0)
                ),
                ""
            ),
            IFERROR(
                INDEX(Hulpsheets!$AH$3:$AK$18,
                    MATCH($C$9,Hulpsheets!$AG$3:$AG$18,0),
                    MATCH($C$6,Hulpsheets!$AH$3:$AK$3,0)
                ),
                ""
            )
        ),
        IF($L166="Niet-economische activiteit",
            100%,
            IF(Basisgegevens!$C$5="Ja",
                IFERROR(
                    INDEX(Hulpsheets!$AO$3:$AR$18,
                        MATCH($C$9,Hulpsheets!$AN$3:$AN$18,0),
                        MATCH($C$6,Hulpsheets!$AO$3:$AR$3,0)
                    ),
                    ""
                ),
                IFERROR(
                    INDEX(Hulpsheets!$AH$3:$AK$18,
                        MATCH($C$9,Hulpsheets!$AG$3:$AG$18,0),
                        MATCH($C$6,Hulpsheets!$AH$3:$AK$3,0)
                    ),
                    ""
                )
            )
        )
    )
)</f>
        <v/>
      </c>
      <c r="N166" s="399"/>
      <c r="O166" s="395" t="str">
        <f t="shared" si="48"/>
        <v/>
      </c>
      <c r="P166" s="86" t="str">
        <f t="shared" si="49"/>
        <v/>
      </c>
      <c r="R166" s="404"/>
      <c r="S166" s="403" t="str">
        <f t="shared" si="54"/>
        <v/>
      </c>
      <c r="T166" s="130" t="str">
        <f t="shared" si="50"/>
        <v/>
      </c>
      <c r="U166" s="70"/>
      <c r="V166" s="404"/>
      <c r="W166" s="70"/>
      <c r="X166" s="404"/>
      <c r="Z166" s="403" t="str">
        <f t="shared" si="55"/>
        <v/>
      </c>
      <c r="AA166" s="130" t="str">
        <f t="shared" si="51"/>
        <v/>
      </c>
      <c r="AB166" s="403" t="str">
        <f t="shared" si="52"/>
        <v/>
      </c>
      <c r="AC166" s="130" t="str">
        <f t="shared" si="53"/>
        <v/>
      </c>
      <c r="AD166" s="461"/>
    </row>
    <row r="167" spans="1:30" x14ac:dyDescent="0.2">
      <c r="B167" s="500"/>
      <c r="C167" s="501"/>
      <c r="D167" s="501"/>
      <c r="E167" s="501"/>
      <c r="F167" s="501"/>
      <c r="G167" s="501"/>
      <c r="H167" s="501"/>
      <c r="I167" s="501"/>
      <c r="J167" s="501"/>
      <c r="K167" s="502"/>
      <c r="L167" s="429" t="s">
        <v>120</v>
      </c>
      <c r="M167" s="257" t="str">
        <f>IF(LEN($C$5)&lt;=1,
    "",
    IF(
        OR($C$5="Overige (zorg-)instellingen",$C$5="Onderneming"),
        IF(Basisgegevens!$C$5="Ja",
            IFERROR(
                INDEX(Hulpsheets!$AO$3:$AR$18,
                    MATCH($C$9,Hulpsheets!$AN$3:$AN$18,0),
                    MATCH($C$6,Hulpsheets!$AO$3:$AR$3,0)
                ),
                ""
            ),
            IFERROR(
                INDEX(Hulpsheets!$AH$3:$AK$18,
                    MATCH($C$9,Hulpsheets!$AG$3:$AG$18,0),
                    MATCH($C$6,Hulpsheets!$AH$3:$AK$3,0)
                ),
                ""
            )
        ),
        IF($L167="Niet-economische activiteit",
            100%,
            IF(Basisgegevens!$C$5="Ja",
                IFERROR(
                    INDEX(Hulpsheets!$AO$3:$AR$18,
                        MATCH($C$9,Hulpsheets!$AN$3:$AN$18,0),
                        MATCH($C$6,Hulpsheets!$AO$3:$AR$3,0)
                    ),
                    ""
                ),
                IFERROR(
                    INDEX(Hulpsheets!$AH$3:$AK$18,
                        MATCH($C$9,Hulpsheets!$AG$3:$AG$18,0),
                        MATCH($C$6,Hulpsheets!$AH$3:$AK$3,0)
                    ),
                    ""
                )
            )
        )
    )
)</f>
        <v/>
      </c>
      <c r="N167" s="399"/>
      <c r="O167" s="395" t="str">
        <f t="shared" si="48"/>
        <v/>
      </c>
      <c r="P167" s="86" t="str">
        <f t="shared" si="49"/>
        <v/>
      </c>
      <c r="R167" s="404"/>
      <c r="S167" s="403" t="str">
        <f t="shared" si="54"/>
        <v/>
      </c>
      <c r="T167" s="130" t="str">
        <f t="shared" si="50"/>
        <v/>
      </c>
      <c r="U167" s="70"/>
      <c r="V167" s="404"/>
      <c r="W167" s="70"/>
      <c r="X167" s="404"/>
      <c r="Z167" s="403" t="str">
        <f t="shared" si="55"/>
        <v/>
      </c>
      <c r="AA167" s="130" t="str">
        <f t="shared" si="51"/>
        <v/>
      </c>
      <c r="AB167" s="403" t="str">
        <f t="shared" si="52"/>
        <v/>
      </c>
      <c r="AC167" s="130" t="str">
        <f t="shared" si="53"/>
        <v/>
      </c>
      <c r="AD167" s="461"/>
    </row>
    <row r="168" spans="1:30" x14ac:dyDescent="0.2">
      <c r="B168" s="500"/>
      <c r="C168" s="501"/>
      <c r="D168" s="501"/>
      <c r="E168" s="501"/>
      <c r="F168" s="501"/>
      <c r="G168" s="501"/>
      <c r="H168" s="501"/>
      <c r="I168" s="501"/>
      <c r="J168" s="501"/>
      <c r="K168" s="502"/>
      <c r="L168" s="429" t="s">
        <v>120</v>
      </c>
      <c r="M168" s="257" t="str">
        <f>IF(LEN($C$5)&lt;=1,
    "",
    IF(
        OR($C$5="Overige (zorg-)instellingen",$C$5="Onderneming"),
        IF(Basisgegevens!$C$5="Ja",
            IFERROR(
                INDEX(Hulpsheets!$AO$3:$AR$18,
                    MATCH($C$9,Hulpsheets!$AN$3:$AN$18,0),
                    MATCH($C$6,Hulpsheets!$AO$3:$AR$3,0)
                ),
                ""
            ),
            IFERROR(
                INDEX(Hulpsheets!$AH$3:$AK$18,
                    MATCH($C$9,Hulpsheets!$AG$3:$AG$18,0),
                    MATCH($C$6,Hulpsheets!$AH$3:$AK$3,0)
                ),
                ""
            )
        ),
        IF($L168="Niet-economische activiteit",
            100%,
            IF(Basisgegevens!$C$5="Ja",
                IFERROR(
                    INDEX(Hulpsheets!$AO$3:$AR$18,
                        MATCH($C$9,Hulpsheets!$AN$3:$AN$18,0),
                        MATCH($C$6,Hulpsheets!$AO$3:$AR$3,0)
                    ),
                    ""
                ),
                IFERROR(
                    INDEX(Hulpsheets!$AH$3:$AK$18,
                        MATCH($C$9,Hulpsheets!$AG$3:$AG$18,0),
                        MATCH($C$6,Hulpsheets!$AH$3:$AK$3,0)
                    ),
                    ""
                )
            )
        )
    )
)</f>
        <v/>
      </c>
      <c r="N168" s="399"/>
      <c r="O168" s="395" t="str">
        <f t="shared" si="48"/>
        <v/>
      </c>
      <c r="P168" s="86" t="str">
        <f t="shared" si="49"/>
        <v/>
      </c>
      <c r="R168" s="404"/>
      <c r="S168" s="403" t="str">
        <f t="shared" si="54"/>
        <v/>
      </c>
      <c r="T168" s="130" t="str">
        <f t="shared" si="50"/>
        <v/>
      </c>
      <c r="U168" s="70"/>
      <c r="V168" s="404"/>
      <c r="W168" s="70"/>
      <c r="X168" s="404"/>
      <c r="Z168" s="403" t="str">
        <f t="shared" si="55"/>
        <v/>
      </c>
      <c r="AA168" s="130" t="str">
        <f t="shared" si="51"/>
        <v/>
      </c>
      <c r="AB168" s="403" t="str">
        <f t="shared" si="52"/>
        <v/>
      </c>
      <c r="AC168" s="130" t="str">
        <f t="shared" si="53"/>
        <v/>
      </c>
      <c r="AD168" s="461"/>
    </row>
    <row r="169" spans="1:30" x14ac:dyDescent="0.2">
      <c r="B169" s="500"/>
      <c r="C169" s="501"/>
      <c r="D169" s="501"/>
      <c r="E169" s="501"/>
      <c r="F169" s="501"/>
      <c r="G169" s="501"/>
      <c r="H169" s="501"/>
      <c r="I169" s="501"/>
      <c r="J169" s="501"/>
      <c r="K169" s="502"/>
      <c r="L169" s="429" t="s">
        <v>120</v>
      </c>
      <c r="M169" s="257" t="str">
        <f>IF(LEN($C$5)&lt;=1,
    "",
    IF(
        OR($C$5="Overige (zorg-)instellingen",$C$5="Onderneming"),
        IF(Basisgegevens!$C$5="Ja",
            IFERROR(
                INDEX(Hulpsheets!$AO$3:$AR$18,
                    MATCH($C$9,Hulpsheets!$AN$3:$AN$18,0),
                    MATCH($C$6,Hulpsheets!$AO$3:$AR$3,0)
                ),
                ""
            ),
            IFERROR(
                INDEX(Hulpsheets!$AH$3:$AK$18,
                    MATCH($C$9,Hulpsheets!$AG$3:$AG$18,0),
                    MATCH($C$6,Hulpsheets!$AH$3:$AK$3,0)
                ),
                ""
            )
        ),
        IF($L169="Niet-economische activiteit",
            100%,
            IF(Basisgegevens!$C$5="Ja",
                IFERROR(
                    INDEX(Hulpsheets!$AO$3:$AR$18,
                        MATCH($C$9,Hulpsheets!$AN$3:$AN$18,0),
                        MATCH($C$6,Hulpsheets!$AO$3:$AR$3,0)
                    ),
                    ""
                ),
                IFERROR(
                    INDEX(Hulpsheets!$AH$3:$AK$18,
                        MATCH($C$9,Hulpsheets!$AG$3:$AG$18,0),
                        MATCH($C$6,Hulpsheets!$AH$3:$AK$3,0)
                    ),
                    ""
                )
            )
        )
    )
)</f>
        <v/>
      </c>
      <c r="N169" s="399"/>
      <c r="O169" s="395" t="str">
        <f t="shared" si="48"/>
        <v/>
      </c>
      <c r="P169" s="86" t="str">
        <f t="shared" si="49"/>
        <v/>
      </c>
      <c r="R169" s="404"/>
      <c r="S169" s="403" t="str">
        <f t="shared" si="54"/>
        <v/>
      </c>
      <c r="T169" s="130" t="str">
        <f t="shared" si="50"/>
        <v/>
      </c>
      <c r="U169" s="70"/>
      <c r="V169" s="404"/>
      <c r="W169" s="70"/>
      <c r="X169" s="404"/>
      <c r="Z169" s="403" t="str">
        <f t="shared" si="55"/>
        <v/>
      </c>
      <c r="AA169" s="130" t="str">
        <f t="shared" si="51"/>
        <v/>
      </c>
      <c r="AB169" s="403" t="str">
        <f t="shared" si="52"/>
        <v/>
      </c>
      <c r="AC169" s="130" t="str">
        <f t="shared" si="53"/>
        <v/>
      </c>
      <c r="AD169" s="461"/>
    </row>
    <row r="170" spans="1:30" x14ac:dyDescent="0.2">
      <c r="B170" s="500"/>
      <c r="C170" s="501"/>
      <c r="D170" s="501"/>
      <c r="E170" s="501"/>
      <c r="F170" s="501"/>
      <c r="G170" s="501"/>
      <c r="H170" s="501"/>
      <c r="I170" s="501"/>
      <c r="J170" s="501"/>
      <c r="K170" s="502"/>
      <c r="L170" s="429" t="s">
        <v>120</v>
      </c>
      <c r="M170" s="257" t="str">
        <f>IF(LEN($C$5)&lt;=1,
    "",
    IF(
        OR($C$5="Overige (zorg-)instellingen",$C$5="Onderneming"),
        IF(Basisgegevens!$C$5="Ja",
            IFERROR(
                INDEX(Hulpsheets!$AO$3:$AR$18,
                    MATCH($C$9,Hulpsheets!$AN$3:$AN$18,0),
                    MATCH($C$6,Hulpsheets!$AO$3:$AR$3,0)
                ),
                ""
            ),
            IFERROR(
                INDEX(Hulpsheets!$AH$3:$AK$18,
                    MATCH($C$9,Hulpsheets!$AG$3:$AG$18,0),
                    MATCH($C$6,Hulpsheets!$AH$3:$AK$3,0)
                ),
                ""
            )
        ),
        IF($L170="Niet-economische activiteit",
            100%,
            IF(Basisgegevens!$C$5="Ja",
                IFERROR(
                    INDEX(Hulpsheets!$AO$3:$AR$18,
                        MATCH($C$9,Hulpsheets!$AN$3:$AN$18,0),
                        MATCH($C$6,Hulpsheets!$AO$3:$AR$3,0)
                    ),
                    ""
                ),
                IFERROR(
                    INDEX(Hulpsheets!$AH$3:$AK$18,
                        MATCH($C$9,Hulpsheets!$AG$3:$AG$18,0),
                        MATCH($C$6,Hulpsheets!$AH$3:$AK$3,0)
                    ),
                    ""
                )
            )
        )
    )
)</f>
        <v/>
      </c>
      <c r="N170" s="399"/>
      <c r="O170" s="395" t="str">
        <f t="shared" si="48"/>
        <v/>
      </c>
      <c r="P170" s="86" t="str">
        <f t="shared" si="49"/>
        <v/>
      </c>
      <c r="R170" s="404"/>
      <c r="S170" s="403" t="str">
        <f t="shared" si="54"/>
        <v/>
      </c>
      <c r="T170" s="130" t="str">
        <f t="shared" si="50"/>
        <v/>
      </c>
      <c r="U170" s="70"/>
      <c r="V170" s="404"/>
      <c r="W170" s="70"/>
      <c r="X170" s="404"/>
      <c r="Z170" s="403" t="str">
        <f t="shared" si="55"/>
        <v/>
      </c>
      <c r="AA170" s="130" t="str">
        <f t="shared" si="51"/>
        <v/>
      </c>
      <c r="AB170" s="403" t="str">
        <f t="shared" si="52"/>
        <v/>
      </c>
      <c r="AC170" s="130" t="str">
        <f t="shared" si="53"/>
        <v/>
      </c>
      <c r="AD170" s="461"/>
    </row>
    <row r="171" spans="1:30" x14ac:dyDescent="0.2">
      <c r="B171" s="500"/>
      <c r="C171" s="501"/>
      <c r="D171" s="501"/>
      <c r="E171" s="501"/>
      <c r="F171" s="501"/>
      <c r="G171" s="501"/>
      <c r="H171" s="501"/>
      <c r="I171" s="501"/>
      <c r="J171" s="501"/>
      <c r="K171" s="502"/>
      <c r="L171" s="429" t="s">
        <v>120</v>
      </c>
      <c r="M171" s="257" t="str">
        <f>IF(LEN($C$5)&lt;=1,
    "",
    IF(
        OR($C$5="Overige (zorg-)instellingen",$C$5="Onderneming"),
        IF(Basisgegevens!$C$5="Ja",
            IFERROR(
                INDEX(Hulpsheets!$AO$3:$AR$18,
                    MATCH($C$9,Hulpsheets!$AN$3:$AN$18,0),
                    MATCH($C$6,Hulpsheets!$AO$3:$AR$3,0)
                ),
                ""
            ),
            IFERROR(
                INDEX(Hulpsheets!$AH$3:$AK$18,
                    MATCH($C$9,Hulpsheets!$AG$3:$AG$18,0),
                    MATCH($C$6,Hulpsheets!$AH$3:$AK$3,0)
                ),
                ""
            )
        ),
        IF($L171="Niet-economische activiteit",
            100%,
            IF(Basisgegevens!$C$5="Ja",
                IFERROR(
                    INDEX(Hulpsheets!$AO$3:$AR$18,
                        MATCH($C$9,Hulpsheets!$AN$3:$AN$18,0),
                        MATCH($C$6,Hulpsheets!$AO$3:$AR$3,0)
                    ),
                    ""
                ),
                IFERROR(
                    INDEX(Hulpsheets!$AH$3:$AK$18,
                        MATCH($C$9,Hulpsheets!$AG$3:$AG$18,0),
                        MATCH($C$6,Hulpsheets!$AH$3:$AK$3,0)
                    ),
                    ""
                )
            )
        )
    )
)</f>
        <v/>
      </c>
      <c r="N171" s="399"/>
      <c r="O171" s="395" t="str">
        <f t="shared" si="48"/>
        <v/>
      </c>
      <c r="P171" s="86" t="str">
        <f t="shared" si="49"/>
        <v/>
      </c>
      <c r="R171" s="404"/>
      <c r="S171" s="403" t="str">
        <f t="shared" si="54"/>
        <v/>
      </c>
      <c r="T171" s="130" t="str">
        <f t="shared" si="50"/>
        <v/>
      </c>
      <c r="U171" s="70"/>
      <c r="V171" s="404"/>
      <c r="W171" s="70"/>
      <c r="X171" s="404"/>
      <c r="Z171" s="403" t="str">
        <f t="shared" si="55"/>
        <v/>
      </c>
      <c r="AA171" s="130" t="str">
        <f t="shared" si="51"/>
        <v/>
      </c>
      <c r="AB171" s="403" t="str">
        <f t="shared" si="52"/>
        <v/>
      </c>
      <c r="AC171" s="130" t="str">
        <f t="shared" si="53"/>
        <v/>
      </c>
      <c r="AD171" s="461"/>
    </row>
    <row r="172" spans="1:30" x14ac:dyDescent="0.2">
      <c r="B172" s="500"/>
      <c r="C172" s="501"/>
      <c r="D172" s="501"/>
      <c r="E172" s="501"/>
      <c r="F172" s="501"/>
      <c r="G172" s="501"/>
      <c r="H172" s="501"/>
      <c r="I172" s="501"/>
      <c r="J172" s="501"/>
      <c r="K172" s="502"/>
      <c r="L172" s="429" t="s">
        <v>120</v>
      </c>
      <c r="M172" s="257" t="str">
        <f>IF(LEN($C$5)&lt;=1,
    "",
    IF(
        OR($C$5="Overige (zorg-)instellingen",$C$5="Onderneming"),
        IF(Basisgegevens!$C$5="Ja",
            IFERROR(
                INDEX(Hulpsheets!$AO$3:$AR$18,
                    MATCH($C$9,Hulpsheets!$AN$3:$AN$18,0),
                    MATCH($C$6,Hulpsheets!$AO$3:$AR$3,0)
                ),
                ""
            ),
            IFERROR(
                INDEX(Hulpsheets!$AH$3:$AK$18,
                    MATCH($C$9,Hulpsheets!$AG$3:$AG$18,0),
                    MATCH($C$6,Hulpsheets!$AH$3:$AK$3,0)
                ),
                ""
            )
        ),
        IF($L172="Niet-economische activiteit",
            100%,
            IF(Basisgegevens!$C$5="Ja",
                IFERROR(
                    INDEX(Hulpsheets!$AO$3:$AR$18,
                        MATCH($C$9,Hulpsheets!$AN$3:$AN$18,0),
                        MATCH($C$6,Hulpsheets!$AO$3:$AR$3,0)
                    ),
                    ""
                ),
                IFERROR(
                    INDEX(Hulpsheets!$AH$3:$AK$18,
                        MATCH($C$9,Hulpsheets!$AG$3:$AG$18,0),
                        MATCH($C$6,Hulpsheets!$AH$3:$AK$3,0)
                    ),
                    ""
                )
            )
        )
    )
)</f>
        <v/>
      </c>
      <c r="N172" s="399"/>
      <c r="O172" s="395" t="str">
        <f t="shared" si="48"/>
        <v/>
      </c>
      <c r="P172" s="86" t="str">
        <f t="shared" si="49"/>
        <v/>
      </c>
      <c r="R172" s="404"/>
      <c r="S172" s="403" t="str">
        <f t="shared" si="54"/>
        <v/>
      </c>
      <c r="T172" s="130" t="str">
        <f t="shared" si="50"/>
        <v/>
      </c>
      <c r="U172" s="70"/>
      <c r="V172" s="404"/>
      <c r="W172" s="70"/>
      <c r="X172" s="404"/>
      <c r="Z172" s="403" t="str">
        <f t="shared" si="55"/>
        <v/>
      </c>
      <c r="AA172" s="130" t="str">
        <f t="shared" si="51"/>
        <v/>
      </c>
      <c r="AB172" s="403" t="str">
        <f t="shared" si="52"/>
        <v/>
      </c>
      <c r="AC172" s="130" t="str">
        <f t="shared" si="53"/>
        <v/>
      </c>
      <c r="AD172" s="461"/>
    </row>
    <row r="173" spans="1:30" x14ac:dyDescent="0.2">
      <c r="B173" s="500"/>
      <c r="C173" s="501"/>
      <c r="D173" s="501"/>
      <c r="E173" s="501"/>
      <c r="F173" s="501"/>
      <c r="G173" s="501"/>
      <c r="H173" s="501"/>
      <c r="I173" s="501"/>
      <c r="J173" s="501"/>
      <c r="K173" s="502"/>
      <c r="L173" s="429" t="s">
        <v>120</v>
      </c>
      <c r="M173" s="257" t="str">
        <f>IF(LEN($C$5)&lt;=1,
    "",
    IF(
        OR($C$5="Overige (zorg-)instellingen",$C$5="Onderneming"),
        IF(Basisgegevens!$C$5="Ja",
            IFERROR(
                INDEX(Hulpsheets!$AO$3:$AR$18,
                    MATCH($C$9,Hulpsheets!$AN$3:$AN$18,0),
                    MATCH($C$6,Hulpsheets!$AO$3:$AR$3,0)
                ),
                ""
            ),
            IFERROR(
                INDEX(Hulpsheets!$AH$3:$AK$18,
                    MATCH($C$9,Hulpsheets!$AG$3:$AG$18,0),
                    MATCH($C$6,Hulpsheets!$AH$3:$AK$3,0)
                ),
                ""
            )
        ),
        IF($L173="Niet-economische activiteit",
            100%,
            IF(Basisgegevens!$C$5="Ja",
                IFERROR(
                    INDEX(Hulpsheets!$AO$3:$AR$18,
                        MATCH($C$9,Hulpsheets!$AN$3:$AN$18,0),
                        MATCH($C$6,Hulpsheets!$AO$3:$AR$3,0)
                    ),
                    ""
                ),
                IFERROR(
                    INDEX(Hulpsheets!$AH$3:$AK$18,
                        MATCH($C$9,Hulpsheets!$AG$3:$AG$18,0),
                        MATCH($C$6,Hulpsheets!$AH$3:$AK$3,0)
                    ),
                    ""
                )
            )
        )
    )
)</f>
        <v/>
      </c>
      <c r="N173" s="399"/>
      <c r="O173" s="395" t="str">
        <f t="shared" si="48"/>
        <v/>
      </c>
      <c r="P173" s="86" t="str">
        <f t="shared" si="49"/>
        <v/>
      </c>
      <c r="R173" s="404"/>
      <c r="S173" s="403" t="str">
        <f t="shared" si="54"/>
        <v/>
      </c>
      <c r="T173" s="130" t="str">
        <f t="shared" si="50"/>
        <v/>
      </c>
      <c r="U173" s="70"/>
      <c r="V173" s="404"/>
      <c r="W173" s="70"/>
      <c r="X173" s="404"/>
      <c r="Z173" s="403" t="str">
        <f t="shared" si="55"/>
        <v/>
      </c>
      <c r="AA173" s="130" t="str">
        <f t="shared" si="51"/>
        <v/>
      </c>
      <c r="AB173" s="403" t="str">
        <f t="shared" si="52"/>
        <v/>
      </c>
      <c r="AC173" s="130" t="str">
        <f t="shared" si="53"/>
        <v/>
      </c>
      <c r="AD173" s="461"/>
    </row>
    <row r="174" spans="1:30" x14ac:dyDescent="0.2">
      <c r="B174" s="500"/>
      <c r="C174" s="501"/>
      <c r="D174" s="501"/>
      <c r="E174" s="501"/>
      <c r="F174" s="501"/>
      <c r="G174" s="501"/>
      <c r="H174" s="501"/>
      <c r="I174" s="501"/>
      <c r="J174" s="501"/>
      <c r="K174" s="502"/>
      <c r="L174" s="429" t="s">
        <v>120</v>
      </c>
      <c r="M174" s="257" t="str">
        <f>IF(LEN($C$5)&lt;=1,
    "",
    IF(
        OR($C$5="Overige (zorg-)instellingen",$C$5="Onderneming"),
        IF(Basisgegevens!$C$5="Ja",
            IFERROR(
                INDEX(Hulpsheets!$AO$3:$AR$18,
                    MATCH($C$9,Hulpsheets!$AN$3:$AN$18,0),
                    MATCH($C$6,Hulpsheets!$AO$3:$AR$3,0)
                ),
                ""
            ),
            IFERROR(
                INDEX(Hulpsheets!$AH$3:$AK$18,
                    MATCH($C$9,Hulpsheets!$AG$3:$AG$18,0),
                    MATCH($C$6,Hulpsheets!$AH$3:$AK$3,0)
                ),
                ""
            )
        ),
        IF($L174="Niet-economische activiteit",
            100%,
            IF(Basisgegevens!$C$5="Ja",
                IFERROR(
                    INDEX(Hulpsheets!$AO$3:$AR$18,
                        MATCH($C$9,Hulpsheets!$AN$3:$AN$18,0),
                        MATCH($C$6,Hulpsheets!$AO$3:$AR$3,0)
                    ),
                    ""
                ),
                IFERROR(
                    INDEX(Hulpsheets!$AH$3:$AK$18,
                        MATCH($C$9,Hulpsheets!$AG$3:$AG$18,0),
                        MATCH($C$6,Hulpsheets!$AH$3:$AK$3,0)
                    ),
                    ""
                )
            )
        )
    )
)</f>
        <v/>
      </c>
      <c r="N174" s="399"/>
      <c r="O174" s="395" t="str">
        <f t="shared" si="48"/>
        <v/>
      </c>
      <c r="P174" s="86" t="str">
        <f t="shared" si="49"/>
        <v/>
      </c>
      <c r="R174" s="404"/>
      <c r="S174" s="403" t="str">
        <f t="shared" si="54"/>
        <v/>
      </c>
      <c r="T174" s="130" t="str">
        <f t="shared" si="50"/>
        <v/>
      </c>
      <c r="U174" s="70"/>
      <c r="V174" s="404"/>
      <c r="W174" s="70"/>
      <c r="X174" s="404"/>
      <c r="Z174" s="403" t="str">
        <f t="shared" si="55"/>
        <v/>
      </c>
      <c r="AA174" s="130" t="str">
        <f t="shared" si="51"/>
        <v/>
      </c>
      <c r="AB174" s="403" t="str">
        <f t="shared" si="52"/>
        <v/>
      </c>
      <c r="AC174" s="130" t="str">
        <f t="shared" si="53"/>
        <v/>
      </c>
      <c r="AD174" s="461"/>
    </row>
    <row r="175" spans="1:30" x14ac:dyDescent="0.2">
      <c r="B175" s="500"/>
      <c r="C175" s="501"/>
      <c r="D175" s="501"/>
      <c r="E175" s="501"/>
      <c r="F175" s="501"/>
      <c r="G175" s="501"/>
      <c r="H175" s="501"/>
      <c r="I175" s="501"/>
      <c r="J175" s="501"/>
      <c r="K175" s="502"/>
      <c r="L175" s="429" t="s">
        <v>120</v>
      </c>
      <c r="M175" s="257" t="str">
        <f>IF(LEN($C$5)&lt;=1,
    "",
    IF(
        OR($C$5="Overige (zorg-)instellingen",$C$5="Onderneming"),
        IF(Basisgegevens!$C$5="Ja",
            IFERROR(
                INDEX(Hulpsheets!$AO$3:$AR$18,
                    MATCH($C$9,Hulpsheets!$AN$3:$AN$18,0),
                    MATCH($C$6,Hulpsheets!$AO$3:$AR$3,0)
                ),
                ""
            ),
            IFERROR(
                INDEX(Hulpsheets!$AH$3:$AK$18,
                    MATCH($C$9,Hulpsheets!$AG$3:$AG$18,0),
                    MATCH($C$6,Hulpsheets!$AH$3:$AK$3,0)
                ),
                ""
            )
        ),
        IF($L175="Niet-economische activiteit",
            100%,
            IF(Basisgegevens!$C$5="Ja",
                IFERROR(
                    INDEX(Hulpsheets!$AO$3:$AR$18,
                        MATCH($C$9,Hulpsheets!$AN$3:$AN$18,0),
                        MATCH($C$6,Hulpsheets!$AO$3:$AR$3,0)
                    ),
                    ""
                ),
                IFERROR(
                    INDEX(Hulpsheets!$AH$3:$AK$18,
                        MATCH($C$9,Hulpsheets!$AG$3:$AG$18,0),
                        MATCH($C$6,Hulpsheets!$AH$3:$AK$3,0)
                    ),
                    ""
                )
            )
        )
    )
)</f>
        <v/>
      </c>
      <c r="N175" s="399"/>
      <c r="O175" s="395" t="str">
        <f t="shared" si="48"/>
        <v/>
      </c>
      <c r="P175" s="86" t="str">
        <f t="shared" si="49"/>
        <v/>
      </c>
      <c r="R175" s="404"/>
      <c r="S175" s="403" t="str">
        <f t="shared" si="54"/>
        <v/>
      </c>
      <c r="T175" s="130" t="str">
        <f t="shared" si="50"/>
        <v/>
      </c>
      <c r="U175" s="70"/>
      <c r="V175" s="404"/>
      <c r="W175" s="70"/>
      <c r="X175" s="404"/>
      <c r="Z175" s="403" t="str">
        <f t="shared" si="55"/>
        <v/>
      </c>
      <c r="AA175" s="130" t="str">
        <f t="shared" si="51"/>
        <v/>
      </c>
      <c r="AB175" s="403" t="str">
        <f t="shared" si="52"/>
        <v/>
      </c>
      <c r="AC175" s="130" t="str">
        <f t="shared" si="53"/>
        <v/>
      </c>
      <c r="AD175" s="461"/>
    </row>
    <row r="176" spans="1:30" x14ac:dyDescent="0.2">
      <c r="B176" s="500"/>
      <c r="C176" s="501"/>
      <c r="D176" s="501"/>
      <c r="E176" s="501"/>
      <c r="F176" s="501"/>
      <c r="G176" s="501"/>
      <c r="H176" s="501"/>
      <c r="I176" s="501"/>
      <c r="J176" s="501"/>
      <c r="K176" s="502"/>
      <c r="L176" s="429" t="s">
        <v>120</v>
      </c>
      <c r="M176" s="257" t="str">
        <f>IF(LEN($C$5)&lt;=1,
    "",
    IF(
        OR($C$5="Overige (zorg-)instellingen",$C$5="Onderneming"),
        IF(Basisgegevens!$C$5="Ja",
            IFERROR(
                INDEX(Hulpsheets!$AO$3:$AR$18,
                    MATCH($C$9,Hulpsheets!$AN$3:$AN$18,0),
                    MATCH($C$6,Hulpsheets!$AO$3:$AR$3,0)
                ),
                ""
            ),
            IFERROR(
                INDEX(Hulpsheets!$AH$3:$AK$18,
                    MATCH($C$9,Hulpsheets!$AG$3:$AG$18,0),
                    MATCH($C$6,Hulpsheets!$AH$3:$AK$3,0)
                ),
                ""
            )
        ),
        IF($L176="Niet-economische activiteit",
            100%,
            IF(Basisgegevens!$C$5="Ja",
                IFERROR(
                    INDEX(Hulpsheets!$AO$3:$AR$18,
                        MATCH($C$9,Hulpsheets!$AN$3:$AN$18,0),
                        MATCH($C$6,Hulpsheets!$AO$3:$AR$3,0)
                    ),
                    ""
                ),
                IFERROR(
                    INDEX(Hulpsheets!$AH$3:$AK$18,
                        MATCH($C$9,Hulpsheets!$AG$3:$AG$18,0),
                        MATCH($C$6,Hulpsheets!$AH$3:$AK$3,0)
                    ),
                    ""
                )
            )
        )
    )
)</f>
        <v/>
      </c>
      <c r="N176" s="399"/>
      <c r="O176" s="395" t="str">
        <f t="shared" si="48"/>
        <v/>
      </c>
      <c r="P176" s="86" t="str">
        <f t="shared" si="49"/>
        <v/>
      </c>
      <c r="R176" s="404"/>
      <c r="S176" s="403" t="str">
        <f t="shared" si="54"/>
        <v/>
      </c>
      <c r="T176" s="130" t="str">
        <f t="shared" si="50"/>
        <v/>
      </c>
      <c r="U176" s="70"/>
      <c r="V176" s="404"/>
      <c r="W176" s="70"/>
      <c r="X176" s="404"/>
      <c r="Z176" s="403" t="str">
        <f t="shared" si="55"/>
        <v/>
      </c>
      <c r="AA176" s="130" t="str">
        <f t="shared" si="51"/>
        <v/>
      </c>
      <c r="AB176" s="403" t="str">
        <f t="shared" si="52"/>
        <v/>
      </c>
      <c r="AC176" s="130" t="str">
        <f t="shared" si="53"/>
        <v/>
      </c>
      <c r="AD176" s="461"/>
    </row>
    <row r="177" spans="1:30" ht="13.5" thickBot="1" x14ac:dyDescent="0.25">
      <c r="B177" s="500"/>
      <c r="C177" s="501"/>
      <c r="D177" s="501"/>
      <c r="E177" s="501"/>
      <c r="F177" s="501"/>
      <c r="G177" s="501"/>
      <c r="H177" s="501"/>
      <c r="I177" s="501"/>
      <c r="J177" s="501"/>
      <c r="K177" s="502"/>
      <c r="L177" s="429" t="s">
        <v>120</v>
      </c>
      <c r="M177" s="257" t="str">
        <f>IF(LEN($C$5)&lt;=1,
    "",
    IF(
        OR($C$5="Overige (zorg-)instellingen",$C$5="Onderneming"),
        IF(Basisgegevens!$C$5="Ja",
            IFERROR(
                INDEX(Hulpsheets!$AO$3:$AR$18,
                    MATCH($C$9,Hulpsheets!$AN$3:$AN$18,0),
                    MATCH($C$6,Hulpsheets!$AO$3:$AR$3,0)
                ),
                ""
            ),
            IFERROR(
                INDEX(Hulpsheets!$AH$3:$AK$18,
                    MATCH($C$9,Hulpsheets!$AG$3:$AG$18,0),
                    MATCH($C$6,Hulpsheets!$AH$3:$AK$3,0)
                ),
                ""
            )
        ),
        IF($L177="Niet-economische activiteit",
            100%,
            IF(Basisgegevens!$C$5="Ja",
                IFERROR(
                    INDEX(Hulpsheets!$AO$3:$AR$18,
                        MATCH($C$9,Hulpsheets!$AN$3:$AN$18,0),
                        MATCH($C$6,Hulpsheets!$AO$3:$AR$3,0)
                    ),
                    ""
                ),
                IFERROR(
                    INDEX(Hulpsheets!$AH$3:$AK$18,
                        MATCH($C$9,Hulpsheets!$AG$3:$AG$18,0),
                        MATCH($C$6,Hulpsheets!$AH$3:$AK$3,0)
                    ),
                    ""
                )
            )
        )
    )
)</f>
        <v/>
      </c>
      <c r="N177" s="399"/>
      <c r="O177" s="395" t="str">
        <f t="shared" si="48"/>
        <v/>
      </c>
      <c r="P177" s="86" t="str">
        <f t="shared" si="49"/>
        <v/>
      </c>
      <c r="R177" s="404"/>
      <c r="S177" s="403" t="str">
        <f t="shared" si="54"/>
        <v/>
      </c>
      <c r="T177" s="130" t="str">
        <f t="shared" si="50"/>
        <v/>
      </c>
      <c r="U177" s="70"/>
      <c r="V177" s="404"/>
      <c r="W177" s="70"/>
      <c r="X177" s="404"/>
      <c r="Z177" s="403" t="str">
        <f t="shared" si="55"/>
        <v/>
      </c>
      <c r="AA177" s="130" t="str">
        <f t="shared" si="51"/>
        <v/>
      </c>
      <c r="AB177" s="403" t="str">
        <f t="shared" si="52"/>
        <v/>
      </c>
      <c r="AC177" s="130" t="str">
        <f t="shared" si="53"/>
        <v/>
      </c>
      <c r="AD177" s="461"/>
    </row>
    <row r="178" spans="1:30" ht="13.5" hidden="1" outlineLevel="1" thickBot="1" x14ac:dyDescent="0.25">
      <c r="B178" s="500"/>
      <c r="C178" s="501"/>
      <c r="D178" s="501"/>
      <c r="E178" s="501"/>
      <c r="F178" s="501"/>
      <c r="G178" s="501"/>
      <c r="H178" s="501"/>
      <c r="I178" s="501"/>
      <c r="J178" s="501"/>
      <c r="K178" s="502"/>
      <c r="L178" s="429" t="s">
        <v>120</v>
      </c>
      <c r="M178" s="257" t="str">
        <f>IF(LEN($C$5)&lt;=1,
    "",
    IF(
        OR($C$5="Overige (zorg-)instellingen",$C$5="Onderneming"),
        IF(Basisgegevens!$C$5="Ja",
            IFERROR(
                INDEX(Hulpsheets!$AO$3:$AR$18,
                    MATCH($C$9,Hulpsheets!$AN$3:$AN$18,0),
                    MATCH($C$6,Hulpsheets!$AO$3:$AR$3,0)
                ),
                ""
            ),
            IFERROR(
                INDEX(Hulpsheets!$AH$3:$AK$18,
                    MATCH($C$9,Hulpsheets!$AG$3:$AG$18,0),
                    MATCH($C$6,Hulpsheets!$AH$3:$AK$3,0)
                ),
                ""
            )
        ),
        IF($L178="Niet-economische activiteit",
            100%,
            IF(Basisgegevens!$C$5="Ja",
                IFERROR(
                    INDEX(Hulpsheets!$AO$3:$AR$18,
                        MATCH($C$9,Hulpsheets!$AN$3:$AN$18,0),
                        MATCH($C$6,Hulpsheets!$AO$3:$AR$3,0)
                    ),
                    ""
                ),
                IFERROR(
                    INDEX(Hulpsheets!$AH$3:$AK$18,
                        MATCH($C$9,Hulpsheets!$AG$3:$AG$18,0),
                        MATCH($C$6,Hulpsheets!$AH$3:$AK$3,0)
                    ),
                    ""
                )
            )
        )
    )
)</f>
        <v/>
      </c>
      <c r="N178" s="399"/>
      <c r="O178" s="77" t="str">
        <f t="shared" si="48"/>
        <v/>
      </c>
      <c r="P178" s="86" t="str">
        <f t="shared" si="49"/>
        <v/>
      </c>
      <c r="R178" s="404"/>
      <c r="S178" s="403" t="str">
        <f t="shared" si="54"/>
        <v/>
      </c>
      <c r="T178" s="130" t="str">
        <f t="shared" si="50"/>
        <v/>
      </c>
      <c r="U178" s="70"/>
      <c r="V178" s="404"/>
      <c r="W178" s="70"/>
      <c r="X178" s="404"/>
      <c r="Z178" s="403" t="str">
        <f t="shared" si="55"/>
        <v/>
      </c>
      <c r="AA178" s="130" t="str">
        <f t="shared" si="51"/>
        <v/>
      </c>
      <c r="AB178" s="403" t="str">
        <f t="shared" si="52"/>
        <v/>
      </c>
      <c r="AC178" s="130" t="str">
        <f t="shared" si="53"/>
        <v/>
      </c>
      <c r="AD178" s="461"/>
    </row>
    <row r="179" spans="1:30" ht="13.5" hidden="1" outlineLevel="1" thickBot="1" x14ac:dyDescent="0.25">
      <c r="B179" s="500"/>
      <c r="C179" s="501"/>
      <c r="D179" s="501"/>
      <c r="E179" s="501"/>
      <c r="F179" s="501"/>
      <c r="G179" s="501"/>
      <c r="H179" s="501"/>
      <c r="I179" s="501"/>
      <c r="J179" s="501"/>
      <c r="K179" s="502"/>
      <c r="L179" s="429" t="s">
        <v>120</v>
      </c>
      <c r="M179" s="257" t="str">
        <f>IF(LEN($C$5)&lt;=1,
    "",
    IF(
        OR($C$5="Overige (zorg-)instellingen",$C$5="Onderneming"),
        IF(Basisgegevens!$C$5="Ja",
            IFERROR(
                INDEX(Hulpsheets!$AO$3:$AR$18,
                    MATCH($C$9,Hulpsheets!$AN$3:$AN$18,0),
                    MATCH($C$6,Hulpsheets!$AO$3:$AR$3,0)
                ),
                ""
            ),
            IFERROR(
                INDEX(Hulpsheets!$AH$3:$AK$18,
                    MATCH($C$9,Hulpsheets!$AG$3:$AG$18,0),
                    MATCH($C$6,Hulpsheets!$AH$3:$AK$3,0)
                ),
                ""
            )
        ),
        IF($L179="Niet-economische activiteit",
            100%,
            IF(Basisgegevens!$C$5="Ja",
                IFERROR(
                    INDEX(Hulpsheets!$AO$3:$AR$18,
                        MATCH($C$9,Hulpsheets!$AN$3:$AN$18,0),
                        MATCH($C$6,Hulpsheets!$AO$3:$AR$3,0)
                    ),
                    ""
                ),
                IFERROR(
                    INDEX(Hulpsheets!$AH$3:$AK$18,
                        MATCH($C$9,Hulpsheets!$AG$3:$AG$18,0),
                        MATCH($C$6,Hulpsheets!$AH$3:$AK$3,0)
                    ),
                    ""
                )
            )
        )
    )
)</f>
        <v/>
      </c>
      <c r="N179" s="399"/>
      <c r="O179" s="77" t="str">
        <f t="shared" si="48"/>
        <v/>
      </c>
      <c r="P179" s="86" t="str">
        <f t="shared" si="49"/>
        <v/>
      </c>
      <c r="R179" s="404"/>
      <c r="S179" s="403" t="str">
        <f t="shared" si="54"/>
        <v/>
      </c>
      <c r="T179" s="130" t="str">
        <f t="shared" si="50"/>
        <v/>
      </c>
      <c r="U179" s="70"/>
      <c r="V179" s="404"/>
      <c r="W179" s="70"/>
      <c r="X179" s="404"/>
      <c r="Z179" s="403" t="str">
        <f t="shared" si="55"/>
        <v/>
      </c>
      <c r="AA179" s="130" t="str">
        <f t="shared" si="51"/>
        <v/>
      </c>
      <c r="AB179" s="403" t="str">
        <f t="shared" si="52"/>
        <v/>
      </c>
      <c r="AC179" s="130" t="str">
        <f t="shared" si="53"/>
        <v/>
      </c>
      <c r="AD179" s="461"/>
    </row>
    <row r="180" spans="1:30" ht="13.5" hidden="1" outlineLevel="1" thickBot="1" x14ac:dyDescent="0.25">
      <c r="B180" s="500"/>
      <c r="C180" s="501"/>
      <c r="D180" s="501"/>
      <c r="E180" s="501"/>
      <c r="F180" s="501"/>
      <c r="G180" s="501"/>
      <c r="H180" s="501"/>
      <c r="I180" s="501"/>
      <c r="J180" s="501"/>
      <c r="K180" s="502"/>
      <c r="L180" s="429" t="s">
        <v>120</v>
      </c>
      <c r="M180" s="257" t="str">
        <f>IF(LEN($C$5)&lt;=1,
    "",
    IF(
        OR($C$5="Overige (zorg-)instellingen",$C$5="Onderneming"),
        IF(Basisgegevens!$C$5="Ja",
            IFERROR(
                INDEX(Hulpsheets!$AO$3:$AR$18,
                    MATCH($C$9,Hulpsheets!$AN$3:$AN$18,0),
                    MATCH($C$6,Hulpsheets!$AO$3:$AR$3,0)
                ),
                ""
            ),
            IFERROR(
                INDEX(Hulpsheets!$AH$3:$AK$18,
                    MATCH($C$9,Hulpsheets!$AG$3:$AG$18,0),
                    MATCH($C$6,Hulpsheets!$AH$3:$AK$3,0)
                ),
                ""
            )
        ),
        IF($L180="Niet-economische activiteit",
            100%,
            IF(Basisgegevens!$C$5="Ja",
                IFERROR(
                    INDEX(Hulpsheets!$AO$3:$AR$18,
                        MATCH($C$9,Hulpsheets!$AN$3:$AN$18,0),
                        MATCH($C$6,Hulpsheets!$AO$3:$AR$3,0)
                    ),
                    ""
                ),
                IFERROR(
                    INDEX(Hulpsheets!$AH$3:$AK$18,
                        MATCH($C$9,Hulpsheets!$AG$3:$AG$18,0),
                        MATCH($C$6,Hulpsheets!$AH$3:$AK$3,0)
                    ),
                    ""
                )
            )
        )
    )
)</f>
        <v/>
      </c>
      <c r="N180" s="399"/>
      <c r="O180" s="77" t="str">
        <f t="shared" si="48"/>
        <v/>
      </c>
      <c r="P180" s="86" t="str">
        <f t="shared" si="49"/>
        <v/>
      </c>
      <c r="R180" s="404"/>
      <c r="S180" s="403" t="str">
        <f t="shared" si="54"/>
        <v/>
      </c>
      <c r="T180" s="130" t="str">
        <f t="shared" si="50"/>
        <v/>
      </c>
      <c r="U180" s="70"/>
      <c r="V180" s="404"/>
      <c r="W180" s="70"/>
      <c r="X180" s="404"/>
      <c r="Z180" s="403" t="str">
        <f t="shared" si="55"/>
        <v/>
      </c>
      <c r="AA180" s="130" t="str">
        <f t="shared" si="51"/>
        <v/>
      </c>
      <c r="AB180" s="403" t="str">
        <f t="shared" si="52"/>
        <v/>
      </c>
      <c r="AC180" s="130" t="str">
        <f t="shared" si="53"/>
        <v/>
      </c>
      <c r="AD180" s="461"/>
    </row>
    <row r="181" spans="1:30" ht="13.5" hidden="1" outlineLevel="1" thickBot="1" x14ac:dyDescent="0.25">
      <c r="B181" s="500"/>
      <c r="C181" s="501"/>
      <c r="D181" s="501"/>
      <c r="E181" s="501"/>
      <c r="F181" s="501"/>
      <c r="G181" s="501"/>
      <c r="H181" s="501"/>
      <c r="I181" s="501"/>
      <c r="J181" s="501"/>
      <c r="K181" s="502"/>
      <c r="L181" s="429" t="s">
        <v>120</v>
      </c>
      <c r="M181" s="257" t="str">
        <f>IF(LEN($C$5)&lt;=1,
    "",
    IF(
        OR($C$5="Overige (zorg-)instellingen",$C$5="Onderneming"),
        IF(Basisgegevens!$C$5="Ja",
            IFERROR(
                INDEX(Hulpsheets!$AO$3:$AR$18,
                    MATCH($C$9,Hulpsheets!$AN$3:$AN$18,0),
                    MATCH($C$6,Hulpsheets!$AO$3:$AR$3,0)
                ),
                ""
            ),
            IFERROR(
                INDEX(Hulpsheets!$AH$3:$AK$18,
                    MATCH($C$9,Hulpsheets!$AG$3:$AG$18,0),
                    MATCH($C$6,Hulpsheets!$AH$3:$AK$3,0)
                ),
                ""
            )
        ),
        IF($L181="Niet-economische activiteit",
            100%,
            IF(Basisgegevens!$C$5="Ja",
                IFERROR(
                    INDEX(Hulpsheets!$AO$3:$AR$18,
                        MATCH($C$9,Hulpsheets!$AN$3:$AN$18,0),
                        MATCH($C$6,Hulpsheets!$AO$3:$AR$3,0)
                    ),
                    ""
                ),
                IFERROR(
                    INDEX(Hulpsheets!$AH$3:$AK$18,
                        MATCH($C$9,Hulpsheets!$AG$3:$AG$18,0),
                        MATCH($C$6,Hulpsheets!$AH$3:$AK$3,0)
                    ),
                    ""
                )
            )
        )
    )
)</f>
        <v/>
      </c>
      <c r="N181" s="399"/>
      <c r="O181" s="77" t="str">
        <f t="shared" si="48"/>
        <v/>
      </c>
      <c r="P181" s="86" t="str">
        <f t="shared" si="49"/>
        <v/>
      </c>
      <c r="R181" s="404"/>
      <c r="S181" s="403" t="str">
        <f t="shared" si="54"/>
        <v/>
      </c>
      <c r="T181" s="130" t="str">
        <f t="shared" si="50"/>
        <v/>
      </c>
      <c r="U181" s="70"/>
      <c r="V181" s="404"/>
      <c r="W181" s="70"/>
      <c r="X181" s="404"/>
      <c r="Z181" s="403" t="str">
        <f t="shared" si="55"/>
        <v/>
      </c>
      <c r="AA181" s="130" t="str">
        <f t="shared" si="51"/>
        <v/>
      </c>
      <c r="AB181" s="403" t="str">
        <f t="shared" si="52"/>
        <v/>
      </c>
      <c r="AC181" s="130" t="str">
        <f t="shared" si="53"/>
        <v/>
      </c>
      <c r="AD181" s="461"/>
    </row>
    <row r="182" spans="1:30" ht="13.5" hidden="1" outlineLevel="1" thickBot="1" x14ac:dyDescent="0.25">
      <c r="B182" s="500"/>
      <c r="C182" s="501"/>
      <c r="D182" s="501"/>
      <c r="E182" s="501"/>
      <c r="F182" s="501"/>
      <c r="G182" s="501"/>
      <c r="H182" s="501"/>
      <c r="I182" s="501"/>
      <c r="J182" s="501"/>
      <c r="K182" s="502"/>
      <c r="L182" s="429" t="s">
        <v>120</v>
      </c>
      <c r="M182" s="257" t="str">
        <f>IF(LEN($C$5)&lt;=1,
    "",
    IF(
        OR($C$5="Overige (zorg-)instellingen",$C$5="Onderneming"),
        IF(Basisgegevens!$C$5="Ja",
            IFERROR(
                INDEX(Hulpsheets!$AO$3:$AR$18,
                    MATCH($C$9,Hulpsheets!$AN$3:$AN$18,0),
                    MATCH($C$6,Hulpsheets!$AO$3:$AR$3,0)
                ),
                ""
            ),
            IFERROR(
                INDEX(Hulpsheets!$AH$3:$AK$18,
                    MATCH($C$9,Hulpsheets!$AG$3:$AG$18,0),
                    MATCH($C$6,Hulpsheets!$AH$3:$AK$3,0)
                ),
                ""
            )
        ),
        IF($L182="Niet-economische activiteit",
            100%,
            IF(Basisgegevens!$C$5="Ja",
                IFERROR(
                    INDEX(Hulpsheets!$AO$3:$AR$18,
                        MATCH($C$9,Hulpsheets!$AN$3:$AN$18,0),
                        MATCH($C$6,Hulpsheets!$AO$3:$AR$3,0)
                    ),
                    ""
                ),
                IFERROR(
                    INDEX(Hulpsheets!$AH$3:$AK$18,
                        MATCH($C$9,Hulpsheets!$AG$3:$AG$18,0),
                        MATCH($C$6,Hulpsheets!$AH$3:$AK$3,0)
                    ),
                    ""
                )
            )
        )
    )
)</f>
        <v/>
      </c>
      <c r="N182" s="399"/>
      <c r="O182" s="77" t="str">
        <f t="shared" si="48"/>
        <v/>
      </c>
      <c r="P182" s="86" t="str">
        <f t="shared" si="49"/>
        <v/>
      </c>
      <c r="R182" s="404"/>
      <c r="S182" s="403" t="str">
        <f t="shared" si="54"/>
        <v/>
      </c>
      <c r="T182" s="130" t="str">
        <f t="shared" si="50"/>
        <v/>
      </c>
      <c r="U182" s="70"/>
      <c r="V182" s="404"/>
      <c r="W182" s="70"/>
      <c r="X182" s="404"/>
      <c r="Z182" s="403" t="str">
        <f t="shared" si="55"/>
        <v/>
      </c>
      <c r="AA182" s="130" t="str">
        <f t="shared" si="51"/>
        <v/>
      </c>
      <c r="AB182" s="403" t="str">
        <f t="shared" si="52"/>
        <v/>
      </c>
      <c r="AC182" s="130" t="str">
        <f t="shared" si="53"/>
        <v/>
      </c>
      <c r="AD182" s="461"/>
    </row>
    <row r="183" spans="1:30" ht="13.5" hidden="1" outlineLevel="1" thickBot="1" x14ac:dyDescent="0.25">
      <c r="B183" s="500"/>
      <c r="C183" s="501"/>
      <c r="D183" s="501"/>
      <c r="E183" s="501"/>
      <c r="F183" s="501"/>
      <c r="G183" s="501"/>
      <c r="H183" s="501"/>
      <c r="I183" s="501"/>
      <c r="J183" s="501"/>
      <c r="K183" s="502"/>
      <c r="L183" s="429" t="s">
        <v>120</v>
      </c>
      <c r="M183" s="257" t="str">
        <f>IF(LEN($C$5)&lt;=1,
    "",
    IF(
        OR($C$5="Overige (zorg-)instellingen",$C$5="Onderneming"),
        IF(Basisgegevens!$C$5="Ja",
            IFERROR(
                INDEX(Hulpsheets!$AO$3:$AR$18,
                    MATCH($C$9,Hulpsheets!$AN$3:$AN$18,0),
                    MATCH($C$6,Hulpsheets!$AO$3:$AR$3,0)
                ),
                ""
            ),
            IFERROR(
                INDEX(Hulpsheets!$AH$3:$AK$18,
                    MATCH($C$9,Hulpsheets!$AG$3:$AG$18,0),
                    MATCH($C$6,Hulpsheets!$AH$3:$AK$3,0)
                ),
                ""
            )
        ),
        IF($L183="Niet-economische activiteit",
            100%,
            IF(Basisgegevens!$C$5="Ja",
                IFERROR(
                    INDEX(Hulpsheets!$AO$3:$AR$18,
                        MATCH($C$9,Hulpsheets!$AN$3:$AN$18,0),
                        MATCH($C$6,Hulpsheets!$AO$3:$AR$3,0)
                    ),
                    ""
                ),
                IFERROR(
                    INDEX(Hulpsheets!$AH$3:$AK$18,
                        MATCH($C$9,Hulpsheets!$AG$3:$AG$18,0),
                        MATCH($C$6,Hulpsheets!$AH$3:$AK$3,0)
                    ),
                    ""
                )
            )
        )
    )
)</f>
        <v/>
      </c>
      <c r="N183" s="399"/>
      <c r="O183" s="77" t="str">
        <f t="shared" si="48"/>
        <v/>
      </c>
      <c r="P183" s="86" t="str">
        <f t="shared" si="49"/>
        <v/>
      </c>
      <c r="R183" s="404"/>
      <c r="S183" s="403" t="str">
        <f t="shared" si="54"/>
        <v/>
      </c>
      <c r="T183" s="130" t="str">
        <f t="shared" si="50"/>
        <v/>
      </c>
      <c r="U183" s="70"/>
      <c r="V183" s="404"/>
      <c r="W183" s="70"/>
      <c r="X183" s="404"/>
      <c r="Z183" s="403" t="str">
        <f t="shared" si="55"/>
        <v/>
      </c>
      <c r="AA183" s="130" t="str">
        <f t="shared" si="51"/>
        <v/>
      </c>
      <c r="AB183" s="403" t="str">
        <f t="shared" si="52"/>
        <v/>
      </c>
      <c r="AC183" s="130" t="str">
        <f t="shared" si="53"/>
        <v/>
      </c>
      <c r="AD183" s="461"/>
    </row>
    <row r="184" spans="1:30" ht="13.5" hidden="1" outlineLevel="1" thickBot="1" x14ac:dyDescent="0.25">
      <c r="B184" s="500"/>
      <c r="C184" s="501"/>
      <c r="D184" s="501"/>
      <c r="E184" s="501"/>
      <c r="F184" s="501"/>
      <c r="G184" s="501"/>
      <c r="H184" s="501"/>
      <c r="I184" s="501"/>
      <c r="J184" s="501"/>
      <c r="K184" s="502"/>
      <c r="L184" s="429" t="s">
        <v>120</v>
      </c>
      <c r="M184" s="257" t="str">
        <f>IF(LEN($C$5)&lt;=1,
    "",
    IF(
        OR($C$5="Overige (zorg-)instellingen",$C$5="Onderneming"),
        IF(Basisgegevens!$C$5="Ja",
            IFERROR(
                INDEX(Hulpsheets!$AO$3:$AR$18,
                    MATCH($C$9,Hulpsheets!$AN$3:$AN$18,0),
                    MATCH($C$6,Hulpsheets!$AO$3:$AR$3,0)
                ),
                ""
            ),
            IFERROR(
                INDEX(Hulpsheets!$AH$3:$AK$18,
                    MATCH($C$9,Hulpsheets!$AG$3:$AG$18,0),
                    MATCH($C$6,Hulpsheets!$AH$3:$AK$3,0)
                ),
                ""
            )
        ),
        IF($L184="Niet-economische activiteit",
            100%,
            IF(Basisgegevens!$C$5="Ja",
                IFERROR(
                    INDEX(Hulpsheets!$AO$3:$AR$18,
                        MATCH($C$9,Hulpsheets!$AN$3:$AN$18,0),
                        MATCH($C$6,Hulpsheets!$AO$3:$AR$3,0)
                    ),
                    ""
                ),
                IFERROR(
                    INDEX(Hulpsheets!$AH$3:$AK$18,
                        MATCH($C$9,Hulpsheets!$AG$3:$AG$18,0),
                        MATCH($C$6,Hulpsheets!$AH$3:$AK$3,0)
                    ),
                    ""
                )
            )
        )
    )
)</f>
        <v/>
      </c>
      <c r="N184" s="399"/>
      <c r="O184" s="77" t="str">
        <f t="shared" si="48"/>
        <v/>
      </c>
      <c r="P184" s="86" t="str">
        <f t="shared" si="49"/>
        <v/>
      </c>
      <c r="R184" s="404"/>
      <c r="S184" s="403" t="str">
        <f t="shared" si="54"/>
        <v/>
      </c>
      <c r="T184" s="130" t="str">
        <f t="shared" si="50"/>
        <v/>
      </c>
      <c r="U184" s="70"/>
      <c r="V184" s="404"/>
      <c r="W184" s="70"/>
      <c r="X184" s="404"/>
      <c r="Z184" s="403" t="str">
        <f t="shared" si="55"/>
        <v/>
      </c>
      <c r="AA184" s="130" t="str">
        <f t="shared" si="51"/>
        <v/>
      </c>
      <c r="AB184" s="403" t="str">
        <f t="shared" si="52"/>
        <v/>
      </c>
      <c r="AC184" s="130" t="str">
        <f t="shared" si="53"/>
        <v/>
      </c>
      <c r="AD184" s="461"/>
    </row>
    <row r="185" spans="1:30" ht="13.5" hidden="1" outlineLevel="1" thickBot="1" x14ac:dyDescent="0.25">
      <c r="B185" s="500"/>
      <c r="C185" s="501"/>
      <c r="D185" s="501"/>
      <c r="E185" s="501"/>
      <c r="F185" s="501"/>
      <c r="G185" s="501"/>
      <c r="H185" s="501"/>
      <c r="I185" s="501"/>
      <c r="J185" s="501"/>
      <c r="K185" s="502"/>
      <c r="L185" s="429" t="s">
        <v>120</v>
      </c>
      <c r="M185" s="257" t="str">
        <f>IF(LEN($C$5)&lt;=1,
    "",
    IF(
        OR($C$5="Overige (zorg-)instellingen",$C$5="Onderneming"),
        IF(Basisgegevens!$C$5="Ja",
            IFERROR(
                INDEX(Hulpsheets!$AO$3:$AR$18,
                    MATCH($C$9,Hulpsheets!$AN$3:$AN$18,0),
                    MATCH($C$6,Hulpsheets!$AO$3:$AR$3,0)
                ),
                ""
            ),
            IFERROR(
                INDEX(Hulpsheets!$AH$3:$AK$18,
                    MATCH($C$9,Hulpsheets!$AG$3:$AG$18,0),
                    MATCH($C$6,Hulpsheets!$AH$3:$AK$3,0)
                ),
                ""
            )
        ),
        IF($L185="Niet-economische activiteit",
            100%,
            IF(Basisgegevens!$C$5="Ja",
                IFERROR(
                    INDEX(Hulpsheets!$AO$3:$AR$18,
                        MATCH($C$9,Hulpsheets!$AN$3:$AN$18,0),
                        MATCH($C$6,Hulpsheets!$AO$3:$AR$3,0)
                    ),
                    ""
                ),
                IFERROR(
                    INDEX(Hulpsheets!$AH$3:$AK$18,
                        MATCH($C$9,Hulpsheets!$AG$3:$AG$18,0),
                        MATCH($C$6,Hulpsheets!$AH$3:$AK$3,0)
                    ),
                    ""
                )
            )
        )
    )
)</f>
        <v/>
      </c>
      <c r="N185" s="399"/>
      <c r="O185" s="77" t="str">
        <f t="shared" si="48"/>
        <v/>
      </c>
      <c r="P185" s="86" t="str">
        <f t="shared" si="49"/>
        <v/>
      </c>
      <c r="R185" s="404"/>
      <c r="S185" s="403" t="str">
        <f t="shared" si="54"/>
        <v/>
      </c>
      <c r="T185" s="130" t="str">
        <f t="shared" si="50"/>
        <v/>
      </c>
      <c r="U185" s="70"/>
      <c r="V185" s="404"/>
      <c r="W185" s="70"/>
      <c r="X185" s="404"/>
      <c r="Z185" s="403" t="str">
        <f t="shared" si="55"/>
        <v/>
      </c>
      <c r="AA185" s="130" t="str">
        <f t="shared" si="51"/>
        <v/>
      </c>
      <c r="AB185" s="403" t="str">
        <f t="shared" si="52"/>
        <v/>
      </c>
      <c r="AC185" s="130" t="str">
        <f t="shared" si="53"/>
        <v/>
      </c>
      <c r="AD185" s="461"/>
    </row>
    <row r="186" spans="1:30" ht="13.5" hidden="1" outlineLevel="1" thickBot="1" x14ac:dyDescent="0.25">
      <c r="B186" s="500"/>
      <c r="C186" s="501"/>
      <c r="D186" s="501"/>
      <c r="E186" s="501"/>
      <c r="F186" s="501"/>
      <c r="G186" s="501"/>
      <c r="H186" s="501"/>
      <c r="I186" s="501"/>
      <c r="J186" s="501"/>
      <c r="K186" s="502"/>
      <c r="L186" s="429" t="s">
        <v>120</v>
      </c>
      <c r="M186" s="257" t="str">
        <f>IF(LEN($C$5)&lt;=1,
    "",
    IF(
        OR($C$5="Overige (zorg-)instellingen",$C$5="Onderneming"),
        IF(Basisgegevens!$C$5="Ja",
            IFERROR(
                INDEX(Hulpsheets!$AO$3:$AR$18,
                    MATCH($C$9,Hulpsheets!$AN$3:$AN$18,0),
                    MATCH($C$6,Hulpsheets!$AO$3:$AR$3,0)
                ),
                ""
            ),
            IFERROR(
                INDEX(Hulpsheets!$AH$3:$AK$18,
                    MATCH($C$9,Hulpsheets!$AG$3:$AG$18,0),
                    MATCH($C$6,Hulpsheets!$AH$3:$AK$3,0)
                ),
                ""
            )
        ),
        IF($L186="Niet-economische activiteit",
            100%,
            IF(Basisgegevens!$C$5="Ja",
                IFERROR(
                    INDEX(Hulpsheets!$AO$3:$AR$18,
                        MATCH($C$9,Hulpsheets!$AN$3:$AN$18,0),
                        MATCH($C$6,Hulpsheets!$AO$3:$AR$3,0)
                    ),
                    ""
                ),
                IFERROR(
                    INDEX(Hulpsheets!$AH$3:$AK$18,
                        MATCH($C$9,Hulpsheets!$AG$3:$AG$18,0),
                        MATCH($C$6,Hulpsheets!$AH$3:$AK$3,0)
                    ),
                    ""
                )
            )
        )
    )
)</f>
        <v/>
      </c>
      <c r="N186" s="399"/>
      <c r="O186" s="77" t="str">
        <f t="shared" si="48"/>
        <v/>
      </c>
      <c r="P186" s="86" t="str">
        <f t="shared" si="49"/>
        <v/>
      </c>
      <c r="R186" s="404"/>
      <c r="S186" s="403" t="str">
        <f t="shared" si="54"/>
        <v/>
      </c>
      <c r="T186" s="130" t="str">
        <f t="shared" si="50"/>
        <v/>
      </c>
      <c r="U186" s="70"/>
      <c r="V186" s="404"/>
      <c r="W186" s="70"/>
      <c r="X186" s="404"/>
      <c r="Z186" s="403" t="str">
        <f t="shared" si="55"/>
        <v/>
      </c>
      <c r="AA186" s="130" t="str">
        <f t="shared" si="51"/>
        <v/>
      </c>
      <c r="AB186" s="403" t="str">
        <f t="shared" si="52"/>
        <v/>
      </c>
      <c r="AC186" s="130" t="str">
        <f t="shared" si="53"/>
        <v/>
      </c>
      <c r="AD186" s="461"/>
    </row>
    <row r="187" spans="1:30" ht="13.5" hidden="1" outlineLevel="1" thickBot="1" x14ac:dyDescent="0.25">
      <c r="B187" s="532"/>
      <c r="C187" s="533"/>
      <c r="D187" s="533"/>
      <c r="E187" s="533"/>
      <c r="F187" s="533"/>
      <c r="G187" s="533"/>
      <c r="H187" s="533"/>
      <c r="I187" s="533"/>
      <c r="J187" s="533"/>
      <c r="K187" s="534"/>
      <c r="L187" s="428" t="s">
        <v>120</v>
      </c>
      <c r="M187" s="427" t="str">
        <f>IF(LEN($C$5)&lt;=1,
    "",
    IF(
        OR($C$5="Overige (zorg-)instellingen",$C$5="Onderneming"),
        IF(Basisgegevens!$C$5="Ja",
            IFERROR(
                INDEX(Hulpsheets!$AO$3:$AR$18,
                    MATCH($C$9,Hulpsheets!$AN$3:$AN$18,0),
                    MATCH($C$6,Hulpsheets!$AO$3:$AR$3,0)
                ),
                ""
            ),
            IFERROR(
                INDEX(Hulpsheets!$AH$3:$AK$18,
                    MATCH($C$9,Hulpsheets!$AG$3:$AG$18,0),
                    MATCH($C$6,Hulpsheets!$AH$3:$AK$3,0)
                ),
                ""
            )
        ),
        IF($L187="Niet-economische activiteit",
            100%,
            IF(Basisgegevens!$C$5="Ja",
                IFERROR(
                    INDEX(Hulpsheets!$AO$3:$AR$18,
                        MATCH($C$9,Hulpsheets!$AN$3:$AN$18,0),
                        MATCH($C$6,Hulpsheets!$AO$3:$AR$3,0)
                    ),
                    ""
                ),
                IFERROR(
                    INDEX(Hulpsheets!$AH$3:$AK$18,
                        MATCH($C$9,Hulpsheets!$AG$3:$AG$18,0),
                        MATCH($C$6,Hulpsheets!$AH$3:$AK$3,0)
                    ),
                    ""
                )
            )
        )
    )
)</f>
        <v/>
      </c>
      <c r="N187" s="399"/>
      <c r="O187" s="87" t="str">
        <f t="shared" si="48"/>
        <v/>
      </c>
      <c r="P187" s="88" t="str">
        <f t="shared" si="49"/>
        <v/>
      </c>
      <c r="R187" s="405"/>
      <c r="S187" s="403" t="str">
        <f t="shared" si="54"/>
        <v/>
      </c>
      <c r="T187" s="365" t="str">
        <f t="shared" si="50"/>
        <v/>
      </c>
      <c r="U187" s="70"/>
      <c r="V187" s="405"/>
      <c r="W187" s="70"/>
      <c r="X187" s="405"/>
      <c r="Z187" s="403" t="str">
        <f t="shared" si="55"/>
        <v/>
      </c>
      <c r="AA187" s="365" t="str">
        <f t="shared" si="51"/>
        <v/>
      </c>
      <c r="AB187" s="403" t="str">
        <f t="shared" si="52"/>
        <v/>
      </c>
      <c r="AC187" s="365" t="str">
        <f t="shared" si="53"/>
        <v/>
      </c>
      <c r="AD187" s="461"/>
    </row>
    <row r="188" spans="1:30" ht="13.5" collapsed="1" thickBot="1" x14ac:dyDescent="0.25">
      <c r="B188" s="32"/>
      <c r="C188" s="32"/>
      <c r="D188" s="103"/>
      <c r="E188" s="110"/>
      <c r="F188" s="110"/>
      <c r="G188" s="111"/>
      <c r="H188" s="112"/>
      <c r="I188" s="29"/>
      <c r="J188" s="111"/>
      <c r="L188" s="418" t="s">
        <v>102</v>
      </c>
      <c r="M188" s="78"/>
      <c r="N188" s="101">
        <f>SUM(N163:N187)</f>
        <v>0</v>
      </c>
      <c r="O188" s="101">
        <f>SUM(O163:O187)</f>
        <v>0</v>
      </c>
      <c r="P188" s="101">
        <f>SUM(P163:P187)</f>
        <v>0</v>
      </c>
      <c r="Q188" s="29"/>
      <c r="R188" s="367">
        <f>SUM(R163:R187)</f>
        <v>0</v>
      </c>
      <c r="S188" s="367">
        <f>SUM(S163:S187)</f>
        <v>0</v>
      </c>
      <c r="T188" s="367">
        <f>SUM(T163:T187)</f>
        <v>0</v>
      </c>
      <c r="V188" s="439">
        <f>SUM(V163:V187)</f>
        <v>0</v>
      </c>
      <c r="W188" s="70"/>
      <c r="X188" s="439">
        <f>SUM(X163:X187)</f>
        <v>0</v>
      </c>
      <c r="Z188" s="102">
        <f>SUM(Z163:Z187)</f>
        <v>0</v>
      </c>
      <c r="AA188" s="102">
        <f>SUM(AA163:AA187)</f>
        <v>0</v>
      </c>
      <c r="AB188" s="102">
        <f>SUM(AB163:AB187)</f>
        <v>0</v>
      </c>
      <c r="AC188" s="102">
        <f>SUM(AC163:AC187)</f>
        <v>0</v>
      </c>
      <c r="AD188" s="100"/>
    </row>
    <row r="189" spans="1:30" x14ac:dyDescent="0.2">
      <c r="B189" s="32"/>
      <c r="C189" s="32"/>
      <c r="D189" s="103"/>
      <c r="E189" s="110"/>
      <c r="F189" s="110"/>
      <c r="G189" s="111"/>
      <c r="H189" s="112"/>
      <c r="I189" s="29"/>
      <c r="J189" s="111"/>
      <c r="W189" s="100"/>
      <c r="X189" s="100"/>
      <c r="AB189" s="100"/>
    </row>
    <row r="190" spans="1:30" x14ac:dyDescent="0.2">
      <c r="B190" s="503" t="s">
        <v>126</v>
      </c>
      <c r="C190" s="503"/>
      <c r="D190" s="503"/>
      <c r="E190" s="503"/>
      <c r="F190" s="29"/>
      <c r="I190" s="29"/>
      <c r="P190" s="29"/>
      <c r="Q190" s="29"/>
      <c r="R190" s="6"/>
      <c r="S190" s="121"/>
      <c r="T190" s="6"/>
      <c r="U190" s="29"/>
      <c r="V190" s="29"/>
      <c r="W190" s="29"/>
      <c r="X190" s="29"/>
      <c r="Z190" s="121"/>
      <c r="AA190" s="29"/>
      <c r="AB190" s="121"/>
    </row>
    <row r="191" spans="1:30" ht="13.5" thickBot="1" x14ac:dyDescent="0.25">
      <c r="B191" s="106"/>
      <c r="C191" s="106"/>
      <c r="D191" s="107"/>
      <c r="E191" s="107"/>
      <c r="G191" s="107"/>
      <c r="H191" s="108"/>
      <c r="I191" s="95"/>
      <c r="J191" s="107"/>
      <c r="P191" s="29"/>
      <c r="Q191" s="29"/>
      <c r="S191" s="6"/>
      <c r="T191" s="6"/>
      <c r="U191" s="29"/>
      <c r="W191" s="29"/>
      <c r="Z191" s="6"/>
      <c r="AA191" s="29"/>
      <c r="AB191" s="6"/>
    </row>
    <row r="192" spans="1:30" ht="38.25" customHeight="1" thickBot="1" x14ac:dyDescent="0.25">
      <c r="A192" s="117"/>
      <c r="B192" s="391" t="s">
        <v>109</v>
      </c>
      <c r="C192" s="392"/>
      <c r="D192" s="392"/>
      <c r="E192" s="392"/>
      <c r="F192" s="392"/>
      <c r="G192" s="392"/>
      <c r="H192" s="392"/>
      <c r="I192" s="392"/>
      <c r="J192" s="392"/>
      <c r="K192" s="392"/>
      <c r="L192" s="392"/>
      <c r="M192" s="392"/>
      <c r="N192" s="237" t="s">
        <v>127</v>
      </c>
      <c r="Q192" s="117"/>
      <c r="R192" s="239" t="s">
        <v>187</v>
      </c>
      <c r="S192" s="118"/>
      <c r="T192" s="118"/>
      <c r="U192" s="242"/>
      <c r="V192" s="239" t="s">
        <v>187</v>
      </c>
      <c r="W192" s="242"/>
      <c r="X192" s="239" t="s">
        <v>187</v>
      </c>
      <c r="Y192" s="117"/>
      <c r="Z192" s="118"/>
      <c r="AA192" s="242"/>
      <c r="AB192" s="118"/>
      <c r="AC192" s="117"/>
      <c r="AD192" s="117"/>
    </row>
    <row r="193" spans="2:28" x14ac:dyDescent="0.2">
      <c r="B193" s="496"/>
      <c r="C193" s="497"/>
      <c r="D193" s="497"/>
      <c r="E193" s="497"/>
      <c r="F193" s="497"/>
      <c r="G193" s="497"/>
      <c r="H193" s="497"/>
      <c r="I193" s="497"/>
      <c r="J193" s="497"/>
      <c r="K193" s="497"/>
      <c r="L193" s="497"/>
      <c r="M193" s="393"/>
      <c r="N193" s="325"/>
      <c r="R193" s="416"/>
      <c r="S193" s="80"/>
      <c r="T193" s="80"/>
      <c r="V193" s="416"/>
      <c r="X193" s="416"/>
      <c r="Z193" s="80"/>
      <c r="AB193" s="80"/>
    </row>
    <row r="194" spans="2:28" x14ac:dyDescent="0.2">
      <c r="B194" s="492"/>
      <c r="C194" s="493"/>
      <c r="D194" s="493"/>
      <c r="E194" s="493"/>
      <c r="F194" s="493"/>
      <c r="G194" s="493"/>
      <c r="H194" s="493"/>
      <c r="I194" s="493"/>
      <c r="J194" s="493"/>
      <c r="K194" s="493"/>
      <c r="L194" s="493"/>
      <c r="M194" s="390"/>
      <c r="N194" s="326"/>
      <c r="R194" s="416"/>
      <c r="S194" s="70"/>
      <c r="T194" s="70"/>
      <c r="V194" s="416"/>
      <c r="X194" s="416"/>
      <c r="Z194" s="70"/>
      <c r="AB194" s="70"/>
    </row>
    <row r="195" spans="2:28" x14ac:dyDescent="0.2">
      <c r="B195" s="492"/>
      <c r="C195" s="493"/>
      <c r="D195" s="493"/>
      <c r="E195" s="493"/>
      <c r="F195" s="493"/>
      <c r="G195" s="493"/>
      <c r="H195" s="493"/>
      <c r="I195" s="493"/>
      <c r="J195" s="493"/>
      <c r="K195" s="493"/>
      <c r="L195" s="493"/>
      <c r="M195" s="389"/>
      <c r="N195" s="326"/>
      <c r="R195" s="416"/>
      <c r="S195" s="70"/>
      <c r="T195" s="70"/>
      <c r="V195" s="416"/>
      <c r="X195" s="416"/>
      <c r="Z195" s="70"/>
      <c r="AB195" s="70"/>
    </row>
    <row r="196" spans="2:28" x14ac:dyDescent="0.2">
      <c r="B196" s="492"/>
      <c r="C196" s="493"/>
      <c r="D196" s="493"/>
      <c r="E196" s="493"/>
      <c r="F196" s="493"/>
      <c r="G196" s="493"/>
      <c r="H196" s="493"/>
      <c r="I196" s="493"/>
      <c r="J196" s="493"/>
      <c r="K196" s="493"/>
      <c r="L196" s="493"/>
      <c r="M196" s="390"/>
      <c r="N196" s="326"/>
      <c r="R196" s="416"/>
      <c r="S196" s="70"/>
      <c r="T196" s="70"/>
      <c r="V196" s="416"/>
      <c r="X196" s="416"/>
      <c r="Z196" s="70"/>
      <c r="AB196" s="70"/>
    </row>
    <row r="197" spans="2:28" x14ac:dyDescent="0.2">
      <c r="B197" s="492"/>
      <c r="C197" s="493"/>
      <c r="D197" s="493"/>
      <c r="E197" s="493"/>
      <c r="F197" s="493"/>
      <c r="G197" s="493"/>
      <c r="H197" s="493"/>
      <c r="I197" s="493"/>
      <c r="J197" s="493"/>
      <c r="K197" s="493"/>
      <c r="L197" s="493"/>
      <c r="M197" s="389"/>
      <c r="N197" s="326"/>
      <c r="R197" s="416"/>
      <c r="S197" s="70"/>
      <c r="T197" s="70"/>
      <c r="V197" s="416"/>
      <c r="X197" s="416"/>
      <c r="Z197" s="70"/>
      <c r="AB197" s="70"/>
    </row>
    <row r="198" spans="2:28" x14ac:dyDescent="0.2">
      <c r="B198" s="492"/>
      <c r="C198" s="493"/>
      <c r="D198" s="493"/>
      <c r="E198" s="493"/>
      <c r="F198" s="493"/>
      <c r="G198" s="493"/>
      <c r="H198" s="493"/>
      <c r="I198" s="493"/>
      <c r="J198" s="493"/>
      <c r="K198" s="493"/>
      <c r="L198" s="493"/>
      <c r="M198" s="389"/>
      <c r="N198" s="326"/>
      <c r="R198" s="416"/>
      <c r="S198" s="70"/>
      <c r="T198" s="70"/>
      <c r="V198" s="416"/>
      <c r="X198" s="416"/>
      <c r="Z198" s="70"/>
      <c r="AB198" s="70"/>
    </row>
    <row r="199" spans="2:28" x14ac:dyDescent="0.2">
      <c r="B199" s="492"/>
      <c r="C199" s="493"/>
      <c r="D199" s="493"/>
      <c r="E199" s="493"/>
      <c r="F199" s="493"/>
      <c r="G199" s="493"/>
      <c r="H199" s="493"/>
      <c r="I199" s="493"/>
      <c r="J199" s="493"/>
      <c r="K199" s="493"/>
      <c r="L199" s="493"/>
      <c r="M199" s="389"/>
      <c r="N199" s="326"/>
      <c r="R199" s="416"/>
      <c r="S199" s="70"/>
      <c r="T199" s="70"/>
      <c r="V199" s="416"/>
      <c r="X199" s="416"/>
      <c r="Z199" s="70"/>
      <c r="AB199" s="70"/>
    </row>
    <row r="200" spans="2:28" x14ac:dyDescent="0.2">
      <c r="B200" s="492"/>
      <c r="C200" s="493"/>
      <c r="D200" s="493"/>
      <c r="E200" s="493"/>
      <c r="F200" s="493"/>
      <c r="G200" s="493"/>
      <c r="H200" s="493"/>
      <c r="I200" s="493"/>
      <c r="J200" s="493"/>
      <c r="K200" s="493"/>
      <c r="L200" s="493"/>
      <c r="M200" s="389"/>
      <c r="N200" s="326"/>
      <c r="R200" s="416"/>
      <c r="S200" s="70"/>
      <c r="T200" s="70"/>
      <c r="V200" s="416"/>
      <c r="X200" s="416"/>
      <c r="Z200" s="70"/>
      <c r="AB200" s="70"/>
    </row>
    <row r="201" spans="2:28" x14ac:dyDescent="0.2">
      <c r="B201" s="492"/>
      <c r="C201" s="493"/>
      <c r="D201" s="493"/>
      <c r="E201" s="493"/>
      <c r="F201" s="493"/>
      <c r="G201" s="493"/>
      <c r="H201" s="493"/>
      <c r="I201" s="493"/>
      <c r="J201" s="493"/>
      <c r="K201" s="493"/>
      <c r="L201" s="493"/>
      <c r="M201" s="389"/>
      <c r="N201" s="326"/>
      <c r="R201" s="416"/>
      <c r="S201" s="70"/>
      <c r="T201" s="70"/>
      <c r="V201" s="416"/>
      <c r="X201" s="416"/>
      <c r="Z201" s="70"/>
      <c r="AB201" s="70"/>
    </row>
    <row r="202" spans="2:28" x14ac:dyDescent="0.2">
      <c r="B202" s="492"/>
      <c r="C202" s="493"/>
      <c r="D202" s="493"/>
      <c r="E202" s="493"/>
      <c r="F202" s="493"/>
      <c r="G202" s="493"/>
      <c r="H202" s="493"/>
      <c r="I202" s="493"/>
      <c r="J202" s="493"/>
      <c r="K202" s="493"/>
      <c r="L202" s="493"/>
      <c r="M202" s="389"/>
      <c r="N202" s="326"/>
      <c r="R202" s="416"/>
      <c r="S202" s="70"/>
      <c r="T202" s="70"/>
      <c r="V202" s="416"/>
      <c r="X202" s="416"/>
      <c r="Z202" s="70"/>
      <c r="AB202" s="70"/>
    </row>
    <row r="203" spans="2:28" x14ac:dyDescent="0.2">
      <c r="B203" s="492"/>
      <c r="C203" s="493"/>
      <c r="D203" s="493"/>
      <c r="E203" s="493"/>
      <c r="F203" s="493"/>
      <c r="G203" s="493"/>
      <c r="H203" s="493"/>
      <c r="I203" s="493"/>
      <c r="J203" s="493"/>
      <c r="K203" s="493"/>
      <c r="L203" s="493"/>
      <c r="M203" s="389"/>
      <c r="N203" s="326"/>
      <c r="R203" s="416"/>
      <c r="S203" s="70"/>
      <c r="T203" s="70"/>
      <c r="V203" s="416"/>
      <c r="X203" s="416"/>
      <c r="Z203" s="70"/>
      <c r="AB203" s="70"/>
    </row>
    <row r="204" spans="2:28" x14ac:dyDescent="0.2">
      <c r="B204" s="492"/>
      <c r="C204" s="493"/>
      <c r="D204" s="493"/>
      <c r="E204" s="493"/>
      <c r="F204" s="493"/>
      <c r="G204" s="493"/>
      <c r="H204" s="493"/>
      <c r="I204" s="493"/>
      <c r="J204" s="493"/>
      <c r="K204" s="493"/>
      <c r="L204" s="493"/>
      <c r="M204" s="389"/>
      <c r="N204" s="326"/>
      <c r="R204" s="416"/>
      <c r="S204" s="70"/>
      <c r="T204" s="70"/>
      <c r="V204" s="416"/>
      <c r="X204" s="416"/>
      <c r="Z204" s="70"/>
      <c r="AB204" s="70"/>
    </row>
    <row r="205" spans="2:28" x14ac:dyDescent="0.2">
      <c r="B205" s="492"/>
      <c r="C205" s="493"/>
      <c r="D205" s="493"/>
      <c r="E205" s="493"/>
      <c r="F205" s="493"/>
      <c r="G205" s="493"/>
      <c r="H205" s="493"/>
      <c r="I205" s="493"/>
      <c r="J205" s="493"/>
      <c r="K205" s="493"/>
      <c r="L205" s="493"/>
      <c r="M205" s="389"/>
      <c r="N205" s="326"/>
      <c r="R205" s="416"/>
      <c r="S205" s="70"/>
      <c r="T205" s="70"/>
      <c r="V205" s="416"/>
      <c r="X205" s="416"/>
      <c r="Z205" s="70"/>
      <c r="AB205" s="70"/>
    </row>
    <row r="206" spans="2:28" x14ac:dyDescent="0.2">
      <c r="B206" s="492"/>
      <c r="C206" s="493"/>
      <c r="D206" s="493"/>
      <c r="E206" s="493"/>
      <c r="F206" s="493"/>
      <c r="G206" s="493"/>
      <c r="H206" s="493"/>
      <c r="I206" s="493"/>
      <c r="J206" s="493"/>
      <c r="K206" s="493"/>
      <c r="L206" s="493"/>
      <c r="M206" s="389"/>
      <c r="N206" s="326"/>
      <c r="R206" s="416"/>
      <c r="S206" s="70"/>
      <c r="T206" s="70"/>
      <c r="V206" s="416"/>
      <c r="X206" s="416"/>
      <c r="Z206" s="70"/>
      <c r="AB206" s="70"/>
    </row>
    <row r="207" spans="2:28" x14ac:dyDescent="0.2">
      <c r="B207" s="492"/>
      <c r="C207" s="493"/>
      <c r="D207" s="493"/>
      <c r="E207" s="493"/>
      <c r="F207" s="493"/>
      <c r="G207" s="493"/>
      <c r="H207" s="493"/>
      <c r="I207" s="493"/>
      <c r="J207" s="493"/>
      <c r="K207" s="493"/>
      <c r="L207" s="493"/>
      <c r="M207" s="389"/>
      <c r="N207" s="326"/>
      <c r="R207" s="416"/>
      <c r="S207" s="70"/>
      <c r="T207" s="70"/>
      <c r="V207" s="416"/>
      <c r="X207" s="416"/>
      <c r="Z207" s="70"/>
      <c r="AB207" s="70"/>
    </row>
    <row r="208" spans="2:28" ht="12.75" hidden="1" customHeight="1" outlineLevel="1" x14ac:dyDescent="0.2">
      <c r="B208" s="492"/>
      <c r="C208" s="493"/>
      <c r="D208" s="493"/>
      <c r="E208" s="493"/>
      <c r="F208" s="493"/>
      <c r="G208" s="493"/>
      <c r="H208" s="493"/>
      <c r="I208" s="493"/>
      <c r="J208" s="493"/>
      <c r="K208" s="493"/>
      <c r="L208" s="493"/>
      <c r="M208" s="386"/>
      <c r="N208" s="326"/>
      <c r="R208" s="416"/>
      <c r="S208" s="70"/>
      <c r="T208" s="70"/>
      <c r="V208" s="416"/>
      <c r="X208" s="416"/>
      <c r="Z208" s="70"/>
      <c r="AB208" s="70"/>
    </row>
    <row r="209" spans="2:28" ht="12.75" hidden="1" customHeight="1" outlineLevel="1" x14ac:dyDescent="0.2">
      <c r="B209" s="492"/>
      <c r="C209" s="493"/>
      <c r="D209" s="493"/>
      <c r="E209" s="493"/>
      <c r="F209" s="493"/>
      <c r="G209" s="493"/>
      <c r="H209" s="493"/>
      <c r="I209" s="493"/>
      <c r="J209" s="493"/>
      <c r="K209" s="493"/>
      <c r="L209" s="493"/>
      <c r="M209" s="386"/>
      <c r="N209" s="326"/>
      <c r="R209" s="416"/>
      <c r="S209" s="70"/>
      <c r="T209" s="70"/>
      <c r="V209" s="416"/>
      <c r="X209" s="416"/>
      <c r="Z209" s="70"/>
      <c r="AB209" s="70"/>
    </row>
    <row r="210" spans="2:28" ht="12.75" hidden="1" customHeight="1" outlineLevel="1" x14ac:dyDescent="0.2">
      <c r="B210" s="492"/>
      <c r="C210" s="493"/>
      <c r="D210" s="493"/>
      <c r="E210" s="493"/>
      <c r="F210" s="493"/>
      <c r="G210" s="493"/>
      <c r="H210" s="493"/>
      <c r="I210" s="493"/>
      <c r="J210" s="493"/>
      <c r="K210" s="493"/>
      <c r="L210" s="493"/>
      <c r="M210" s="387"/>
      <c r="N210" s="326"/>
      <c r="R210" s="416"/>
      <c r="S210" s="70"/>
      <c r="T210" s="70"/>
      <c r="V210" s="416"/>
      <c r="X210" s="416"/>
      <c r="Z210" s="70"/>
      <c r="AB210" s="70"/>
    </row>
    <row r="211" spans="2:28" ht="12.75" hidden="1" customHeight="1" outlineLevel="1" x14ac:dyDescent="0.2">
      <c r="B211" s="492"/>
      <c r="C211" s="493"/>
      <c r="D211" s="493"/>
      <c r="E211" s="493"/>
      <c r="F211" s="493"/>
      <c r="G211" s="493"/>
      <c r="H211" s="493"/>
      <c r="I211" s="493"/>
      <c r="J211" s="493"/>
      <c r="K211" s="493"/>
      <c r="L211" s="493"/>
      <c r="M211" s="386"/>
      <c r="N211" s="326"/>
      <c r="R211" s="416"/>
      <c r="S211" s="70"/>
      <c r="T211" s="70"/>
      <c r="V211" s="416"/>
      <c r="X211" s="416"/>
      <c r="Z211" s="70"/>
      <c r="AB211" s="70"/>
    </row>
    <row r="212" spans="2:28" ht="12.75" hidden="1" customHeight="1" outlineLevel="1" x14ac:dyDescent="0.2">
      <c r="B212" s="492"/>
      <c r="C212" s="493"/>
      <c r="D212" s="493"/>
      <c r="E212" s="493"/>
      <c r="F212" s="493"/>
      <c r="G212" s="493"/>
      <c r="H212" s="493"/>
      <c r="I212" s="493"/>
      <c r="J212" s="493"/>
      <c r="K212" s="493"/>
      <c r="L212" s="493"/>
      <c r="M212" s="386"/>
      <c r="N212" s="326"/>
      <c r="R212" s="416"/>
      <c r="S212" s="70"/>
      <c r="T212" s="70"/>
      <c r="V212" s="416"/>
      <c r="X212" s="416"/>
      <c r="Z212" s="70"/>
      <c r="AB212" s="70"/>
    </row>
    <row r="213" spans="2:28" ht="12.75" hidden="1" customHeight="1" outlineLevel="1" x14ac:dyDescent="0.2">
      <c r="B213" s="492"/>
      <c r="C213" s="493"/>
      <c r="D213" s="493"/>
      <c r="E213" s="493"/>
      <c r="F213" s="493"/>
      <c r="G213" s="493"/>
      <c r="H213" s="493"/>
      <c r="I213" s="493"/>
      <c r="J213" s="493"/>
      <c r="K213" s="493"/>
      <c r="L213" s="493"/>
      <c r="M213" s="386"/>
      <c r="N213" s="326"/>
      <c r="R213" s="416"/>
      <c r="S213" s="70"/>
      <c r="T213" s="70"/>
      <c r="V213" s="416"/>
      <c r="X213" s="416"/>
      <c r="Z213" s="70"/>
      <c r="AB213" s="70"/>
    </row>
    <row r="214" spans="2:28" ht="12.75" hidden="1" customHeight="1" outlineLevel="1" x14ac:dyDescent="0.2">
      <c r="B214" s="492"/>
      <c r="C214" s="493"/>
      <c r="D214" s="493"/>
      <c r="E214" s="493"/>
      <c r="F214" s="493"/>
      <c r="G214" s="493"/>
      <c r="H214" s="493"/>
      <c r="I214" s="493"/>
      <c r="J214" s="493"/>
      <c r="K214" s="493"/>
      <c r="L214" s="493"/>
      <c r="M214" s="387"/>
      <c r="N214" s="326"/>
      <c r="R214" s="416"/>
      <c r="S214" s="70"/>
      <c r="T214" s="70"/>
      <c r="V214" s="416"/>
      <c r="X214" s="416"/>
      <c r="Z214" s="70"/>
      <c r="AB214" s="70"/>
    </row>
    <row r="215" spans="2:28" ht="12.75" hidden="1" customHeight="1" outlineLevel="1" x14ac:dyDescent="0.2">
      <c r="B215" s="492"/>
      <c r="C215" s="493"/>
      <c r="D215" s="493"/>
      <c r="E215" s="493"/>
      <c r="F215" s="493"/>
      <c r="G215" s="493"/>
      <c r="H215" s="493"/>
      <c r="I215" s="493"/>
      <c r="J215" s="493"/>
      <c r="K215" s="493"/>
      <c r="L215" s="493"/>
      <c r="M215" s="386"/>
      <c r="N215" s="326"/>
      <c r="R215" s="416"/>
      <c r="S215" s="70"/>
      <c r="T215" s="70"/>
      <c r="V215" s="416"/>
      <c r="X215" s="416"/>
      <c r="Z215" s="70"/>
      <c r="AB215" s="70"/>
    </row>
    <row r="216" spans="2:28" ht="12.75" hidden="1" customHeight="1" outlineLevel="1" x14ac:dyDescent="0.2">
      <c r="B216" s="492"/>
      <c r="C216" s="493"/>
      <c r="D216" s="493"/>
      <c r="E216" s="493"/>
      <c r="F216" s="493"/>
      <c r="G216" s="493"/>
      <c r="H216" s="493"/>
      <c r="I216" s="493"/>
      <c r="J216" s="493"/>
      <c r="K216" s="493"/>
      <c r="L216" s="493"/>
      <c r="M216" s="387"/>
      <c r="N216" s="326"/>
      <c r="R216" s="416"/>
      <c r="S216" s="70"/>
      <c r="T216" s="70"/>
      <c r="V216" s="416"/>
      <c r="X216" s="416"/>
      <c r="Z216" s="70"/>
      <c r="AB216" s="70"/>
    </row>
    <row r="217" spans="2:28" ht="13.5" hidden="1" customHeight="1" outlineLevel="1" thickBot="1" x14ac:dyDescent="0.25">
      <c r="B217" s="494"/>
      <c r="C217" s="495"/>
      <c r="D217" s="495"/>
      <c r="E217" s="495"/>
      <c r="F217" s="495"/>
      <c r="G217" s="495"/>
      <c r="H217" s="495"/>
      <c r="I217" s="495"/>
      <c r="J217" s="495"/>
      <c r="K217" s="495"/>
      <c r="L217" s="495"/>
      <c r="M217" s="388"/>
      <c r="N217" s="327"/>
      <c r="R217" s="417"/>
      <c r="S217" s="70"/>
      <c r="T217" s="70"/>
      <c r="V217" s="417"/>
      <c r="X217" s="417"/>
      <c r="Z217" s="70"/>
      <c r="AB217" s="70"/>
    </row>
    <row r="218" spans="2:28" ht="13.5" collapsed="1" thickBot="1" x14ac:dyDescent="0.25">
      <c r="B218" s="32"/>
      <c r="C218" s="32"/>
      <c r="D218" s="103"/>
      <c r="E218" s="110"/>
      <c r="F218" s="110"/>
      <c r="G218" s="111"/>
      <c r="H218" s="112"/>
      <c r="I218" s="29"/>
      <c r="J218" s="111"/>
      <c r="K218" s="111"/>
      <c r="L218" s="418" t="s">
        <v>102</v>
      </c>
      <c r="N218" s="113">
        <f>SUM(N193:N217)</f>
        <v>0</v>
      </c>
      <c r="Q218" s="29"/>
      <c r="R218" s="335">
        <f>SUM(R193:R217)</f>
        <v>0</v>
      </c>
      <c r="S218" s="100"/>
      <c r="T218" s="100"/>
      <c r="U218" s="29"/>
      <c r="V218" s="335">
        <f>SUM(V193:V217)</f>
        <v>0</v>
      </c>
      <c r="W218" s="29"/>
      <c r="X218" s="335">
        <f>SUM(X193:X217)</f>
        <v>0</v>
      </c>
      <c r="Z218" s="100"/>
      <c r="AA218" s="29"/>
      <c r="AB218" s="100"/>
    </row>
    <row r="219" spans="2:28" ht="13.5" thickBot="1" x14ac:dyDescent="0.25">
      <c r="B219" s="32"/>
      <c r="C219" s="32"/>
      <c r="D219" s="103"/>
      <c r="E219" s="110"/>
      <c r="F219" s="110"/>
      <c r="G219" s="111"/>
      <c r="H219" s="112"/>
      <c r="I219" s="29"/>
      <c r="O219" s="100"/>
      <c r="P219" s="100"/>
      <c r="S219" s="100"/>
      <c r="T219" s="100"/>
      <c r="U219" s="100"/>
      <c r="W219" s="100"/>
      <c r="Z219" s="100"/>
      <c r="AA219" s="100"/>
      <c r="AB219" s="100"/>
    </row>
    <row r="220" spans="2:28" ht="15.75" thickBot="1" x14ac:dyDescent="0.3">
      <c r="B220" s="32"/>
      <c r="C220" s="32"/>
      <c r="D220" s="103"/>
      <c r="E220" s="110"/>
      <c r="F220" s="110"/>
      <c r="G220" s="111"/>
      <c r="H220" s="112"/>
      <c r="I220" s="112"/>
      <c r="J220" s="548" t="s">
        <v>224</v>
      </c>
      <c r="K220" s="549"/>
      <c r="L220" s="550"/>
      <c r="M220" s="137"/>
      <c r="N220" s="94">
        <f>K231</f>
        <v>0</v>
      </c>
      <c r="O220" s="111"/>
      <c r="P220" s="29"/>
      <c r="Q220" s="29"/>
      <c r="R220" s="400">
        <f>K237</f>
        <v>0</v>
      </c>
      <c r="S220" s="29"/>
      <c r="T220" s="29"/>
      <c r="U220" s="29"/>
      <c r="V220" s="400">
        <f>V237</f>
        <v>0</v>
      </c>
      <c r="W220" s="29"/>
      <c r="X220" s="400">
        <f>X237</f>
        <v>0</v>
      </c>
      <c r="Z220" s="29"/>
      <c r="AA220" s="29"/>
      <c r="AB220" s="29"/>
    </row>
    <row r="221" spans="2:28" ht="15" customHeight="1" thickBot="1" x14ac:dyDescent="0.25">
      <c r="B221" s="538" t="s">
        <v>128</v>
      </c>
      <c r="C221" s="539"/>
      <c r="D221" s="539"/>
      <c r="E221" s="539"/>
      <c r="F221" s="539"/>
      <c r="G221" s="539"/>
      <c r="H221" s="539"/>
      <c r="I221" s="539"/>
      <c r="J221" s="539"/>
      <c r="K221" s="50" t="s">
        <v>127</v>
      </c>
      <c r="L221" s="111"/>
      <c r="O221" s="41"/>
      <c r="P221" s="29"/>
      <c r="Q221" s="29"/>
      <c r="R221" s="29"/>
      <c r="S221" s="29"/>
      <c r="T221" s="29"/>
      <c r="U221" s="29"/>
      <c r="V221" s="29"/>
      <c r="W221" s="29"/>
      <c r="X221" s="29"/>
      <c r="Z221" s="29"/>
      <c r="AA221" s="29"/>
      <c r="AB221" s="29"/>
    </row>
    <row r="222" spans="2:28" ht="15" customHeight="1" x14ac:dyDescent="0.2">
      <c r="B222" s="540" t="s">
        <v>129</v>
      </c>
      <c r="C222" s="541"/>
      <c r="D222" s="541"/>
      <c r="E222" s="541"/>
      <c r="F222" s="541"/>
      <c r="G222" s="541"/>
      <c r="H222" s="541"/>
      <c r="I222" s="541"/>
      <c r="J222" s="541"/>
      <c r="K222" s="49">
        <f>N38</f>
        <v>0</v>
      </c>
      <c r="L222" s="330" t="str">
        <f>IFERROR($K$222/$K$229, "")</f>
        <v/>
      </c>
      <c r="O222" s="42"/>
      <c r="P222" s="29"/>
      <c r="Q222" s="29"/>
      <c r="R222" s="29"/>
      <c r="S222" s="29"/>
      <c r="T222" s="29"/>
      <c r="U222" s="29"/>
      <c r="V222" s="29"/>
      <c r="W222" s="29"/>
      <c r="X222" s="29"/>
      <c r="Z222" s="29"/>
      <c r="AA222" s="29"/>
      <c r="AB222" s="29"/>
    </row>
    <row r="223" spans="2:28" ht="15" customHeight="1" x14ac:dyDescent="0.2">
      <c r="B223" s="542" t="s">
        <v>130</v>
      </c>
      <c r="C223" s="543"/>
      <c r="D223" s="543"/>
      <c r="E223" s="543"/>
      <c r="F223" s="543"/>
      <c r="G223" s="543"/>
      <c r="H223" s="543"/>
      <c r="I223" s="543"/>
      <c r="J223" s="543"/>
      <c r="K223" s="45">
        <f>N68</f>
        <v>0</v>
      </c>
      <c r="L223" s="330" t="str">
        <f>IFERROR($K$223/$K$229,"")</f>
        <v/>
      </c>
      <c r="O223" s="42"/>
      <c r="P223" s="29"/>
      <c r="Q223" s="29"/>
      <c r="R223" s="29"/>
      <c r="S223" s="29"/>
      <c r="T223" s="29"/>
      <c r="U223" s="29"/>
      <c r="V223" s="29"/>
      <c r="W223" s="29"/>
      <c r="X223" s="29"/>
      <c r="Z223" s="29"/>
      <c r="AA223" s="29"/>
      <c r="AB223" s="29"/>
    </row>
    <row r="224" spans="2:28" ht="15" customHeight="1" x14ac:dyDescent="0.2">
      <c r="B224" s="542" t="s">
        <v>108</v>
      </c>
      <c r="C224" s="543"/>
      <c r="D224" s="543"/>
      <c r="E224" s="543"/>
      <c r="F224" s="543"/>
      <c r="G224" s="543"/>
      <c r="H224" s="543"/>
      <c r="I224" s="543"/>
      <c r="J224" s="543"/>
      <c r="K224" s="45">
        <f>N98</f>
        <v>0</v>
      </c>
      <c r="L224" s="330" t="str">
        <f>IFERROR($K$224/$K$229,"")</f>
        <v/>
      </c>
      <c r="O224" s="42"/>
      <c r="P224" s="29"/>
      <c r="Q224" s="29"/>
      <c r="R224" s="29"/>
      <c r="S224" s="29"/>
      <c r="T224" s="29"/>
      <c r="U224" s="29"/>
      <c r="V224" s="29"/>
      <c r="W224" s="29"/>
      <c r="X224" s="29"/>
      <c r="Z224" s="29"/>
      <c r="AA224" s="29"/>
      <c r="AB224" s="29"/>
    </row>
    <row r="225" spans="2:28" ht="15" customHeight="1" x14ac:dyDescent="0.2">
      <c r="B225" s="542" t="s">
        <v>203</v>
      </c>
      <c r="C225" s="543"/>
      <c r="D225" s="543"/>
      <c r="E225" s="543"/>
      <c r="F225" s="543"/>
      <c r="G225" s="543"/>
      <c r="H225" s="543"/>
      <c r="I225" s="543"/>
      <c r="J225" s="543"/>
      <c r="K225" s="45">
        <f>N128</f>
        <v>0</v>
      </c>
      <c r="L225" s="330" t="str">
        <f>IFERROR($K$225/$K$229,"")</f>
        <v/>
      </c>
      <c r="O225" s="42"/>
      <c r="P225" s="29"/>
      <c r="Q225" s="29"/>
      <c r="R225" s="29"/>
      <c r="S225" s="29"/>
      <c r="T225" s="29"/>
      <c r="U225" s="29"/>
      <c r="V225" s="29"/>
      <c r="W225" s="29"/>
      <c r="X225" s="29"/>
      <c r="Z225" s="29"/>
      <c r="AA225" s="29"/>
      <c r="AB225" s="29"/>
    </row>
    <row r="226" spans="2:28" ht="15" customHeight="1" x14ac:dyDescent="0.2">
      <c r="B226" s="542" t="s">
        <v>122</v>
      </c>
      <c r="C226" s="543"/>
      <c r="D226" s="543"/>
      <c r="E226" s="543"/>
      <c r="F226" s="543"/>
      <c r="G226" s="543"/>
      <c r="H226" s="543"/>
      <c r="I226" s="543"/>
      <c r="J226" s="543"/>
      <c r="K226" s="153">
        <f>N158</f>
        <v>0</v>
      </c>
      <c r="L226" s="330" t="str">
        <f>IFERROR($K$226/$K$229,"")</f>
        <v/>
      </c>
      <c r="O226" s="42"/>
      <c r="P226" s="29"/>
      <c r="Q226" s="29"/>
      <c r="R226" s="29"/>
      <c r="S226" s="29"/>
      <c r="T226" s="29"/>
      <c r="U226" s="29"/>
      <c r="V226" s="29"/>
      <c r="W226" s="29"/>
      <c r="X226" s="29"/>
      <c r="Z226" s="29"/>
      <c r="AA226" s="29"/>
      <c r="AB226" s="29"/>
    </row>
    <row r="227" spans="2:28" ht="15" customHeight="1" thickBot="1" x14ac:dyDescent="0.25">
      <c r="B227" s="544" t="s">
        <v>124</v>
      </c>
      <c r="C227" s="545"/>
      <c r="D227" s="545"/>
      <c r="E227" s="545"/>
      <c r="F227" s="545"/>
      <c r="G227" s="545"/>
      <c r="H227" s="545"/>
      <c r="I227" s="545"/>
      <c r="J227" s="545"/>
      <c r="K227" s="90">
        <f>N188</f>
        <v>0</v>
      </c>
      <c r="L227" s="330" t="str">
        <f>IFERROR($K$227/$K$229,"")</f>
        <v/>
      </c>
      <c r="O227" s="42"/>
      <c r="P227" s="29"/>
      <c r="Q227" s="29"/>
      <c r="R227" s="29"/>
      <c r="S227" s="29"/>
      <c r="T227" s="29"/>
      <c r="U227" s="29"/>
      <c r="V227" s="29"/>
      <c r="W227" s="29"/>
      <c r="X227" s="29"/>
      <c r="Z227" s="29"/>
      <c r="AA227" s="29"/>
      <c r="AB227" s="29"/>
    </row>
    <row r="228" spans="2:28" ht="15" customHeight="1" thickBot="1" x14ac:dyDescent="0.25">
      <c r="B228" s="89"/>
      <c r="C228" s="89"/>
      <c r="D228" s="89"/>
      <c r="E228" s="89"/>
      <c r="F228" s="89"/>
      <c r="G228" s="89"/>
      <c r="H228" s="89"/>
      <c r="I228" s="89"/>
      <c r="J228" s="89"/>
      <c r="K228" s="42"/>
      <c r="L228" s="331"/>
      <c r="O228" s="42"/>
      <c r="P228" s="29"/>
      <c r="Q228" s="29"/>
      <c r="R228" s="29"/>
      <c r="S228" s="29"/>
      <c r="T228" s="29"/>
      <c r="U228" s="29"/>
      <c r="V228" s="29"/>
      <c r="W228" s="29"/>
      <c r="X228" s="29"/>
      <c r="Z228" s="29"/>
      <c r="AA228" s="29"/>
      <c r="AB228" s="29"/>
    </row>
    <row r="229" spans="2:28" ht="15.75" customHeight="1" thickBot="1" x14ac:dyDescent="0.25">
      <c r="B229" s="546" t="s">
        <v>66</v>
      </c>
      <c r="C229" s="547"/>
      <c r="D229" s="547"/>
      <c r="E229" s="547"/>
      <c r="F229" s="547"/>
      <c r="G229" s="547"/>
      <c r="H229" s="547"/>
      <c r="I229" s="547"/>
      <c r="J229" s="547"/>
      <c r="K229" s="94">
        <f>SUM(K222:K227)</f>
        <v>0</v>
      </c>
      <c r="L229" s="330" t="str">
        <f>IFERROR($K$229/$K$229,"")</f>
        <v/>
      </c>
      <c r="O229" s="43"/>
      <c r="P229" s="29"/>
      <c r="Q229" s="29"/>
      <c r="R229" s="29"/>
      <c r="S229" s="29"/>
      <c r="T229" s="29"/>
      <c r="U229" s="29"/>
      <c r="V229" s="29"/>
      <c r="W229" s="29"/>
      <c r="X229" s="29"/>
      <c r="Z229" s="29"/>
      <c r="AA229" s="29"/>
      <c r="AB229" s="29"/>
    </row>
    <row r="230" spans="2:28" ht="15" customHeight="1" thickBot="1" x14ac:dyDescent="0.25">
      <c r="B230" s="546" t="s">
        <v>226</v>
      </c>
      <c r="C230" s="547"/>
      <c r="D230" s="547"/>
      <c r="E230" s="547"/>
      <c r="F230" s="547"/>
      <c r="G230" s="547"/>
      <c r="H230" s="547"/>
      <c r="I230" s="547"/>
      <c r="J230" s="547"/>
      <c r="K230" s="94">
        <f>K229-K232</f>
        <v>0</v>
      </c>
      <c r="L230" s="330" t="str">
        <f>IFERROR($K$230/$K$229,"")</f>
        <v/>
      </c>
      <c r="O230" s="111"/>
      <c r="P230" s="29"/>
      <c r="Q230" s="29"/>
      <c r="R230" s="95"/>
      <c r="S230" s="29"/>
      <c r="T230" s="29"/>
      <c r="U230" s="29"/>
      <c r="V230" s="29"/>
      <c r="W230" s="29"/>
      <c r="X230" s="29"/>
      <c r="Z230" s="29"/>
      <c r="AA230" s="29"/>
      <c r="AB230" s="29"/>
    </row>
    <row r="231" spans="2:28" ht="15" customHeight="1" thickBot="1" x14ac:dyDescent="0.25">
      <c r="B231" s="551" t="s">
        <v>224</v>
      </c>
      <c r="C231" s="552"/>
      <c r="D231" s="552"/>
      <c r="E231" s="552"/>
      <c r="F231" s="552"/>
      <c r="G231" s="552"/>
      <c r="H231" s="552"/>
      <c r="I231" s="552"/>
      <c r="J231" s="552"/>
      <c r="K231" s="94">
        <f>SUM(P38,P68,P98,P128,P158,P188)</f>
        <v>0</v>
      </c>
      <c r="L231" s="330"/>
      <c r="O231" s="111"/>
      <c r="P231" s="29"/>
      <c r="Q231" s="29"/>
      <c r="R231" s="95"/>
      <c r="S231" s="29"/>
      <c r="T231" s="29"/>
      <c r="U231" s="29"/>
      <c r="V231" s="29"/>
      <c r="W231" s="29"/>
      <c r="X231" s="29"/>
      <c r="Z231" s="29"/>
      <c r="AA231" s="29"/>
      <c r="AB231" s="29"/>
    </row>
    <row r="232" spans="2:28" ht="15" customHeight="1" thickBot="1" x14ac:dyDescent="0.25">
      <c r="B232" s="546" t="s">
        <v>131</v>
      </c>
      <c r="C232" s="547"/>
      <c r="D232" s="547"/>
      <c r="E232" s="547"/>
      <c r="F232" s="547"/>
      <c r="G232" s="547"/>
      <c r="H232" s="547"/>
      <c r="I232" s="547"/>
      <c r="J232" s="547"/>
      <c r="K232" s="94">
        <f>N218</f>
        <v>0</v>
      </c>
      <c r="L232" s="330" t="str">
        <f>IFERROR($K$232/$K$229,"")</f>
        <v/>
      </c>
      <c r="N232" s="230" t="s">
        <v>230</v>
      </c>
      <c r="O232" s="111"/>
      <c r="Q232" s="29"/>
      <c r="S232" s="29"/>
      <c r="T232" s="29"/>
      <c r="U232" s="29"/>
      <c r="V232" s="29"/>
      <c r="W232" s="29"/>
      <c r="X232" s="29"/>
      <c r="Z232" s="29"/>
      <c r="AA232" s="29"/>
      <c r="AB232" s="29"/>
    </row>
    <row r="233" spans="2:28" ht="15" customHeight="1" thickBot="1" x14ac:dyDescent="0.25">
      <c r="B233" s="546" t="s">
        <v>132</v>
      </c>
      <c r="C233" s="547"/>
      <c r="D233" s="547"/>
      <c r="E233" s="547"/>
      <c r="F233" s="547"/>
      <c r="G233" s="547"/>
      <c r="H233" s="547"/>
      <c r="I233" s="547"/>
      <c r="J233" s="547"/>
      <c r="K233" s="94">
        <f>MAX(K231-K232,0)</f>
        <v>0</v>
      </c>
      <c r="L233" s="230" t="s">
        <v>73</v>
      </c>
      <c r="O233" s="111"/>
      <c r="Q233" s="29"/>
      <c r="S233" s="29"/>
      <c r="T233" s="29"/>
      <c r="U233" s="29"/>
      <c r="V233" s="29"/>
      <c r="W233" s="29"/>
      <c r="X233" s="29"/>
      <c r="Z233" s="29"/>
      <c r="AA233" s="29"/>
      <c r="AB233" s="29"/>
    </row>
    <row r="234" spans="2:28" ht="15" customHeight="1" thickBot="1" x14ac:dyDescent="0.25">
      <c r="B234" s="144"/>
      <c r="C234" s="144"/>
      <c r="D234" s="144"/>
      <c r="E234" s="144"/>
      <c r="F234" s="144"/>
      <c r="G234" s="144"/>
      <c r="H234" s="144"/>
      <c r="I234" s="144"/>
      <c r="J234" s="144"/>
      <c r="K234" s="43"/>
      <c r="L234" s="111"/>
      <c r="O234" s="111"/>
      <c r="Q234" s="29"/>
      <c r="R234" s="29"/>
      <c r="S234" s="29"/>
      <c r="T234" s="29"/>
      <c r="U234" s="29"/>
      <c r="V234" s="29"/>
      <c r="W234" s="29"/>
      <c r="X234" s="29"/>
      <c r="Z234" s="29"/>
      <c r="AA234" s="29"/>
      <c r="AB234" s="29"/>
    </row>
    <row r="235" spans="2:28" ht="26.25" thickBot="1" x14ac:dyDescent="0.25">
      <c r="B235" s="553" t="s">
        <v>133</v>
      </c>
      <c r="C235" s="554"/>
      <c r="D235" s="554"/>
      <c r="E235" s="554"/>
      <c r="F235" s="554"/>
      <c r="G235" s="554"/>
      <c r="H235" s="554"/>
      <c r="I235" s="554"/>
      <c r="J235" s="554"/>
      <c r="K235" s="154" t="s">
        <v>248</v>
      </c>
      <c r="O235" s="111"/>
      <c r="Q235" s="29"/>
      <c r="S235" s="29"/>
      <c r="T235" s="29"/>
      <c r="U235" s="29"/>
      <c r="V235" s="419" t="s">
        <v>134</v>
      </c>
      <c r="W235" s="29"/>
      <c r="X235" s="419" t="s">
        <v>135</v>
      </c>
      <c r="Z235" s="29"/>
      <c r="AA235" s="29"/>
      <c r="AB235" s="29"/>
    </row>
    <row r="236" spans="2:28" ht="13.5" thickBot="1" x14ac:dyDescent="0.25">
      <c r="B236" s="555" t="s">
        <v>68</v>
      </c>
      <c r="C236" s="556"/>
      <c r="D236" s="556"/>
      <c r="E236" s="556"/>
      <c r="F236" s="556"/>
      <c r="G236" s="556"/>
      <c r="H236" s="556"/>
      <c r="I236" s="556"/>
      <c r="J236" s="556"/>
      <c r="K236" s="94">
        <f>SUM(R38,R68,R98,R128,R158,R188)</f>
        <v>0</v>
      </c>
      <c r="O236" s="111"/>
      <c r="Q236" s="29"/>
      <c r="S236" s="29"/>
      <c r="T236" s="29"/>
      <c r="U236" s="29"/>
      <c r="V236" s="400">
        <f>SUM(V38,V68,V98,V128,V158,V188)</f>
        <v>0</v>
      </c>
      <c r="W236" s="29"/>
      <c r="X236" s="400">
        <f>SUM(X38,X68,X98,X128,X158,X188)</f>
        <v>0</v>
      </c>
      <c r="Z236" s="29"/>
      <c r="AA236" s="29"/>
      <c r="AB236" s="29"/>
    </row>
    <row r="237" spans="2:28" ht="13.5" customHeight="1" thickBot="1" x14ac:dyDescent="0.25">
      <c r="B237" s="557" t="s">
        <v>224</v>
      </c>
      <c r="C237" s="558"/>
      <c r="D237" s="558"/>
      <c r="E237" s="558"/>
      <c r="F237" s="558"/>
      <c r="G237" s="558"/>
      <c r="H237" s="558"/>
      <c r="I237" s="558"/>
      <c r="J237" s="558"/>
      <c r="K237" s="94">
        <f>SUM(S38,S68,S98,S128,S158,S188)</f>
        <v>0</v>
      </c>
      <c r="O237" s="111"/>
      <c r="Q237" s="29"/>
      <c r="S237" s="29"/>
      <c r="T237" s="29"/>
      <c r="U237" s="29"/>
      <c r="V237" s="400">
        <f>SUM(Z38,Z68,Z98,Z128,Z158,Z188)</f>
        <v>0</v>
      </c>
      <c r="W237" s="29"/>
      <c r="X237" s="400">
        <f>SUM(AB38,AB68,AB98,AB128,AB158,AB188)</f>
        <v>0</v>
      </c>
      <c r="Z237" s="29"/>
      <c r="AA237" s="29"/>
      <c r="AB237" s="29"/>
    </row>
    <row r="238" spans="2:28" ht="13.5" customHeight="1" thickBot="1" x14ac:dyDescent="0.25">
      <c r="B238" s="559" t="s">
        <v>204</v>
      </c>
      <c r="C238" s="560"/>
      <c r="D238" s="560"/>
      <c r="E238" s="560"/>
      <c r="F238" s="560"/>
      <c r="G238" s="560"/>
      <c r="H238" s="560"/>
      <c r="I238" s="560"/>
      <c r="J238" s="560"/>
      <c r="K238" s="94">
        <f>R218</f>
        <v>0</v>
      </c>
      <c r="O238" s="111"/>
      <c r="P238" s="123"/>
      <c r="Q238" s="118"/>
      <c r="S238" s="29"/>
      <c r="T238" s="29"/>
      <c r="U238" s="29"/>
      <c r="V238" s="400">
        <f>V218</f>
        <v>0</v>
      </c>
      <c r="W238" s="29"/>
      <c r="X238" s="400">
        <f>X218</f>
        <v>0</v>
      </c>
      <c r="Z238" s="29"/>
      <c r="AA238" s="29"/>
      <c r="AB238" s="29"/>
    </row>
    <row r="239" spans="2:28" ht="13.5" customHeight="1" thickBot="1" x14ac:dyDescent="0.25">
      <c r="B239" s="557" t="s">
        <v>205</v>
      </c>
      <c r="C239" s="558"/>
      <c r="D239" s="558"/>
      <c r="E239" s="558"/>
      <c r="F239" s="558"/>
      <c r="G239" s="558"/>
      <c r="H239" s="558"/>
      <c r="I239" s="558"/>
      <c r="J239" s="558"/>
      <c r="K239" s="94">
        <f>K236-K238</f>
        <v>0</v>
      </c>
      <c r="O239" s="111"/>
      <c r="P239" s="123"/>
      <c r="Q239" s="118"/>
      <c r="S239" s="29"/>
      <c r="T239" s="29"/>
      <c r="U239" s="29"/>
      <c r="V239" s="400">
        <f t="shared" ref="V239" si="56">V236-V238</f>
        <v>0</v>
      </c>
      <c r="W239" s="29"/>
      <c r="X239" s="400">
        <f>X236-X238</f>
        <v>0</v>
      </c>
      <c r="Z239" s="29"/>
      <c r="AA239" s="29"/>
      <c r="AB239" s="29"/>
    </row>
    <row r="240" spans="2:28" x14ac:dyDescent="0.2">
      <c r="B240" s="32"/>
      <c r="C240" s="32"/>
      <c r="D240" s="103"/>
      <c r="E240" s="110"/>
      <c r="F240" s="110"/>
      <c r="G240" s="111"/>
      <c r="H240" s="112"/>
      <c r="I240" s="29"/>
      <c r="J240" s="111"/>
      <c r="K240" s="230" t="s">
        <v>188</v>
      </c>
      <c r="O240" s="111"/>
      <c r="P240" s="29"/>
      <c r="Q240" s="29"/>
      <c r="S240" s="29"/>
      <c r="T240" s="29"/>
      <c r="U240" s="29"/>
      <c r="V240" s="230"/>
      <c r="W240" s="29"/>
      <c r="X240" s="230"/>
      <c r="Z240" s="29"/>
      <c r="AA240" s="29"/>
      <c r="AB240" s="29"/>
    </row>
    <row r="241" spans="1:30" x14ac:dyDescent="0.2">
      <c r="B241" s="44" t="s">
        <v>136</v>
      </c>
      <c r="C241" s="28"/>
      <c r="D241" s="28"/>
      <c r="E241" s="28"/>
      <c r="F241" s="28"/>
      <c r="G241" s="28"/>
      <c r="H241" s="28"/>
      <c r="I241" s="28"/>
      <c r="J241" s="28"/>
      <c r="K241" s="28"/>
      <c r="L241" s="260"/>
      <c r="O241" s="28"/>
      <c r="P241" s="28"/>
      <c r="Q241" s="28"/>
      <c r="S241" s="28"/>
      <c r="T241" s="28"/>
      <c r="U241" s="28"/>
      <c r="W241" s="28"/>
      <c r="X241" s="29"/>
      <c r="Z241" s="28"/>
      <c r="AA241" s="28"/>
      <c r="AB241" s="28"/>
      <c r="AC241" s="28"/>
      <c r="AD241" s="28"/>
    </row>
    <row r="242" spans="1:30" x14ac:dyDescent="0.2">
      <c r="B242" s="44"/>
      <c r="C242" s="28"/>
      <c r="D242" s="28"/>
      <c r="E242" s="28"/>
      <c r="F242" s="28"/>
      <c r="G242" s="28"/>
      <c r="H242" s="28"/>
      <c r="I242" s="28"/>
      <c r="J242" s="28"/>
      <c r="K242" s="28"/>
      <c r="L242" s="260"/>
      <c r="O242" s="329"/>
      <c r="P242" s="329"/>
      <c r="Q242" s="28"/>
      <c r="S242" s="28"/>
      <c r="T242" s="28"/>
      <c r="U242" s="28"/>
      <c r="W242" s="28"/>
      <c r="X242" s="29"/>
      <c r="Z242" s="28"/>
      <c r="AA242" s="28"/>
      <c r="AB242" s="28"/>
      <c r="AC242" s="28"/>
      <c r="AD242" s="28"/>
    </row>
    <row r="243" spans="1:30" ht="143.25" customHeight="1" x14ac:dyDescent="0.2">
      <c r="B243" s="535"/>
      <c r="C243" s="536"/>
      <c r="D243" s="536"/>
      <c r="E243" s="536"/>
      <c r="F243" s="536"/>
      <c r="G243" s="536"/>
      <c r="H243" s="536"/>
      <c r="I243" s="536"/>
      <c r="J243" s="536"/>
      <c r="K243" s="537"/>
      <c r="L243" s="328"/>
      <c r="M243" s="328"/>
      <c r="O243" s="318"/>
      <c r="Q243" s="329"/>
      <c r="S243" s="329"/>
      <c r="T243" s="329"/>
      <c r="U243" s="329"/>
      <c r="W243" s="329"/>
      <c r="X243" s="29"/>
      <c r="Z243" s="329"/>
      <c r="AA243" s="329"/>
      <c r="AB243" s="329"/>
    </row>
    <row r="244" spans="1:30" x14ac:dyDescent="0.2">
      <c r="B244" s="114"/>
      <c r="C244" s="114"/>
      <c r="D244" s="114"/>
      <c r="E244" s="114"/>
      <c r="F244" s="114"/>
      <c r="G244" s="114"/>
      <c r="H244" s="114"/>
      <c r="I244" s="114"/>
      <c r="J244" s="114"/>
      <c r="K244" s="114"/>
      <c r="L244" s="114"/>
      <c r="M244" s="261"/>
      <c r="O244" s="318"/>
      <c r="P244" s="115"/>
      <c r="Q244" s="115"/>
      <c r="S244" s="115"/>
      <c r="T244" s="115"/>
      <c r="U244" s="115"/>
      <c r="W244" s="115"/>
      <c r="X244" s="29"/>
      <c r="Z244" s="115"/>
      <c r="AA244" s="115"/>
      <c r="AB244" s="115"/>
    </row>
    <row r="245" spans="1:30" x14ac:dyDescent="0.2">
      <c r="B245" s="29"/>
      <c r="C245" s="29"/>
      <c r="D245" s="29"/>
      <c r="E245" s="29"/>
      <c r="F245" s="29"/>
      <c r="N245" s="111"/>
      <c r="P245" s="29"/>
      <c r="Q245" s="29"/>
      <c r="S245" s="29"/>
      <c r="T245" s="29"/>
      <c r="U245" s="29"/>
      <c r="V245" s="29"/>
      <c r="W245" s="29"/>
      <c r="X245" s="29"/>
      <c r="Z245" s="29"/>
      <c r="AA245" s="29"/>
      <c r="AB245" s="29"/>
    </row>
    <row r="246" spans="1:30" hidden="1" x14ac:dyDescent="0.2">
      <c r="A246"/>
      <c r="B246" s="28"/>
      <c r="C246" s="28"/>
      <c r="D246" s="28"/>
      <c r="E246" s="28"/>
      <c r="F246" s="28"/>
      <c r="G246" s="28"/>
      <c r="H246" s="28"/>
      <c r="I246" s="28"/>
      <c r="J246" s="28"/>
      <c r="K246" s="28"/>
      <c r="L246" s="28"/>
      <c r="M246" s="260"/>
      <c r="N246" s="260"/>
      <c r="O246" s="28"/>
      <c r="P246" s="28"/>
      <c r="Q246"/>
      <c r="R246" s="29"/>
      <c r="S246"/>
      <c r="T246"/>
      <c r="U246"/>
      <c r="V246" s="29"/>
      <c r="W246"/>
      <c r="X246" s="28"/>
      <c r="Y246"/>
      <c r="Z246"/>
      <c r="AA246"/>
      <c r="AB246"/>
      <c r="AC246"/>
      <c r="AD246"/>
    </row>
    <row r="247" spans="1:30" hidden="1" x14ac:dyDescent="0.2">
      <c r="A247"/>
      <c r="B247" s="28"/>
      <c r="C247" s="28"/>
      <c r="D247" s="28"/>
      <c r="E247" s="28"/>
      <c r="F247" s="28"/>
      <c r="G247" s="28"/>
      <c r="H247" s="28"/>
      <c r="I247" s="28"/>
      <c r="J247" s="28"/>
      <c r="K247" s="28"/>
      <c r="L247" s="28"/>
      <c r="M247" s="260"/>
      <c r="N247" s="260"/>
      <c r="O247" s="28"/>
      <c r="P247" s="28"/>
      <c r="Q247"/>
      <c r="R247" s="29"/>
      <c r="S247"/>
      <c r="T247"/>
      <c r="U247"/>
      <c r="V247" s="29"/>
      <c r="W247"/>
      <c r="X247" s="28"/>
      <c r="Y247"/>
      <c r="Z247"/>
      <c r="AA247"/>
      <c r="AB247"/>
      <c r="AC247"/>
      <c r="AD247"/>
    </row>
    <row r="248" spans="1:30" hidden="1" x14ac:dyDescent="0.2">
      <c r="A248"/>
      <c r="B248" s="28"/>
      <c r="C248" s="28"/>
      <c r="D248" s="28"/>
      <c r="E248" s="28"/>
      <c r="F248" s="28"/>
      <c r="G248" s="28"/>
      <c r="H248" s="28"/>
      <c r="I248" s="28"/>
      <c r="J248" s="28"/>
      <c r="K248" s="28"/>
      <c r="L248" s="28"/>
      <c r="M248" s="260"/>
      <c r="N248" s="318"/>
      <c r="O248" s="28"/>
      <c r="P248" s="28"/>
      <c r="Q248"/>
      <c r="R248" s="118"/>
      <c r="S248"/>
      <c r="T248"/>
      <c r="U248"/>
      <c r="V248" s="29"/>
      <c r="W248"/>
      <c r="X248" s="329"/>
      <c r="Y248"/>
      <c r="Z248"/>
      <c r="AA248"/>
      <c r="AB248"/>
      <c r="AC248"/>
      <c r="AD248"/>
    </row>
    <row r="249" spans="1:30" hidden="1" x14ac:dyDescent="0.2">
      <c r="A249"/>
      <c r="B249" s="28"/>
      <c r="C249" s="28"/>
      <c r="D249" s="28"/>
      <c r="E249" s="28"/>
      <c r="F249" s="28"/>
      <c r="G249" s="28"/>
      <c r="H249" s="28"/>
      <c r="I249" s="28"/>
      <c r="J249" s="28"/>
      <c r="K249" s="28"/>
      <c r="L249" s="28"/>
      <c r="M249" s="260"/>
      <c r="N249" s="114"/>
      <c r="O249" s="28"/>
      <c r="P249" s="28"/>
      <c r="Q249"/>
      <c r="R249" s="118"/>
      <c r="S249"/>
      <c r="T249"/>
      <c r="U249"/>
      <c r="V249" s="29"/>
      <c r="W249"/>
      <c r="X249" s="115"/>
      <c r="Y249"/>
      <c r="Z249"/>
      <c r="AA249"/>
      <c r="AB249"/>
      <c r="AC249"/>
      <c r="AD249"/>
    </row>
    <row r="250" spans="1:30" hidden="1" x14ac:dyDescent="0.2">
      <c r="A250"/>
      <c r="B250" s="28"/>
      <c r="C250" s="28"/>
      <c r="D250" s="28"/>
      <c r="E250" s="28"/>
      <c r="F250" s="28"/>
      <c r="G250" s="28"/>
      <c r="H250" s="28"/>
      <c r="I250" s="28"/>
      <c r="J250" s="28"/>
      <c r="K250" s="28"/>
      <c r="L250" s="28"/>
      <c r="M250" s="260"/>
      <c r="O250" s="28"/>
      <c r="P250" s="28"/>
      <c r="Q250"/>
      <c r="R250" s="29"/>
      <c r="S250"/>
      <c r="T250"/>
      <c r="U250"/>
      <c r="V250" s="29"/>
      <c r="W250"/>
      <c r="X250" s="29"/>
      <c r="Y250"/>
      <c r="Z250"/>
      <c r="AA250"/>
      <c r="AB250"/>
      <c r="AC250"/>
      <c r="AD250"/>
    </row>
    <row r="251" spans="1:30" hidden="1" x14ac:dyDescent="0.2">
      <c r="A251"/>
      <c r="B251" s="28"/>
      <c r="C251" s="28"/>
      <c r="D251" s="28"/>
      <c r="E251" s="28"/>
      <c r="F251" s="28"/>
      <c r="G251" s="28"/>
      <c r="H251" s="28"/>
      <c r="I251" s="28"/>
      <c r="J251" s="28"/>
      <c r="K251" s="28"/>
      <c r="L251" s="28"/>
      <c r="M251" s="260"/>
      <c r="N251" s="28"/>
      <c r="O251" s="28"/>
      <c r="P251" s="28"/>
      <c r="Q251"/>
      <c r="R251" s="28"/>
      <c r="S251"/>
      <c r="T251"/>
      <c r="U251"/>
      <c r="V251" s="28"/>
      <c r="W251"/>
      <c r="X251"/>
      <c r="Y251"/>
      <c r="Z251"/>
      <c r="AA251"/>
      <c r="AB251"/>
      <c r="AC251"/>
      <c r="AD251"/>
    </row>
    <row r="252" spans="1:30" hidden="1" x14ac:dyDescent="0.2">
      <c r="A252"/>
      <c r="B252" s="28"/>
      <c r="C252" s="28"/>
      <c r="D252" s="28"/>
      <c r="E252" s="28"/>
      <c r="F252" s="28"/>
      <c r="G252" s="28"/>
      <c r="H252" s="28"/>
      <c r="I252" s="28"/>
      <c r="J252" s="28"/>
      <c r="K252" s="28"/>
      <c r="L252" s="28"/>
      <c r="M252" s="260"/>
      <c r="N252" s="28"/>
      <c r="O252" s="28"/>
      <c r="P252" s="28"/>
      <c r="Q252"/>
      <c r="R252" s="28"/>
      <c r="S252"/>
      <c r="T252"/>
      <c r="U252"/>
      <c r="V252" s="28"/>
      <c r="W252"/>
      <c r="X252"/>
      <c r="Y252"/>
      <c r="Z252"/>
      <c r="AA252"/>
      <c r="AB252"/>
      <c r="AC252"/>
      <c r="AD252"/>
    </row>
    <row r="253" spans="1:30" hidden="1" x14ac:dyDescent="0.2">
      <c r="A253"/>
      <c r="B253" s="28"/>
      <c r="C253" s="28"/>
      <c r="D253" s="28"/>
      <c r="E253" s="28"/>
      <c r="F253" s="28"/>
      <c r="G253" s="28"/>
      <c r="H253" s="28"/>
      <c r="I253" s="28"/>
      <c r="J253" s="28"/>
      <c r="K253" s="28"/>
      <c r="L253" s="28"/>
      <c r="M253" s="260"/>
      <c r="N253" s="28"/>
      <c r="O253" s="28"/>
      <c r="P253" s="28"/>
      <c r="Q253"/>
      <c r="R253" s="329"/>
      <c r="S253"/>
      <c r="T253"/>
      <c r="U253"/>
      <c r="V253" s="329"/>
      <c r="W253"/>
      <c r="X253"/>
      <c r="Y253"/>
      <c r="Z253"/>
      <c r="AA253"/>
      <c r="AB253"/>
      <c r="AC253"/>
      <c r="AD253"/>
    </row>
    <row r="254" spans="1:30" hidden="1" x14ac:dyDescent="0.2">
      <c r="A254"/>
      <c r="B254" s="28"/>
      <c r="C254" s="28"/>
      <c r="D254" s="28"/>
      <c r="E254" s="28"/>
      <c r="F254" s="28"/>
      <c r="G254" s="28"/>
      <c r="H254" s="28"/>
      <c r="I254" s="28"/>
      <c r="J254" s="28"/>
      <c r="K254" s="28"/>
      <c r="L254" s="28"/>
      <c r="M254" s="260"/>
      <c r="N254" s="28"/>
      <c r="O254" s="28"/>
      <c r="P254" s="28"/>
      <c r="Q254"/>
      <c r="R254" s="115"/>
      <c r="S254"/>
      <c r="T254"/>
      <c r="U254"/>
      <c r="V254" s="115"/>
      <c r="W254"/>
      <c r="X254"/>
      <c r="Y254"/>
      <c r="Z254"/>
      <c r="AA254"/>
      <c r="AB254"/>
      <c r="AC254"/>
      <c r="AD254"/>
    </row>
    <row r="255" spans="1:30" hidden="1" x14ac:dyDescent="0.2">
      <c r="A255"/>
      <c r="B255" s="28"/>
      <c r="C255" s="28"/>
      <c r="D255" s="28"/>
      <c r="E255" s="28"/>
      <c r="F255" s="28"/>
      <c r="G255" s="28"/>
      <c r="H255" s="28"/>
      <c r="I255" s="28"/>
      <c r="J255" s="28"/>
      <c r="K255" s="28"/>
      <c r="L255" s="28"/>
      <c r="M255" s="260"/>
      <c r="N255" s="28"/>
      <c r="O255" s="28"/>
      <c r="P255" s="28"/>
      <c r="Q255"/>
      <c r="R255" s="29"/>
      <c r="S255"/>
      <c r="T255"/>
      <c r="U255"/>
      <c r="V255" s="29"/>
      <c r="W255"/>
      <c r="X255"/>
      <c r="Y255"/>
      <c r="Z255"/>
      <c r="AA255"/>
      <c r="AB255"/>
      <c r="AC255"/>
      <c r="AD255"/>
    </row>
    <row r="256" spans="1:30" hidden="1" x14ac:dyDescent="0.2">
      <c r="A256"/>
      <c r="B256" s="28"/>
      <c r="C256" s="28"/>
      <c r="D256" s="28"/>
      <c r="E256" s="28"/>
      <c r="F256" s="28"/>
      <c r="G256" s="28"/>
      <c r="H256" s="28"/>
      <c r="I256" s="28"/>
      <c r="J256" s="28"/>
      <c r="K256" s="28"/>
      <c r="L256" s="28"/>
      <c r="M256" s="260"/>
      <c r="N256" s="28"/>
      <c r="O256" s="28"/>
      <c r="P256" s="28"/>
      <c r="Q256"/>
      <c r="R256"/>
      <c r="S256"/>
      <c r="T256"/>
      <c r="U256"/>
      <c r="V256"/>
      <c r="W256"/>
      <c r="X256"/>
      <c r="Y256"/>
      <c r="Z256"/>
      <c r="AA256"/>
      <c r="AB256"/>
      <c r="AC256"/>
      <c r="AD256"/>
    </row>
    <row r="257" spans="1:30" hidden="1" x14ac:dyDescent="0.2">
      <c r="A257"/>
      <c r="B257" s="28"/>
      <c r="C257" s="28"/>
      <c r="D257" s="28"/>
      <c r="E257" s="28"/>
      <c r="F257" s="28"/>
      <c r="G257" s="28"/>
      <c r="H257" s="28"/>
      <c r="I257" s="28"/>
      <c r="J257" s="28"/>
      <c r="K257" s="28"/>
      <c r="L257" s="28"/>
      <c r="M257" s="260"/>
      <c r="N257" s="28"/>
      <c r="O257" s="28"/>
      <c r="P257" s="28"/>
      <c r="Q257"/>
      <c r="R257"/>
      <c r="S257"/>
      <c r="T257"/>
      <c r="U257"/>
      <c r="V257"/>
      <c r="W257"/>
      <c r="X257"/>
      <c r="Y257"/>
      <c r="Z257"/>
      <c r="AA257"/>
      <c r="AB257"/>
      <c r="AC257"/>
      <c r="AD257"/>
    </row>
    <row r="258" spans="1:30" hidden="1" x14ac:dyDescent="0.2">
      <c r="A258"/>
      <c r="B258" s="28"/>
      <c r="C258" s="28"/>
      <c r="D258" s="28"/>
      <c r="E258" s="28"/>
      <c r="F258" s="28"/>
      <c r="G258" s="28"/>
      <c r="H258" s="28"/>
      <c r="I258" s="28"/>
      <c r="J258" s="28"/>
      <c r="K258" s="28"/>
      <c r="L258" s="28"/>
      <c r="M258" s="260"/>
      <c r="N258" s="28"/>
      <c r="O258" s="28"/>
      <c r="P258" s="28"/>
      <c r="Q258"/>
      <c r="R258"/>
      <c r="S258"/>
      <c r="T258"/>
      <c r="U258"/>
      <c r="V258"/>
      <c r="W258"/>
      <c r="X258"/>
      <c r="Y258"/>
      <c r="Z258"/>
      <c r="AA258"/>
      <c r="AB258"/>
      <c r="AC258"/>
      <c r="AD258"/>
    </row>
    <row r="259" spans="1:30" hidden="1" x14ac:dyDescent="0.2">
      <c r="A259"/>
      <c r="B259" s="28"/>
      <c r="C259" s="28"/>
      <c r="D259" s="28"/>
      <c r="E259" s="28"/>
      <c r="F259" s="28"/>
      <c r="G259" s="28"/>
      <c r="H259" s="28"/>
      <c r="I259" s="28"/>
      <c r="J259" s="28"/>
      <c r="K259" s="28"/>
      <c r="L259" s="28"/>
      <c r="M259" s="260"/>
      <c r="N259" s="28"/>
      <c r="O259" s="28"/>
      <c r="P259" s="28"/>
      <c r="Q259"/>
      <c r="R259"/>
      <c r="S259"/>
      <c r="T259"/>
      <c r="U259"/>
      <c r="V259"/>
      <c r="W259"/>
      <c r="X259"/>
      <c r="Y259"/>
      <c r="Z259"/>
      <c r="AA259"/>
      <c r="AB259"/>
      <c r="AC259"/>
      <c r="AD259"/>
    </row>
    <row r="260" spans="1:30" hidden="1" x14ac:dyDescent="0.2">
      <c r="A260"/>
      <c r="B260" s="28"/>
      <c r="C260" s="28"/>
      <c r="D260" s="28"/>
      <c r="E260" s="28"/>
      <c r="F260" s="28"/>
      <c r="G260" s="28"/>
      <c r="H260" s="28"/>
      <c r="I260" s="28"/>
      <c r="J260" s="28"/>
      <c r="K260" s="28"/>
      <c r="L260" s="28"/>
      <c r="M260" s="260"/>
      <c r="N260" s="28"/>
      <c r="O260" s="28"/>
      <c r="P260" s="28"/>
      <c r="Q260"/>
      <c r="R260"/>
      <c r="S260"/>
      <c r="T260"/>
      <c r="U260"/>
      <c r="V260"/>
      <c r="W260"/>
      <c r="X260"/>
      <c r="Y260"/>
      <c r="Z260"/>
      <c r="AA260"/>
      <c r="AB260"/>
      <c r="AC260"/>
      <c r="AD260"/>
    </row>
    <row r="261" spans="1:30" hidden="1" x14ac:dyDescent="0.2">
      <c r="A261"/>
      <c r="B261" s="28"/>
      <c r="C261" s="28"/>
      <c r="D261" s="28"/>
      <c r="E261" s="28"/>
      <c r="F261" s="28"/>
      <c r="G261" s="28"/>
      <c r="H261" s="28"/>
      <c r="I261" s="28"/>
      <c r="J261" s="28"/>
      <c r="K261" s="28"/>
      <c r="L261" s="28"/>
      <c r="M261" s="260"/>
      <c r="N261" s="28"/>
      <c r="O261" s="28"/>
      <c r="P261" s="28"/>
      <c r="Q261"/>
      <c r="R261"/>
      <c r="S261"/>
      <c r="T261"/>
      <c r="U261"/>
      <c r="V261"/>
      <c r="W261"/>
      <c r="X261"/>
      <c r="Y261"/>
      <c r="Z261"/>
      <c r="AA261"/>
      <c r="AB261"/>
      <c r="AC261"/>
      <c r="AD261"/>
    </row>
    <row r="262" spans="1:30" hidden="1" x14ac:dyDescent="0.2">
      <c r="A262"/>
      <c r="B262" s="28"/>
      <c r="C262" s="28"/>
      <c r="D262" s="28"/>
      <c r="E262" s="28"/>
      <c r="F262" s="28"/>
      <c r="G262" s="28"/>
      <c r="H262" s="28"/>
      <c r="I262" s="28"/>
      <c r="J262" s="28"/>
      <c r="K262" s="28"/>
      <c r="L262" s="28"/>
      <c r="M262" s="260"/>
      <c r="N262" s="28"/>
      <c r="O262" s="28"/>
      <c r="P262" s="28"/>
      <c r="Q262"/>
      <c r="R262"/>
      <c r="S262"/>
      <c r="T262"/>
      <c r="U262"/>
      <c r="V262"/>
      <c r="W262"/>
      <c r="X262"/>
      <c r="Y262"/>
      <c r="Z262"/>
      <c r="AA262"/>
      <c r="AB262"/>
      <c r="AC262"/>
      <c r="AD262"/>
    </row>
    <row r="263" spans="1:30" hidden="1" x14ac:dyDescent="0.2">
      <c r="A263"/>
      <c r="B263" s="28"/>
      <c r="C263" s="28"/>
      <c r="D263" s="28"/>
      <c r="E263" s="28"/>
      <c r="F263" s="28"/>
      <c r="G263" s="28"/>
      <c r="H263" s="28"/>
      <c r="I263" s="28"/>
      <c r="J263" s="28"/>
      <c r="K263" s="28"/>
      <c r="L263" s="28"/>
      <c r="M263" s="260"/>
      <c r="N263" s="28"/>
      <c r="O263" s="28"/>
      <c r="P263" s="28"/>
      <c r="Q263"/>
      <c r="R263"/>
      <c r="S263"/>
      <c r="T263"/>
      <c r="U263"/>
      <c r="V263"/>
      <c r="W263"/>
      <c r="X263"/>
      <c r="Y263"/>
      <c r="Z263"/>
      <c r="AA263"/>
      <c r="AB263"/>
      <c r="AC263"/>
      <c r="AD263"/>
    </row>
    <row r="264" spans="1:30" hidden="1" x14ac:dyDescent="0.2">
      <c r="A264"/>
      <c r="B264" s="28"/>
      <c r="C264" s="28"/>
      <c r="D264" s="28"/>
      <c r="E264" s="28"/>
      <c r="F264" s="28"/>
      <c r="G264" s="28"/>
      <c r="H264" s="28"/>
      <c r="I264" s="28"/>
      <c r="J264" s="28"/>
      <c r="K264" s="28"/>
      <c r="L264" s="28"/>
      <c r="M264" s="260"/>
      <c r="N264" s="28"/>
      <c r="O264" s="28"/>
      <c r="P264" s="28"/>
      <c r="Q264"/>
      <c r="R264"/>
      <c r="S264"/>
      <c r="T264"/>
      <c r="U264"/>
      <c r="V264"/>
      <c r="W264"/>
      <c r="X264"/>
      <c r="Y264"/>
      <c r="Z264"/>
      <c r="AA264"/>
      <c r="AB264"/>
      <c r="AC264"/>
      <c r="AD264"/>
    </row>
    <row r="265" spans="1:30" hidden="1" x14ac:dyDescent="0.2">
      <c r="A265"/>
      <c r="B265" s="28"/>
      <c r="C265" s="28"/>
      <c r="D265" s="28"/>
      <c r="E265" s="28"/>
      <c r="F265" s="28"/>
      <c r="G265" s="28"/>
      <c r="H265" s="28"/>
      <c r="I265" s="28"/>
      <c r="J265" s="28"/>
      <c r="K265" s="28"/>
      <c r="L265" s="28"/>
      <c r="M265" s="260"/>
      <c r="N265" s="28"/>
      <c r="O265" s="28"/>
      <c r="P265" s="28"/>
      <c r="Q265"/>
      <c r="R265"/>
      <c r="S265"/>
      <c r="T265"/>
      <c r="U265"/>
      <c r="V265"/>
      <c r="W265"/>
      <c r="X265"/>
      <c r="Y265"/>
      <c r="Z265"/>
      <c r="AA265"/>
      <c r="AB265"/>
      <c r="AC265"/>
      <c r="AD265"/>
    </row>
    <row r="266" spans="1:30" hidden="1" x14ac:dyDescent="0.2">
      <c r="A266"/>
      <c r="B266" s="28"/>
      <c r="C266" s="28"/>
      <c r="D266" s="28"/>
      <c r="E266" s="28"/>
      <c r="F266" s="28"/>
      <c r="G266" s="28"/>
      <c r="H266" s="28"/>
      <c r="I266" s="28"/>
      <c r="J266" s="28"/>
      <c r="K266" s="28"/>
      <c r="L266" s="28"/>
      <c r="M266" s="260"/>
      <c r="N266" s="28"/>
      <c r="O266" s="28"/>
      <c r="P266" s="28"/>
      <c r="Q266"/>
      <c r="R266"/>
      <c r="S266"/>
      <c r="T266"/>
      <c r="U266"/>
      <c r="V266"/>
      <c r="W266"/>
      <c r="X266"/>
      <c r="Y266"/>
      <c r="Z266"/>
      <c r="AA266"/>
      <c r="AB266"/>
      <c r="AC266"/>
      <c r="AD266"/>
    </row>
    <row r="267" spans="1:30" hidden="1" x14ac:dyDescent="0.2">
      <c r="A267"/>
      <c r="B267" s="28"/>
      <c r="C267" s="28"/>
      <c r="D267" s="28"/>
      <c r="E267" s="28"/>
      <c r="F267" s="28"/>
      <c r="G267" s="28"/>
      <c r="H267" s="28"/>
      <c r="I267" s="28"/>
      <c r="J267" s="28"/>
      <c r="K267" s="28"/>
      <c r="L267" s="28"/>
      <c r="M267" s="260"/>
      <c r="N267" s="28"/>
      <c r="O267" s="28"/>
      <c r="P267" s="28"/>
      <c r="Q267"/>
      <c r="R267"/>
      <c r="S267"/>
      <c r="T267"/>
      <c r="U267"/>
      <c r="V267"/>
      <c r="W267"/>
      <c r="X267"/>
      <c r="Y267"/>
      <c r="Z267"/>
      <c r="AA267"/>
      <c r="AB267"/>
      <c r="AC267"/>
      <c r="AD267"/>
    </row>
    <row r="268" spans="1:30" hidden="1" x14ac:dyDescent="0.2">
      <c r="A268"/>
      <c r="B268" s="28"/>
      <c r="C268" s="28"/>
      <c r="D268" s="28"/>
      <c r="E268" s="28"/>
      <c r="F268" s="28"/>
      <c r="G268" s="28"/>
      <c r="H268" s="28"/>
      <c r="I268" s="28"/>
      <c r="J268" s="28"/>
      <c r="K268" s="28"/>
      <c r="L268" s="28"/>
      <c r="M268" s="260"/>
      <c r="N268" s="28"/>
      <c r="O268" s="28"/>
      <c r="P268" s="28"/>
      <c r="Q268"/>
      <c r="R268"/>
      <c r="S268"/>
      <c r="T268"/>
      <c r="U268"/>
      <c r="V268"/>
      <c r="W268"/>
      <c r="X268"/>
      <c r="Y268"/>
      <c r="Z268"/>
      <c r="AA268"/>
      <c r="AB268"/>
      <c r="AC268"/>
      <c r="AD268"/>
    </row>
    <row r="269" spans="1:30" hidden="1" x14ac:dyDescent="0.2">
      <c r="A269"/>
      <c r="B269" s="28"/>
      <c r="C269" s="28"/>
      <c r="D269" s="28"/>
      <c r="E269" s="28"/>
      <c r="F269" s="28"/>
      <c r="G269" s="28"/>
      <c r="H269" s="28"/>
      <c r="I269" s="28"/>
      <c r="J269" s="28"/>
      <c r="K269" s="28"/>
      <c r="L269" s="28"/>
      <c r="M269" s="260"/>
      <c r="N269" s="28"/>
      <c r="O269" s="28"/>
      <c r="P269" s="28"/>
      <c r="Q269"/>
      <c r="R269"/>
      <c r="S269"/>
      <c r="T269"/>
      <c r="U269"/>
      <c r="V269"/>
      <c r="W269"/>
      <c r="X269"/>
      <c r="Y269"/>
      <c r="Z269"/>
      <c r="AA269"/>
      <c r="AB269"/>
      <c r="AC269"/>
      <c r="AD269"/>
    </row>
    <row r="270" spans="1:30" hidden="1" x14ac:dyDescent="0.2">
      <c r="A270"/>
      <c r="B270" s="28"/>
      <c r="C270" s="28"/>
      <c r="D270" s="28"/>
      <c r="E270" s="28"/>
      <c r="F270" s="28"/>
      <c r="G270" s="28"/>
      <c r="H270" s="28"/>
      <c r="I270" s="28"/>
      <c r="J270" s="28"/>
      <c r="K270" s="28"/>
      <c r="L270" s="28"/>
      <c r="M270" s="260"/>
      <c r="N270" s="28"/>
      <c r="O270" s="28"/>
      <c r="P270" s="28"/>
      <c r="Q270"/>
      <c r="R270"/>
      <c r="S270"/>
      <c r="T270"/>
      <c r="U270"/>
      <c r="V270"/>
      <c r="W270"/>
      <c r="X270"/>
      <c r="Y270"/>
      <c r="Z270"/>
      <c r="AA270"/>
      <c r="AB270"/>
      <c r="AC270"/>
      <c r="AD270"/>
    </row>
    <row r="271" spans="1:30" hidden="1" x14ac:dyDescent="0.2">
      <c r="A271"/>
      <c r="B271" s="28"/>
      <c r="C271" s="28"/>
      <c r="D271" s="28"/>
      <c r="E271" s="28"/>
      <c r="F271" s="28"/>
      <c r="G271" s="28"/>
      <c r="H271" s="28"/>
      <c r="I271" s="28"/>
      <c r="J271" s="28"/>
      <c r="K271" s="28"/>
      <c r="L271" s="28"/>
      <c r="M271" s="260"/>
      <c r="N271" s="28"/>
      <c r="O271" s="28"/>
      <c r="P271" s="28"/>
      <c r="Q271"/>
      <c r="R271"/>
      <c r="S271"/>
      <c r="T271"/>
      <c r="U271"/>
      <c r="V271"/>
      <c r="W271"/>
      <c r="X271"/>
      <c r="Y271"/>
      <c r="Z271"/>
      <c r="AA271"/>
      <c r="AB271"/>
      <c r="AC271"/>
      <c r="AD271"/>
    </row>
    <row r="272" spans="1:30" hidden="1" x14ac:dyDescent="0.2">
      <c r="A272"/>
      <c r="B272" s="28"/>
      <c r="C272" s="28"/>
      <c r="D272" s="28"/>
      <c r="E272" s="28"/>
      <c r="F272" s="28"/>
      <c r="G272" s="28"/>
      <c r="H272" s="28"/>
      <c r="I272" s="28"/>
      <c r="J272" s="28"/>
      <c r="K272" s="28"/>
      <c r="L272" s="28"/>
      <c r="M272" s="260"/>
      <c r="N272" s="28"/>
      <c r="O272" s="28"/>
      <c r="P272" s="28"/>
      <c r="Q272"/>
      <c r="R272"/>
      <c r="S272"/>
      <c r="T272"/>
      <c r="U272"/>
      <c r="V272"/>
      <c r="W272"/>
      <c r="X272"/>
      <c r="Y272"/>
      <c r="Z272"/>
      <c r="AA272"/>
      <c r="AB272"/>
      <c r="AC272"/>
      <c r="AD272"/>
    </row>
    <row r="273" spans="1:30" hidden="1" x14ac:dyDescent="0.2">
      <c r="A273"/>
      <c r="B273" s="28"/>
      <c r="C273" s="28"/>
      <c r="D273" s="28"/>
      <c r="E273" s="28"/>
      <c r="F273" s="28"/>
      <c r="G273" s="28"/>
      <c r="H273" s="28"/>
      <c r="I273" s="28"/>
      <c r="J273" s="28"/>
      <c r="K273" s="28"/>
      <c r="L273" s="28"/>
      <c r="M273" s="260"/>
      <c r="N273" s="28"/>
      <c r="O273" s="28"/>
      <c r="P273" s="28"/>
      <c r="Q273"/>
      <c r="R273"/>
      <c r="S273"/>
      <c r="T273"/>
      <c r="U273"/>
      <c r="V273"/>
      <c r="W273"/>
      <c r="X273"/>
      <c r="Y273"/>
      <c r="Z273"/>
      <c r="AA273"/>
      <c r="AB273"/>
      <c r="AC273"/>
      <c r="AD273"/>
    </row>
    <row r="274" spans="1:30" hidden="1" x14ac:dyDescent="0.2">
      <c r="A274"/>
      <c r="B274" s="28"/>
      <c r="C274" s="28"/>
      <c r="D274" s="28"/>
      <c r="E274" s="28"/>
      <c r="F274" s="28"/>
      <c r="G274" s="28"/>
      <c r="H274" s="28"/>
      <c r="I274" s="28"/>
      <c r="J274" s="28"/>
      <c r="K274" s="28"/>
      <c r="L274" s="28"/>
      <c r="M274" s="260"/>
      <c r="N274" s="28"/>
      <c r="O274" s="28"/>
      <c r="P274" s="28"/>
      <c r="Q274"/>
      <c r="R274"/>
      <c r="S274"/>
      <c r="T274"/>
      <c r="U274"/>
      <c r="V274"/>
      <c r="W274"/>
      <c r="X274"/>
      <c r="Y274"/>
      <c r="Z274"/>
      <c r="AA274"/>
      <c r="AB274"/>
      <c r="AC274"/>
      <c r="AD274"/>
    </row>
    <row r="275" spans="1:30" hidden="1" x14ac:dyDescent="0.2">
      <c r="A275"/>
      <c r="B275" s="28"/>
      <c r="C275" s="28"/>
      <c r="D275" s="28"/>
      <c r="E275" s="28"/>
      <c r="F275" s="28"/>
      <c r="G275" s="28"/>
      <c r="H275" s="28"/>
      <c r="I275" s="28"/>
      <c r="J275" s="28"/>
      <c r="K275" s="28"/>
      <c r="L275" s="28"/>
      <c r="M275" s="260"/>
      <c r="N275" s="28"/>
      <c r="O275" s="28"/>
      <c r="P275" s="28"/>
      <c r="Q275"/>
      <c r="R275"/>
      <c r="S275"/>
      <c r="T275"/>
      <c r="U275"/>
      <c r="V275"/>
      <c r="W275"/>
      <c r="X275"/>
      <c r="Y275"/>
      <c r="Z275"/>
      <c r="AA275"/>
      <c r="AB275"/>
      <c r="AC275"/>
      <c r="AD275"/>
    </row>
    <row r="276" spans="1:30" hidden="1" x14ac:dyDescent="0.2">
      <c r="A276"/>
      <c r="B276" s="28"/>
      <c r="C276" s="28"/>
      <c r="D276" s="28"/>
      <c r="E276" s="28"/>
      <c r="F276" s="28"/>
      <c r="G276" s="28"/>
      <c r="H276" s="28"/>
      <c r="I276" s="28"/>
      <c r="J276" s="28"/>
      <c r="K276" s="28"/>
      <c r="L276" s="28"/>
      <c r="M276" s="260"/>
      <c r="N276" s="28"/>
      <c r="O276" s="28"/>
      <c r="P276" s="28"/>
      <c r="Q276"/>
      <c r="R276"/>
      <c r="S276"/>
      <c r="T276"/>
      <c r="U276"/>
      <c r="V276"/>
      <c r="W276"/>
      <c r="X276"/>
      <c r="Y276"/>
      <c r="Z276"/>
      <c r="AA276"/>
      <c r="AB276"/>
      <c r="AC276"/>
      <c r="AD276"/>
    </row>
    <row r="277" spans="1:30" hidden="1" x14ac:dyDescent="0.2">
      <c r="A277"/>
      <c r="B277" s="28"/>
      <c r="C277" s="28"/>
      <c r="D277" s="28"/>
      <c r="E277" s="28"/>
      <c r="F277" s="28"/>
      <c r="G277" s="28"/>
      <c r="H277" s="28"/>
      <c r="I277" s="28"/>
      <c r="J277" s="28"/>
      <c r="K277" s="28"/>
      <c r="L277" s="28"/>
      <c r="M277" s="260"/>
      <c r="N277" s="28"/>
      <c r="O277" s="28"/>
      <c r="P277" s="28"/>
      <c r="Q277"/>
      <c r="R277"/>
      <c r="S277"/>
      <c r="T277"/>
      <c r="U277"/>
      <c r="V277"/>
      <c r="W277"/>
      <c r="X277"/>
      <c r="Y277"/>
      <c r="Z277"/>
      <c r="AA277"/>
      <c r="AB277"/>
      <c r="AC277"/>
      <c r="AD277"/>
    </row>
    <row r="278" spans="1:30" hidden="1" x14ac:dyDescent="0.2">
      <c r="A278"/>
      <c r="B278" s="28"/>
      <c r="C278" s="28"/>
      <c r="D278" s="28"/>
      <c r="E278" s="28"/>
      <c r="F278" s="28"/>
      <c r="G278" s="28"/>
      <c r="H278" s="28"/>
      <c r="I278" s="28"/>
      <c r="J278" s="28"/>
      <c r="K278" s="28"/>
      <c r="L278" s="28"/>
      <c r="M278" s="260"/>
      <c r="N278" s="28"/>
      <c r="O278" s="28"/>
      <c r="P278" s="28"/>
      <c r="Q278"/>
      <c r="R278"/>
      <c r="S278"/>
      <c r="T278"/>
      <c r="U278"/>
      <c r="V278"/>
      <c r="W278"/>
      <c r="X278"/>
      <c r="Y278"/>
      <c r="Z278"/>
      <c r="AA278"/>
      <c r="AB278"/>
      <c r="AC278"/>
      <c r="AD278"/>
    </row>
    <row r="279" spans="1:30" hidden="1" x14ac:dyDescent="0.2">
      <c r="A279"/>
      <c r="B279" s="28"/>
      <c r="C279" s="28"/>
      <c r="D279" s="28"/>
      <c r="E279" s="28"/>
      <c r="F279" s="28"/>
      <c r="G279" s="28"/>
      <c r="H279" s="28"/>
      <c r="I279" s="28"/>
      <c r="J279" s="28"/>
      <c r="K279" s="28"/>
      <c r="L279" s="28"/>
      <c r="M279" s="260"/>
      <c r="N279" s="28"/>
      <c r="O279" s="28"/>
      <c r="P279" s="28"/>
      <c r="Q279"/>
      <c r="R279"/>
      <c r="S279"/>
      <c r="T279"/>
      <c r="U279"/>
      <c r="V279"/>
      <c r="W279"/>
      <c r="X279"/>
      <c r="Y279"/>
      <c r="Z279"/>
      <c r="AA279"/>
      <c r="AB279"/>
      <c r="AC279"/>
      <c r="AD279"/>
    </row>
    <row r="280" spans="1:30" x14ac:dyDescent="0.2">
      <c r="N280" s="28"/>
    </row>
    <row r="281" spans="1:30" x14ac:dyDescent="0.2">
      <c r="N281" s="28"/>
    </row>
    <row r="282" spans="1:30" x14ac:dyDescent="0.2">
      <c r="N282" s="28"/>
    </row>
    <row r="283" spans="1:30" x14ac:dyDescent="0.2">
      <c r="N283" s="28"/>
    </row>
    <row r="284" spans="1:30" x14ac:dyDescent="0.2">
      <c r="N284" s="28"/>
    </row>
    <row r="285" spans="1:30" x14ac:dyDescent="0.2">
      <c r="R285" s="118"/>
    </row>
    <row r="286" spans="1:30" x14ac:dyDescent="0.2">
      <c r="R286" s="118"/>
    </row>
    <row r="287" spans="1:30" x14ac:dyDescent="0.2">
      <c r="R287" s="118"/>
    </row>
    <row r="288" spans="1:30" hidden="1" x14ac:dyDescent="0.2">
      <c r="R288" s="118"/>
      <c r="V288"/>
    </row>
    <row r="289" spans="18:22" hidden="1" x14ac:dyDescent="0.2">
      <c r="R289" s="118"/>
      <c r="V289"/>
    </row>
  </sheetData>
  <sheetProtection algorithmName="SHA-512" hashValue="7uKyno5eGPXQF9K763rP45k09IEh2iptTsr90vqm2Lx4wC8IsRkGcIwnaqmHsYTQ5RUSRkuJ/uspeMnH5mGeXQ==" saltValue="twDXTQlUG1SM/+59dpUoBg==" spinCount="100000" sheet="1" formatColumns="0" formatRows="0" selectLockedCells="1"/>
  <mergeCells count="195">
    <mergeCell ref="B233:J233"/>
    <mergeCell ref="B235:J235"/>
    <mergeCell ref="B236:J236"/>
    <mergeCell ref="B237:J237"/>
    <mergeCell ref="B238:J238"/>
    <mergeCell ref="B239:J239"/>
    <mergeCell ref="B243:K243"/>
    <mergeCell ref="J220:L220"/>
    <mergeCell ref="B222:J222"/>
    <mergeCell ref="B223:J223"/>
    <mergeCell ref="B224:J224"/>
    <mergeCell ref="B225:J225"/>
    <mergeCell ref="B226:J226"/>
    <mergeCell ref="B227:J227"/>
    <mergeCell ref="B229:J229"/>
    <mergeCell ref="B230:J230"/>
    <mergeCell ref="B231:J231"/>
    <mergeCell ref="B232:J232"/>
    <mergeCell ref="B221:J221"/>
    <mergeCell ref="B186:K186"/>
    <mergeCell ref="B187:K187"/>
    <mergeCell ref="B190:E190"/>
    <mergeCell ref="B180:K180"/>
    <mergeCell ref="B181:K181"/>
    <mergeCell ref="B182:K182"/>
    <mergeCell ref="B183:K183"/>
    <mergeCell ref="B184:K184"/>
    <mergeCell ref="B185:K185"/>
    <mergeCell ref="B175:K175"/>
    <mergeCell ref="B176:K176"/>
    <mergeCell ref="B177:K177"/>
    <mergeCell ref="B178:K178"/>
    <mergeCell ref="B179:K179"/>
    <mergeCell ref="B168:K168"/>
    <mergeCell ref="B169:K169"/>
    <mergeCell ref="B170:K170"/>
    <mergeCell ref="B171:K171"/>
    <mergeCell ref="B172:K172"/>
    <mergeCell ref="B173:K173"/>
    <mergeCell ref="B163:K163"/>
    <mergeCell ref="B164:K164"/>
    <mergeCell ref="B165:K165"/>
    <mergeCell ref="B166:K166"/>
    <mergeCell ref="B167:K167"/>
    <mergeCell ref="B156:K156"/>
    <mergeCell ref="B157:K157"/>
    <mergeCell ref="B160:E160"/>
    <mergeCell ref="B174:K174"/>
    <mergeCell ref="B150:K150"/>
    <mergeCell ref="B151:K151"/>
    <mergeCell ref="B152:K152"/>
    <mergeCell ref="B153:K153"/>
    <mergeCell ref="B154:K154"/>
    <mergeCell ref="B155:K155"/>
    <mergeCell ref="V160:V161"/>
    <mergeCell ref="X160:X161"/>
    <mergeCell ref="B162:K162"/>
    <mergeCell ref="B145:K145"/>
    <mergeCell ref="B146:K146"/>
    <mergeCell ref="B147:K147"/>
    <mergeCell ref="B148:K148"/>
    <mergeCell ref="B149:K149"/>
    <mergeCell ref="B138:K138"/>
    <mergeCell ref="B139:K139"/>
    <mergeCell ref="B140:K140"/>
    <mergeCell ref="B141:K141"/>
    <mergeCell ref="B142:K142"/>
    <mergeCell ref="B143:K143"/>
    <mergeCell ref="B133:K133"/>
    <mergeCell ref="B134:K134"/>
    <mergeCell ref="B135:K135"/>
    <mergeCell ref="B136:K136"/>
    <mergeCell ref="B137:K137"/>
    <mergeCell ref="B126:D126"/>
    <mergeCell ref="B127:D127"/>
    <mergeCell ref="B130:E130"/>
    <mergeCell ref="B144:K144"/>
    <mergeCell ref="B120:D120"/>
    <mergeCell ref="B121:D121"/>
    <mergeCell ref="B122:D122"/>
    <mergeCell ref="B123:D123"/>
    <mergeCell ref="B124:D124"/>
    <mergeCell ref="B125:D125"/>
    <mergeCell ref="X130:X131"/>
    <mergeCell ref="V130:V131"/>
    <mergeCell ref="B132:K132"/>
    <mergeCell ref="B115:D115"/>
    <mergeCell ref="B116:D116"/>
    <mergeCell ref="B117:D117"/>
    <mergeCell ref="B118:D118"/>
    <mergeCell ref="B119:D119"/>
    <mergeCell ref="B108:D108"/>
    <mergeCell ref="B109:D109"/>
    <mergeCell ref="B110:D110"/>
    <mergeCell ref="B111:D111"/>
    <mergeCell ref="B112:D112"/>
    <mergeCell ref="B113:D113"/>
    <mergeCell ref="B103:D103"/>
    <mergeCell ref="B104:D104"/>
    <mergeCell ref="B105:D105"/>
    <mergeCell ref="B106:D106"/>
    <mergeCell ref="B107:D107"/>
    <mergeCell ref="B96:I96"/>
    <mergeCell ref="B97:I97"/>
    <mergeCell ref="B100:E100"/>
    <mergeCell ref="B114:D114"/>
    <mergeCell ref="B90:I90"/>
    <mergeCell ref="B91:I91"/>
    <mergeCell ref="B92:I92"/>
    <mergeCell ref="B93:I93"/>
    <mergeCell ref="B94:I94"/>
    <mergeCell ref="B95:I95"/>
    <mergeCell ref="V100:V101"/>
    <mergeCell ref="X100:X101"/>
    <mergeCell ref="B102:D102"/>
    <mergeCell ref="B86:I86"/>
    <mergeCell ref="B87:I87"/>
    <mergeCell ref="B88:I88"/>
    <mergeCell ref="B89:I89"/>
    <mergeCell ref="B78:I78"/>
    <mergeCell ref="B79:I79"/>
    <mergeCell ref="B80:I80"/>
    <mergeCell ref="B81:I81"/>
    <mergeCell ref="B82:I82"/>
    <mergeCell ref="B83:I83"/>
    <mergeCell ref="B74:I74"/>
    <mergeCell ref="B75:I75"/>
    <mergeCell ref="B76:I76"/>
    <mergeCell ref="B77:I77"/>
    <mergeCell ref="B66:I66"/>
    <mergeCell ref="B67:I67"/>
    <mergeCell ref="B70:E70"/>
    <mergeCell ref="B84:I84"/>
    <mergeCell ref="B85:I85"/>
    <mergeCell ref="B61:I61"/>
    <mergeCell ref="B62:I62"/>
    <mergeCell ref="B63:I63"/>
    <mergeCell ref="B64:I64"/>
    <mergeCell ref="B65:I65"/>
    <mergeCell ref="V70:V71"/>
    <mergeCell ref="X70:X71"/>
    <mergeCell ref="B72:I72"/>
    <mergeCell ref="B73:I73"/>
    <mergeCell ref="B58:I58"/>
    <mergeCell ref="B59:I59"/>
    <mergeCell ref="B48:I48"/>
    <mergeCell ref="B49:I49"/>
    <mergeCell ref="B50:I50"/>
    <mergeCell ref="B51:I51"/>
    <mergeCell ref="B52:I52"/>
    <mergeCell ref="B53:I53"/>
    <mergeCell ref="B60:I60"/>
    <mergeCell ref="B45:I45"/>
    <mergeCell ref="B46:I46"/>
    <mergeCell ref="B47:I47"/>
    <mergeCell ref="V40:V41"/>
    <mergeCell ref="X40:X41"/>
    <mergeCell ref="B54:I54"/>
    <mergeCell ref="B55:I55"/>
    <mergeCell ref="B56:I56"/>
    <mergeCell ref="B57:I57"/>
    <mergeCell ref="C4:D4"/>
    <mergeCell ref="C5:D5"/>
    <mergeCell ref="C6:D6"/>
    <mergeCell ref="C7:D7"/>
    <mergeCell ref="C8:D8"/>
    <mergeCell ref="C9:D9"/>
    <mergeCell ref="B42:I42"/>
    <mergeCell ref="B43:I43"/>
    <mergeCell ref="B44:I44"/>
    <mergeCell ref="B193:L193"/>
    <mergeCell ref="B194:L194"/>
    <mergeCell ref="B195:L195"/>
    <mergeCell ref="B196:L196"/>
    <mergeCell ref="B197:L197"/>
    <mergeCell ref="B198:L198"/>
    <mergeCell ref="B199:L199"/>
    <mergeCell ref="B200:L200"/>
    <mergeCell ref="B201:L201"/>
    <mergeCell ref="B211:L211"/>
    <mergeCell ref="B212:L212"/>
    <mergeCell ref="B213:L213"/>
    <mergeCell ref="B214:L214"/>
    <mergeCell ref="B215:L215"/>
    <mergeCell ref="B216:L216"/>
    <mergeCell ref="B217:L217"/>
    <mergeCell ref="B202:L202"/>
    <mergeCell ref="B203:L203"/>
    <mergeCell ref="B204:L204"/>
    <mergeCell ref="B205:L205"/>
    <mergeCell ref="B206:L206"/>
    <mergeCell ref="B207:L207"/>
    <mergeCell ref="B208:L208"/>
    <mergeCell ref="B209:L209"/>
    <mergeCell ref="B210:L210"/>
  </mergeCells>
  <conditionalFormatting sqref="E11">
    <cfRule type="expression" dxfId="135" priority="13">
      <formula>MAX($E$13:$E$37)&gt;$C$7</formula>
    </cfRule>
  </conditionalFormatting>
  <conditionalFormatting sqref="E13:E37">
    <cfRule type="expression" dxfId="134" priority="52">
      <formula>$E13&gt;$C$7</formula>
    </cfRule>
  </conditionalFormatting>
  <conditionalFormatting sqref="E38">
    <cfRule type="expression" dxfId="133" priority="48">
      <formula>MAX($E$13:$E$37)&gt;$C$7</formula>
    </cfRule>
  </conditionalFormatting>
  <conditionalFormatting sqref="G13:G37 K13:K37">
    <cfRule type="expression" dxfId="132" priority="46">
      <formula>OR($D13="Medische Specialist",$C13="Overig")</formula>
    </cfRule>
  </conditionalFormatting>
  <conditionalFormatting sqref="K232:L232">
    <cfRule type="expression" dxfId="131" priority="14">
      <formula>$K$230&lt;0</formula>
    </cfRule>
  </conditionalFormatting>
  <conditionalFormatting sqref="K233:L233">
    <cfRule type="expression" dxfId="130" priority="74">
      <formula>$K233&gt;0</formula>
    </cfRule>
  </conditionalFormatting>
  <conditionalFormatting sqref="K240:L240">
    <cfRule type="expression" dxfId="129" priority="47">
      <formula>$K$238&lt;$K$237</formula>
    </cfRule>
  </conditionalFormatting>
  <conditionalFormatting sqref="L13:L37">
    <cfRule type="expression" dxfId="128" priority="6">
      <formula>AND(LEN($C$5)&gt;1,$C$5&lt;&gt;"Overige (zorg-)instellingen",$C$5&lt;&gt;"Onderneming",$C$8&lt;&gt;"Geen staatssteun")</formula>
    </cfRule>
  </conditionalFormatting>
  <conditionalFormatting sqref="L43:L67">
    <cfRule type="expression" dxfId="127" priority="5">
      <formula>AND(LEN($C$5)&gt;1,$C$5&lt;&gt;"Overige (zorg-)instellingen",$C$5&lt;&gt;"Onderneming",$C$8&lt;&gt;"Geen staatssteun")</formula>
    </cfRule>
  </conditionalFormatting>
  <conditionalFormatting sqref="L73:L97">
    <cfRule type="expression" dxfId="126" priority="4">
      <formula>AND(LEN($C$5)&gt;1,$C$5&lt;&gt;"Overige (zorg-)instellingen",$C$5&lt;&gt;"Onderneming",$C$8&lt;&gt;"Geen staatssteun")</formula>
    </cfRule>
  </conditionalFormatting>
  <conditionalFormatting sqref="L103:L127">
    <cfRule type="expression" dxfId="125" priority="3">
      <formula>AND(LEN($C$5)&gt;1,$C$5&lt;&gt;"Overige (zorg-)instellingen",$C$5&lt;&gt;"Onderneming",$C$8&lt;&gt;"Geen staatssteun")</formula>
    </cfRule>
  </conditionalFormatting>
  <conditionalFormatting sqref="L133:L157">
    <cfRule type="expression" dxfId="124" priority="2">
      <formula>AND(LEN($C$5)&gt;1,$C$5&lt;&gt;"Overige (zorg-)instellingen",$C$5&lt;&gt;"Onderneming",$C$8&lt;&gt;"Geen staatssteun")</formula>
    </cfRule>
  </conditionalFormatting>
  <conditionalFormatting sqref="L163:L187">
    <cfRule type="expression" dxfId="123" priority="1">
      <formula>AND(LEN($C$5)&gt;1,$C$5&lt;&gt;"Overige (zorg-)instellingen",$C$5&lt;&gt;"Onderneming",$C$8&lt;&gt;"Geen staatssteun")</formula>
    </cfRule>
  </conditionalFormatting>
  <conditionalFormatting sqref="L233">
    <cfRule type="expression" dxfId="122" priority="16">
      <formula>$K$232&lt;$K$231</formula>
    </cfRule>
  </conditionalFormatting>
  <conditionalFormatting sqref="N232">
    <cfRule type="expression" dxfId="121" priority="15">
      <formula>$K$230&lt;0</formula>
    </cfRule>
  </conditionalFormatting>
  <conditionalFormatting sqref="V240">
    <cfRule type="expression" dxfId="120" priority="12">
      <formula>$K$238&lt;$K$237</formula>
    </cfRule>
  </conditionalFormatting>
  <conditionalFormatting sqref="X240">
    <cfRule type="expression" dxfId="119" priority="11">
      <formula>$K$238&lt;$K$237</formula>
    </cfRule>
  </conditionalFormatting>
  <dataValidations count="3">
    <dataValidation type="list" showInputMessage="1" showErrorMessage="1" sqref="D13:D37" xr:uid="{D74403FE-BA21-4605-ADCB-E4D9179C7C96}">
      <formula1>INDIRECT(C13)</formula1>
    </dataValidation>
    <dataValidation type="custom" showInputMessage="1" showErrorMessage="1" sqref="G13:G37 K13:K37" xr:uid="{3046D3BD-C0B8-485B-AD50-EF1555120D78}">
      <formula1>OR($C13="Overig",$D13="Medische Specialist")</formula1>
    </dataValidation>
    <dataValidation type="list" allowBlank="1" showInputMessage="1" showErrorMessage="1" sqref="L43:L67 L103:L127 L13:L37 L133:L157 L73:L97 L163:L187" xr:uid="{8F7A74F4-C49D-4F43-867B-B40C40926176}">
      <formula1>INDIRECT(IF(OR($C$5="Overige (zorg-)instellingen",$C$5="Onderneming"),"activiteit2","activiteit1"))</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7" max="1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7CD2D4ED-BC4D-47D8-B87C-D734AC8569EC}">
          <x14:formula1>
            <xm:f>Hulpsheets!$AW$4:$AW$5</xm:f>
          </x14:formula1>
          <xm:sqref>E103:E127</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EBF2A-4D4F-4E90-BF54-0094F0E42DEC}">
  <sheetPr codeName="Blad18">
    <pageSetUpPr fitToPage="1"/>
  </sheetPr>
  <dimension ref="A1:XFC289"/>
  <sheetViews>
    <sheetView zoomScale="85" zoomScaleNormal="85" workbookViewId="0">
      <pane ySplit="9" topLeftCell="A10" activePane="bottomLeft" state="frozen"/>
      <selection activeCell="Z1" sqref="Z1:AD1048576"/>
      <selection pane="bottomLeft" activeCell="B13" sqref="B13"/>
    </sheetView>
  </sheetViews>
  <sheetFormatPr defaultColWidth="0" defaultRowHeight="12.75" zeroHeight="1" outlineLevelRow="1" outlineLevelCol="1" x14ac:dyDescent="0.2"/>
  <cols>
    <col min="1" max="1" width="4.7109375" style="30" customWidth="1"/>
    <col min="2" max="2" width="35.28515625" style="30" customWidth="1"/>
    <col min="3" max="3" width="20.85546875" style="30" customWidth="1"/>
    <col min="4" max="4" width="20.28515625" style="30" customWidth="1" outlineLevel="1"/>
    <col min="5" max="5" width="22.5703125" style="30" customWidth="1" outlineLevel="1"/>
    <col min="6" max="6" width="17.5703125" style="30" customWidth="1" outlineLevel="1"/>
    <col min="7" max="7" width="19.85546875" style="30" customWidth="1" outlineLevel="1"/>
    <col min="8" max="8" width="14.140625" style="30" customWidth="1" outlineLevel="1"/>
    <col min="9" max="9" width="17.7109375" style="30" customWidth="1" outlineLevel="1"/>
    <col min="10" max="10" width="24.7109375" style="30" customWidth="1"/>
    <col min="11" max="11" width="19.5703125" style="30" customWidth="1"/>
    <col min="12" max="12" width="23.140625" style="30" customWidth="1"/>
    <col min="13" max="13" width="9.7109375" style="255" hidden="1" customWidth="1"/>
    <col min="14" max="14" width="15.5703125" style="30" customWidth="1"/>
    <col min="15" max="15" width="15.5703125" style="30" hidden="1" customWidth="1"/>
    <col min="16" max="16" width="17.140625" style="30" hidden="1" customWidth="1"/>
    <col min="17" max="17" width="2.85546875" style="30" customWidth="1"/>
    <col min="18" max="18" width="24.5703125" style="30" customWidth="1"/>
    <col min="19" max="19" width="23.85546875" style="30" hidden="1" customWidth="1"/>
    <col min="20" max="20" width="20.85546875" style="30" hidden="1" customWidth="1"/>
    <col min="21" max="21" width="3.140625" style="30" customWidth="1"/>
    <col min="22" max="22" width="24.5703125" style="30" hidden="1" customWidth="1" outlineLevel="1"/>
    <col min="23" max="23" width="4.85546875" style="30" hidden="1" customWidth="1" outlineLevel="1"/>
    <col min="24" max="24" width="24.5703125" style="30" hidden="1" customWidth="1" outlineLevel="1"/>
    <col min="25" max="25" width="11.140625" style="30" customWidth="1" collapsed="1"/>
    <col min="26" max="30" width="24.5703125" style="30" hidden="1" customWidth="1"/>
    <col min="31" max="16379" width="27" hidden="1"/>
    <col min="16380" max="16380" width="8" hidden="1"/>
    <col min="16381" max="16381" width="9.140625" hidden="1"/>
    <col min="16382" max="16382" width="10.28515625" hidden="1"/>
    <col min="16383" max="16383" width="9.140625" hidden="1"/>
    <col min="16384" max="16384" width="10.28515625" hidden="1"/>
  </cols>
  <sheetData>
    <row r="1" spans="1:30" x14ac:dyDescent="0.2">
      <c r="B1" s="10"/>
      <c r="C1" s="10"/>
      <c r="D1" s="10"/>
      <c r="E1" s="10"/>
      <c r="F1" s="10"/>
      <c r="G1" s="11"/>
      <c r="H1" s="11"/>
      <c r="I1" s="10"/>
      <c r="J1" s="11"/>
      <c r="K1" s="11"/>
      <c r="P1" s="29"/>
      <c r="Q1" s="29"/>
      <c r="R1" s="29"/>
      <c r="S1" s="29"/>
      <c r="T1" s="29"/>
      <c r="U1" s="29"/>
      <c r="V1" s="29"/>
      <c r="W1" s="29"/>
      <c r="X1" s="29"/>
      <c r="Z1" s="29"/>
      <c r="AA1" s="29"/>
      <c r="AB1" s="29"/>
    </row>
    <row r="2" spans="1:30" ht="18" x14ac:dyDescent="0.2">
      <c r="B2" s="31" t="s">
        <v>80</v>
      </c>
      <c r="C2" s="29"/>
      <c r="D2" s="29"/>
      <c r="E2" s="29"/>
      <c r="F2" s="29"/>
      <c r="I2" s="29"/>
      <c r="P2" s="29"/>
      <c r="Q2" s="29"/>
      <c r="R2" s="29"/>
      <c r="S2" s="29"/>
      <c r="T2" s="29"/>
      <c r="U2" s="29"/>
      <c r="V2" s="29"/>
      <c r="W2" s="29"/>
      <c r="X2" s="29"/>
      <c r="Z2" s="29"/>
      <c r="AA2" s="29"/>
      <c r="AB2" s="29"/>
    </row>
    <row r="3" spans="1:30" ht="13.5" thickBot="1" x14ac:dyDescent="0.25">
      <c r="B3" s="96"/>
      <c r="C3" s="29"/>
      <c r="D3" s="29"/>
      <c r="E3" s="29"/>
      <c r="F3" s="29"/>
      <c r="I3" s="29"/>
      <c r="Q3" s="29"/>
      <c r="R3" s="29"/>
      <c r="S3" s="29"/>
      <c r="T3" s="29"/>
      <c r="U3" s="29"/>
      <c r="V3" s="29"/>
      <c r="W3" s="29"/>
      <c r="X3" s="29"/>
      <c r="Z3" s="29"/>
      <c r="AA3" s="29"/>
      <c r="AB3" s="29"/>
    </row>
    <row r="4" spans="1:30" ht="13.5" thickBot="1" x14ac:dyDescent="0.25">
      <c r="B4" s="159" t="s">
        <v>81</v>
      </c>
      <c r="C4" s="510">
        <f>Basisgegevens!C25</f>
        <v>0</v>
      </c>
      <c r="D4" s="511"/>
      <c r="E4" s="29"/>
      <c r="F4" s="29"/>
      <c r="I4" s="29"/>
      <c r="Q4" s="29"/>
      <c r="R4" s="29"/>
      <c r="S4" s="29"/>
      <c r="T4" s="29"/>
      <c r="U4" s="29"/>
      <c r="V4" s="29"/>
      <c r="W4" s="29"/>
      <c r="X4" s="29"/>
      <c r="Z4" s="29"/>
      <c r="AA4" s="29"/>
      <c r="AB4" s="29"/>
    </row>
    <row r="5" spans="1:30" ht="13.5" thickBot="1" x14ac:dyDescent="0.25">
      <c r="B5" s="159" t="s">
        <v>82</v>
      </c>
      <c r="C5" s="510">
        <f>Basisgegevens!D25</f>
        <v>0</v>
      </c>
      <c r="D5" s="511"/>
      <c r="E5" s="29"/>
      <c r="F5" s="29"/>
      <c r="I5" s="29"/>
      <c r="Q5" s="29"/>
      <c r="R5" s="29"/>
      <c r="S5" s="29"/>
      <c r="T5" s="29"/>
      <c r="U5" s="29"/>
      <c r="V5" s="29"/>
      <c r="W5" s="29"/>
      <c r="X5" s="29"/>
      <c r="Z5" s="29"/>
      <c r="AA5" s="29"/>
      <c r="AB5" s="29"/>
    </row>
    <row r="6" spans="1:30" ht="13.5" thickBot="1" x14ac:dyDescent="0.25">
      <c r="B6" s="159" t="s">
        <v>83</v>
      </c>
      <c r="C6" s="510">
        <f>Basisgegevens!E25</f>
        <v>0</v>
      </c>
      <c r="D6" s="511"/>
      <c r="E6" s="29"/>
      <c r="F6" s="29"/>
      <c r="I6" s="29"/>
      <c r="P6" s="29"/>
      <c r="Q6" s="29"/>
      <c r="R6" s="29"/>
      <c r="S6" s="29"/>
      <c r="T6" s="29"/>
      <c r="U6" s="29"/>
      <c r="V6" s="29"/>
      <c r="W6" s="29"/>
      <c r="X6" s="29"/>
      <c r="Z6" s="29"/>
      <c r="AA6" s="29"/>
      <c r="AB6" s="29"/>
    </row>
    <row r="7" spans="1:30" ht="13.5" thickBot="1" x14ac:dyDescent="0.25">
      <c r="B7" s="159" t="s">
        <v>84</v>
      </c>
      <c r="C7" s="512" t="str">
        <f>IF(Basisgegevens!C6="","",Basisgegevens!C6)</f>
        <v/>
      </c>
      <c r="D7" s="513"/>
      <c r="E7" s="29"/>
      <c r="F7" s="29"/>
      <c r="I7" s="29"/>
      <c r="P7" s="29"/>
      <c r="Q7" s="29"/>
      <c r="R7" s="29"/>
      <c r="S7" s="29"/>
      <c r="T7" s="29"/>
      <c r="U7" s="29"/>
      <c r="V7" s="29"/>
      <c r="W7" s="29"/>
      <c r="X7" s="29"/>
      <c r="Z7" s="29"/>
      <c r="AA7" s="29"/>
      <c r="AB7" s="29"/>
    </row>
    <row r="8" spans="1:30" ht="13.5" thickBot="1" x14ac:dyDescent="0.25">
      <c r="B8" s="159" t="s">
        <v>225</v>
      </c>
      <c r="C8" s="510">
        <f>Basisgegevens!F25</f>
        <v>0</v>
      </c>
      <c r="D8" s="511"/>
      <c r="E8" s="29"/>
      <c r="F8" s="29"/>
      <c r="I8" s="29"/>
      <c r="P8" s="29"/>
      <c r="Q8" s="29"/>
      <c r="R8" s="29"/>
      <c r="S8" s="29"/>
      <c r="T8" s="29"/>
      <c r="U8" s="29"/>
      <c r="V8" s="29"/>
      <c r="W8" s="29"/>
      <c r="X8" s="29"/>
      <c r="Z8" s="29"/>
      <c r="AA8" s="29"/>
      <c r="AB8" s="29"/>
    </row>
    <row r="9" spans="1:30" ht="13.5" thickBot="1" x14ac:dyDescent="0.25">
      <c r="B9" s="159" t="s">
        <v>229</v>
      </c>
      <c r="C9" s="510">
        <f>IF($C$8="AGVV",Basisgegevens!G25,$C$8)</f>
        <v>0</v>
      </c>
      <c r="D9" s="511"/>
      <c r="E9" s="430"/>
      <c r="F9" s="29"/>
      <c r="I9" s="29"/>
      <c r="P9" s="29"/>
      <c r="Q9" s="29"/>
      <c r="R9" s="29"/>
      <c r="S9" s="29"/>
      <c r="T9" s="29"/>
      <c r="U9" s="29"/>
      <c r="V9" s="29"/>
      <c r="W9" s="29"/>
      <c r="X9" s="29"/>
      <c r="Z9" s="29"/>
      <c r="AA9" s="29"/>
      <c r="AB9" s="29"/>
    </row>
    <row r="10" spans="1:30" ht="26.25" thickBot="1" x14ac:dyDescent="0.25">
      <c r="B10" s="5" t="s">
        <v>85</v>
      </c>
      <c r="C10" s="6"/>
      <c r="D10" s="6"/>
      <c r="E10" s="219"/>
      <c r="F10" s="6"/>
      <c r="G10" s="6"/>
      <c r="H10" s="6"/>
      <c r="I10" s="6"/>
      <c r="J10" s="6"/>
      <c r="K10" s="6"/>
      <c r="L10" s="6"/>
      <c r="M10" s="256"/>
      <c r="N10" s="51"/>
      <c r="O10" s="51"/>
      <c r="P10" s="51"/>
      <c r="Q10" s="6"/>
      <c r="R10" s="406" t="s">
        <v>87</v>
      </c>
      <c r="S10" s="401"/>
      <c r="T10" s="402"/>
      <c r="U10" s="6"/>
      <c r="V10" s="408" t="s">
        <v>61</v>
      </c>
      <c r="W10" s="6"/>
      <c r="X10" s="408" t="s">
        <v>62</v>
      </c>
      <c r="Z10" s="401"/>
      <c r="AA10" s="402"/>
      <c r="AB10" s="401"/>
      <c r="AC10" s="402"/>
      <c r="AD10" s="460"/>
    </row>
    <row r="11" spans="1:30" ht="13.5" thickBot="1" x14ac:dyDescent="0.25">
      <c r="A11" s="5"/>
      <c r="B11" s="6"/>
      <c r="C11" s="6"/>
      <c r="D11" s="6"/>
      <c r="E11" s="219" t="s">
        <v>86</v>
      </c>
      <c r="F11" s="6"/>
      <c r="G11" s="6"/>
      <c r="H11" s="6"/>
      <c r="I11" s="6"/>
      <c r="J11" s="6"/>
      <c r="K11" s="6"/>
      <c r="L11" s="6"/>
      <c r="M11" s="256"/>
      <c r="P11" s="6"/>
      <c r="Q11" s="6"/>
      <c r="R11" s="6"/>
      <c r="S11" s="6"/>
      <c r="T11" s="6"/>
      <c r="U11" s="6"/>
      <c r="V11" s="6"/>
      <c r="W11" s="6"/>
      <c r="X11" s="6"/>
      <c r="Z11" s="6"/>
      <c r="AA11" s="6"/>
      <c r="AB11" s="6"/>
      <c r="AC11" s="97"/>
      <c r="AD11" s="97"/>
    </row>
    <row r="12" spans="1:30" ht="68.25" customHeight="1" thickBot="1" x14ac:dyDescent="0.25">
      <c r="A12" s="116"/>
      <c r="B12" s="368" t="s">
        <v>88</v>
      </c>
      <c r="C12" s="236" t="s">
        <v>208</v>
      </c>
      <c r="D12" s="236" t="s">
        <v>89</v>
      </c>
      <c r="E12" s="236" t="s">
        <v>90</v>
      </c>
      <c r="F12" s="236" t="s">
        <v>91</v>
      </c>
      <c r="G12" s="236" t="s">
        <v>193</v>
      </c>
      <c r="H12" s="236" t="s">
        <v>92</v>
      </c>
      <c r="I12" s="236" t="s">
        <v>93</v>
      </c>
      <c r="J12" s="236" t="s">
        <v>194</v>
      </c>
      <c r="K12" s="236" t="s">
        <v>195</v>
      </c>
      <c r="L12" s="236" t="s">
        <v>235</v>
      </c>
      <c r="M12" s="143" t="s">
        <v>94</v>
      </c>
      <c r="N12" s="143" t="s">
        <v>66</v>
      </c>
      <c r="O12" s="237" t="s">
        <v>95</v>
      </c>
      <c r="P12" s="237" t="s">
        <v>96</v>
      </c>
      <c r="Q12" s="117"/>
      <c r="R12" s="239" t="s">
        <v>68</v>
      </c>
      <c r="S12" s="93" t="s">
        <v>97</v>
      </c>
      <c r="T12" s="93" t="s">
        <v>70</v>
      </c>
      <c r="U12" s="118"/>
      <c r="V12" s="239" t="s">
        <v>68</v>
      </c>
      <c r="W12" s="409"/>
      <c r="X12" s="239" t="s">
        <v>68</v>
      </c>
      <c r="Y12" s="117"/>
      <c r="Z12" s="238" t="s">
        <v>97</v>
      </c>
      <c r="AA12" s="93" t="s">
        <v>70</v>
      </c>
      <c r="AB12" s="238" t="s">
        <v>97</v>
      </c>
      <c r="AC12" s="238" t="s">
        <v>70</v>
      </c>
      <c r="AD12" s="118"/>
    </row>
    <row r="13" spans="1:30" x14ac:dyDescent="0.2">
      <c r="A13" s="6"/>
      <c r="B13" s="52"/>
      <c r="C13" s="323" t="str">
        <f t="shared" ref="C13:C37" si="0">IF(B13="","",IF($C$5="Universiteit","UNL",IF($C$5="Universitair Medisch Centrum","NFU","Overig")))</f>
        <v/>
      </c>
      <c r="D13" s="20"/>
      <c r="E13" s="124"/>
      <c r="F13" s="34">
        <f>IFERROR(IF(C13="UNL",INDEX(Tabel_UNL,MATCH($E13,Hulpsheets!$P$3:$P$123,0),MATCH($D13,Hulpsheets!$P$3:$U$3,0)),IF(C13="NFU",INDEX(Tabel_NFU,MATCH($E13,Hulpsheets!$W$3:$W$99,0),MATCH($D13,Hulpsheets!$W$3:$AC$3,0)),IF(C13="Overig",0,0))),0)</f>
        <v>0</v>
      </c>
      <c r="G13" s="355"/>
      <c r="H13" s="127"/>
      <c r="I13" s="33">
        <f>IF(F13&gt;0,F13*H13,G13*E13*H13)</f>
        <v>0</v>
      </c>
      <c r="J13" s="1">
        <f t="shared" ref="J13:J14" si="1">IF(OR(C13="Overig",D13="Medische Specialist"),I13*0.4,0)</f>
        <v>0</v>
      </c>
      <c r="K13" s="358"/>
      <c r="L13" s="429" t="s">
        <v>120</v>
      </c>
      <c r="M13" s="257" t="str">
        <f>IF(LEN($C$5)&lt;=1,
    "",
    IF(
        OR($C$5="Overige (zorg-)instellingen",$C$5="Onderneming"),
        IF(Basisgegevens!$C$5="Ja",
            IFERROR(
                INDEX(Hulpsheets!$AO$3:$AR$18,
                    MATCH($C$9,Hulpsheets!$AN$3:$AN$18,0),
                    MATCH($C$6,Hulpsheets!$AO$3:$AR$3,0)
                ),
                ""
            ),
            IFERROR(
                INDEX(Hulpsheets!$AH$3:$AK$18,
                    MATCH($C$9,Hulpsheets!$AG$3:$AG$18,0),
                    MATCH($C$6,Hulpsheets!$AH$3:$AK$3,0)
                ),
                ""
            )
        ),
        IF($L13="Niet-economische activiteit",
            100%,
            IF(Basisgegevens!$C$5="Ja",
                IFERROR(
                    INDEX(Hulpsheets!$AO$3:$AR$18,
                        MATCH($C$9,Hulpsheets!$AN$3:$AN$18,0),
                        MATCH($C$6,Hulpsheets!$AO$3:$AR$3,0)
                    ),
                    ""
                ),
                IFERROR(
                    INDEX(Hulpsheets!$AH$3:$AK$18,
                        MATCH($C$9,Hulpsheets!$AG$3:$AG$18,0),
                        MATCH($C$6,Hulpsheets!$AH$3:$AK$3,0)
                    ),
                    ""
                )
            )
        )
    )
)</f>
        <v/>
      </c>
      <c r="N13" s="396">
        <f t="shared" ref="N13:N37" si="2">IF(OR(C13="Overig",$D13="Medische Specialist"),((I13+J13)*(1+K13)),I13)</f>
        <v>0</v>
      </c>
      <c r="O13" s="394" t="str">
        <f>IFERROR(N13*M13,"")</f>
        <v/>
      </c>
      <c r="P13" s="81" t="str">
        <f>IFERROR(N13-O13,"")</f>
        <v/>
      </c>
      <c r="R13" s="404"/>
      <c r="S13" s="403" t="str">
        <f>IFERROR($R13*(1-$M13),"")</f>
        <v/>
      </c>
      <c r="T13" s="130" t="str">
        <f>IFERROR(R13-S13,"")</f>
        <v/>
      </c>
      <c r="U13" s="70"/>
      <c r="V13" s="404"/>
      <c r="W13" s="70"/>
      <c r="X13" s="404"/>
      <c r="Z13" s="407" t="str">
        <f>IFERROR($V13*(1-$M13),"")</f>
        <v/>
      </c>
      <c r="AA13" s="130" t="str">
        <f t="shared" ref="AA13:AA37" si="3">IFERROR(V13-Z13,"")</f>
        <v/>
      </c>
      <c r="AB13" s="407" t="str">
        <f t="shared" ref="AB13:AB37" si="4">IFERROR($X13*(1-$M13),"")</f>
        <v/>
      </c>
      <c r="AC13" s="130" t="str">
        <f t="shared" ref="AC13:AC37" si="5">IFERROR(X13-AB13,"")</f>
        <v/>
      </c>
      <c r="AD13" s="461"/>
    </row>
    <row r="14" spans="1:30" x14ac:dyDescent="0.2">
      <c r="A14" s="6"/>
      <c r="B14" s="53"/>
      <c r="C14" s="323" t="str">
        <f t="shared" si="0"/>
        <v/>
      </c>
      <c r="D14" s="20"/>
      <c r="E14" s="125"/>
      <c r="F14" s="34">
        <f>IFERROR(IF(C14="UNL",INDEX(Tabel_UNL,MATCH($E14,Hulpsheets!$P$3:$P$123,0),MATCH($D14,Hulpsheets!$P$3:$U$3,0)),IF(C14="NFU",INDEX(Tabel_NFU,MATCH($E14,Hulpsheets!$W$3:$W$99,0),MATCH($D14,Hulpsheets!$W$3:$AC$3,0)),IF(C14="Overig",0,0))),0)</f>
        <v>0</v>
      </c>
      <c r="G14" s="356"/>
      <c r="H14" s="128"/>
      <c r="I14" s="1">
        <f t="shared" ref="I14:I37" si="6">IF(F14&gt;0,F14*H14,G14*E14*H14)</f>
        <v>0</v>
      </c>
      <c r="J14" s="1">
        <f t="shared" si="1"/>
        <v>0</v>
      </c>
      <c r="K14" s="359"/>
      <c r="L14" s="429" t="s">
        <v>120</v>
      </c>
      <c r="M14" s="257" t="str">
        <f>IF(LEN($C$5)&lt;=1,
    "",
    IF(
        OR($C$5="Overige (zorg-)instellingen",$C$5="Onderneming"),
        IF(Basisgegevens!$C$5="Ja",
            IFERROR(
                INDEX(Hulpsheets!$AO$3:$AR$18,
                    MATCH($C$9,Hulpsheets!$AN$3:$AN$18,0),
                    MATCH($C$6,Hulpsheets!$AO$3:$AR$3,0)
                ),
                ""
            ),
            IFERROR(
                INDEX(Hulpsheets!$AH$3:$AK$18,
                    MATCH($C$9,Hulpsheets!$AG$3:$AG$18,0),
                    MATCH($C$6,Hulpsheets!$AH$3:$AK$3,0)
                ),
                ""
            )
        ),
        IF($L14="Niet-economische activiteit",
            100%,
            IF(Basisgegevens!$C$5="Ja",
                IFERROR(
                    INDEX(Hulpsheets!$AO$3:$AR$18,
                        MATCH($C$9,Hulpsheets!$AN$3:$AN$18,0),
                        MATCH($C$6,Hulpsheets!$AO$3:$AR$3,0)
                    ),
                    ""
                ),
                IFERROR(
                    INDEX(Hulpsheets!$AH$3:$AK$18,
                        MATCH($C$9,Hulpsheets!$AG$3:$AG$18,0),
                        MATCH($C$6,Hulpsheets!$AH$3:$AK$3,0)
                    ),
                    ""
                )
            )
        )
    )
)</f>
        <v/>
      </c>
      <c r="N14" s="397">
        <f t="shared" si="2"/>
        <v>0</v>
      </c>
      <c r="O14" s="394" t="str">
        <f t="shared" ref="O14:O37" si="7">IFERROR(N14*M14,"")</f>
        <v/>
      </c>
      <c r="P14" s="81" t="str">
        <f t="shared" ref="P14:P37" si="8">IFERROR(N14-O14,"")</f>
        <v/>
      </c>
      <c r="R14" s="404"/>
      <c r="S14" s="403" t="str">
        <f t="shared" ref="S14:S37" si="9">IFERROR($R14*(1-$M14),"")</f>
        <v/>
      </c>
      <c r="T14" s="130" t="str">
        <f t="shared" ref="T14:T36" si="10">IFERROR(R14-S14,"")</f>
        <v/>
      </c>
      <c r="U14" s="70"/>
      <c r="V14" s="404"/>
      <c r="W14" s="70"/>
      <c r="X14" s="404"/>
      <c r="Z14" s="407" t="str">
        <f t="shared" ref="Z14:Z37" si="11">IFERROR($V14*(1-$M14),"")</f>
        <v/>
      </c>
      <c r="AA14" s="130" t="str">
        <f t="shared" si="3"/>
        <v/>
      </c>
      <c r="AB14" s="407" t="str">
        <f t="shared" si="4"/>
        <v/>
      </c>
      <c r="AC14" s="130" t="str">
        <f t="shared" si="5"/>
        <v/>
      </c>
      <c r="AD14" s="461"/>
    </row>
    <row r="15" spans="1:30" x14ac:dyDescent="0.2">
      <c r="A15" s="6"/>
      <c r="B15" s="53"/>
      <c r="C15" s="323" t="str">
        <f t="shared" si="0"/>
        <v/>
      </c>
      <c r="D15" s="20"/>
      <c r="E15" s="125"/>
      <c r="F15" s="34">
        <f>IFERROR(IF(C15="UNL",INDEX(Tabel_UNL,MATCH($E15,Hulpsheets!$P$3:$P$123,0),MATCH($D15,Hulpsheets!$P$3:$U$3,0)),IF(C15="NFU",INDEX(Tabel_NFU,MATCH($E15,Hulpsheets!$W$3:$W$99,0),MATCH($D15,Hulpsheets!$W$3:$AC$3,0)),IF(C15="Overig",0,0))),0)</f>
        <v>0</v>
      </c>
      <c r="G15" s="356"/>
      <c r="H15" s="128"/>
      <c r="I15" s="1">
        <f>IF(F15&gt;0,F15*H15,G15*E15*H15)</f>
        <v>0</v>
      </c>
      <c r="J15" s="1">
        <f>IF(OR(C15="Overig",D15="Medische Specialist"),I15*0.4,0)</f>
        <v>0</v>
      </c>
      <c r="K15" s="359"/>
      <c r="L15" s="429" t="s">
        <v>120</v>
      </c>
      <c r="M15" s="257" t="str">
        <f>IF(LEN($C$5)&lt;=1,
    "",
    IF(
        OR($C$5="Overige (zorg-)instellingen",$C$5="Onderneming"),
        IF(Basisgegevens!$C$5="Ja",
            IFERROR(
                INDEX(Hulpsheets!$AO$3:$AR$18,
                    MATCH($C$9,Hulpsheets!$AN$3:$AN$18,0),
                    MATCH($C$6,Hulpsheets!$AO$3:$AR$3,0)
                ),
                ""
            ),
            IFERROR(
                INDEX(Hulpsheets!$AH$3:$AK$18,
                    MATCH($C$9,Hulpsheets!$AG$3:$AG$18,0),
                    MATCH($C$6,Hulpsheets!$AH$3:$AK$3,0)
                ),
                ""
            )
        ),
        IF($L15="Niet-economische activiteit",
            100%,
            IF(Basisgegevens!$C$5="Ja",
                IFERROR(
                    INDEX(Hulpsheets!$AO$3:$AR$18,
                        MATCH($C$9,Hulpsheets!$AN$3:$AN$18,0),
                        MATCH($C$6,Hulpsheets!$AO$3:$AR$3,0)
                    ),
                    ""
                ),
                IFERROR(
                    INDEX(Hulpsheets!$AH$3:$AK$18,
                        MATCH($C$9,Hulpsheets!$AG$3:$AG$18,0),
                        MATCH($C$6,Hulpsheets!$AH$3:$AK$3,0)
                    ),
                    ""
                )
            )
        )
    )
)</f>
        <v/>
      </c>
      <c r="N15" s="397">
        <f t="shared" si="2"/>
        <v>0</v>
      </c>
      <c r="O15" s="394" t="str">
        <f t="shared" si="7"/>
        <v/>
      </c>
      <c r="P15" s="81" t="str">
        <f t="shared" si="8"/>
        <v/>
      </c>
      <c r="R15" s="404"/>
      <c r="S15" s="403" t="str">
        <f t="shared" si="9"/>
        <v/>
      </c>
      <c r="T15" s="130" t="str">
        <f t="shared" si="10"/>
        <v/>
      </c>
      <c r="U15" s="70"/>
      <c r="V15" s="404"/>
      <c r="W15" s="70"/>
      <c r="X15" s="404"/>
      <c r="Z15" s="407" t="str">
        <f t="shared" si="11"/>
        <v/>
      </c>
      <c r="AA15" s="130" t="str">
        <f t="shared" si="3"/>
        <v/>
      </c>
      <c r="AB15" s="407" t="str">
        <f t="shared" si="4"/>
        <v/>
      </c>
      <c r="AC15" s="130" t="str">
        <f t="shared" si="5"/>
        <v/>
      </c>
      <c r="AD15" s="461"/>
    </row>
    <row r="16" spans="1:30" x14ac:dyDescent="0.2">
      <c r="A16" s="6"/>
      <c r="B16" s="53"/>
      <c r="C16" s="323" t="str">
        <f t="shared" si="0"/>
        <v/>
      </c>
      <c r="D16" s="20"/>
      <c r="E16" s="125"/>
      <c r="F16" s="34">
        <f>IFERROR(IF(C16="UNL",INDEX(Tabel_UNL,MATCH($E16,Hulpsheets!$P$3:$P$123,0),MATCH($D16,Hulpsheets!$P$3:$U$3,0)),IF(C16="NFU",INDEX(Tabel_NFU,MATCH($E16,Hulpsheets!$W$3:$W$99,0),MATCH($D16,Hulpsheets!$W$3:$AC$3,0)),IF(C16="Overig",0,0))),0)</f>
        <v>0</v>
      </c>
      <c r="G16" s="356"/>
      <c r="H16" s="128"/>
      <c r="I16" s="1">
        <f t="shared" si="6"/>
        <v>0</v>
      </c>
      <c r="J16" s="1">
        <f t="shared" ref="J16:J37" si="12">IF(OR(C16="Overig",D16="Medische Specialist"),I16*0.4,0)</f>
        <v>0</v>
      </c>
      <c r="K16" s="359"/>
      <c r="L16" s="429" t="s">
        <v>120</v>
      </c>
      <c r="M16" s="257" t="str">
        <f>IF(LEN($C$5)&lt;=1,
    "",
    IF(
        OR($C$5="Overige (zorg-)instellingen",$C$5="Onderneming"),
        IF(Basisgegevens!$C$5="Ja",
            IFERROR(
                INDEX(Hulpsheets!$AO$3:$AR$18,
                    MATCH($C$9,Hulpsheets!$AN$3:$AN$18,0),
                    MATCH($C$6,Hulpsheets!$AO$3:$AR$3,0)
                ),
                ""
            ),
            IFERROR(
                INDEX(Hulpsheets!$AH$3:$AK$18,
                    MATCH($C$9,Hulpsheets!$AG$3:$AG$18,0),
                    MATCH($C$6,Hulpsheets!$AH$3:$AK$3,0)
                ),
                ""
            )
        ),
        IF($L16="Niet-economische activiteit",
            100%,
            IF(Basisgegevens!$C$5="Ja",
                IFERROR(
                    INDEX(Hulpsheets!$AO$3:$AR$18,
                        MATCH($C$9,Hulpsheets!$AN$3:$AN$18,0),
                        MATCH($C$6,Hulpsheets!$AO$3:$AR$3,0)
                    ),
                    ""
                ),
                IFERROR(
                    INDEX(Hulpsheets!$AH$3:$AK$18,
                        MATCH($C$9,Hulpsheets!$AG$3:$AG$18,0),
                        MATCH($C$6,Hulpsheets!$AH$3:$AK$3,0)
                    ),
                    ""
                )
            )
        )
    )
)</f>
        <v/>
      </c>
      <c r="N16" s="397">
        <f t="shared" si="2"/>
        <v>0</v>
      </c>
      <c r="O16" s="394" t="str">
        <f t="shared" si="7"/>
        <v/>
      </c>
      <c r="P16" s="81" t="str">
        <f t="shared" si="8"/>
        <v/>
      </c>
      <c r="R16" s="404"/>
      <c r="S16" s="403" t="str">
        <f t="shared" si="9"/>
        <v/>
      </c>
      <c r="T16" s="130" t="str">
        <f t="shared" si="10"/>
        <v/>
      </c>
      <c r="U16" s="70"/>
      <c r="V16" s="404"/>
      <c r="W16" s="70"/>
      <c r="X16" s="404"/>
      <c r="Z16" s="407" t="str">
        <f t="shared" si="11"/>
        <v/>
      </c>
      <c r="AA16" s="130" t="str">
        <f t="shared" si="3"/>
        <v/>
      </c>
      <c r="AB16" s="407" t="str">
        <f t="shared" si="4"/>
        <v/>
      </c>
      <c r="AC16" s="130" t="str">
        <f t="shared" si="5"/>
        <v/>
      </c>
      <c r="AD16" s="461"/>
    </row>
    <row r="17" spans="1:30" x14ac:dyDescent="0.2">
      <c r="A17" s="6"/>
      <c r="B17" s="53"/>
      <c r="C17" s="323" t="str">
        <f t="shared" si="0"/>
        <v/>
      </c>
      <c r="D17" s="20"/>
      <c r="E17" s="125"/>
      <c r="F17" s="34">
        <f>IFERROR(IF(C17="UNL",INDEX(Tabel_UNL,MATCH($E17,Hulpsheets!$P$3:$P$123,0),MATCH($D17,Hulpsheets!$P$3:$U$3,0)),IF(C17="NFU",INDEX(Tabel_NFU,MATCH($E17,Hulpsheets!$W$3:$W$99,0),MATCH($D17,Hulpsheets!$W$3:$AC$3,0)),IF(C17="Overig",0,0))),0)</f>
        <v>0</v>
      </c>
      <c r="G17" s="356"/>
      <c r="H17" s="128"/>
      <c r="I17" s="1">
        <f t="shared" si="6"/>
        <v>0</v>
      </c>
      <c r="J17" s="1">
        <f t="shared" si="12"/>
        <v>0</v>
      </c>
      <c r="K17" s="359"/>
      <c r="L17" s="429" t="s">
        <v>120</v>
      </c>
      <c r="M17" s="257" t="str">
        <f>IF(LEN($C$5)&lt;=1,
    "",
    IF(
        OR($C$5="Overige (zorg-)instellingen",$C$5="Onderneming"),
        IF(Basisgegevens!$C$5="Ja",
            IFERROR(
                INDEX(Hulpsheets!$AO$3:$AR$18,
                    MATCH($C$9,Hulpsheets!$AN$3:$AN$18,0),
                    MATCH($C$6,Hulpsheets!$AO$3:$AR$3,0)
                ),
                ""
            ),
            IFERROR(
                INDEX(Hulpsheets!$AH$3:$AK$18,
                    MATCH($C$9,Hulpsheets!$AG$3:$AG$18,0),
                    MATCH($C$6,Hulpsheets!$AH$3:$AK$3,0)
                ),
                ""
            )
        ),
        IF($L17="Niet-economische activiteit",
            100%,
            IF(Basisgegevens!$C$5="Ja",
                IFERROR(
                    INDEX(Hulpsheets!$AO$3:$AR$18,
                        MATCH($C$9,Hulpsheets!$AN$3:$AN$18,0),
                        MATCH($C$6,Hulpsheets!$AO$3:$AR$3,0)
                    ),
                    ""
                ),
                IFERROR(
                    INDEX(Hulpsheets!$AH$3:$AK$18,
                        MATCH($C$9,Hulpsheets!$AG$3:$AG$18,0),
                        MATCH($C$6,Hulpsheets!$AH$3:$AK$3,0)
                    ),
                    ""
                )
            )
        )
    )
)</f>
        <v/>
      </c>
      <c r="N17" s="397">
        <f t="shared" si="2"/>
        <v>0</v>
      </c>
      <c r="O17" s="394" t="str">
        <f t="shared" si="7"/>
        <v/>
      </c>
      <c r="P17" s="81" t="str">
        <f t="shared" si="8"/>
        <v/>
      </c>
      <c r="R17" s="404"/>
      <c r="S17" s="403" t="str">
        <f t="shared" si="9"/>
        <v/>
      </c>
      <c r="T17" s="130" t="str">
        <f t="shared" si="10"/>
        <v/>
      </c>
      <c r="U17" s="70"/>
      <c r="V17" s="404"/>
      <c r="W17" s="70"/>
      <c r="X17" s="404"/>
      <c r="Z17" s="407" t="str">
        <f t="shared" si="11"/>
        <v/>
      </c>
      <c r="AA17" s="130" t="str">
        <f t="shared" si="3"/>
        <v/>
      </c>
      <c r="AB17" s="407" t="str">
        <f t="shared" si="4"/>
        <v/>
      </c>
      <c r="AC17" s="130" t="str">
        <f t="shared" si="5"/>
        <v/>
      </c>
      <c r="AD17" s="461"/>
    </row>
    <row r="18" spans="1:30" x14ac:dyDescent="0.2">
      <c r="A18" s="6"/>
      <c r="B18" s="53"/>
      <c r="C18" s="323" t="str">
        <f t="shared" si="0"/>
        <v/>
      </c>
      <c r="D18" s="20"/>
      <c r="E18" s="125"/>
      <c r="F18" s="34">
        <f>IFERROR(IF(C18="UNL",INDEX(Tabel_UNL,MATCH($E18,Hulpsheets!$P$3:$P$123,0),MATCH($D18,Hulpsheets!$P$3:$U$3,0)),IF(C18="NFU",INDEX(Tabel_NFU,MATCH($E18,Hulpsheets!$W$3:$W$99,0),MATCH($D18,Hulpsheets!$W$3:$AC$3,0)),IF(C18="Overig",0,0))),0)</f>
        <v>0</v>
      </c>
      <c r="G18" s="356"/>
      <c r="H18" s="128"/>
      <c r="I18" s="1">
        <f t="shared" si="6"/>
        <v>0</v>
      </c>
      <c r="J18" s="1">
        <f t="shared" si="12"/>
        <v>0</v>
      </c>
      <c r="K18" s="359"/>
      <c r="L18" s="429" t="s">
        <v>120</v>
      </c>
      <c r="M18" s="257" t="str">
        <f>IF(LEN($C$5)&lt;=1,
    "",
    IF(
        OR($C$5="Overige (zorg-)instellingen",$C$5="Onderneming"),
        IF(Basisgegevens!$C$5="Ja",
            IFERROR(
                INDEX(Hulpsheets!$AO$3:$AR$18,
                    MATCH($C$9,Hulpsheets!$AN$3:$AN$18,0),
                    MATCH($C$6,Hulpsheets!$AO$3:$AR$3,0)
                ),
                ""
            ),
            IFERROR(
                INDEX(Hulpsheets!$AH$3:$AK$18,
                    MATCH($C$9,Hulpsheets!$AG$3:$AG$18,0),
                    MATCH($C$6,Hulpsheets!$AH$3:$AK$3,0)
                ),
                ""
            )
        ),
        IF($L18="Niet-economische activiteit",
            100%,
            IF(Basisgegevens!$C$5="Ja",
                IFERROR(
                    INDEX(Hulpsheets!$AO$3:$AR$18,
                        MATCH($C$9,Hulpsheets!$AN$3:$AN$18,0),
                        MATCH($C$6,Hulpsheets!$AO$3:$AR$3,0)
                    ),
                    ""
                ),
                IFERROR(
                    INDEX(Hulpsheets!$AH$3:$AK$18,
                        MATCH($C$9,Hulpsheets!$AG$3:$AG$18,0),
                        MATCH($C$6,Hulpsheets!$AH$3:$AK$3,0)
                    ),
                    ""
                )
            )
        )
    )
)</f>
        <v/>
      </c>
      <c r="N18" s="397">
        <f t="shared" si="2"/>
        <v>0</v>
      </c>
      <c r="O18" s="394" t="str">
        <f t="shared" si="7"/>
        <v/>
      </c>
      <c r="P18" s="81" t="str">
        <f t="shared" si="8"/>
        <v/>
      </c>
      <c r="R18" s="404"/>
      <c r="S18" s="403" t="str">
        <f t="shared" si="9"/>
        <v/>
      </c>
      <c r="T18" s="130" t="str">
        <f>IFERROR(R18-S18,"")</f>
        <v/>
      </c>
      <c r="U18" s="70"/>
      <c r="V18" s="404"/>
      <c r="W18" s="70"/>
      <c r="X18" s="404"/>
      <c r="Z18" s="407" t="str">
        <f t="shared" si="11"/>
        <v/>
      </c>
      <c r="AA18" s="130" t="str">
        <f t="shared" si="3"/>
        <v/>
      </c>
      <c r="AB18" s="407" t="str">
        <f t="shared" si="4"/>
        <v/>
      </c>
      <c r="AC18" s="130" t="str">
        <f t="shared" si="5"/>
        <v/>
      </c>
      <c r="AD18" s="461"/>
    </row>
    <row r="19" spans="1:30" x14ac:dyDescent="0.2">
      <c r="A19" s="6"/>
      <c r="B19" s="98"/>
      <c r="C19" s="323" t="str">
        <f t="shared" si="0"/>
        <v/>
      </c>
      <c r="D19" s="20"/>
      <c r="E19" s="125"/>
      <c r="F19" s="34">
        <f>IFERROR(IF(C19="UNL",INDEX(Tabel_UNL,MATCH($E19,Hulpsheets!$P$3:$P$123,0),MATCH($D19,Hulpsheets!$P$3:$U$3,0)),IF(C19="NFU",INDEX(Tabel_NFU,MATCH($E19,Hulpsheets!$W$3:$W$99,0),MATCH($D19,Hulpsheets!$W$3:$AC$3,0)),IF(C19="Overig",0,0))),0)</f>
        <v>0</v>
      </c>
      <c r="G19" s="356"/>
      <c r="H19" s="128"/>
      <c r="I19" s="1">
        <f t="shared" si="6"/>
        <v>0</v>
      </c>
      <c r="J19" s="1">
        <f t="shared" si="12"/>
        <v>0</v>
      </c>
      <c r="K19" s="359"/>
      <c r="L19" s="429" t="s">
        <v>120</v>
      </c>
      <c r="M19" s="257" t="str">
        <f>IF(LEN($C$5)&lt;=1,
    "",
    IF(
        OR($C$5="Overige (zorg-)instellingen",$C$5="Onderneming"),
        IF(Basisgegevens!$C$5="Ja",
            IFERROR(
                INDEX(Hulpsheets!$AO$3:$AR$18,
                    MATCH($C$9,Hulpsheets!$AN$3:$AN$18,0),
                    MATCH($C$6,Hulpsheets!$AO$3:$AR$3,0)
                ),
                ""
            ),
            IFERROR(
                INDEX(Hulpsheets!$AH$3:$AK$18,
                    MATCH($C$9,Hulpsheets!$AG$3:$AG$18,0),
                    MATCH($C$6,Hulpsheets!$AH$3:$AK$3,0)
                ),
                ""
            )
        ),
        IF($L19="Niet-economische activiteit",
            100%,
            IF(Basisgegevens!$C$5="Ja",
                IFERROR(
                    INDEX(Hulpsheets!$AO$3:$AR$18,
                        MATCH($C$9,Hulpsheets!$AN$3:$AN$18,0),
                        MATCH($C$6,Hulpsheets!$AO$3:$AR$3,0)
                    ),
                    ""
                ),
                IFERROR(
                    INDEX(Hulpsheets!$AH$3:$AK$18,
                        MATCH($C$9,Hulpsheets!$AG$3:$AG$18,0),
                        MATCH($C$6,Hulpsheets!$AH$3:$AK$3,0)
                    ),
                    ""
                )
            )
        )
    )
)</f>
        <v/>
      </c>
      <c r="N19" s="397">
        <f t="shared" si="2"/>
        <v>0</v>
      </c>
      <c r="O19" s="395" t="str">
        <f t="shared" si="7"/>
        <v/>
      </c>
      <c r="P19" s="86" t="str">
        <f t="shared" si="8"/>
        <v/>
      </c>
      <c r="R19" s="404"/>
      <c r="S19" s="403" t="str">
        <f t="shared" si="9"/>
        <v/>
      </c>
      <c r="T19" s="130" t="str">
        <f t="shared" si="10"/>
        <v/>
      </c>
      <c r="U19" s="70"/>
      <c r="V19" s="404"/>
      <c r="W19" s="70"/>
      <c r="X19" s="404"/>
      <c r="Z19" s="407" t="str">
        <f t="shared" si="11"/>
        <v/>
      </c>
      <c r="AA19" s="130" t="str">
        <f t="shared" si="3"/>
        <v/>
      </c>
      <c r="AB19" s="407" t="str">
        <f t="shared" si="4"/>
        <v/>
      </c>
      <c r="AC19" s="130" t="str">
        <f t="shared" si="5"/>
        <v/>
      </c>
      <c r="AD19" s="461"/>
    </row>
    <row r="20" spans="1:30" x14ac:dyDescent="0.2">
      <c r="A20" s="6"/>
      <c r="B20" s="98"/>
      <c r="C20" s="323" t="str">
        <f t="shared" si="0"/>
        <v/>
      </c>
      <c r="D20" s="20"/>
      <c r="E20" s="125"/>
      <c r="F20" s="34">
        <f>IFERROR(IF(C20="UNL",INDEX(Tabel_UNL,MATCH($E20,Hulpsheets!$P$3:$P$123,0),MATCH($D20,Hulpsheets!$P$3:$U$3,0)),IF(C20="NFU",INDEX(Tabel_NFU,MATCH($E20,Hulpsheets!$W$3:$W$99,0),MATCH($D20,Hulpsheets!$W$3:$AC$3,0)),IF(C20="Overig",0,0))),0)</f>
        <v>0</v>
      </c>
      <c r="G20" s="356"/>
      <c r="H20" s="128"/>
      <c r="I20" s="1">
        <f t="shared" si="6"/>
        <v>0</v>
      </c>
      <c r="J20" s="1">
        <f t="shared" si="12"/>
        <v>0</v>
      </c>
      <c r="K20" s="359"/>
      <c r="L20" s="429" t="s">
        <v>120</v>
      </c>
      <c r="M20" s="257" t="str">
        <f>IF(LEN($C$5)&lt;=1,
    "",
    IF(
        OR($C$5="Overige (zorg-)instellingen",$C$5="Onderneming"),
        IF(Basisgegevens!$C$5="Ja",
            IFERROR(
                INDEX(Hulpsheets!$AO$3:$AR$18,
                    MATCH($C$9,Hulpsheets!$AN$3:$AN$18,0),
                    MATCH($C$6,Hulpsheets!$AO$3:$AR$3,0)
                ),
                ""
            ),
            IFERROR(
                INDEX(Hulpsheets!$AH$3:$AK$18,
                    MATCH($C$9,Hulpsheets!$AG$3:$AG$18,0),
                    MATCH($C$6,Hulpsheets!$AH$3:$AK$3,0)
                ),
                ""
            )
        ),
        IF($L20="Niet-economische activiteit",
            100%,
            IF(Basisgegevens!$C$5="Ja",
                IFERROR(
                    INDEX(Hulpsheets!$AO$3:$AR$18,
                        MATCH($C$9,Hulpsheets!$AN$3:$AN$18,0),
                        MATCH($C$6,Hulpsheets!$AO$3:$AR$3,0)
                    ),
                    ""
                ),
                IFERROR(
                    INDEX(Hulpsheets!$AH$3:$AK$18,
                        MATCH($C$9,Hulpsheets!$AG$3:$AG$18,0),
                        MATCH($C$6,Hulpsheets!$AH$3:$AK$3,0)
                    ),
                    ""
                )
            )
        )
    )
)</f>
        <v/>
      </c>
      <c r="N20" s="397">
        <f t="shared" si="2"/>
        <v>0</v>
      </c>
      <c r="O20" s="395" t="str">
        <f t="shared" si="7"/>
        <v/>
      </c>
      <c r="P20" s="86" t="str">
        <f t="shared" si="8"/>
        <v/>
      </c>
      <c r="R20" s="404"/>
      <c r="S20" s="403" t="str">
        <f t="shared" si="9"/>
        <v/>
      </c>
      <c r="T20" s="130" t="str">
        <f t="shared" si="10"/>
        <v/>
      </c>
      <c r="U20" s="70"/>
      <c r="V20" s="404"/>
      <c r="W20" s="70"/>
      <c r="X20" s="404"/>
      <c r="Z20" s="407" t="str">
        <f t="shared" si="11"/>
        <v/>
      </c>
      <c r="AA20" s="130" t="str">
        <f t="shared" si="3"/>
        <v/>
      </c>
      <c r="AB20" s="407" t="str">
        <f t="shared" si="4"/>
        <v/>
      </c>
      <c r="AC20" s="130" t="str">
        <f t="shared" si="5"/>
        <v/>
      </c>
      <c r="AD20" s="461"/>
    </row>
    <row r="21" spans="1:30" x14ac:dyDescent="0.2">
      <c r="A21" s="6"/>
      <c r="B21" s="98"/>
      <c r="C21" s="323" t="str">
        <f t="shared" si="0"/>
        <v/>
      </c>
      <c r="D21" s="20"/>
      <c r="E21" s="125"/>
      <c r="F21" s="34">
        <f>IFERROR(IF(C21="UNL",INDEX(Tabel_UNL,MATCH($E21,Hulpsheets!$P$3:$P$123,0),MATCH($D21,Hulpsheets!$P$3:$U$3,0)),IF(C21="NFU",INDEX(Tabel_NFU,MATCH($E21,Hulpsheets!$W$3:$W$99,0),MATCH($D21,Hulpsheets!$W$3:$AC$3,0)),IF(C21="Overig",0,0))),0)</f>
        <v>0</v>
      </c>
      <c r="G21" s="356"/>
      <c r="H21" s="128"/>
      <c r="I21" s="1">
        <f t="shared" si="6"/>
        <v>0</v>
      </c>
      <c r="J21" s="1">
        <f t="shared" si="12"/>
        <v>0</v>
      </c>
      <c r="K21" s="359"/>
      <c r="L21" s="429" t="s">
        <v>120</v>
      </c>
      <c r="M21" s="257" t="str">
        <f>IF(LEN($C$5)&lt;=1,
    "",
    IF(
        OR($C$5="Overige (zorg-)instellingen",$C$5="Onderneming"),
        IF(Basisgegevens!$C$5="Ja",
            IFERROR(
                INDEX(Hulpsheets!$AO$3:$AR$18,
                    MATCH($C$9,Hulpsheets!$AN$3:$AN$18,0),
                    MATCH($C$6,Hulpsheets!$AO$3:$AR$3,0)
                ),
                ""
            ),
            IFERROR(
                INDEX(Hulpsheets!$AH$3:$AK$18,
                    MATCH($C$9,Hulpsheets!$AG$3:$AG$18,0),
                    MATCH($C$6,Hulpsheets!$AH$3:$AK$3,0)
                ),
                ""
            )
        ),
        IF($L21="Niet-economische activiteit",
            100%,
            IF(Basisgegevens!$C$5="Ja",
                IFERROR(
                    INDEX(Hulpsheets!$AO$3:$AR$18,
                        MATCH($C$9,Hulpsheets!$AN$3:$AN$18,0),
                        MATCH($C$6,Hulpsheets!$AO$3:$AR$3,0)
                    ),
                    ""
                ),
                IFERROR(
                    INDEX(Hulpsheets!$AH$3:$AK$18,
                        MATCH($C$9,Hulpsheets!$AG$3:$AG$18,0),
                        MATCH($C$6,Hulpsheets!$AH$3:$AK$3,0)
                    ),
                    ""
                )
            )
        )
    )
)</f>
        <v/>
      </c>
      <c r="N21" s="397">
        <f t="shared" si="2"/>
        <v>0</v>
      </c>
      <c r="O21" s="395" t="str">
        <f t="shared" si="7"/>
        <v/>
      </c>
      <c r="P21" s="86" t="str">
        <f t="shared" si="8"/>
        <v/>
      </c>
      <c r="R21" s="404"/>
      <c r="S21" s="403" t="str">
        <f t="shared" si="9"/>
        <v/>
      </c>
      <c r="T21" s="130" t="str">
        <f t="shared" si="10"/>
        <v/>
      </c>
      <c r="U21" s="70"/>
      <c r="V21" s="404"/>
      <c r="W21" s="70"/>
      <c r="X21" s="404"/>
      <c r="Z21" s="407" t="str">
        <f t="shared" si="11"/>
        <v/>
      </c>
      <c r="AA21" s="130" t="str">
        <f t="shared" si="3"/>
        <v/>
      </c>
      <c r="AB21" s="407" t="str">
        <f t="shared" si="4"/>
        <v/>
      </c>
      <c r="AC21" s="130" t="str">
        <f t="shared" si="5"/>
        <v/>
      </c>
      <c r="AD21" s="461"/>
    </row>
    <row r="22" spans="1:30" x14ac:dyDescent="0.2">
      <c r="A22" s="6"/>
      <c r="B22" s="98"/>
      <c r="C22" s="323" t="str">
        <f t="shared" si="0"/>
        <v/>
      </c>
      <c r="D22" s="20"/>
      <c r="E22" s="125"/>
      <c r="F22" s="34">
        <f>IFERROR(IF(C22="UNL",INDEX(Tabel_UNL,MATCH($E22,Hulpsheets!$P$3:$P$123,0),MATCH($D22,Hulpsheets!$P$3:$U$3,0)),IF(C22="NFU",INDEX(Tabel_NFU,MATCH($E22,Hulpsheets!$W$3:$W$99,0),MATCH($D22,Hulpsheets!$W$3:$AC$3,0)),IF(C22="Overig",0,0))),0)</f>
        <v>0</v>
      </c>
      <c r="G22" s="356"/>
      <c r="H22" s="128"/>
      <c r="I22" s="1">
        <f t="shared" si="6"/>
        <v>0</v>
      </c>
      <c r="J22" s="1">
        <f t="shared" si="12"/>
        <v>0</v>
      </c>
      <c r="K22" s="359"/>
      <c r="L22" s="429" t="s">
        <v>120</v>
      </c>
      <c r="M22" s="257" t="str">
        <f>IF(LEN($C$5)&lt;=1,
    "",
    IF(
        OR($C$5="Overige (zorg-)instellingen",$C$5="Onderneming"),
        IF(Basisgegevens!$C$5="Ja",
            IFERROR(
                INDEX(Hulpsheets!$AO$3:$AR$18,
                    MATCH($C$9,Hulpsheets!$AN$3:$AN$18,0),
                    MATCH($C$6,Hulpsheets!$AO$3:$AR$3,0)
                ),
                ""
            ),
            IFERROR(
                INDEX(Hulpsheets!$AH$3:$AK$18,
                    MATCH($C$9,Hulpsheets!$AG$3:$AG$18,0),
                    MATCH($C$6,Hulpsheets!$AH$3:$AK$3,0)
                ),
                ""
            )
        ),
        IF($L22="Niet-economische activiteit",
            100%,
            IF(Basisgegevens!$C$5="Ja",
                IFERROR(
                    INDEX(Hulpsheets!$AO$3:$AR$18,
                        MATCH($C$9,Hulpsheets!$AN$3:$AN$18,0),
                        MATCH($C$6,Hulpsheets!$AO$3:$AR$3,0)
                    ),
                    ""
                ),
                IFERROR(
                    INDEX(Hulpsheets!$AH$3:$AK$18,
                        MATCH($C$9,Hulpsheets!$AG$3:$AG$18,0),
                        MATCH($C$6,Hulpsheets!$AH$3:$AK$3,0)
                    ),
                    ""
                )
            )
        )
    )
)</f>
        <v/>
      </c>
      <c r="N22" s="397">
        <f t="shared" si="2"/>
        <v>0</v>
      </c>
      <c r="O22" s="395" t="str">
        <f t="shared" si="7"/>
        <v/>
      </c>
      <c r="P22" s="86" t="str">
        <f t="shared" si="8"/>
        <v/>
      </c>
      <c r="R22" s="404"/>
      <c r="S22" s="403" t="str">
        <f t="shared" si="9"/>
        <v/>
      </c>
      <c r="T22" s="130" t="str">
        <f>IFERROR(R22-S22,"")</f>
        <v/>
      </c>
      <c r="U22" s="70"/>
      <c r="V22" s="404"/>
      <c r="W22" s="70"/>
      <c r="X22" s="404"/>
      <c r="Z22" s="407" t="str">
        <f t="shared" si="11"/>
        <v/>
      </c>
      <c r="AA22" s="130" t="str">
        <f t="shared" si="3"/>
        <v/>
      </c>
      <c r="AB22" s="407" t="str">
        <f t="shared" si="4"/>
        <v/>
      </c>
      <c r="AC22" s="130" t="str">
        <f t="shared" si="5"/>
        <v/>
      </c>
      <c r="AD22" s="461"/>
    </row>
    <row r="23" spans="1:30" x14ac:dyDescent="0.2">
      <c r="A23" s="6"/>
      <c r="B23" s="98"/>
      <c r="C23" s="323" t="str">
        <f t="shared" si="0"/>
        <v/>
      </c>
      <c r="D23" s="20"/>
      <c r="E23" s="125"/>
      <c r="F23" s="34">
        <f>IFERROR(IF(C23="UNL",INDEX(Tabel_UNL,MATCH($E23,Hulpsheets!$P$3:$P$123,0),MATCH($D23,Hulpsheets!$P$3:$U$3,0)),IF(C23="NFU",INDEX(Tabel_NFU,MATCH($E23,Hulpsheets!$W$3:$W$99,0),MATCH($D23,Hulpsheets!$W$3:$AC$3,0)),IF(C23="Overig",0,0))),0)</f>
        <v>0</v>
      </c>
      <c r="G23" s="356"/>
      <c r="H23" s="128"/>
      <c r="I23" s="1">
        <f t="shared" si="6"/>
        <v>0</v>
      </c>
      <c r="J23" s="1">
        <f t="shared" si="12"/>
        <v>0</v>
      </c>
      <c r="K23" s="359"/>
      <c r="L23" s="429" t="s">
        <v>120</v>
      </c>
      <c r="M23" s="257" t="str">
        <f>IF(LEN($C$5)&lt;=1,
    "",
    IF(
        OR($C$5="Overige (zorg-)instellingen",$C$5="Onderneming"),
        IF(Basisgegevens!$C$5="Ja",
            IFERROR(
                INDEX(Hulpsheets!$AO$3:$AR$18,
                    MATCH($C$9,Hulpsheets!$AN$3:$AN$18,0),
                    MATCH($C$6,Hulpsheets!$AO$3:$AR$3,0)
                ),
                ""
            ),
            IFERROR(
                INDEX(Hulpsheets!$AH$3:$AK$18,
                    MATCH($C$9,Hulpsheets!$AG$3:$AG$18,0),
                    MATCH($C$6,Hulpsheets!$AH$3:$AK$3,0)
                ),
                ""
            )
        ),
        IF($L23="Niet-economische activiteit",
            100%,
            IF(Basisgegevens!$C$5="Ja",
                IFERROR(
                    INDEX(Hulpsheets!$AO$3:$AR$18,
                        MATCH($C$9,Hulpsheets!$AN$3:$AN$18,0),
                        MATCH($C$6,Hulpsheets!$AO$3:$AR$3,0)
                    ),
                    ""
                ),
                IFERROR(
                    INDEX(Hulpsheets!$AH$3:$AK$18,
                        MATCH($C$9,Hulpsheets!$AG$3:$AG$18,0),
                        MATCH($C$6,Hulpsheets!$AH$3:$AK$3,0)
                    ),
                    ""
                )
            )
        )
    )
)</f>
        <v/>
      </c>
      <c r="N23" s="397">
        <f t="shared" si="2"/>
        <v>0</v>
      </c>
      <c r="O23" s="395" t="str">
        <f t="shared" si="7"/>
        <v/>
      </c>
      <c r="P23" s="86" t="str">
        <f t="shared" si="8"/>
        <v/>
      </c>
      <c r="R23" s="404"/>
      <c r="S23" s="403" t="str">
        <f t="shared" si="9"/>
        <v/>
      </c>
      <c r="T23" s="130" t="str">
        <f t="shared" si="10"/>
        <v/>
      </c>
      <c r="U23" s="70"/>
      <c r="V23" s="404"/>
      <c r="W23" s="70"/>
      <c r="X23" s="404"/>
      <c r="Z23" s="407" t="str">
        <f t="shared" si="11"/>
        <v/>
      </c>
      <c r="AA23" s="130" t="str">
        <f t="shared" si="3"/>
        <v/>
      </c>
      <c r="AB23" s="407" t="str">
        <f t="shared" si="4"/>
        <v/>
      </c>
      <c r="AC23" s="130" t="str">
        <f t="shared" si="5"/>
        <v/>
      </c>
      <c r="AD23" s="461"/>
    </row>
    <row r="24" spans="1:30" x14ac:dyDescent="0.2">
      <c r="A24" s="6"/>
      <c r="B24" s="98"/>
      <c r="C24" s="323" t="str">
        <f t="shared" si="0"/>
        <v/>
      </c>
      <c r="D24" s="20"/>
      <c r="E24" s="125"/>
      <c r="F24" s="34">
        <f>IFERROR(IF(C24="UNL",INDEX(Tabel_UNL,MATCH($E24,Hulpsheets!$P$3:$P$123,0),MATCH($D24,Hulpsheets!$P$3:$U$3,0)),IF(C24="NFU",INDEX(Tabel_NFU,MATCH($E24,Hulpsheets!$W$3:$W$99,0),MATCH($D24,Hulpsheets!$W$3:$AC$3,0)),IF(C24="Overig",0,0))),0)</f>
        <v>0</v>
      </c>
      <c r="G24" s="356"/>
      <c r="H24" s="128"/>
      <c r="I24" s="1">
        <f t="shared" si="6"/>
        <v>0</v>
      </c>
      <c r="J24" s="1">
        <f t="shared" si="12"/>
        <v>0</v>
      </c>
      <c r="K24" s="359"/>
      <c r="L24" s="429" t="s">
        <v>120</v>
      </c>
      <c r="M24" s="257" t="str">
        <f>IF(LEN($C$5)&lt;=1,
    "",
    IF(
        OR($C$5="Overige (zorg-)instellingen",$C$5="Onderneming"),
        IF(Basisgegevens!$C$5="Ja",
            IFERROR(
                INDEX(Hulpsheets!$AO$3:$AR$18,
                    MATCH($C$9,Hulpsheets!$AN$3:$AN$18,0),
                    MATCH($C$6,Hulpsheets!$AO$3:$AR$3,0)
                ),
                ""
            ),
            IFERROR(
                INDEX(Hulpsheets!$AH$3:$AK$18,
                    MATCH($C$9,Hulpsheets!$AG$3:$AG$18,0),
                    MATCH($C$6,Hulpsheets!$AH$3:$AK$3,0)
                ),
                ""
            )
        ),
        IF($L24="Niet-economische activiteit",
            100%,
            IF(Basisgegevens!$C$5="Ja",
                IFERROR(
                    INDEX(Hulpsheets!$AO$3:$AR$18,
                        MATCH($C$9,Hulpsheets!$AN$3:$AN$18,0),
                        MATCH($C$6,Hulpsheets!$AO$3:$AR$3,0)
                    ),
                    ""
                ),
                IFERROR(
                    INDEX(Hulpsheets!$AH$3:$AK$18,
                        MATCH($C$9,Hulpsheets!$AG$3:$AG$18,0),
                        MATCH($C$6,Hulpsheets!$AH$3:$AK$3,0)
                    ),
                    ""
                )
            )
        )
    )
)</f>
        <v/>
      </c>
      <c r="N24" s="397">
        <f t="shared" si="2"/>
        <v>0</v>
      </c>
      <c r="O24" s="395" t="str">
        <f t="shared" si="7"/>
        <v/>
      </c>
      <c r="P24" s="86" t="str">
        <f t="shared" si="8"/>
        <v/>
      </c>
      <c r="R24" s="404"/>
      <c r="S24" s="403" t="str">
        <f t="shared" si="9"/>
        <v/>
      </c>
      <c r="T24" s="130" t="str">
        <f t="shared" si="10"/>
        <v/>
      </c>
      <c r="U24" s="70"/>
      <c r="V24" s="404"/>
      <c r="W24" s="70"/>
      <c r="X24" s="404"/>
      <c r="Z24" s="407" t="str">
        <f t="shared" si="11"/>
        <v/>
      </c>
      <c r="AA24" s="130" t="str">
        <f t="shared" si="3"/>
        <v/>
      </c>
      <c r="AB24" s="407" t="str">
        <f t="shared" si="4"/>
        <v/>
      </c>
      <c r="AC24" s="130" t="str">
        <f t="shared" si="5"/>
        <v/>
      </c>
      <c r="AD24" s="461"/>
    </row>
    <row r="25" spans="1:30" x14ac:dyDescent="0.2">
      <c r="A25" s="6"/>
      <c r="B25" s="98"/>
      <c r="C25" s="323" t="str">
        <f t="shared" si="0"/>
        <v/>
      </c>
      <c r="D25" s="20"/>
      <c r="E25" s="125"/>
      <c r="F25" s="34">
        <f>IFERROR(IF(C25="UNL",INDEX(Tabel_UNL,MATCH($E25,Hulpsheets!$P$3:$P$123,0),MATCH($D25,Hulpsheets!$P$3:$U$3,0)),IF(C25="NFU",INDEX(Tabel_NFU,MATCH($E25,Hulpsheets!$W$3:$W$99,0),MATCH($D25,Hulpsheets!$W$3:$AC$3,0)),IF(C25="Overig",0,0))),0)</f>
        <v>0</v>
      </c>
      <c r="G25" s="356"/>
      <c r="H25" s="128"/>
      <c r="I25" s="1">
        <f t="shared" si="6"/>
        <v>0</v>
      </c>
      <c r="J25" s="1">
        <f t="shared" si="12"/>
        <v>0</v>
      </c>
      <c r="K25" s="359"/>
      <c r="L25" s="429" t="s">
        <v>120</v>
      </c>
      <c r="M25" s="257" t="str">
        <f>IF(LEN($C$5)&lt;=1,
    "",
    IF(
        OR($C$5="Overige (zorg-)instellingen",$C$5="Onderneming"),
        IF(Basisgegevens!$C$5="Ja",
            IFERROR(
                INDEX(Hulpsheets!$AO$3:$AR$18,
                    MATCH($C$9,Hulpsheets!$AN$3:$AN$18,0),
                    MATCH($C$6,Hulpsheets!$AO$3:$AR$3,0)
                ),
                ""
            ),
            IFERROR(
                INDEX(Hulpsheets!$AH$3:$AK$18,
                    MATCH($C$9,Hulpsheets!$AG$3:$AG$18,0),
                    MATCH($C$6,Hulpsheets!$AH$3:$AK$3,0)
                ),
                ""
            )
        ),
        IF($L25="Niet-economische activiteit",
            100%,
            IF(Basisgegevens!$C$5="Ja",
                IFERROR(
                    INDEX(Hulpsheets!$AO$3:$AR$18,
                        MATCH($C$9,Hulpsheets!$AN$3:$AN$18,0),
                        MATCH($C$6,Hulpsheets!$AO$3:$AR$3,0)
                    ),
                    ""
                ),
                IFERROR(
                    INDEX(Hulpsheets!$AH$3:$AK$18,
                        MATCH($C$9,Hulpsheets!$AG$3:$AG$18,0),
                        MATCH($C$6,Hulpsheets!$AH$3:$AK$3,0)
                    ),
                    ""
                )
            )
        )
    )
)</f>
        <v/>
      </c>
      <c r="N25" s="397">
        <f t="shared" si="2"/>
        <v>0</v>
      </c>
      <c r="O25" s="395" t="str">
        <f t="shared" si="7"/>
        <v/>
      </c>
      <c r="P25" s="86" t="str">
        <f t="shared" si="8"/>
        <v/>
      </c>
      <c r="R25" s="404"/>
      <c r="S25" s="403" t="str">
        <f t="shared" si="9"/>
        <v/>
      </c>
      <c r="T25" s="130" t="str">
        <f t="shared" si="10"/>
        <v/>
      </c>
      <c r="U25" s="70"/>
      <c r="V25" s="404"/>
      <c r="W25" s="70"/>
      <c r="X25" s="404"/>
      <c r="Z25" s="407" t="str">
        <f t="shared" si="11"/>
        <v/>
      </c>
      <c r="AA25" s="130" t="str">
        <f t="shared" si="3"/>
        <v/>
      </c>
      <c r="AB25" s="407" t="str">
        <f t="shared" si="4"/>
        <v/>
      </c>
      <c r="AC25" s="130" t="str">
        <f t="shared" si="5"/>
        <v/>
      </c>
      <c r="AD25" s="461"/>
    </row>
    <row r="26" spans="1:30" x14ac:dyDescent="0.2">
      <c r="A26" s="6"/>
      <c r="B26" s="98"/>
      <c r="C26" s="323" t="str">
        <f t="shared" si="0"/>
        <v/>
      </c>
      <c r="D26" s="20"/>
      <c r="E26" s="125"/>
      <c r="F26" s="34">
        <f>IFERROR(IF(C26="UNL",INDEX(Tabel_UNL,MATCH($E26,Hulpsheets!$P$3:$P$123,0),MATCH($D26,Hulpsheets!$P$3:$U$3,0)),IF(C26="NFU",INDEX(Tabel_NFU,MATCH($E26,Hulpsheets!$W$3:$W$99,0),MATCH($D26,Hulpsheets!$W$3:$AC$3,0)),IF(C26="Overig",0,0))),0)</f>
        <v>0</v>
      </c>
      <c r="G26" s="356"/>
      <c r="H26" s="128"/>
      <c r="I26" s="1">
        <f t="shared" si="6"/>
        <v>0</v>
      </c>
      <c r="J26" s="1">
        <f t="shared" si="12"/>
        <v>0</v>
      </c>
      <c r="K26" s="359"/>
      <c r="L26" s="429" t="s">
        <v>120</v>
      </c>
      <c r="M26" s="257" t="str">
        <f>IF(LEN($C$5)&lt;=1,
    "",
    IF(
        OR($C$5="Overige (zorg-)instellingen",$C$5="Onderneming"),
        IF(Basisgegevens!$C$5="Ja",
            IFERROR(
                INDEX(Hulpsheets!$AO$3:$AR$18,
                    MATCH($C$9,Hulpsheets!$AN$3:$AN$18,0),
                    MATCH($C$6,Hulpsheets!$AO$3:$AR$3,0)
                ),
                ""
            ),
            IFERROR(
                INDEX(Hulpsheets!$AH$3:$AK$18,
                    MATCH($C$9,Hulpsheets!$AG$3:$AG$18,0),
                    MATCH($C$6,Hulpsheets!$AH$3:$AK$3,0)
                ),
                ""
            )
        ),
        IF($L26="Niet-economische activiteit",
            100%,
            IF(Basisgegevens!$C$5="Ja",
                IFERROR(
                    INDEX(Hulpsheets!$AO$3:$AR$18,
                        MATCH($C$9,Hulpsheets!$AN$3:$AN$18,0),
                        MATCH($C$6,Hulpsheets!$AO$3:$AR$3,0)
                    ),
                    ""
                ),
                IFERROR(
                    INDEX(Hulpsheets!$AH$3:$AK$18,
                        MATCH($C$9,Hulpsheets!$AG$3:$AG$18,0),
                        MATCH($C$6,Hulpsheets!$AH$3:$AK$3,0)
                    ),
                    ""
                )
            )
        )
    )
)</f>
        <v/>
      </c>
      <c r="N26" s="397">
        <f t="shared" si="2"/>
        <v>0</v>
      </c>
      <c r="O26" s="395" t="str">
        <f t="shared" si="7"/>
        <v/>
      </c>
      <c r="P26" s="86" t="str">
        <f t="shared" si="8"/>
        <v/>
      </c>
      <c r="R26" s="404"/>
      <c r="S26" s="403" t="str">
        <f t="shared" si="9"/>
        <v/>
      </c>
      <c r="T26" s="130" t="str">
        <f t="shared" si="10"/>
        <v/>
      </c>
      <c r="U26" s="70"/>
      <c r="V26" s="404"/>
      <c r="W26" s="70"/>
      <c r="X26" s="404"/>
      <c r="Z26" s="407" t="str">
        <f t="shared" si="11"/>
        <v/>
      </c>
      <c r="AA26" s="130" t="str">
        <f t="shared" si="3"/>
        <v/>
      </c>
      <c r="AB26" s="407" t="str">
        <f t="shared" si="4"/>
        <v/>
      </c>
      <c r="AC26" s="130" t="str">
        <f t="shared" si="5"/>
        <v/>
      </c>
      <c r="AD26" s="461"/>
    </row>
    <row r="27" spans="1:30" ht="13.5" thickBot="1" x14ac:dyDescent="0.25">
      <c r="A27" s="6"/>
      <c r="B27" s="98"/>
      <c r="C27" s="323" t="str">
        <f t="shared" si="0"/>
        <v/>
      </c>
      <c r="D27" s="20"/>
      <c r="E27" s="125"/>
      <c r="F27" s="34">
        <f>IFERROR(IF(C27="UNL",INDEX(Tabel_UNL,MATCH($E27,Hulpsheets!$P$3:$P$123,0),MATCH($D27,Hulpsheets!$P$3:$U$3,0)),IF(C27="NFU",INDEX(Tabel_NFU,MATCH($E27,Hulpsheets!$W$3:$W$99,0),MATCH($D27,Hulpsheets!$W$3:$AC$3,0)),IF(C27="Overig",0,0))),0)</f>
        <v>0</v>
      </c>
      <c r="G27" s="356"/>
      <c r="H27" s="128"/>
      <c r="I27" s="1">
        <f t="shared" si="6"/>
        <v>0</v>
      </c>
      <c r="J27" s="1">
        <f t="shared" si="12"/>
        <v>0</v>
      </c>
      <c r="K27" s="359"/>
      <c r="L27" s="429" t="s">
        <v>120</v>
      </c>
      <c r="M27" s="257" t="str">
        <f>IF(LEN($C$5)&lt;=1,
    "",
    IF(
        OR($C$5="Overige (zorg-)instellingen",$C$5="Onderneming"),
        IF(Basisgegevens!$C$5="Ja",
            IFERROR(
                INDEX(Hulpsheets!$AO$3:$AR$18,
                    MATCH($C$9,Hulpsheets!$AN$3:$AN$18,0),
                    MATCH($C$6,Hulpsheets!$AO$3:$AR$3,0)
                ),
                ""
            ),
            IFERROR(
                INDEX(Hulpsheets!$AH$3:$AK$18,
                    MATCH($C$9,Hulpsheets!$AG$3:$AG$18,0),
                    MATCH($C$6,Hulpsheets!$AH$3:$AK$3,0)
                ),
                ""
            )
        ),
        IF($L27="Niet-economische activiteit",
            100%,
            IF(Basisgegevens!$C$5="Ja",
                IFERROR(
                    INDEX(Hulpsheets!$AO$3:$AR$18,
                        MATCH($C$9,Hulpsheets!$AN$3:$AN$18,0),
                        MATCH($C$6,Hulpsheets!$AO$3:$AR$3,0)
                    ),
                    ""
                ),
                IFERROR(
                    INDEX(Hulpsheets!$AH$3:$AK$18,
                        MATCH($C$9,Hulpsheets!$AG$3:$AG$18,0),
                        MATCH($C$6,Hulpsheets!$AH$3:$AK$3,0)
                    ),
                    ""
                )
            )
        )
    )
)</f>
        <v/>
      </c>
      <c r="N27" s="397">
        <f t="shared" si="2"/>
        <v>0</v>
      </c>
      <c r="O27" s="395" t="str">
        <f t="shared" si="7"/>
        <v/>
      </c>
      <c r="P27" s="86" t="str">
        <f t="shared" si="8"/>
        <v/>
      </c>
      <c r="R27" s="404"/>
      <c r="S27" s="403" t="str">
        <f t="shared" si="9"/>
        <v/>
      </c>
      <c r="T27" s="130" t="str">
        <f t="shared" si="10"/>
        <v/>
      </c>
      <c r="U27" s="70"/>
      <c r="V27" s="404"/>
      <c r="W27" s="70"/>
      <c r="X27" s="404"/>
      <c r="Z27" s="407" t="str">
        <f t="shared" si="11"/>
        <v/>
      </c>
      <c r="AA27" s="130" t="str">
        <f t="shared" si="3"/>
        <v/>
      </c>
      <c r="AB27" s="407" t="str">
        <f t="shared" si="4"/>
        <v/>
      </c>
      <c r="AC27" s="130" t="str">
        <f t="shared" si="5"/>
        <v/>
      </c>
      <c r="AD27" s="461"/>
    </row>
    <row r="28" spans="1:30" ht="13.5" hidden="1" outlineLevel="1" thickBot="1" x14ac:dyDescent="0.25">
      <c r="A28" s="6"/>
      <c r="B28" s="98"/>
      <c r="C28" s="323" t="str">
        <f t="shared" si="0"/>
        <v/>
      </c>
      <c r="D28" s="20"/>
      <c r="E28" s="125"/>
      <c r="F28" s="34">
        <f>IFERROR(IF(C28="UNL",INDEX(Tabel_UNL,MATCH($E28,Hulpsheets!$P$3:$P$123,0),MATCH($D28,Hulpsheets!$P$3:$U$3,0)),IF(C28="NFU",INDEX(Tabel_NFU,MATCH($E28,Hulpsheets!$W$3:$W$99,0),MATCH($D28,Hulpsheets!$W$3:$AC$3,0)),IF(C28="Overig",0,0))),0)</f>
        <v>0</v>
      </c>
      <c r="G28" s="356"/>
      <c r="H28" s="128"/>
      <c r="I28" s="1">
        <f t="shared" si="6"/>
        <v>0</v>
      </c>
      <c r="J28" s="1">
        <f t="shared" si="12"/>
        <v>0</v>
      </c>
      <c r="K28" s="359"/>
      <c r="L28" s="429" t="s">
        <v>120</v>
      </c>
      <c r="M28" s="257" t="str">
        <f>IF(LEN($C$5)&lt;=1,
    "",
    IF(
        OR($C$5="Overige (zorg-)instellingen",$C$5="Onderneming"),
        IF(Basisgegevens!$C$5="Ja",
            IFERROR(
                INDEX(Hulpsheets!$AO$3:$AR$18,
                    MATCH($C$9,Hulpsheets!$AN$3:$AN$18,0),
                    MATCH($C$6,Hulpsheets!$AO$3:$AR$3,0)
                ),
                ""
            ),
            IFERROR(
                INDEX(Hulpsheets!$AH$3:$AK$18,
                    MATCH($C$9,Hulpsheets!$AG$3:$AG$18,0),
                    MATCH($C$6,Hulpsheets!$AH$3:$AK$3,0)
                ),
                ""
            )
        ),
        IF($L28="Niet-economische activiteit",
            100%,
            IF(Basisgegevens!$C$5="Ja",
                IFERROR(
                    INDEX(Hulpsheets!$AO$3:$AR$18,
                        MATCH($C$9,Hulpsheets!$AN$3:$AN$18,0),
                        MATCH($C$6,Hulpsheets!$AO$3:$AR$3,0)
                    ),
                    ""
                ),
                IFERROR(
                    INDEX(Hulpsheets!$AH$3:$AK$18,
                        MATCH($C$9,Hulpsheets!$AG$3:$AG$18,0),
                        MATCH($C$6,Hulpsheets!$AH$3:$AK$3,0)
                    ),
                    ""
                )
            )
        )
    )
)</f>
        <v/>
      </c>
      <c r="N28" s="397">
        <f t="shared" si="2"/>
        <v>0</v>
      </c>
      <c r="O28" s="77" t="str">
        <f t="shared" si="7"/>
        <v/>
      </c>
      <c r="P28" s="86" t="str">
        <f t="shared" si="8"/>
        <v/>
      </c>
      <c r="R28" s="404"/>
      <c r="S28" s="403" t="str">
        <f t="shared" si="9"/>
        <v/>
      </c>
      <c r="T28" s="130" t="str">
        <f t="shared" si="10"/>
        <v/>
      </c>
      <c r="U28" s="70"/>
      <c r="V28" s="404"/>
      <c r="W28" s="70"/>
      <c r="X28" s="404"/>
      <c r="Z28" s="407" t="str">
        <f t="shared" si="11"/>
        <v/>
      </c>
      <c r="AA28" s="130" t="str">
        <f t="shared" si="3"/>
        <v/>
      </c>
      <c r="AB28" s="407" t="str">
        <f t="shared" si="4"/>
        <v/>
      </c>
      <c r="AC28" s="130" t="str">
        <f t="shared" si="5"/>
        <v/>
      </c>
      <c r="AD28" s="461"/>
    </row>
    <row r="29" spans="1:30" ht="13.5" hidden="1" outlineLevel="1" thickBot="1" x14ac:dyDescent="0.25">
      <c r="A29" s="6"/>
      <c r="B29" s="98"/>
      <c r="C29" s="323" t="str">
        <f t="shared" si="0"/>
        <v/>
      </c>
      <c r="D29" s="20"/>
      <c r="E29" s="125"/>
      <c r="F29" s="34">
        <f>IFERROR(IF(C29="UNL",INDEX(Tabel_UNL,MATCH($E29,Hulpsheets!$P$3:$P$123,0),MATCH($D29,Hulpsheets!$P$3:$U$3,0)),IF(C29="NFU",INDEX(Tabel_NFU,MATCH($E29,Hulpsheets!$W$3:$W$99,0),MATCH($D29,Hulpsheets!$W$3:$AC$3,0)),IF(C29="Overig",0,0))),0)</f>
        <v>0</v>
      </c>
      <c r="G29" s="356"/>
      <c r="H29" s="128"/>
      <c r="I29" s="1">
        <f t="shared" si="6"/>
        <v>0</v>
      </c>
      <c r="J29" s="1">
        <f t="shared" si="12"/>
        <v>0</v>
      </c>
      <c r="K29" s="359"/>
      <c r="L29" s="429" t="s">
        <v>120</v>
      </c>
      <c r="M29" s="257" t="str">
        <f>IF(LEN($C$5)&lt;=1,
    "",
    IF(
        OR($C$5="Overige (zorg-)instellingen",$C$5="Onderneming"),
        IF(Basisgegevens!$C$5="Ja",
            IFERROR(
                INDEX(Hulpsheets!$AO$3:$AR$18,
                    MATCH($C$9,Hulpsheets!$AN$3:$AN$18,0),
                    MATCH($C$6,Hulpsheets!$AO$3:$AR$3,0)
                ),
                ""
            ),
            IFERROR(
                INDEX(Hulpsheets!$AH$3:$AK$18,
                    MATCH($C$9,Hulpsheets!$AG$3:$AG$18,0),
                    MATCH($C$6,Hulpsheets!$AH$3:$AK$3,0)
                ),
                ""
            )
        ),
        IF($L29="Niet-economische activiteit",
            100%,
            IF(Basisgegevens!$C$5="Ja",
                IFERROR(
                    INDEX(Hulpsheets!$AO$3:$AR$18,
                        MATCH($C$9,Hulpsheets!$AN$3:$AN$18,0),
                        MATCH($C$6,Hulpsheets!$AO$3:$AR$3,0)
                    ),
                    ""
                ),
                IFERROR(
                    INDEX(Hulpsheets!$AH$3:$AK$18,
                        MATCH($C$9,Hulpsheets!$AG$3:$AG$18,0),
                        MATCH($C$6,Hulpsheets!$AH$3:$AK$3,0)
                    ),
                    ""
                )
            )
        )
    )
)</f>
        <v/>
      </c>
      <c r="N29" s="397">
        <f t="shared" si="2"/>
        <v>0</v>
      </c>
      <c r="O29" s="77" t="str">
        <f t="shared" si="7"/>
        <v/>
      </c>
      <c r="P29" s="86" t="str">
        <f t="shared" si="8"/>
        <v/>
      </c>
      <c r="R29" s="404"/>
      <c r="S29" s="403" t="str">
        <f t="shared" si="9"/>
        <v/>
      </c>
      <c r="T29" s="130" t="str">
        <f t="shared" si="10"/>
        <v/>
      </c>
      <c r="U29" s="70"/>
      <c r="V29" s="404"/>
      <c r="W29" s="70"/>
      <c r="X29" s="404"/>
      <c r="Z29" s="407" t="str">
        <f t="shared" si="11"/>
        <v/>
      </c>
      <c r="AA29" s="130" t="str">
        <f t="shared" si="3"/>
        <v/>
      </c>
      <c r="AB29" s="407" t="str">
        <f t="shared" si="4"/>
        <v/>
      </c>
      <c r="AC29" s="130" t="str">
        <f t="shared" si="5"/>
        <v/>
      </c>
      <c r="AD29" s="461"/>
    </row>
    <row r="30" spans="1:30" ht="13.5" hidden="1" outlineLevel="1" thickBot="1" x14ac:dyDescent="0.25">
      <c r="A30" s="6"/>
      <c r="B30" s="98"/>
      <c r="C30" s="323" t="str">
        <f t="shared" si="0"/>
        <v/>
      </c>
      <c r="D30" s="20"/>
      <c r="E30" s="125"/>
      <c r="F30" s="34">
        <f>IFERROR(IF(C30="UNL",INDEX(Tabel_UNL,MATCH($E30,Hulpsheets!$P$3:$P$123,0),MATCH($D30,Hulpsheets!$P$3:$U$3,0)),IF(C30="NFU",INDEX(Tabel_NFU,MATCH($E30,Hulpsheets!$W$3:$W$99,0),MATCH($D30,Hulpsheets!$W$3:$AC$3,0)),IF(C30="Overig",0,0))),0)</f>
        <v>0</v>
      </c>
      <c r="G30" s="356"/>
      <c r="H30" s="128"/>
      <c r="I30" s="1">
        <f t="shared" si="6"/>
        <v>0</v>
      </c>
      <c r="J30" s="1">
        <f t="shared" si="12"/>
        <v>0</v>
      </c>
      <c r="K30" s="359"/>
      <c r="L30" s="429" t="s">
        <v>120</v>
      </c>
      <c r="M30" s="257" t="str">
        <f>IF(LEN($C$5)&lt;=1,
    "",
    IF(
        OR($C$5="Overige (zorg-)instellingen",$C$5="Onderneming"),
        IF(Basisgegevens!$C$5="Ja",
            IFERROR(
                INDEX(Hulpsheets!$AO$3:$AR$18,
                    MATCH($C$9,Hulpsheets!$AN$3:$AN$18,0),
                    MATCH($C$6,Hulpsheets!$AO$3:$AR$3,0)
                ),
                ""
            ),
            IFERROR(
                INDEX(Hulpsheets!$AH$3:$AK$18,
                    MATCH($C$9,Hulpsheets!$AG$3:$AG$18,0),
                    MATCH($C$6,Hulpsheets!$AH$3:$AK$3,0)
                ),
                ""
            )
        ),
        IF($L30="Niet-economische activiteit",
            100%,
            IF(Basisgegevens!$C$5="Ja",
                IFERROR(
                    INDEX(Hulpsheets!$AO$3:$AR$18,
                        MATCH($C$9,Hulpsheets!$AN$3:$AN$18,0),
                        MATCH($C$6,Hulpsheets!$AO$3:$AR$3,0)
                    ),
                    ""
                ),
                IFERROR(
                    INDEX(Hulpsheets!$AH$3:$AK$18,
                        MATCH($C$9,Hulpsheets!$AG$3:$AG$18,0),
                        MATCH($C$6,Hulpsheets!$AH$3:$AK$3,0)
                    ),
                    ""
                )
            )
        )
    )
)</f>
        <v/>
      </c>
      <c r="N30" s="397">
        <f t="shared" si="2"/>
        <v>0</v>
      </c>
      <c r="O30" s="77" t="str">
        <f t="shared" si="7"/>
        <v/>
      </c>
      <c r="P30" s="86" t="str">
        <f t="shared" si="8"/>
        <v/>
      </c>
      <c r="R30" s="404"/>
      <c r="S30" s="403" t="str">
        <f t="shared" si="9"/>
        <v/>
      </c>
      <c r="T30" s="130" t="str">
        <f t="shared" si="10"/>
        <v/>
      </c>
      <c r="U30" s="70"/>
      <c r="V30" s="404"/>
      <c r="W30" s="70"/>
      <c r="X30" s="404"/>
      <c r="Z30" s="407" t="str">
        <f t="shared" si="11"/>
        <v/>
      </c>
      <c r="AA30" s="130" t="str">
        <f t="shared" si="3"/>
        <v/>
      </c>
      <c r="AB30" s="407" t="str">
        <f t="shared" si="4"/>
        <v/>
      </c>
      <c r="AC30" s="130" t="str">
        <f t="shared" si="5"/>
        <v/>
      </c>
      <c r="AD30" s="461"/>
    </row>
    <row r="31" spans="1:30" ht="13.5" hidden="1" outlineLevel="1" thickBot="1" x14ac:dyDescent="0.25">
      <c r="A31" s="6"/>
      <c r="B31" s="98"/>
      <c r="C31" s="323" t="str">
        <f t="shared" si="0"/>
        <v/>
      </c>
      <c r="D31" s="20"/>
      <c r="E31" s="125"/>
      <c r="F31" s="34">
        <f>IFERROR(IF(C31="UNL",INDEX(Tabel_UNL,MATCH($E31,Hulpsheets!$P$3:$P$123,0),MATCH($D31,Hulpsheets!$P$3:$U$3,0)),IF(C31="NFU",INDEX(Tabel_NFU,MATCH($E31,Hulpsheets!$W$3:$W$99,0),MATCH($D31,Hulpsheets!$W$3:$AC$3,0)),IF(C31="Overig",0,0))),0)</f>
        <v>0</v>
      </c>
      <c r="G31" s="356"/>
      <c r="H31" s="128"/>
      <c r="I31" s="1">
        <f t="shared" si="6"/>
        <v>0</v>
      </c>
      <c r="J31" s="1">
        <f t="shared" si="12"/>
        <v>0</v>
      </c>
      <c r="K31" s="359"/>
      <c r="L31" s="429" t="s">
        <v>120</v>
      </c>
      <c r="M31" s="257" t="str">
        <f>IF(LEN($C$5)&lt;=1,
    "",
    IF(
        OR($C$5="Overige (zorg-)instellingen",$C$5="Onderneming"),
        IF(Basisgegevens!$C$5="Ja",
            IFERROR(
                INDEX(Hulpsheets!$AO$3:$AR$18,
                    MATCH($C$9,Hulpsheets!$AN$3:$AN$18,0),
                    MATCH($C$6,Hulpsheets!$AO$3:$AR$3,0)
                ),
                ""
            ),
            IFERROR(
                INDEX(Hulpsheets!$AH$3:$AK$18,
                    MATCH($C$9,Hulpsheets!$AG$3:$AG$18,0),
                    MATCH($C$6,Hulpsheets!$AH$3:$AK$3,0)
                ),
                ""
            )
        ),
        IF($L31="Niet-economische activiteit",
            100%,
            IF(Basisgegevens!$C$5="Ja",
                IFERROR(
                    INDEX(Hulpsheets!$AO$3:$AR$18,
                        MATCH($C$9,Hulpsheets!$AN$3:$AN$18,0),
                        MATCH($C$6,Hulpsheets!$AO$3:$AR$3,0)
                    ),
                    ""
                ),
                IFERROR(
                    INDEX(Hulpsheets!$AH$3:$AK$18,
                        MATCH($C$9,Hulpsheets!$AG$3:$AG$18,0),
                        MATCH($C$6,Hulpsheets!$AH$3:$AK$3,0)
                    ),
                    ""
                )
            )
        )
    )
)</f>
        <v/>
      </c>
      <c r="N31" s="397">
        <f t="shared" si="2"/>
        <v>0</v>
      </c>
      <c r="O31" s="77" t="str">
        <f t="shared" si="7"/>
        <v/>
      </c>
      <c r="P31" s="86" t="str">
        <f t="shared" si="8"/>
        <v/>
      </c>
      <c r="R31" s="404"/>
      <c r="S31" s="403" t="str">
        <f t="shared" si="9"/>
        <v/>
      </c>
      <c r="T31" s="130" t="str">
        <f t="shared" si="10"/>
        <v/>
      </c>
      <c r="U31" s="70"/>
      <c r="V31" s="404"/>
      <c r="W31" s="70"/>
      <c r="X31" s="404"/>
      <c r="Z31" s="407" t="str">
        <f t="shared" si="11"/>
        <v/>
      </c>
      <c r="AA31" s="130" t="str">
        <f t="shared" si="3"/>
        <v/>
      </c>
      <c r="AB31" s="407" t="str">
        <f t="shared" si="4"/>
        <v/>
      </c>
      <c r="AC31" s="130" t="str">
        <f t="shared" si="5"/>
        <v/>
      </c>
      <c r="AD31" s="461"/>
    </row>
    <row r="32" spans="1:30" ht="13.5" hidden="1" outlineLevel="1" thickBot="1" x14ac:dyDescent="0.25">
      <c r="A32" s="6"/>
      <c r="B32" s="98"/>
      <c r="C32" s="323" t="str">
        <f t="shared" si="0"/>
        <v/>
      </c>
      <c r="D32" s="20"/>
      <c r="E32" s="125"/>
      <c r="F32" s="34">
        <f>IFERROR(IF(C32="UNL",INDEX(Tabel_UNL,MATCH($E32,Hulpsheets!$P$3:$P$123,0),MATCH($D32,Hulpsheets!$P$3:$U$3,0)),IF(C32="NFU",INDEX(Tabel_NFU,MATCH($E32,Hulpsheets!$W$3:$W$99,0),MATCH($D32,Hulpsheets!$W$3:$AC$3,0)),IF(C32="Overig",0,0))),0)</f>
        <v>0</v>
      </c>
      <c r="G32" s="356"/>
      <c r="H32" s="128"/>
      <c r="I32" s="1">
        <f t="shared" si="6"/>
        <v>0</v>
      </c>
      <c r="J32" s="1">
        <f t="shared" si="12"/>
        <v>0</v>
      </c>
      <c r="K32" s="359"/>
      <c r="L32" s="429" t="s">
        <v>120</v>
      </c>
      <c r="M32" s="257" t="str">
        <f>IF(LEN($C$5)&lt;=1,
    "",
    IF(
        OR($C$5="Overige (zorg-)instellingen",$C$5="Onderneming"),
        IF(Basisgegevens!$C$5="Ja",
            IFERROR(
                INDEX(Hulpsheets!$AO$3:$AR$18,
                    MATCH($C$9,Hulpsheets!$AN$3:$AN$18,0),
                    MATCH($C$6,Hulpsheets!$AO$3:$AR$3,0)
                ),
                ""
            ),
            IFERROR(
                INDEX(Hulpsheets!$AH$3:$AK$18,
                    MATCH($C$9,Hulpsheets!$AG$3:$AG$18,0),
                    MATCH($C$6,Hulpsheets!$AH$3:$AK$3,0)
                ),
                ""
            )
        ),
        IF($L32="Niet-economische activiteit",
            100%,
            IF(Basisgegevens!$C$5="Ja",
                IFERROR(
                    INDEX(Hulpsheets!$AO$3:$AR$18,
                        MATCH($C$9,Hulpsheets!$AN$3:$AN$18,0),
                        MATCH($C$6,Hulpsheets!$AO$3:$AR$3,0)
                    ),
                    ""
                ),
                IFERROR(
                    INDEX(Hulpsheets!$AH$3:$AK$18,
                        MATCH($C$9,Hulpsheets!$AG$3:$AG$18,0),
                        MATCH($C$6,Hulpsheets!$AH$3:$AK$3,0)
                    ),
                    ""
                )
            )
        )
    )
)</f>
        <v/>
      </c>
      <c r="N32" s="397">
        <f t="shared" si="2"/>
        <v>0</v>
      </c>
      <c r="O32" s="77" t="str">
        <f t="shared" si="7"/>
        <v/>
      </c>
      <c r="P32" s="86" t="str">
        <f t="shared" si="8"/>
        <v/>
      </c>
      <c r="R32" s="404"/>
      <c r="S32" s="403" t="str">
        <f t="shared" si="9"/>
        <v/>
      </c>
      <c r="T32" s="130" t="str">
        <f t="shared" si="10"/>
        <v/>
      </c>
      <c r="U32" s="70"/>
      <c r="V32" s="404"/>
      <c r="W32" s="70"/>
      <c r="X32" s="404"/>
      <c r="Z32" s="407" t="str">
        <f t="shared" si="11"/>
        <v/>
      </c>
      <c r="AA32" s="130" t="str">
        <f t="shared" si="3"/>
        <v/>
      </c>
      <c r="AB32" s="407" t="str">
        <f t="shared" si="4"/>
        <v/>
      </c>
      <c r="AC32" s="130" t="str">
        <f t="shared" si="5"/>
        <v/>
      </c>
      <c r="AD32" s="461"/>
    </row>
    <row r="33" spans="1:30" ht="13.5" hidden="1" outlineLevel="1" thickBot="1" x14ac:dyDescent="0.25">
      <c r="A33" s="6"/>
      <c r="B33" s="98"/>
      <c r="C33" s="323" t="str">
        <f t="shared" si="0"/>
        <v/>
      </c>
      <c r="D33" s="20"/>
      <c r="E33" s="125"/>
      <c r="F33" s="34">
        <f>IFERROR(IF(C33="UNL",INDEX(Tabel_UNL,MATCH($E33,Hulpsheets!$P$3:$P$123,0),MATCH($D33,Hulpsheets!$P$3:$U$3,0)),IF(C33="NFU",INDEX(Tabel_NFU,MATCH($E33,Hulpsheets!$W$3:$W$99,0),MATCH($D33,Hulpsheets!$W$3:$AC$3,0)),IF(C33="Overig",0,0))),0)</f>
        <v>0</v>
      </c>
      <c r="G33" s="356"/>
      <c r="H33" s="128"/>
      <c r="I33" s="1">
        <f t="shared" si="6"/>
        <v>0</v>
      </c>
      <c r="J33" s="1">
        <f t="shared" si="12"/>
        <v>0</v>
      </c>
      <c r="K33" s="359"/>
      <c r="L33" s="429" t="s">
        <v>120</v>
      </c>
      <c r="M33" s="257" t="str">
        <f>IF(LEN($C$5)&lt;=1,
    "",
    IF(
        OR($C$5="Overige (zorg-)instellingen",$C$5="Onderneming"),
        IF(Basisgegevens!$C$5="Ja",
            IFERROR(
                INDEX(Hulpsheets!$AO$3:$AR$18,
                    MATCH($C$9,Hulpsheets!$AN$3:$AN$18,0),
                    MATCH($C$6,Hulpsheets!$AO$3:$AR$3,0)
                ),
                ""
            ),
            IFERROR(
                INDEX(Hulpsheets!$AH$3:$AK$18,
                    MATCH($C$9,Hulpsheets!$AG$3:$AG$18,0),
                    MATCH($C$6,Hulpsheets!$AH$3:$AK$3,0)
                ),
                ""
            )
        ),
        IF($L33="Niet-economische activiteit",
            100%,
            IF(Basisgegevens!$C$5="Ja",
                IFERROR(
                    INDEX(Hulpsheets!$AO$3:$AR$18,
                        MATCH($C$9,Hulpsheets!$AN$3:$AN$18,0),
                        MATCH($C$6,Hulpsheets!$AO$3:$AR$3,0)
                    ),
                    ""
                ),
                IFERROR(
                    INDEX(Hulpsheets!$AH$3:$AK$18,
                        MATCH($C$9,Hulpsheets!$AG$3:$AG$18,0),
                        MATCH($C$6,Hulpsheets!$AH$3:$AK$3,0)
                    ),
                    ""
                )
            )
        )
    )
)</f>
        <v/>
      </c>
      <c r="N33" s="397">
        <f t="shared" si="2"/>
        <v>0</v>
      </c>
      <c r="O33" s="77" t="str">
        <f t="shared" si="7"/>
        <v/>
      </c>
      <c r="P33" s="86" t="str">
        <f t="shared" si="8"/>
        <v/>
      </c>
      <c r="R33" s="404"/>
      <c r="S33" s="403" t="str">
        <f t="shared" si="9"/>
        <v/>
      </c>
      <c r="T33" s="130" t="str">
        <f t="shared" si="10"/>
        <v/>
      </c>
      <c r="U33" s="70"/>
      <c r="V33" s="404"/>
      <c r="W33" s="70"/>
      <c r="X33" s="404"/>
      <c r="Z33" s="407" t="str">
        <f t="shared" si="11"/>
        <v/>
      </c>
      <c r="AA33" s="130" t="str">
        <f t="shared" si="3"/>
        <v/>
      </c>
      <c r="AB33" s="407" t="str">
        <f t="shared" si="4"/>
        <v/>
      </c>
      <c r="AC33" s="130" t="str">
        <f t="shared" si="5"/>
        <v/>
      </c>
      <c r="AD33" s="461"/>
    </row>
    <row r="34" spans="1:30" ht="13.5" hidden="1" outlineLevel="1" thickBot="1" x14ac:dyDescent="0.25">
      <c r="A34" s="6"/>
      <c r="B34" s="98"/>
      <c r="C34" s="323" t="str">
        <f t="shared" si="0"/>
        <v/>
      </c>
      <c r="D34" s="20"/>
      <c r="E34" s="125"/>
      <c r="F34" s="34">
        <f>IFERROR(IF(C34="UNL",INDEX(Tabel_UNL,MATCH($E34,Hulpsheets!$P$3:$P$123,0),MATCH($D34,Hulpsheets!$P$3:$U$3,0)),IF(C34="NFU",INDEX(Tabel_NFU,MATCH($E34,Hulpsheets!$W$3:$W$99,0),MATCH($D34,Hulpsheets!$W$3:$AC$3,0)),IF(C34="Overig",0,0))),0)</f>
        <v>0</v>
      </c>
      <c r="G34" s="356"/>
      <c r="H34" s="128"/>
      <c r="I34" s="1">
        <f t="shared" si="6"/>
        <v>0</v>
      </c>
      <c r="J34" s="1">
        <f t="shared" si="12"/>
        <v>0</v>
      </c>
      <c r="K34" s="359"/>
      <c r="L34" s="429" t="s">
        <v>120</v>
      </c>
      <c r="M34" s="257" t="str">
        <f>IF(LEN($C$5)&lt;=1,
    "",
    IF(
        OR($C$5="Overige (zorg-)instellingen",$C$5="Onderneming"),
        IF(Basisgegevens!$C$5="Ja",
            IFERROR(
                INDEX(Hulpsheets!$AO$3:$AR$18,
                    MATCH($C$9,Hulpsheets!$AN$3:$AN$18,0),
                    MATCH($C$6,Hulpsheets!$AO$3:$AR$3,0)
                ),
                ""
            ),
            IFERROR(
                INDEX(Hulpsheets!$AH$3:$AK$18,
                    MATCH($C$9,Hulpsheets!$AG$3:$AG$18,0),
                    MATCH($C$6,Hulpsheets!$AH$3:$AK$3,0)
                ),
                ""
            )
        ),
        IF($L34="Niet-economische activiteit",
            100%,
            IF(Basisgegevens!$C$5="Ja",
                IFERROR(
                    INDEX(Hulpsheets!$AO$3:$AR$18,
                        MATCH($C$9,Hulpsheets!$AN$3:$AN$18,0),
                        MATCH($C$6,Hulpsheets!$AO$3:$AR$3,0)
                    ),
                    ""
                ),
                IFERROR(
                    INDEX(Hulpsheets!$AH$3:$AK$18,
                        MATCH($C$9,Hulpsheets!$AG$3:$AG$18,0),
                        MATCH($C$6,Hulpsheets!$AH$3:$AK$3,0)
                    ),
                    ""
                )
            )
        )
    )
)</f>
        <v/>
      </c>
      <c r="N34" s="397">
        <f t="shared" si="2"/>
        <v>0</v>
      </c>
      <c r="O34" s="77" t="str">
        <f t="shared" si="7"/>
        <v/>
      </c>
      <c r="P34" s="86" t="str">
        <f t="shared" si="8"/>
        <v/>
      </c>
      <c r="R34" s="404"/>
      <c r="S34" s="403" t="str">
        <f t="shared" si="9"/>
        <v/>
      </c>
      <c r="T34" s="130" t="str">
        <f t="shared" si="10"/>
        <v/>
      </c>
      <c r="U34" s="70"/>
      <c r="V34" s="404"/>
      <c r="W34" s="70"/>
      <c r="X34" s="404"/>
      <c r="Z34" s="407" t="str">
        <f t="shared" si="11"/>
        <v/>
      </c>
      <c r="AA34" s="130" t="str">
        <f t="shared" si="3"/>
        <v/>
      </c>
      <c r="AB34" s="407" t="str">
        <f t="shared" si="4"/>
        <v/>
      </c>
      <c r="AC34" s="130" t="str">
        <f t="shared" si="5"/>
        <v/>
      </c>
      <c r="AD34" s="461"/>
    </row>
    <row r="35" spans="1:30" ht="13.5" hidden="1" outlineLevel="1" thickBot="1" x14ac:dyDescent="0.25">
      <c r="A35" s="6"/>
      <c r="B35" s="98"/>
      <c r="C35" s="323" t="str">
        <f t="shared" si="0"/>
        <v/>
      </c>
      <c r="D35" s="20"/>
      <c r="E35" s="125"/>
      <c r="F35" s="34">
        <f>IFERROR(IF(C35="UNL",INDEX(Tabel_UNL,MATCH($E35,Hulpsheets!$P$3:$P$123,0),MATCH($D35,Hulpsheets!$P$3:$U$3,0)),IF(C35="NFU",INDEX(Tabel_NFU,MATCH($E35,Hulpsheets!$W$3:$W$99,0),MATCH($D35,Hulpsheets!$W$3:$AC$3,0)),IF(C35="Overig",0,0))),0)</f>
        <v>0</v>
      </c>
      <c r="G35" s="356"/>
      <c r="H35" s="128"/>
      <c r="I35" s="1">
        <f t="shared" si="6"/>
        <v>0</v>
      </c>
      <c r="J35" s="1">
        <f t="shared" si="12"/>
        <v>0</v>
      </c>
      <c r="K35" s="359"/>
      <c r="L35" s="429" t="s">
        <v>120</v>
      </c>
      <c r="M35" s="257" t="str">
        <f>IF(LEN($C$5)&lt;=1,
    "",
    IF(
        OR($C$5="Overige (zorg-)instellingen",$C$5="Onderneming"),
        IF(Basisgegevens!$C$5="Ja",
            IFERROR(
                INDEX(Hulpsheets!$AO$3:$AR$18,
                    MATCH($C$9,Hulpsheets!$AN$3:$AN$18,0),
                    MATCH($C$6,Hulpsheets!$AO$3:$AR$3,0)
                ),
                ""
            ),
            IFERROR(
                INDEX(Hulpsheets!$AH$3:$AK$18,
                    MATCH($C$9,Hulpsheets!$AG$3:$AG$18,0),
                    MATCH($C$6,Hulpsheets!$AH$3:$AK$3,0)
                ),
                ""
            )
        ),
        IF($L35="Niet-economische activiteit",
            100%,
            IF(Basisgegevens!$C$5="Ja",
                IFERROR(
                    INDEX(Hulpsheets!$AO$3:$AR$18,
                        MATCH($C$9,Hulpsheets!$AN$3:$AN$18,0),
                        MATCH($C$6,Hulpsheets!$AO$3:$AR$3,0)
                    ),
                    ""
                ),
                IFERROR(
                    INDEX(Hulpsheets!$AH$3:$AK$18,
                        MATCH($C$9,Hulpsheets!$AG$3:$AG$18,0),
                        MATCH($C$6,Hulpsheets!$AH$3:$AK$3,0)
                    ),
                    ""
                )
            )
        )
    )
)</f>
        <v/>
      </c>
      <c r="N35" s="397">
        <f t="shared" si="2"/>
        <v>0</v>
      </c>
      <c r="O35" s="77" t="str">
        <f t="shared" si="7"/>
        <v/>
      </c>
      <c r="P35" s="86" t="str">
        <f t="shared" si="8"/>
        <v/>
      </c>
      <c r="R35" s="404"/>
      <c r="S35" s="403" t="str">
        <f t="shared" si="9"/>
        <v/>
      </c>
      <c r="T35" s="130" t="str">
        <f t="shared" si="10"/>
        <v/>
      </c>
      <c r="U35" s="70"/>
      <c r="V35" s="404"/>
      <c r="W35" s="70"/>
      <c r="X35" s="404"/>
      <c r="Z35" s="407" t="str">
        <f t="shared" si="11"/>
        <v/>
      </c>
      <c r="AA35" s="130" t="str">
        <f t="shared" si="3"/>
        <v/>
      </c>
      <c r="AB35" s="407" t="str">
        <f t="shared" si="4"/>
        <v/>
      </c>
      <c r="AC35" s="130" t="str">
        <f t="shared" si="5"/>
        <v/>
      </c>
      <c r="AD35" s="461"/>
    </row>
    <row r="36" spans="1:30" ht="13.5" hidden="1" outlineLevel="1" thickBot="1" x14ac:dyDescent="0.25">
      <c r="A36" s="6"/>
      <c r="B36" s="98"/>
      <c r="C36" s="323" t="str">
        <f t="shared" si="0"/>
        <v/>
      </c>
      <c r="D36" s="20"/>
      <c r="E36" s="125"/>
      <c r="F36" s="34">
        <f>IFERROR(IF(C36="UNL",INDEX(Tabel_UNL,MATCH($E36,Hulpsheets!$P$3:$P$123,0),MATCH($D36,Hulpsheets!$P$3:$U$3,0)),IF(C36="NFU",INDEX(Tabel_NFU,MATCH($E36,Hulpsheets!$W$3:$W$99,0),MATCH($D36,Hulpsheets!$W$3:$AC$3,0)),IF(C36="Overig",0,0))),0)</f>
        <v>0</v>
      </c>
      <c r="G36" s="356"/>
      <c r="H36" s="128"/>
      <c r="I36" s="1">
        <f t="shared" si="6"/>
        <v>0</v>
      </c>
      <c r="J36" s="1">
        <f t="shared" si="12"/>
        <v>0</v>
      </c>
      <c r="K36" s="359"/>
      <c r="L36" s="429" t="s">
        <v>120</v>
      </c>
      <c r="M36" s="257" t="str">
        <f>IF(LEN($C$5)&lt;=1,
    "",
    IF(
        OR($C$5="Overige (zorg-)instellingen",$C$5="Onderneming"),
        IF(Basisgegevens!$C$5="Ja",
            IFERROR(
                INDEX(Hulpsheets!$AO$3:$AR$18,
                    MATCH($C$9,Hulpsheets!$AN$3:$AN$18,0),
                    MATCH($C$6,Hulpsheets!$AO$3:$AR$3,0)
                ),
                ""
            ),
            IFERROR(
                INDEX(Hulpsheets!$AH$3:$AK$18,
                    MATCH($C$9,Hulpsheets!$AG$3:$AG$18,0),
                    MATCH($C$6,Hulpsheets!$AH$3:$AK$3,0)
                ),
                ""
            )
        ),
        IF($L36="Niet-economische activiteit",
            100%,
            IF(Basisgegevens!$C$5="Ja",
                IFERROR(
                    INDEX(Hulpsheets!$AO$3:$AR$18,
                        MATCH($C$9,Hulpsheets!$AN$3:$AN$18,0),
                        MATCH($C$6,Hulpsheets!$AO$3:$AR$3,0)
                    ),
                    ""
                ),
                IFERROR(
                    INDEX(Hulpsheets!$AH$3:$AK$18,
                        MATCH($C$9,Hulpsheets!$AG$3:$AG$18,0),
                        MATCH($C$6,Hulpsheets!$AH$3:$AK$3,0)
                    ),
                    ""
                )
            )
        )
    )
)</f>
        <v/>
      </c>
      <c r="N36" s="397">
        <f t="shared" si="2"/>
        <v>0</v>
      </c>
      <c r="O36" s="77" t="str">
        <f t="shared" si="7"/>
        <v/>
      </c>
      <c r="P36" s="86" t="str">
        <f t="shared" si="8"/>
        <v/>
      </c>
      <c r="R36" s="404"/>
      <c r="S36" s="403" t="str">
        <f t="shared" si="9"/>
        <v/>
      </c>
      <c r="T36" s="130" t="str">
        <f t="shared" si="10"/>
        <v/>
      </c>
      <c r="U36" s="70"/>
      <c r="V36" s="404"/>
      <c r="W36" s="70"/>
      <c r="X36" s="404"/>
      <c r="Z36" s="407" t="str">
        <f t="shared" si="11"/>
        <v/>
      </c>
      <c r="AA36" s="130" t="str">
        <f t="shared" si="3"/>
        <v/>
      </c>
      <c r="AB36" s="407" t="str">
        <f t="shared" si="4"/>
        <v/>
      </c>
      <c r="AC36" s="130" t="str">
        <f t="shared" si="5"/>
        <v/>
      </c>
      <c r="AD36" s="461"/>
    </row>
    <row r="37" spans="1:30" ht="13.5" hidden="1" outlineLevel="1" thickBot="1" x14ac:dyDescent="0.25">
      <c r="A37" s="6"/>
      <c r="B37" s="99"/>
      <c r="C37" s="376" t="str">
        <f t="shared" si="0"/>
        <v/>
      </c>
      <c r="D37" s="35"/>
      <c r="E37" s="126"/>
      <c r="F37" s="385">
        <f>IFERROR(IF(C37="UNL",INDEX(Tabel_UNL,MATCH($E37,Hulpsheets!$P$3:$P$123,0),MATCH($D37,Hulpsheets!$P$3:$U$3,0)),IF(C37="NFU",INDEX(Tabel_NFU,MATCH($E37,Hulpsheets!$W$3:$W$99,0),MATCH($D37,Hulpsheets!$W$3:$AC$3,0)),IF(C37="Overig",0,0))),0)</f>
        <v>0</v>
      </c>
      <c r="G37" s="357"/>
      <c r="H37" s="129"/>
      <c r="I37" s="79">
        <f t="shared" si="6"/>
        <v>0</v>
      </c>
      <c r="J37" s="79">
        <f t="shared" si="12"/>
        <v>0</v>
      </c>
      <c r="K37" s="360"/>
      <c r="L37" s="428" t="s">
        <v>120</v>
      </c>
      <c r="M37" s="427" t="str">
        <f>IF(LEN($C$5)&lt;=1,
    "",
    IF(
        OR($C$5="Overige (zorg-)instellingen",$C$5="Onderneming"),
        IF(Basisgegevens!$C$5="Ja",
            IFERROR(
                INDEX(Hulpsheets!$AO$3:$AR$18,
                    MATCH($C$9,Hulpsheets!$AN$3:$AN$18,0),
                    MATCH($C$6,Hulpsheets!$AO$3:$AR$3,0)
                ),
                ""
            ),
            IFERROR(
                INDEX(Hulpsheets!$AH$3:$AK$18,
                    MATCH($C$9,Hulpsheets!$AG$3:$AG$18,0),
                    MATCH($C$6,Hulpsheets!$AH$3:$AK$3,0)
                ),
                ""
            )
        ),
        IF($L37="Niet-economische activiteit",
            100%,
            IF(Basisgegevens!$C$5="Ja",
                IFERROR(
                    INDEX(Hulpsheets!$AO$3:$AR$18,
                        MATCH($C$9,Hulpsheets!$AN$3:$AN$18,0),
                        MATCH($C$6,Hulpsheets!$AO$3:$AR$3,0)
                    ),
                    ""
                ),
                IFERROR(
                    INDEX(Hulpsheets!$AH$3:$AK$18,
                        MATCH($C$9,Hulpsheets!$AG$3:$AG$18,0),
                        MATCH($C$6,Hulpsheets!$AH$3:$AK$3,0)
                    ),
                    ""
                )
            )
        )
    )
)</f>
        <v/>
      </c>
      <c r="N37" s="397">
        <f t="shared" si="2"/>
        <v>0</v>
      </c>
      <c r="O37" s="87" t="str">
        <f t="shared" si="7"/>
        <v/>
      </c>
      <c r="P37" s="88" t="str">
        <f t="shared" si="8"/>
        <v/>
      </c>
      <c r="R37" s="405"/>
      <c r="S37" s="403" t="str">
        <f t="shared" si="9"/>
        <v/>
      </c>
      <c r="T37" s="365" t="str">
        <f>IFERROR(R37-S37,"")</f>
        <v/>
      </c>
      <c r="U37" s="70"/>
      <c r="V37" s="411"/>
      <c r="W37" s="70"/>
      <c r="X37" s="411"/>
      <c r="Z37" s="407" t="str">
        <f t="shared" si="11"/>
        <v/>
      </c>
      <c r="AA37" s="365" t="str">
        <f t="shared" si="3"/>
        <v/>
      </c>
      <c r="AB37" s="407" t="str">
        <f t="shared" si="4"/>
        <v/>
      </c>
      <c r="AC37" s="365" t="str">
        <f t="shared" si="5"/>
        <v/>
      </c>
      <c r="AD37" s="461"/>
    </row>
    <row r="38" spans="1:30" ht="13.5" collapsed="1" thickBot="1" x14ac:dyDescent="0.25">
      <c r="A38" s="97"/>
      <c r="B38" s="9"/>
      <c r="C38" s="97"/>
      <c r="D38" s="97"/>
      <c r="E38" s="230" t="str">
        <f>"* Let op: aantal maanden is maximaal "&amp;C7</f>
        <v xml:space="preserve">* Let op: aantal maanden is maximaal </v>
      </c>
      <c r="F38" s="97"/>
      <c r="G38" s="97"/>
      <c r="H38" s="97"/>
      <c r="L38" s="418" t="s">
        <v>102</v>
      </c>
      <c r="M38" s="78"/>
      <c r="N38" s="101">
        <f>SUM(N13:N37)</f>
        <v>0</v>
      </c>
      <c r="O38" s="101">
        <f>SUM(O13:O37)</f>
        <v>0</v>
      </c>
      <c r="P38" s="101">
        <f>SUM(P13:P37)</f>
        <v>0</v>
      </c>
      <c r="R38" s="366">
        <f>SUM(R13:R37)</f>
        <v>0</v>
      </c>
      <c r="S38" s="366">
        <f>SUM(S13:S37)</f>
        <v>0</v>
      </c>
      <c r="T38" s="366">
        <f>SUM(T13:T37)</f>
        <v>0</v>
      </c>
      <c r="U38" s="70"/>
      <c r="V38" s="364">
        <f>SUM(V13:V37)</f>
        <v>0</v>
      </c>
      <c r="W38" s="70"/>
      <c r="X38" s="364">
        <f>SUM(X13:X37)</f>
        <v>0</v>
      </c>
      <c r="Z38" s="410">
        <f>SUM(Z13:Z37)</f>
        <v>0</v>
      </c>
      <c r="AA38" s="364">
        <f>SUM(AA13:AA37)</f>
        <v>0</v>
      </c>
      <c r="AB38" s="410">
        <f>SUM(AB13:AB37)</f>
        <v>0</v>
      </c>
      <c r="AC38" s="364">
        <f>SUM(AC13:AC37)</f>
        <v>0</v>
      </c>
      <c r="AD38" s="462"/>
    </row>
    <row r="39" spans="1:30" ht="16.5" customHeight="1" thickBot="1" x14ac:dyDescent="0.25">
      <c r="B39" s="5" t="s">
        <v>103</v>
      </c>
      <c r="C39" s="7"/>
      <c r="D39" s="7"/>
      <c r="E39" s="6"/>
      <c r="F39" s="6"/>
      <c r="G39" s="6"/>
      <c r="H39" s="6"/>
      <c r="Q39" s="97"/>
      <c r="R39" s="97"/>
      <c r="S39" s="97"/>
      <c r="T39" s="97"/>
      <c r="U39" s="97"/>
      <c r="V39" s="97"/>
      <c r="W39" s="97"/>
      <c r="X39" s="97"/>
      <c r="Z39" s="97"/>
      <c r="AA39" s="97"/>
      <c r="AB39" s="97"/>
      <c r="AC39" s="97"/>
      <c r="AD39" s="97"/>
    </row>
    <row r="40" spans="1:30" ht="16.5" customHeight="1" thickBot="1" x14ac:dyDescent="0.25">
      <c r="B40" s="8" t="s">
        <v>104</v>
      </c>
      <c r="C40" s="7"/>
      <c r="D40" s="7"/>
      <c r="F40" s="6"/>
      <c r="G40" s="6"/>
      <c r="H40" s="6"/>
      <c r="Q40" s="97"/>
      <c r="R40" s="406" t="s">
        <v>87</v>
      </c>
      <c r="S40" s="401"/>
      <c r="T40" s="402"/>
      <c r="U40" s="6"/>
      <c r="V40" s="498" t="s">
        <v>61</v>
      </c>
      <c r="W40" s="6"/>
      <c r="X40" s="498" t="s">
        <v>62</v>
      </c>
      <c r="Z40" s="412"/>
      <c r="AA40" s="413"/>
      <c r="AB40" s="412"/>
      <c r="AC40" s="413"/>
      <c r="AD40" s="463"/>
    </row>
    <row r="41" spans="1:30" ht="13.5" thickBot="1" x14ac:dyDescent="0.25">
      <c r="A41" s="39"/>
      <c r="B41" s="39"/>
      <c r="C41" s="39"/>
      <c r="D41" s="39"/>
      <c r="F41" s="39"/>
      <c r="G41" s="39"/>
      <c r="H41" s="39"/>
      <c r="I41" s="39"/>
      <c r="J41" s="39"/>
      <c r="K41" s="39"/>
      <c r="L41" s="39"/>
      <c r="M41" s="258"/>
      <c r="N41" s="39"/>
      <c r="O41" s="39"/>
      <c r="P41" s="97"/>
      <c r="Q41" s="97"/>
      <c r="R41" s="6"/>
      <c r="S41" s="6"/>
      <c r="T41" s="6"/>
      <c r="U41" s="6"/>
      <c r="V41" s="499"/>
      <c r="W41" s="6"/>
      <c r="X41" s="499"/>
      <c r="Z41" s="6"/>
      <c r="AA41" s="6"/>
      <c r="AB41" s="6"/>
      <c r="AC41" s="97"/>
      <c r="AD41" s="97"/>
    </row>
    <row r="42" spans="1:30" ht="21" customHeight="1" thickBot="1" x14ac:dyDescent="0.25">
      <c r="A42" s="121"/>
      <c r="B42" s="521" t="s">
        <v>88</v>
      </c>
      <c r="C42" s="522"/>
      <c r="D42" s="522"/>
      <c r="E42" s="522"/>
      <c r="F42" s="522"/>
      <c r="G42" s="522"/>
      <c r="H42" s="522"/>
      <c r="I42" s="523"/>
      <c r="J42" s="236" t="s">
        <v>105</v>
      </c>
      <c r="K42" s="236" t="s">
        <v>106</v>
      </c>
      <c r="L42" s="236" t="s">
        <v>235</v>
      </c>
      <c r="M42" s="235" t="s">
        <v>94</v>
      </c>
      <c r="N42" s="143" t="s">
        <v>66</v>
      </c>
      <c r="O42" s="142" t="s">
        <v>95</v>
      </c>
      <c r="P42" s="122" t="s">
        <v>96</v>
      </c>
      <c r="Q42" s="120"/>
      <c r="R42" s="239" t="s">
        <v>68</v>
      </c>
      <c r="S42" s="93" t="s">
        <v>97</v>
      </c>
      <c r="T42" s="238" t="s">
        <v>70</v>
      </c>
      <c r="U42" s="119"/>
      <c r="V42" s="239" t="s">
        <v>68</v>
      </c>
      <c r="W42" s="414"/>
      <c r="X42" s="239" t="s">
        <v>68</v>
      </c>
      <c r="Y42" s="120"/>
      <c r="Z42" s="238" t="s">
        <v>97</v>
      </c>
      <c r="AA42" s="238" t="s">
        <v>70</v>
      </c>
      <c r="AB42" s="238" t="s">
        <v>97</v>
      </c>
      <c r="AC42" s="238" t="s">
        <v>70</v>
      </c>
      <c r="AD42" s="118"/>
    </row>
    <row r="43" spans="1:30" ht="14.25" customHeight="1" x14ac:dyDescent="0.2">
      <c r="A43" s="6"/>
      <c r="B43" s="524"/>
      <c r="C43" s="525"/>
      <c r="D43" s="525"/>
      <c r="E43" s="525"/>
      <c r="F43" s="525"/>
      <c r="G43" s="525"/>
      <c r="H43" s="525"/>
      <c r="I43" s="526"/>
      <c r="J43" s="138"/>
      <c r="K43" s="292"/>
      <c r="L43" s="429" t="s">
        <v>120</v>
      </c>
      <c r="M43" s="257" t="str">
        <f>IF(LEN($C$5)&lt;=1,
    "",
    IF(
        OR($C$5="Overige (zorg-)instellingen",$C$5="Onderneming"),
        IF(Basisgegevens!$C$5="Ja",
            IFERROR(
                INDEX(Hulpsheets!$AO$3:$AR$18,
                    MATCH($C$9,Hulpsheets!$AN$3:$AN$18,0),
                    MATCH($C$6,Hulpsheets!$AO$3:$AR$3,0)
                ),
                ""
            ),
            IFERROR(
                INDEX(Hulpsheets!$AH$3:$AK$18,
                    MATCH($C$9,Hulpsheets!$AG$3:$AG$18,0),
                    MATCH($C$6,Hulpsheets!$AH$3:$AK$3,0)
                ),
                ""
            )
        ),
        IF($L43="Niet-economische activiteit",
            100%,
            IF(Basisgegevens!$C$5="Ja",
                IFERROR(
                    INDEX(Hulpsheets!$AO$3:$AR$18,
                        MATCH($C$9,Hulpsheets!$AN$3:$AN$18,0),
                        MATCH($C$6,Hulpsheets!$AO$3:$AR$3,0)
                    ),
                    ""
                ),
                IFERROR(
                    INDEX(Hulpsheets!$AH$3:$AK$18,
                        MATCH($C$9,Hulpsheets!$AG$3:$AG$18,0),
                        MATCH($C$6,Hulpsheets!$AH$3:$AK$3,0)
                    ),
                    ""
                )
            )
        )
    )
)</f>
        <v/>
      </c>
      <c r="N43" s="397">
        <f t="shared" ref="N43:N67" si="13">IFERROR(J43*K43,"")</f>
        <v>0</v>
      </c>
      <c r="O43" s="82" t="str">
        <f>IFERROR(N43*M43,"")</f>
        <v/>
      </c>
      <c r="P43" s="81" t="str">
        <f>IFERROR(N43-O43,"")</f>
        <v/>
      </c>
      <c r="R43" s="404"/>
      <c r="S43" s="403" t="str">
        <f>IFERROR($R43*(1-$M43),"")</f>
        <v/>
      </c>
      <c r="T43" s="130" t="str">
        <f>IFERROR(R43-S43,"")</f>
        <v/>
      </c>
      <c r="U43" s="80"/>
      <c r="V43" s="404"/>
      <c r="W43" s="70"/>
      <c r="X43" s="404"/>
      <c r="Z43" s="407" t="str">
        <f>IFERROR($V43*(1-$M43),"")</f>
        <v/>
      </c>
      <c r="AA43" s="130" t="str">
        <f t="shared" ref="AA43:AA67" si="14">IFERROR(V43-Z43,"")</f>
        <v/>
      </c>
      <c r="AB43" s="407" t="str">
        <f t="shared" ref="AB43:AB67" si="15">IFERROR($X43*(1-$M43),"")</f>
        <v/>
      </c>
      <c r="AC43" s="130" t="str">
        <f t="shared" ref="AC43:AC67" si="16">IFERROR(X43-AB43,"")</f>
        <v/>
      </c>
      <c r="AD43" s="461"/>
    </row>
    <row r="44" spans="1:30" x14ac:dyDescent="0.2">
      <c r="A44" s="6"/>
      <c r="B44" s="500"/>
      <c r="C44" s="501"/>
      <c r="D44" s="501"/>
      <c r="E44" s="501"/>
      <c r="F44" s="501"/>
      <c r="G44" s="501"/>
      <c r="H44" s="501"/>
      <c r="I44" s="502"/>
      <c r="J44" s="139"/>
      <c r="K44" s="254"/>
      <c r="L44" s="429" t="s">
        <v>120</v>
      </c>
      <c r="M44" s="257" t="str">
        <f>IF(LEN($C$5)&lt;=1,
    "",
    IF(
        OR($C$5="Overige (zorg-)instellingen",$C$5="Onderneming"),
        IF(Basisgegevens!$C$5="Ja",
            IFERROR(
                INDEX(Hulpsheets!$AO$3:$AR$18,
                    MATCH($C$9,Hulpsheets!$AN$3:$AN$18,0),
                    MATCH($C$6,Hulpsheets!$AO$3:$AR$3,0)
                ),
                ""
            ),
            IFERROR(
                INDEX(Hulpsheets!$AH$3:$AK$18,
                    MATCH($C$9,Hulpsheets!$AG$3:$AG$18,0),
                    MATCH($C$6,Hulpsheets!$AH$3:$AK$3,0)
                ),
                ""
            )
        ),
        IF($L44="Niet-economische activiteit",
            100%,
            IF(Basisgegevens!$C$5="Ja",
                IFERROR(
                    INDEX(Hulpsheets!$AO$3:$AR$18,
                        MATCH($C$9,Hulpsheets!$AN$3:$AN$18,0),
                        MATCH($C$6,Hulpsheets!$AO$3:$AR$3,0)
                    ),
                    ""
                ),
                IFERROR(
                    INDEX(Hulpsheets!$AH$3:$AK$18,
                        MATCH($C$9,Hulpsheets!$AG$3:$AG$18,0),
                        MATCH($C$6,Hulpsheets!$AH$3:$AK$3,0)
                    ),
                    ""
                )
            )
        )
    )
)</f>
        <v/>
      </c>
      <c r="N44" s="397">
        <f t="shared" si="13"/>
        <v>0</v>
      </c>
      <c r="O44" s="77" t="str">
        <f t="shared" ref="O44:O67" si="17">IFERROR(N44*M44,"")</f>
        <v/>
      </c>
      <c r="P44" s="81" t="str">
        <f t="shared" ref="P44:P67" si="18">IFERROR(N44-O44,"")</f>
        <v/>
      </c>
      <c r="R44" s="404"/>
      <c r="S44" s="403" t="str">
        <f t="shared" ref="S44:S67" si="19">IFERROR($R44*(1-$M44),"")</f>
        <v/>
      </c>
      <c r="T44" s="130" t="str">
        <f t="shared" ref="T44:T67" si="20">IFERROR(R44-S44,"")</f>
        <v/>
      </c>
      <c r="U44" s="70"/>
      <c r="V44" s="404"/>
      <c r="W44" s="70"/>
      <c r="X44" s="404"/>
      <c r="Z44" s="407" t="str">
        <f t="shared" ref="Z44:Z66" si="21">IFERROR($V44*(1-$M44),"")</f>
        <v/>
      </c>
      <c r="AA44" s="130" t="str">
        <f t="shared" si="14"/>
        <v/>
      </c>
      <c r="AB44" s="407" t="str">
        <f t="shared" si="15"/>
        <v/>
      </c>
      <c r="AC44" s="130" t="str">
        <f t="shared" si="16"/>
        <v/>
      </c>
      <c r="AD44" s="461"/>
    </row>
    <row r="45" spans="1:30" x14ac:dyDescent="0.2">
      <c r="A45" s="6"/>
      <c r="B45" s="500"/>
      <c r="C45" s="501"/>
      <c r="D45" s="501"/>
      <c r="E45" s="501"/>
      <c r="F45" s="501"/>
      <c r="G45" s="501"/>
      <c r="H45" s="501"/>
      <c r="I45" s="502"/>
      <c r="J45" s="139"/>
      <c r="K45" s="254"/>
      <c r="L45" s="429" t="s">
        <v>120</v>
      </c>
      <c r="M45" s="257" t="str">
        <f>IF(LEN($C$5)&lt;=1,
    "",
    IF(
        OR($C$5="Overige (zorg-)instellingen",$C$5="Onderneming"),
        IF(Basisgegevens!$C$5="Ja",
            IFERROR(
                INDEX(Hulpsheets!$AO$3:$AR$18,
                    MATCH($C$9,Hulpsheets!$AN$3:$AN$18,0),
                    MATCH($C$6,Hulpsheets!$AO$3:$AR$3,0)
                ),
                ""
            ),
            IFERROR(
                INDEX(Hulpsheets!$AH$3:$AK$18,
                    MATCH($C$9,Hulpsheets!$AG$3:$AG$18,0),
                    MATCH($C$6,Hulpsheets!$AH$3:$AK$3,0)
                ),
                ""
            )
        ),
        IF($L45="Niet-economische activiteit",
            100%,
            IF(Basisgegevens!$C$5="Ja",
                IFERROR(
                    INDEX(Hulpsheets!$AO$3:$AR$18,
                        MATCH($C$9,Hulpsheets!$AN$3:$AN$18,0),
                        MATCH($C$6,Hulpsheets!$AO$3:$AR$3,0)
                    ),
                    ""
                ),
                IFERROR(
                    INDEX(Hulpsheets!$AH$3:$AK$18,
                        MATCH($C$9,Hulpsheets!$AG$3:$AG$18,0),
                        MATCH($C$6,Hulpsheets!$AH$3:$AK$3,0)
                    ),
                    ""
                )
            )
        )
    )
)</f>
        <v/>
      </c>
      <c r="N45" s="397">
        <f t="shared" si="13"/>
        <v>0</v>
      </c>
      <c r="O45" s="77" t="str">
        <f t="shared" si="17"/>
        <v/>
      </c>
      <c r="P45" s="81" t="str">
        <f t="shared" si="18"/>
        <v/>
      </c>
      <c r="R45" s="404"/>
      <c r="S45" s="403" t="str">
        <f t="shared" si="19"/>
        <v/>
      </c>
      <c r="T45" s="130" t="str">
        <f t="shared" si="20"/>
        <v/>
      </c>
      <c r="U45" s="70"/>
      <c r="V45" s="404"/>
      <c r="W45" s="70"/>
      <c r="X45" s="404"/>
      <c r="Z45" s="407" t="str">
        <f t="shared" si="21"/>
        <v/>
      </c>
      <c r="AA45" s="130" t="str">
        <f t="shared" si="14"/>
        <v/>
      </c>
      <c r="AB45" s="407" t="str">
        <f t="shared" si="15"/>
        <v/>
      </c>
      <c r="AC45" s="130" t="str">
        <f t="shared" si="16"/>
        <v/>
      </c>
      <c r="AD45" s="461"/>
    </row>
    <row r="46" spans="1:30" x14ac:dyDescent="0.2">
      <c r="A46" s="6"/>
      <c r="B46" s="500"/>
      <c r="C46" s="501"/>
      <c r="D46" s="501"/>
      <c r="E46" s="501"/>
      <c r="F46" s="501"/>
      <c r="G46" s="501"/>
      <c r="H46" s="501"/>
      <c r="I46" s="502"/>
      <c r="J46" s="139"/>
      <c r="K46" s="254"/>
      <c r="L46" s="429" t="s">
        <v>120</v>
      </c>
      <c r="M46" s="257" t="str">
        <f>IF(LEN($C$5)&lt;=1,
    "",
    IF(
        OR($C$5="Overige (zorg-)instellingen",$C$5="Onderneming"),
        IF(Basisgegevens!$C$5="Ja",
            IFERROR(
                INDEX(Hulpsheets!$AO$3:$AR$18,
                    MATCH($C$9,Hulpsheets!$AN$3:$AN$18,0),
                    MATCH($C$6,Hulpsheets!$AO$3:$AR$3,0)
                ),
                ""
            ),
            IFERROR(
                INDEX(Hulpsheets!$AH$3:$AK$18,
                    MATCH($C$9,Hulpsheets!$AG$3:$AG$18,0),
                    MATCH($C$6,Hulpsheets!$AH$3:$AK$3,0)
                ),
                ""
            )
        ),
        IF($L46="Niet-economische activiteit",
            100%,
            IF(Basisgegevens!$C$5="Ja",
                IFERROR(
                    INDEX(Hulpsheets!$AO$3:$AR$18,
                        MATCH($C$9,Hulpsheets!$AN$3:$AN$18,0),
                        MATCH($C$6,Hulpsheets!$AO$3:$AR$3,0)
                    ),
                    ""
                ),
                IFERROR(
                    INDEX(Hulpsheets!$AH$3:$AK$18,
                        MATCH($C$9,Hulpsheets!$AG$3:$AG$18,0),
                        MATCH($C$6,Hulpsheets!$AH$3:$AK$3,0)
                    ),
                    ""
                )
            )
        )
    )
)</f>
        <v/>
      </c>
      <c r="N46" s="397">
        <f t="shared" si="13"/>
        <v>0</v>
      </c>
      <c r="O46" s="77" t="str">
        <f t="shared" si="17"/>
        <v/>
      </c>
      <c r="P46" s="81" t="str">
        <f t="shared" si="18"/>
        <v/>
      </c>
      <c r="R46" s="404"/>
      <c r="S46" s="403" t="str">
        <f t="shared" si="19"/>
        <v/>
      </c>
      <c r="T46" s="130" t="str">
        <f t="shared" si="20"/>
        <v/>
      </c>
      <c r="U46" s="70"/>
      <c r="V46" s="404"/>
      <c r="W46" s="70"/>
      <c r="X46" s="404"/>
      <c r="Z46" s="407" t="str">
        <f t="shared" si="21"/>
        <v/>
      </c>
      <c r="AA46" s="130" t="str">
        <f t="shared" si="14"/>
        <v/>
      </c>
      <c r="AB46" s="407" t="str">
        <f t="shared" si="15"/>
        <v/>
      </c>
      <c r="AC46" s="130" t="str">
        <f t="shared" si="16"/>
        <v/>
      </c>
      <c r="AD46" s="461"/>
    </row>
    <row r="47" spans="1:30" x14ac:dyDescent="0.2">
      <c r="A47" s="6"/>
      <c r="B47" s="500"/>
      <c r="C47" s="501"/>
      <c r="D47" s="501"/>
      <c r="E47" s="501"/>
      <c r="F47" s="501"/>
      <c r="G47" s="501"/>
      <c r="H47" s="501"/>
      <c r="I47" s="502"/>
      <c r="J47" s="139"/>
      <c r="K47" s="254"/>
      <c r="L47" s="429" t="s">
        <v>120</v>
      </c>
      <c r="M47" s="257" t="str">
        <f>IF(LEN($C$5)&lt;=1,
    "",
    IF(
        OR($C$5="Overige (zorg-)instellingen",$C$5="Onderneming"),
        IF(Basisgegevens!$C$5="Ja",
            IFERROR(
                INDEX(Hulpsheets!$AO$3:$AR$18,
                    MATCH($C$9,Hulpsheets!$AN$3:$AN$18,0),
                    MATCH($C$6,Hulpsheets!$AO$3:$AR$3,0)
                ),
                ""
            ),
            IFERROR(
                INDEX(Hulpsheets!$AH$3:$AK$18,
                    MATCH($C$9,Hulpsheets!$AG$3:$AG$18,0),
                    MATCH($C$6,Hulpsheets!$AH$3:$AK$3,0)
                ),
                ""
            )
        ),
        IF($L47="Niet-economische activiteit",
            100%,
            IF(Basisgegevens!$C$5="Ja",
                IFERROR(
                    INDEX(Hulpsheets!$AO$3:$AR$18,
                        MATCH($C$9,Hulpsheets!$AN$3:$AN$18,0),
                        MATCH($C$6,Hulpsheets!$AO$3:$AR$3,0)
                    ),
                    ""
                ),
                IFERROR(
                    INDEX(Hulpsheets!$AH$3:$AK$18,
                        MATCH($C$9,Hulpsheets!$AG$3:$AG$18,0),
                        MATCH($C$6,Hulpsheets!$AH$3:$AK$3,0)
                    ),
                    ""
                )
            )
        )
    )
)</f>
        <v/>
      </c>
      <c r="N47" s="397">
        <f t="shared" si="13"/>
        <v>0</v>
      </c>
      <c r="O47" s="77" t="str">
        <f t="shared" si="17"/>
        <v/>
      </c>
      <c r="P47" s="81" t="str">
        <f t="shared" si="18"/>
        <v/>
      </c>
      <c r="R47" s="404"/>
      <c r="S47" s="403" t="str">
        <f t="shared" si="19"/>
        <v/>
      </c>
      <c r="T47" s="130" t="str">
        <f t="shared" si="20"/>
        <v/>
      </c>
      <c r="U47" s="70"/>
      <c r="V47" s="404"/>
      <c r="W47" s="70"/>
      <c r="X47" s="404"/>
      <c r="Z47" s="407" t="str">
        <f t="shared" si="21"/>
        <v/>
      </c>
      <c r="AA47" s="130" t="str">
        <f t="shared" si="14"/>
        <v/>
      </c>
      <c r="AB47" s="407" t="str">
        <f t="shared" si="15"/>
        <v/>
      </c>
      <c r="AC47" s="130" t="str">
        <f t="shared" si="16"/>
        <v/>
      </c>
      <c r="AD47" s="461"/>
    </row>
    <row r="48" spans="1:30" x14ac:dyDescent="0.2">
      <c r="A48" s="6"/>
      <c r="B48" s="500"/>
      <c r="C48" s="501"/>
      <c r="D48" s="501"/>
      <c r="E48" s="501"/>
      <c r="F48" s="501"/>
      <c r="G48" s="501"/>
      <c r="H48" s="501"/>
      <c r="I48" s="502"/>
      <c r="J48" s="139"/>
      <c r="K48" s="254"/>
      <c r="L48" s="429" t="s">
        <v>120</v>
      </c>
      <c r="M48" s="257" t="str">
        <f>IF(LEN($C$5)&lt;=1,
    "",
    IF(
        OR($C$5="Overige (zorg-)instellingen",$C$5="Onderneming"),
        IF(Basisgegevens!$C$5="Ja",
            IFERROR(
                INDEX(Hulpsheets!$AO$3:$AR$18,
                    MATCH($C$9,Hulpsheets!$AN$3:$AN$18,0),
                    MATCH($C$6,Hulpsheets!$AO$3:$AR$3,0)
                ),
                ""
            ),
            IFERROR(
                INDEX(Hulpsheets!$AH$3:$AK$18,
                    MATCH($C$9,Hulpsheets!$AG$3:$AG$18,0),
                    MATCH($C$6,Hulpsheets!$AH$3:$AK$3,0)
                ),
                ""
            )
        ),
        IF($L48="Niet-economische activiteit",
            100%,
            IF(Basisgegevens!$C$5="Ja",
                IFERROR(
                    INDEX(Hulpsheets!$AO$3:$AR$18,
                        MATCH($C$9,Hulpsheets!$AN$3:$AN$18,0),
                        MATCH($C$6,Hulpsheets!$AO$3:$AR$3,0)
                    ),
                    ""
                ),
                IFERROR(
                    INDEX(Hulpsheets!$AH$3:$AK$18,
                        MATCH($C$9,Hulpsheets!$AG$3:$AG$18,0),
                        MATCH($C$6,Hulpsheets!$AH$3:$AK$3,0)
                    ),
                    ""
                )
            )
        )
    )
)</f>
        <v/>
      </c>
      <c r="N48" s="397">
        <f t="shared" si="13"/>
        <v>0</v>
      </c>
      <c r="O48" s="77" t="str">
        <f t="shared" si="17"/>
        <v/>
      </c>
      <c r="P48" s="81" t="str">
        <f t="shared" si="18"/>
        <v/>
      </c>
      <c r="R48" s="404"/>
      <c r="S48" s="403" t="str">
        <f t="shared" si="19"/>
        <v/>
      </c>
      <c r="T48" s="130" t="str">
        <f t="shared" si="20"/>
        <v/>
      </c>
      <c r="U48" s="70"/>
      <c r="V48" s="404"/>
      <c r="W48" s="70"/>
      <c r="X48" s="404"/>
      <c r="Z48" s="407" t="str">
        <f t="shared" si="21"/>
        <v/>
      </c>
      <c r="AA48" s="130" t="str">
        <f t="shared" si="14"/>
        <v/>
      </c>
      <c r="AB48" s="407" t="str">
        <f t="shared" si="15"/>
        <v/>
      </c>
      <c r="AC48" s="130" t="str">
        <f t="shared" si="16"/>
        <v/>
      </c>
      <c r="AD48" s="461"/>
    </row>
    <row r="49" spans="1:30" x14ac:dyDescent="0.2">
      <c r="A49" s="6"/>
      <c r="B49" s="500"/>
      <c r="C49" s="501"/>
      <c r="D49" s="501"/>
      <c r="E49" s="501"/>
      <c r="F49" s="501"/>
      <c r="G49" s="501"/>
      <c r="H49" s="501"/>
      <c r="I49" s="502"/>
      <c r="J49" s="139"/>
      <c r="K49" s="254"/>
      <c r="L49" s="429" t="s">
        <v>120</v>
      </c>
      <c r="M49" s="257" t="str">
        <f>IF(LEN($C$5)&lt;=1,
    "",
    IF(
        OR($C$5="Overige (zorg-)instellingen",$C$5="Onderneming"),
        IF(Basisgegevens!$C$5="Ja",
            IFERROR(
                INDEX(Hulpsheets!$AO$3:$AR$18,
                    MATCH($C$9,Hulpsheets!$AN$3:$AN$18,0),
                    MATCH($C$6,Hulpsheets!$AO$3:$AR$3,0)
                ),
                ""
            ),
            IFERROR(
                INDEX(Hulpsheets!$AH$3:$AK$18,
                    MATCH($C$9,Hulpsheets!$AG$3:$AG$18,0),
                    MATCH($C$6,Hulpsheets!$AH$3:$AK$3,0)
                ),
                ""
            )
        ),
        IF($L49="Niet-economische activiteit",
            100%,
            IF(Basisgegevens!$C$5="Ja",
                IFERROR(
                    INDEX(Hulpsheets!$AO$3:$AR$18,
                        MATCH($C$9,Hulpsheets!$AN$3:$AN$18,0),
                        MATCH($C$6,Hulpsheets!$AO$3:$AR$3,0)
                    ),
                    ""
                ),
                IFERROR(
                    INDEX(Hulpsheets!$AH$3:$AK$18,
                        MATCH($C$9,Hulpsheets!$AG$3:$AG$18,0),
                        MATCH($C$6,Hulpsheets!$AH$3:$AK$3,0)
                    ),
                    ""
                )
            )
        )
    )
)</f>
        <v/>
      </c>
      <c r="N49" s="397">
        <f t="shared" si="13"/>
        <v>0</v>
      </c>
      <c r="O49" s="77" t="str">
        <f t="shared" si="17"/>
        <v/>
      </c>
      <c r="P49" s="81" t="str">
        <f t="shared" si="18"/>
        <v/>
      </c>
      <c r="R49" s="404"/>
      <c r="S49" s="403" t="str">
        <f t="shared" si="19"/>
        <v/>
      </c>
      <c r="T49" s="130" t="str">
        <f t="shared" si="20"/>
        <v/>
      </c>
      <c r="U49" s="70"/>
      <c r="V49" s="404"/>
      <c r="W49" s="70"/>
      <c r="X49" s="404"/>
      <c r="Z49" s="407" t="str">
        <f t="shared" si="21"/>
        <v/>
      </c>
      <c r="AA49" s="130" t="str">
        <f t="shared" si="14"/>
        <v/>
      </c>
      <c r="AB49" s="407" t="str">
        <f t="shared" si="15"/>
        <v/>
      </c>
      <c r="AC49" s="130" t="str">
        <f t="shared" si="16"/>
        <v/>
      </c>
      <c r="AD49" s="461"/>
    </row>
    <row r="50" spans="1:30" x14ac:dyDescent="0.2">
      <c r="A50" s="6"/>
      <c r="B50" s="500"/>
      <c r="C50" s="501"/>
      <c r="D50" s="501"/>
      <c r="E50" s="501"/>
      <c r="F50" s="501"/>
      <c r="G50" s="501"/>
      <c r="H50" s="501"/>
      <c r="I50" s="502"/>
      <c r="J50" s="139"/>
      <c r="K50" s="254"/>
      <c r="L50" s="429" t="s">
        <v>120</v>
      </c>
      <c r="M50" s="257" t="str">
        <f>IF(LEN($C$5)&lt;=1,
    "",
    IF(
        OR($C$5="Overige (zorg-)instellingen",$C$5="Onderneming"),
        IF(Basisgegevens!$C$5="Ja",
            IFERROR(
                INDEX(Hulpsheets!$AO$3:$AR$18,
                    MATCH($C$9,Hulpsheets!$AN$3:$AN$18,0),
                    MATCH($C$6,Hulpsheets!$AO$3:$AR$3,0)
                ),
                ""
            ),
            IFERROR(
                INDEX(Hulpsheets!$AH$3:$AK$18,
                    MATCH($C$9,Hulpsheets!$AG$3:$AG$18,0),
                    MATCH($C$6,Hulpsheets!$AH$3:$AK$3,0)
                ),
                ""
            )
        ),
        IF($L50="Niet-economische activiteit",
            100%,
            IF(Basisgegevens!$C$5="Ja",
                IFERROR(
                    INDEX(Hulpsheets!$AO$3:$AR$18,
                        MATCH($C$9,Hulpsheets!$AN$3:$AN$18,0),
                        MATCH($C$6,Hulpsheets!$AO$3:$AR$3,0)
                    ),
                    ""
                ),
                IFERROR(
                    INDEX(Hulpsheets!$AH$3:$AK$18,
                        MATCH($C$9,Hulpsheets!$AG$3:$AG$18,0),
                        MATCH($C$6,Hulpsheets!$AH$3:$AK$3,0)
                    ),
                    ""
                )
            )
        )
    )
)</f>
        <v/>
      </c>
      <c r="N50" s="397">
        <f t="shared" si="13"/>
        <v>0</v>
      </c>
      <c r="O50" s="77" t="str">
        <f t="shared" si="17"/>
        <v/>
      </c>
      <c r="P50" s="81" t="str">
        <f t="shared" si="18"/>
        <v/>
      </c>
      <c r="R50" s="404"/>
      <c r="S50" s="403" t="str">
        <f t="shared" si="19"/>
        <v/>
      </c>
      <c r="T50" s="130" t="str">
        <f t="shared" si="20"/>
        <v/>
      </c>
      <c r="U50" s="70"/>
      <c r="V50" s="404"/>
      <c r="W50" s="70"/>
      <c r="X50" s="404"/>
      <c r="Z50" s="407" t="str">
        <f t="shared" si="21"/>
        <v/>
      </c>
      <c r="AA50" s="130" t="str">
        <f t="shared" si="14"/>
        <v/>
      </c>
      <c r="AB50" s="407" t="str">
        <f t="shared" si="15"/>
        <v/>
      </c>
      <c r="AC50" s="130" t="str">
        <f t="shared" si="16"/>
        <v/>
      </c>
      <c r="AD50" s="461"/>
    </row>
    <row r="51" spans="1:30" x14ac:dyDescent="0.2">
      <c r="A51" s="6"/>
      <c r="B51" s="500"/>
      <c r="C51" s="501"/>
      <c r="D51" s="501"/>
      <c r="E51" s="501"/>
      <c r="F51" s="501"/>
      <c r="G51" s="501"/>
      <c r="H51" s="501"/>
      <c r="I51" s="502"/>
      <c r="J51" s="139"/>
      <c r="K51" s="254"/>
      <c r="L51" s="429" t="s">
        <v>120</v>
      </c>
      <c r="M51" s="257" t="str">
        <f>IF(LEN($C$5)&lt;=1,
    "",
    IF(
        OR($C$5="Overige (zorg-)instellingen",$C$5="Onderneming"),
        IF(Basisgegevens!$C$5="Ja",
            IFERROR(
                INDEX(Hulpsheets!$AO$3:$AR$18,
                    MATCH($C$9,Hulpsheets!$AN$3:$AN$18,0),
                    MATCH($C$6,Hulpsheets!$AO$3:$AR$3,0)
                ),
                ""
            ),
            IFERROR(
                INDEX(Hulpsheets!$AH$3:$AK$18,
                    MATCH($C$9,Hulpsheets!$AG$3:$AG$18,0),
                    MATCH($C$6,Hulpsheets!$AH$3:$AK$3,0)
                ),
                ""
            )
        ),
        IF($L51="Niet-economische activiteit",
            100%,
            IF(Basisgegevens!$C$5="Ja",
                IFERROR(
                    INDEX(Hulpsheets!$AO$3:$AR$18,
                        MATCH($C$9,Hulpsheets!$AN$3:$AN$18,0),
                        MATCH($C$6,Hulpsheets!$AO$3:$AR$3,0)
                    ),
                    ""
                ),
                IFERROR(
                    INDEX(Hulpsheets!$AH$3:$AK$18,
                        MATCH($C$9,Hulpsheets!$AG$3:$AG$18,0),
                        MATCH($C$6,Hulpsheets!$AH$3:$AK$3,0)
                    ),
                    ""
                )
            )
        )
    )
)</f>
        <v/>
      </c>
      <c r="N51" s="397">
        <f t="shared" si="13"/>
        <v>0</v>
      </c>
      <c r="O51" s="77" t="str">
        <f t="shared" si="17"/>
        <v/>
      </c>
      <c r="P51" s="81" t="str">
        <f t="shared" si="18"/>
        <v/>
      </c>
      <c r="R51" s="404"/>
      <c r="S51" s="403" t="str">
        <f t="shared" si="19"/>
        <v/>
      </c>
      <c r="T51" s="130" t="str">
        <f t="shared" si="20"/>
        <v/>
      </c>
      <c r="U51" s="70"/>
      <c r="V51" s="404"/>
      <c r="W51" s="70"/>
      <c r="X51" s="404"/>
      <c r="Z51" s="407" t="str">
        <f t="shared" si="21"/>
        <v/>
      </c>
      <c r="AA51" s="130" t="str">
        <f t="shared" si="14"/>
        <v/>
      </c>
      <c r="AB51" s="407" t="str">
        <f t="shared" si="15"/>
        <v/>
      </c>
      <c r="AC51" s="130" t="str">
        <f t="shared" si="16"/>
        <v/>
      </c>
      <c r="AD51" s="461"/>
    </row>
    <row r="52" spans="1:30" x14ac:dyDescent="0.2">
      <c r="A52" s="6"/>
      <c r="B52" s="500"/>
      <c r="C52" s="501"/>
      <c r="D52" s="501"/>
      <c r="E52" s="501"/>
      <c r="F52" s="501"/>
      <c r="G52" s="501"/>
      <c r="H52" s="501"/>
      <c r="I52" s="502"/>
      <c r="J52" s="139"/>
      <c r="K52" s="254"/>
      <c r="L52" s="429" t="s">
        <v>120</v>
      </c>
      <c r="M52" s="257" t="str">
        <f>IF(LEN($C$5)&lt;=1,
    "",
    IF(
        OR($C$5="Overige (zorg-)instellingen",$C$5="Onderneming"),
        IF(Basisgegevens!$C$5="Ja",
            IFERROR(
                INDEX(Hulpsheets!$AO$3:$AR$18,
                    MATCH($C$9,Hulpsheets!$AN$3:$AN$18,0),
                    MATCH($C$6,Hulpsheets!$AO$3:$AR$3,0)
                ),
                ""
            ),
            IFERROR(
                INDEX(Hulpsheets!$AH$3:$AK$18,
                    MATCH($C$9,Hulpsheets!$AG$3:$AG$18,0),
                    MATCH($C$6,Hulpsheets!$AH$3:$AK$3,0)
                ),
                ""
            )
        ),
        IF($L52="Niet-economische activiteit",
            100%,
            IF(Basisgegevens!$C$5="Ja",
                IFERROR(
                    INDEX(Hulpsheets!$AO$3:$AR$18,
                        MATCH($C$9,Hulpsheets!$AN$3:$AN$18,0),
                        MATCH($C$6,Hulpsheets!$AO$3:$AR$3,0)
                    ),
                    ""
                ),
                IFERROR(
                    INDEX(Hulpsheets!$AH$3:$AK$18,
                        MATCH($C$9,Hulpsheets!$AG$3:$AG$18,0),
                        MATCH($C$6,Hulpsheets!$AH$3:$AK$3,0)
                    ),
                    ""
                )
            )
        )
    )
)</f>
        <v/>
      </c>
      <c r="N52" s="397">
        <f t="shared" si="13"/>
        <v>0</v>
      </c>
      <c r="O52" s="77" t="str">
        <f t="shared" si="17"/>
        <v/>
      </c>
      <c r="P52" s="81" t="str">
        <f t="shared" si="18"/>
        <v/>
      </c>
      <c r="R52" s="404"/>
      <c r="S52" s="403" t="str">
        <f t="shared" si="19"/>
        <v/>
      </c>
      <c r="T52" s="130" t="str">
        <f t="shared" si="20"/>
        <v/>
      </c>
      <c r="U52" s="70"/>
      <c r="V52" s="404"/>
      <c r="W52" s="70"/>
      <c r="X52" s="404"/>
      <c r="Z52" s="407" t="str">
        <f t="shared" si="21"/>
        <v/>
      </c>
      <c r="AA52" s="130" t="str">
        <f t="shared" si="14"/>
        <v/>
      </c>
      <c r="AB52" s="407" t="str">
        <f t="shared" si="15"/>
        <v/>
      </c>
      <c r="AC52" s="130" t="str">
        <f t="shared" si="16"/>
        <v/>
      </c>
      <c r="AD52" s="461"/>
    </row>
    <row r="53" spans="1:30" x14ac:dyDescent="0.2">
      <c r="A53" s="6"/>
      <c r="B53" s="500"/>
      <c r="C53" s="501"/>
      <c r="D53" s="501"/>
      <c r="E53" s="501"/>
      <c r="F53" s="501"/>
      <c r="G53" s="501"/>
      <c r="H53" s="501"/>
      <c r="I53" s="502"/>
      <c r="J53" s="139"/>
      <c r="K53" s="254"/>
      <c r="L53" s="429" t="s">
        <v>120</v>
      </c>
      <c r="M53" s="257" t="str">
        <f>IF(LEN($C$5)&lt;=1,
    "",
    IF(
        OR($C$5="Overige (zorg-)instellingen",$C$5="Onderneming"),
        IF(Basisgegevens!$C$5="Ja",
            IFERROR(
                INDEX(Hulpsheets!$AO$3:$AR$18,
                    MATCH($C$9,Hulpsheets!$AN$3:$AN$18,0),
                    MATCH($C$6,Hulpsheets!$AO$3:$AR$3,0)
                ),
                ""
            ),
            IFERROR(
                INDEX(Hulpsheets!$AH$3:$AK$18,
                    MATCH($C$9,Hulpsheets!$AG$3:$AG$18,0),
                    MATCH($C$6,Hulpsheets!$AH$3:$AK$3,0)
                ),
                ""
            )
        ),
        IF($L53="Niet-economische activiteit",
            100%,
            IF(Basisgegevens!$C$5="Ja",
                IFERROR(
                    INDEX(Hulpsheets!$AO$3:$AR$18,
                        MATCH($C$9,Hulpsheets!$AN$3:$AN$18,0),
                        MATCH($C$6,Hulpsheets!$AO$3:$AR$3,0)
                    ),
                    ""
                ),
                IFERROR(
                    INDEX(Hulpsheets!$AH$3:$AK$18,
                        MATCH($C$9,Hulpsheets!$AG$3:$AG$18,0),
                        MATCH($C$6,Hulpsheets!$AH$3:$AK$3,0)
                    ),
                    ""
                )
            )
        )
    )
)</f>
        <v/>
      </c>
      <c r="N53" s="397">
        <f t="shared" si="13"/>
        <v>0</v>
      </c>
      <c r="O53" s="77" t="str">
        <f t="shared" si="17"/>
        <v/>
      </c>
      <c r="P53" s="81" t="str">
        <f t="shared" si="18"/>
        <v/>
      </c>
      <c r="R53" s="404"/>
      <c r="S53" s="403" t="str">
        <f t="shared" si="19"/>
        <v/>
      </c>
      <c r="T53" s="130" t="str">
        <f t="shared" si="20"/>
        <v/>
      </c>
      <c r="U53" s="70"/>
      <c r="V53" s="404"/>
      <c r="W53" s="70"/>
      <c r="X53" s="404"/>
      <c r="Z53" s="407" t="str">
        <f t="shared" si="21"/>
        <v/>
      </c>
      <c r="AA53" s="130" t="str">
        <f t="shared" si="14"/>
        <v/>
      </c>
      <c r="AB53" s="407" t="str">
        <f t="shared" si="15"/>
        <v/>
      </c>
      <c r="AC53" s="130" t="str">
        <f t="shared" si="16"/>
        <v/>
      </c>
      <c r="AD53" s="461"/>
    </row>
    <row r="54" spans="1:30" x14ac:dyDescent="0.2">
      <c r="A54" s="6"/>
      <c r="B54" s="500"/>
      <c r="C54" s="501"/>
      <c r="D54" s="501"/>
      <c r="E54" s="501"/>
      <c r="F54" s="501"/>
      <c r="G54" s="501"/>
      <c r="H54" s="501"/>
      <c r="I54" s="502"/>
      <c r="J54" s="139"/>
      <c r="K54" s="254"/>
      <c r="L54" s="429" t="s">
        <v>120</v>
      </c>
      <c r="M54" s="257" t="str">
        <f>IF(LEN($C$5)&lt;=1,
    "",
    IF(
        OR($C$5="Overige (zorg-)instellingen",$C$5="Onderneming"),
        IF(Basisgegevens!$C$5="Ja",
            IFERROR(
                INDEX(Hulpsheets!$AO$3:$AR$18,
                    MATCH($C$9,Hulpsheets!$AN$3:$AN$18,0),
                    MATCH($C$6,Hulpsheets!$AO$3:$AR$3,0)
                ),
                ""
            ),
            IFERROR(
                INDEX(Hulpsheets!$AH$3:$AK$18,
                    MATCH($C$9,Hulpsheets!$AG$3:$AG$18,0),
                    MATCH($C$6,Hulpsheets!$AH$3:$AK$3,0)
                ),
                ""
            )
        ),
        IF($L54="Niet-economische activiteit",
            100%,
            IF(Basisgegevens!$C$5="Ja",
                IFERROR(
                    INDEX(Hulpsheets!$AO$3:$AR$18,
                        MATCH($C$9,Hulpsheets!$AN$3:$AN$18,0),
                        MATCH($C$6,Hulpsheets!$AO$3:$AR$3,0)
                    ),
                    ""
                ),
                IFERROR(
                    INDEX(Hulpsheets!$AH$3:$AK$18,
                        MATCH($C$9,Hulpsheets!$AG$3:$AG$18,0),
                        MATCH($C$6,Hulpsheets!$AH$3:$AK$3,0)
                    ),
                    ""
                )
            )
        )
    )
)</f>
        <v/>
      </c>
      <c r="N54" s="397">
        <f t="shared" si="13"/>
        <v>0</v>
      </c>
      <c r="O54" s="77" t="str">
        <f t="shared" si="17"/>
        <v/>
      </c>
      <c r="P54" s="81" t="str">
        <f t="shared" si="18"/>
        <v/>
      </c>
      <c r="R54" s="404"/>
      <c r="S54" s="403" t="str">
        <f t="shared" si="19"/>
        <v/>
      </c>
      <c r="T54" s="130" t="str">
        <f t="shared" si="20"/>
        <v/>
      </c>
      <c r="U54" s="70"/>
      <c r="V54" s="404"/>
      <c r="W54" s="70"/>
      <c r="X54" s="404"/>
      <c r="Z54" s="407" t="str">
        <f t="shared" si="21"/>
        <v/>
      </c>
      <c r="AA54" s="130" t="str">
        <f t="shared" si="14"/>
        <v/>
      </c>
      <c r="AB54" s="407" t="str">
        <f t="shared" si="15"/>
        <v/>
      </c>
      <c r="AC54" s="130" t="str">
        <f t="shared" si="16"/>
        <v/>
      </c>
      <c r="AD54" s="461"/>
    </row>
    <row r="55" spans="1:30" x14ac:dyDescent="0.2">
      <c r="A55" s="6"/>
      <c r="B55" s="500"/>
      <c r="C55" s="501"/>
      <c r="D55" s="501"/>
      <c r="E55" s="501"/>
      <c r="F55" s="501"/>
      <c r="G55" s="501"/>
      <c r="H55" s="501"/>
      <c r="I55" s="502"/>
      <c r="J55" s="139"/>
      <c r="K55" s="254"/>
      <c r="L55" s="429" t="s">
        <v>120</v>
      </c>
      <c r="M55" s="257" t="str">
        <f>IF(LEN($C$5)&lt;=1,
    "",
    IF(
        OR($C$5="Overige (zorg-)instellingen",$C$5="Onderneming"),
        IF(Basisgegevens!$C$5="Ja",
            IFERROR(
                INDEX(Hulpsheets!$AO$3:$AR$18,
                    MATCH($C$9,Hulpsheets!$AN$3:$AN$18,0),
                    MATCH($C$6,Hulpsheets!$AO$3:$AR$3,0)
                ),
                ""
            ),
            IFERROR(
                INDEX(Hulpsheets!$AH$3:$AK$18,
                    MATCH($C$9,Hulpsheets!$AG$3:$AG$18,0),
                    MATCH($C$6,Hulpsheets!$AH$3:$AK$3,0)
                ),
                ""
            )
        ),
        IF($L55="Niet-economische activiteit",
            100%,
            IF(Basisgegevens!$C$5="Ja",
                IFERROR(
                    INDEX(Hulpsheets!$AO$3:$AR$18,
                        MATCH($C$9,Hulpsheets!$AN$3:$AN$18,0),
                        MATCH($C$6,Hulpsheets!$AO$3:$AR$3,0)
                    ),
                    ""
                ),
                IFERROR(
                    INDEX(Hulpsheets!$AH$3:$AK$18,
                        MATCH($C$9,Hulpsheets!$AG$3:$AG$18,0),
                        MATCH($C$6,Hulpsheets!$AH$3:$AK$3,0)
                    ),
                    ""
                )
            )
        )
    )
)</f>
        <v/>
      </c>
      <c r="N55" s="397">
        <f t="shared" si="13"/>
        <v>0</v>
      </c>
      <c r="O55" s="77" t="str">
        <f t="shared" si="17"/>
        <v/>
      </c>
      <c r="P55" s="81" t="str">
        <f t="shared" si="18"/>
        <v/>
      </c>
      <c r="R55" s="404"/>
      <c r="S55" s="403" t="str">
        <f t="shared" si="19"/>
        <v/>
      </c>
      <c r="T55" s="130" t="str">
        <f t="shared" si="20"/>
        <v/>
      </c>
      <c r="U55" s="70"/>
      <c r="V55" s="404"/>
      <c r="W55" s="70"/>
      <c r="X55" s="404"/>
      <c r="Z55" s="407" t="str">
        <f t="shared" si="21"/>
        <v/>
      </c>
      <c r="AA55" s="130" t="str">
        <f t="shared" si="14"/>
        <v/>
      </c>
      <c r="AB55" s="407" t="str">
        <f t="shared" si="15"/>
        <v/>
      </c>
      <c r="AC55" s="130" t="str">
        <f t="shared" si="16"/>
        <v/>
      </c>
      <c r="AD55" s="461"/>
    </row>
    <row r="56" spans="1:30" x14ac:dyDescent="0.2">
      <c r="A56" s="6"/>
      <c r="B56" s="500"/>
      <c r="C56" s="501"/>
      <c r="D56" s="501"/>
      <c r="E56" s="501"/>
      <c r="F56" s="501"/>
      <c r="G56" s="501"/>
      <c r="H56" s="501"/>
      <c r="I56" s="502"/>
      <c r="J56" s="139"/>
      <c r="K56" s="254"/>
      <c r="L56" s="429" t="s">
        <v>120</v>
      </c>
      <c r="M56" s="257" t="str">
        <f>IF(LEN($C$5)&lt;=1,
    "",
    IF(
        OR($C$5="Overige (zorg-)instellingen",$C$5="Onderneming"),
        IF(Basisgegevens!$C$5="Ja",
            IFERROR(
                INDEX(Hulpsheets!$AO$3:$AR$18,
                    MATCH($C$9,Hulpsheets!$AN$3:$AN$18,0),
                    MATCH($C$6,Hulpsheets!$AO$3:$AR$3,0)
                ),
                ""
            ),
            IFERROR(
                INDEX(Hulpsheets!$AH$3:$AK$18,
                    MATCH($C$9,Hulpsheets!$AG$3:$AG$18,0),
                    MATCH($C$6,Hulpsheets!$AH$3:$AK$3,0)
                ),
                ""
            )
        ),
        IF($L56="Niet-economische activiteit",
            100%,
            IF(Basisgegevens!$C$5="Ja",
                IFERROR(
                    INDEX(Hulpsheets!$AO$3:$AR$18,
                        MATCH($C$9,Hulpsheets!$AN$3:$AN$18,0),
                        MATCH($C$6,Hulpsheets!$AO$3:$AR$3,0)
                    ),
                    ""
                ),
                IFERROR(
                    INDEX(Hulpsheets!$AH$3:$AK$18,
                        MATCH($C$9,Hulpsheets!$AG$3:$AG$18,0),
                        MATCH($C$6,Hulpsheets!$AH$3:$AK$3,0)
                    ),
                    ""
                )
            )
        )
    )
)</f>
        <v/>
      </c>
      <c r="N56" s="397">
        <f t="shared" si="13"/>
        <v>0</v>
      </c>
      <c r="O56" s="77" t="str">
        <f t="shared" si="17"/>
        <v/>
      </c>
      <c r="P56" s="81" t="str">
        <f t="shared" si="18"/>
        <v/>
      </c>
      <c r="R56" s="404"/>
      <c r="S56" s="403" t="str">
        <f t="shared" si="19"/>
        <v/>
      </c>
      <c r="T56" s="130" t="str">
        <f t="shared" si="20"/>
        <v/>
      </c>
      <c r="U56" s="70"/>
      <c r="V56" s="404"/>
      <c r="W56" s="70"/>
      <c r="X56" s="404"/>
      <c r="Z56" s="407" t="str">
        <f t="shared" si="21"/>
        <v/>
      </c>
      <c r="AA56" s="130" t="str">
        <f t="shared" si="14"/>
        <v/>
      </c>
      <c r="AB56" s="407" t="str">
        <f t="shared" si="15"/>
        <v/>
      </c>
      <c r="AC56" s="130" t="str">
        <f t="shared" si="16"/>
        <v/>
      </c>
      <c r="AD56" s="461"/>
    </row>
    <row r="57" spans="1:30" ht="13.5" thickBot="1" x14ac:dyDescent="0.25">
      <c r="A57" s="6"/>
      <c r="B57" s="500"/>
      <c r="C57" s="501"/>
      <c r="D57" s="501"/>
      <c r="E57" s="501"/>
      <c r="F57" s="501"/>
      <c r="G57" s="501"/>
      <c r="H57" s="501"/>
      <c r="I57" s="502"/>
      <c r="J57" s="139"/>
      <c r="K57" s="254"/>
      <c r="L57" s="429" t="s">
        <v>120</v>
      </c>
      <c r="M57" s="257" t="str">
        <f>IF(LEN($C$5)&lt;=1,
    "",
    IF(
        OR($C$5="Overige (zorg-)instellingen",$C$5="Onderneming"),
        IF(Basisgegevens!$C$5="Ja",
            IFERROR(
                INDEX(Hulpsheets!$AO$3:$AR$18,
                    MATCH($C$9,Hulpsheets!$AN$3:$AN$18,0),
                    MATCH($C$6,Hulpsheets!$AO$3:$AR$3,0)
                ),
                ""
            ),
            IFERROR(
                INDEX(Hulpsheets!$AH$3:$AK$18,
                    MATCH($C$9,Hulpsheets!$AG$3:$AG$18,0),
                    MATCH($C$6,Hulpsheets!$AH$3:$AK$3,0)
                ),
                ""
            )
        ),
        IF($L57="Niet-economische activiteit",
            100%,
            IF(Basisgegevens!$C$5="Ja",
                IFERROR(
                    INDEX(Hulpsheets!$AO$3:$AR$18,
                        MATCH($C$9,Hulpsheets!$AN$3:$AN$18,0),
                        MATCH($C$6,Hulpsheets!$AO$3:$AR$3,0)
                    ),
                    ""
                ),
                IFERROR(
                    INDEX(Hulpsheets!$AH$3:$AK$18,
                        MATCH($C$9,Hulpsheets!$AG$3:$AG$18,0),
                        MATCH($C$6,Hulpsheets!$AH$3:$AK$3,0)
                    ),
                    ""
                )
            )
        )
    )
)</f>
        <v/>
      </c>
      <c r="N57" s="397">
        <f t="shared" si="13"/>
        <v>0</v>
      </c>
      <c r="O57" s="77" t="str">
        <f t="shared" si="17"/>
        <v/>
      </c>
      <c r="P57" s="81" t="str">
        <f t="shared" si="18"/>
        <v/>
      </c>
      <c r="R57" s="404"/>
      <c r="S57" s="403" t="str">
        <f t="shared" si="19"/>
        <v/>
      </c>
      <c r="T57" s="130" t="str">
        <f t="shared" si="20"/>
        <v/>
      </c>
      <c r="U57" s="70"/>
      <c r="V57" s="404"/>
      <c r="W57" s="70"/>
      <c r="X57" s="404"/>
      <c r="Z57" s="407" t="str">
        <f t="shared" si="21"/>
        <v/>
      </c>
      <c r="AA57" s="130" t="str">
        <f t="shared" si="14"/>
        <v/>
      </c>
      <c r="AB57" s="407" t="str">
        <f t="shared" si="15"/>
        <v/>
      </c>
      <c r="AC57" s="130" t="str">
        <f t="shared" si="16"/>
        <v/>
      </c>
      <c r="AD57" s="461"/>
    </row>
    <row r="58" spans="1:30" ht="13.5" hidden="1" outlineLevel="1" thickBot="1" x14ac:dyDescent="0.25">
      <c r="A58" s="6"/>
      <c r="B58" s="500"/>
      <c r="C58" s="501"/>
      <c r="D58" s="501"/>
      <c r="E58" s="501"/>
      <c r="F58" s="501"/>
      <c r="G58" s="501"/>
      <c r="H58" s="501"/>
      <c r="I58" s="502"/>
      <c r="J58" s="139"/>
      <c r="K58" s="254"/>
      <c r="L58" s="429" t="s">
        <v>120</v>
      </c>
      <c r="M58" s="257" t="str">
        <f>IF(LEN($C$5)&lt;=1,
    "",
    IF(
        OR($C$5="Overige (zorg-)instellingen",$C$5="Onderneming"),
        IF(Basisgegevens!$C$5="Ja",
            IFERROR(
                INDEX(Hulpsheets!$AO$3:$AR$18,
                    MATCH($C$9,Hulpsheets!$AN$3:$AN$18,0),
                    MATCH($C$6,Hulpsheets!$AO$3:$AR$3,0)
                ),
                ""
            ),
            IFERROR(
                INDEX(Hulpsheets!$AH$3:$AK$18,
                    MATCH($C$9,Hulpsheets!$AG$3:$AG$18,0),
                    MATCH($C$6,Hulpsheets!$AH$3:$AK$3,0)
                ),
                ""
            )
        ),
        IF($L58="Niet-economische activiteit",
            100%,
            IF(Basisgegevens!$C$5="Ja",
                IFERROR(
                    INDEX(Hulpsheets!$AO$3:$AR$18,
                        MATCH($C$9,Hulpsheets!$AN$3:$AN$18,0),
                        MATCH($C$6,Hulpsheets!$AO$3:$AR$3,0)
                    ),
                    ""
                ),
                IFERROR(
                    INDEX(Hulpsheets!$AH$3:$AK$18,
                        MATCH($C$9,Hulpsheets!$AG$3:$AG$18,0),
                        MATCH($C$6,Hulpsheets!$AH$3:$AK$3,0)
                    ),
                    ""
                )
            )
        )
    )
)</f>
        <v/>
      </c>
      <c r="N58" s="397">
        <f t="shared" si="13"/>
        <v>0</v>
      </c>
      <c r="O58" s="77" t="str">
        <f t="shared" si="17"/>
        <v/>
      </c>
      <c r="P58" s="81" t="str">
        <f t="shared" si="18"/>
        <v/>
      </c>
      <c r="R58" s="404"/>
      <c r="S58" s="403" t="str">
        <f t="shared" si="19"/>
        <v/>
      </c>
      <c r="T58" s="130" t="str">
        <f t="shared" si="20"/>
        <v/>
      </c>
      <c r="U58" s="70"/>
      <c r="V58" s="404"/>
      <c r="W58" s="70"/>
      <c r="X58" s="404"/>
      <c r="Z58" s="407" t="str">
        <f t="shared" si="21"/>
        <v/>
      </c>
      <c r="AA58" s="130" t="str">
        <f t="shared" si="14"/>
        <v/>
      </c>
      <c r="AB58" s="407" t="str">
        <f t="shared" si="15"/>
        <v/>
      </c>
      <c r="AC58" s="130" t="str">
        <f t="shared" si="16"/>
        <v/>
      </c>
      <c r="AD58" s="461"/>
    </row>
    <row r="59" spans="1:30" ht="13.5" hidden="1" outlineLevel="1" thickBot="1" x14ac:dyDescent="0.25">
      <c r="A59" s="6"/>
      <c r="B59" s="500"/>
      <c r="C59" s="501"/>
      <c r="D59" s="501"/>
      <c r="E59" s="501"/>
      <c r="F59" s="501"/>
      <c r="G59" s="501"/>
      <c r="H59" s="501"/>
      <c r="I59" s="502"/>
      <c r="J59" s="139"/>
      <c r="K59" s="254"/>
      <c r="L59" s="429" t="s">
        <v>120</v>
      </c>
      <c r="M59" s="257" t="str">
        <f>IF(LEN($C$5)&lt;=1,
    "",
    IF(
        OR($C$5="Overige (zorg-)instellingen",$C$5="Onderneming"),
        IF(Basisgegevens!$C$5="Ja",
            IFERROR(
                INDEX(Hulpsheets!$AO$3:$AR$18,
                    MATCH($C$9,Hulpsheets!$AN$3:$AN$18,0),
                    MATCH($C$6,Hulpsheets!$AO$3:$AR$3,0)
                ),
                ""
            ),
            IFERROR(
                INDEX(Hulpsheets!$AH$3:$AK$18,
                    MATCH($C$9,Hulpsheets!$AG$3:$AG$18,0),
                    MATCH($C$6,Hulpsheets!$AH$3:$AK$3,0)
                ),
                ""
            )
        ),
        IF($L59="Niet-economische activiteit",
            100%,
            IF(Basisgegevens!$C$5="Ja",
                IFERROR(
                    INDEX(Hulpsheets!$AO$3:$AR$18,
                        MATCH($C$9,Hulpsheets!$AN$3:$AN$18,0),
                        MATCH($C$6,Hulpsheets!$AO$3:$AR$3,0)
                    ),
                    ""
                ),
                IFERROR(
                    INDEX(Hulpsheets!$AH$3:$AK$18,
                        MATCH($C$9,Hulpsheets!$AG$3:$AG$18,0),
                        MATCH($C$6,Hulpsheets!$AH$3:$AK$3,0)
                    ),
                    ""
                )
            )
        )
    )
)</f>
        <v/>
      </c>
      <c r="N59" s="397">
        <f t="shared" si="13"/>
        <v>0</v>
      </c>
      <c r="O59" s="77" t="str">
        <f t="shared" si="17"/>
        <v/>
      </c>
      <c r="P59" s="81" t="str">
        <f t="shared" si="18"/>
        <v/>
      </c>
      <c r="R59" s="404"/>
      <c r="S59" s="403" t="str">
        <f t="shared" si="19"/>
        <v/>
      </c>
      <c r="T59" s="130" t="str">
        <f t="shared" si="20"/>
        <v/>
      </c>
      <c r="U59" s="70"/>
      <c r="V59" s="404"/>
      <c r="W59" s="70"/>
      <c r="X59" s="404"/>
      <c r="Z59" s="407" t="str">
        <f t="shared" si="21"/>
        <v/>
      </c>
      <c r="AA59" s="130" t="str">
        <f t="shared" si="14"/>
        <v/>
      </c>
      <c r="AB59" s="407" t="str">
        <f t="shared" si="15"/>
        <v/>
      </c>
      <c r="AC59" s="130" t="str">
        <f t="shared" si="16"/>
        <v/>
      </c>
      <c r="AD59" s="461"/>
    </row>
    <row r="60" spans="1:30" ht="13.5" hidden="1" outlineLevel="1" thickBot="1" x14ac:dyDescent="0.25">
      <c r="A60" s="6"/>
      <c r="B60" s="500"/>
      <c r="C60" s="501"/>
      <c r="D60" s="501"/>
      <c r="E60" s="501"/>
      <c r="F60" s="501"/>
      <c r="G60" s="501"/>
      <c r="H60" s="501"/>
      <c r="I60" s="502"/>
      <c r="J60" s="139"/>
      <c r="K60" s="254"/>
      <c r="L60" s="429" t="s">
        <v>120</v>
      </c>
      <c r="M60" s="257" t="str">
        <f>IF(LEN($C$5)&lt;=1,
    "",
    IF(
        OR($C$5="Overige (zorg-)instellingen",$C$5="Onderneming"),
        IF(Basisgegevens!$C$5="Ja",
            IFERROR(
                INDEX(Hulpsheets!$AO$3:$AR$18,
                    MATCH($C$9,Hulpsheets!$AN$3:$AN$18,0),
                    MATCH($C$6,Hulpsheets!$AO$3:$AR$3,0)
                ),
                ""
            ),
            IFERROR(
                INDEX(Hulpsheets!$AH$3:$AK$18,
                    MATCH($C$9,Hulpsheets!$AG$3:$AG$18,0),
                    MATCH($C$6,Hulpsheets!$AH$3:$AK$3,0)
                ),
                ""
            )
        ),
        IF($L60="Niet-economische activiteit",
            100%,
            IF(Basisgegevens!$C$5="Ja",
                IFERROR(
                    INDEX(Hulpsheets!$AO$3:$AR$18,
                        MATCH($C$9,Hulpsheets!$AN$3:$AN$18,0),
                        MATCH($C$6,Hulpsheets!$AO$3:$AR$3,0)
                    ),
                    ""
                ),
                IFERROR(
                    INDEX(Hulpsheets!$AH$3:$AK$18,
                        MATCH($C$9,Hulpsheets!$AG$3:$AG$18,0),
                        MATCH($C$6,Hulpsheets!$AH$3:$AK$3,0)
                    ),
                    ""
                )
            )
        )
    )
)</f>
        <v/>
      </c>
      <c r="N60" s="397">
        <f t="shared" si="13"/>
        <v>0</v>
      </c>
      <c r="O60" s="77" t="str">
        <f t="shared" si="17"/>
        <v/>
      </c>
      <c r="P60" s="81" t="str">
        <f t="shared" si="18"/>
        <v/>
      </c>
      <c r="R60" s="404"/>
      <c r="S60" s="403" t="str">
        <f t="shared" si="19"/>
        <v/>
      </c>
      <c r="T60" s="130" t="str">
        <f t="shared" si="20"/>
        <v/>
      </c>
      <c r="U60" s="70"/>
      <c r="V60" s="404"/>
      <c r="W60" s="70"/>
      <c r="X60" s="404"/>
      <c r="Z60" s="407" t="str">
        <f t="shared" si="21"/>
        <v/>
      </c>
      <c r="AA60" s="130" t="str">
        <f t="shared" si="14"/>
        <v/>
      </c>
      <c r="AB60" s="407" t="str">
        <f t="shared" si="15"/>
        <v/>
      </c>
      <c r="AC60" s="130" t="str">
        <f t="shared" si="16"/>
        <v/>
      </c>
      <c r="AD60" s="461"/>
    </row>
    <row r="61" spans="1:30" ht="13.5" hidden="1" outlineLevel="1" thickBot="1" x14ac:dyDescent="0.25">
      <c r="A61" s="6"/>
      <c r="B61" s="500"/>
      <c r="C61" s="501"/>
      <c r="D61" s="501"/>
      <c r="E61" s="501"/>
      <c r="F61" s="501"/>
      <c r="G61" s="501"/>
      <c r="H61" s="501"/>
      <c r="I61" s="502"/>
      <c r="J61" s="139"/>
      <c r="K61" s="254"/>
      <c r="L61" s="429" t="s">
        <v>120</v>
      </c>
      <c r="M61" s="257" t="str">
        <f>IF(LEN($C$5)&lt;=1,
    "",
    IF(
        OR($C$5="Overige (zorg-)instellingen",$C$5="Onderneming"),
        IF(Basisgegevens!$C$5="Ja",
            IFERROR(
                INDEX(Hulpsheets!$AO$3:$AR$18,
                    MATCH($C$9,Hulpsheets!$AN$3:$AN$18,0),
                    MATCH($C$6,Hulpsheets!$AO$3:$AR$3,0)
                ),
                ""
            ),
            IFERROR(
                INDEX(Hulpsheets!$AH$3:$AK$18,
                    MATCH($C$9,Hulpsheets!$AG$3:$AG$18,0),
                    MATCH($C$6,Hulpsheets!$AH$3:$AK$3,0)
                ),
                ""
            )
        ),
        IF($L61="Niet-economische activiteit",
            100%,
            IF(Basisgegevens!$C$5="Ja",
                IFERROR(
                    INDEX(Hulpsheets!$AO$3:$AR$18,
                        MATCH($C$9,Hulpsheets!$AN$3:$AN$18,0),
                        MATCH($C$6,Hulpsheets!$AO$3:$AR$3,0)
                    ),
                    ""
                ),
                IFERROR(
                    INDEX(Hulpsheets!$AH$3:$AK$18,
                        MATCH($C$9,Hulpsheets!$AG$3:$AG$18,0),
                        MATCH($C$6,Hulpsheets!$AH$3:$AK$3,0)
                    ),
                    ""
                )
            )
        )
    )
)</f>
        <v/>
      </c>
      <c r="N61" s="397">
        <f t="shared" si="13"/>
        <v>0</v>
      </c>
      <c r="O61" s="77" t="str">
        <f t="shared" si="17"/>
        <v/>
      </c>
      <c r="P61" s="81" t="str">
        <f t="shared" si="18"/>
        <v/>
      </c>
      <c r="R61" s="404"/>
      <c r="S61" s="403" t="str">
        <f t="shared" si="19"/>
        <v/>
      </c>
      <c r="T61" s="130" t="str">
        <f t="shared" si="20"/>
        <v/>
      </c>
      <c r="U61" s="70"/>
      <c r="V61" s="404"/>
      <c r="W61" s="70"/>
      <c r="X61" s="404"/>
      <c r="Z61" s="407" t="str">
        <f t="shared" si="21"/>
        <v/>
      </c>
      <c r="AA61" s="130" t="str">
        <f t="shared" si="14"/>
        <v/>
      </c>
      <c r="AB61" s="407" t="str">
        <f t="shared" si="15"/>
        <v/>
      </c>
      <c r="AC61" s="130" t="str">
        <f t="shared" si="16"/>
        <v/>
      </c>
      <c r="AD61" s="461"/>
    </row>
    <row r="62" spans="1:30" ht="13.5" hidden="1" outlineLevel="1" thickBot="1" x14ac:dyDescent="0.25">
      <c r="A62" s="6"/>
      <c r="B62" s="500"/>
      <c r="C62" s="501"/>
      <c r="D62" s="501"/>
      <c r="E62" s="501"/>
      <c r="F62" s="501"/>
      <c r="G62" s="501"/>
      <c r="H62" s="501"/>
      <c r="I62" s="502"/>
      <c r="J62" s="139"/>
      <c r="K62" s="254"/>
      <c r="L62" s="429" t="s">
        <v>120</v>
      </c>
      <c r="M62" s="257" t="str">
        <f>IF(LEN($C$5)&lt;=1,
    "",
    IF(
        OR($C$5="Overige (zorg-)instellingen",$C$5="Onderneming"),
        IF(Basisgegevens!$C$5="Ja",
            IFERROR(
                INDEX(Hulpsheets!$AO$3:$AR$18,
                    MATCH($C$9,Hulpsheets!$AN$3:$AN$18,0),
                    MATCH($C$6,Hulpsheets!$AO$3:$AR$3,0)
                ),
                ""
            ),
            IFERROR(
                INDEX(Hulpsheets!$AH$3:$AK$18,
                    MATCH($C$9,Hulpsheets!$AG$3:$AG$18,0),
                    MATCH($C$6,Hulpsheets!$AH$3:$AK$3,0)
                ),
                ""
            )
        ),
        IF($L62="Niet-economische activiteit",
            100%,
            IF(Basisgegevens!$C$5="Ja",
                IFERROR(
                    INDEX(Hulpsheets!$AO$3:$AR$18,
                        MATCH($C$9,Hulpsheets!$AN$3:$AN$18,0),
                        MATCH($C$6,Hulpsheets!$AO$3:$AR$3,0)
                    ),
                    ""
                ),
                IFERROR(
                    INDEX(Hulpsheets!$AH$3:$AK$18,
                        MATCH($C$9,Hulpsheets!$AG$3:$AG$18,0),
                        MATCH($C$6,Hulpsheets!$AH$3:$AK$3,0)
                    ),
                    ""
                )
            )
        )
    )
)</f>
        <v/>
      </c>
      <c r="N62" s="397">
        <f t="shared" si="13"/>
        <v>0</v>
      </c>
      <c r="O62" s="77" t="str">
        <f t="shared" si="17"/>
        <v/>
      </c>
      <c r="P62" s="81" t="str">
        <f t="shared" si="18"/>
        <v/>
      </c>
      <c r="R62" s="404"/>
      <c r="S62" s="403" t="str">
        <f t="shared" si="19"/>
        <v/>
      </c>
      <c r="T62" s="130" t="str">
        <f t="shared" si="20"/>
        <v/>
      </c>
      <c r="U62" s="70"/>
      <c r="V62" s="404"/>
      <c r="W62" s="70"/>
      <c r="X62" s="404"/>
      <c r="Z62" s="407" t="str">
        <f t="shared" si="21"/>
        <v/>
      </c>
      <c r="AA62" s="130" t="str">
        <f t="shared" si="14"/>
        <v/>
      </c>
      <c r="AB62" s="407" t="str">
        <f t="shared" si="15"/>
        <v/>
      </c>
      <c r="AC62" s="130" t="str">
        <f t="shared" si="16"/>
        <v/>
      </c>
      <c r="AD62" s="461"/>
    </row>
    <row r="63" spans="1:30" ht="13.5" hidden="1" outlineLevel="1" thickBot="1" x14ac:dyDescent="0.25">
      <c r="A63" s="6"/>
      <c r="B63" s="500"/>
      <c r="C63" s="501"/>
      <c r="D63" s="501"/>
      <c r="E63" s="501"/>
      <c r="F63" s="501"/>
      <c r="G63" s="501"/>
      <c r="H63" s="501"/>
      <c r="I63" s="502"/>
      <c r="J63" s="139"/>
      <c r="K63" s="254"/>
      <c r="L63" s="429" t="s">
        <v>120</v>
      </c>
      <c r="M63" s="257" t="str">
        <f>IF(LEN($C$5)&lt;=1,
    "",
    IF(
        OR($C$5="Overige (zorg-)instellingen",$C$5="Onderneming"),
        IF(Basisgegevens!$C$5="Ja",
            IFERROR(
                INDEX(Hulpsheets!$AO$3:$AR$18,
                    MATCH($C$9,Hulpsheets!$AN$3:$AN$18,0),
                    MATCH($C$6,Hulpsheets!$AO$3:$AR$3,0)
                ),
                ""
            ),
            IFERROR(
                INDEX(Hulpsheets!$AH$3:$AK$18,
                    MATCH($C$9,Hulpsheets!$AG$3:$AG$18,0),
                    MATCH($C$6,Hulpsheets!$AH$3:$AK$3,0)
                ),
                ""
            )
        ),
        IF($L63="Niet-economische activiteit",
            100%,
            IF(Basisgegevens!$C$5="Ja",
                IFERROR(
                    INDEX(Hulpsheets!$AO$3:$AR$18,
                        MATCH($C$9,Hulpsheets!$AN$3:$AN$18,0),
                        MATCH($C$6,Hulpsheets!$AO$3:$AR$3,0)
                    ),
                    ""
                ),
                IFERROR(
                    INDEX(Hulpsheets!$AH$3:$AK$18,
                        MATCH($C$9,Hulpsheets!$AG$3:$AG$18,0),
                        MATCH($C$6,Hulpsheets!$AH$3:$AK$3,0)
                    ),
                    ""
                )
            )
        )
    )
)</f>
        <v/>
      </c>
      <c r="N63" s="397">
        <f t="shared" si="13"/>
        <v>0</v>
      </c>
      <c r="O63" s="77" t="str">
        <f t="shared" si="17"/>
        <v/>
      </c>
      <c r="P63" s="81" t="str">
        <f t="shared" si="18"/>
        <v/>
      </c>
      <c r="R63" s="404"/>
      <c r="S63" s="403" t="str">
        <f t="shared" si="19"/>
        <v/>
      </c>
      <c r="T63" s="130" t="str">
        <f t="shared" si="20"/>
        <v/>
      </c>
      <c r="U63" s="70"/>
      <c r="V63" s="404"/>
      <c r="W63" s="70"/>
      <c r="X63" s="404"/>
      <c r="Z63" s="407" t="str">
        <f t="shared" si="21"/>
        <v/>
      </c>
      <c r="AA63" s="130" t="str">
        <f t="shared" si="14"/>
        <v/>
      </c>
      <c r="AB63" s="407" t="str">
        <f t="shared" si="15"/>
        <v/>
      </c>
      <c r="AC63" s="130" t="str">
        <f t="shared" si="16"/>
        <v/>
      </c>
      <c r="AD63" s="461"/>
    </row>
    <row r="64" spans="1:30" ht="13.5" hidden="1" outlineLevel="1" thickBot="1" x14ac:dyDescent="0.25">
      <c r="A64" s="6"/>
      <c r="B64" s="500"/>
      <c r="C64" s="501"/>
      <c r="D64" s="501"/>
      <c r="E64" s="501"/>
      <c r="F64" s="501"/>
      <c r="G64" s="501"/>
      <c r="H64" s="501"/>
      <c r="I64" s="502"/>
      <c r="J64" s="139"/>
      <c r="K64" s="254"/>
      <c r="L64" s="429" t="s">
        <v>120</v>
      </c>
      <c r="M64" s="257" t="str">
        <f>IF(LEN($C$5)&lt;=1,
    "",
    IF(
        OR($C$5="Overige (zorg-)instellingen",$C$5="Onderneming"),
        IF(Basisgegevens!$C$5="Ja",
            IFERROR(
                INDEX(Hulpsheets!$AO$3:$AR$18,
                    MATCH($C$9,Hulpsheets!$AN$3:$AN$18,0),
                    MATCH($C$6,Hulpsheets!$AO$3:$AR$3,0)
                ),
                ""
            ),
            IFERROR(
                INDEX(Hulpsheets!$AH$3:$AK$18,
                    MATCH($C$9,Hulpsheets!$AG$3:$AG$18,0),
                    MATCH($C$6,Hulpsheets!$AH$3:$AK$3,0)
                ),
                ""
            )
        ),
        IF($L64="Niet-economische activiteit",
            100%,
            IF(Basisgegevens!$C$5="Ja",
                IFERROR(
                    INDEX(Hulpsheets!$AO$3:$AR$18,
                        MATCH($C$9,Hulpsheets!$AN$3:$AN$18,0),
                        MATCH($C$6,Hulpsheets!$AO$3:$AR$3,0)
                    ),
                    ""
                ),
                IFERROR(
                    INDEX(Hulpsheets!$AH$3:$AK$18,
                        MATCH($C$9,Hulpsheets!$AG$3:$AG$18,0),
                        MATCH($C$6,Hulpsheets!$AH$3:$AK$3,0)
                    ),
                    ""
                )
            )
        )
    )
)</f>
        <v/>
      </c>
      <c r="N64" s="397">
        <f t="shared" si="13"/>
        <v>0</v>
      </c>
      <c r="O64" s="77" t="str">
        <f t="shared" si="17"/>
        <v/>
      </c>
      <c r="P64" s="81" t="str">
        <f t="shared" si="18"/>
        <v/>
      </c>
      <c r="R64" s="404"/>
      <c r="S64" s="403" t="str">
        <f t="shared" si="19"/>
        <v/>
      </c>
      <c r="T64" s="130" t="str">
        <f t="shared" si="20"/>
        <v/>
      </c>
      <c r="U64" s="70"/>
      <c r="V64" s="404"/>
      <c r="W64" s="70"/>
      <c r="X64" s="404"/>
      <c r="Z64" s="407" t="str">
        <f t="shared" si="21"/>
        <v/>
      </c>
      <c r="AA64" s="130" t="str">
        <f t="shared" si="14"/>
        <v/>
      </c>
      <c r="AB64" s="407" t="str">
        <f t="shared" si="15"/>
        <v/>
      </c>
      <c r="AC64" s="130" t="str">
        <f t="shared" si="16"/>
        <v/>
      </c>
      <c r="AD64" s="461"/>
    </row>
    <row r="65" spans="1:30" ht="13.5" hidden="1" outlineLevel="1" thickBot="1" x14ac:dyDescent="0.25">
      <c r="A65" s="6"/>
      <c r="B65" s="500"/>
      <c r="C65" s="501"/>
      <c r="D65" s="501"/>
      <c r="E65" s="501"/>
      <c r="F65" s="501"/>
      <c r="G65" s="501"/>
      <c r="H65" s="501"/>
      <c r="I65" s="502"/>
      <c r="J65" s="139"/>
      <c r="K65" s="254"/>
      <c r="L65" s="429" t="s">
        <v>120</v>
      </c>
      <c r="M65" s="257" t="str">
        <f>IF(LEN($C$5)&lt;=1,
    "",
    IF(
        OR($C$5="Overige (zorg-)instellingen",$C$5="Onderneming"),
        IF(Basisgegevens!$C$5="Ja",
            IFERROR(
                INDEX(Hulpsheets!$AO$3:$AR$18,
                    MATCH($C$9,Hulpsheets!$AN$3:$AN$18,0),
                    MATCH($C$6,Hulpsheets!$AO$3:$AR$3,0)
                ),
                ""
            ),
            IFERROR(
                INDEX(Hulpsheets!$AH$3:$AK$18,
                    MATCH($C$9,Hulpsheets!$AG$3:$AG$18,0),
                    MATCH($C$6,Hulpsheets!$AH$3:$AK$3,0)
                ),
                ""
            )
        ),
        IF($L65="Niet-economische activiteit",
            100%,
            IF(Basisgegevens!$C$5="Ja",
                IFERROR(
                    INDEX(Hulpsheets!$AO$3:$AR$18,
                        MATCH($C$9,Hulpsheets!$AN$3:$AN$18,0),
                        MATCH($C$6,Hulpsheets!$AO$3:$AR$3,0)
                    ),
                    ""
                ),
                IFERROR(
                    INDEX(Hulpsheets!$AH$3:$AK$18,
                        MATCH($C$9,Hulpsheets!$AG$3:$AG$18,0),
                        MATCH($C$6,Hulpsheets!$AH$3:$AK$3,0)
                    ),
                    ""
                )
            )
        )
    )
)</f>
        <v/>
      </c>
      <c r="N65" s="397">
        <f t="shared" si="13"/>
        <v>0</v>
      </c>
      <c r="O65" s="77" t="str">
        <f t="shared" si="17"/>
        <v/>
      </c>
      <c r="P65" s="81" t="str">
        <f t="shared" si="18"/>
        <v/>
      </c>
      <c r="R65" s="404"/>
      <c r="S65" s="403" t="str">
        <f t="shared" si="19"/>
        <v/>
      </c>
      <c r="T65" s="130" t="str">
        <f t="shared" si="20"/>
        <v/>
      </c>
      <c r="U65" s="70"/>
      <c r="V65" s="404"/>
      <c r="W65" s="70"/>
      <c r="X65" s="404"/>
      <c r="Z65" s="407" t="str">
        <f t="shared" si="21"/>
        <v/>
      </c>
      <c r="AA65" s="130" t="str">
        <f t="shared" si="14"/>
        <v/>
      </c>
      <c r="AB65" s="407" t="str">
        <f t="shared" si="15"/>
        <v/>
      </c>
      <c r="AC65" s="130" t="str">
        <f t="shared" si="16"/>
        <v/>
      </c>
      <c r="AD65" s="461"/>
    </row>
    <row r="66" spans="1:30" ht="13.5" hidden="1" outlineLevel="1" thickBot="1" x14ac:dyDescent="0.25">
      <c r="A66" s="6"/>
      <c r="B66" s="500"/>
      <c r="C66" s="501"/>
      <c r="D66" s="501"/>
      <c r="E66" s="501"/>
      <c r="F66" s="501"/>
      <c r="G66" s="501"/>
      <c r="H66" s="501"/>
      <c r="I66" s="502"/>
      <c r="J66" s="139"/>
      <c r="K66" s="254"/>
      <c r="L66" s="429" t="s">
        <v>120</v>
      </c>
      <c r="M66" s="257" t="str">
        <f>IF(LEN($C$5)&lt;=1,
    "",
    IF(
        OR($C$5="Overige (zorg-)instellingen",$C$5="Onderneming"),
        IF(Basisgegevens!$C$5="Ja",
            IFERROR(
                INDEX(Hulpsheets!$AO$3:$AR$18,
                    MATCH($C$9,Hulpsheets!$AN$3:$AN$18,0),
                    MATCH($C$6,Hulpsheets!$AO$3:$AR$3,0)
                ),
                ""
            ),
            IFERROR(
                INDEX(Hulpsheets!$AH$3:$AK$18,
                    MATCH($C$9,Hulpsheets!$AG$3:$AG$18,0),
                    MATCH($C$6,Hulpsheets!$AH$3:$AK$3,0)
                ),
                ""
            )
        ),
        IF($L66="Niet-economische activiteit",
            100%,
            IF(Basisgegevens!$C$5="Ja",
                IFERROR(
                    INDEX(Hulpsheets!$AO$3:$AR$18,
                        MATCH($C$9,Hulpsheets!$AN$3:$AN$18,0),
                        MATCH($C$6,Hulpsheets!$AO$3:$AR$3,0)
                    ),
                    ""
                ),
                IFERROR(
                    INDEX(Hulpsheets!$AH$3:$AK$18,
                        MATCH($C$9,Hulpsheets!$AG$3:$AG$18,0),
                        MATCH($C$6,Hulpsheets!$AH$3:$AK$3,0)
                    ),
                    ""
                )
            )
        )
    )
)</f>
        <v/>
      </c>
      <c r="N66" s="397">
        <f t="shared" si="13"/>
        <v>0</v>
      </c>
      <c r="O66" s="77" t="str">
        <f t="shared" si="17"/>
        <v/>
      </c>
      <c r="P66" s="81" t="str">
        <f t="shared" si="18"/>
        <v/>
      </c>
      <c r="R66" s="404"/>
      <c r="S66" s="403" t="str">
        <f t="shared" si="19"/>
        <v/>
      </c>
      <c r="T66" s="130" t="str">
        <f t="shared" si="20"/>
        <v/>
      </c>
      <c r="U66" s="70"/>
      <c r="V66" s="404"/>
      <c r="W66" s="70"/>
      <c r="X66" s="404"/>
      <c r="Z66" s="407" t="str">
        <f t="shared" si="21"/>
        <v/>
      </c>
      <c r="AA66" s="130" t="str">
        <f t="shared" si="14"/>
        <v/>
      </c>
      <c r="AB66" s="407" t="str">
        <f t="shared" si="15"/>
        <v/>
      </c>
      <c r="AC66" s="130" t="str">
        <f t="shared" si="16"/>
        <v/>
      </c>
      <c r="AD66" s="461"/>
    </row>
    <row r="67" spans="1:30" ht="13.5" hidden="1" outlineLevel="1" thickBot="1" x14ac:dyDescent="0.25">
      <c r="A67" s="6"/>
      <c r="B67" s="518"/>
      <c r="C67" s="519"/>
      <c r="D67" s="519"/>
      <c r="E67" s="519"/>
      <c r="F67" s="519"/>
      <c r="G67" s="519"/>
      <c r="H67" s="519"/>
      <c r="I67" s="520"/>
      <c r="J67" s="140"/>
      <c r="K67" s="293"/>
      <c r="L67" s="428" t="s">
        <v>120</v>
      </c>
      <c r="M67" s="427" t="str">
        <f>IF(LEN($C$5)&lt;=1,
    "",
    IF(
        OR($C$5="Overige (zorg-)instellingen",$C$5="Onderneming"),
        IF(Basisgegevens!$C$5="Ja",
            IFERROR(
                INDEX(Hulpsheets!$AO$3:$AR$18,
                    MATCH($C$9,Hulpsheets!$AN$3:$AN$18,0),
                    MATCH($C$6,Hulpsheets!$AO$3:$AR$3,0)
                ),
                ""
            ),
            IFERROR(
                INDEX(Hulpsheets!$AH$3:$AK$18,
                    MATCH($C$9,Hulpsheets!$AG$3:$AG$18,0),
                    MATCH($C$6,Hulpsheets!$AH$3:$AK$3,0)
                ),
                ""
            )
        ),
        IF($L67="Niet-economische activiteit",
            100%,
            IF(Basisgegevens!$C$5="Ja",
                IFERROR(
                    INDEX(Hulpsheets!$AO$3:$AR$18,
                        MATCH($C$9,Hulpsheets!$AN$3:$AN$18,0),
                        MATCH($C$6,Hulpsheets!$AO$3:$AR$3,0)
                    ),
                    ""
                ),
                IFERROR(
                    INDEX(Hulpsheets!$AH$3:$AK$18,
                        MATCH($C$9,Hulpsheets!$AG$3:$AG$18,0),
                        MATCH($C$6,Hulpsheets!$AH$3:$AK$3,0)
                    ),
                    ""
                )
            )
        )
    )
)</f>
        <v/>
      </c>
      <c r="N67" s="397">
        <f t="shared" si="13"/>
        <v>0</v>
      </c>
      <c r="O67" s="87" t="str">
        <f t="shared" si="17"/>
        <v/>
      </c>
      <c r="P67" s="83" t="str">
        <f t="shared" si="18"/>
        <v/>
      </c>
      <c r="R67" s="405"/>
      <c r="S67" s="403" t="str">
        <f t="shared" si="19"/>
        <v/>
      </c>
      <c r="T67" s="365" t="str">
        <f t="shared" si="20"/>
        <v/>
      </c>
      <c r="U67" s="70"/>
      <c r="V67" s="411"/>
      <c r="W67" s="70"/>
      <c r="X67" s="411"/>
      <c r="Z67" s="407" t="str">
        <f>IFERROR($V67*(1-$M67),"")</f>
        <v/>
      </c>
      <c r="AA67" s="365" t="str">
        <f t="shared" si="14"/>
        <v/>
      </c>
      <c r="AB67" s="407" t="str">
        <f t="shared" si="15"/>
        <v/>
      </c>
      <c r="AC67" s="365" t="str">
        <f t="shared" si="16"/>
        <v/>
      </c>
      <c r="AD67" s="461"/>
    </row>
    <row r="68" spans="1:30" ht="13.5" collapsed="1" thickBot="1" x14ac:dyDescent="0.25">
      <c r="A68" s="5"/>
      <c r="B68" s="40"/>
      <c r="C68" s="40"/>
      <c r="D68" s="7"/>
      <c r="E68" s="6"/>
      <c r="F68" s="6"/>
      <c r="G68" s="6"/>
      <c r="H68" s="6"/>
      <c r="I68" s="9"/>
      <c r="J68" s="97"/>
      <c r="L68" s="418" t="s">
        <v>102</v>
      </c>
      <c r="M68" s="78"/>
      <c r="N68" s="101">
        <f>SUM(N43:N67)</f>
        <v>0</v>
      </c>
      <c r="O68" s="101">
        <f>SUM(O43:O67)</f>
        <v>0</v>
      </c>
      <c r="P68" s="101">
        <f>SUM(P43:P67)</f>
        <v>0</v>
      </c>
      <c r="R68" s="439">
        <f>SUM(R43:R67)</f>
        <v>0</v>
      </c>
      <c r="S68" s="102">
        <f>SUM(S43:S67)</f>
        <v>0</v>
      </c>
      <c r="T68" s="102">
        <f>SUM(T43:T67)</f>
        <v>0</v>
      </c>
      <c r="U68" s="100"/>
      <c r="V68" s="364">
        <f>SUM(V43:V67)</f>
        <v>0</v>
      </c>
      <c r="W68" s="70"/>
      <c r="X68" s="364">
        <f>SUM(X43:X67)</f>
        <v>0</v>
      </c>
      <c r="Z68" s="410">
        <f>SUM(Z43:Z67)</f>
        <v>0</v>
      </c>
      <c r="AA68" s="364">
        <f>SUM(AA43:AA67)</f>
        <v>0</v>
      </c>
      <c r="AB68" s="410">
        <f>SUM(AB43:AB67)</f>
        <v>0</v>
      </c>
      <c r="AC68" s="364">
        <f>SUM(AC43:AC67)</f>
        <v>0</v>
      </c>
      <c r="AD68" s="462"/>
    </row>
    <row r="69" spans="1:30" ht="13.5" thickBot="1" x14ac:dyDescent="0.25">
      <c r="B69" s="32"/>
      <c r="C69" s="32"/>
      <c r="D69" s="103"/>
      <c r="E69" s="104"/>
      <c r="F69" s="104"/>
      <c r="G69" s="105"/>
      <c r="H69" s="105"/>
      <c r="I69" s="29"/>
      <c r="J69" s="105"/>
      <c r="K69" s="105"/>
      <c r="L69" s="105"/>
      <c r="M69" s="259"/>
      <c r="N69" s="105"/>
      <c r="O69" s="105"/>
      <c r="P69" s="29"/>
      <c r="Q69" s="29"/>
      <c r="R69" s="29"/>
      <c r="S69" s="29"/>
      <c r="T69" s="29"/>
      <c r="U69" s="29"/>
      <c r="V69" s="29"/>
      <c r="W69" s="29"/>
      <c r="X69" s="29"/>
      <c r="Z69" s="29"/>
      <c r="AA69" s="29"/>
      <c r="AB69" s="29"/>
    </row>
    <row r="70" spans="1:30" ht="15.75" customHeight="1" thickBot="1" x14ac:dyDescent="0.25">
      <c r="B70" s="503" t="s">
        <v>108</v>
      </c>
      <c r="C70" s="503"/>
      <c r="D70" s="503"/>
      <c r="E70" s="503"/>
      <c r="F70" s="29"/>
      <c r="I70" s="29"/>
      <c r="P70" s="29"/>
      <c r="Q70" s="29"/>
      <c r="R70" s="406" t="s">
        <v>87</v>
      </c>
      <c r="S70" s="401"/>
      <c r="T70" s="402"/>
      <c r="U70" s="6"/>
      <c r="V70" s="498" t="s">
        <v>61</v>
      </c>
      <c r="W70" s="6"/>
      <c r="X70" s="498" t="s">
        <v>62</v>
      </c>
      <c r="Z70" s="401"/>
      <c r="AA70" s="402"/>
      <c r="AB70" s="401"/>
      <c r="AC70" s="402"/>
      <c r="AD70" s="460"/>
    </row>
    <row r="71" spans="1:30" ht="13.5" thickBot="1" x14ac:dyDescent="0.25">
      <c r="B71" s="106"/>
      <c r="C71" s="106"/>
      <c r="D71" s="107"/>
      <c r="E71" s="107"/>
      <c r="G71" s="107"/>
      <c r="H71" s="108"/>
      <c r="I71" s="95"/>
      <c r="J71" s="107"/>
      <c r="K71" s="107"/>
      <c r="L71" s="107"/>
      <c r="P71" s="29"/>
      <c r="Q71" s="29"/>
      <c r="R71" s="6"/>
      <c r="S71" s="6"/>
      <c r="T71" s="6"/>
      <c r="U71" s="6"/>
      <c r="V71" s="499"/>
      <c r="W71" s="415"/>
      <c r="X71" s="499"/>
      <c r="Z71" s="6"/>
      <c r="AA71" s="6"/>
      <c r="AB71" s="6"/>
      <c r="AC71" s="97"/>
      <c r="AD71" s="97"/>
    </row>
    <row r="72" spans="1:30" ht="21" customHeight="1" thickBot="1" x14ac:dyDescent="0.25">
      <c r="A72" s="120"/>
      <c r="B72" s="529" t="s">
        <v>109</v>
      </c>
      <c r="C72" s="530"/>
      <c r="D72" s="530"/>
      <c r="E72" s="530"/>
      <c r="F72" s="530"/>
      <c r="G72" s="530"/>
      <c r="H72" s="530"/>
      <c r="I72" s="531"/>
      <c r="J72" s="236" t="s">
        <v>110</v>
      </c>
      <c r="K72" s="236" t="s">
        <v>111</v>
      </c>
      <c r="L72" s="236" t="s">
        <v>235</v>
      </c>
      <c r="M72" s="143" t="s">
        <v>94</v>
      </c>
      <c r="N72" s="237" t="s">
        <v>66</v>
      </c>
      <c r="O72" s="237" t="s">
        <v>95</v>
      </c>
      <c r="P72" s="237" t="s">
        <v>96</v>
      </c>
      <c r="Q72" s="120"/>
      <c r="R72" s="239" t="s">
        <v>68</v>
      </c>
      <c r="S72" s="238" t="s">
        <v>97</v>
      </c>
      <c r="T72" s="238" t="s">
        <v>70</v>
      </c>
      <c r="U72" s="119"/>
      <c r="V72" s="239" t="s">
        <v>68</v>
      </c>
      <c r="W72" s="414"/>
      <c r="X72" s="239" t="s">
        <v>68</v>
      </c>
      <c r="Y72" s="120"/>
      <c r="Z72" s="238" t="s">
        <v>97</v>
      </c>
      <c r="AA72" s="238" t="s">
        <v>70</v>
      </c>
      <c r="AB72" s="238" t="s">
        <v>97</v>
      </c>
      <c r="AC72" s="238" t="s">
        <v>70</v>
      </c>
      <c r="AD72" s="118"/>
    </row>
    <row r="73" spans="1:30" x14ac:dyDescent="0.2">
      <c r="B73" s="516"/>
      <c r="C73" s="517"/>
      <c r="D73" s="517"/>
      <c r="E73" s="517"/>
      <c r="F73" s="517"/>
      <c r="G73" s="517"/>
      <c r="H73" s="517"/>
      <c r="I73" s="517"/>
      <c r="J73" s="71"/>
      <c r="K73" s="253"/>
      <c r="L73" s="429" t="s">
        <v>120</v>
      </c>
      <c r="M73" s="257" t="str">
        <f>IF(LEN($C$5)&lt;=1,
    "",
    IF(
        OR($C$5="Overige (zorg-)instellingen",$C$5="Onderneming"),
        IF(Basisgegevens!$C$5="Ja",
            IFERROR(
                INDEX(Hulpsheets!$AO$3:$AR$18,
                    MATCH($C$9,Hulpsheets!$AN$3:$AN$18,0),
                    MATCH($C$6,Hulpsheets!$AO$3:$AR$3,0)
                ),
                ""
            ),
            IFERROR(
                INDEX(Hulpsheets!$AH$3:$AK$18,
                    MATCH($C$9,Hulpsheets!$AG$3:$AG$18,0),
                    MATCH($C$6,Hulpsheets!$AH$3:$AK$3,0)
                ),
                ""
            )
        ),
        IF($L73="Niet-economische activiteit",
            100%,
            IF(Basisgegevens!$C$5="Ja",
                IFERROR(
                    INDEX(Hulpsheets!$AO$3:$AR$18,
                        MATCH($C$9,Hulpsheets!$AN$3:$AN$18,0),
                        MATCH($C$6,Hulpsheets!$AO$3:$AR$3,0)
                    ),
                    ""
                ),
                IFERROR(
                    INDEX(Hulpsheets!$AH$3:$AK$18,
                        MATCH($C$9,Hulpsheets!$AG$3:$AG$18,0),
                        MATCH($C$6,Hulpsheets!$AH$3:$AK$3,0)
                    ),
                    ""
                )
            )
        )
    )
)</f>
        <v/>
      </c>
      <c r="N73" s="397">
        <f t="shared" ref="N73:N97" si="22">IFERROR(J73*K73,"")</f>
        <v>0</v>
      </c>
      <c r="O73" s="82" t="str">
        <f t="shared" ref="O73:O97" si="23">IFERROR(N73*M73,"")</f>
        <v/>
      </c>
      <c r="P73" s="85" t="str">
        <f t="shared" ref="P73:P97" si="24">IFERROR(N73-O73,"")</f>
        <v/>
      </c>
      <c r="R73" s="404"/>
      <c r="S73" s="403" t="str">
        <f>IFERROR($R73*(1-$M73),"")</f>
        <v/>
      </c>
      <c r="T73" s="130" t="str">
        <f t="shared" ref="T73:T97" si="25">IFERROR(R73-S73,"")</f>
        <v/>
      </c>
      <c r="U73" s="80"/>
      <c r="V73" s="404"/>
      <c r="W73" s="70"/>
      <c r="X73" s="404"/>
      <c r="Z73" s="407" t="str">
        <f>IFERROR($V73*(1-$M73),"")</f>
        <v/>
      </c>
      <c r="AA73" s="130" t="str">
        <f t="shared" ref="AA73:AA97" si="26">IFERROR(V73-Z73,"")</f>
        <v/>
      </c>
      <c r="AB73" s="407" t="str">
        <f t="shared" ref="AB73:AB97" si="27">IFERROR($X73*(1-$M73),"")</f>
        <v/>
      </c>
      <c r="AC73" s="130" t="str">
        <f t="shared" ref="AC73:AC97" si="28">IFERROR(X73-AB73,"")</f>
        <v/>
      </c>
      <c r="AD73" s="461"/>
    </row>
    <row r="74" spans="1:30" x14ac:dyDescent="0.2">
      <c r="B74" s="514"/>
      <c r="C74" s="515"/>
      <c r="D74" s="515"/>
      <c r="E74" s="515"/>
      <c r="F74" s="515"/>
      <c r="G74" s="515"/>
      <c r="H74" s="515"/>
      <c r="I74" s="515"/>
      <c r="J74" s="48"/>
      <c r="K74" s="254"/>
      <c r="L74" s="429" t="s">
        <v>120</v>
      </c>
      <c r="M74" s="257" t="str">
        <f>IF(LEN($C$5)&lt;=1,
    "",
    IF(
        OR($C$5="Overige (zorg-)instellingen",$C$5="Onderneming"),
        IF(Basisgegevens!$C$5="Ja",
            IFERROR(
                INDEX(Hulpsheets!$AO$3:$AR$18,
                    MATCH($C$9,Hulpsheets!$AN$3:$AN$18,0),
                    MATCH($C$6,Hulpsheets!$AO$3:$AR$3,0)
                ),
                ""
            ),
            IFERROR(
                INDEX(Hulpsheets!$AH$3:$AK$18,
                    MATCH($C$9,Hulpsheets!$AG$3:$AG$18,0),
                    MATCH($C$6,Hulpsheets!$AH$3:$AK$3,0)
                ),
                ""
            )
        ),
        IF($L74="Niet-economische activiteit",
            100%,
            IF(Basisgegevens!$C$5="Ja",
                IFERROR(
                    INDEX(Hulpsheets!$AO$3:$AR$18,
                        MATCH($C$9,Hulpsheets!$AN$3:$AN$18,0),
                        MATCH($C$6,Hulpsheets!$AO$3:$AR$3,0)
                    ),
                    ""
                ),
                IFERROR(
                    INDEX(Hulpsheets!$AH$3:$AK$18,
                        MATCH($C$9,Hulpsheets!$AG$3:$AG$18,0),
                        MATCH($C$6,Hulpsheets!$AH$3:$AK$3,0)
                    ),
                    ""
                )
            )
        )
    )
)</f>
        <v/>
      </c>
      <c r="N74" s="397">
        <f t="shared" si="22"/>
        <v>0</v>
      </c>
      <c r="O74" s="77" t="str">
        <f t="shared" si="23"/>
        <v/>
      </c>
      <c r="P74" s="86" t="str">
        <f t="shared" si="24"/>
        <v/>
      </c>
      <c r="R74" s="404"/>
      <c r="S74" s="403" t="str">
        <f t="shared" ref="S74:S97" si="29">IFERROR($R74*(1-$M74),"")</f>
        <v/>
      </c>
      <c r="T74" s="130" t="str">
        <f t="shared" si="25"/>
        <v/>
      </c>
      <c r="U74" s="70"/>
      <c r="V74" s="404"/>
      <c r="W74" s="70"/>
      <c r="X74" s="404"/>
      <c r="Z74" s="407" t="str">
        <f t="shared" ref="Z74:Z97" si="30">IFERROR($V74*(1-$M74),"")</f>
        <v/>
      </c>
      <c r="AA74" s="130" t="str">
        <f t="shared" si="26"/>
        <v/>
      </c>
      <c r="AB74" s="407" t="str">
        <f t="shared" si="27"/>
        <v/>
      </c>
      <c r="AC74" s="130" t="str">
        <f t="shared" si="28"/>
        <v/>
      </c>
      <c r="AD74" s="461"/>
    </row>
    <row r="75" spans="1:30" x14ac:dyDescent="0.2">
      <c r="B75" s="514"/>
      <c r="C75" s="515"/>
      <c r="D75" s="515"/>
      <c r="E75" s="515"/>
      <c r="F75" s="515"/>
      <c r="G75" s="515"/>
      <c r="H75" s="515"/>
      <c r="I75" s="515"/>
      <c r="J75" s="48"/>
      <c r="K75" s="254"/>
      <c r="L75" s="429" t="s">
        <v>120</v>
      </c>
      <c r="M75" s="257" t="str">
        <f>IF(LEN($C$5)&lt;=1,
    "",
    IF(
        OR($C$5="Overige (zorg-)instellingen",$C$5="Onderneming"),
        IF(Basisgegevens!$C$5="Ja",
            IFERROR(
                INDEX(Hulpsheets!$AO$3:$AR$18,
                    MATCH($C$9,Hulpsheets!$AN$3:$AN$18,0),
                    MATCH($C$6,Hulpsheets!$AO$3:$AR$3,0)
                ),
                ""
            ),
            IFERROR(
                INDEX(Hulpsheets!$AH$3:$AK$18,
                    MATCH($C$9,Hulpsheets!$AG$3:$AG$18,0),
                    MATCH($C$6,Hulpsheets!$AH$3:$AK$3,0)
                ),
                ""
            )
        ),
        IF($L75="Niet-economische activiteit",
            100%,
            IF(Basisgegevens!$C$5="Ja",
                IFERROR(
                    INDEX(Hulpsheets!$AO$3:$AR$18,
                        MATCH($C$9,Hulpsheets!$AN$3:$AN$18,0),
                        MATCH($C$6,Hulpsheets!$AO$3:$AR$3,0)
                    ),
                    ""
                ),
                IFERROR(
                    INDEX(Hulpsheets!$AH$3:$AK$18,
                        MATCH($C$9,Hulpsheets!$AG$3:$AG$18,0),
                        MATCH($C$6,Hulpsheets!$AH$3:$AK$3,0)
                    ),
                    ""
                )
            )
        )
    )
)</f>
        <v/>
      </c>
      <c r="N75" s="397">
        <f t="shared" si="22"/>
        <v>0</v>
      </c>
      <c r="O75" s="77" t="str">
        <f t="shared" si="23"/>
        <v/>
      </c>
      <c r="P75" s="86" t="str">
        <f t="shared" si="24"/>
        <v/>
      </c>
      <c r="R75" s="404"/>
      <c r="S75" s="403" t="str">
        <f t="shared" si="29"/>
        <v/>
      </c>
      <c r="T75" s="130" t="str">
        <f t="shared" si="25"/>
        <v/>
      </c>
      <c r="U75" s="70"/>
      <c r="V75" s="404"/>
      <c r="W75" s="70"/>
      <c r="X75" s="404"/>
      <c r="Z75" s="407" t="str">
        <f t="shared" si="30"/>
        <v/>
      </c>
      <c r="AA75" s="130" t="str">
        <f t="shared" si="26"/>
        <v/>
      </c>
      <c r="AB75" s="407" t="str">
        <f t="shared" si="27"/>
        <v/>
      </c>
      <c r="AC75" s="130" t="str">
        <f t="shared" si="28"/>
        <v/>
      </c>
      <c r="AD75" s="461"/>
    </row>
    <row r="76" spans="1:30" x14ac:dyDescent="0.2">
      <c r="B76" s="514"/>
      <c r="C76" s="515"/>
      <c r="D76" s="515"/>
      <c r="E76" s="515"/>
      <c r="F76" s="515"/>
      <c r="G76" s="515"/>
      <c r="H76" s="515"/>
      <c r="I76" s="515"/>
      <c r="J76" s="48"/>
      <c r="K76" s="254"/>
      <c r="L76" s="429" t="s">
        <v>120</v>
      </c>
      <c r="M76" s="257" t="str">
        <f>IF(LEN($C$5)&lt;=1,
    "",
    IF(
        OR($C$5="Overige (zorg-)instellingen",$C$5="Onderneming"),
        IF(Basisgegevens!$C$5="Ja",
            IFERROR(
                INDEX(Hulpsheets!$AO$3:$AR$18,
                    MATCH($C$9,Hulpsheets!$AN$3:$AN$18,0),
                    MATCH($C$6,Hulpsheets!$AO$3:$AR$3,0)
                ),
                ""
            ),
            IFERROR(
                INDEX(Hulpsheets!$AH$3:$AK$18,
                    MATCH($C$9,Hulpsheets!$AG$3:$AG$18,0),
                    MATCH($C$6,Hulpsheets!$AH$3:$AK$3,0)
                ),
                ""
            )
        ),
        IF($L76="Niet-economische activiteit",
            100%,
            IF(Basisgegevens!$C$5="Ja",
                IFERROR(
                    INDEX(Hulpsheets!$AO$3:$AR$18,
                        MATCH($C$9,Hulpsheets!$AN$3:$AN$18,0),
                        MATCH($C$6,Hulpsheets!$AO$3:$AR$3,0)
                    ),
                    ""
                ),
                IFERROR(
                    INDEX(Hulpsheets!$AH$3:$AK$18,
                        MATCH($C$9,Hulpsheets!$AG$3:$AG$18,0),
                        MATCH($C$6,Hulpsheets!$AH$3:$AK$3,0)
                    ),
                    ""
                )
            )
        )
    )
)</f>
        <v/>
      </c>
      <c r="N76" s="397">
        <f t="shared" si="22"/>
        <v>0</v>
      </c>
      <c r="O76" s="77" t="str">
        <f t="shared" si="23"/>
        <v/>
      </c>
      <c r="P76" s="86" t="str">
        <f t="shared" si="24"/>
        <v/>
      </c>
      <c r="R76" s="404"/>
      <c r="S76" s="403" t="str">
        <f t="shared" si="29"/>
        <v/>
      </c>
      <c r="T76" s="130" t="str">
        <f t="shared" si="25"/>
        <v/>
      </c>
      <c r="U76" s="70"/>
      <c r="V76" s="404"/>
      <c r="W76" s="70"/>
      <c r="X76" s="404"/>
      <c r="Z76" s="407" t="str">
        <f t="shared" si="30"/>
        <v/>
      </c>
      <c r="AA76" s="130" t="str">
        <f t="shared" si="26"/>
        <v/>
      </c>
      <c r="AB76" s="407" t="str">
        <f t="shared" si="27"/>
        <v/>
      </c>
      <c r="AC76" s="130" t="str">
        <f t="shared" si="28"/>
        <v/>
      </c>
      <c r="AD76" s="461"/>
    </row>
    <row r="77" spans="1:30" x14ac:dyDescent="0.2">
      <c r="B77" s="500"/>
      <c r="C77" s="501"/>
      <c r="D77" s="501"/>
      <c r="E77" s="501"/>
      <c r="F77" s="501"/>
      <c r="G77" s="501"/>
      <c r="H77" s="501"/>
      <c r="I77" s="502"/>
      <c r="J77" s="48"/>
      <c r="K77" s="254"/>
      <c r="L77" s="429" t="s">
        <v>120</v>
      </c>
      <c r="M77" s="257" t="str">
        <f>IF(LEN($C$5)&lt;=1,
    "",
    IF(
        OR($C$5="Overige (zorg-)instellingen",$C$5="Onderneming"),
        IF(Basisgegevens!$C$5="Ja",
            IFERROR(
                INDEX(Hulpsheets!$AO$3:$AR$18,
                    MATCH($C$9,Hulpsheets!$AN$3:$AN$18,0),
                    MATCH($C$6,Hulpsheets!$AO$3:$AR$3,0)
                ),
                ""
            ),
            IFERROR(
                INDEX(Hulpsheets!$AH$3:$AK$18,
                    MATCH($C$9,Hulpsheets!$AG$3:$AG$18,0),
                    MATCH($C$6,Hulpsheets!$AH$3:$AK$3,0)
                ),
                ""
            )
        ),
        IF($L77="Niet-economische activiteit",
            100%,
            IF(Basisgegevens!$C$5="Ja",
                IFERROR(
                    INDEX(Hulpsheets!$AO$3:$AR$18,
                        MATCH($C$9,Hulpsheets!$AN$3:$AN$18,0),
                        MATCH($C$6,Hulpsheets!$AO$3:$AR$3,0)
                    ),
                    ""
                ),
                IFERROR(
                    INDEX(Hulpsheets!$AH$3:$AK$18,
                        MATCH($C$9,Hulpsheets!$AG$3:$AG$18,0),
                        MATCH($C$6,Hulpsheets!$AH$3:$AK$3,0)
                    ),
                    ""
                )
            )
        )
    )
)</f>
        <v/>
      </c>
      <c r="N77" s="397">
        <f t="shared" si="22"/>
        <v>0</v>
      </c>
      <c r="O77" s="77" t="str">
        <f t="shared" si="23"/>
        <v/>
      </c>
      <c r="P77" s="86" t="str">
        <f t="shared" si="24"/>
        <v/>
      </c>
      <c r="R77" s="404"/>
      <c r="S77" s="403" t="str">
        <f t="shared" si="29"/>
        <v/>
      </c>
      <c r="T77" s="130" t="str">
        <f t="shared" si="25"/>
        <v/>
      </c>
      <c r="U77" s="70"/>
      <c r="V77" s="404"/>
      <c r="W77" s="70"/>
      <c r="X77" s="404"/>
      <c r="Z77" s="407" t="str">
        <f t="shared" si="30"/>
        <v/>
      </c>
      <c r="AA77" s="130" t="str">
        <f t="shared" si="26"/>
        <v/>
      </c>
      <c r="AB77" s="407" t="str">
        <f t="shared" si="27"/>
        <v/>
      </c>
      <c r="AC77" s="130" t="str">
        <f t="shared" si="28"/>
        <v/>
      </c>
      <c r="AD77" s="461"/>
    </row>
    <row r="78" spans="1:30" x14ac:dyDescent="0.2">
      <c r="B78" s="514"/>
      <c r="C78" s="515"/>
      <c r="D78" s="515"/>
      <c r="E78" s="515"/>
      <c r="F78" s="515"/>
      <c r="G78" s="515"/>
      <c r="H78" s="515"/>
      <c r="I78" s="515"/>
      <c r="J78" s="48"/>
      <c r="K78" s="254"/>
      <c r="L78" s="429" t="s">
        <v>120</v>
      </c>
      <c r="M78" s="257" t="str">
        <f>IF(LEN($C$5)&lt;=1,
    "",
    IF(
        OR($C$5="Overige (zorg-)instellingen",$C$5="Onderneming"),
        IF(Basisgegevens!$C$5="Ja",
            IFERROR(
                INDEX(Hulpsheets!$AO$3:$AR$18,
                    MATCH($C$9,Hulpsheets!$AN$3:$AN$18,0),
                    MATCH($C$6,Hulpsheets!$AO$3:$AR$3,0)
                ),
                ""
            ),
            IFERROR(
                INDEX(Hulpsheets!$AH$3:$AK$18,
                    MATCH($C$9,Hulpsheets!$AG$3:$AG$18,0),
                    MATCH($C$6,Hulpsheets!$AH$3:$AK$3,0)
                ),
                ""
            )
        ),
        IF($L78="Niet-economische activiteit",
            100%,
            IF(Basisgegevens!$C$5="Ja",
                IFERROR(
                    INDEX(Hulpsheets!$AO$3:$AR$18,
                        MATCH($C$9,Hulpsheets!$AN$3:$AN$18,0),
                        MATCH($C$6,Hulpsheets!$AO$3:$AR$3,0)
                    ),
                    ""
                ),
                IFERROR(
                    INDEX(Hulpsheets!$AH$3:$AK$18,
                        MATCH($C$9,Hulpsheets!$AG$3:$AG$18,0),
                        MATCH($C$6,Hulpsheets!$AH$3:$AK$3,0)
                    ),
                    ""
                )
            )
        )
    )
)</f>
        <v/>
      </c>
      <c r="N78" s="397">
        <f t="shared" si="22"/>
        <v>0</v>
      </c>
      <c r="O78" s="77" t="str">
        <f t="shared" si="23"/>
        <v/>
      </c>
      <c r="P78" s="86" t="str">
        <f t="shared" si="24"/>
        <v/>
      </c>
      <c r="R78" s="404"/>
      <c r="S78" s="403" t="str">
        <f t="shared" si="29"/>
        <v/>
      </c>
      <c r="T78" s="377" t="str">
        <f t="shared" si="25"/>
        <v/>
      </c>
      <c r="U78" s="70"/>
      <c r="V78" s="404"/>
      <c r="W78" s="70"/>
      <c r="X78" s="404"/>
      <c r="Z78" s="407" t="str">
        <f t="shared" si="30"/>
        <v/>
      </c>
      <c r="AA78" s="130" t="str">
        <f t="shared" si="26"/>
        <v/>
      </c>
      <c r="AB78" s="407" t="str">
        <f t="shared" si="27"/>
        <v/>
      </c>
      <c r="AC78" s="130" t="str">
        <f t="shared" si="28"/>
        <v/>
      </c>
      <c r="AD78" s="461"/>
    </row>
    <row r="79" spans="1:30" x14ac:dyDescent="0.2">
      <c r="B79" s="514"/>
      <c r="C79" s="515"/>
      <c r="D79" s="515"/>
      <c r="E79" s="515"/>
      <c r="F79" s="515"/>
      <c r="G79" s="515"/>
      <c r="H79" s="515"/>
      <c r="I79" s="515"/>
      <c r="J79" s="48"/>
      <c r="K79" s="254"/>
      <c r="L79" s="429" t="s">
        <v>120</v>
      </c>
      <c r="M79" s="257" t="str">
        <f>IF(LEN($C$5)&lt;=1,
    "",
    IF(
        OR($C$5="Overige (zorg-)instellingen",$C$5="Onderneming"),
        IF(Basisgegevens!$C$5="Ja",
            IFERROR(
                INDEX(Hulpsheets!$AO$3:$AR$18,
                    MATCH($C$9,Hulpsheets!$AN$3:$AN$18,0),
                    MATCH($C$6,Hulpsheets!$AO$3:$AR$3,0)
                ),
                ""
            ),
            IFERROR(
                INDEX(Hulpsheets!$AH$3:$AK$18,
                    MATCH($C$9,Hulpsheets!$AG$3:$AG$18,0),
                    MATCH($C$6,Hulpsheets!$AH$3:$AK$3,0)
                ),
                ""
            )
        ),
        IF($L79="Niet-economische activiteit",
            100%,
            IF(Basisgegevens!$C$5="Ja",
                IFERROR(
                    INDEX(Hulpsheets!$AO$3:$AR$18,
                        MATCH($C$9,Hulpsheets!$AN$3:$AN$18,0),
                        MATCH($C$6,Hulpsheets!$AO$3:$AR$3,0)
                    ),
                    ""
                ),
                IFERROR(
                    INDEX(Hulpsheets!$AH$3:$AK$18,
                        MATCH($C$9,Hulpsheets!$AG$3:$AG$18,0),
                        MATCH($C$6,Hulpsheets!$AH$3:$AK$3,0)
                    ),
                    ""
                )
            )
        )
    )
)</f>
        <v/>
      </c>
      <c r="N79" s="397">
        <f t="shared" si="22"/>
        <v>0</v>
      </c>
      <c r="O79" s="77" t="str">
        <f t="shared" si="23"/>
        <v/>
      </c>
      <c r="P79" s="86" t="str">
        <f t="shared" si="24"/>
        <v/>
      </c>
      <c r="R79" s="404"/>
      <c r="S79" s="403" t="str">
        <f t="shared" si="29"/>
        <v/>
      </c>
      <c r="T79" s="377" t="str">
        <f t="shared" si="25"/>
        <v/>
      </c>
      <c r="U79" s="70"/>
      <c r="V79" s="404"/>
      <c r="W79" s="70"/>
      <c r="X79" s="404"/>
      <c r="Z79" s="407" t="str">
        <f t="shared" si="30"/>
        <v/>
      </c>
      <c r="AA79" s="130" t="str">
        <f t="shared" si="26"/>
        <v/>
      </c>
      <c r="AB79" s="407" t="str">
        <f t="shared" si="27"/>
        <v/>
      </c>
      <c r="AC79" s="130" t="str">
        <f t="shared" si="28"/>
        <v/>
      </c>
      <c r="AD79" s="461"/>
    </row>
    <row r="80" spans="1:30" x14ac:dyDescent="0.2">
      <c r="B80" s="500"/>
      <c r="C80" s="501"/>
      <c r="D80" s="501"/>
      <c r="E80" s="501"/>
      <c r="F80" s="501"/>
      <c r="G80" s="501"/>
      <c r="H80" s="501"/>
      <c r="I80" s="502"/>
      <c r="J80" s="48"/>
      <c r="K80" s="254"/>
      <c r="L80" s="429" t="s">
        <v>120</v>
      </c>
      <c r="M80" s="257" t="str">
        <f>IF(LEN($C$5)&lt;=1,
    "",
    IF(
        OR($C$5="Overige (zorg-)instellingen",$C$5="Onderneming"),
        IF(Basisgegevens!$C$5="Ja",
            IFERROR(
                INDEX(Hulpsheets!$AO$3:$AR$18,
                    MATCH($C$9,Hulpsheets!$AN$3:$AN$18,0),
                    MATCH($C$6,Hulpsheets!$AO$3:$AR$3,0)
                ),
                ""
            ),
            IFERROR(
                INDEX(Hulpsheets!$AH$3:$AK$18,
                    MATCH($C$9,Hulpsheets!$AG$3:$AG$18,0),
                    MATCH($C$6,Hulpsheets!$AH$3:$AK$3,0)
                ),
                ""
            )
        ),
        IF($L80="Niet-economische activiteit",
            100%,
            IF(Basisgegevens!$C$5="Ja",
                IFERROR(
                    INDEX(Hulpsheets!$AO$3:$AR$18,
                        MATCH($C$9,Hulpsheets!$AN$3:$AN$18,0),
                        MATCH($C$6,Hulpsheets!$AO$3:$AR$3,0)
                    ),
                    ""
                ),
                IFERROR(
                    INDEX(Hulpsheets!$AH$3:$AK$18,
                        MATCH($C$9,Hulpsheets!$AG$3:$AG$18,0),
                        MATCH($C$6,Hulpsheets!$AH$3:$AK$3,0)
                    ),
                    ""
                )
            )
        )
    )
)</f>
        <v/>
      </c>
      <c r="N80" s="397">
        <f t="shared" si="22"/>
        <v>0</v>
      </c>
      <c r="O80" s="77" t="str">
        <f t="shared" si="23"/>
        <v/>
      </c>
      <c r="P80" s="86" t="str">
        <f t="shared" si="24"/>
        <v/>
      </c>
      <c r="R80" s="404"/>
      <c r="S80" s="403" t="str">
        <f t="shared" si="29"/>
        <v/>
      </c>
      <c r="T80" s="130" t="str">
        <f t="shared" si="25"/>
        <v/>
      </c>
      <c r="U80" s="70"/>
      <c r="V80" s="404"/>
      <c r="W80" s="70"/>
      <c r="X80" s="404"/>
      <c r="Z80" s="407" t="str">
        <f t="shared" si="30"/>
        <v/>
      </c>
      <c r="AA80" s="130" t="str">
        <f t="shared" si="26"/>
        <v/>
      </c>
      <c r="AB80" s="407" t="str">
        <f t="shared" si="27"/>
        <v/>
      </c>
      <c r="AC80" s="130" t="str">
        <f t="shared" si="28"/>
        <v/>
      </c>
      <c r="AD80" s="461"/>
    </row>
    <row r="81" spans="2:30" x14ac:dyDescent="0.2">
      <c r="B81" s="500"/>
      <c r="C81" s="501"/>
      <c r="D81" s="501"/>
      <c r="E81" s="501"/>
      <c r="F81" s="501"/>
      <c r="G81" s="501"/>
      <c r="H81" s="501"/>
      <c r="I81" s="502"/>
      <c r="J81" s="48"/>
      <c r="K81" s="254"/>
      <c r="L81" s="429" t="s">
        <v>120</v>
      </c>
      <c r="M81" s="257" t="str">
        <f>IF(LEN($C$5)&lt;=1,
    "",
    IF(
        OR($C$5="Overige (zorg-)instellingen",$C$5="Onderneming"),
        IF(Basisgegevens!$C$5="Ja",
            IFERROR(
                INDEX(Hulpsheets!$AO$3:$AR$18,
                    MATCH($C$9,Hulpsheets!$AN$3:$AN$18,0),
                    MATCH($C$6,Hulpsheets!$AO$3:$AR$3,0)
                ),
                ""
            ),
            IFERROR(
                INDEX(Hulpsheets!$AH$3:$AK$18,
                    MATCH($C$9,Hulpsheets!$AG$3:$AG$18,0),
                    MATCH($C$6,Hulpsheets!$AH$3:$AK$3,0)
                ),
                ""
            )
        ),
        IF($L81="Niet-economische activiteit",
            100%,
            IF(Basisgegevens!$C$5="Ja",
                IFERROR(
                    INDEX(Hulpsheets!$AO$3:$AR$18,
                        MATCH($C$9,Hulpsheets!$AN$3:$AN$18,0),
                        MATCH($C$6,Hulpsheets!$AO$3:$AR$3,0)
                    ),
                    ""
                ),
                IFERROR(
                    INDEX(Hulpsheets!$AH$3:$AK$18,
                        MATCH($C$9,Hulpsheets!$AG$3:$AG$18,0),
                        MATCH($C$6,Hulpsheets!$AH$3:$AK$3,0)
                    ),
                    ""
                )
            )
        )
    )
)</f>
        <v/>
      </c>
      <c r="N81" s="397">
        <f t="shared" si="22"/>
        <v>0</v>
      </c>
      <c r="O81" s="77" t="str">
        <f t="shared" si="23"/>
        <v/>
      </c>
      <c r="P81" s="86" t="str">
        <f t="shared" si="24"/>
        <v/>
      </c>
      <c r="R81" s="404"/>
      <c r="S81" s="403" t="str">
        <f t="shared" si="29"/>
        <v/>
      </c>
      <c r="T81" s="130" t="str">
        <f t="shared" si="25"/>
        <v/>
      </c>
      <c r="U81" s="70"/>
      <c r="V81" s="404"/>
      <c r="W81" s="70"/>
      <c r="X81" s="404"/>
      <c r="Z81" s="407" t="str">
        <f t="shared" si="30"/>
        <v/>
      </c>
      <c r="AA81" s="130" t="str">
        <f t="shared" si="26"/>
        <v/>
      </c>
      <c r="AB81" s="407" t="str">
        <f t="shared" si="27"/>
        <v/>
      </c>
      <c r="AC81" s="130" t="str">
        <f t="shared" si="28"/>
        <v/>
      </c>
      <c r="AD81" s="461"/>
    </row>
    <row r="82" spans="2:30" x14ac:dyDescent="0.2">
      <c r="B82" s="500"/>
      <c r="C82" s="501"/>
      <c r="D82" s="501"/>
      <c r="E82" s="501"/>
      <c r="F82" s="501"/>
      <c r="G82" s="501"/>
      <c r="H82" s="501"/>
      <c r="I82" s="502"/>
      <c r="J82" s="48"/>
      <c r="K82" s="254"/>
      <c r="L82" s="429" t="s">
        <v>120</v>
      </c>
      <c r="M82" s="257" t="str">
        <f>IF(LEN($C$5)&lt;=1,
    "",
    IF(
        OR($C$5="Overige (zorg-)instellingen",$C$5="Onderneming"),
        IF(Basisgegevens!$C$5="Ja",
            IFERROR(
                INDEX(Hulpsheets!$AO$3:$AR$18,
                    MATCH($C$9,Hulpsheets!$AN$3:$AN$18,0),
                    MATCH($C$6,Hulpsheets!$AO$3:$AR$3,0)
                ),
                ""
            ),
            IFERROR(
                INDEX(Hulpsheets!$AH$3:$AK$18,
                    MATCH($C$9,Hulpsheets!$AG$3:$AG$18,0),
                    MATCH($C$6,Hulpsheets!$AH$3:$AK$3,0)
                ),
                ""
            )
        ),
        IF($L82="Niet-economische activiteit",
            100%,
            IF(Basisgegevens!$C$5="Ja",
                IFERROR(
                    INDEX(Hulpsheets!$AO$3:$AR$18,
                        MATCH($C$9,Hulpsheets!$AN$3:$AN$18,0),
                        MATCH($C$6,Hulpsheets!$AO$3:$AR$3,0)
                    ),
                    ""
                ),
                IFERROR(
                    INDEX(Hulpsheets!$AH$3:$AK$18,
                        MATCH($C$9,Hulpsheets!$AG$3:$AG$18,0),
                        MATCH($C$6,Hulpsheets!$AH$3:$AK$3,0)
                    ),
                    ""
                )
            )
        )
    )
)</f>
        <v/>
      </c>
      <c r="N82" s="397">
        <f t="shared" si="22"/>
        <v>0</v>
      </c>
      <c r="O82" s="77" t="str">
        <f t="shared" si="23"/>
        <v/>
      </c>
      <c r="P82" s="86" t="str">
        <f t="shared" si="24"/>
        <v/>
      </c>
      <c r="R82" s="404"/>
      <c r="S82" s="403" t="str">
        <f t="shared" si="29"/>
        <v/>
      </c>
      <c r="T82" s="130" t="str">
        <f t="shared" si="25"/>
        <v/>
      </c>
      <c r="U82" s="70"/>
      <c r="V82" s="404"/>
      <c r="W82" s="70"/>
      <c r="X82" s="404"/>
      <c r="Z82" s="407" t="str">
        <f t="shared" si="30"/>
        <v/>
      </c>
      <c r="AA82" s="130" t="str">
        <f t="shared" si="26"/>
        <v/>
      </c>
      <c r="AB82" s="407" t="str">
        <f t="shared" si="27"/>
        <v/>
      </c>
      <c r="AC82" s="130" t="str">
        <f t="shared" si="28"/>
        <v/>
      </c>
      <c r="AD82" s="461"/>
    </row>
    <row r="83" spans="2:30" x14ac:dyDescent="0.2">
      <c r="B83" s="500"/>
      <c r="C83" s="501"/>
      <c r="D83" s="501"/>
      <c r="E83" s="501"/>
      <c r="F83" s="501"/>
      <c r="G83" s="501"/>
      <c r="H83" s="501"/>
      <c r="I83" s="502"/>
      <c r="J83" s="48"/>
      <c r="K83" s="254"/>
      <c r="L83" s="429" t="s">
        <v>120</v>
      </c>
      <c r="M83" s="257" t="str">
        <f>IF(LEN($C$5)&lt;=1,
    "",
    IF(
        OR($C$5="Overige (zorg-)instellingen",$C$5="Onderneming"),
        IF(Basisgegevens!$C$5="Ja",
            IFERROR(
                INDEX(Hulpsheets!$AO$3:$AR$18,
                    MATCH($C$9,Hulpsheets!$AN$3:$AN$18,0),
                    MATCH($C$6,Hulpsheets!$AO$3:$AR$3,0)
                ),
                ""
            ),
            IFERROR(
                INDEX(Hulpsheets!$AH$3:$AK$18,
                    MATCH($C$9,Hulpsheets!$AG$3:$AG$18,0),
                    MATCH($C$6,Hulpsheets!$AH$3:$AK$3,0)
                ),
                ""
            )
        ),
        IF($L83="Niet-economische activiteit",
            100%,
            IF(Basisgegevens!$C$5="Ja",
                IFERROR(
                    INDEX(Hulpsheets!$AO$3:$AR$18,
                        MATCH($C$9,Hulpsheets!$AN$3:$AN$18,0),
                        MATCH($C$6,Hulpsheets!$AO$3:$AR$3,0)
                    ),
                    ""
                ),
                IFERROR(
                    INDEX(Hulpsheets!$AH$3:$AK$18,
                        MATCH($C$9,Hulpsheets!$AG$3:$AG$18,0),
                        MATCH($C$6,Hulpsheets!$AH$3:$AK$3,0)
                    ),
                    ""
                )
            )
        )
    )
)</f>
        <v/>
      </c>
      <c r="N83" s="397">
        <f t="shared" si="22"/>
        <v>0</v>
      </c>
      <c r="O83" s="77" t="str">
        <f t="shared" si="23"/>
        <v/>
      </c>
      <c r="P83" s="86" t="str">
        <f t="shared" si="24"/>
        <v/>
      </c>
      <c r="R83" s="404"/>
      <c r="S83" s="403" t="str">
        <f t="shared" si="29"/>
        <v/>
      </c>
      <c r="T83" s="130" t="str">
        <f t="shared" si="25"/>
        <v/>
      </c>
      <c r="U83" s="70"/>
      <c r="V83" s="404"/>
      <c r="W83" s="70"/>
      <c r="X83" s="404"/>
      <c r="Z83" s="407" t="str">
        <f t="shared" si="30"/>
        <v/>
      </c>
      <c r="AA83" s="130" t="str">
        <f t="shared" si="26"/>
        <v/>
      </c>
      <c r="AB83" s="407" t="str">
        <f t="shared" si="27"/>
        <v/>
      </c>
      <c r="AC83" s="130" t="str">
        <f t="shared" si="28"/>
        <v/>
      </c>
      <c r="AD83" s="461"/>
    </row>
    <row r="84" spans="2:30" x14ac:dyDescent="0.2">
      <c r="B84" s="500"/>
      <c r="C84" s="501"/>
      <c r="D84" s="501"/>
      <c r="E84" s="501"/>
      <c r="F84" s="501"/>
      <c r="G84" s="501"/>
      <c r="H84" s="501"/>
      <c r="I84" s="502"/>
      <c r="J84" s="48"/>
      <c r="K84" s="254"/>
      <c r="L84" s="429" t="s">
        <v>120</v>
      </c>
      <c r="M84" s="257" t="str">
        <f>IF(LEN($C$5)&lt;=1,
    "",
    IF(
        OR($C$5="Overige (zorg-)instellingen",$C$5="Onderneming"),
        IF(Basisgegevens!$C$5="Ja",
            IFERROR(
                INDEX(Hulpsheets!$AO$3:$AR$18,
                    MATCH($C$9,Hulpsheets!$AN$3:$AN$18,0),
                    MATCH($C$6,Hulpsheets!$AO$3:$AR$3,0)
                ),
                ""
            ),
            IFERROR(
                INDEX(Hulpsheets!$AH$3:$AK$18,
                    MATCH($C$9,Hulpsheets!$AG$3:$AG$18,0),
                    MATCH($C$6,Hulpsheets!$AH$3:$AK$3,0)
                ),
                ""
            )
        ),
        IF($L84="Niet-economische activiteit",
            100%,
            IF(Basisgegevens!$C$5="Ja",
                IFERROR(
                    INDEX(Hulpsheets!$AO$3:$AR$18,
                        MATCH($C$9,Hulpsheets!$AN$3:$AN$18,0),
                        MATCH($C$6,Hulpsheets!$AO$3:$AR$3,0)
                    ),
                    ""
                ),
                IFERROR(
                    INDEX(Hulpsheets!$AH$3:$AK$18,
                        MATCH($C$9,Hulpsheets!$AG$3:$AG$18,0),
                        MATCH($C$6,Hulpsheets!$AH$3:$AK$3,0)
                    ),
                    ""
                )
            )
        )
    )
)</f>
        <v/>
      </c>
      <c r="N84" s="397">
        <f t="shared" si="22"/>
        <v>0</v>
      </c>
      <c r="O84" s="77" t="str">
        <f t="shared" si="23"/>
        <v/>
      </c>
      <c r="P84" s="86" t="str">
        <f t="shared" si="24"/>
        <v/>
      </c>
      <c r="R84" s="404"/>
      <c r="S84" s="403" t="str">
        <f t="shared" si="29"/>
        <v/>
      </c>
      <c r="T84" s="130" t="str">
        <f t="shared" si="25"/>
        <v/>
      </c>
      <c r="U84" s="70"/>
      <c r="V84" s="404"/>
      <c r="W84" s="70"/>
      <c r="X84" s="404"/>
      <c r="Z84" s="407" t="str">
        <f t="shared" si="30"/>
        <v/>
      </c>
      <c r="AA84" s="130" t="str">
        <f t="shared" si="26"/>
        <v/>
      </c>
      <c r="AB84" s="407" t="str">
        <f t="shared" si="27"/>
        <v/>
      </c>
      <c r="AC84" s="130" t="str">
        <f t="shared" si="28"/>
        <v/>
      </c>
      <c r="AD84" s="461"/>
    </row>
    <row r="85" spans="2:30" x14ac:dyDescent="0.2">
      <c r="B85" s="500"/>
      <c r="C85" s="501"/>
      <c r="D85" s="501"/>
      <c r="E85" s="501"/>
      <c r="F85" s="501"/>
      <c r="G85" s="501"/>
      <c r="H85" s="501"/>
      <c r="I85" s="502"/>
      <c r="J85" s="48"/>
      <c r="K85" s="254"/>
      <c r="L85" s="429" t="s">
        <v>120</v>
      </c>
      <c r="M85" s="257" t="str">
        <f>IF(LEN($C$5)&lt;=1,
    "",
    IF(
        OR($C$5="Overige (zorg-)instellingen",$C$5="Onderneming"),
        IF(Basisgegevens!$C$5="Ja",
            IFERROR(
                INDEX(Hulpsheets!$AO$3:$AR$18,
                    MATCH($C$9,Hulpsheets!$AN$3:$AN$18,0),
                    MATCH($C$6,Hulpsheets!$AO$3:$AR$3,0)
                ),
                ""
            ),
            IFERROR(
                INDEX(Hulpsheets!$AH$3:$AK$18,
                    MATCH($C$9,Hulpsheets!$AG$3:$AG$18,0),
                    MATCH($C$6,Hulpsheets!$AH$3:$AK$3,0)
                ),
                ""
            )
        ),
        IF($L85="Niet-economische activiteit",
            100%,
            IF(Basisgegevens!$C$5="Ja",
                IFERROR(
                    INDEX(Hulpsheets!$AO$3:$AR$18,
                        MATCH($C$9,Hulpsheets!$AN$3:$AN$18,0),
                        MATCH($C$6,Hulpsheets!$AO$3:$AR$3,0)
                    ),
                    ""
                ),
                IFERROR(
                    INDEX(Hulpsheets!$AH$3:$AK$18,
                        MATCH($C$9,Hulpsheets!$AG$3:$AG$18,0),
                        MATCH($C$6,Hulpsheets!$AH$3:$AK$3,0)
                    ),
                    ""
                )
            )
        )
    )
)</f>
        <v/>
      </c>
      <c r="N85" s="397">
        <f t="shared" si="22"/>
        <v>0</v>
      </c>
      <c r="O85" s="77" t="str">
        <f t="shared" si="23"/>
        <v/>
      </c>
      <c r="P85" s="86" t="str">
        <f t="shared" si="24"/>
        <v/>
      </c>
      <c r="R85" s="404"/>
      <c r="S85" s="403" t="str">
        <f t="shared" si="29"/>
        <v/>
      </c>
      <c r="T85" s="130" t="str">
        <f t="shared" si="25"/>
        <v/>
      </c>
      <c r="U85" s="70"/>
      <c r="V85" s="404"/>
      <c r="W85" s="70"/>
      <c r="X85" s="404"/>
      <c r="Z85" s="407" t="str">
        <f t="shared" si="30"/>
        <v/>
      </c>
      <c r="AA85" s="130" t="str">
        <f t="shared" si="26"/>
        <v/>
      </c>
      <c r="AB85" s="407" t="str">
        <f t="shared" si="27"/>
        <v/>
      </c>
      <c r="AC85" s="130" t="str">
        <f t="shared" si="28"/>
        <v/>
      </c>
      <c r="AD85" s="461"/>
    </row>
    <row r="86" spans="2:30" x14ac:dyDescent="0.2">
      <c r="B86" s="500"/>
      <c r="C86" s="501"/>
      <c r="D86" s="501"/>
      <c r="E86" s="501"/>
      <c r="F86" s="501"/>
      <c r="G86" s="501"/>
      <c r="H86" s="501"/>
      <c r="I86" s="502"/>
      <c r="J86" s="48"/>
      <c r="K86" s="254"/>
      <c r="L86" s="429" t="s">
        <v>120</v>
      </c>
      <c r="M86" s="257" t="str">
        <f>IF(LEN($C$5)&lt;=1,
    "",
    IF(
        OR($C$5="Overige (zorg-)instellingen",$C$5="Onderneming"),
        IF(Basisgegevens!$C$5="Ja",
            IFERROR(
                INDEX(Hulpsheets!$AO$3:$AR$18,
                    MATCH($C$9,Hulpsheets!$AN$3:$AN$18,0),
                    MATCH($C$6,Hulpsheets!$AO$3:$AR$3,0)
                ),
                ""
            ),
            IFERROR(
                INDEX(Hulpsheets!$AH$3:$AK$18,
                    MATCH($C$9,Hulpsheets!$AG$3:$AG$18,0),
                    MATCH($C$6,Hulpsheets!$AH$3:$AK$3,0)
                ),
                ""
            )
        ),
        IF($L86="Niet-economische activiteit",
            100%,
            IF(Basisgegevens!$C$5="Ja",
                IFERROR(
                    INDEX(Hulpsheets!$AO$3:$AR$18,
                        MATCH($C$9,Hulpsheets!$AN$3:$AN$18,0),
                        MATCH($C$6,Hulpsheets!$AO$3:$AR$3,0)
                    ),
                    ""
                ),
                IFERROR(
                    INDEX(Hulpsheets!$AH$3:$AK$18,
                        MATCH($C$9,Hulpsheets!$AG$3:$AG$18,0),
                        MATCH($C$6,Hulpsheets!$AH$3:$AK$3,0)
                    ),
                    ""
                )
            )
        )
    )
)</f>
        <v/>
      </c>
      <c r="N86" s="397">
        <f t="shared" si="22"/>
        <v>0</v>
      </c>
      <c r="O86" s="77" t="str">
        <f t="shared" si="23"/>
        <v/>
      </c>
      <c r="P86" s="86" t="str">
        <f t="shared" si="24"/>
        <v/>
      </c>
      <c r="R86" s="404"/>
      <c r="S86" s="403" t="str">
        <f t="shared" si="29"/>
        <v/>
      </c>
      <c r="T86" s="130" t="str">
        <f t="shared" si="25"/>
        <v/>
      </c>
      <c r="U86" s="70"/>
      <c r="V86" s="404"/>
      <c r="W86" s="70"/>
      <c r="X86" s="404"/>
      <c r="Z86" s="407" t="str">
        <f t="shared" si="30"/>
        <v/>
      </c>
      <c r="AA86" s="130" t="str">
        <f t="shared" si="26"/>
        <v/>
      </c>
      <c r="AB86" s="407" t="str">
        <f t="shared" si="27"/>
        <v/>
      </c>
      <c r="AC86" s="130" t="str">
        <f t="shared" si="28"/>
        <v/>
      </c>
      <c r="AD86" s="461"/>
    </row>
    <row r="87" spans="2:30" ht="13.5" thickBot="1" x14ac:dyDescent="0.25">
      <c r="B87" s="500"/>
      <c r="C87" s="501"/>
      <c r="D87" s="501"/>
      <c r="E87" s="501"/>
      <c r="F87" s="501"/>
      <c r="G87" s="501"/>
      <c r="H87" s="501"/>
      <c r="I87" s="502"/>
      <c r="J87" s="48"/>
      <c r="K87" s="254"/>
      <c r="L87" s="429" t="s">
        <v>120</v>
      </c>
      <c r="M87" s="257" t="str">
        <f>IF(LEN($C$5)&lt;=1,
    "",
    IF(
        OR($C$5="Overige (zorg-)instellingen",$C$5="Onderneming"),
        IF(Basisgegevens!$C$5="Ja",
            IFERROR(
                INDEX(Hulpsheets!$AO$3:$AR$18,
                    MATCH($C$9,Hulpsheets!$AN$3:$AN$18,0),
                    MATCH($C$6,Hulpsheets!$AO$3:$AR$3,0)
                ),
                ""
            ),
            IFERROR(
                INDEX(Hulpsheets!$AH$3:$AK$18,
                    MATCH($C$9,Hulpsheets!$AG$3:$AG$18,0),
                    MATCH($C$6,Hulpsheets!$AH$3:$AK$3,0)
                ),
                ""
            )
        ),
        IF($L87="Niet-economische activiteit",
            100%,
            IF(Basisgegevens!$C$5="Ja",
                IFERROR(
                    INDEX(Hulpsheets!$AO$3:$AR$18,
                        MATCH($C$9,Hulpsheets!$AN$3:$AN$18,0),
                        MATCH($C$6,Hulpsheets!$AO$3:$AR$3,0)
                    ),
                    ""
                ),
                IFERROR(
                    INDEX(Hulpsheets!$AH$3:$AK$18,
                        MATCH($C$9,Hulpsheets!$AG$3:$AG$18,0),
                        MATCH($C$6,Hulpsheets!$AH$3:$AK$3,0)
                    ),
                    ""
                )
            )
        )
    )
)</f>
        <v/>
      </c>
      <c r="N87" s="397">
        <f t="shared" si="22"/>
        <v>0</v>
      </c>
      <c r="O87" s="77" t="str">
        <f t="shared" si="23"/>
        <v/>
      </c>
      <c r="P87" s="86" t="str">
        <f t="shared" si="24"/>
        <v/>
      </c>
      <c r="R87" s="404"/>
      <c r="S87" s="403" t="str">
        <f t="shared" si="29"/>
        <v/>
      </c>
      <c r="T87" s="130" t="str">
        <f t="shared" si="25"/>
        <v/>
      </c>
      <c r="U87" s="70"/>
      <c r="V87" s="404"/>
      <c r="W87" s="70"/>
      <c r="X87" s="404"/>
      <c r="Z87" s="407" t="str">
        <f t="shared" si="30"/>
        <v/>
      </c>
      <c r="AA87" s="130" t="str">
        <f t="shared" si="26"/>
        <v/>
      </c>
      <c r="AB87" s="407" t="str">
        <f t="shared" si="27"/>
        <v/>
      </c>
      <c r="AC87" s="130" t="str">
        <f t="shared" si="28"/>
        <v/>
      </c>
      <c r="AD87" s="461"/>
    </row>
    <row r="88" spans="2:30" ht="13.5" hidden="1" outlineLevel="1" thickBot="1" x14ac:dyDescent="0.25">
      <c r="B88" s="514"/>
      <c r="C88" s="515"/>
      <c r="D88" s="515"/>
      <c r="E88" s="515"/>
      <c r="F88" s="515"/>
      <c r="G88" s="515"/>
      <c r="H88" s="515"/>
      <c r="I88" s="515"/>
      <c r="J88" s="48"/>
      <c r="K88" s="254"/>
      <c r="L88" s="429" t="s">
        <v>120</v>
      </c>
      <c r="M88" s="257" t="str">
        <f>IF(LEN($C$5)&lt;=1,
    "",
    IF(
        OR($C$5="Overige (zorg-)instellingen",$C$5="Onderneming"),
        IF(Basisgegevens!$C$5="Ja",
            IFERROR(
                INDEX(Hulpsheets!$AO$3:$AR$18,
                    MATCH($C$9,Hulpsheets!$AN$3:$AN$18,0),
                    MATCH($C$6,Hulpsheets!$AO$3:$AR$3,0)
                ),
                ""
            ),
            IFERROR(
                INDEX(Hulpsheets!$AH$3:$AK$18,
                    MATCH($C$9,Hulpsheets!$AG$3:$AG$18,0),
                    MATCH($C$6,Hulpsheets!$AH$3:$AK$3,0)
                ),
                ""
            )
        ),
        IF($L88="Niet-economische activiteit",
            100%,
            IF(Basisgegevens!$C$5="Ja",
                IFERROR(
                    INDEX(Hulpsheets!$AO$3:$AR$18,
                        MATCH($C$9,Hulpsheets!$AN$3:$AN$18,0),
                        MATCH($C$6,Hulpsheets!$AO$3:$AR$3,0)
                    ),
                    ""
                ),
                IFERROR(
                    INDEX(Hulpsheets!$AH$3:$AK$18,
                        MATCH($C$9,Hulpsheets!$AG$3:$AG$18,0),
                        MATCH($C$6,Hulpsheets!$AH$3:$AK$3,0)
                    ),
                    ""
                )
            )
        )
    )
)</f>
        <v/>
      </c>
      <c r="N88" s="397">
        <f t="shared" si="22"/>
        <v>0</v>
      </c>
      <c r="O88" s="77" t="str">
        <f t="shared" si="23"/>
        <v/>
      </c>
      <c r="P88" s="86" t="str">
        <f t="shared" si="24"/>
        <v/>
      </c>
      <c r="R88" s="404"/>
      <c r="S88" s="403" t="str">
        <f t="shared" si="29"/>
        <v/>
      </c>
      <c r="T88" s="130" t="str">
        <f t="shared" si="25"/>
        <v/>
      </c>
      <c r="U88" s="70"/>
      <c r="V88" s="404"/>
      <c r="W88" s="70"/>
      <c r="X88" s="404"/>
      <c r="Z88" s="407" t="str">
        <f t="shared" si="30"/>
        <v/>
      </c>
      <c r="AA88" s="130" t="str">
        <f t="shared" si="26"/>
        <v/>
      </c>
      <c r="AB88" s="407" t="str">
        <f t="shared" si="27"/>
        <v/>
      </c>
      <c r="AC88" s="130" t="str">
        <f t="shared" si="28"/>
        <v/>
      </c>
      <c r="AD88" s="461"/>
    </row>
    <row r="89" spans="2:30" ht="13.5" hidden="1" outlineLevel="1" thickBot="1" x14ac:dyDescent="0.25">
      <c r="B89" s="514"/>
      <c r="C89" s="515"/>
      <c r="D89" s="515"/>
      <c r="E89" s="515"/>
      <c r="F89" s="515"/>
      <c r="G89" s="515"/>
      <c r="H89" s="515"/>
      <c r="I89" s="515"/>
      <c r="J89" s="48"/>
      <c r="K89" s="254"/>
      <c r="L89" s="429" t="s">
        <v>120</v>
      </c>
      <c r="M89" s="257" t="str">
        <f>IF(LEN($C$5)&lt;=1,
    "",
    IF(
        OR($C$5="Overige (zorg-)instellingen",$C$5="Onderneming"),
        IF(Basisgegevens!$C$5="Ja",
            IFERROR(
                INDEX(Hulpsheets!$AO$3:$AR$18,
                    MATCH($C$9,Hulpsheets!$AN$3:$AN$18,0),
                    MATCH($C$6,Hulpsheets!$AO$3:$AR$3,0)
                ),
                ""
            ),
            IFERROR(
                INDEX(Hulpsheets!$AH$3:$AK$18,
                    MATCH($C$9,Hulpsheets!$AG$3:$AG$18,0),
                    MATCH($C$6,Hulpsheets!$AH$3:$AK$3,0)
                ),
                ""
            )
        ),
        IF($L89="Niet-economische activiteit",
            100%,
            IF(Basisgegevens!$C$5="Ja",
                IFERROR(
                    INDEX(Hulpsheets!$AO$3:$AR$18,
                        MATCH($C$9,Hulpsheets!$AN$3:$AN$18,0),
                        MATCH($C$6,Hulpsheets!$AO$3:$AR$3,0)
                    ),
                    ""
                ),
                IFERROR(
                    INDEX(Hulpsheets!$AH$3:$AK$18,
                        MATCH($C$9,Hulpsheets!$AG$3:$AG$18,0),
                        MATCH($C$6,Hulpsheets!$AH$3:$AK$3,0)
                    ),
                    ""
                )
            )
        )
    )
)</f>
        <v/>
      </c>
      <c r="N89" s="397">
        <f t="shared" si="22"/>
        <v>0</v>
      </c>
      <c r="O89" s="77" t="str">
        <f t="shared" si="23"/>
        <v/>
      </c>
      <c r="P89" s="86" t="str">
        <f t="shared" si="24"/>
        <v/>
      </c>
      <c r="R89" s="404"/>
      <c r="S89" s="403" t="str">
        <f t="shared" si="29"/>
        <v/>
      </c>
      <c r="T89" s="130" t="str">
        <f t="shared" si="25"/>
        <v/>
      </c>
      <c r="U89" s="70"/>
      <c r="V89" s="404"/>
      <c r="W89" s="70"/>
      <c r="X89" s="404"/>
      <c r="Z89" s="407" t="str">
        <f t="shared" si="30"/>
        <v/>
      </c>
      <c r="AA89" s="130" t="str">
        <f t="shared" si="26"/>
        <v/>
      </c>
      <c r="AB89" s="407" t="str">
        <f t="shared" si="27"/>
        <v/>
      </c>
      <c r="AC89" s="130" t="str">
        <f t="shared" si="28"/>
        <v/>
      </c>
      <c r="AD89" s="461"/>
    </row>
    <row r="90" spans="2:30" ht="13.5" hidden="1" outlineLevel="1" thickBot="1" x14ac:dyDescent="0.25">
      <c r="B90" s="514"/>
      <c r="C90" s="515"/>
      <c r="D90" s="515"/>
      <c r="E90" s="515"/>
      <c r="F90" s="515"/>
      <c r="G90" s="515"/>
      <c r="H90" s="515"/>
      <c r="I90" s="515"/>
      <c r="J90" s="48"/>
      <c r="K90" s="254"/>
      <c r="L90" s="429" t="s">
        <v>120</v>
      </c>
      <c r="M90" s="257" t="str">
        <f>IF(LEN($C$5)&lt;=1,
    "",
    IF(
        OR($C$5="Overige (zorg-)instellingen",$C$5="Onderneming"),
        IF(Basisgegevens!$C$5="Ja",
            IFERROR(
                INDEX(Hulpsheets!$AO$3:$AR$18,
                    MATCH($C$9,Hulpsheets!$AN$3:$AN$18,0),
                    MATCH($C$6,Hulpsheets!$AO$3:$AR$3,0)
                ),
                ""
            ),
            IFERROR(
                INDEX(Hulpsheets!$AH$3:$AK$18,
                    MATCH($C$9,Hulpsheets!$AG$3:$AG$18,0),
                    MATCH($C$6,Hulpsheets!$AH$3:$AK$3,0)
                ),
                ""
            )
        ),
        IF($L90="Niet-economische activiteit",
            100%,
            IF(Basisgegevens!$C$5="Ja",
                IFERROR(
                    INDEX(Hulpsheets!$AO$3:$AR$18,
                        MATCH($C$9,Hulpsheets!$AN$3:$AN$18,0),
                        MATCH($C$6,Hulpsheets!$AO$3:$AR$3,0)
                    ),
                    ""
                ),
                IFERROR(
                    INDEX(Hulpsheets!$AH$3:$AK$18,
                        MATCH($C$9,Hulpsheets!$AG$3:$AG$18,0),
                        MATCH($C$6,Hulpsheets!$AH$3:$AK$3,0)
                    ),
                    ""
                )
            )
        )
    )
)</f>
        <v/>
      </c>
      <c r="N90" s="397">
        <f t="shared" si="22"/>
        <v>0</v>
      </c>
      <c r="O90" s="77" t="str">
        <f t="shared" si="23"/>
        <v/>
      </c>
      <c r="P90" s="86" t="str">
        <f t="shared" si="24"/>
        <v/>
      </c>
      <c r="R90" s="404"/>
      <c r="S90" s="403" t="str">
        <f t="shared" si="29"/>
        <v/>
      </c>
      <c r="T90" s="130" t="str">
        <f t="shared" si="25"/>
        <v/>
      </c>
      <c r="U90" s="70"/>
      <c r="V90" s="404"/>
      <c r="W90" s="70"/>
      <c r="X90" s="404"/>
      <c r="Z90" s="407" t="str">
        <f t="shared" si="30"/>
        <v/>
      </c>
      <c r="AA90" s="130" t="str">
        <f t="shared" si="26"/>
        <v/>
      </c>
      <c r="AB90" s="407" t="str">
        <f t="shared" si="27"/>
        <v/>
      </c>
      <c r="AC90" s="130" t="str">
        <f t="shared" si="28"/>
        <v/>
      </c>
      <c r="AD90" s="461"/>
    </row>
    <row r="91" spans="2:30" ht="13.5" hidden="1" outlineLevel="1" thickBot="1" x14ac:dyDescent="0.25">
      <c r="B91" s="514"/>
      <c r="C91" s="515"/>
      <c r="D91" s="515"/>
      <c r="E91" s="515"/>
      <c r="F91" s="515"/>
      <c r="G91" s="515"/>
      <c r="H91" s="515"/>
      <c r="I91" s="515"/>
      <c r="J91" s="48"/>
      <c r="K91" s="254"/>
      <c r="L91" s="429" t="s">
        <v>120</v>
      </c>
      <c r="M91" s="257" t="str">
        <f>IF(LEN($C$5)&lt;=1,
    "",
    IF(
        OR($C$5="Overige (zorg-)instellingen",$C$5="Onderneming"),
        IF(Basisgegevens!$C$5="Ja",
            IFERROR(
                INDEX(Hulpsheets!$AO$3:$AR$18,
                    MATCH($C$9,Hulpsheets!$AN$3:$AN$18,0),
                    MATCH($C$6,Hulpsheets!$AO$3:$AR$3,0)
                ),
                ""
            ),
            IFERROR(
                INDEX(Hulpsheets!$AH$3:$AK$18,
                    MATCH($C$9,Hulpsheets!$AG$3:$AG$18,0),
                    MATCH($C$6,Hulpsheets!$AH$3:$AK$3,0)
                ),
                ""
            )
        ),
        IF($L91="Niet-economische activiteit",
            100%,
            IF(Basisgegevens!$C$5="Ja",
                IFERROR(
                    INDEX(Hulpsheets!$AO$3:$AR$18,
                        MATCH($C$9,Hulpsheets!$AN$3:$AN$18,0),
                        MATCH($C$6,Hulpsheets!$AO$3:$AR$3,0)
                    ),
                    ""
                ),
                IFERROR(
                    INDEX(Hulpsheets!$AH$3:$AK$18,
                        MATCH($C$9,Hulpsheets!$AG$3:$AG$18,0),
                        MATCH($C$6,Hulpsheets!$AH$3:$AK$3,0)
                    ),
                    ""
                )
            )
        )
    )
)</f>
        <v/>
      </c>
      <c r="N91" s="397">
        <f t="shared" si="22"/>
        <v>0</v>
      </c>
      <c r="O91" s="77" t="str">
        <f t="shared" si="23"/>
        <v/>
      </c>
      <c r="P91" s="86" t="str">
        <f t="shared" si="24"/>
        <v/>
      </c>
      <c r="R91" s="404"/>
      <c r="S91" s="403" t="str">
        <f t="shared" si="29"/>
        <v/>
      </c>
      <c r="T91" s="130" t="str">
        <f t="shared" si="25"/>
        <v/>
      </c>
      <c r="U91" s="70"/>
      <c r="V91" s="404"/>
      <c r="W91" s="70"/>
      <c r="X91" s="404"/>
      <c r="Z91" s="407" t="str">
        <f t="shared" si="30"/>
        <v/>
      </c>
      <c r="AA91" s="130" t="str">
        <f t="shared" si="26"/>
        <v/>
      </c>
      <c r="AB91" s="407" t="str">
        <f t="shared" si="27"/>
        <v/>
      </c>
      <c r="AC91" s="130" t="str">
        <f t="shared" si="28"/>
        <v/>
      </c>
      <c r="AD91" s="461"/>
    </row>
    <row r="92" spans="2:30" ht="13.5" hidden="1" outlineLevel="1" thickBot="1" x14ac:dyDescent="0.25">
      <c r="B92" s="514"/>
      <c r="C92" s="515"/>
      <c r="D92" s="515"/>
      <c r="E92" s="515"/>
      <c r="F92" s="515"/>
      <c r="G92" s="515"/>
      <c r="H92" s="515"/>
      <c r="I92" s="515"/>
      <c r="J92" s="48"/>
      <c r="K92" s="254"/>
      <c r="L92" s="429" t="s">
        <v>120</v>
      </c>
      <c r="M92" s="257" t="str">
        <f>IF(LEN($C$5)&lt;=1,
    "",
    IF(
        OR($C$5="Overige (zorg-)instellingen",$C$5="Onderneming"),
        IF(Basisgegevens!$C$5="Ja",
            IFERROR(
                INDEX(Hulpsheets!$AO$3:$AR$18,
                    MATCH($C$9,Hulpsheets!$AN$3:$AN$18,0),
                    MATCH($C$6,Hulpsheets!$AO$3:$AR$3,0)
                ),
                ""
            ),
            IFERROR(
                INDEX(Hulpsheets!$AH$3:$AK$18,
                    MATCH($C$9,Hulpsheets!$AG$3:$AG$18,0),
                    MATCH($C$6,Hulpsheets!$AH$3:$AK$3,0)
                ),
                ""
            )
        ),
        IF($L92="Niet-economische activiteit",
            100%,
            IF(Basisgegevens!$C$5="Ja",
                IFERROR(
                    INDEX(Hulpsheets!$AO$3:$AR$18,
                        MATCH($C$9,Hulpsheets!$AN$3:$AN$18,0),
                        MATCH($C$6,Hulpsheets!$AO$3:$AR$3,0)
                    ),
                    ""
                ),
                IFERROR(
                    INDEX(Hulpsheets!$AH$3:$AK$18,
                        MATCH($C$9,Hulpsheets!$AG$3:$AG$18,0),
                        MATCH($C$6,Hulpsheets!$AH$3:$AK$3,0)
                    ),
                    ""
                )
            )
        )
    )
)</f>
        <v/>
      </c>
      <c r="N92" s="397">
        <f t="shared" si="22"/>
        <v>0</v>
      </c>
      <c r="O92" s="77" t="str">
        <f t="shared" si="23"/>
        <v/>
      </c>
      <c r="P92" s="86" t="str">
        <f t="shared" si="24"/>
        <v/>
      </c>
      <c r="R92" s="404"/>
      <c r="S92" s="403" t="str">
        <f t="shared" si="29"/>
        <v/>
      </c>
      <c r="T92" s="130" t="str">
        <f t="shared" si="25"/>
        <v/>
      </c>
      <c r="U92" s="70"/>
      <c r="V92" s="404"/>
      <c r="W92" s="70"/>
      <c r="X92" s="404"/>
      <c r="Z92" s="407" t="str">
        <f t="shared" si="30"/>
        <v/>
      </c>
      <c r="AA92" s="130" t="str">
        <f t="shared" si="26"/>
        <v/>
      </c>
      <c r="AB92" s="407" t="str">
        <f t="shared" si="27"/>
        <v/>
      </c>
      <c r="AC92" s="130" t="str">
        <f t="shared" si="28"/>
        <v/>
      </c>
      <c r="AD92" s="461"/>
    </row>
    <row r="93" spans="2:30" ht="13.5" hidden="1" outlineLevel="1" thickBot="1" x14ac:dyDescent="0.25">
      <c r="B93" s="514"/>
      <c r="C93" s="515"/>
      <c r="D93" s="515"/>
      <c r="E93" s="515"/>
      <c r="F93" s="515"/>
      <c r="G93" s="515"/>
      <c r="H93" s="515"/>
      <c r="I93" s="515"/>
      <c r="J93" s="48"/>
      <c r="K93" s="254"/>
      <c r="L93" s="429" t="s">
        <v>120</v>
      </c>
      <c r="M93" s="257" t="str">
        <f>IF(LEN($C$5)&lt;=1,
    "",
    IF(
        OR($C$5="Overige (zorg-)instellingen",$C$5="Onderneming"),
        IF(Basisgegevens!$C$5="Ja",
            IFERROR(
                INDEX(Hulpsheets!$AO$3:$AR$18,
                    MATCH($C$9,Hulpsheets!$AN$3:$AN$18,0),
                    MATCH($C$6,Hulpsheets!$AO$3:$AR$3,0)
                ),
                ""
            ),
            IFERROR(
                INDEX(Hulpsheets!$AH$3:$AK$18,
                    MATCH($C$9,Hulpsheets!$AG$3:$AG$18,0),
                    MATCH($C$6,Hulpsheets!$AH$3:$AK$3,0)
                ),
                ""
            )
        ),
        IF($L93="Niet-economische activiteit",
            100%,
            IF(Basisgegevens!$C$5="Ja",
                IFERROR(
                    INDEX(Hulpsheets!$AO$3:$AR$18,
                        MATCH($C$9,Hulpsheets!$AN$3:$AN$18,0),
                        MATCH($C$6,Hulpsheets!$AO$3:$AR$3,0)
                    ),
                    ""
                ),
                IFERROR(
                    INDEX(Hulpsheets!$AH$3:$AK$18,
                        MATCH($C$9,Hulpsheets!$AG$3:$AG$18,0),
                        MATCH($C$6,Hulpsheets!$AH$3:$AK$3,0)
                    ),
                    ""
                )
            )
        )
    )
)</f>
        <v/>
      </c>
      <c r="N93" s="397">
        <f t="shared" si="22"/>
        <v>0</v>
      </c>
      <c r="O93" s="77" t="str">
        <f t="shared" si="23"/>
        <v/>
      </c>
      <c r="P93" s="86" t="str">
        <f t="shared" si="24"/>
        <v/>
      </c>
      <c r="R93" s="404"/>
      <c r="S93" s="403" t="str">
        <f t="shared" si="29"/>
        <v/>
      </c>
      <c r="T93" s="130" t="str">
        <f t="shared" si="25"/>
        <v/>
      </c>
      <c r="U93" s="70"/>
      <c r="V93" s="404"/>
      <c r="W93" s="70"/>
      <c r="X93" s="404"/>
      <c r="Z93" s="407" t="str">
        <f t="shared" si="30"/>
        <v/>
      </c>
      <c r="AA93" s="130" t="str">
        <f t="shared" si="26"/>
        <v/>
      </c>
      <c r="AB93" s="407" t="str">
        <f t="shared" si="27"/>
        <v/>
      </c>
      <c r="AC93" s="130" t="str">
        <f t="shared" si="28"/>
        <v/>
      </c>
      <c r="AD93" s="461"/>
    </row>
    <row r="94" spans="2:30" ht="13.5" hidden="1" outlineLevel="1" thickBot="1" x14ac:dyDescent="0.25">
      <c r="B94" s="514"/>
      <c r="C94" s="515"/>
      <c r="D94" s="515"/>
      <c r="E94" s="515"/>
      <c r="F94" s="515"/>
      <c r="G94" s="515"/>
      <c r="H94" s="515"/>
      <c r="I94" s="515"/>
      <c r="J94" s="48"/>
      <c r="K94" s="254"/>
      <c r="L94" s="429" t="s">
        <v>120</v>
      </c>
      <c r="M94" s="257" t="str">
        <f>IF(LEN($C$5)&lt;=1,
    "",
    IF(
        OR($C$5="Overige (zorg-)instellingen",$C$5="Onderneming"),
        IF(Basisgegevens!$C$5="Ja",
            IFERROR(
                INDEX(Hulpsheets!$AO$3:$AR$18,
                    MATCH($C$9,Hulpsheets!$AN$3:$AN$18,0),
                    MATCH($C$6,Hulpsheets!$AO$3:$AR$3,0)
                ),
                ""
            ),
            IFERROR(
                INDEX(Hulpsheets!$AH$3:$AK$18,
                    MATCH($C$9,Hulpsheets!$AG$3:$AG$18,0),
                    MATCH($C$6,Hulpsheets!$AH$3:$AK$3,0)
                ),
                ""
            )
        ),
        IF($L94="Niet-economische activiteit",
            100%,
            IF(Basisgegevens!$C$5="Ja",
                IFERROR(
                    INDEX(Hulpsheets!$AO$3:$AR$18,
                        MATCH($C$9,Hulpsheets!$AN$3:$AN$18,0),
                        MATCH($C$6,Hulpsheets!$AO$3:$AR$3,0)
                    ),
                    ""
                ),
                IFERROR(
                    INDEX(Hulpsheets!$AH$3:$AK$18,
                        MATCH($C$9,Hulpsheets!$AG$3:$AG$18,0),
                        MATCH($C$6,Hulpsheets!$AH$3:$AK$3,0)
                    ),
                    ""
                )
            )
        )
    )
)</f>
        <v/>
      </c>
      <c r="N94" s="397">
        <f t="shared" si="22"/>
        <v>0</v>
      </c>
      <c r="O94" s="77" t="str">
        <f t="shared" si="23"/>
        <v/>
      </c>
      <c r="P94" s="86" t="str">
        <f t="shared" si="24"/>
        <v/>
      </c>
      <c r="R94" s="404"/>
      <c r="S94" s="403" t="str">
        <f t="shared" si="29"/>
        <v/>
      </c>
      <c r="T94" s="130" t="str">
        <f t="shared" si="25"/>
        <v/>
      </c>
      <c r="U94" s="70"/>
      <c r="V94" s="404"/>
      <c r="W94" s="70"/>
      <c r="X94" s="404"/>
      <c r="Z94" s="407" t="str">
        <f t="shared" si="30"/>
        <v/>
      </c>
      <c r="AA94" s="130" t="str">
        <f t="shared" si="26"/>
        <v/>
      </c>
      <c r="AB94" s="407" t="str">
        <f t="shared" si="27"/>
        <v/>
      </c>
      <c r="AC94" s="130" t="str">
        <f t="shared" si="28"/>
        <v/>
      </c>
      <c r="AD94" s="461"/>
    </row>
    <row r="95" spans="2:30" ht="13.5" hidden="1" outlineLevel="1" thickBot="1" x14ac:dyDescent="0.25">
      <c r="B95" s="514"/>
      <c r="C95" s="515"/>
      <c r="D95" s="515"/>
      <c r="E95" s="515"/>
      <c r="F95" s="515"/>
      <c r="G95" s="515"/>
      <c r="H95" s="515"/>
      <c r="I95" s="515"/>
      <c r="J95" s="48"/>
      <c r="K95" s="254"/>
      <c r="L95" s="429" t="s">
        <v>120</v>
      </c>
      <c r="M95" s="257" t="str">
        <f>IF(LEN($C$5)&lt;=1,
    "",
    IF(
        OR($C$5="Overige (zorg-)instellingen",$C$5="Onderneming"),
        IF(Basisgegevens!$C$5="Ja",
            IFERROR(
                INDEX(Hulpsheets!$AO$3:$AR$18,
                    MATCH($C$9,Hulpsheets!$AN$3:$AN$18,0),
                    MATCH($C$6,Hulpsheets!$AO$3:$AR$3,0)
                ),
                ""
            ),
            IFERROR(
                INDEX(Hulpsheets!$AH$3:$AK$18,
                    MATCH($C$9,Hulpsheets!$AG$3:$AG$18,0),
                    MATCH($C$6,Hulpsheets!$AH$3:$AK$3,0)
                ),
                ""
            )
        ),
        IF($L95="Niet-economische activiteit",
            100%,
            IF(Basisgegevens!$C$5="Ja",
                IFERROR(
                    INDEX(Hulpsheets!$AO$3:$AR$18,
                        MATCH($C$9,Hulpsheets!$AN$3:$AN$18,0),
                        MATCH($C$6,Hulpsheets!$AO$3:$AR$3,0)
                    ),
                    ""
                ),
                IFERROR(
                    INDEX(Hulpsheets!$AH$3:$AK$18,
                        MATCH($C$9,Hulpsheets!$AG$3:$AG$18,0),
                        MATCH($C$6,Hulpsheets!$AH$3:$AK$3,0)
                    ),
                    ""
                )
            )
        )
    )
)</f>
        <v/>
      </c>
      <c r="N95" s="397">
        <f t="shared" si="22"/>
        <v>0</v>
      </c>
      <c r="O95" s="77" t="str">
        <f t="shared" si="23"/>
        <v/>
      </c>
      <c r="P95" s="86" t="str">
        <f t="shared" si="24"/>
        <v/>
      </c>
      <c r="R95" s="404"/>
      <c r="S95" s="403" t="str">
        <f t="shared" si="29"/>
        <v/>
      </c>
      <c r="T95" s="130" t="str">
        <f t="shared" si="25"/>
        <v/>
      </c>
      <c r="U95" s="70"/>
      <c r="V95" s="404"/>
      <c r="W95" s="70"/>
      <c r="X95" s="404"/>
      <c r="Z95" s="407" t="str">
        <f t="shared" si="30"/>
        <v/>
      </c>
      <c r="AA95" s="130" t="str">
        <f t="shared" si="26"/>
        <v/>
      </c>
      <c r="AB95" s="407" t="str">
        <f t="shared" si="27"/>
        <v/>
      </c>
      <c r="AC95" s="130" t="str">
        <f t="shared" si="28"/>
        <v/>
      </c>
      <c r="AD95" s="461"/>
    </row>
    <row r="96" spans="2:30" ht="13.5" hidden="1" outlineLevel="1" thickBot="1" x14ac:dyDescent="0.25">
      <c r="B96" s="514"/>
      <c r="C96" s="515"/>
      <c r="D96" s="515"/>
      <c r="E96" s="515"/>
      <c r="F96" s="515"/>
      <c r="G96" s="515"/>
      <c r="H96" s="515"/>
      <c r="I96" s="515"/>
      <c r="J96" s="48"/>
      <c r="K96" s="254"/>
      <c r="L96" s="429" t="s">
        <v>120</v>
      </c>
      <c r="M96" s="257" t="str">
        <f>IF(LEN($C$5)&lt;=1,
    "",
    IF(
        OR($C$5="Overige (zorg-)instellingen",$C$5="Onderneming"),
        IF(Basisgegevens!$C$5="Ja",
            IFERROR(
                INDEX(Hulpsheets!$AO$3:$AR$18,
                    MATCH($C$9,Hulpsheets!$AN$3:$AN$18,0),
                    MATCH($C$6,Hulpsheets!$AO$3:$AR$3,0)
                ),
                ""
            ),
            IFERROR(
                INDEX(Hulpsheets!$AH$3:$AK$18,
                    MATCH($C$9,Hulpsheets!$AG$3:$AG$18,0),
                    MATCH($C$6,Hulpsheets!$AH$3:$AK$3,0)
                ),
                ""
            )
        ),
        IF($L96="Niet-economische activiteit",
            100%,
            IF(Basisgegevens!$C$5="Ja",
                IFERROR(
                    INDEX(Hulpsheets!$AO$3:$AR$18,
                        MATCH($C$9,Hulpsheets!$AN$3:$AN$18,0),
                        MATCH($C$6,Hulpsheets!$AO$3:$AR$3,0)
                    ),
                    ""
                ),
                IFERROR(
                    INDEX(Hulpsheets!$AH$3:$AK$18,
                        MATCH($C$9,Hulpsheets!$AG$3:$AG$18,0),
                        MATCH($C$6,Hulpsheets!$AH$3:$AK$3,0)
                    ),
                    ""
                )
            )
        )
    )
)</f>
        <v/>
      </c>
      <c r="N96" s="397">
        <f t="shared" si="22"/>
        <v>0</v>
      </c>
      <c r="O96" s="77" t="str">
        <f t="shared" si="23"/>
        <v/>
      </c>
      <c r="P96" s="86" t="str">
        <f t="shared" si="24"/>
        <v/>
      </c>
      <c r="R96" s="404"/>
      <c r="S96" s="403" t="str">
        <f t="shared" si="29"/>
        <v/>
      </c>
      <c r="T96" s="130" t="str">
        <f t="shared" si="25"/>
        <v/>
      </c>
      <c r="U96" s="70"/>
      <c r="V96" s="404"/>
      <c r="W96" s="70"/>
      <c r="X96" s="404"/>
      <c r="Z96" s="407" t="str">
        <f t="shared" si="30"/>
        <v/>
      </c>
      <c r="AA96" s="130" t="str">
        <f t="shared" si="26"/>
        <v/>
      </c>
      <c r="AB96" s="407" t="str">
        <f t="shared" si="27"/>
        <v/>
      </c>
      <c r="AC96" s="130" t="str">
        <f t="shared" si="28"/>
        <v/>
      </c>
      <c r="AD96" s="461"/>
    </row>
    <row r="97" spans="1:30" ht="13.5" hidden="1" outlineLevel="1" collapsed="1" thickBot="1" x14ac:dyDescent="0.25">
      <c r="B97" s="527"/>
      <c r="C97" s="528"/>
      <c r="D97" s="528"/>
      <c r="E97" s="528"/>
      <c r="F97" s="528"/>
      <c r="G97" s="528"/>
      <c r="H97" s="528"/>
      <c r="I97" s="528"/>
      <c r="J97" s="109"/>
      <c r="K97" s="438"/>
      <c r="L97" s="428" t="s">
        <v>120</v>
      </c>
      <c r="M97" s="427" t="str">
        <f>IF(LEN($C$5)&lt;=1,
    "",
    IF(
        OR($C$5="Overige (zorg-)instellingen",$C$5="Onderneming"),
        IF(Basisgegevens!$C$5="Ja",
            IFERROR(
                INDEX(Hulpsheets!$AO$3:$AR$18,
                    MATCH($C$9,Hulpsheets!$AN$3:$AN$18,0),
                    MATCH($C$6,Hulpsheets!$AO$3:$AR$3,0)
                ),
                ""
            ),
            IFERROR(
                INDEX(Hulpsheets!$AH$3:$AK$18,
                    MATCH($C$9,Hulpsheets!$AG$3:$AG$18,0),
                    MATCH($C$6,Hulpsheets!$AH$3:$AK$3,0)
                ),
                ""
            )
        ),
        IF($L97="Niet-economische activiteit",
            100%,
            IF(Basisgegevens!$C$5="Ja",
                IFERROR(
                    INDEX(Hulpsheets!$AO$3:$AR$18,
                        MATCH($C$9,Hulpsheets!$AN$3:$AN$18,0),
                        MATCH($C$6,Hulpsheets!$AO$3:$AR$3,0)
                    ),
                    ""
                ),
                IFERROR(
                    INDEX(Hulpsheets!$AH$3:$AK$18,
                        MATCH($C$9,Hulpsheets!$AG$3:$AG$18,0),
                        MATCH($C$6,Hulpsheets!$AH$3:$AK$3,0)
                    ),
                    ""
                )
            )
        )
    )
)</f>
        <v/>
      </c>
      <c r="N97" s="397">
        <f t="shared" si="22"/>
        <v>0</v>
      </c>
      <c r="O97" s="87" t="str">
        <f t="shared" si="23"/>
        <v/>
      </c>
      <c r="P97" s="88" t="str">
        <f t="shared" si="24"/>
        <v/>
      </c>
      <c r="R97" s="405"/>
      <c r="S97" s="403" t="str">
        <f t="shared" si="29"/>
        <v/>
      </c>
      <c r="T97" s="365" t="str">
        <f t="shared" si="25"/>
        <v/>
      </c>
      <c r="U97" s="70"/>
      <c r="V97" s="405"/>
      <c r="W97" s="70"/>
      <c r="X97" s="405"/>
      <c r="Z97" s="407" t="str">
        <f t="shared" si="30"/>
        <v/>
      </c>
      <c r="AA97" s="130" t="str">
        <f t="shared" si="26"/>
        <v/>
      </c>
      <c r="AB97" s="407" t="str">
        <f t="shared" si="27"/>
        <v/>
      </c>
      <c r="AC97" s="365" t="str">
        <f t="shared" si="28"/>
        <v/>
      </c>
      <c r="AD97" s="461"/>
    </row>
    <row r="98" spans="1:30" ht="13.5" collapsed="1" thickBot="1" x14ac:dyDescent="0.25">
      <c r="B98" s="32"/>
      <c r="C98" s="32"/>
      <c r="D98" s="103"/>
      <c r="E98" s="110"/>
      <c r="F98" s="110"/>
      <c r="G98" s="111"/>
      <c r="H98" s="112"/>
      <c r="I98" s="29"/>
      <c r="J98" s="111"/>
      <c r="L98" s="418" t="s">
        <v>102</v>
      </c>
      <c r="M98" s="78"/>
      <c r="N98" s="101">
        <f>SUM(N73:N97)</f>
        <v>0</v>
      </c>
      <c r="O98" s="101">
        <f>SUM(O73:O97)</f>
        <v>0</v>
      </c>
      <c r="P98" s="101">
        <f>SUM(P73:P97)</f>
        <v>0</v>
      </c>
      <c r="Q98" s="29"/>
      <c r="R98" s="439">
        <f>SUM(R73:R97)</f>
        <v>0</v>
      </c>
      <c r="S98" s="102">
        <f>SUM(S73:S97)</f>
        <v>0</v>
      </c>
      <c r="T98" s="102">
        <f>SUM(T73:T97)</f>
        <v>0</v>
      </c>
      <c r="V98" s="364">
        <f>SUM(V73:V97)</f>
        <v>0</v>
      </c>
      <c r="W98" s="70"/>
      <c r="X98" s="364">
        <f>SUM(X73:X97)</f>
        <v>0</v>
      </c>
      <c r="Z98" s="364">
        <f>SUM(Z73:Z97)</f>
        <v>0</v>
      </c>
      <c r="AA98" s="364">
        <f>SUM(AA73:AA97)</f>
        <v>0</v>
      </c>
      <c r="AB98" s="364">
        <f>SUM(AB73:AB97)</f>
        <v>0</v>
      </c>
      <c r="AC98" s="364">
        <f>SUM(AC73:AC97)</f>
        <v>0</v>
      </c>
      <c r="AD98" s="462"/>
    </row>
    <row r="99" spans="1:30" ht="13.5" thickBot="1" x14ac:dyDescent="0.25">
      <c r="B99" s="32"/>
      <c r="C99" s="32"/>
      <c r="D99" s="103"/>
      <c r="E99" s="110"/>
      <c r="F99" s="110"/>
      <c r="G99" s="111"/>
      <c r="H99" s="112"/>
      <c r="I99" s="29"/>
      <c r="J99" s="111"/>
      <c r="U99" s="100"/>
      <c r="V99" s="100"/>
      <c r="W99" s="100"/>
      <c r="X99" s="100"/>
      <c r="Z99" s="100"/>
      <c r="AA99" s="100"/>
      <c r="AB99" s="100"/>
    </row>
    <row r="100" spans="1:30" ht="15" customHeight="1" thickBot="1" x14ac:dyDescent="0.25">
      <c r="B100" s="503" t="s">
        <v>244</v>
      </c>
      <c r="C100" s="503"/>
      <c r="D100" s="503"/>
      <c r="E100" s="503"/>
      <c r="F100" s="29"/>
      <c r="I100" s="29"/>
      <c r="P100" s="29"/>
      <c r="Q100" s="29"/>
      <c r="R100" s="406" t="s">
        <v>87</v>
      </c>
      <c r="S100" s="401"/>
      <c r="T100" s="402"/>
      <c r="U100" s="6"/>
      <c r="V100" s="498" t="s">
        <v>61</v>
      </c>
      <c r="W100" s="6"/>
      <c r="X100" s="498" t="s">
        <v>62</v>
      </c>
      <c r="Z100" s="401"/>
      <c r="AA100" s="402"/>
      <c r="AB100" s="412"/>
      <c r="AC100" s="413"/>
      <c r="AD100" s="463"/>
    </row>
    <row r="101" spans="1:30" ht="13.5" thickBot="1" x14ac:dyDescent="0.25">
      <c r="B101" s="106"/>
      <c r="C101" s="106"/>
      <c r="D101" s="107"/>
      <c r="E101" s="107"/>
      <c r="G101" s="107"/>
      <c r="H101" s="108"/>
      <c r="I101" s="95"/>
      <c r="J101" s="107"/>
      <c r="K101" s="107"/>
      <c r="L101" s="107"/>
      <c r="P101" s="29"/>
      <c r="Q101" s="29"/>
      <c r="R101" s="6"/>
      <c r="S101" s="6"/>
      <c r="T101" s="6"/>
      <c r="U101" s="6"/>
      <c r="V101" s="499"/>
      <c r="W101" s="6"/>
      <c r="X101" s="499"/>
      <c r="Z101" s="6"/>
      <c r="AA101" s="6"/>
      <c r="AB101" s="6"/>
      <c r="AC101" s="97"/>
      <c r="AD101" s="97"/>
    </row>
    <row r="102" spans="1:30" ht="39" customHeight="1" thickBot="1" x14ac:dyDescent="0.25">
      <c r="A102" s="117"/>
      <c r="B102" s="504" t="s">
        <v>109</v>
      </c>
      <c r="C102" s="505"/>
      <c r="D102" s="505"/>
      <c r="E102" s="240" t="s">
        <v>112</v>
      </c>
      <c r="F102" s="237" t="s">
        <v>113</v>
      </c>
      <c r="G102" s="240" t="s">
        <v>114</v>
      </c>
      <c r="H102" s="240" t="s">
        <v>115</v>
      </c>
      <c r="I102" s="240" t="s">
        <v>116</v>
      </c>
      <c r="J102" s="240" t="s">
        <v>117</v>
      </c>
      <c r="K102" s="240" t="s">
        <v>118</v>
      </c>
      <c r="L102" s="236" t="s">
        <v>235</v>
      </c>
      <c r="M102" s="143" t="s">
        <v>94</v>
      </c>
      <c r="N102" s="237" t="s">
        <v>119</v>
      </c>
      <c r="O102" s="237" t="s">
        <v>95</v>
      </c>
      <c r="P102" s="237" t="s">
        <v>96</v>
      </c>
      <c r="Q102" s="117"/>
      <c r="R102" s="239" t="s">
        <v>68</v>
      </c>
      <c r="S102" s="238" t="s">
        <v>97</v>
      </c>
      <c r="T102" s="238" t="s">
        <v>70</v>
      </c>
      <c r="U102" s="119"/>
      <c r="V102" s="239" t="s">
        <v>68</v>
      </c>
      <c r="W102" s="6"/>
      <c r="X102" s="239" t="s">
        <v>68</v>
      </c>
      <c r="Y102" s="117"/>
      <c r="Z102" s="238" t="s">
        <v>97</v>
      </c>
      <c r="AA102" s="238" t="s">
        <v>70</v>
      </c>
      <c r="AB102" s="238" t="s">
        <v>97</v>
      </c>
      <c r="AC102" s="238" t="s">
        <v>70</v>
      </c>
      <c r="AD102" s="118"/>
    </row>
    <row r="103" spans="1:30" x14ac:dyDescent="0.2">
      <c r="B103" s="516"/>
      <c r="C103" s="517"/>
      <c r="D103" s="517"/>
      <c r="E103" s="20"/>
      <c r="F103" s="141"/>
      <c r="G103" s="151" t="str">
        <f>IF(E103="","",IF($C$7&gt;12,IF(E103="computer",F103*Hulpsheets!$AX$4,F103*Hulpsheets!$AX$5),(IF(E103="computer",F103*Hulpsheets!$AX$4,F103*Hulpsheets!$AX$5)*$C$7/12)))</f>
        <v/>
      </c>
      <c r="H103" s="151" t="str">
        <f>IF(E103="","",IF($C$7&lt;13,0,IF($C$7&gt;24,IF(E103="computer",F103*Hulpsheets!$AY$4,F103*Hulpsheets!$AY$5),IF(E103="computer",F103*Hulpsheets!$AY$4,F103*Hulpsheets!$AY$5)*($C$7-12)/12)))</f>
        <v/>
      </c>
      <c r="I103" s="151" t="str">
        <f>IF(E103="","",IF($C$7&lt;24,0,IF($C$7&gt;36,IF(E103="computer",F103*Hulpsheets!$AZ$4,F103*Hulpsheets!$AZ$5),IF(E103="computer",F103*Hulpsheets!$AZ$4,F103*Hulpsheets!$AZ$5)*($C$7-24)/12)))</f>
        <v/>
      </c>
      <c r="J103" s="151" t="str">
        <f>IF(E103="","",IF($C$7&lt;36,0,IF($C$7&gt;48,IF(E103="computer",F103*Hulpsheets!$BA$4,F103*Hulpsheets!$BA$5),IF(E103="computer",F103*Hulpsheets!$BA$4,F103*Hulpsheets!$BA$5)*($C$7-36)/12)))</f>
        <v/>
      </c>
      <c r="K103" s="151" t="str">
        <f>IF(E103="","",IF($C$7&lt;48,0,IF($C$7&gt;48,IF(E103="computer",F103*Hulpsheets!$BB$4,F103*Hulpsheets!$BB$5),IF(E103="computer",F103*Hulpsheets!$BB$4,F103*Hulpsheets!$BB$5)*($C$7-48)/12)))</f>
        <v/>
      </c>
      <c r="L103" s="429" t="s">
        <v>120</v>
      </c>
      <c r="M103" s="257" t="str">
        <f>IF(LEN($C$5)&lt;=1,
    "",
    IF(
        OR($C$5="Overige (zorg-)instellingen",$C$5="Onderneming"),
        IF(Basisgegevens!$C$5="Ja",
            IFERROR(
                INDEX(Hulpsheets!$AO$3:$AR$18,
                    MATCH($C$9,Hulpsheets!$AN$3:$AN$18,0),
                    MATCH($C$6,Hulpsheets!$AO$3:$AR$3,0)
                ),
                ""
            ),
            IFERROR(
                INDEX(Hulpsheets!$AH$3:$AK$18,
                    MATCH($C$9,Hulpsheets!$AG$3:$AG$18,0),
                    MATCH($C$6,Hulpsheets!$AH$3:$AK$3,0)
                ),
                ""
            )
        ),
        IF($L103="Niet-economische activiteit",
            100%,
            IF(Basisgegevens!$C$5="Ja",
                IFERROR(
                    INDEX(Hulpsheets!$AO$3:$AR$18,
                        MATCH($C$9,Hulpsheets!$AN$3:$AN$18,0),
                        MATCH($C$6,Hulpsheets!$AO$3:$AR$3,0)
                    ),
                    ""
                ),
                IFERROR(
                    INDEX(Hulpsheets!$AH$3:$AK$18,
                        MATCH($C$9,Hulpsheets!$AG$3:$AG$18,0),
                        MATCH($C$6,Hulpsheets!$AH$3:$AK$3,0)
                    ),
                    ""
                )
            )
        )
    )
)</f>
        <v/>
      </c>
      <c r="N103" s="397">
        <f t="shared" ref="N103:N127" si="31">SUM(G103:K103)</f>
        <v>0</v>
      </c>
      <c r="O103" s="82" t="str">
        <f t="shared" ref="O103:O127" si="32">IFERROR(N103*M103,"")</f>
        <v/>
      </c>
      <c r="P103" s="85" t="str">
        <f t="shared" ref="P103:P127" si="33">IFERROR(N103-O103,"")</f>
        <v/>
      </c>
      <c r="R103" s="404"/>
      <c r="S103" s="407" t="str">
        <f>IFERROR($R103*(1-$M103),"")</f>
        <v/>
      </c>
      <c r="T103" s="130" t="str">
        <f t="shared" ref="T103:T127" si="34">IFERROR(R103-S103,"")</f>
        <v/>
      </c>
      <c r="U103" s="80"/>
      <c r="V103" s="404"/>
      <c r="W103" s="70"/>
      <c r="X103" s="404"/>
      <c r="Z103" s="407" t="str">
        <f>IFERROR($V103*(1-$M103),"")</f>
        <v/>
      </c>
      <c r="AA103" s="130" t="str">
        <f t="shared" ref="AA103:AA127" si="35">IFERROR(V103-Z103,"")</f>
        <v/>
      </c>
      <c r="AB103" s="407" t="str">
        <f t="shared" ref="AB103:AB127" si="36">IFERROR($X103*(1-$M103),"")</f>
        <v/>
      </c>
      <c r="AC103" s="130" t="str">
        <f t="shared" ref="AC103:AC127" si="37">IFERROR(X103-AB103,"")</f>
        <v/>
      </c>
      <c r="AD103" s="461"/>
    </row>
    <row r="104" spans="1:30" x14ac:dyDescent="0.2">
      <c r="B104" s="514"/>
      <c r="C104" s="515"/>
      <c r="D104" s="515"/>
      <c r="E104" s="19"/>
      <c r="F104" s="141"/>
      <c r="G104" s="151" t="str">
        <f>IF(E104="","",IF($C$7&gt;12,IF(E104="computer",F104*Hulpsheets!$AX$4,F104*Hulpsheets!$AX$5),(IF(E104="computer",F104*Hulpsheets!$AX$4,F104*Hulpsheets!$AX$5)*$C$7/12)))</f>
        <v/>
      </c>
      <c r="H104" s="151" t="str">
        <f>IF(E104="","",IF($C$7&lt;13,0,IF($C$7&gt;24,IF(E104="computer",F104*Hulpsheets!$AY$4,F104*Hulpsheets!$AY$5),IF(E104="computer",F104*Hulpsheets!$AY$4,F104*Hulpsheets!$AY$5)*($C$7-12)/12)))</f>
        <v/>
      </c>
      <c r="I104" s="151" t="str">
        <f>IF(E104="","",IF($C$7&lt;24,0,IF($C$7&gt;36,IF(E104="computer",F104*Hulpsheets!$AZ$4,F104*Hulpsheets!$AZ$5),IF(E104="computer",F104*Hulpsheets!$AZ$4,F104*Hulpsheets!$AZ$5)*($C$7-24)/12)))</f>
        <v/>
      </c>
      <c r="J104" s="151" t="str">
        <f>IF(E104="","",IF($C$7&lt;36,0,IF($C$7&gt;48,IF(E104="computer",F104*Hulpsheets!$BA$4,F104*Hulpsheets!$BA$5),IF(E104="computer",F104*Hulpsheets!$BA$4,F104*Hulpsheets!$BA$5)*($C$7-36)/12)))</f>
        <v/>
      </c>
      <c r="K104" s="151" t="str">
        <f>IF(E104="","",IF($C$7&lt;48,0,IF($C$7&gt;48,IF(E104="computer",F104*Hulpsheets!$BB$4,F104*Hulpsheets!$BB$5),IF(E104="computer",F104*Hulpsheets!$BB$4,F104*Hulpsheets!$BB$5)*($C$7-48)/12)))</f>
        <v/>
      </c>
      <c r="L104" s="429" t="s">
        <v>120</v>
      </c>
      <c r="M104" s="257" t="str">
        <f>IF(LEN($C$5)&lt;=1,
    "",
    IF(
        OR($C$5="Overige (zorg-)instellingen",$C$5="Onderneming"),
        IF(Basisgegevens!$C$5="Ja",
            IFERROR(
                INDEX(Hulpsheets!$AO$3:$AR$18,
                    MATCH($C$9,Hulpsheets!$AN$3:$AN$18,0),
                    MATCH($C$6,Hulpsheets!$AO$3:$AR$3,0)
                ),
                ""
            ),
            IFERROR(
                INDEX(Hulpsheets!$AH$3:$AK$18,
                    MATCH($C$9,Hulpsheets!$AG$3:$AG$18,0),
                    MATCH($C$6,Hulpsheets!$AH$3:$AK$3,0)
                ),
                ""
            )
        ),
        IF($L104="Niet-economische activiteit",
            100%,
            IF(Basisgegevens!$C$5="Ja",
                IFERROR(
                    INDEX(Hulpsheets!$AO$3:$AR$18,
                        MATCH($C$9,Hulpsheets!$AN$3:$AN$18,0),
                        MATCH($C$6,Hulpsheets!$AO$3:$AR$3,0)
                    ),
                    ""
                ),
                IFERROR(
                    INDEX(Hulpsheets!$AH$3:$AK$18,
                        MATCH($C$9,Hulpsheets!$AG$3:$AG$18,0),
                        MATCH($C$6,Hulpsheets!$AH$3:$AK$3,0)
                    ),
                    ""
                )
            )
        )
    )
)</f>
        <v/>
      </c>
      <c r="N104" s="397">
        <f t="shared" si="31"/>
        <v>0</v>
      </c>
      <c r="O104" s="77" t="str">
        <f t="shared" si="32"/>
        <v/>
      </c>
      <c r="P104" s="86" t="str">
        <f t="shared" si="33"/>
        <v/>
      </c>
      <c r="R104" s="404"/>
      <c r="S104" s="407" t="str">
        <f t="shared" ref="S104:S127" si="38">IFERROR($R104*(1-$M104),"")</f>
        <v/>
      </c>
      <c r="T104" s="130" t="str">
        <f t="shared" si="34"/>
        <v/>
      </c>
      <c r="U104" s="70"/>
      <c r="V104" s="404"/>
      <c r="W104" s="70"/>
      <c r="X104" s="404"/>
      <c r="Z104" s="407" t="str">
        <f t="shared" ref="Z104:Z127" si="39">IFERROR($V104*(1-$M104),"")</f>
        <v/>
      </c>
      <c r="AA104" s="130" t="str">
        <f t="shared" si="35"/>
        <v/>
      </c>
      <c r="AB104" s="407" t="str">
        <f t="shared" si="36"/>
        <v/>
      </c>
      <c r="AC104" s="130" t="str">
        <f t="shared" si="37"/>
        <v/>
      </c>
      <c r="AD104" s="461"/>
    </row>
    <row r="105" spans="1:30" x14ac:dyDescent="0.2">
      <c r="B105" s="514"/>
      <c r="C105" s="515"/>
      <c r="D105" s="515"/>
      <c r="E105" s="19"/>
      <c r="F105" s="141"/>
      <c r="G105" s="151" t="str">
        <f>IF(E105="","",IF($C$7&gt;12,IF(E105="computer",F105*Hulpsheets!$AX$4,F105*Hulpsheets!$AX$5),(IF(E105="computer",F105*Hulpsheets!$AX$4,F105*Hulpsheets!$AX$5)*$C$7/12)))</f>
        <v/>
      </c>
      <c r="H105" s="151" t="str">
        <f>IF(E105="","",IF($C$7&lt;13,0,IF($C$7&gt;24,IF(E105="computer",F105*Hulpsheets!$AY$4,F105*Hulpsheets!$AY$5),IF(E105="computer",F105*Hulpsheets!$AY$4,F105*Hulpsheets!$AY$5)*($C$7-12)/12)))</f>
        <v/>
      </c>
      <c r="I105" s="151" t="str">
        <f>IF(E105="","",IF($C$7&lt;24,0,IF($C$7&gt;36,IF(E105="computer",F105*Hulpsheets!$AZ$4,F105*Hulpsheets!$AZ$5),IF(E105="computer",F105*Hulpsheets!$AZ$4,F105*Hulpsheets!$AZ$5)*($C$7-24)/12)))</f>
        <v/>
      </c>
      <c r="J105" s="151" t="str">
        <f>IF(E105="","",IF($C$7&lt;36,0,IF($C$7&gt;48,IF(E105="computer",F105*Hulpsheets!$BA$4,F105*Hulpsheets!$BA$5),IF(E105="computer",F105*Hulpsheets!$BA$4,F105*Hulpsheets!$BA$5)*($C$7-36)/12)))</f>
        <v/>
      </c>
      <c r="K105" s="151" t="str">
        <f>IF(E105="","",IF($C$7&lt;48,0,IF($C$7&gt;48,IF(E105="computer",F105*Hulpsheets!$BB$4,F105*Hulpsheets!$BB$5),IF(E105="computer",F105*Hulpsheets!$BB$4,F105*Hulpsheets!$BB$5)*($C$7-48)/12)))</f>
        <v/>
      </c>
      <c r="L105" s="429" t="s">
        <v>120</v>
      </c>
      <c r="M105" s="257" t="str">
        <f>IF(LEN($C$5)&lt;=1,
    "",
    IF(
        OR($C$5="Overige (zorg-)instellingen",$C$5="Onderneming"),
        IF(Basisgegevens!$C$5="Ja",
            IFERROR(
                INDEX(Hulpsheets!$AO$3:$AR$18,
                    MATCH($C$9,Hulpsheets!$AN$3:$AN$18,0),
                    MATCH($C$6,Hulpsheets!$AO$3:$AR$3,0)
                ),
                ""
            ),
            IFERROR(
                INDEX(Hulpsheets!$AH$3:$AK$18,
                    MATCH($C$9,Hulpsheets!$AG$3:$AG$18,0),
                    MATCH($C$6,Hulpsheets!$AH$3:$AK$3,0)
                ),
                ""
            )
        ),
        IF($L105="Niet-economische activiteit",
            100%,
            IF(Basisgegevens!$C$5="Ja",
                IFERROR(
                    INDEX(Hulpsheets!$AO$3:$AR$18,
                        MATCH($C$9,Hulpsheets!$AN$3:$AN$18,0),
                        MATCH($C$6,Hulpsheets!$AO$3:$AR$3,0)
                    ),
                    ""
                ),
                IFERROR(
                    INDEX(Hulpsheets!$AH$3:$AK$18,
                        MATCH($C$9,Hulpsheets!$AG$3:$AG$18,0),
                        MATCH($C$6,Hulpsheets!$AH$3:$AK$3,0)
                    ),
                    ""
                )
            )
        )
    )
)</f>
        <v/>
      </c>
      <c r="N105" s="397">
        <f t="shared" si="31"/>
        <v>0</v>
      </c>
      <c r="O105" s="77" t="str">
        <f t="shared" si="32"/>
        <v/>
      </c>
      <c r="P105" s="86" t="str">
        <f t="shared" si="33"/>
        <v/>
      </c>
      <c r="R105" s="404"/>
      <c r="S105" s="407" t="str">
        <f t="shared" si="38"/>
        <v/>
      </c>
      <c r="T105" s="130" t="str">
        <f t="shared" si="34"/>
        <v/>
      </c>
      <c r="U105" s="70"/>
      <c r="V105" s="404"/>
      <c r="W105" s="70"/>
      <c r="X105" s="404"/>
      <c r="Z105" s="407" t="str">
        <f t="shared" si="39"/>
        <v/>
      </c>
      <c r="AA105" s="130" t="str">
        <f t="shared" si="35"/>
        <v/>
      </c>
      <c r="AB105" s="407" t="str">
        <f t="shared" si="36"/>
        <v/>
      </c>
      <c r="AC105" s="130" t="str">
        <f t="shared" si="37"/>
        <v/>
      </c>
      <c r="AD105" s="461"/>
    </row>
    <row r="106" spans="1:30" x14ac:dyDescent="0.2">
      <c r="B106" s="514"/>
      <c r="C106" s="515"/>
      <c r="D106" s="515"/>
      <c r="E106" s="19"/>
      <c r="F106" s="141"/>
      <c r="G106" s="151" t="str">
        <f>IF(E106="","",IF($C$7&gt;12,IF(E106="computer",F106*Hulpsheets!$AX$4,F106*Hulpsheets!$AX$5),(IF(E106="computer",F106*Hulpsheets!$AX$4,F106*Hulpsheets!$AX$5)*$C$7/12)))</f>
        <v/>
      </c>
      <c r="H106" s="151" t="str">
        <f>IF(E106="","",IF($C$7&lt;13,0,IF($C$7&gt;24,IF(E106="computer",F106*Hulpsheets!$AY$4,F106*Hulpsheets!$AY$5),IF(E106="computer",F106*Hulpsheets!$AY$4,F106*Hulpsheets!$AY$5)*($C$7-12)/12)))</f>
        <v/>
      </c>
      <c r="I106" s="151" t="str">
        <f>IF(E106="","",IF($C$7&lt;24,0,IF($C$7&gt;36,IF(E106="computer",F106*Hulpsheets!$AZ$4,F106*Hulpsheets!$AZ$5),IF(E106="computer",F106*Hulpsheets!$AZ$4,F106*Hulpsheets!$AZ$5)*($C$7-24)/12)))</f>
        <v/>
      </c>
      <c r="J106" s="151" t="str">
        <f>IF(E106="","",IF($C$7&lt;36,0,IF($C$7&gt;48,IF(E106="computer",F106*Hulpsheets!$BA$4,F106*Hulpsheets!$BA$5),IF(E106="computer",F106*Hulpsheets!$BA$4,F106*Hulpsheets!$BA$5)*($C$7-36)/12)))</f>
        <v/>
      </c>
      <c r="K106" s="151" t="str">
        <f>IF(E106="","",IF($C$7&lt;48,0,IF($C$7&gt;48,IF(E106="computer",F106*Hulpsheets!$BB$4,F106*Hulpsheets!$BB$5),IF(E106="computer",F106*Hulpsheets!$BB$4,F106*Hulpsheets!$BB$5)*($C$7-48)/12)))</f>
        <v/>
      </c>
      <c r="L106" s="429" t="s">
        <v>120</v>
      </c>
      <c r="M106" s="257" t="str">
        <f>IF(LEN($C$5)&lt;=1,
    "",
    IF(
        OR($C$5="Overige (zorg-)instellingen",$C$5="Onderneming"),
        IF(Basisgegevens!$C$5="Ja",
            IFERROR(
                INDEX(Hulpsheets!$AO$3:$AR$18,
                    MATCH($C$9,Hulpsheets!$AN$3:$AN$18,0),
                    MATCH($C$6,Hulpsheets!$AO$3:$AR$3,0)
                ),
                ""
            ),
            IFERROR(
                INDEX(Hulpsheets!$AH$3:$AK$18,
                    MATCH($C$9,Hulpsheets!$AG$3:$AG$18,0),
                    MATCH($C$6,Hulpsheets!$AH$3:$AK$3,0)
                ),
                ""
            )
        ),
        IF($L106="Niet-economische activiteit",
            100%,
            IF(Basisgegevens!$C$5="Ja",
                IFERROR(
                    INDEX(Hulpsheets!$AO$3:$AR$18,
                        MATCH($C$9,Hulpsheets!$AN$3:$AN$18,0),
                        MATCH($C$6,Hulpsheets!$AO$3:$AR$3,0)
                    ),
                    ""
                ),
                IFERROR(
                    INDEX(Hulpsheets!$AH$3:$AK$18,
                        MATCH($C$9,Hulpsheets!$AG$3:$AG$18,0),
                        MATCH($C$6,Hulpsheets!$AH$3:$AK$3,0)
                    ),
                    ""
                )
            )
        )
    )
)</f>
        <v/>
      </c>
      <c r="N106" s="397">
        <f t="shared" si="31"/>
        <v>0</v>
      </c>
      <c r="O106" s="77" t="str">
        <f t="shared" si="32"/>
        <v/>
      </c>
      <c r="P106" s="86" t="str">
        <f t="shared" si="33"/>
        <v/>
      </c>
      <c r="R106" s="404"/>
      <c r="S106" s="407" t="str">
        <f t="shared" si="38"/>
        <v/>
      </c>
      <c r="T106" s="130" t="str">
        <f t="shared" si="34"/>
        <v/>
      </c>
      <c r="U106" s="70"/>
      <c r="V106" s="404"/>
      <c r="W106" s="70"/>
      <c r="X106" s="404"/>
      <c r="Z106" s="407" t="str">
        <f t="shared" si="39"/>
        <v/>
      </c>
      <c r="AA106" s="130" t="str">
        <f t="shared" si="35"/>
        <v/>
      </c>
      <c r="AB106" s="407" t="str">
        <f t="shared" si="36"/>
        <v/>
      </c>
      <c r="AC106" s="130" t="str">
        <f t="shared" si="37"/>
        <v/>
      </c>
      <c r="AD106" s="461"/>
    </row>
    <row r="107" spans="1:30" x14ac:dyDescent="0.2">
      <c r="B107" s="514"/>
      <c r="C107" s="515"/>
      <c r="D107" s="515"/>
      <c r="E107" s="19"/>
      <c r="F107" s="141"/>
      <c r="G107" s="151" t="str">
        <f>IF(E107="","",IF($C$7&gt;12,IF(E107="computer",F107*Hulpsheets!$AX$4,F107*Hulpsheets!$AX$5),(IF(E107="computer",F107*Hulpsheets!$AX$4,F107*Hulpsheets!$AX$5)*$C$7/12)))</f>
        <v/>
      </c>
      <c r="H107" s="151" t="str">
        <f>IF(E107="","",IF($C$7&lt;13,0,IF($C$7&gt;24,IF(E107="computer",F107*Hulpsheets!$AY$4,F107*Hulpsheets!$AY$5),IF(E107="computer",F107*Hulpsheets!$AY$4,F107*Hulpsheets!$AY$5)*($C$7-12)/12)))</f>
        <v/>
      </c>
      <c r="I107" s="151" t="str">
        <f>IF(E107="","",IF($C$7&lt;24,0,IF($C$7&gt;36,IF(E107="computer",F107*Hulpsheets!$AZ$4,F107*Hulpsheets!$AZ$5),IF(E107="computer",F107*Hulpsheets!$AZ$4,F107*Hulpsheets!$AZ$5)*($C$7-24)/12)))</f>
        <v/>
      </c>
      <c r="J107" s="151" t="str">
        <f>IF(E107="","",IF($C$7&lt;36,0,IF($C$7&gt;48,IF(E107="computer",F107*Hulpsheets!$BA$4,F107*Hulpsheets!$BA$5),IF(E107="computer",F107*Hulpsheets!$BA$4,F107*Hulpsheets!$BA$5)*($C$7-36)/12)))</f>
        <v/>
      </c>
      <c r="K107" s="151" t="str">
        <f>IF(E107="","",IF($C$7&lt;48,0,IF($C$7&gt;48,IF(E107="computer",F107*Hulpsheets!$BB$4,F107*Hulpsheets!$BB$5),IF(E107="computer",F107*Hulpsheets!$BB$4,F107*Hulpsheets!$BB$5)*($C$7-48)/12)))</f>
        <v/>
      </c>
      <c r="L107" s="429" t="s">
        <v>120</v>
      </c>
      <c r="M107" s="257" t="str">
        <f>IF(LEN($C$5)&lt;=1,
    "",
    IF(
        OR($C$5="Overige (zorg-)instellingen",$C$5="Onderneming"),
        IF(Basisgegevens!$C$5="Ja",
            IFERROR(
                INDEX(Hulpsheets!$AO$3:$AR$18,
                    MATCH($C$9,Hulpsheets!$AN$3:$AN$18,0),
                    MATCH($C$6,Hulpsheets!$AO$3:$AR$3,0)
                ),
                ""
            ),
            IFERROR(
                INDEX(Hulpsheets!$AH$3:$AK$18,
                    MATCH($C$9,Hulpsheets!$AG$3:$AG$18,0),
                    MATCH($C$6,Hulpsheets!$AH$3:$AK$3,0)
                ),
                ""
            )
        ),
        IF($L107="Niet-economische activiteit",
            100%,
            IF(Basisgegevens!$C$5="Ja",
                IFERROR(
                    INDEX(Hulpsheets!$AO$3:$AR$18,
                        MATCH($C$9,Hulpsheets!$AN$3:$AN$18,0),
                        MATCH($C$6,Hulpsheets!$AO$3:$AR$3,0)
                    ),
                    ""
                ),
                IFERROR(
                    INDEX(Hulpsheets!$AH$3:$AK$18,
                        MATCH($C$9,Hulpsheets!$AG$3:$AG$18,0),
                        MATCH($C$6,Hulpsheets!$AH$3:$AK$3,0)
                    ),
                    ""
                )
            )
        )
    )
)</f>
        <v/>
      </c>
      <c r="N107" s="397">
        <f t="shared" si="31"/>
        <v>0</v>
      </c>
      <c r="O107" s="77" t="str">
        <f t="shared" si="32"/>
        <v/>
      </c>
      <c r="P107" s="86" t="str">
        <f t="shared" si="33"/>
        <v/>
      </c>
      <c r="R107" s="404"/>
      <c r="S107" s="407" t="str">
        <f t="shared" si="38"/>
        <v/>
      </c>
      <c r="T107" s="130" t="str">
        <f t="shared" si="34"/>
        <v/>
      </c>
      <c r="U107" s="70"/>
      <c r="V107" s="404"/>
      <c r="W107" s="70"/>
      <c r="X107" s="404"/>
      <c r="Z107" s="407" t="str">
        <f t="shared" si="39"/>
        <v/>
      </c>
      <c r="AA107" s="130" t="str">
        <f t="shared" si="35"/>
        <v/>
      </c>
      <c r="AB107" s="407" t="str">
        <f t="shared" si="36"/>
        <v/>
      </c>
      <c r="AC107" s="130" t="str">
        <f t="shared" si="37"/>
        <v/>
      </c>
      <c r="AD107" s="461"/>
    </row>
    <row r="108" spans="1:30" x14ac:dyDescent="0.2">
      <c r="B108" s="514"/>
      <c r="C108" s="515"/>
      <c r="D108" s="515"/>
      <c r="E108" s="19"/>
      <c r="F108" s="141"/>
      <c r="G108" s="151" t="str">
        <f>IF(E108="","",IF($C$7&gt;12,IF(E108="computer",F108*Hulpsheets!$AX$4,F108*Hulpsheets!$AX$5),(IF(E108="computer",F108*Hulpsheets!$AX$4,F108*Hulpsheets!$AX$5)*$C$7/12)))</f>
        <v/>
      </c>
      <c r="H108" s="151" t="str">
        <f>IF(E108="","",IF($C$7&lt;13,0,IF($C$7&gt;24,IF(E108="computer",F108*Hulpsheets!$AY$4,F108*Hulpsheets!$AY$5),IF(E108="computer",F108*Hulpsheets!$AY$4,F108*Hulpsheets!$AY$5)*($C$7-12)/12)))</f>
        <v/>
      </c>
      <c r="I108" s="151" t="str">
        <f>IF(E108="","",IF($C$7&lt;24,0,IF($C$7&gt;36,IF(E108="computer",F108*Hulpsheets!$AZ$4,F108*Hulpsheets!$AZ$5),IF(E108="computer",F108*Hulpsheets!$AZ$4,F108*Hulpsheets!$AZ$5)*($C$7-24)/12)))</f>
        <v/>
      </c>
      <c r="J108" s="151" t="str">
        <f>IF(E108="","",IF($C$7&lt;36,0,IF($C$7&gt;48,IF(E108="computer",F108*Hulpsheets!$BA$4,F108*Hulpsheets!$BA$5),IF(E108="computer",F108*Hulpsheets!$BA$4,F108*Hulpsheets!$BA$5)*($C$7-36)/12)))</f>
        <v/>
      </c>
      <c r="K108" s="151" t="str">
        <f>IF(E108="","",IF($C$7&lt;48,0,IF($C$7&gt;48,IF(E108="computer",F108*Hulpsheets!$BB$4,F108*Hulpsheets!$BB$5),IF(E108="computer",F108*Hulpsheets!$BB$4,F108*Hulpsheets!$BB$5)*($C$7-48)/12)))</f>
        <v/>
      </c>
      <c r="L108" s="429" t="s">
        <v>120</v>
      </c>
      <c r="M108" s="257" t="str">
        <f>IF(LEN($C$5)&lt;=1,
    "",
    IF(
        OR($C$5="Overige (zorg-)instellingen",$C$5="Onderneming"),
        IF(Basisgegevens!$C$5="Ja",
            IFERROR(
                INDEX(Hulpsheets!$AO$3:$AR$18,
                    MATCH($C$9,Hulpsheets!$AN$3:$AN$18,0),
                    MATCH($C$6,Hulpsheets!$AO$3:$AR$3,0)
                ),
                ""
            ),
            IFERROR(
                INDEX(Hulpsheets!$AH$3:$AK$18,
                    MATCH($C$9,Hulpsheets!$AG$3:$AG$18,0),
                    MATCH($C$6,Hulpsheets!$AH$3:$AK$3,0)
                ),
                ""
            )
        ),
        IF($L108="Niet-economische activiteit",
            100%,
            IF(Basisgegevens!$C$5="Ja",
                IFERROR(
                    INDEX(Hulpsheets!$AO$3:$AR$18,
                        MATCH($C$9,Hulpsheets!$AN$3:$AN$18,0),
                        MATCH($C$6,Hulpsheets!$AO$3:$AR$3,0)
                    ),
                    ""
                ),
                IFERROR(
                    INDEX(Hulpsheets!$AH$3:$AK$18,
                        MATCH($C$9,Hulpsheets!$AG$3:$AG$18,0),
                        MATCH($C$6,Hulpsheets!$AH$3:$AK$3,0)
                    ),
                    ""
                )
            )
        )
    )
)</f>
        <v/>
      </c>
      <c r="N108" s="397">
        <f t="shared" si="31"/>
        <v>0</v>
      </c>
      <c r="O108" s="77" t="str">
        <f t="shared" si="32"/>
        <v/>
      </c>
      <c r="P108" s="86" t="str">
        <f t="shared" si="33"/>
        <v/>
      </c>
      <c r="R108" s="404"/>
      <c r="S108" s="407" t="str">
        <f t="shared" si="38"/>
        <v/>
      </c>
      <c r="T108" s="130" t="str">
        <f t="shared" si="34"/>
        <v/>
      </c>
      <c r="U108" s="70"/>
      <c r="V108" s="404"/>
      <c r="W108" s="70"/>
      <c r="X108" s="404"/>
      <c r="Z108" s="407" t="str">
        <f t="shared" si="39"/>
        <v/>
      </c>
      <c r="AA108" s="130" t="str">
        <f t="shared" si="35"/>
        <v/>
      </c>
      <c r="AB108" s="407" t="str">
        <f t="shared" si="36"/>
        <v/>
      </c>
      <c r="AC108" s="130" t="str">
        <f t="shared" si="37"/>
        <v/>
      </c>
      <c r="AD108" s="461"/>
    </row>
    <row r="109" spans="1:30" x14ac:dyDescent="0.2">
      <c r="B109" s="514"/>
      <c r="C109" s="515"/>
      <c r="D109" s="515"/>
      <c r="E109" s="19"/>
      <c r="F109" s="141"/>
      <c r="G109" s="151" t="str">
        <f>IF(E109="","",IF($C$7&gt;12,IF(E109="computer",F109*Hulpsheets!$AX$4,F109*Hulpsheets!$AX$5),(IF(E109="computer",F109*Hulpsheets!$AX$4,F109*Hulpsheets!$AX$5)*$C$7/12)))</f>
        <v/>
      </c>
      <c r="H109" s="151" t="str">
        <f>IF(E109="","",IF($C$7&lt;13,0,IF($C$7&gt;24,IF(E109="computer",F109*Hulpsheets!$AY$4,F109*Hulpsheets!$AY$5),IF(E109="computer",F109*Hulpsheets!$AY$4,F109*Hulpsheets!$AY$5)*($C$7-12)/12)))</f>
        <v/>
      </c>
      <c r="I109" s="151" t="str">
        <f>IF(E109="","",IF($C$7&lt;24,0,IF($C$7&gt;36,IF(E109="computer",F109*Hulpsheets!$AZ$4,F109*Hulpsheets!$AZ$5),IF(E109="computer",F109*Hulpsheets!$AZ$4,F109*Hulpsheets!$AZ$5)*($C$7-24)/12)))</f>
        <v/>
      </c>
      <c r="J109" s="151" t="str">
        <f>IF(E109="","",IF($C$7&lt;36,0,IF($C$7&gt;48,IF(E109="computer",F109*Hulpsheets!$BA$4,F109*Hulpsheets!$BA$5),IF(E109="computer",F109*Hulpsheets!$BA$4,F109*Hulpsheets!$BA$5)*($C$7-36)/12)))</f>
        <v/>
      </c>
      <c r="K109" s="151" t="str">
        <f>IF(E109="","",IF($C$7&lt;48,0,IF($C$7&gt;48,IF(E109="computer",F109*Hulpsheets!$BB$4,F109*Hulpsheets!$BB$5),IF(E109="computer",F109*Hulpsheets!$BB$4,F109*Hulpsheets!$BB$5)*($C$7-48)/12)))</f>
        <v/>
      </c>
      <c r="L109" s="429" t="s">
        <v>120</v>
      </c>
      <c r="M109" s="257" t="str">
        <f>IF(LEN($C$5)&lt;=1,
    "",
    IF(
        OR($C$5="Overige (zorg-)instellingen",$C$5="Onderneming"),
        IF(Basisgegevens!$C$5="Ja",
            IFERROR(
                INDEX(Hulpsheets!$AO$3:$AR$18,
                    MATCH($C$9,Hulpsheets!$AN$3:$AN$18,0),
                    MATCH($C$6,Hulpsheets!$AO$3:$AR$3,0)
                ),
                ""
            ),
            IFERROR(
                INDEX(Hulpsheets!$AH$3:$AK$18,
                    MATCH($C$9,Hulpsheets!$AG$3:$AG$18,0),
                    MATCH($C$6,Hulpsheets!$AH$3:$AK$3,0)
                ),
                ""
            )
        ),
        IF($L109="Niet-economische activiteit",
            100%,
            IF(Basisgegevens!$C$5="Ja",
                IFERROR(
                    INDEX(Hulpsheets!$AO$3:$AR$18,
                        MATCH($C$9,Hulpsheets!$AN$3:$AN$18,0),
                        MATCH($C$6,Hulpsheets!$AO$3:$AR$3,0)
                    ),
                    ""
                ),
                IFERROR(
                    INDEX(Hulpsheets!$AH$3:$AK$18,
                        MATCH($C$9,Hulpsheets!$AG$3:$AG$18,0),
                        MATCH($C$6,Hulpsheets!$AH$3:$AK$3,0)
                    ),
                    ""
                )
            )
        )
    )
)</f>
        <v/>
      </c>
      <c r="N109" s="397">
        <f t="shared" si="31"/>
        <v>0</v>
      </c>
      <c r="O109" s="77" t="str">
        <f t="shared" si="32"/>
        <v/>
      </c>
      <c r="P109" s="86" t="str">
        <f t="shared" si="33"/>
        <v/>
      </c>
      <c r="R109" s="404"/>
      <c r="S109" s="407" t="str">
        <f t="shared" si="38"/>
        <v/>
      </c>
      <c r="T109" s="130" t="str">
        <f t="shared" si="34"/>
        <v/>
      </c>
      <c r="U109" s="70"/>
      <c r="V109" s="404"/>
      <c r="W109" s="70"/>
      <c r="X109" s="404"/>
      <c r="Z109" s="407" t="str">
        <f t="shared" si="39"/>
        <v/>
      </c>
      <c r="AA109" s="130" t="str">
        <f t="shared" si="35"/>
        <v/>
      </c>
      <c r="AB109" s="407" t="str">
        <f t="shared" si="36"/>
        <v/>
      </c>
      <c r="AC109" s="130" t="str">
        <f t="shared" si="37"/>
        <v/>
      </c>
      <c r="AD109" s="461"/>
    </row>
    <row r="110" spans="1:30" x14ac:dyDescent="0.2">
      <c r="B110" s="514"/>
      <c r="C110" s="515"/>
      <c r="D110" s="515"/>
      <c r="E110" s="19"/>
      <c r="F110" s="141"/>
      <c r="G110" s="151" t="str">
        <f>IF(E110="","",IF($C$7&gt;12,IF(E110="computer",F110*Hulpsheets!$AX$4,F110*Hulpsheets!$AX$5),(IF(E110="computer",F110*Hulpsheets!$AX$4,F110*Hulpsheets!$AX$5)*$C$7/12)))</f>
        <v/>
      </c>
      <c r="H110" s="151" t="str">
        <f>IF(E110="","",IF($C$7&lt;13,0,IF($C$7&gt;24,IF(E110="computer",F110*Hulpsheets!$AY$4,F110*Hulpsheets!$AY$5),IF(E110="computer",F110*Hulpsheets!$AY$4,F110*Hulpsheets!$AY$5)*($C$7-12)/12)))</f>
        <v/>
      </c>
      <c r="I110" s="151" t="str">
        <f>IF(E110="","",IF($C$7&lt;24,0,IF($C$7&gt;36,IF(E110="computer",F110*Hulpsheets!$AZ$4,F110*Hulpsheets!$AZ$5),IF(E110="computer",F110*Hulpsheets!$AZ$4,F110*Hulpsheets!$AZ$5)*($C$7-24)/12)))</f>
        <v/>
      </c>
      <c r="J110" s="151" t="str">
        <f>IF(E110="","",IF($C$7&lt;36,0,IF($C$7&gt;48,IF(E110="computer",F110*Hulpsheets!$BA$4,F110*Hulpsheets!$BA$5),IF(E110="computer",F110*Hulpsheets!$BA$4,F110*Hulpsheets!$BA$5)*($C$7-36)/12)))</f>
        <v/>
      </c>
      <c r="K110" s="151" t="str">
        <f>IF(E110="","",IF($C$7&lt;48,0,IF($C$7&gt;48,IF(E110="computer",F110*Hulpsheets!$BB$4,F110*Hulpsheets!$BB$5),IF(E110="computer",F110*Hulpsheets!$BB$4,F110*Hulpsheets!$BB$5)*($C$7-48)/12)))</f>
        <v/>
      </c>
      <c r="L110" s="429" t="s">
        <v>120</v>
      </c>
      <c r="M110" s="257" t="str">
        <f>IF(LEN($C$5)&lt;=1,
    "",
    IF(
        OR($C$5="Overige (zorg-)instellingen",$C$5="Onderneming"),
        IF(Basisgegevens!$C$5="Ja",
            IFERROR(
                INDEX(Hulpsheets!$AO$3:$AR$18,
                    MATCH($C$9,Hulpsheets!$AN$3:$AN$18,0),
                    MATCH($C$6,Hulpsheets!$AO$3:$AR$3,0)
                ),
                ""
            ),
            IFERROR(
                INDEX(Hulpsheets!$AH$3:$AK$18,
                    MATCH($C$9,Hulpsheets!$AG$3:$AG$18,0),
                    MATCH($C$6,Hulpsheets!$AH$3:$AK$3,0)
                ),
                ""
            )
        ),
        IF($L110="Niet-economische activiteit",
            100%,
            IF(Basisgegevens!$C$5="Ja",
                IFERROR(
                    INDEX(Hulpsheets!$AO$3:$AR$18,
                        MATCH($C$9,Hulpsheets!$AN$3:$AN$18,0),
                        MATCH($C$6,Hulpsheets!$AO$3:$AR$3,0)
                    ),
                    ""
                ),
                IFERROR(
                    INDEX(Hulpsheets!$AH$3:$AK$18,
                        MATCH($C$9,Hulpsheets!$AG$3:$AG$18,0),
                        MATCH($C$6,Hulpsheets!$AH$3:$AK$3,0)
                    ),
                    ""
                )
            )
        )
    )
)</f>
        <v/>
      </c>
      <c r="N110" s="397">
        <f t="shared" si="31"/>
        <v>0</v>
      </c>
      <c r="O110" s="77" t="str">
        <f t="shared" si="32"/>
        <v/>
      </c>
      <c r="P110" s="86" t="str">
        <f t="shared" si="33"/>
        <v/>
      </c>
      <c r="R110" s="404"/>
      <c r="S110" s="407" t="str">
        <f t="shared" si="38"/>
        <v/>
      </c>
      <c r="T110" s="130" t="str">
        <f t="shared" si="34"/>
        <v/>
      </c>
      <c r="U110" s="70"/>
      <c r="V110" s="404"/>
      <c r="W110" s="70"/>
      <c r="X110" s="404"/>
      <c r="Z110" s="407" t="str">
        <f t="shared" si="39"/>
        <v/>
      </c>
      <c r="AA110" s="130" t="str">
        <f t="shared" si="35"/>
        <v/>
      </c>
      <c r="AB110" s="407" t="str">
        <f t="shared" si="36"/>
        <v/>
      </c>
      <c r="AC110" s="130" t="str">
        <f t="shared" si="37"/>
        <v/>
      </c>
      <c r="AD110" s="461"/>
    </row>
    <row r="111" spans="1:30" x14ac:dyDescent="0.2">
      <c r="B111" s="514"/>
      <c r="C111" s="515"/>
      <c r="D111" s="515"/>
      <c r="E111" s="19"/>
      <c r="F111" s="141"/>
      <c r="G111" s="151" t="str">
        <f>IF(E111="","",IF($C$7&gt;12,IF(E111="computer",F111*Hulpsheets!$AX$4,F111*Hulpsheets!$AX$5),(IF(E111="computer",F111*Hulpsheets!$AX$4,F111*Hulpsheets!$AX$5)*$C$7/12)))</f>
        <v/>
      </c>
      <c r="H111" s="151" t="str">
        <f>IF(E111="","",IF($C$7&lt;13,0,IF($C$7&gt;24,IF(E111="computer",F111*Hulpsheets!$AY$4,F111*Hulpsheets!$AY$5),IF(E111="computer",F111*Hulpsheets!$AY$4,F111*Hulpsheets!$AY$5)*($C$7-12)/12)))</f>
        <v/>
      </c>
      <c r="I111" s="151" t="str">
        <f>IF(E111="","",IF($C$7&lt;24,0,IF($C$7&gt;36,IF(E111="computer",F111*Hulpsheets!$AZ$4,F111*Hulpsheets!$AZ$5),IF(E111="computer",F111*Hulpsheets!$AZ$4,F111*Hulpsheets!$AZ$5)*($C$7-24)/12)))</f>
        <v/>
      </c>
      <c r="J111" s="151" t="str">
        <f>IF(E111="","",IF($C$7&lt;36,0,IF($C$7&gt;48,IF(E111="computer",F111*Hulpsheets!$BA$4,F111*Hulpsheets!$BA$5),IF(E111="computer",F111*Hulpsheets!$BA$4,F111*Hulpsheets!$BA$5)*($C$7-36)/12)))</f>
        <v/>
      </c>
      <c r="K111" s="151" t="str">
        <f>IF(E111="","",IF($C$7&lt;48,0,IF($C$7&gt;48,IF(E111="computer",F111*Hulpsheets!$BB$4,F111*Hulpsheets!$BB$5),IF(E111="computer",F111*Hulpsheets!$BB$4,F111*Hulpsheets!$BB$5)*($C$7-48)/12)))</f>
        <v/>
      </c>
      <c r="L111" s="429" t="s">
        <v>120</v>
      </c>
      <c r="M111" s="257" t="str">
        <f>IF(LEN($C$5)&lt;=1,
    "",
    IF(
        OR($C$5="Overige (zorg-)instellingen",$C$5="Onderneming"),
        IF(Basisgegevens!$C$5="Ja",
            IFERROR(
                INDEX(Hulpsheets!$AO$3:$AR$18,
                    MATCH($C$9,Hulpsheets!$AN$3:$AN$18,0),
                    MATCH($C$6,Hulpsheets!$AO$3:$AR$3,0)
                ),
                ""
            ),
            IFERROR(
                INDEX(Hulpsheets!$AH$3:$AK$18,
                    MATCH($C$9,Hulpsheets!$AG$3:$AG$18,0),
                    MATCH($C$6,Hulpsheets!$AH$3:$AK$3,0)
                ),
                ""
            )
        ),
        IF($L111="Niet-economische activiteit",
            100%,
            IF(Basisgegevens!$C$5="Ja",
                IFERROR(
                    INDEX(Hulpsheets!$AO$3:$AR$18,
                        MATCH($C$9,Hulpsheets!$AN$3:$AN$18,0),
                        MATCH($C$6,Hulpsheets!$AO$3:$AR$3,0)
                    ),
                    ""
                ),
                IFERROR(
                    INDEX(Hulpsheets!$AH$3:$AK$18,
                        MATCH($C$9,Hulpsheets!$AG$3:$AG$18,0),
                        MATCH($C$6,Hulpsheets!$AH$3:$AK$3,0)
                    ),
                    ""
                )
            )
        )
    )
)</f>
        <v/>
      </c>
      <c r="N111" s="397">
        <f t="shared" si="31"/>
        <v>0</v>
      </c>
      <c r="O111" s="77" t="str">
        <f t="shared" si="32"/>
        <v/>
      </c>
      <c r="P111" s="86" t="str">
        <f t="shared" si="33"/>
        <v/>
      </c>
      <c r="R111" s="404"/>
      <c r="S111" s="407" t="str">
        <f t="shared" si="38"/>
        <v/>
      </c>
      <c r="T111" s="130" t="str">
        <f t="shared" si="34"/>
        <v/>
      </c>
      <c r="U111" s="70"/>
      <c r="V111" s="404"/>
      <c r="W111" s="70"/>
      <c r="X111" s="404"/>
      <c r="Z111" s="407" t="str">
        <f t="shared" si="39"/>
        <v/>
      </c>
      <c r="AA111" s="130" t="str">
        <f t="shared" si="35"/>
        <v/>
      </c>
      <c r="AB111" s="407" t="str">
        <f t="shared" si="36"/>
        <v/>
      </c>
      <c r="AC111" s="130" t="str">
        <f t="shared" si="37"/>
        <v/>
      </c>
      <c r="AD111" s="461"/>
    </row>
    <row r="112" spans="1:30" x14ac:dyDescent="0.2">
      <c r="B112" s="514"/>
      <c r="C112" s="515"/>
      <c r="D112" s="515"/>
      <c r="E112" s="19"/>
      <c r="F112" s="141"/>
      <c r="G112" s="151" t="str">
        <f>IF(E112="","",IF($C$7&gt;12,IF(E112="computer",F112*Hulpsheets!$AX$4,F112*Hulpsheets!$AX$5),(IF(E112="computer",F112*Hulpsheets!$AX$4,F112*Hulpsheets!$AX$5)*$C$7/12)))</f>
        <v/>
      </c>
      <c r="H112" s="151" t="str">
        <f>IF(E112="","",IF($C$7&lt;13,0,IF($C$7&gt;24,IF(E112="computer",F112*Hulpsheets!$AY$4,F112*Hulpsheets!$AY$5),IF(E112="computer",F112*Hulpsheets!$AY$4,F112*Hulpsheets!$AY$5)*($C$7-12)/12)))</f>
        <v/>
      </c>
      <c r="I112" s="151" t="str">
        <f>IF(E112="","",IF($C$7&lt;24,0,IF($C$7&gt;36,IF(E112="computer",F112*Hulpsheets!$AZ$4,F112*Hulpsheets!$AZ$5),IF(E112="computer",F112*Hulpsheets!$AZ$4,F112*Hulpsheets!$AZ$5)*($C$7-24)/12)))</f>
        <v/>
      </c>
      <c r="J112" s="151" t="str">
        <f>IF(E112="","",IF($C$7&lt;36,0,IF($C$7&gt;48,IF(E112="computer",F112*Hulpsheets!$BA$4,F112*Hulpsheets!$BA$5),IF(E112="computer",F112*Hulpsheets!$BA$4,F112*Hulpsheets!$BA$5)*($C$7-36)/12)))</f>
        <v/>
      </c>
      <c r="K112" s="151" t="str">
        <f>IF(E112="","",IF($C$7&lt;48,0,IF($C$7&gt;48,IF(E112="computer",F112*Hulpsheets!$BB$4,F112*Hulpsheets!$BB$5),IF(E112="computer",F112*Hulpsheets!$BB$4,F112*Hulpsheets!$BB$5)*($C$7-48)/12)))</f>
        <v/>
      </c>
      <c r="L112" s="429" t="s">
        <v>120</v>
      </c>
      <c r="M112" s="257" t="str">
        <f>IF(LEN($C$5)&lt;=1,
    "",
    IF(
        OR($C$5="Overige (zorg-)instellingen",$C$5="Onderneming"),
        IF(Basisgegevens!$C$5="Ja",
            IFERROR(
                INDEX(Hulpsheets!$AO$3:$AR$18,
                    MATCH($C$9,Hulpsheets!$AN$3:$AN$18,0),
                    MATCH($C$6,Hulpsheets!$AO$3:$AR$3,0)
                ),
                ""
            ),
            IFERROR(
                INDEX(Hulpsheets!$AH$3:$AK$18,
                    MATCH($C$9,Hulpsheets!$AG$3:$AG$18,0),
                    MATCH($C$6,Hulpsheets!$AH$3:$AK$3,0)
                ),
                ""
            )
        ),
        IF($L112="Niet-economische activiteit",
            100%,
            IF(Basisgegevens!$C$5="Ja",
                IFERROR(
                    INDEX(Hulpsheets!$AO$3:$AR$18,
                        MATCH($C$9,Hulpsheets!$AN$3:$AN$18,0),
                        MATCH($C$6,Hulpsheets!$AO$3:$AR$3,0)
                    ),
                    ""
                ),
                IFERROR(
                    INDEX(Hulpsheets!$AH$3:$AK$18,
                        MATCH($C$9,Hulpsheets!$AG$3:$AG$18,0),
                        MATCH($C$6,Hulpsheets!$AH$3:$AK$3,0)
                    ),
                    ""
                )
            )
        )
    )
)</f>
        <v/>
      </c>
      <c r="N112" s="397">
        <f t="shared" si="31"/>
        <v>0</v>
      </c>
      <c r="O112" s="77" t="str">
        <f t="shared" si="32"/>
        <v/>
      </c>
      <c r="P112" s="86" t="str">
        <f t="shared" si="33"/>
        <v/>
      </c>
      <c r="R112" s="404"/>
      <c r="S112" s="407" t="str">
        <f t="shared" si="38"/>
        <v/>
      </c>
      <c r="T112" s="130" t="str">
        <f t="shared" si="34"/>
        <v/>
      </c>
      <c r="U112" s="70"/>
      <c r="V112" s="404"/>
      <c r="W112" s="70"/>
      <c r="X112" s="404"/>
      <c r="Z112" s="407" t="str">
        <f t="shared" si="39"/>
        <v/>
      </c>
      <c r="AA112" s="130" t="str">
        <f t="shared" si="35"/>
        <v/>
      </c>
      <c r="AB112" s="407" t="str">
        <f t="shared" si="36"/>
        <v/>
      </c>
      <c r="AC112" s="130" t="str">
        <f t="shared" si="37"/>
        <v/>
      </c>
      <c r="AD112" s="461"/>
    </row>
    <row r="113" spans="2:30" x14ac:dyDescent="0.2">
      <c r="B113" s="514"/>
      <c r="C113" s="515"/>
      <c r="D113" s="515"/>
      <c r="E113" s="19"/>
      <c r="F113" s="141"/>
      <c r="G113" s="151" t="str">
        <f>IF(E113="","",IF($C$7&gt;12,IF(E113="computer",F113*Hulpsheets!$AX$4,F113*Hulpsheets!$AX$5),(IF(E113="computer",F113*Hulpsheets!$AX$4,F113*Hulpsheets!$AX$5)*$C$7/12)))</f>
        <v/>
      </c>
      <c r="H113" s="151" t="str">
        <f>IF(E113="","",IF($C$7&lt;13,0,IF($C$7&gt;24,IF(E113="computer",F113*Hulpsheets!$AY$4,F113*Hulpsheets!$AY$5),IF(E113="computer",F113*Hulpsheets!$AY$4,F113*Hulpsheets!$AY$5)*($C$7-12)/12)))</f>
        <v/>
      </c>
      <c r="I113" s="151" t="str">
        <f>IF(E113="","",IF($C$7&lt;24,0,IF($C$7&gt;36,IF(E113="computer",F113*Hulpsheets!$AZ$4,F113*Hulpsheets!$AZ$5),IF(E113="computer",F113*Hulpsheets!$AZ$4,F113*Hulpsheets!$AZ$5)*($C$7-24)/12)))</f>
        <v/>
      </c>
      <c r="J113" s="151" t="str">
        <f>IF(E113="","",IF($C$7&lt;36,0,IF($C$7&gt;48,IF(E113="computer",F113*Hulpsheets!$BA$4,F113*Hulpsheets!$BA$5),IF(E113="computer",F113*Hulpsheets!$BA$4,F113*Hulpsheets!$BA$5)*($C$7-36)/12)))</f>
        <v/>
      </c>
      <c r="K113" s="151" t="str">
        <f>IF(E113="","",IF($C$7&lt;48,0,IF($C$7&gt;48,IF(E113="computer",F113*Hulpsheets!$BB$4,F113*Hulpsheets!$BB$5),IF(E113="computer",F113*Hulpsheets!$BB$4,F113*Hulpsheets!$BB$5)*($C$7-48)/12)))</f>
        <v/>
      </c>
      <c r="L113" s="429" t="s">
        <v>120</v>
      </c>
      <c r="M113" s="257" t="str">
        <f>IF(LEN($C$5)&lt;=1,
    "",
    IF(
        OR($C$5="Overige (zorg-)instellingen",$C$5="Onderneming"),
        IF(Basisgegevens!$C$5="Ja",
            IFERROR(
                INDEX(Hulpsheets!$AO$3:$AR$18,
                    MATCH($C$9,Hulpsheets!$AN$3:$AN$18,0),
                    MATCH($C$6,Hulpsheets!$AO$3:$AR$3,0)
                ),
                ""
            ),
            IFERROR(
                INDEX(Hulpsheets!$AH$3:$AK$18,
                    MATCH($C$9,Hulpsheets!$AG$3:$AG$18,0),
                    MATCH($C$6,Hulpsheets!$AH$3:$AK$3,0)
                ),
                ""
            )
        ),
        IF($L113="Niet-economische activiteit",
            100%,
            IF(Basisgegevens!$C$5="Ja",
                IFERROR(
                    INDEX(Hulpsheets!$AO$3:$AR$18,
                        MATCH($C$9,Hulpsheets!$AN$3:$AN$18,0),
                        MATCH($C$6,Hulpsheets!$AO$3:$AR$3,0)
                    ),
                    ""
                ),
                IFERROR(
                    INDEX(Hulpsheets!$AH$3:$AK$18,
                        MATCH($C$9,Hulpsheets!$AG$3:$AG$18,0),
                        MATCH($C$6,Hulpsheets!$AH$3:$AK$3,0)
                    ),
                    ""
                )
            )
        )
    )
)</f>
        <v/>
      </c>
      <c r="N113" s="397">
        <f t="shared" si="31"/>
        <v>0</v>
      </c>
      <c r="O113" s="77" t="str">
        <f t="shared" si="32"/>
        <v/>
      </c>
      <c r="P113" s="86" t="str">
        <f t="shared" si="33"/>
        <v/>
      </c>
      <c r="R113" s="404"/>
      <c r="S113" s="407" t="str">
        <f t="shared" si="38"/>
        <v/>
      </c>
      <c r="T113" s="130" t="str">
        <f t="shared" si="34"/>
        <v/>
      </c>
      <c r="U113" s="70"/>
      <c r="V113" s="404"/>
      <c r="W113" s="70"/>
      <c r="X113" s="404"/>
      <c r="Z113" s="407" t="str">
        <f t="shared" si="39"/>
        <v/>
      </c>
      <c r="AA113" s="130" t="str">
        <f t="shared" si="35"/>
        <v/>
      </c>
      <c r="AB113" s="407" t="str">
        <f t="shared" si="36"/>
        <v/>
      </c>
      <c r="AC113" s="130" t="str">
        <f t="shared" si="37"/>
        <v/>
      </c>
      <c r="AD113" s="461"/>
    </row>
    <row r="114" spans="2:30" x14ac:dyDescent="0.2">
      <c r="B114" s="514"/>
      <c r="C114" s="515"/>
      <c r="D114" s="515"/>
      <c r="E114" s="19"/>
      <c r="F114" s="141"/>
      <c r="G114" s="151" t="str">
        <f>IF(E114="","",IF($C$7&gt;12,IF(E114="computer",F114*Hulpsheets!$AX$4,F114*Hulpsheets!$AX$5),(IF(E114="computer",F114*Hulpsheets!$AX$4,F114*Hulpsheets!$AX$5)*$C$7/12)))</f>
        <v/>
      </c>
      <c r="H114" s="151" t="str">
        <f>IF(E114="","",IF($C$7&lt;13,0,IF($C$7&gt;24,IF(E114="computer",F114*Hulpsheets!$AY$4,F114*Hulpsheets!$AY$5),IF(E114="computer",F114*Hulpsheets!$AY$4,F114*Hulpsheets!$AY$5)*($C$7-12)/12)))</f>
        <v/>
      </c>
      <c r="I114" s="151" t="str">
        <f>IF(E114="","",IF($C$7&lt;24,0,IF($C$7&gt;36,IF(E114="computer",F114*Hulpsheets!$AZ$4,F114*Hulpsheets!$AZ$5),IF(E114="computer",F114*Hulpsheets!$AZ$4,F114*Hulpsheets!$AZ$5)*($C$7-24)/12)))</f>
        <v/>
      </c>
      <c r="J114" s="151" t="str">
        <f>IF(E114="","",IF($C$7&lt;36,0,IF($C$7&gt;48,IF(E114="computer",F114*Hulpsheets!$BA$4,F114*Hulpsheets!$BA$5),IF(E114="computer",F114*Hulpsheets!$BA$4,F114*Hulpsheets!$BA$5)*($C$7-36)/12)))</f>
        <v/>
      </c>
      <c r="K114" s="151" t="str">
        <f>IF(E114="","",IF($C$7&lt;48,0,IF($C$7&gt;48,IF(E114="computer",F114*Hulpsheets!$BB$4,F114*Hulpsheets!$BB$5),IF(E114="computer",F114*Hulpsheets!$BB$4,F114*Hulpsheets!$BB$5)*($C$7-48)/12)))</f>
        <v/>
      </c>
      <c r="L114" s="429" t="s">
        <v>120</v>
      </c>
      <c r="M114" s="257" t="str">
        <f>IF(LEN($C$5)&lt;=1,
    "",
    IF(
        OR($C$5="Overige (zorg-)instellingen",$C$5="Onderneming"),
        IF(Basisgegevens!$C$5="Ja",
            IFERROR(
                INDEX(Hulpsheets!$AO$3:$AR$18,
                    MATCH($C$9,Hulpsheets!$AN$3:$AN$18,0),
                    MATCH($C$6,Hulpsheets!$AO$3:$AR$3,0)
                ),
                ""
            ),
            IFERROR(
                INDEX(Hulpsheets!$AH$3:$AK$18,
                    MATCH($C$9,Hulpsheets!$AG$3:$AG$18,0),
                    MATCH($C$6,Hulpsheets!$AH$3:$AK$3,0)
                ),
                ""
            )
        ),
        IF($L114="Niet-economische activiteit",
            100%,
            IF(Basisgegevens!$C$5="Ja",
                IFERROR(
                    INDEX(Hulpsheets!$AO$3:$AR$18,
                        MATCH($C$9,Hulpsheets!$AN$3:$AN$18,0),
                        MATCH($C$6,Hulpsheets!$AO$3:$AR$3,0)
                    ),
                    ""
                ),
                IFERROR(
                    INDEX(Hulpsheets!$AH$3:$AK$18,
                        MATCH($C$9,Hulpsheets!$AG$3:$AG$18,0),
                        MATCH($C$6,Hulpsheets!$AH$3:$AK$3,0)
                    ),
                    ""
                )
            )
        )
    )
)</f>
        <v/>
      </c>
      <c r="N114" s="397">
        <f t="shared" si="31"/>
        <v>0</v>
      </c>
      <c r="O114" s="77" t="str">
        <f t="shared" si="32"/>
        <v/>
      </c>
      <c r="P114" s="86" t="str">
        <f t="shared" si="33"/>
        <v/>
      </c>
      <c r="R114" s="404"/>
      <c r="S114" s="407" t="str">
        <f t="shared" si="38"/>
        <v/>
      </c>
      <c r="T114" s="130" t="str">
        <f t="shared" si="34"/>
        <v/>
      </c>
      <c r="U114" s="70"/>
      <c r="V114" s="404"/>
      <c r="W114" s="70"/>
      <c r="X114" s="404"/>
      <c r="Z114" s="407" t="str">
        <f t="shared" si="39"/>
        <v/>
      </c>
      <c r="AA114" s="130" t="str">
        <f t="shared" si="35"/>
        <v/>
      </c>
      <c r="AB114" s="407" t="str">
        <f t="shared" si="36"/>
        <v/>
      </c>
      <c r="AC114" s="130" t="str">
        <f t="shared" si="37"/>
        <v/>
      </c>
      <c r="AD114" s="461"/>
    </row>
    <row r="115" spans="2:30" x14ac:dyDescent="0.2">
      <c r="B115" s="514"/>
      <c r="C115" s="515"/>
      <c r="D115" s="515"/>
      <c r="E115" s="19"/>
      <c r="F115" s="141"/>
      <c r="G115" s="151" t="str">
        <f>IF(E115="","",IF($C$7&gt;12,IF(E115="computer",F115*Hulpsheets!$AX$4,F115*Hulpsheets!$AX$5),(IF(E115="computer",F115*Hulpsheets!$AX$4,F115*Hulpsheets!$AX$5)*$C$7/12)))</f>
        <v/>
      </c>
      <c r="H115" s="151" t="str">
        <f>IF(E115="","",IF($C$7&lt;13,0,IF($C$7&gt;24,IF(E115="computer",F115*Hulpsheets!$AY$4,F115*Hulpsheets!$AY$5),IF(E115="computer",F115*Hulpsheets!$AY$4,F115*Hulpsheets!$AY$5)*($C$7-12)/12)))</f>
        <v/>
      </c>
      <c r="I115" s="151" t="str">
        <f>IF(E115="","",IF($C$7&lt;24,0,IF($C$7&gt;36,IF(E115="computer",F115*Hulpsheets!$AZ$4,F115*Hulpsheets!$AZ$5),IF(E115="computer",F115*Hulpsheets!$AZ$4,F115*Hulpsheets!$AZ$5)*($C$7-24)/12)))</f>
        <v/>
      </c>
      <c r="J115" s="151" t="str">
        <f>IF(E115="","",IF($C$7&lt;36,0,IF($C$7&gt;48,IF(E115="computer",F115*Hulpsheets!$BA$4,F115*Hulpsheets!$BA$5),IF(E115="computer",F115*Hulpsheets!$BA$4,F115*Hulpsheets!$BA$5)*($C$7-36)/12)))</f>
        <v/>
      </c>
      <c r="K115" s="151" t="str">
        <f>IF(E115="","",IF($C$7&lt;48,0,IF($C$7&gt;48,IF(E115="computer",F115*Hulpsheets!$BB$4,F115*Hulpsheets!$BB$5),IF(E115="computer",F115*Hulpsheets!$BB$4,F115*Hulpsheets!$BB$5)*($C$7-48)/12)))</f>
        <v/>
      </c>
      <c r="L115" s="429" t="s">
        <v>120</v>
      </c>
      <c r="M115" s="257" t="str">
        <f>IF(LEN($C$5)&lt;=1,
    "",
    IF(
        OR($C$5="Overige (zorg-)instellingen",$C$5="Onderneming"),
        IF(Basisgegevens!$C$5="Ja",
            IFERROR(
                INDEX(Hulpsheets!$AO$3:$AR$18,
                    MATCH($C$9,Hulpsheets!$AN$3:$AN$18,0),
                    MATCH($C$6,Hulpsheets!$AO$3:$AR$3,0)
                ),
                ""
            ),
            IFERROR(
                INDEX(Hulpsheets!$AH$3:$AK$18,
                    MATCH($C$9,Hulpsheets!$AG$3:$AG$18,0),
                    MATCH($C$6,Hulpsheets!$AH$3:$AK$3,0)
                ),
                ""
            )
        ),
        IF($L115="Niet-economische activiteit",
            100%,
            IF(Basisgegevens!$C$5="Ja",
                IFERROR(
                    INDEX(Hulpsheets!$AO$3:$AR$18,
                        MATCH($C$9,Hulpsheets!$AN$3:$AN$18,0),
                        MATCH($C$6,Hulpsheets!$AO$3:$AR$3,0)
                    ),
                    ""
                ),
                IFERROR(
                    INDEX(Hulpsheets!$AH$3:$AK$18,
                        MATCH($C$9,Hulpsheets!$AG$3:$AG$18,0),
                        MATCH($C$6,Hulpsheets!$AH$3:$AK$3,0)
                    ),
                    ""
                )
            )
        )
    )
)</f>
        <v/>
      </c>
      <c r="N115" s="397">
        <f t="shared" si="31"/>
        <v>0</v>
      </c>
      <c r="O115" s="77" t="str">
        <f t="shared" si="32"/>
        <v/>
      </c>
      <c r="P115" s="86" t="str">
        <f t="shared" si="33"/>
        <v/>
      </c>
      <c r="R115" s="404"/>
      <c r="S115" s="407" t="str">
        <f t="shared" si="38"/>
        <v/>
      </c>
      <c r="T115" s="130" t="str">
        <f t="shared" si="34"/>
        <v/>
      </c>
      <c r="U115" s="70"/>
      <c r="V115" s="404"/>
      <c r="W115" s="70"/>
      <c r="X115" s="404"/>
      <c r="Z115" s="407" t="str">
        <f t="shared" si="39"/>
        <v/>
      </c>
      <c r="AA115" s="130" t="str">
        <f t="shared" si="35"/>
        <v/>
      </c>
      <c r="AB115" s="407" t="str">
        <f t="shared" si="36"/>
        <v/>
      </c>
      <c r="AC115" s="130" t="str">
        <f t="shared" si="37"/>
        <v/>
      </c>
      <c r="AD115" s="461"/>
    </row>
    <row r="116" spans="2:30" x14ac:dyDescent="0.2">
      <c r="B116" s="514"/>
      <c r="C116" s="515"/>
      <c r="D116" s="515"/>
      <c r="E116" s="19"/>
      <c r="F116" s="141"/>
      <c r="G116" s="151" t="str">
        <f>IF(E116="","",IF($C$7&gt;12,IF(E116="computer",F116*Hulpsheets!$AX$4,F116*Hulpsheets!$AX$5),(IF(E116="computer",F116*Hulpsheets!$AX$4,F116*Hulpsheets!$AX$5)*$C$7/12)))</f>
        <v/>
      </c>
      <c r="H116" s="151" t="str">
        <f>IF(E116="","",IF($C$7&lt;13,0,IF($C$7&gt;24,IF(E116="computer",F116*Hulpsheets!$AY$4,F116*Hulpsheets!$AY$5),IF(E116="computer",F116*Hulpsheets!$AY$4,F116*Hulpsheets!$AY$5)*($C$7-12)/12)))</f>
        <v/>
      </c>
      <c r="I116" s="151" t="str">
        <f>IF(E116="","",IF($C$7&lt;24,0,IF($C$7&gt;36,IF(E116="computer",F116*Hulpsheets!$AZ$4,F116*Hulpsheets!$AZ$5),IF(E116="computer",F116*Hulpsheets!$AZ$4,F116*Hulpsheets!$AZ$5)*($C$7-24)/12)))</f>
        <v/>
      </c>
      <c r="J116" s="151" t="str">
        <f>IF(E116="","",IF($C$7&lt;36,0,IF($C$7&gt;48,IF(E116="computer",F116*Hulpsheets!$BA$4,F116*Hulpsheets!$BA$5),IF(E116="computer",F116*Hulpsheets!$BA$4,F116*Hulpsheets!$BA$5)*($C$7-36)/12)))</f>
        <v/>
      </c>
      <c r="K116" s="151" t="str">
        <f>IF(E116="","",IF($C$7&lt;48,0,IF($C$7&gt;48,IF(E116="computer",F116*Hulpsheets!$BB$4,F116*Hulpsheets!$BB$5),IF(E116="computer",F116*Hulpsheets!$BB$4,F116*Hulpsheets!$BB$5)*($C$7-48)/12)))</f>
        <v/>
      </c>
      <c r="L116" s="429" t="s">
        <v>120</v>
      </c>
      <c r="M116" s="257" t="str">
        <f>IF(LEN($C$5)&lt;=1,
    "",
    IF(
        OR($C$5="Overige (zorg-)instellingen",$C$5="Onderneming"),
        IF(Basisgegevens!$C$5="Ja",
            IFERROR(
                INDEX(Hulpsheets!$AO$3:$AR$18,
                    MATCH($C$9,Hulpsheets!$AN$3:$AN$18,0),
                    MATCH($C$6,Hulpsheets!$AO$3:$AR$3,0)
                ),
                ""
            ),
            IFERROR(
                INDEX(Hulpsheets!$AH$3:$AK$18,
                    MATCH($C$9,Hulpsheets!$AG$3:$AG$18,0),
                    MATCH($C$6,Hulpsheets!$AH$3:$AK$3,0)
                ),
                ""
            )
        ),
        IF($L116="Niet-economische activiteit",
            100%,
            IF(Basisgegevens!$C$5="Ja",
                IFERROR(
                    INDEX(Hulpsheets!$AO$3:$AR$18,
                        MATCH($C$9,Hulpsheets!$AN$3:$AN$18,0),
                        MATCH($C$6,Hulpsheets!$AO$3:$AR$3,0)
                    ),
                    ""
                ),
                IFERROR(
                    INDEX(Hulpsheets!$AH$3:$AK$18,
                        MATCH($C$9,Hulpsheets!$AG$3:$AG$18,0),
                        MATCH($C$6,Hulpsheets!$AH$3:$AK$3,0)
                    ),
                    ""
                )
            )
        )
    )
)</f>
        <v/>
      </c>
      <c r="N116" s="397">
        <f t="shared" si="31"/>
        <v>0</v>
      </c>
      <c r="O116" s="77" t="str">
        <f t="shared" si="32"/>
        <v/>
      </c>
      <c r="P116" s="86" t="str">
        <f t="shared" si="33"/>
        <v/>
      </c>
      <c r="R116" s="404"/>
      <c r="S116" s="407" t="str">
        <f t="shared" si="38"/>
        <v/>
      </c>
      <c r="T116" s="130" t="str">
        <f t="shared" si="34"/>
        <v/>
      </c>
      <c r="U116" s="70"/>
      <c r="V116" s="404"/>
      <c r="W116" s="70"/>
      <c r="X116" s="404"/>
      <c r="Z116" s="407" t="str">
        <f t="shared" si="39"/>
        <v/>
      </c>
      <c r="AA116" s="130" t="str">
        <f t="shared" si="35"/>
        <v/>
      </c>
      <c r="AB116" s="407" t="str">
        <f t="shared" si="36"/>
        <v/>
      </c>
      <c r="AC116" s="130" t="str">
        <f t="shared" si="37"/>
        <v/>
      </c>
      <c r="AD116" s="461"/>
    </row>
    <row r="117" spans="2:30" ht="13.5" thickBot="1" x14ac:dyDescent="0.25">
      <c r="B117" s="514"/>
      <c r="C117" s="515"/>
      <c r="D117" s="515"/>
      <c r="E117" s="19"/>
      <c r="F117" s="141"/>
      <c r="G117" s="151" t="str">
        <f>IF(E117="","",IF($C$7&gt;12,IF(E117="computer",F117*Hulpsheets!$AX$4,F117*Hulpsheets!$AX$5),(IF(E117="computer",F117*Hulpsheets!$AX$4,F117*Hulpsheets!$AX$5)*$C$7/12)))</f>
        <v/>
      </c>
      <c r="H117" s="151" t="str">
        <f>IF(E117="","",IF($C$7&lt;13,0,IF($C$7&gt;24,IF(E117="computer",F117*Hulpsheets!$AY$4,F117*Hulpsheets!$AY$5),IF(E117="computer",F117*Hulpsheets!$AY$4,F117*Hulpsheets!$AY$5)*($C$7-12)/12)))</f>
        <v/>
      </c>
      <c r="I117" s="151" t="str">
        <f>IF(E117="","",IF($C$7&lt;24,0,IF($C$7&gt;36,IF(E117="computer",F117*Hulpsheets!$AZ$4,F117*Hulpsheets!$AZ$5),IF(E117="computer",F117*Hulpsheets!$AZ$4,F117*Hulpsheets!$AZ$5)*($C$7-24)/12)))</f>
        <v/>
      </c>
      <c r="J117" s="151" t="str">
        <f>IF(E117="","",IF($C$7&lt;36,0,IF($C$7&gt;48,IF(E117="computer",F117*Hulpsheets!$BA$4,F117*Hulpsheets!$BA$5),IF(E117="computer",F117*Hulpsheets!$BA$4,F117*Hulpsheets!$BA$5)*($C$7-36)/12)))</f>
        <v/>
      </c>
      <c r="K117" s="151" t="str">
        <f>IF(E117="","",IF($C$7&lt;48,0,IF($C$7&gt;48,IF(E117="computer",F117*Hulpsheets!$BB$4,F117*Hulpsheets!$BB$5),IF(E117="computer",F117*Hulpsheets!$BB$4,F117*Hulpsheets!$BB$5)*($C$7-48)/12)))</f>
        <v/>
      </c>
      <c r="L117" s="429" t="s">
        <v>120</v>
      </c>
      <c r="M117" s="257" t="str">
        <f>IF(LEN($C$5)&lt;=1,
    "",
    IF(
        OR($C$5="Overige (zorg-)instellingen",$C$5="Onderneming"),
        IF(Basisgegevens!$C$5="Ja",
            IFERROR(
                INDEX(Hulpsheets!$AO$3:$AR$18,
                    MATCH($C$9,Hulpsheets!$AN$3:$AN$18,0),
                    MATCH($C$6,Hulpsheets!$AO$3:$AR$3,0)
                ),
                ""
            ),
            IFERROR(
                INDEX(Hulpsheets!$AH$3:$AK$18,
                    MATCH($C$9,Hulpsheets!$AG$3:$AG$18,0),
                    MATCH($C$6,Hulpsheets!$AH$3:$AK$3,0)
                ),
                ""
            )
        ),
        IF($L117="Niet-economische activiteit",
            100%,
            IF(Basisgegevens!$C$5="Ja",
                IFERROR(
                    INDEX(Hulpsheets!$AO$3:$AR$18,
                        MATCH($C$9,Hulpsheets!$AN$3:$AN$18,0),
                        MATCH($C$6,Hulpsheets!$AO$3:$AR$3,0)
                    ),
                    ""
                ),
                IFERROR(
                    INDEX(Hulpsheets!$AH$3:$AK$18,
                        MATCH($C$9,Hulpsheets!$AG$3:$AG$18,0),
                        MATCH($C$6,Hulpsheets!$AH$3:$AK$3,0)
                    ),
                    ""
                )
            )
        )
    )
)</f>
        <v/>
      </c>
      <c r="N117" s="397">
        <f t="shared" si="31"/>
        <v>0</v>
      </c>
      <c r="O117" s="77" t="str">
        <f t="shared" si="32"/>
        <v/>
      </c>
      <c r="P117" s="86" t="str">
        <f t="shared" si="33"/>
        <v/>
      </c>
      <c r="R117" s="404"/>
      <c r="S117" s="407" t="str">
        <f t="shared" si="38"/>
        <v/>
      </c>
      <c r="T117" s="130" t="str">
        <f t="shared" si="34"/>
        <v/>
      </c>
      <c r="U117" s="70"/>
      <c r="V117" s="404"/>
      <c r="W117" s="70"/>
      <c r="X117" s="404"/>
      <c r="Z117" s="407" t="str">
        <f t="shared" si="39"/>
        <v/>
      </c>
      <c r="AA117" s="130" t="str">
        <f t="shared" si="35"/>
        <v/>
      </c>
      <c r="AB117" s="407" t="str">
        <f t="shared" si="36"/>
        <v/>
      </c>
      <c r="AC117" s="130" t="str">
        <f t="shared" si="37"/>
        <v/>
      </c>
      <c r="AD117" s="461"/>
    </row>
    <row r="118" spans="2:30" ht="13.5" hidden="1" outlineLevel="1" thickBot="1" x14ac:dyDescent="0.25">
      <c r="B118" s="514"/>
      <c r="C118" s="515"/>
      <c r="D118" s="515"/>
      <c r="E118" s="19"/>
      <c r="F118" s="141"/>
      <c r="G118" s="151" t="str">
        <f>IF(E118="","",IF($C$7&gt;12,IF(E118="computer",F118*Hulpsheets!$AX$4,F118*Hulpsheets!$AX$5),(IF(E118="computer",F118*Hulpsheets!$AX$4,F118*Hulpsheets!$AX$5)*$C$7/12)))</f>
        <v/>
      </c>
      <c r="H118" s="151" t="str">
        <f>IF(E118="","",IF($C$7&lt;13,0,IF($C$7&gt;24,IF(E118="computer",F118*Hulpsheets!$AY$4,F118*Hulpsheets!$AY$5),IF(E118="computer",F118*Hulpsheets!$AY$4,F118*Hulpsheets!$AY$5)*($C$7-12)/12)))</f>
        <v/>
      </c>
      <c r="I118" s="151" t="str">
        <f>IF(E118="","",IF($C$7&lt;24,0,IF($C$7&gt;36,IF(E118="computer",F118*Hulpsheets!$AZ$4,F118*Hulpsheets!$AZ$5),IF(E118="computer",F118*Hulpsheets!$AZ$4,F118*Hulpsheets!$AZ$5)*($C$7-24)/12)))</f>
        <v/>
      </c>
      <c r="J118" s="151" t="str">
        <f>IF(E118="","",IF($C$7&lt;36,0,IF($C$7&gt;48,IF(E118="computer",F118*Hulpsheets!$BA$4,F118*Hulpsheets!$BA$5),IF(E118="computer",F118*Hulpsheets!$BA$4,F118*Hulpsheets!$BA$5)*($C$7-36)/12)))</f>
        <v/>
      </c>
      <c r="K118" s="151" t="str">
        <f>IF(E118="","",IF($C$7&lt;48,0,IF($C$7&gt;48,IF(E118="computer",F118*Hulpsheets!$BB$4,F118*Hulpsheets!$BB$5),IF(E118="computer",F118*Hulpsheets!$BB$4,F118*Hulpsheets!$BB$5)*($C$7-48)/12)))</f>
        <v/>
      </c>
      <c r="L118" s="429" t="s">
        <v>120</v>
      </c>
      <c r="M118" s="257" t="str">
        <f>IF(LEN($C$5)&lt;=1,
    "",
    IF(
        OR($C$5="Overige (zorg-)instellingen",$C$5="Onderneming"),
        IF(Basisgegevens!$C$5="Ja",
            IFERROR(
                INDEX(Hulpsheets!$AO$3:$AR$18,
                    MATCH($C$9,Hulpsheets!$AN$3:$AN$18,0),
                    MATCH($C$6,Hulpsheets!$AO$3:$AR$3,0)
                ),
                ""
            ),
            IFERROR(
                INDEX(Hulpsheets!$AH$3:$AK$18,
                    MATCH($C$9,Hulpsheets!$AG$3:$AG$18,0),
                    MATCH($C$6,Hulpsheets!$AH$3:$AK$3,0)
                ),
                ""
            )
        ),
        IF($L118="Niet-economische activiteit",
            100%,
            IF(Basisgegevens!$C$5="Ja",
                IFERROR(
                    INDEX(Hulpsheets!$AO$3:$AR$18,
                        MATCH($C$9,Hulpsheets!$AN$3:$AN$18,0),
                        MATCH($C$6,Hulpsheets!$AO$3:$AR$3,0)
                    ),
                    ""
                ),
                IFERROR(
                    INDEX(Hulpsheets!$AH$3:$AK$18,
                        MATCH($C$9,Hulpsheets!$AG$3:$AG$18,0),
                        MATCH($C$6,Hulpsheets!$AH$3:$AK$3,0)
                    ),
                    ""
                )
            )
        )
    )
)</f>
        <v/>
      </c>
      <c r="N118" s="397">
        <f t="shared" si="31"/>
        <v>0</v>
      </c>
      <c r="O118" s="77" t="str">
        <f t="shared" si="32"/>
        <v/>
      </c>
      <c r="P118" s="86" t="str">
        <f t="shared" si="33"/>
        <v/>
      </c>
      <c r="R118" s="404"/>
      <c r="S118" s="407" t="str">
        <f t="shared" si="38"/>
        <v/>
      </c>
      <c r="T118" s="130" t="str">
        <f t="shared" si="34"/>
        <v/>
      </c>
      <c r="U118" s="70"/>
      <c r="V118" s="404"/>
      <c r="W118" s="70"/>
      <c r="X118" s="404"/>
      <c r="Z118" s="407" t="str">
        <f t="shared" si="39"/>
        <v/>
      </c>
      <c r="AA118" s="130" t="str">
        <f t="shared" si="35"/>
        <v/>
      </c>
      <c r="AB118" s="407" t="str">
        <f t="shared" si="36"/>
        <v/>
      </c>
      <c r="AC118" s="130" t="str">
        <f t="shared" si="37"/>
        <v/>
      </c>
      <c r="AD118" s="461"/>
    </row>
    <row r="119" spans="2:30" ht="13.5" hidden="1" outlineLevel="1" thickBot="1" x14ac:dyDescent="0.25">
      <c r="B119" s="514"/>
      <c r="C119" s="515"/>
      <c r="D119" s="515"/>
      <c r="E119" s="19"/>
      <c r="F119" s="141"/>
      <c r="G119" s="151" t="str">
        <f>IF(E119="","",IF($C$7&gt;12,IF(E119="computer",F119*Hulpsheets!$AX$4,F119*Hulpsheets!$AX$5),(IF(E119="computer",F119*Hulpsheets!$AX$4,F119*Hulpsheets!$AX$5)*$C$7/12)))</f>
        <v/>
      </c>
      <c r="H119" s="151" t="str">
        <f>IF(E119="","",IF($C$7&lt;13,0,IF($C$7&gt;24,IF(E119="computer",F119*Hulpsheets!$AY$4,F119*Hulpsheets!$AY$5),IF(E119="computer",F119*Hulpsheets!$AY$4,F119*Hulpsheets!$AY$5)*($C$7-12)/12)))</f>
        <v/>
      </c>
      <c r="I119" s="151" t="str">
        <f>IF(E119="","",IF($C$7&lt;24,0,IF($C$7&gt;36,IF(E119="computer",F119*Hulpsheets!$AZ$4,F119*Hulpsheets!$AZ$5),IF(E119="computer",F119*Hulpsheets!$AZ$4,F119*Hulpsheets!$AZ$5)*($C$7-24)/12)))</f>
        <v/>
      </c>
      <c r="J119" s="151" t="str">
        <f>IF(E119="","",IF($C$7&lt;36,0,IF($C$7&gt;48,IF(E119="computer",F119*Hulpsheets!$BA$4,F119*Hulpsheets!$BA$5),IF(E119="computer",F119*Hulpsheets!$BA$4,F119*Hulpsheets!$BA$5)*($C$7-36)/12)))</f>
        <v/>
      </c>
      <c r="K119" s="151" t="str">
        <f>IF(E119="","",IF($C$7&lt;48,0,IF($C$7&gt;48,IF(E119="computer",F119*Hulpsheets!$BB$4,F119*Hulpsheets!$BB$5),IF(E119="computer",F119*Hulpsheets!$BB$4,F119*Hulpsheets!$BB$5)*($C$7-48)/12)))</f>
        <v/>
      </c>
      <c r="L119" s="429" t="s">
        <v>120</v>
      </c>
      <c r="M119" s="257" t="str">
        <f>IF(LEN($C$5)&lt;=1,
    "",
    IF(
        OR($C$5="Overige (zorg-)instellingen",$C$5="Onderneming"),
        IF(Basisgegevens!$C$5="Ja",
            IFERROR(
                INDEX(Hulpsheets!$AO$3:$AR$18,
                    MATCH($C$9,Hulpsheets!$AN$3:$AN$18,0),
                    MATCH($C$6,Hulpsheets!$AO$3:$AR$3,0)
                ),
                ""
            ),
            IFERROR(
                INDEX(Hulpsheets!$AH$3:$AK$18,
                    MATCH($C$9,Hulpsheets!$AG$3:$AG$18,0),
                    MATCH($C$6,Hulpsheets!$AH$3:$AK$3,0)
                ),
                ""
            )
        ),
        IF($L119="Niet-economische activiteit",
            100%,
            IF(Basisgegevens!$C$5="Ja",
                IFERROR(
                    INDEX(Hulpsheets!$AO$3:$AR$18,
                        MATCH($C$9,Hulpsheets!$AN$3:$AN$18,0),
                        MATCH($C$6,Hulpsheets!$AO$3:$AR$3,0)
                    ),
                    ""
                ),
                IFERROR(
                    INDEX(Hulpsheets!$AH$3:$AK$18,
                        MATCH($C$9,Hulpsheets!$AG$3:$AG$18,0),
                        MATCH($C$6,Hulpsheets!$AH$3:$AK$3,0)
                    ),
                    ""
                )
            )
        )
    )
)</f>
        <v/>
      </c>
      <c r="N119" s="397">
        <f t="shared" si="31"/>
        <v>0</v>
      </c>
      <c r="O119" s="77" t="str">
        <f t="shared" si="32"/>
        <v/>
      </c>
      <c r="P119" s="86" t="str">
        <f t="shared" si="33"/>
        <v/>
      </c>
      <c r="R119" s="404"/>
      <c r="S119" s="407" t="str">
        <f t="shared" si="38"/>
        <v/>
      </c>
      <c r="T119" s="130" t="str">
        <f t="shared" si="34"/>
        <v/>
      </c>
      <c r="U119" s="70"/>
      <c r="V119" s="404"/>
      <c r="W119" s="70"/>
      <c r="X119" s="404"/>
      <c r="Z119" s="407" t="str">
        <f t="shared" si="39"/>
        <v/>
      </c>
      <c r="AA119" s="130" t="str">
        <f t="shared" si="35"/>
        <v/>
      </c>
      <c r="AB119" s="407" t="str">
        <f t="shared" si="36"/>
        <v/>
      </c>
      <c r="AC119" s="130" t="str">
        <f t="shared" si="37"/>
        <v/>
      </c>
      <c r="AD119" s="461"/>
    </row>
    <row r="120" spans="2:30" ht="13.5" hidden="1" outlineLevel="1" thickBot="1" x14ac:dyDescent="0.25">
      <c r="B120" s="514"/>
      <c r="C120" s="515"/>
      <c r="D120" s="515"/>
      <c r="E120" s="19"/>
      <c r="F120" s="141"/>
      <c r="G120" s="151" t="str">
        <f>IF(E120="","",IF($C$7&gt;12,IF(E120="computer",F120*Hulpsheets!$AX$4,F120*Hulpsheets!$AX$5),(IF(E120="computer",F120*Hulpsheets!$AX$4,F120*Hulpsheets!$AX$5)*$C$7/12)))</f>
        <v/>
      </c>
      <c r="H120" s="151" t="str">
        <f>IF(E120="","",IF($C$7&lt;13,0,IF($C$7&gt;24,IF(E120="computer",F120*Hulpsheets!$AY$4,F120*Hulpsheets!$AY$5),IF(E120="computer",F120*Hulpsheets!$AY$4,F120*Hulpsheets!$AY$5)*($C$7-12)/12)))</f>
        <v/>
      </c>
      <c r="I120" s="151" t="str">
        <f>IF(E120="","",IF($C$7&lt;24,0,IF($C$7&gt;36,IF(E120="computer",F120*Hulpsheets!$AZ$4,F120*Hulpsheets!$AZ$5),IF(E120="computer",F120*Hulpsheets!$AZ$4,F120*Hulpsheets!$AZ$5)*($C$7-24)/12)))</f>
        <v/>
      </c>
      <c r="J120" s="151" t="str">
        <f>IF(E120="","",IF($C$7&lt;36,0,IF($C$7&gt;48,IF(E120="computer",F120*Hulpsheets!$BA$4,F120*Hulpsheets!$BA$5),IF(E120="computer",F120*Hulpsheets!$BA$4,F120*Hulpsheets!$BA$5)*($C$7-36)/12)))</f>
        <v/>
      </c>
      <c r="K120" s="151" t="str">
        <f>IF(E120="","",IF($C$7&lt;48,0,IF($C$7&gt;48,IF(E120="computer",F120*Hulpsheets!$BB$4,F120*Hulpsheets!$BB$5),IF(E120="computer",F120*Hulpsheets!$BB$4,F120*Hulpsheets!$BB$5)*($C$7-48)/12)))</f>
        <v/>
      </c>
      <c r="L120" s="429" t="s">
        <v>120</v>
      </c>
      <c r="M120" s="257" t="str">
        <f>IF(LEN($C$5)&lt;=1,
    "",
    IF(
        OR($C$5="Overige (zorg-)instellingen",$C$5="Onderneming"),
        IF(Basisgegevens!$C$5="Ja",
            IFERROR(
                INDEX(Hulpsheets!$AO$3:$AR$18,
                    MATCH($C$9,Hulpsheets!$AN$3:$AN$18,0),
                    MATCH($C$6,Hulpsheets!$AO$3:$AR$3,0)
                ),
                ""
            ),
            IFERROR(
                INDEX(Hulpsheets!$AH$3:$AK$18,
                    MATCH($C$9,Hulpsheets!$AG$3:$AG$18,0),
                    MATCH($C$6,Hulpsheets!$AH$3:$AK$3,0)
                ),
                ""
            )
        ),
        IF($L120="Niet-economische activiteit",
            100%,
            IF(Basisgegevens!$C$5="Ja",
                IFERROR(
                    INDEX(Hulpsheets!$AO$3:$AR$18,
                        MATCH($C$9,Hulpsheets!$AN$3:$AN$18,0),
                        MATCH($C$6,Hulpsheets!$AO$3:$AR$3,0)
                    ),
                    ""
                ),
                IFERROR(
                    INDEX(Hulpsheets!$AH$3:$AK$18,
                        MATCH($C$9,Hulpsheets!$AG$3:$AG$18,0),
                        MATCH($C$6,Hulpsheets!$AH$3:$AK$3,0)
                    ),
                    ""
                )
            )
        )
    )
)</f>
        <v/>
      </c>
      <c r="N120" s="397">
        <f t="shared" si="31"/>
        <v>0</v>
      </c>
      <c r="O120" s="77" t="str">
        <f t="shared" si="32"/>
        <v/>
      </c>
      <c r="P120" s="86" t="str">
        <f t="shared" si="33"/>
        <v/>
      </c>
      <c r="R120" s="404"/>
      <c r="S120" s="407" t="str">
        <f t="shared" si="38"/>
        <v/>
      </c>
      <c r="T120" s="130" t="str">
        <f t="shared" si="34"/>
        <v/>
      </c>
      <c r="U120" s="70"/>
      <c r="V120" s="404"/>
      <c r="W120" s="70"/>
      <c r="X120" s="404"/>
      <c r="Z120" s="407" t="str">
        <f t="shared" si="39"/>
        <v/>
      </c>
      <c r="AA120" s="130" t="str">
        <f t="shared" si="35"/>
        <v/>
      </c>
      <c r="AB120" s="407" t="str">
        <f t="shared" si="36"/>
        <v/>
      </c>
      <c r="AC120" s="130" t="str">
        <f t="shared" si="37"/>
        <v/>
      </c>
      <c r="AD120" s="461"/>
    </row>
    <row r="121" spans="2:30" ht="13.5" hidden="1" outlineLevel="1" thickBot="1" x14ac:dyDescent="0.25">
      <c r="B121" s="514"/>
      <c r="C121" s="515"/>
      <c r="D121" s="515"/>
      <c r="E121" s="19"/>
      <c r="F121" s="141"/>
      <c r="G121" s="151" t="str">
        <f>IF(E121="","",IF($C$7&gt;12,IF(E121="computer",F121*Hulpsheets!$AX$4,F121*Hulpsheets!$AX$5),(IF(E121="computer",F121*Hulpsheets!$AX$4,F121*Hulpsheets!$AX$5)*$C$7/12)))</f>
        <v/>
      </c>
      <c r="H121" s="151" t="str">
        <f>IF(E121="","",IF($C$7&lt;13,0,IF($C$7&gt;24,IF(E121="computer",F121*Hulpsheets!$AY$4,F121*Hulpsheets!$AY$5),IF(E121="computer",F121*Hulpsheets!$AY$4,F121*Hulpsheets!$AY$5)*($C$7-12)/12)))</f>
        <v/>
      </c>
      <c r="I121" s="151" t="str">
        <f>IF(E121="","",IF($C$7&lt;24,0,IF($C$7&gt;36,IF(E121="computer",F121*Hulpsheets!$AZ$4,F121*Hulpsheets!$AZ$5),IF(E121="computer",F121*Hulpsheets!$AZ$4,F121*Hulpsheets!$AZ$5)*($C$7-24)/12)))</f>
        <v/>
      </c>
      <c r="J121" s="151" t="str">
        <f>IF(E121="","",IF($C$7&lt;36,0,IF($C$7&gt;48,IF(E121="computer",F121*Hulpsheets!$BA$4,F121*Hulpsheets!$BA$5),IF(E121="computer",F121*Hulpsheets!$BA$4,F121*Hulpsheets!$BA$5)*($C$7-36)/12)))</f>
        <v/>
      </c>
      <c r="K121" s="151" t="str">
        <f>IF(E121="","",IF($C$7&lt;48,0,IF($C$7&gt;48,IF(E121="computer",F121*Hulpsheets!$BB$4,F121*Hulpsheets!$BB$5),IF(E121="computer",F121*Hulpsheets!$BB$4,F121*Hulpsheets!$BB$5)*($C$7-48)/12)))</f>
        <v/>
      </c>
      <c r="L121" s="429" t="s">
        <v>120</v>
      </c>
      <c r="M121" s="257" t="str">
        <f>IF(LEN($C$5)&lt;=1,
    "",
    IF(
        OR($C$5="Overige (zorg-)instellingen",$C$5="Onderneming"),
        IF(Basisgegevens!$C$5="Ja",
            IFERROR(
                INDEX(Hulpsheets!$AO$3:$AR$18,
                    MATCH($C$9,Hulpsheets!$AN$3:$AN$18,0),
                    MATCH($C$6,Hulpsheets!$AO$3:$AR$3,0)
                ),
                ""
            ),
            IFERROR(
                INDEX(Hulpsheets!$AH$3:$AK$18,
                    MATCH($C$9,Hulpsheets!$AG$3:$AG$18,0),
                    MATCH($C$6,Hulpsheets!$AH$3:$AK$3,0)
                ),
                ""
            )
        ),
        IF($L121="Niet-economische activiteit",
            100%,
            IF(Basisgegevens!$C$5="Ja",
                IFERROR(
                    INDEX(Hulpsheets!$AO$3:$AR$18,
                        MATCH($C$9,Hulpsheets!$AN$3:$AN$18,0),
                        MATCH($C$6,Hulpsheets!$AO$3:$AR$3,0)
                    ),
                    ""
                ),
                IFERROR(
                    INDEX(Hulpsheets!$AH$3:$AK$18,
                        MATCH($C$9,Hulpsheets!$AG$3:$AG$18,0),
                        MATCH($C$6,Hulpsheets!$AH$3:$AK$3,0)
                    ),
                    ""
                )
            )
        )
    )
)</f>
        <v/>
      </c>
      <c r="N121" s="397">
        <f t="shared" si="31"/>
        <v>0</v>
      </c>
      <c r="O121" s="77" t="str">
        <f t="shared" si="32"/>
        <v/>
      </c>
      <c r="P121" s="86" t="str">
        <f t="shared" si="33"/>
        <v/>
      </c>
      <c r="R121" s="404"/>
      <c r="S121" s="407" t="str">
        <f t="shared" si="38"/>
        <v/>
      </c>
      <c r="T121" s="130" t="str">
        <f t="shared" si="34"/>
        <v/>
      </c>
      <c r="U121" s="70"/>
      <c r="V121" s="404"/>
      <c r="W121" s="70"/>
      <c r="X121" s="404"/>
      <c r="Z121" s="407" t="str">
        <f t="shared" si="39"/>
        <v/>
      </c>
      <c r="AA121" s="130" t="str">
        <f t="shared" si="35"/>
        <v/>
      </c>
      <c r="AB121" s="407" t="str">
        <f t="shared" si="36"/>
        <v/>
      </c>
      <c r="AC121" s="130" t="str">
        <f t="shared" si="37"/>
        <v/>
      </c>
      <c r="AD121" s="461"/>
    </row>
    <row r="122" spans="2:30" ht="13.5" hidden="1" outlineLevel="1" thickBot="1" x14ac:dyDescent="0.25">
      <c r="B122" s="514"/>
      <c r="C122" s="515"/>
      <c r="D122" s="515"/>
      <c r="E122" s="19"/>
      <c r="F122" s="141"/>
      <c r="G122" s="151" t="str">
        <f>IF(E122="","",IF($C$7&gt;12,IF(E122="computer",F122*Hulpsheets!$AX$4,F122*Hulpsheets!$AX$5),(IF(E122="computer",F122*Hulpsheets!$AX$4,F122*Hulpsheets!$AX$5)*$C$7/12)))</f>
        <v/>
      </c>
      <c r="H122" s="151" t="str">
        <f>IF(E122="","",IF($C$7&lt;13,0,IF($C$7&gt;24,IF(E122="computer",F122*Hulpsheets!$AY$4,F122*Hulpsheets!$AY$5),IF(E122="computer",F122*Hulpsheets!$AY$4,F122*Hulpsheets!$AY$5)*($C$7-12)/12)))</f>
        <v/>
      </c>
      <c r="I122" s="151" t="str">
        <f>IF(E122="","",IF($C$7&lt;24,0,IF($C$7&gt;36,IF(E122="computer",F122*Hulpsheets!$AZ$4,F122*Hulpsheets!$AZ$5),IF(E122="computer",F122*Hulpsheets!$AZ$4,F122*Hulpsheets!$AZ$5)*($C$7-24)/12)))</f>
        <v/>
      </c>
      <c r="J122" s="151" t="str">
        <f>IF(E122="","",IF($C$7&lt;36,0,IF($C$7&gt;48,IF(E122="computer",F122*Hulpsheets!$BA$4,F122*Hulpsheets!$BA$5),IF(E122="computer",F122*Hulpsheets!$BA$4,F122*Hulpsheets!$BA$5)*($C$7-36)/12)))</f>
        <v/>
      </c>
      <c r="K122" s="151" t="str">
        <f>IF(E122="","",IF($C$7&lt;48,0,IF($C$7&gt;48,IF(E122="computer",F122*Hulpsheets!$BB$4,F122*Hulpsheets!$BB$5),IF(E122="computer",F122*Hulpsheets!$BB$4,F122*Hulpsheets!$BB$5)*($C$7-48)/12)))</f>
        <v/>
      </c>
      <c r="L122" s="429" t="s">
        <v>120</v>
      </c>
      <c r="M122" s="257" t="str">
        <f>IF(LEN($C$5)&lt;=1,
    "",
    IF(
        OR($C$5="Overige (zorg-)instellingen",$C$5="Onderneming"),
        IF(Basisgegevens!$C$5="Ja",
            IFERROR(
                INDEX(Hulpsheets!$AO$3:$AR$18,
                    MATCH($C$9,Hulpsheets!$AN$3:$AN$18,0),
                    MATCH($C$6,Hulpsheets!$AO$3:$AR$3,0)
                ),
                ""
            ),
            IFERROR(
                INDEX(Hulpsheets!$AH$3:$AK$18,
                    MATCH($C$9,Hulpsheets!$AG$3:$AG$18,0),
                    MATCH($C$6,Hulpsheets!$AH$3:$AK$3,0)
                ),
                ""
            )
        ),
        IF($L122="Niet-economische activiteit",
            100%,
            IF(Basisgegevens!$C$5="Ja",
                IFERROR(
                    INDEX(Hulpsheets!$AO$3:$AR$18,
                        MATCH($C$9,Hulpsheets!$AN$3:$AN$18,0),
                        MATCH($C$6,Hulpsheets!$AO$3:$AR$3,0)
                    ),
                    ""
                ),
                IFERROR(
                    INDEX(Hulpsheets!$AH$3:$AK$18,
                        MATCH($C$9,Hulpsheets!$AG$3:$AG$18,0),
                        MATCH($C$6,Hulpsheets!$AH$3:$AK$3,0)
                    ),
                    ""
                )
            )
        )
    )
)</f>
        <v/>
      </c>
      <c r="N122" s="397">
        <f t="shared" si="31"/>
        <v>0</v>
      </c>
      <c r="O122" s="77" t="str">
        <f t="shared" si="32"/>
        <v/>
      </c>
      <c r="P122" s="86" t="str">
        <f t="shared" si="33"/>
        <v/>
      </c>
      <c r="R122" s="404"/>
      <c r="S122" s="407" t="str">
        <f t="shared" si="38"/>
        <v/>
      </c>
      <c r="T122" s="130" t="str">
        <f t="shared" si="34"/>
        <v/>
      </c>
      <c r="U122" s="70"/>
      <c r="V122" s="404"/>
      <c r="W122" s="70"/>
      <c r="X122" s="404"/>
      <c r="Z122" s="407" t="str">
        <f t="shared" si="39"/>
        <v/>
      </c>
      <c r="AA122" s="130" t="str">
        <f t="shared" si="35"/>
        <v/>
      </c>
      <c r="AB122" s="407" t="str">
        <f t="shared" si="36"/>
        <v/>
      </c>
      <c r="AC122" s="130" t="str">
        <f t="shared" si="37"/>
        <v/>
      </c>
      <c r="AD122" s="461"/>
    </row>
    <row r="123" spans="2:30" ht="13.5" hidden="1" outlineLevel="1" thickBot="1" x14ac:dyDescent="0.25">
      <c r="B123" s="514"/>
      <c r="C123" s="515"/>
      <c r="D123" s="515"/>
      <c r="E123" s="19"/>
      <c r="F123" s="141"/>
      <c r="G123" s="151" t="str">
        <f>IF(E123="","",IF($C$7&gt;12,IF(E123="computer",F123*Hulpsheets!$AX$4,F123*Hulpsheets!$AX$5),(IF(E123="computer",F123*Hulpsheets!$AX$4,F123*Hulpsheets!$AX$5)*$C$7/12)))</f>
        <v/>
      </c>
      <c r="H123" s="151" t="str">
        <f>IF(E123="","",IF($C$7&lt;13,0,IF($C$7&gt;24,IF(E123="computer",F123*Hulpsheets!$AY$4,F123*Hulpsheets!$AY$5),IF(E123="computer",F123*Hulpsheets!$AY$4,F123*Hulpsheets!$AY$5)*($C$7-12)/12)))</f>
        <v/>
      </c>
      <c r="I123" s="151" t="str">
        <f>IF(E123="","",IF($C$7&lt;24,0,IF($C$7&gt;36,IF(E123="computer",F123*Hulpsheets!$AZ$4,F123*Hulpsheets!$AZ$5),IF(E123="computer",F123*Hulpsheets!$AZ$4,F123*Hulpsheets!$AZ$5)*($C$7-24)/12)))</f>
        <v/>
      </c>
      <c r="J123" s="151" t="str">
        <f>IF(E123="","",IF($C$7&lt;36,0,IF($C$7&gt;48,IF(E123="computer",F123*Hulpsheets!$BA$4,F123*Hulpsheets!$BA$5),IF(E123="computer",F123*Hulpsheets!$BA$4,F123*Hulpsheets!$BA$5)*($C$7-36)/12)))</f>
        <v/>
      </c>
      <c r="K123" s="151" t="str">
        <f>IF(E123="","",IF($C$7&lt;48,0,IF($C$7&gt;48,IF(E123="computer",F123*Hulpsheets!$BB$4,F123*Hulpsheets!$BB$5),IF(E123="computer",F123*Hulpsheets!$BB$4,F123*Hulpsheets!$BB$5)*($C$7-48)/12)))</f>
        <v/>
      </c>
      <c r="L123" s="429" t="s">
        <v>120</v>
      </c>
      <c r="M123" s="257" t="str">
        <f>IF(LEN($C$5)&lt;=1,
    "",
    IF(
        OR($C$5="Overige (zorg-)instellingen",$C$5="Onderneming"),
        IF(Basisgegevens!$C$5="Ja",
            IFERROR(
                INDEX(Hulpsheets!$AO$3:$AR$18,
                    MATCH($C$9,Hulpsheets!$AN$3:$AN$18,0),
                    MATCH($C$6,Hulpsheets!$AO$3:$AR$3,0)
                ),
                ""
            ),
            IFERROR(
                INDEX(Hulpsheets!$AH$3:$AK$18,
                    MATCH($C$9,Hulpsheets!$AG$3:$AG$18,0),
                    MATCH($C$6,Hulpsheets!$AH$3:$AK$3,0)
                ),
                ""
            )
        ),
        IF($L123="Niet-economische activiteit",
            100%,
            IF(Basisgegevens!$C$5="Ja",
                IFERROR(
                    INDEX(Hulpsheets!$AO$3:$AR$18,
                        MATCH($C$9,Hulpsheets!$AN$3:$AN$18,0),
                        MATCH($C$6,Hulpsheets!$AO$3:$AR$3,0)
                    ),
                    ""
                ),
                IFERROR(
                    INDEX(Hulpsheets!$AH$3:$AK$18,
                        MATCH($C$9,Hulpsheets!$AG$3:$AG$18,0),
                        MATCH($C$6,Hulpsheets!$AH$3:$AK$3,0)
                    ),
                    ""
                )
            )
        )
    )
)</f>
        <v/>
      </c>
      <c r="N123" s="397">
        <f t="shared" si="31"/>
        <v>0</v>
      </c>
      <c r="O123" s="77" t="str">
        <f t="shared" si="32"/>
        <v/>
      </c>
      <c r="P123" s="86" t="str">
        <f t="shared" si="33"/>
        <v/>
      </c>
      <c r="R123" s="404"/>
      <c r="S123" s="407" t="str">
        <f t="shared" si="38"/>
        <v/>
      </c>
      <c r="T123" s="130" t="str">
        <f t="shared" si="34"/>
        <v/>
      </c>
      <c r="U123" s="70"/>
      <c r="V123" s="404"/>
      <c r="W123" s="70"/>
      <c r="X123" s="404"/>
      <c r="Z123" s="407" t="str">
        <f t="shared" si="39"/>
        <v/>
      </c>
      <c r="AA123" s="130" t="str">
        <f t="shared" si="35"/>
        <v/>
      </c>
      <c r="AB123" s="407" t="str">
        <f t="shared" si="36"/>
        <v/>
      </c>
      <c r="AC123" s="130" t="str">
        <f t="shared" si="37"/>
        <v/>
      </c>
      <c r="AD123" s="461"/>
    </row>
    <row r="124" spans="2:30" ht="13.5" hidden="1" outlineLevel="1" thickBot="1" x14ac:dyDescent="0.25">
      <c r="B124" s="514"/>
      <c r="C124" s="515"/>
      <c r="D124" s="515"/>
      <c r="E124" s="19"/>
      <c r="F124" s="141"/>
      <c r="G124" s="151" t="str">
        <f>IF(E124="","",IF($C$7&gt;12,IF(E124="computer",F124*Hulpsheets!$AX$4,F124*Hulpsheets!$AX$5),(IF(E124="computer",F124*Hulpsheets!$AX$4,F124*Hulpsheets!$AX$5)*$C$7/12)))</f>
        <v/>
      </c>
      <c r="H124" s="151" t="str">
        <f>IF(E124="","",IF($C$7&lt;13,0,IF($C$7&gt;24,IF(E124="computer",F124*Hulpsheets!$AY$4,F124*Hulpsheets!$AY$5),IF(E124="computer",F124*Hulpsheets!$AY$4,F124*Hulpsheets!$AY$5)*($C$7-12)/12)))</f>
        <v/>
      </c>
      <c r="I124" s="151" t="str">
        <f>IF(E124="","",IF($C$7&lt;24,0,IF($C$7&gt;36,IF(E124="computer",F124*Hulpsheets!$AZ$4,F124*Hulpsheets!$AZ$5),IF(E124="computer",F124*Hulpsheets!$AZ$4,F124*Hulpsheets!$AZ$5)*($C$7-24)/12)))</f>
        <v/>
      </c>
      <c r="J124" s="151" t="str">
        <f>IF(E124="","",IF($C$7&lt;36,0,IF($C$7&gt;48,IF(E124="computer",F124*Hulpsheets!$BA$4,F124*Hulpsheets!$BA$5),IF(E124="computer",F124*Hulpsheets!$BA$4,F124*Hulpsheets!$BA$5)*($C$7-36)/12)))</f>
        <v/>
      </c>
      <c r="K124" s="151" t="str">
        <f>IF(E124="","",IF($C$7&lt;48,0,IF($C$7&gt;48,IF(E124="computer",F124*Hulpsheets!$BB$4,F124*Hulpsheets!$BB$5),IF(E124="computer",F124*Hulpsheets!$BB$4,F124*Hulpsheets!$BB$5)*($C$7-48)/12)))</f>
        <v/>
      </c>
      <c r="L124" s="429" t="s">
        <v>120</v>
      </c>
      <c r="M124" s="257" t="str">
        <f>IF(LEN($C$5)&lt;=1,
    "",
    IF(
        OR($C$5="Overige (zorg-)instellingen",$C$5="Onderneming"),
        IF(Basisgegevens!$C$5="Ja",
            IFERROR(
                INDEX(Hulpsheets!$AO$3:$AR$18,
                    MATCH($C$9,Hulpsheets!$AN$3:$AN$18,0),
                    MATCH($C$6,Hulpsheets!$AO$3:$AR$3,0)
                ),
                ""
            ),
            IFERROR(
                INDEX(Hulpsheets!$AH$3:$AK$18,
                    MATCH($C$9,Hulpsheets!$AG$3:$AG$18,0),
                    MATCH($C$6,Hulpsheets!$AH$3:$AK$3,0)
                ),
                ""
            )
        ),
        IF($L124="Niet-economische activiteit",
            100%,
            IF(Basisgegevens!$C$5="Ja",
                IFERROR(
                    INDEX(Hulpsheets!$AO$3:$AR$18,
                        MATCH($C$9,Hulpsheets!$AN$3:$AN$18,0),
                        MATCH($C$6,Hulpsheets!$AO$3:$AR$3,0)
                    ),
                    ""
                ),
                IFERROR(
                    INDEX(Hulpsheets!$AH$3:$AK$18,
                        MATCH($C$9,Hulpsheets!$AG$3:$AG$18,0),
                        MATCH($C$6,Hulpsheets!$AH$3:$AK$3,0)
                    ),
                    ""
                )
            )
        )
    )
)</f>
        <v/>
      </c>
      <c r="N124" s="397">
        <f t="shared" si="31"/>
        <v>0</v>
      </c>
      <c r="O124" s="77" t="str">
        <f t="shared" si="32"/>
        <v/>
      </c>
      <c r="P124" s="86" t="str">
        <f t="shared" si="33"/>
        <v/>
      </c>
      <c r="R124" s="404"/>
      <c r="S124" s="407" t="str">
        <f t="shared" si="38"/>
        <v/>
      </c>
      <c r="T124" s="130" t="str">
        <f t="shared" si="34"/>
        <v/>
      </c>
      <c r="U124" s="70"/>
      <c r="V124" s="404"/>
      <c r="W124" s="70"/>
      <c r="X124" s="404"/>
      <c r="Z124" s="407" t="str">
        <f t="shared" si="39"/>
        <v/>
      </c>
      <c r="AA124" s="130" t="str">
        <f t="shared" si="35"/>
        <v/>
      </c>
      <c r="AB124" s="407" t="str">
        <f t="shared" si="36"/>
        <v/>
      </c>
      <c r="AC124" s="130" t="str">
        <f t="shared" si="37"/>
        <v/>
      </c>
      <c r="AD124" s="461"/>
    </row>
    <row r="125" spans="2:30" ht="13.5" hidden="1" outlineLevel="1" thickBot="1" x14ac:dyDescent="0.25">
      <c r="B125" s="514"/>
      <c r="C125" s="515"/>
      <c r="D125" s="515"/>
      <c r="E125" s="19"/>
      <c r="F125" s="141"/>
      <c r="G125" s="151" t="str">
        <f>IF(E125="","",IF($C$7&gt;12,IF(E125="computer",F125*Hulpsheets!$AX$4,F125*Hulpsheets!$AX$5),(IF(E125="computer",F125*Hulpsheets!$AX$4,F125*Hulpsheets!$AX$5)*$C$7/12)))</f>
        <v/>
      </c>
      <c r="H125" s="151" t="str">
        <f>IF(E125="","",IF($C$7&lt;13,0,IF($C$7&gt;24,IF(E125="computer",F125*Hulpsheets!$AY$4,F125*Hulpsheets!$AY$5),IF(E125="computer",F125*Hulpsheets!$AY$4,F125*Hulpsheets!$AY$5)*($C$7-12)/12)))</f>
        <v/>
      </c>
      <c r="I125" s="151" t="str">
        <f>IF(E125="","",IF($C$7&lt;24,0,IF($C$7&gt;36,IF(E125="computer",F125*Hulpsheets!$AZ$4,F125*Hulpsheets!$AZ$5),IF(E125="computer",F125*Hulpsheets!$AZ$4,F125*Hulpsheets!$AZ$5)*($C$7-24)/12)))</f>
        <v/>
      </c>
      <c r="J125" s="151" t="str">
        <f>IF(E125="","",IF($C$7&lt;36,0,IF($C$7&gt;48,IF(E125="computer",F125*Hulpsheets!$BA$4,F125*Hulpsheets!$BA$5),IF(E125="computer",F125*Hulpsheets!$BA$4,F125*Hulpsheets!$BA$5)*($C$7-36)/12)))</f>
        <v/>
      </c>
      <c r="K125" s="151" t="str">
        <f>IF(E125="","",IF($C$7&lt;48,0,IF($C$7&gt;48,IF(E125="computer",F125*Hulpsheets!$BB$4,F125*Hulpsheets!$BB$5),IF(E125="computer",F125*Hulpsheets!$BB$4,F125*Hulpsheets!$BB$5)*($C$7-48)/12)))</f>
        <v/>
      </c>
      <c r="L125" s="429" t="s">
        <v>120</v>
      </c>
      <c r="M125" s="257" t="str">
        <f>IF(LEN($C$5)&lt;=1,
    "",
    IF(
        OR($C$5="Overige (zorg-)instellingen",$C$5="Onderneming"),
        IF(Basisgegevens!$C$5="Ja",
            IFERROR(
                INDEX(Hulpsheets!$AO$3:$AR$18,
                    MATCH($C$9,Hulpsheets!$AN$3:$AN$18,0),
                    MATCH($C$6,Hulpsheets!$AO$3:$AR$3,0)
                ),
                ""
            ),
            IFERROR(
                INDEX(Hulpsheets!$AH$3:$AK$18,
                    MATCH($C$9,Hulpsheets!$AG$3:$AG$18,0),
                    MATCH($C$6,Hulpsheets!$AH$3:$AK$3,0)
                ),
                ""
            )
        ),
        IF($L125="Niet-economische activiteit",
            100%,
            IF(Basisgegevens!$C$5="Ja",
                IFERROR(
                    INDEX(Hulpsheets!$AO$3:$AR$18,
                        MATCH($C$9,Hulpsheets!$AN$3:$AN$18,0),
                        MATCH($C$6,Hulpsheets!$AO$3:$AR$3,0)
                    ),
                    ""
                ),
                IFERROR(
                    INDEX(Hulpsheets!$AH$3:$AK$18,
                        MATCH($C$9,Hulpsheets!$AG$3:$AG$18,0),
                        MATCH($C$6,Hulpsheets!$AH$3:$AK$3,0)
                    ),
                    ""
                )
            )
        )
    )
)</f>
        <v/>
      </c>
      <c r="N125" s="397">
        <f t="shared" si="31"/>
        <v>0</v>
      </c>
      <c r="O125" s="77" t="str">
        <f t="shared" si="32"/>
        <v/>
      </c>
      <c r="P125" s="86" t="str">
        <f t="shared" si="33"/>
        <v/>
      </c>
      <c r="R125" s="404"/>
      <c r="S125" s="407" t="str">
        <f t="shared" si="38"/>
        <v/>
      </c>
      <c r="T125" s="130" t="str">
        <f t="shared" si="34"/>
        <v/>
      </c>
      <c r="U125" s="70"/>
      <c r="V125" s="404"/>
      <c r="W125" s="70"/>
      <c r="X125" s="404"/>
      <c r="Z125" s="407" t="str">
        <f t="shared" si="39"/>
        <v/>
      </c>
      <c r="AA125" s="130" t="str">
        <f t="shared" si="35"/>
        <v/>
      </c>
      <c r="AB125" s="407" t="str">
        <f t="shared" si="36"/>
        <v/>
      </c>
      <c r="AC125" s="130" t="str">
        <f t="shared" si="37"/>
        <v/>
      </c>
      <c r="AD125" s="461"/>
    </row>
    <row r="126" spans="2:30" ht="13.5" hidden="1" outlineLevel="1" thickBot="1" x14ac:dyDescent="0.25">
      <c r="B126" s="514"/>
      <c r="C126" s="515"/>
      <c r="D126" s="515"/>
      <c r="E126" s="19"/>
      <c r="F126" s="141"/>
      <c r="G126" s="151" t="str">
        <f>IF(E126="","",IF($C$7&gt;12,IF(E126="computer",F126*Hulpsheets!$AX$4,F126*Hulpsheets!$AX$5),(IF(E126="computer",F126*Hulpsheets!$AX$4,F126*Hulpsheets!$AX$5)*$C$7/12)))</f>
        <v/>
      </c>
      <c r="H126" s="151" t="str">
        <f>IF(E126="","",IF($C$7&lt;13,0,IF($C$7&gt;24,IF(E126="computer",F126*Hulpsheets!$AY$4,F126*Hulpsheets!$AY$5),IF(E126="computer",F126*Hulpsheets!$AY$4,F126*Hulpsheets!$AY$5)*($C$7-12)/12)))</f>
        <v/>
      </c>
      <c r="I126" s="151" t="str">
        <f>IF(E126="","",IF($C$7&lt;24,0,IF($C$7&gt;36,IF(E126="computer",F126*Hulpsheets!$AZ$4,F126*Hulpsheets!$AZ$5),IF(E126="computer",F126*Hulpsheets!$AZ$4,F126*Hulpsheets!$AZ$5)*($C$7-24)/12)))</f>
        <v/>
      </c>
      <c r="J126" s="151" t="str">
        <f>IF(E126="","",IF($C$7&lt;36,0,IF($C$7&gt;48,IF(E126="computer",F126*Hulpsheets!$BA$4,F126*Hulpsheets!$BA$5),IF(E126="computer",F126*Hulpsheets!$BA$4,F126*Hulpsheets!$BA$5)*($C$7-36)/12)))</f>
        <v/>
      </c>
      <c r="K126" s="151" t="str">
        <f>IF(E126="","",IF($C$7&lt;48,0,IF($C$7&gt;48,IF(E126="computer",F126*Hulpsheets!$BB$4,F126*Hulpsheets!$BB$5),IF(E126="computer",F126*Hulpsheets!$BB$4,F126*Hulpsheets!$BB$5)*($C$7-48)/12)))</f>
        <v/>
      </c>
      <c r="L126" s="429" t="s">
        <v>120</v>
      </c>
      <c r="M126" s="257" t="str">
        <f>IF(LEN($C$5)&lt;=1,
    "",
    IF(
        OR($C$5="Overige (zorg-)instellingen",$C$5="Onderneming"),
        IF(Basisgegevens!$C$5="Ja",
            IFERROR(
                INDEX(Hulpsheets!$AO$3:$AR$18,
                    MATCH($C$9,Hulpsheets!$AN$3:$AN$18,0),
                    MATCH($C$6,Hulpsheets!$AO$3:$AR$3,0)
                ),
                ""
            ),
            IFERROR(
                INDEX(Hulpsheets!$AH$3:$AK$18,
                    MATCH($C$9,Hulpsheets!$AG$3:$AG$18,0),
                    MATCH($C$6,Hulpsheets!$AH$3:$AK$3,0)
                ),
                ""
            )
        ),
        IF($L126="Niet-economische activiteit",
            100%,
            IF(Basisgegevens!$C$5="Ja",
                IFERROR(
                    INDEX(Hulpsheets!$AO$3:$AR$18,
                        MATCH($C$9,Hulpsheets!$AN$3:$AN$18,0),
                        MATCH($C$6,Hulpsheets!$AO$3:$AR$3,0)
                    ),
                    ""
                ),
                IFERROR(
                    INDEX(Hulpsheets!$AH$3:$AK$18,
                        MATCH($C$9,Hulpsheets!$AG$3:$AG$18,0),
                        MATCH($C$6,Hulpsheets!$AH$3:$AK$3,0)
                    ),
                    ""
                )
            )
        )
    )
)</f>
        <v/>
      </c>
      <c r="N126" s="397">
        <f t="shared" si="31"/>
        <v>0</v>
      </c>
      <c r="O126" s="77" t="str">
        <f t="shared" si="32"/>
        <v/>
      </c>
      <c r="P126" s="86" t="str">
        <f t="shared" si="33"/>
        <v/>
      </c>
      <c r="R126" s="404"/>
      <c r="S126" s="407" t="str">
        <f t="shared" si="38"/>
        <v/>
      </c>
      <c r="T126" s="130" t="str">
        <f t="shared" si="34"/>
        <v/>
      </c>
      <c r="U126" s="70"/>
      <c r="V126" s="404"/>
      <c r="W126" s="70"/>
      <c r="X126" s="404"/>
      <c r="Z126" s="407" t="str">
        <f t="shared" si="39"/>
        <v/>
      </c>
      <c r="AA126" s="130" t="str">
        <f t="shared" si="35"/>
        <v/>
      </c>
      <c r="AB126" s="407" t="str">
        <f t="shared" si="36"/>
        <v/>
      </c>
      <c r="AC126" s="130" t="str">
        <f t="shared" si="37"/>
        <v/>
      </c>
      <c r="AD126" s="461"/>
    </row>
    <row r="127" spans="2:30" ht="13.5" hidden="1" outlineLevel="1" thickBot="1" x14ac:dyDescent="0.25">
      <c r="B127" s="527"/>
      <c r="C127" s="528"/>
      <c r="D127" s="528"/>
      <c r="E127" s="228"/>
      <c r="F127" s="150"/>
      <c r="G127" s="243" t="str">
        <f>IF(E127="","",IF($C$7&gt;12,IF(E127="computer",F127*Hulpsheets!$AX$4,F127*Hulpsheets!$AX$5),(IF(E127="computer",F127*Hulpsheets!$AX$4,F127*Hulpsheets!$AX$5)*$C$7/12)))</f>
        <v/>
      </c>
      <c r="H127" s="243" t="str">
        <f>IF(E127="","",IF($C$7&lt;13,0,IF($C$7&gt;24,IF(E127="computer",F127*Hulpsheets!$AY$4,F127*Hulpsheets!$AY$5),IF(E127="computer",F127*Hulpsheets!$AY$4,F127*Hulpsheets!$AY$5)*($C$7-12)/12)))</f>
        <v/>
      </c>
      <c r="I127" s="243" t="str">
        <f>IF(E127="","",IF($C$7&lt;24,0,IF($C$7&gt;36,IF(E127="computer",F127*Hulpsheets!$AZ$4,F127*Hulpsheets!$AZ$5),IF(E127="computer",F127*Hulpsheets!$AZ$4,F127*Hulpsheets!$AZ$5)*($C$7-24)/12)))</f>
        <v/>
      </c>
      <c r="J127" s="243" t="str">
        <f>IF(E127="","",IF($C$7&lt;36,0,IF($C$7&gt;48,IF(E127="computer",F127*Hulpsheets!$BA$4,F127*Hulpsheets!$BA$5),IF(E127="computer",F127*Hulpsheets!$BA$4,F127*Hulpsheets!$BA$5)*($C$7-36)/12)))</f>
        <v/>
      </c>
      <c r="K127" s="243" t="str">
        <f>IF(E127="","",IF($C$7&lt;48,0,IF($C$7&gt;48,IF(E127="computer",F127*Hulpsheets!$BB$4,F127*Hulpsheets!$BB$5),IF(E127="computer",F127*Hulpsheets!$BB$4,F127*Hulpsheets!$BB$5)*($C$7-48)/12)))</f>
        <v/>
      </c>
      <c r="L127" s="428" t="s">
        <v>120</v>
      </c>
      <c r="M127" s="427" t="str">
        <f>IF(LEN($C$5)&lt;=1,
    "",
    IF(
        OR($C$5="Overige (zorg-)instellingen",$C$5="Onderneming"),
        IF(Basisgegevens!$C$5="Ja",
            IFERROR(
                INDEX(Hulpsheets!$AO$3:$AR$18,
                    MATCH($C$9,Hulpsheets!$AN$3:$AN$18,0),
                    MATCH($C$6,Hulpsheets!$AO$3:$AR$3,0)
                ),
                ""
            ),
            IFERROR(
                INDEX(Hulpsheets!$AH$3:$AK$18,
                    MATCH($C$9,Hulpsheets!$AG$3:$AG$18,0),
                    MATCH($C$6,Hulpsheets!$AH$3:$AK$3,0)
                ),
                ""
            )
        ),
        IF($L127="Niet-economische activiteit",
            100%,
            IF(Basisgegevens!$C$5="Ja",
                IFERROR(
                    INDEX(Hulpsheets!$AO$3:$AR$18,
                        MATCH($C$9,Hulpsheets!$AN$3:$AN$18,0),
                        MATCH($C$6,Hulpsheets!$AO$3:$AR$3,0)
                    ),
                    ""
                ),
                IFERROR(
                    INDEX(Hulpsheets!$AH$3:$AK$18,
                        MATCH($C$9,Hulpsheets!$AG$3:$AG$18,0),
                        MATCH($C$6,Hulpsheets!$AH$3:$AK$3,0)
                    ),
                    ""
                )
            )
        )
    )
)</f>
        <v/>
      </c>
      <c r="N127" s="397">
        <f t="shared" si="31"/>
        <v>0</v>
      </c>
      <c r="O127" s="87" t="str">
        <f t="shared" si="32"/>
        <v/>
      </c>
      <c r="P127" s="88" t="str">
        <f t="shared" si="33"/>
        <v/>
      </c>
      <c r="R127" s="405"/>
      <c r="S127" s="407" t="str">
        <f t="shared" si="38"/>
        <v/>
      </c>
      <c r="T127" s="365" t="str">
        <f t="shared" si="34"/>
        <v/>
      </c>
      <c r="U127" s="70"/>
      <c r="V127" s="405"/>
      <c r="W127" s="70"/>
      <c r="X127" s="405"/>
      <c r="Z127" s="407" t="str">
        <f t="shared" si="39"/>
        <v/>
      </c>
      <c r="AA127" s="365" t="str">
        <f t="shared" si="35"/>
        <v/>
      </c>
      <c r="AB127" s="407" t="str">
        <f t="shared" si="36"/>
        <v/>
      </c>
      <c r="AC127" s="365" t="str">
        <f t="shared" si="37"/>
        <v/>
      </c>
      <c r="AD127" s="461"/>
    </row>
    <row r="128" spans="2:30" ht="13.5" collapsed="1" thickBot="1" x14ac:dyDescent="0.25">
      <c r="B128" s="32"/>
      <c r="C128" s="32"/>
      <c r="D128" s="103"/>
      <c r="E128" s="110"/>
      <c r="F128" s="110"/>
      <c r="G128" s="111"/>
      <c r="H128" s="112"/>
      <c r="I128" s="29"/>
      <c r="J128" s="111"/>
      <c r="L128" s="418" t="s">
        <v>102</v>
      </c>
      <c r="M128" s="78"/>
      <c r="N128" s="101">
        <f>SUM(N103:N127)</f>
        <v>0</v>
      </c>
      <c r="O128" s="101">
        <f>SUM(O103:O127)</f>
        <v>0</v>
      </c>
      <c r="P128" s="101">
        <f>SUM(P103:P127)</f>
        <v>0</v>
      </c>
      <c r="Q128" s="29"/>
      <c r="R128" s="364">
        <f>SUM(R103:R127)</f>
        <v>0</v>
      </c>
      <c r="S128" s="364">
        <f>SUM(S103:S127)</f>
        <v>0</v>
      </c>
      <c r="T128" s="364">
        <f>SUM(T103:T127)</f>
        <v>0</v>
      </c>
      <c r="V128" s="364">
        <f>SUM(V103:V127)</f>
        <v>0</v>
      </c>
      <c r="W128" s="70"/>
      <c r="X128" s="364">
        <f>SUM(X103:X127)</f>
        <v>0</v>
      </c>
      <c r="Z128" s="364">
        <f>SUM(Z103:Z127)</f>
        <v>0</v>
      </c>
      <c r="AA128" s="364">
        <f>SUM(AA103:AA127)</f>
        <v>0</v>
      </c>
      <c r="AB128" s="364">
        <f>SUM(AB103:AB127)</f>
        <v>0</v>
      </c>
      <c r="AC128" s="364">
        <f>SUM(AC103:AC127)</f>
        <v>0</v>
      </c>
      <c r="AD128" s="462"/>
    </row>
    <row r="129" spans="1:30" ht="13.5" thickBot="1" x14ac:dyDescent="0.25">
      <c r="B129" s="32"/>
      <c r="C129" s="32"/>
      <c r="D129" s="103"/>
      <c r="E129" s="110"/>
      <c r="F129" s="110"/>
      <c r="G129" s="111"/>
      <c r="H129" s="112"/>
      <c r="I129" s="29"/>
      <c r="J129" s="111"/>
      <c r="U129" s="100"/>
      <c r="V129" s="100"/>
      <c r="W129" s="100"/>
      <c r="X129" s="100"/>
      <c r="Z129" s="100"/>
      <c r="AA129" s="100"/>
      <c r="AB129" s="100"/>
    </row>
    <row r="130" spans="1:30" ht="15" customHeight="1" thickBot="1" x14ac:dyDescent="0.25">
      <c r="B130" s="503" t="s">
        <v>122</v>
      </c>
      <c r="C130" s="503"/>
      <c r="D130" s="503"/>
      <c r="E130" s="503"/>
      <c r="F130" s="29"/>
      <c r="I130" s="29"/>
      <c r="P130" s="29"/>
      <c r="Q130" s="29"/>
      <c r="R130" s="406" t="s">
        <v>87</v>
      </c>
      <c r="S130" s="401"/>
      <c r="T130" s="402"/>
      <c r="U130" s="29"/>
      <c r="V130" s="498" t="s">
        <v>61</v>
      </c>
      <c r="W130" s="6"/>
      <c r="X130" s="498" t="s">
        <v>62</v>
      </c>
      <c r="Z130" s="401"/>
      <c r="AA130" s="402"/>
      <c r="AB130" s="412"/>
      <c r="AC130" s="413"/>
      <c r="AD130" s="463"/>
    </row>
    <row r="131" spans="1:30" ht="13.5" thickBot="1" x14ac:dyDescent="0.25">
      <c r="B131" s="106"/>
      <c r="C131" s="106"/>
      <c r="D131" s="107"/>
      <c r="E131" s="107"/>
      <c r="G131" s="107"/>
      <c r="H131" s="108"/>
      <c r="I131" s="95"/>
      <c r="J131" s="107"/>
      <c r="K131" s="107"/>
      <c r="L131" s="107"/>
      <c r="P131" s="29"/>
      <c r="Q131" s="29"/>
      <c r="R131" s="6"/>
      <c r="S131" s="6"/>
      <c r="T131" s="6"/>
      <c r="U131" s="29"/>
      <c r="V131" s="499"/>
      <c r="W131" s="6"/>
      <c r="X131" s="499"/>
      <c r="Z131" s="6"/>
      <c r="AA131" s="6"/>
      <c r="AB131" s="6"/>
      <c r="AC131" s="97"/>
      <c r="AD131" s="97"/>
    </row>
    <row r="132" spans="1:30" ht="21" customHeight="1" thickBot="1" x14ac:dyDescent="0.25">
      <c r="A132" s="120"/>
      <c r="B132" s="504" t="s">
        <v>109</v>
      </c>
      <c r="C132" s="505"/>
      <c r="D132" s="505"/>
      <c r="E132" s="505"/>
      <c r="F132" s="505"/>
      <c r="G132" s="505"/>
      <c r="H132" s="505"/>
      <c r="I132" s="505"/>
      <c r="J132" s="505"/>
      <c r="K132" s="506"/>
      <c r="L132" s="236" t="s">
        <v>235</v>
      </c>
      <c r="M132" s="143" t="s">
        <v>94</v>
      </c>
      <c r="N132" s="237" t="s">
        <v>66</v>
      </c>
      <c r="O132" s="237" t="s">
        <v>95</v>
      </c>
      <c r="P132" s="237" t="s">
        <v>96</v>
      </c>
      <c r="Q132" s="120"/>
      <c r="R132" s="239" t="s">
        <v>68</v>
      </c>
      <c r="S132" s="238" t="s">
        <v>97</v>
      </c>
      <c r="T132" s="238" t="s">
        <v>70</v>
      </c>
      <c r="U132" s="119"/>
      <c r="V132" s="239" t="s">
        <v>68</v>
      </c>
      <c r="W132" s="409"/>
      <c r="X132" s="239" t="s">
        <v>68</v>
      </c>
      <c r="Y132" s="120"/>
      <c r="Z132" s="238" t="s">
        <v>97</v>
      </c>
      <c r="AA132" s="238" t="s">
        <v>70</v>
      </c>
      <c r="AB132" s="238" t="s">
        <v>97</v>
      </c>
      <c r="AC132" s="238" t="s">
        <v>70</v>
      </c>
      <c r="AD132" s="118"/>
    </row>
    <row r="133" spans="1:30" x14ac:dyDescent="0.2">
      <c r="B133" s="507"/>
      <c r="C133" s="508"/>
      <c r="D133" s="508"/>
      <c r="E133" s="508"/>
      <c r="F133" s="508"/>
      <c r="G133" s="508"/>
      <c r="H133" s="508"/>
      <c r="I133" s="508"/>
      <c r="J133" s="508"/>
      <c r="K133" s="509"/>
      <c r="L133" s="429" t="s">
        <v>120</v>
      </c>
      <c r="M133" s="257" t="str">
        <f>IF(LEN($C$5)&lt;=1,
    "",
    IF(
        OR($C$5="Overige (zorg-)instellingen",$C$5="Onderneming"),
        IF(Basisgegevens!$C$5="Ja",
            IFERROR(
                INDEX(Hulpsheets!$AO$3:$AR$18,
                    MATCH($C$9,Hulpsheets!$AN$3:$AN$18,0),
                    MATCH($C$6,Hulpsheets!$AO$3:$AR$3,0)
                ),
                ""
            ),
            IFERROR(
                INDEX(Hulpsheets!$AH$3:$AK$18,
                    MATCH($C$9,Hulpsheets!$AG$3:$AG$18,0),
                    MATCH($C$6,Hulpsheets!$AH$3:$AK$3,0)
                ),
                ""
            )
        ),
        IF($L133="Niet-economische activiteit",
            100%,
            IF(Basisgegevens!$C$5="Ja",
                IFERROR(
                    INDEX(Hulpsheets!$AO$3:$AR$18,
                        MATCH($C$9,Hulpsheets!$AN$3:$AN$18,0),
                        MATCH($C$6,Hulpsheets!$AO$3:$AR$3,0)
                    ),
                    ""
                ),
                IFERROR(
                    INDEX(Hulpsheets!$AH$3:$AK$18,
                        MATCH($C$9,Hulpsheets!$AG$3:$AG$18,0),
                        MATCH($C$6,Hulpsheets!$AH$3:$AK$3,0)
                    ),
                    ""
                )
            )
        )
    )
)</f>
        <v/>
      </c>
      <c r="N133" s="398"/>
      <c r="O133" s="394" t="str">
        <f t="shared" ref="O133:O157" si="40">IFERROR(N133*M133,"")</f>
        <v/>
      </c>
      <c r="P133" s="85" t="str">
        <f t="shared" ref="P133:P157" si="41">IFERROR(N133-O133,"")</f>
        <v/>
      </c>
      <c r="R133" s="404"/>
      <c r="S133" s="403" t="str">
        <f>IFERROR($R133*(1-$M133),"")</f>
        <v/>
      </c>
      <c r="T133" s="130" t="str">
        <f t="shared" ref="T133:T157" si="42">IFERROR(R133-S133,"")</f>
        <v/>
      </c>
      <c r="U133" s="80"/>
      <c r="V133" s="404"/>
      <c r="W133" s="70"/>
      <c r="X133" s="404"/>
      <c r="Z133" s="403" t="str">
        <f>IFERROR($V133*(1-$M133),"")</f>
        <v/>
      </c>
      <c r="AA133" s="130" t="str">
        <f t="shared" ref="AA133:AA157" si="43">IFERROR(V133-Z133,"")</f>
        <v/>
      </c>
      <c r="AB133" s="403" t="str">
        <f t="shared" ref="AB133:AB157" si="44">IFERROR($X133*(1-$M133),"")</f>
        <v/>
      </c>
      <c r="AC133" s="130" t="str">
        <f t="shared" ref="AC133:AC157" si="45">IFERROR(X133-AB133,"")</f>
        <v/>
      </c>
      <c r="AD133" s="461"/>
    </row>
    <row r="134" spans="1:30" x14ac:dyDescent="0.2">
      <c r="B134" s="500"/>
      <c r="C134" s="501"/>
      <c r="D134" s="501"/>
      <c r="E134" s="501"/>
      <c r="F134" s="501"/>
      <c r="G134" s="501"/>
      <c r="H134" s="501"/>
      <c r="I134" s="501"/>
      <c r="J134" s="501"/>
      <c r="K134" s="502"/>
      <c r="L134" s="429" t="s">
        <v>120</v>
      </c>
      <c r="M134" s="257" t="str">
        <f>IF(LEN($C$5)&lt;=1,
    "",
    IF(
        OR($C$5="Overige (zorg-)instellingen",$C$5="Onderneming"),
        IF(Basisgegevens!$C$5="Ja",
            IFERROR(
                INDEX(Hulpsheets!$AO$3:$AR$18,
                    MATCH($C$9,Hulpsheets!$AN$3:$AN$18,0),
                    MATCH($C$6,Hulpsheets!$AO$3:$AR$3,0)
                ),
                ""
            ),
            IFERROR(
                INDEX(Hulpsheets!$AH$3:$AK$18,
                    MATCH($C$9,Hulpsheets!$AG$3:$AG$18,0),
                    MATCH($C$6,Hulpsheets!$AH$3:$AK$3,0)
                ),
                ""
            )
        ),
        IF($L134="Niet-economische activiteit",
            100%,
            IF(Basisgegevens!$C$5="Ja",
                IFERROR(
                    INDEX(Hulpsheets!$AO$3:$AR$18,
                        MATCH($C$9,Hulpsheets!$AN$3:$AN$18,0),
                        MATCH($C$6,Hulpsheets!$AO$3:$AR$3,0)
                    ),
                    ""
                ),
                IFERROR(
                    INDEX(Hulpsheets!$AH$3:$AK$18,
                        MATCH($C$9,Hulpsheets!$AG$3:$AG$18,0),
                        MATCH($C$6,Hulpsheets!$AH$3:$AK$3,0)
                    ),
                    ""
                )
            )
        )
    )
)</f>
        <v/>
      </c>
      <c r="N134" s="399"/>
      <c r="O134" s="395" t="str">
        <f t="shared" si="40"/>
        <v/>
      </c>
      <c r="P134" s="86" t="str">
        <f t="shared" si="41"/>
        <v/>
      </c>
      <c r="R134" s="404"/>
      <c r="S134" s="403" t="str">
        <f t="shared" ref="S134:S157" si="46">IFERROR($R134*(1-$M134),"")</f>
        <v/>
      </c>
      <c r="T134" s="130" t="str">
        <f t="shared" si="42"/>
        <v/>
      </c>
      <c r="U134" s="70"/>
      <c r="V134" s="404"/>
      <c r="W134" s="70"/>
      <c r="X134" s="404"/>
      <c r="Z134" s="403" t="str">
        <f t="shared" ref="Z134:Z157" si="47">IFERROR($V134*(1-$M134),"")</f>
        <v/>
      </c>
      <c r="AA134" s="130" t="str">
        <f t="shared" si="43"/>
        <v/>
      </c>
      <c r="AB134" s="403" t="str">
        <f t="shared" si="44"/>
        <v/>
      </c>
      <c r="AC134" s="130" t="str">
        <f t="shared" si="45"/>
        <v/>
      </c>
      <c r="AD134" s="461"/>
    </row>
    <row r="135" spans="1:30" x14ac:dyDescent="0.2">
      <c r="B135" s="500"/>
      <c r="C135" s="501"/>
      <c r="D135" s="501"/>
      <c r="E135" s="501"/>
      <c r="F135" s="501"/>
      <c r="G135" s="501"/>
      <c r="H135" s="501"/>
      <c r="I135" s="501"/>
      <c r="J135" s="501"/>
      <c r="K135" s="502"/>
      <c r="L135" s="429" t="s">
        <v>120</v>
      </c>
      <c r="M135" s="257" t="str">
        <f>IF(LEN($C$5)&lt;=1,
    "",
    IF(
        OR($C$5="Overige (zorg-)instellingen",$C$5="Onderneming"),
        IF(Basisgegevens!$C$5="Ja",
            IFERROR(
                INDEX(Hulpsheets!$AO$3:$AR$18,
                    MATCH($C$9,Hulpsheets!$AN$3:$AN$18,0),
                    MATCH($C$6,Hulpsheets!$AO$3:$AR$3,0)
                ),
                ""
            ),
            IFERROR(
                INDEX(Hulpsheets!$AH$3:$AK$18,
                    MATCH($C$9,Hulpsheets!$AG$3:$AG$18,0),
                    MATCH($C$6,Hulpsheets!$AH$3:$AK$3,0)
                ),
                ""
            )
        ),
        IF($L135="Niet-economische activiteit",
            100%,
            IF(Basisgegevens!$C$5="Ja",
                IFERROR(
                    INDEX(Hulpsheets!$AO$3:$AR$18,
                        MATCH($C$9,Hulpsheets!$AN$3:$AN$18,0),
                        MATCH($C$6,Hulpsheets!$AO$3:$AR$3,0)
                    ),
                    ""
                ),
                IFERROR(
                    INDEX(Hulpsheets!$AH$3:$AK$18,
                        MATCH($C$9,Hulpsheets!$AG$3:$AG$18,0),
                        MATCH($C$6,Hulpsheets!$AH$3:$AK$3,0)
                    ),
                    ""
                )
            )
        )
    )
)</f>
        <v/>
      </c>
      <c r="N135" s="399"/>
      <c r="O135" s="395" t="str">
        <f t="shared" si="40"/>
        <v/>
      </c>
      <c r="P135" s="86" t="str">
        <f t="shared" si="41"/>
        <v/>
      </c>
      <c r="R135" s="404"/>
      <c r="S135" s="403" t="str">
        <f t="shared" si="46"/>
        <v/>
      </c>
      <c r="T135" s="130" t="str">
        <f t="shared" si="42"/>
        <v/>
      </c>
      <c r="U135" s="70"/>
      <c r="V135" s="404"/>
      <c r="W135" s="70"/>
      <c r="X135" s="404"/>
      <c r="Z135" s="403" t="str">
        <f t="shared" si="47"/>
        <v/>
      </c>
      <c r="AA135" s="130" t="str">
        <f t="shared" si="43"/>
        <v/>
      </c>
      <c r="AB135" s="403" t="str">
        <f t="shared" si="44"/>
        <v/>
      </c>
      <c r="AC135" s="130" t="str">
        <f t="shared" si="45"/>
        <v/>
      </c>
      <c r="AD135" s="461"/>
    </row>
    <row r="136" spans="1:30" x14ac:dyDescent="0.2">
      <c r="B136" s="500"/>
      <c r="C136" s="501"/>
      <c r="D136" s="501"/>
      <c r="E136" s="501"/>
      <c r="F136" s="501"/>
      <c r="G136" s="501"/>
      <c r="H136" s="501"/>
      <c r="I136" s="501"/>
      <c r="J136" s="501"/>
      <c r="K136" s="502"/>
      <c r="L136" s="429" t="s">
        <v>120</v>
      </c>
      <c r="M136" s="257" t="str">
        <f>IF(LEN($C$5)&lt;=1,
    "",
    IF(
        OR($C$5="Overige (zorg-)instellingen",$C$5="Onderneming"),
        IF(Basisgegevens!$C$5="Ja",
            IFERROR(
                INDEX(Hulpsheets!$AO$3:$AR$18,
                    MATCH($C$9,Hulpsheets!$AN$3:$AN$18,0),
                    MATCH($C$6,Hulpsheets!$AO$3:$AR$3,0)
                ),
                ""
            ),
            IFERROR(
                INDEX(Hulpsheets!$AH$3:$AK$18,
                    MATCH($C$9,Hulpsheets!$AG$3:$AG$18,0),
                    MATCH($C$6,Hulpsheets!$AH$3:$AK$3,0)
                ),
                ""
            )
        ),
        IF($L136="Niet-economische activiteit",
            100%,
            IF(Basisgegevens!$C$5="Ja",
                IFERROR(
                    INDEX(Hulpsheets!$AO$3:$AR$18,
                        MATCH($C$9,Hulpsheets!$AN$3:$AN$18,0),
                        MATCH($C$6,Hulpsheets!$AO$3:$AR$3,0)
                    ),
                    ""
                ),
                IFERROR(
                    INDEX(Hulpsheets!$AH$3:$AK$18,
                        MATCH($C$9,Hulpsheets!$AG$3:$AG$18,0),
                        MATCH($C$6,Hulpsheets!$AH$3:$AK$3,0)
                    ),
                    ""
                )
            )
        )
    )
)</f>
        <v/>
      </c>
      <c r="N136" s="399"/>
      <c r="O136" s="395" t="str">
        <f t="shared" si="40"/>
        <v/>
      </c>
      <c r="P136" s="86" t="str">
        <f t="shared" si="41"/>
        <v/>
      </c>
      <c r="R136" s="404"/>
      <c r="S136" s="403" t="str">
        <f t="shared" si="46"/>
        <v/>
      </c>
      <c r="T136" s="130" t="str">
        <f t="shared" si="42"/>
        <v/>
      </c>
      <c r="U136" s="70"/>
      <c r="V136" s="404"/>
      <c r="W136" s="70"/>
      <c r="X136" s="404"/>
      <c r="Z136" s="403" t="str">
        <f t="shared" si="47"/>
        <v/>
      </c>
      <c r="AA136" s="130" t="str">
        <f t="shared" si="43"/>
        <v/>
      </c>
      <c r="AB136" s="403" t="str">
        <f t="shared" si="44"/>
        <v/>
      </c>
      <c r="AC136" s="130" t="str">
        <f t="shared" si="45"/>
        <v/>
      </c>
      <c r="AD136" s="461"/>
    </row>
    <row r="137" spans="1:30" x14ac:dyDescent="0.2">
      <c r="B137" s="500"/>
      <c r="C137" s="501"/>
      <c r="D137" s="501"/>
      <c r="E137" s="501"/>
      <c r="F137" s="501"/>
      <c r="G137" s="501"/>
      <c r="H137" s="501"/>
      <c r="I137" s="501"/>
      <c r="J137" s="501"/>
      <c r="K137" s="502"/>
      <c r="L137" s="429" t="s">
        <v>120</v>
      </c>
      <c r="M137" s="257" t="str">
        <f>IF(LEN($C$5)&lt;=1,
    "",
    IF(
        OR($C$5="Overige (zorg-)instellingen",$C$5="Onderneming"),
        IF(Basisgegevens!$C$5="Ja",
            IFERROR(
                INDEX(Hulpsheets!$AO$3:$AR$18,
                    MATCH($C$9,Hulpsheets!$AN$3:$AN$18,0),
                    MATCH($C$6,Hulpsheets!$AO$3:$AR$3,0)
                ),
                ""
            ),
            IFERROR(
                INDEX(Hulpsheets!$AH$3:$AK$18,
                    MATCH($C$9,Hulpsheets!$AG$3:$AG$18,0),
                    MATCH($C$6,Hulpsheets!$AH$3:$AK$3,0)
                ),
                ""
            )
        ),
        IF($L137="Niet-economische activiteit",
            100%,
            IF(Basisgegevens!$C$5="Ja",
                IFERROR(
                    INDEX(Hulpsheets!$AO$3:$AR$18,
                        MATCH($C$9,Hulpsheets!$AN$3:$AN$18,0),
                        MATCH($C$6,Hulpsheets!$AO$3:$AR$3,0)
                    ),
                    ""
                ),
                IFERROR(
                    INDEX(Hulpsheets!$AH$3:$AK$18,
                        MATCH($C$9,Hulpsheets!$AG$3:$AG$18,0),
                        MATCH($C$6,Hulpsheets!$AH$3:$AK$3,0)
                    ),
                    ""
                )
            )
        )
    )
)</f>
        <v/>
      </c>
      <c r="N137" s="399"/>
      <c r="O137" s="395" t="str">
        <f t="shared" si="40"/>
        <v/>
      </c>
      <c r="P137" s="86" t="str">
        <f t="shared" si="41"/>
        <v/>
      </c>
      <c r="R137" s="404"/>
      <c r="S137" s="403" t="str">
        <f t="shared" si="46"/>
        <v/>
      </c>
      <c r="T137" s="130" t="str">
        <f t="shared" si="42"/>
        <v/>
      </c>
      <c r="U137" s="70"/>
      <c r="V137" s="404"/>
      <c r="W137" s="70"/>
      <c r="X137" s="404"/>
      <c r="Z137" s="403" t="str">
        <f t="shared" si="47"/>
        <v/>
      </c>
      <c r="AA137" s="130" t="str">
        <f t="shared" si="43"/>
        <v/>
      </c>
      <c r="AB137" s="403" t="str">
        <f t="shared" si="44"/>
        <v/>
      </c>
      <c r="AC137" s="130" t="str">
        <f t="shared" si="45"/>
        <v/>
      </c>
      <c r="AD137" s="461"/>
    </row>
    <row r="138" spans="1:30" x14ac:dyDescent="0.2">
      <c r="B138" s="500"/>
      <c r="C138" s="501"/>
      <c r="D138" s="501"/>
      <c r="E138" s="501"/>
      <c r="F138" s="501"/>
      <c r="G138" s="501"/>
      <c r="H138" s="501"/>
      <c r="I138" s="501"/>
      <c r="J138" s="501"/>
      <c r="K138" s="502"/>
      <c r="L138" s="429" t="s">
        <v>120</v>
      </c>
      <c r="M138" s="257" t="str">
        <f>IF(LEN($C$5)&lt;=1,
    "",
    IF(
        OR($C$5="Overige (zorg-)instellingen",$C$5="Onderneming"),
        IF(Basisgegevens!$C$5="Ja",
            IFERROR(
                INDEX(Hulpsheets!$AO$3:$AR$18,
                    MATCH($C$9,Hulpsheets!$AN$3:$AN$18,0),
                    MATCH($C$6,Hulpsheets!$AO$3:$AR$3,0)
                ),
                ""
            ),
            IFERROR(
                INDEX(Hulpsheets!$AH$3:$AK$18,
                    MATCH($C$9,Hulpsheets!$AG$3:$AG$18,0),
                    MATCH($C$6,Hulpsheets!$AH$3:$AK$3,0)
                ),
                ""
            )
        ),
        IF($L138="Niet-economische activiteit",
            100%,
            IF(Basisgegevens!$C$5="Ja",
                IFERROR(
                    INDEX(Hulpsheets!$AO$3:$AR$18,
                        MATCH($C$9,Hulpsheets!$AN$3:$AN$18,0),
                        MATCH($C$6,Hulpsheets!$AO$3:$AR$3,0)
                    ),
                    ""
                ),
                IFERROR(
                    INDEX(Hulpsheets!$AH$3:$AK$18,
                        MATCH($C$9,Hulpsheets!$AG$3:$AG$18,0),
                        MATCH($C$6,Hulpsheets!$AH$3:$AK$3,0)
                    ),
                    ""
                )
            )
        )
    )
)</f>
        <v/>
      </c>
      <c r="N138" s="399"/>
      <c r="O138" s="395" t="str">
        <f t="shared" si="40"/>
        <v/>
      </c>
      <c r="P138" s="86" t="str">
        <f t="shared" si="41"/>
        <v/>
      </c>
      <c r="R138" s="404"/>
      <c r="S138" s="403" t="str">
        <f t="shared" si="46"/>
        <v/>
      </c>
      <c r="T138" s="130" t="str">
        <f t="shared" si="42"/>
        <v/>
      </c>
      <c r="U138" s="70"/>
      <c r="V138" s="404"/>
      <c r="W138" s="70"/>
      <c r="X138" s="404"/>
      <c r="Z138" s="403" t="str">
        <f t="shared" si="47"/>
        <v/>
      </c>
      <c r="AA138" s="130" t="str">
        <f t="shared" si="43"/>
        <v/>
      </c>
      <c r="AB138" s="403" t="str">
        <f t="shared" si="44"/>
        <v/>
      </c>
      <c r="AC138" s="130" t="str">
        <f t="shared" si="45"/>
        <v/>
      </c>
      <c r="AD138" s="461"/>
    </row>
    <row r="139" spans="1:30" x14ac:dyDescent="0.2">
      <c r="B139" s="500"/>
      <c r="C139" s="501"/>
      <c r="D139" s="501"/>
      <c r="E139" s="501"/>
      <c r="F139" s="501"/>
      <c r="G139" s="501"/>
      <c r="H139" s="501"/>
      <c r="I139" s="501"/>
      <c r="J139" s="501"/>
      <c r="K139" s="502"/>
      <c r="L139" s="429" t="s">
        <v>120</v>
      </c>
      <c r="M139" s="257" t="str">
        <f>IF(LEN($C$5)&lt;=1,
    "",
    IF(
        OR($C$5="Overige (zorg-)instellingen",$C$5="Onderneming"),
        IF(Basisgegevens!$C$5="Ja",
            IFERROR(
                INDEX(Hulpsheets!$AO$3:$AR$18,
                    MATCH($C$9,Hulpsheets!$AN$3:$AN$18,0),
                    MATCH($C$6,Hulpsheets!$AO$3:$AR$3,0)
                ),
                ""
            ),
            IFERROR(
                INDEX(Hulpsheets!$AH$3:$AK$18,
                    MATCH($C$9,Hulpsheets!$AG$3:$AG$18,0),
                    MATCH($C$6,Hulpsheets!$AH$3:$AK$3,0)
                ),
                ""
            )
        ),
        IF($L139="Niet-economische activiteit",
            100%,
            IF(Basisgegevens!$C$5="Ja",
                IFERROR(
                    INDEX(Hulpsheets!$AO$3:$AR$18,
                        MATCH($C$9,Hulpsheets!$AN$3:$AN$18,0),
                        MATCH($C$6,Hulpsheets!$AO$3:$AR$3,0)
                    ),
                    ""
                ),
                IFERROR(
                    INDEX(Hulpsheets!$AH$3:$AK$18,
                        MATCH($C$9,Hulpsheets!$AG$3:$AG$18,0),
                        MATCH($C$6,Hulpsheets!$AH$3:$AK$3,0)
                    ),
                    ""
                )
            )
        )
    )
)</f>
        <v/>
      </c>
      <c r="N139" s="399"/>
      <c r="O139" s="395" t="str">
        <f t="shared" si="40"/>
        <v/>
      </c>
      <c r="P139" s="86" t="str">
        <f t="shared" si="41"/>
        <v/>
      </c>
      <c r="R139" s="404"/>
      <c r="S139" s="403" t="str">
        <f t="shared" si="46"/>
        <v/>
      </c>
      <c r="T139" s="130" t="str">
        <f t="shared" si="42"/>
        <v/>
      </c>
      <c r="U139" s="70"/>
      <c r="V139" s="404"/>
      <c r="W139" s="70"/>
      <c r="X139" s="404"/>
      <c r="Z139" s="403" t="str">
        <f t="shared" si="47"/>
        <v/>
      </c>
      <c r="AA139" s="130" t="str">
        <f t="shared" si="43"/>
        <v/>
      </c>
      <c r="AB139" s="403" t="str">
        <f t="shared" si="44"/>
        <v/>
      </c>
      <c r="AC139" s="130" t="str">
        <f t="shared" si="45"/>
        <v/>
      </c>
      <c r="AD139" s="461"/>
    </row>
    <row r="140" spans="1:30" x14ac:dyDescent="0.2">
      <c r="B140" s="500"/>
      <c r="C140" s="501"/>
      <c r="D140" s="501"/>
      <c r="E140" s="501"/>
      <c r="F140" s="501"/>
      <c r="G140" s="501"/>
      <c r="H140" s="501"/>
      <c r="I140" s="501"/>
      <c r="J140" s="501"/>
      <c r="K140" s="502"/>
      <c r="L140" s="429" t="s">
        <v>120</v>
      </c>
      <c r="M140" s="257" t="str">
        <f>IF(LEN($C$5)&lt;=1,
    "",
    IF(
        OR($C$5="Overige (zorg-)instellingen",$C$5="Onderneming"),
        IF(Basisgegevens!$C$5="Ja",
            IFERROR(
                INDEX(Hulpsheets!$AO$3:$AR$18,
                    MATCH($C$9,Hulpsheets!$AN$3:$AN$18,0),
                    MATCH($C$6,Hulpsheets!$AO$3:$AR$3,0)
                ),
                ""
            ),
            IFERROR(
                INDEX(Hulpsheets!$AH$3:$AK$18,
                    MATCH($C$9,Hulpsheets!$AG$3:$AG$18,0),
                    MATCH($C$6,Hulpsheets!$AH$3:$AK$3,0)
                ),
                ""
            )
        ),
        IF($L140="Niet-economische activiteit",
            100%,
            IF(Basisgegevens!$C$5="Ja",
                IFERROR(
                    INDEX(Hulpsheets!$AO$3:$AR$18,
                        MATCH($C$9,Hulpsheets!$AN$3:$AN$18,0),
                        MATCH($C$6,Hulpsheets!$AO$3:$AR$3,0)
                    ),
                    ""
                ),
                IFERROR(
                    INDEX(Hulpsheets!$AH$3:$AK$18,
                        MATCH($C$9,Hulpsheets!$AG$3:$AG$18,0),
                        MATCH($C$6,Hulpsheets!$AH$3:$AK$3,0)
                    ),
                    ""
                )
            )
        )
    )
)</f>
        <v/>
      </c>
      <c r="N140" s="399"/>
      <c r="O140" s="395" t="str">
        <f t="shared" si="40"/>
        <v/>
      </c>
      <c r="P140" s="86" t="str">
        <f t="shared" si="41"/>
        <v/>
      </c>
      <c r="R140" s="404"/>
      <c r="S140" s="403" t="str">
        <f t="shared" si="46"/>
        <v/>
      </c>
      <c r="T140" s="130" t="str">
        <f t="shared" si="42"/>
        <v/>
      </c>
      <c r="U140" s="70"/>
      <c r="V140" s="404"/>
      <c r="W140" s="70"/>
      <c r="X140" s="404"/>
      <c r="Z140" s="403" t="str">
        <f t="shared" si="47"/>
        <v/>
      </c>
      <c r="AA140" s="130" t="str">
        <f t="shared" si="43"/>
        <v/>
      </c>
      <c r="AB140" s="403" t="str">
        <f t="shared" si="44"/>
        <v/>
      </c>
      <c r="AC140" s="130" t="str">
        <f t="shared" si="45"/>
        <v/>
      </c>
      <c r="AD140" s="461"/>
    </row>
    <row r="141" spans="1:30" x14ac:dyDescent="0.2">
      <c r="B141" s="500"/>
      <c r="C141" s="501"/>
      <c r="D141" s="501"/>
      <c r="E141" s="501"/>
      <c r="F141" s="501"/>
      <c r="G141" s="501"/>
      <c r="H141" s="501"/>
      <c r="I141" s="501"/>
      <c r="J141" s="501"/>
      <c r="K141" s="502"/>
      <c r="L141" s="429" t="s">
        <v>120</v>
      </c>
      <c r="M141" s="257" t="str">
        <f>IF(LEN($C$5)&lt;=1,
    "",
    IF(
        OR($C$5="Overige (zorg-)instellingen",$C$5="Onderneming"),
        IF(Basisgegevens!$C$5="Ja",
            IFERROR(
                INDEX(Hulpsheets!$AO$3:$AR$18,
                    MATCH($C$9,Hulpsheets!$AN$3:$AN$18,0),
                    MATCH($C$6,Hulpsheets!$AO$3:$AR$3,0)
                ),
                ""
            ),
            IFERROR(
                INDEX(Hulpsheets!$AH$3:$AK$18,
                    MATCH($C$9,Hulpsheets!$AG$3:$AG$18,0),
                    MATCH($C$6,Hulpsheets!$AH$3:$AK$3,0)
                ),
                ""
            )
        ),
        IF($L141="Niet-economische activiteit",
            100%,
            IF(Basisgegevens!$C$5="Ja",
                IFERROR(
                    INDEX(Hulpsheets!$AO$3:$AR$18,
                        MATCH($C$9,Hulpsheets!$AN$3:$AN$18,0),
                        MATCH($C$6,Hulpsheets!$AO$3:$AR$3,0)
                    ),
                    ""
                ),
                IFERROR(
                    INDEX(Hulpsheets!$AH$3:$AK$18,
                        MATCH($C$9,Hulpsheets!$AG$3:$AG$18,0),
                        MATCH($C$6,Hulpsheets!$AH$3:$AK$3,0)
                    ),
                    ""
                )
            )
        )
    )
)</f>
        <v/>
      </c>
      <c r="N141" s="399"/>
      <c r="O141" s="395" t="str">
        <f t="shared" si="40"/>
        <v/>
      </c>
      <c r="P141" s="86" t="str">
        <f t="shared" si="41"/>
        <v/>
      </c>
      <c r="R141" s="404"/>
      <c r="S141" s="403" t="str">
        <f t="shared" si="46"/>
        <v/>
      </c>
      <c r="T141" s="130" t="str">
        <f t="shared" si="42"/>
        <v/>
      </c>
      <c r="U141" s="70"/>
      <c r="V141" s="404"/>
      <c r="W141" s="70"/>
      <c r="X141" s="404"/>
      <c r="Z141" s="403" t="str">
        <f t="shared" si="47"/>
        <v/>
      </c>
      <c r="AA141" s="130" t="str">
        <f t="shared" si="43"/>
        <v/>
      </c>
      <c r="AB141" s="403" t="str">
        <f t="shared" si="44"/>
        <v/>
      </c>
      <c r="AC141" s="130" t="str">
        <f t="shared" si="45"/>
        <v/>
      </c>
      <c r="AD141" s="461"/>
    </row>
    <row r="142" spans="1:30" x14ac:dyDescent="0.2">
      <c r="B142" s="500"/>
      <c r="C142" s="501"/>
      <c r="D142" s="501"/>
      <c r="E142" s="501"/>
      <c r="F142" s="501"/>
      <c r="G142" s="501"/>
      <c r="H142" s="501"/>
      <c r="I142" s="501"/>
      <c r="J142" s="501"/>
      <c r="K142" s="502"/>
      <c r="L142" s="429" t="s">
        <v>120</v>
      </c>
      <c r="M142" s="257" t="str">
        <f>IF(LEN($C$5)&lt;=1,
    "",
    IF(
        OR($C$5="Overige (zorg-)instellingen",$C$5="Onderneming"),
        IF(Basisgegevens!$C$5="Ja",
            IFERROR(
                INDEX(Hulpsheets!$AO$3:$AR$18,
                    MATCH($C$9,Hulpsheets!$AN$3:$AN$18,0),
                    MATCH($C$6,Hulpsheets!$AO$3:$AR$3,0)
                ),
                ""
            ),
            IFERROR(
                INDEX(Hulpsheets!$AH$3:$AK$18,
                    MATCH($C$9,Hulpsheets!$AG$3:$AG$18,0),
                    MATCH($C$6,Hulpsheets!$AH$3:$AK$3,0)
                ),
                ""
            )
        ),
        IF($L142="Niet-economische activiteit",
            100%,
            IF(Basisgegevens!$C$5="Ja",
                IFERROR(
                    INDEX(Hulpsheets!$AO$3:$AR$18,
                        MATCH($C$9,Hulpsheets!$AN$3:$AN$18,0),
                        MATCH($C$6,Hulpsheets!$AO$3:$AR$3,0)
                    ),
                    ""
                ),
                IFERROR(
                    INDEX(Hulpsheets!$AH$3:$AK$18,
                        MATCH($C$9,Hulpsheets!$AG$3:$AG$18,0),
                        MATCH($C$6,Hulpsheets!$AH$3:$AK$3,0)
                    ),
                    ""
                )
            )
        )
    )
)</f>
        <v/>
      </c>
      <c r="N142" s="399"/>
      <c r="O142" s="395" t="str">
        <f t="shared" si="40"/>
        <v/>
      </c>
      <c r="P142" s="86" t="str">
        <f t="shared" si="41"/>
        <v/>
      </c>
      <c r="R142" s="404"/>
      <c r="S142" s="403" t="str">
        <f t="shared" si="46"/>
        <v/>
      </c>
      <c r="T142" s="130" t="str">
        <f t="shared" si="42"/>
        <v/>
      </c>
      <c r="U142" s="70"/>
      <c r="V142" s="404"/>
      <c r="W142" s="70"/>
      <c r="X142" s="404"/>
      <c r="Z142" s="403" t="str">
        <f t="shared" si="47"/>
        <v/>
      </c>
      <c r="AA142" s="130" t="str">
        <f t="shared" si="43"/>
        <v/>
      </c>
      <c r="AB142" s="403" t="str">
        <f t="shared" si="44"/>
        <v/>
      </c>
      <c r="AC142" s="130" t="str">
        <f t="shared" si="45"/>
        <v/>
      </c>
      <c r="AD142" s="461"/>
    </row>
    <row r="143" spans="1:30" x14ac:dyDescent="0.2">
      <c r="B143" s="500"/>
      <c r="C143" s="501"/>
      <c r="D143" s="501"/>
      <c r="E143" s="501"/>
      <c r="F143" s="501"/>
      <c r="G143" s="501"/>
      <c r="H143" s="501"/>
      <c r="I143" s="501"/>
      <c r="J143" s="501"/>
      <c r="K143" s="502"/>
      <c r="L143" s="429" t="s">
        <v>120</v>
      </c>
      <c r="M143" s="257" t="str">
        <f>IF(LEN($C$5)&lt;=1,
    "",
    IF(
        OR($C$5="Overige (zorg-)instellingen",$C$5="Onderneming"),
        IF(Basisgegevens!$C$5="Ja",
            IFERROR(
                INDEX(Hulpsheets!$AO$3:$AR$18,
                    MATCH($C$9,Hulpsheets!$AN$3:$AN$18,0),
                    MATCH($C$6,Hulpsheets!$AO$3:$AR$3,0)
                ),
                ""
            ),
            IFERROR(
                INDEX(Hulpsheets!$AH$3:$AK$18,
                    MATCH($C$9,Hulpsheets!$AG$3:$AG$18,0),
                    MATCH($C$6,Hulpsheets!$AH$3:$AK$3,0)
                ),
                ""
            )
        ),
        IF($L143="Niet-economische activiteit",
            100%,
            IF(Basisgegevens!$C$5="Ja",
                IFERROR(
                    INDEX(Hulpsheets!$AO$3:$AR$18,
                        MATCH($C$9,Hulpsheets!$AN$3:$AN$18,0),
                        MATCH($C$6,Hulpsheets!$AO$3:$AR$3,0)
                    ),
                    ""
                ),
                IFERROR(
                    INDEX(Hulpsheets!$AH$3:$AK$18,
                        MATCH($C$9,Hulpsheets!$AG$3:$AG$18,0),
                        MATCH($C$6,Hulpsheets!$AH$3:$AK$3,0)
                    ),
                    ""
                )
            )
        )
    )
)</f>
        <v/>
      </c>
      <c r="N143" s="399"/>
      <c r="O143" s="395" t="str">
        <f t="shared" si="40"/>
        <v/>
      </c>
      <c r="P143" s="86" t="str">
        <f t="shared" si="41"/>
        <v/>
      </c>
      <c r="R143" s="404"/>
      <c r="S143" s="403" t="str">
        <f t="shared" si="46"/>
        <v/>
      </c>
      <c r="T143" s="130" t="str">
        <f t="shared" si="42"/>
        <v/>
      </c>
      <c r="U143" s="70"/>
      <c r="V143" s="404"/>
      <c r="W143" s="70"/>
      <c r="X143" s="404"/>
      <c r="Z143" s="403" t="str">
        <f t="shared" si="47"/>
        <v/>
      </c>
      <c r="AA143" s="130" t="str">
        <f t="shared" si="43"/>
        <v/>
      </c>
      <c r="AB143" s="403" t="str">
        <f t="shared" si="44"/>
        <v/>
      </c>
      <c r="AC143" s="130" t="str">
        <f t="shared" si="45"/>
        <v/>
      </c>
      <c r="AD143" s="461"/>
    </row>
    <row r="144" spans="1:30" x14ac:dyDescent="0.2">
      <c r="B144" s="500"/>
      <c r="C144" s="501"/>
      <c r="D144" s="501"/>
      <c r="E144" s="501"/>
      <c r="F144" s="501"/>
      <c r="G144" s="501"/>
      <c r="H144" s="501"/>
      <c r="I144" s="501"/>
      <c r="J144" s="501"/>
      <c r="K144" s="502"/>
      <c r="L144" s="429" t="s">
        <v>120</v>
      </c>
      <c r="M144" s="257" t="str">
        <f>IF(LEN($C$5)&lt;=1,
    "",
    IF(
        OR($C$5="Overige (zorg-)instellingen",$C$5="Onderneming"),
        IF(Basisgegevens!$C$5="Ja",
            IFERROR(
                INDEX(Hulpsheets!$AO$3:$AR$18,
                    MATCH($C$9,Hulpsheets!$AN$3:$AN$18,0),
                    MATCH($C$6,Hulpsheets!$AO$3:$AR$3,0)
                ),
                ""
            ),
            IFERROR(
                INDEX(Hulpsheets!$AH$3:$AK$18,
                    MATCH($C$9,Hulpsheets!$AG$3:$AG$18,0),
                    MATCH($C$6,Hulpsheets!$AH$3:$AK$3,0)
                ),
                ""
            )
        ),
        IF($L144="Niet-economische activiteit",
            100%,
            IF(Basisgegevens!$C$5="Ja",
                IFERROR(
                    INDEX(Hulpsheets!$AO$3:$AR$18,
                        MATCH($C$9,Hulpsheets!$AN$3:$AN$18,0),
                        MATCH($C$6,Hulpsheets!$AO$3:$AR$3,0)
                    ),
                    ""
                ),
                IFERROR(
                    INDEX(Hulpsheets!$AH$3:$AK$18,
                        MATCH($C$9,Hulpsheets!$AG$3:$AG$18,0),
                        MATCH($C$6,Hulpsheets!$AH$3:$AK$3,0)
                    ),
                    ""
                )
            )
        )
    )
)</f>
        <v/>
      </c>
      <c r="N144" s="399"/>
      <c r="O144" s="395" t="str">
        <f t="shared" si="40"/>
        <v/>
      </c>
      <c r="P144" s="86" t="str">
        <f t="shared" si="41"/>
        <v/>
      </c>
      <c r="R144" s="404"/>
      <c r="S144" s="403" t="str">
        <f t="shared" si="46"/>
        <v/>
      </c>
      <c r="T144" s="130" t="str">
        <f t="shared" si="42"/>
        <v/>
      </c>
      <c r="U144" s="70"/>
      <c r="V144" s="404"/>
      <c r="W144" s="70"/>
      <c r="X144" s="404"/>
      <c r="Z144" s="403" t="str">
        <f t="shared" si="47"/>
        <v/>
      </c>
      <c r="AA144" s="130" t="str">
        <f t="shared" si="43"/>
        <v/>
      </c>
      <c r="AB144" s="403" t="str">
        <f t="shared" si="44"/>
        <v/>
      </c>
      <c r="AC144" s="130" t="str">
        <f t="shared" si="45"/>
        <v/>
      </c>
      <c r="AD144" s="461"/>
    </row>
    <row r="145" spans="2:30" x14ac:dyDescent="0.2">
      <c r="B145" s="500"/>
      <c r="C145" s="501"/>
      <c r="D145" s="501"/>
      <c r="E145" s="501"/>
      <c r="F145" s="501"/>
      <c r="G145" s="501"/>
      <c r="H145" s="501"/>
      <c r="I145" s="501"/>
      <c r="J145" s="501"/>
      <c r="K145" s="502"/>
      <c r="L145" s="429" t="s">
        <v>120</v>
      </c>
      <c r="M145" s="257" t="str">
        <f>IF(LEN($C$5)&lt;=1,
    "",
    IF(
        OR($C$5="Overige (zorg-)instellingen",$C$5="Onderneming"),
        IF(Basisgegevens!$C$5="Ja",
            IFERROR(
                INDEX(Hulpsheets!$AO$3:$AR$18,
                    MATCH($C$9,Hulpsheets!$AN$3:$AN$18,0),
                    MATCH($C$6,Hulpsheets!$AO$3:$AR$3,0)
                ),
                ""
            ),
            IFERROR(
                INDEX(Hulpsheets!$AH$3:$AK$18,
                    MATCH($C$9,Hulpsheets!$AG$3:$AG$18,0),
                    MATCH($C$6,Hulpsheets!$AH$3:$AK$3,0)
                ),
                ""
            )
        ),
        IF($L145="Niet-economische activiteit",
            100%,
            IF(Basisgegevens!$C$5="Ja",
                IFERROR(
                    INDEX(Hulpsheets!$AO$3:$AR$18,
                        MATCH($C$9,Hulpsheets!$AN$3:$AN$18,0),
                        MATCH($C$6,Hulpsheets!$AO$3:$AR$3,0)
                    ),
                    ""
                ),
                IFERROR(
                    INDEX(Hulpsheets!$AH$3:$AK$18,
                        MATCH($C$9,Hulpsheets!$AG$3:$AG$18,0),
                        MATCH($C$6,Hulpsheets!$AH$3:$AK$3,0)
                    ),
                    ""
                )
            )
        )
    )
)</f>
        <v/>
      </c>
      <c r="N145" s="399"/>
      <c r="O145" s="395" t="str">
        <f t="shared" si="40"/>
        <v/>
      </c>
      <c r="P145" s="86" t="str">
        <f t="shared" si="41"/>
        <v/>
      </c>
      <c r="R145" s="404"/>
      <c r="S145" s="403" t="str">
        <f t="shared" si="46"/>
        <v/>
      </c>
      <c r="T145" s="130" t="str">
        <f t="shared" si="42"/>
        <v/>
      </c>
      <c r="U145" s="70"/>
      <c r="V145" s="404"/>
      <c r="W145" s="70"/>
      <c r="X145" s="404"/>
      <c r="Z145" s="403" t="str">
        <f t="shared" si="47"/>
        <v/>
      </c>
      <c r="AA145" s="130" t="str">
        <f t="shared" si="43"/>
        <v/>
      </c>
      <c r="AB145" s="403" t="str">
        <f t="shared" si="44"/>
        <v/>
      </c>
      <c r="AC145" s="130" t="str">
        <f t="shared" si="45"/>
        <v/>
      </c>
      <c r="AD145" s="461"/>
    </row>
    <row r="146" spans="2:30" x14ac:dyDescent="0.2">
      <c r="B146" s="500"/>
      <c r="C146" s="501"/>
      <c r="D146" s="501"/>
      <c r="E146" s="501"/>
      <c r="F146" s="501"/>
      <c r="G146" s="501"/>
      <c r="H146" s="501"/>
      <c r="I146" s="501"/>
      <c r="J146" s="501"/>
      <c r="K146" s="502"/>
      <c r="L146" s="429" t="s">
        <v>120</v>
      </c>
      <c r="M146" s="257" t="str">
        <f>IF(LEN($C$5)&lt;=1,
    "",
    IF(
        OR($C$5="Overige (zorg-)instellingen",$C$5="Onderneming"),
        IF(Basisgegevens!$C$5="Ja",
            IFERROR(
                INDEX(Hulpsheets!$AO$3:$AR$18,
                    MATCH($C$9,Hulpsheets!$AN$3:$AN$18,0),
                    MATCH($C$6,Hulpsheets!$AO$3:$AR$3,0)
                ),
                ""
            ),
            IFERROR(
                INDEX(Hulpsheets!$AH$3:$AK$18,
                    MATCH($C$9,Hulpsheets!$AG$3:$AG$18,0),
                    MATCH($C$6,Hulpsheets!$AH$3:$AK$3,0)
                ),
                ""
            )
        ),
        IF($L146="Niet-economische activiteit",
            100%,
            IF(Basisgegevens!$C$5="Ja",
                IFERROR(
                    INDEX(Hulpsheets!$AO$3:$AR$18,
                        MATCH($C$9,Hulpsheets!$AN$3:$AN$18,0),
                        MATCH($C$6,Hulpsheets!$AO$3:$AR$3,0)
                    ),
                    ""
                ),
                IFERROR(
                    INDEX(Hulpsheets!$AH$3:$AK$18,
                        MATCH($C$9,Hulpsheets!$AG$3:$AG$18,0),
                        MATCH($C$6,Hulpsheets!$AH$3:$AK$3,0)
                    ),
                    ""
                )
            )
        )
    )
)</f>
        <v/>
      </c>
      <c r="N146" s="399"/>
      <c r="O146" s="395" t="str">
        <f t="shared" si="40"/>
        <v/>
      </c>
      <c r="P146" s="86" t="str">
        <f t="shared" si="41"/>
        <v/>
      </c>
      <c r="R146" s="404"/>
      <c r="S146" s="403" t="str">
        <f t="shared" si="46"/>
        <v/>
      </c>
      <c r="T146" s="130" t="str">
        <f t="shared" si="42"/>
        <v/>
      </c>
      <c r="U146" s="70"/>
      <c r="V146" s="404"/>
      <c r="W146" s="70"/>
      <c r="X146" s="404"/>
      <c r="Z146" s="403" t="str">
        <f t="shared" si="47"/>
        <v/>
      </c>
      <c r="AA146" s="130" t="str">
        <f t="shared" si="43"/>
        <v/>
      </c>
      <c r="AB146" s="403" t="str">
        <f t="shared" si="44"/>
        <v/>
      </c>
      <c r="AC146" s="130" t="str">
        <f t="shared" si="45"/>
        <v/>
      </c>
      <c r="AD146" s="461"/>
    </row>
    <row r="147" spans="2:30" ht="13.5" thickBot="1" x14ac:dyDescent="0.25">
      <c r="B147" s="500"/>
      <c r="C147" s="501"/>
      <c r="D147" s="501"/>
      <c r="E147" s="501"/>
      <c r="F147" s="501"/>
      <c r="G147" s="501"/>
      <c r="H147" s="501"/>
      <c r="I147" s="501"/>
      <c r="J147" s="501"/>
      <c r="K147" s="502"/>
      <c r="L147" s="429" t="s">
        <v>120</v>
      </c>
      <c r="M147" s="257" t="str">
        <f>IF(LEN($C$5)&lt;=1,
    "",
    IF(
        OR($C$5="Overige (zorg-)instellingen",$C$5="Onderneming"),
        IF(Basisgegevens!$C$5="Ja",
            IFERROR(
                INDEX(Hulpsheets!$AO$3:$AR$18,
                    MATCH($C$9,Hulpsheets!$AN$3:$AN$18,0),
                    MATCH($C$6,Hulpsheets!$AO$3:$AR$3,0)
                ),
                ""
            ),
            IFERROR(
                INDEX(Hulpsheets!$AH$3:$AK$18,
                    MATCH($C$9,Hulpsheets!$AG$3:$AG$18,0),
                    MATCH($C$6,Hulpsheets!$AH$3:$AK$3,0)
                ),
                ""
            )
        ),
        IF($L147="Niet-economische activiteit",
            100%,
            IF(Basisgegevens!$C$5="Ja",
                IFERROR(
                    INDEX(Hulpsheets!$AO$3:$AR$18,
                        MATCH($C$9,Hulpsheets!$AN$3:$AN$18,0),
                        MATCH($C$6,Hulpsheets!$AO$3:$AR$3,0)
                    ),
                    ""
                ),
                IFERROR(
                    INDEX(Hulpsheets!$AH$3:$AK$18,
                        MATCH($C$9,Hulpsheets!$AG$3:$AG$18,0),
                        MATCH($C$6,Hulpsheets!$AH$3:$AK$3,0)
                    ),
                    ""
                )
            )
        )
    )
)</f>
        <v/>
      </c>
      <c r="N147" s="399"/>
      <c r="O147" s="395" t="str">
        <f t="shared" si="40"/>
        <v/>
      </c>
      <c r="P147" s="86" t="str">
        <f t="shared" si="41"/>
        <v/>
      </c>
      <c r="R147" s="404"/>
      <c r="S147" s="403" t="str">
        <f t="shared" si="46"/>
        <v/>
      </c>
      <c r="T147" s="130" t="str">
        <f t="shared" si="42"/>
        <v/>
      </c>
      <c r="U147" s="70"/>
      <c r="V147" s="404"/>
      <c r="W147" s="70"/>
      <c r="X147" s="404"/>
      <c r="Z147" s="403" t="str">
        <f t="shared" si="47"/>
        <v/>
      </c>
      <c r="AA147" s="130" t="str">
        <f t="shared" si="43"/>
        <v/>
      </c>
      <c r="AB147" s="403" t="str">
        <f t="shared" si="44"/>
        <v/>
      </c>
      <c r="AC147" s="130" t="str">
        <f t="shared" si="45"/>
        <v/>
      </c>
      <c r="AD147" s="461"/>
    </row>
    <row r="148" spans="2:30" ht="13.5" hidden="1" outlineLevel="1" thickBot="1" x14ac:dyDescent="0.25">
      <c r="B148" s="500"/>
      <c r="C148" s="501"/>
      <c r="D148" s="501"/>
      <c r="E148" s="501"/>
      <c r="F148" s="501"/>
      <c r="G148" s="501"/>
      <c r="H148" s="501"/>
      <c r="I148" s="501"/>
      <c r="J148" s="501"/>
      <c r="K148" s="502"/>
      <c r="L148" s="429" t="s">
        <v>120</v>
      </c>
      <c r="M148" s="257" t="str">
        <f>IF(LEN($C$5)&lt;=1,
    "",
    IF(
        OR($C$5="Overige (zorg-)instellingen",$C$5="Onderneming"),
        IF(Basisgegevens!$C$5="Ja",
            IFERROR(
                INDEX(Hulpsheets!$AO$3:$AR$18,
                    MATCH($C$9,Hulpsheets!$AN$3:$AN$18,0),
                    MATCH($C$6,Hulpsheets!$AO$3:$AR$3,0)
                ),
                ""
            ),
            IFERROR(
                INDEX(Hulpsheets!$AH$3:$AK$18,
                    MATCH($C$9,Hulpsheets!$AG$3:$AG$18,0),
                    MATCH($C$6,Hulpsheets!$AH$3:$AK$3,0)
                ),
                ""
            )
        ),
        IF($L148="Niet-economische activiteit",
            100%,
            IF(Basisgegevens!$C$5="Ja",
                IFERROR(
                    INDEX(Hulpsheets!$AO$3:$AR$18,
                        MATCH($C$9,Hulpsheets!$AN$3:$AN$18,0),
                        MATCH($C$6,Hulpsheets!$AO$3:$AR$3,0)
                    ),
                    ""
                ),
                IFERROR(
                    INDEX(Hulpsheets!$AH$3:$AK$18,
                        MATCH($C$9,Hulpsheets!$AG$3:$AG$18,0),
                        MATCH($C$6,Hulpsheets!$AH$3:$AK$3,0)
                    ),
                    ""
                )
            )
        )
    )
)</f>
        <v/>
      </c>
      <c r="N148" s="399"/>
      <c r="O148" s="77" t="str">
        <f t="shared" si="40"/>
        <v/>
      </c>
      <c r="P148" s="86" t="str">
        <f t="shared" si="41"/>
        <v/>
      </c>
      <c r="R148" s="404"/>
      <c r="S148" s="403" t="str">
        <f t="shared" si="46"/>
        <v/>
      </c>
      <c r="T148" s="130" t="str">
        <f t="shared" si="42"/>
        <v/>
      </c>
      <c r="U148" s="70"/>
      <c r="V148" s="404"/>
      <c r="W148" s="70"/>
      <c r="X148" s="404"/>
      <c r="Z148" s="403" t="str">
        <f t="shared" si="47"/>
        <v/>
      </c>
      <c r="AA148" s="130" t="str">
        <f t="shared" si="43"/>
        <v/>
      </c>
      <c r="AB148" s="403" t="str">
        <f t="shared" si="44"/>
        <v/>
      </c>
      <c r="AC148" s="130" t="str">
        <f t="shared" si="45"/>
        <v/>
      </c>
      <c r="AD148" s="461"/>
    </row>
    <row r="149" spans="2:30" ht="13.5" hidden="1" outlineLevel="1" thickBot="1" x14ac:dyDescent="0.25">
      <c r="B149" s="500"/>
      <c r="C149" s="501"/>
      <c r="D149" s="501"/>
      <c r="E149" s="501"/>
      <c r="F149" s="501"/>
      <c r="G149" s="501"/>
      <c r="H149" s="501"/>
      <c r="I149" s="501"/>
      <c r="J149" s="501"/>
      <c r="K149" s="502"/>
      <c r="L149" s="429" t="s">
        <v>120</v>
      </c>
      <c r="M149" s="257" t="str">
        <f>IF(LEN($C$5)&lt;=1,
    "",
    IF(
        OR($C$5="Overige (zorg-)instellingen",$C$5="Onderneming"),
        IF(Basisgegevens!$C$5="Ja",
            IFERROR(
                INDEX(Hulpsheets!$AO$3:$AR$18,
                    MATCH($C$9,Hulpsheets!$AN$3:$AN$18,0),
                    MATCH($C$6,Hulpsheets!$AO$3:$AR$3,0)
                ),
                ""
            ),
            IFERROR(
                INDEX(Hulpsheets!$AH$3:$AK$18,
                    MATCH($C$9,Hulpsheets!$AG$3:$AG$18,0),
                    MATCH($C$6,Hulpsheets!$AH$3:$AK$3,0)
                ),
                ""
            )
        ),
        IF($L149="Niet-economische activiteit",
            100%,
            IF(Basisgegevens!$C$5="Ja",
                IFERROR(
                    INDEX(Hulpsheets!$AO$3:$AR$18,
                        MATCH($C$9,Hulpsheets!$AN$3:$AN$18,0),
                        MATCH($C$6,Hulpsheets!$AO$3:$AR$3,0)
                    ),
                    ""
                ),
                IFERROR(
                    INDEX(Hulpsheets!$AH$3:$AK$18,
                        MATCH($C$9,Hulpsheets!$AG$3:$AG$18,0),
                        MATCH($C$6,Hulpsheets!$AH$3:$AK$3,0)
                    ),
                    ""
                )
            )
        )
    )
)</f>
        <v/>
      </c>
      <c r="N149" s="399"/>
      <c r="O149" s="77" t="str">
        <f t="shared" si="40"/>
        <v/>
      </c>
      <c r="P149" s="86" t="str">
        <f t="shared" si="41"/>
        <v/>
      </c>
      <c r="R149" s="404"/>
      <c r="S149" s="403" t="str">
        <f t="shared" si="46"/>
        <v/>
      </c>
      <c r="T149" s="130" t="str">
        <f t="shared" si="42"/>
        <v/>
      </c>
      <c r="U149" s="70"/>
      <c r="V149" s="404"/>
      <c r="W149" s="70"/>
      <c r="X149" s="404"/>
      <c r="Z149" s="403" t="str">
        <f t="shared" si="47"/>
        <v/>
      </c>
      <c r="AA149" s="130" t="str">
        <f t="shared" si="43"/>
        <v/>
      </c>
      <c r="AB149" s="403" t="str">
        <f t="shared" si="44"/>
        <v/>
      </c>
      <c r="AC149" s="130" t="str">
        <f t="shared" si="45"/>
        <v/>
      </c>
      <c r="AD149" s="461"/>
    </row>
    <row r="150" spans="2:30" ht="13.5" hidden="1" outlineLevel="1" thickBot="1" x14ac:dyDescent="0.25">
      <c r="B150" s="500"/>
      <c r="C150" s="501"/>
      <c r="D150" s="501"/>
      <c r="E150" s="501"/>
      <c r="F150" s="501"/>
      <c r="G150" s="501"/>
      <c r="H150" s="501"/>
      <c r="I150" s="501"/>
      <c r="J150" s="501"/>
      <c r="K150" s="502"/>
      <c r="L150" s="429" t="s">
        <v>120</v>
      </c>
      <c r="M150" s="257" t="str">
        <f>IF(LEN($C$5)&lt;=1,
    "",
    IF(
        OR($C$5="Overige (zorg-)instellingen",$C$5="Onderneming"),
        IF(Basisgegevens!$C$5="Ja",
            IFERROR(
                INDEX(Hulpsheets!$AO$3:$AR$18,
                    MATCH($C$9,Hulpsheets!$AN$3:$AN$18,0),
                    MATCH($C$6,Hulpsheets!$AO$3:$AR$3,0)
                ),
                ""
            ),
            IFERROR(
                INDEX(Hulpsheets!$AH$3:$AK$18,
                    MATCH($C$9,Hulpsheets!$AG$3:$AG$18,0),
                    MATCH($C$6,Hulpsheets!$AH$3:$AK$3,0)
                ),
                ""
            )
        ),
        IF($L150="Niet-economische activiteit",
            100%,
            IF(Basisgegevens!$C$5="Ja",
                IFERROR(
                    INDEX(Hulpsheets!$AO$3:$AR$18,
                        MATCH($C$9,Hulpsheets!$AN$3:$AN$18,0),
                        MATCH($C$6,Hulpsheets!$AO$3:$AR$3,0)
                    ),
                    ""
                ),
                IFERROR(
                    INDEX(Hulpsheets!$AH$3:$AK$18,
                        MATCH($C$9,Hulpsheets!$AG$3:$AG$18,0),
                        MATCH($C$6,Hulpsheets!$AH$3:$AK$3,0)
                    ),
                    ""
                )
            )
        )
    )
)</f>
        <v/>
      </c>
      <c r="N150" s="399"/>
      <c r="O150" s="77" t="str">
        <f t="shared" si="40"/>
        <v/>
      </c>
      <c r="P150" s="86" t="str">
        <f t="shared" si="41"/>
        <v/>
      </c>
      <c r="R150" s="404"/>
      <c r="S150" s="403" t="str">
        <f t="shared" si="46"/>
        <v/>
      </c>
      <c r="T150" s="130" t="str">
        <f t="shared" si="42"/>
        <v/>
      </c>
      <c r="U150" s="70"/>
      <c r="V150" s="404"/>
      <c r="W150" s="70"/>
      <c r="X150" s="404"/>
      <c r="Z150" s="403" t="str">
        <f t="shared" si="47"/>
        <v/>
      </c>
      <c r="AA150" s="130" t="str">
        <f t="shared" si="43"/>
        <v/>
      </c>
      <c r="AB150" s="403" t="str">
        <f t="shared" si="44"/>
        <v/>
      </c>
      <c r="AC150" s="130" t="str">
        <f t="shared" si="45"/>
        <v/>
      </c>
      <c r="AD150" s="461"/>
    </row>
    <row r="151" spans="2:30" ht="13.5" hidden="1" outlineLevel="1" thickBot="1" x14ac:dyDescent="0.25">
      <c r="B151" s="500"/>
      <c r="C151" s="501"/>
      <c r="D151" s="501"/>
      <c r="E151" s="501"/>
      <c r="F151" s="501"/>
      <c r="G151" s="501"/>
      <c r="H151" s="501"/>
      <c r="I151" s="501"/>
      <c r="J151" s="501"/>
      <c r="K151" s="502"/>
      <c r="L151" s="429" t="s">
        <v>120</v>
      </c>
      <c r="M151" s="257" t="str">
        <f>IF(LEN($C$5)&lt;=1,
    "",
    IF(
        OR($C$5="Overige (zorg-)instellingen",$C$5="Onderneming"),
        IF(Basisgegevens!$C$5="Ja",
            IFERROR(
                INDEX(Hulpsheets!$AO$3:$AR$18,
                    MATCH($C$9,Hulpsheets!$AN$3:$AN$18,0),
                    MATCH($C$6,Hulpsheets!$AO$3:$AR$3,0)
                ),
                ""
            ),
            IFERROR(
                INDEX(Hulpsheets!$AH$3:$AK$18,
                    MATCH($C$9,Hulpsheets!$AG$3:$AG$18,0),
                    MATCH($C$6,Hulpsheets!$AH$3:$AK$3,0)
                ),
                ""
            )
        ),
        IF($L151="Niet-economische activiteit",
            100%,
            IF(Basisgegevens!$C$5="Ja",
                IFERROR(
                    INDEX(Hulpsheets!$AO$3:$AR$18,
                        MATCH($C$9,Hulpsheets!$AN$3:$AN$18,0),
                        MATCH($C$6,Hulpsheets!$AO$3:$AR$3,0)
                    ),
                    ""
                ),
                IFERROR(
                    INDEX(Hulpsheets!$AH$3:$AK$18,
                        MATCH($C$9,Hulpsheets!$AG$3:$AG$18,0),
                        MATCH($C$6,Hulpsheets!$AH$3:$AK$3,0)
                    ),
                    ""
                )
            )
        )
    )
)</f>
        <v/>
      </c>
      <c r="N151" s="399"/>
      <c r="O151" s="77" t="str">
        <f t="shared" si="40"/>
        <v/>
      </c>
      <c r="P151" s="86" t="str">
        <f t="shared" si="41"/>
        <v/>
      </c>
      <c r="R151" s="404"/>
      <c r="S151" s="403" t="str">
        <f t="shared" si="46"/>
        <v/>
      </c>
      <c r="T151" s="130" t="str">
        <f t="shared" si="42"/>
        <v/>
      </c>
      <c r="U151" s="70"/>
      <c r="V151" s="404"/>
      <c r="W151" s="70"/>
      <c r="X151" s="404"/>
      <c r="Z151" s="403" t="str">
        <f t="shared" si="47"/>
        <v/>
      </c>
      <c r="AA151" s="130" t="str">
        <f t="shared" si="43"/>
        <v/>
      </c>
      <c r="AB151" s="403" t="str">
        <f t="shared" si="44"/>
        <v/>
      </c>
      <c r="AC151" s="130" t="str">
        <f t="shared" si="45"/>
        <v/>
      </c>
      <c r="AD151" s="461"/>
    </row>
    <row r="152" spans="2:30" ht="13.5" hidden="1" outlineLevel="1" thickBot="1" x14ac:dyDescent="0.25">
      <c r="B152" s="500"/>
      <c r="C152" s="501"/>
      <c r="D152" s="501"/>
      <c r="E152" s="501"/>
      <c r="F152" s="501"/>
      <c r="G152" s="501"/>
      <c r="H152" s="501"/>
      <c r="I152" s="501"/>
      <c r="J152" s="501"/>
      <c r="K152" s="502"/>
      <c r="L152" s="429" t="s">
        <v>120</v>
      </c>
      <c r="M152" s="257" t="str">
        <f>IF(LEN($C$5)&lt;=1,
    "",
    IF(
        OR($C$5="Overige (zorg-)instellingen",$C$5="Onderneming"),
        IF(Basisgegevens!$C$5="Ja",
            IFERROR(
                INDEX(Hulpsheets!$AO$3:$AR$18,
                    MATCH($C$9,Hulpsheets!$AN$3:$AN$18,0),
                    MATCH($C$6,Hulpsheets!$AO$3:$AR$3,0)
                ),
                ""
            ),
            IFERROR(
                INDEX(Hulpsheets!$AH$3:$AK$18,
                    MATCH($C$9,Hulpsheets!$AG$3:$AG$18,0),
                    MATCH($C$6,Hulpsheets!$AH$3:$AK$3,0)
                ),
                ""
            )
        ),
        IF($L152="Niet-economische activiteit",
            100%,
            IF(Basisgegevens!$C$5="Ja",
                IFERROR(
                    INDEX(Hulpsheets!$AO$3:$AR$18,
                        MATCH($C$9,Hulpsheets!$AN$3:$AN$18,0),
                        MATCH($C$6,Hulpsheets!$AO$3:$AR$3,0)
                    ),
                    ""
                ),
                IFERROR(
                    INDEX(Hulpsheets!$AH$3:$AK$18,
                        MATCH($C$9,Hulpsheets!$AG$3:$AG$18,0),
                        MATCH($C$6,Hulpsheets!$AH$3:$AK$3,0)
                    ),
                    ""
                )
            )
        )
    )
)</f>
        <v/>
      </c>
      <c r="N152" s="399"/>
      <c r="O152" s="77" t="str">
        <f t="shared" si="40"/>
        <v/>
      </c>
      <c r="P152" s="86" t="str">
        <f t="shared" si="41"/>
        <v/>
      </c>
      <c r="R152" s="404"/>
      <c r="S152" s="403" t="str">
        <f t="shared" si="46"/>
        <v/>
      </c>
      <c r="T152" s="130" t="str">
        <f t="shared" si="42"/>
        <v/>
      </c>
      <c r="U152" s="70"/>
      <c r="V152" s="404"/>
      <c r="W152" s="70"/>
      <c r="X152" s="404"/>
      <c r="Z152" s="403" t="str">
        <f t="shared" si="47"/>
        <v/>
      </c>
      <c r="AA152" s="130" t="str">
        <f t="shared" si="43"/>
        <v/>
      </c>
      <c r="AB152" s="403" t="str">
        <f t="shared" si="44"/>
        <v/>
      </c>
      <c r="AC152" s="130" t="str">
        <f t="shared" si="45"/>
        <v/>
      </c>
      <c r="AD152" s="461"/>
    </row>
    <row r="153" spans="2:30" ht="13.5" hidden="1" outlineLevel="1" thickBot="1" x14ac:dyDescent="0.25">
      <c r="B153" s="500"/>
      <c r="C153" s="501"/>
      <c r="D153" s="501"/>
      <c r="E153" s="501"/>
      <c r="F153" s="501"/>
      <c r="G153" s="501"/>
      <c r="H153" s="501"/>
      <c r="I153" s="501"/>
      <c r="J153" s="501"/>
      <c r="K153" s="502"/>
      <c r="L153" s="429" t="s">
        <v>120</v>
      </c>
      <c r="M153" s="257" t="str">
        <f>IF(LEN($C$5)&lt;=1,
    "",
    IF(
        OR($C$5="Overige (zorg-)instellingen",$C$5="Onderneming"),
        IF(Basisgegevens!$C$5="Ja",
            IFERROR(
                INDEX(Hulpsheets!$AO$3:$AR$18,
                    MATCH($C$9,Hulpsheets!$AN$3:$AN$18,0),
                    MATCH($C$6,Hulpsheets!$AO$3:$AR$3,0)
                ),
                ""
            ),
            IFERROR(
                INDEX(Hulpsheets!$AH$3:$AK$18,
                    MATCH($C$9,Hulpsheets!$AG$3:$AG$18,0),
                    MATCH($C$6,Hulpsheets!$AH$3:$AK$3,0)
                ),
                ""
            )
        ),
        IF($L153="Niet-economische activiteit",
            100%,
            IF(Basisgegevens!$C$5="Ja",
                IFERROR(
                    INDEX(Hulpsheets!$AO$3:$AR$18,
                        MATCH($C$9,Hulpsheets!$AN$3:$AN$18,0),
                        MATCH($C$6,Hulpsheets!$AO$3:$AR$3,0)
                    ),
                    ""
                ),
                IFERROR(
                    INDEX(Hulpsheets!$AH$3:$AK$18,
                        MATCH($C$9,Hulpsheets!$AG$3:$AG$18,0),
                        MATCH($C$6,Hulpsheets!$AH$3:$AK$3,0)
                    ),
                    ""
                )
            )
        )
    )
)</f>
        <v/>
      </c>
      <c r="N153" s="399"/>
      <c r="O153" s="77" t="str">
        <f t="shared" si="40"/>
        <v/>
      </c>
      <c r="P153" s="86" t="str">
        <f t="shared" si="41"/>
        <v/>
      </c>
      <c r="R153" s="404"/>
      <c r="S153" s="403" t="str">
        <f t="shared" si="46"/>
        <v/>
      </c>
      <c r="T153" s="130" t="str">
        <f t="shared" si="42"/>
        <v/>
      </c>
      <c r="U153" s="70"/>
      <c r="V153" s="404"/>
      <c r="W153" s="70"/>
      <c r="X153" s="404"/>
      <c r="Z153" s="403" t="str">
        <f t="shared" si="47"/>
        <v/>
      </c>
      <c r="AA153" s="130" t="str">
        <f t="shared" si="43"/>
        <v/>
      </c>
      <c r="AB153" s="403" t="str">
        <f t="shared" si="44"/>
        <v/>
      </c>
      <c r="AC153" s="130" t="str">
        <f t="shared" si="45"/>
        <v/>
      </c>
      <c r="AD153" s="461"/>
    </row>
    <row r="154" spans="2:30" ht="13.5" hidden="1" outlineLevel="1" thickBot="1" x14ac:dyDescent="0.25">
      <c r="B154" s="500"/>
      <c r="C154" s="501"/>
      <c r="D154" s="501"/>
      <c r="E154" s="501"/>
      <c r="F154" s="501"/>
      <c r="G154" s="501"/>
      <c r="H154" s="501"/>
      <c r="I154" s="501"/>
      <c r="J154" s="501"/>
      <c r="K154" s="502"/>
      <c r="L154" s="429" t="s">
        <v>120</v>
      </c>
      <c r="M154" s="257" t="str">
        <f>IF(LEN($C$5)&lt;=1,
    "",
    IF(
        OR($C$5="Overige (zorg-)instellingen",$C$5="Onderneming"),
        IF(Basisgegevens!$C$5="Ja",
            IFERROR(
                INDEX(Hulpsheets!$AO$3:$AR$18,
                    MATCH($C$9,Hulpsheets!$AN$3:$AN$18,0),
                    MATCH($C$6,Hulpsheets!$AO$3:$AR$3,0)
                ),
                ""
            ),
            IFERROR(
                INDEX(Hulpsheets!$AH$3:$AK$18,
                    MATCH($C$9,Hulpsheets!$AG$3:$AG$18,0),
                    MATCH($C$6,Hulpsheets!$AH$3:$AK$3,0)
                ),
                ""
            )
        ),
        IF($L154="Niet-economische activiteit",
            100%,
            IF(Basisgegevens!$C$5="Ja",
                IFERROR(
                    INDEX(Hulpsheets!$AO$3:$AR$18,
                        MATCH($C$9,Hulpsheets!$AN$3:$AN$18,0),
                        MATCH($C$6,Hulpsheets!$AO$3:$AR$3,0)
                    ),
                    ""
                ),
                IFERROR(
                    INDEX(Hulpsheets!$AH$3:$AK$18,
                        MATCH($C$9,Hulpsheets!$AG$3:$AG$18,0),
                        MATCH($C$6,Hulpsheets!$AH$3:$AK$3,0)
                    ),
                    ""
                )
            )
        )
    )
)</f>
        <v/>
      </c>
      <c r="N154" s="399"/>
      <c r="O154" s="77" t="str">
        <f t="shared" si="40"/>
        <v/>
      </c>
      <c r="P154" s="86" t="str">
        <f t="shared" si="41"/>
        <v/>
      </c>
      <c r="R154" s="404"/>
      <c r="S154" s="403" t="str">
        <f t="shared" si="46"/>
        <v/>
      </c>
      <c r="T154" s="130" t="str">
        <f t="shared" si="42"/>
        <v/>
      </c>
      <c r="U154" s="70"/>
      <c r="V154" s="404"/>
      <c r="W154" s="70"/>
      <c r="X154" s="404"/>
      <c r="Z154" s="403" t="str">
        <f t="shared" si="47"/>
        <v/>
      </c>
      <c r="AA154" s="130" t="str">
        <f t="shared" si="43"/>
        <v/>
      </c>
      <c r="AB154" s="403" t="str">
        <f t="shared" si="44"/>
        <v/>
      </c>
      <c r="AC154" s="130" t="str">
        <f t="shared" si="45"/>
        <v/>
      </c>
      <c r="AD154" s="461"/>
    </row>
    <row r="155" spans="2:30" ht="13.5" hidden="1" outlineLevel="1" thickBot="1" x14ac:dyDescent="0.25">
      <c r="B155" s="500"/>
      <c r="C155" s="501"/>
      <c r="D155" s="501"/>
      <c r="E155" s="501"/>
      <c r="F155" s="501"/>
      <c r="G155" s="501"/>
      <c r="H155" s="501"/>
      <c r="I155" s="501"/>
      <c r="J155" s="501"/>
      <c r="K155" s="502"/>
      <c r="L155" s="429" t="s">
        <v>120</v>
      </c>
      <c r="M155" s="257" t="str">
        <f>IF(LEN($C$5)&lt;=1,
    "",
    IF(
        OR($C$5="Overige (zorg-)instellingen",$C$5="Onderneming"),
        IF(Basisgegevens!$C$5="Ja",
            IFERROR(
                INDEX(Hulpsheets!$AO$3:$AR$18,
                    MATCH($C$9,Hulpsheets!$AN$3:$AN$18,0),
                    MATCH($C$6,Hulpsheets!$AO$3:$AR$3,0)
                ),
                ""
            ),
            IFERROR(
                INDEX(Hulpsheets!$AH$3:$AK$18,
                    MATCH($C$9,Hulpsheets!$AG$3:$AG$18,0),
                    MATCH($C$6,Hulpsheets!$AH$3:$AK$3,0)
                ),
                ""
            )
        ),
        IF($L155="Niet-economische activiteit",
            100%,
            IF(Basisgegevens!$C$5="Ja",
                IFERROR(
                    INDEX(Hulpsheets!$AO$3:$AR$18,
                        MATCH($C$9,Hulpsheets!$AN$3:$AN$18,0),
                        MATCH($C$6,Hulpsheets!$AO$3:$AR$3,0)
                    ),
                    ""
                ),
                IFERROR(
                    INDEX(Hulpsheets!$AH$3:$AK$18,
                        MATCH($C$9,Hulpsheets!$AG$3:$AG$18,0),
                        MATCH($C$6,Hulpsheets!$AH$3:$AK$3,0)
                    ),
                    ""
                )
            )
        )
    )
)</f>
        <v/>
      </c>
      <c r="N155" s="399"/>
      <c r="O155" s="77" t="str">
        <f t="shared" si="40"/>
        <v/>
      </c>
      <c r="P155" s="86" t="str">
        <f t="shared" si="41"/>
        <v/>
      </c>
      <c r="R155" s="404"/>
      <c r="S155" s="403" t="str">
        <f t="shared" si="46"/>
        <v/>
      </c>
      <c r="T155" s="130" t="str">
        <f t="shared" si="42"/>
        <v/>
      </c>
      <c r="U155" s="70"/>
      <c r="V155" s="404"/>
      <c r="W155" s="70"/>
      <c r="X155" s="404"/>
      <c r="Z155" s="403" t="str">
        <f t="shared" si="47"/>
        <v/>
      </c>
      <c r="AA155" s="130" t="str">
        <f t="shared" si="43"/>
        <v/>
      </c>
      <c r="AB155" s="403" t="str">
        <f t="shared" si="44"/>
        <v/>
      </c>
      <c r="AC155" s="130" t="str">
        <f t="shared" si="45"/>
        <v/>
      </c>
      <c r="AD155" s="461"/>
    </row>
    <row r="156" spans="2:30" ht="13.5" hidden="1" outlineLevel="1" thickBot="1" x14ac:dyDescent="0.25">
      <c r="B156" s="500"/>
      <c r="C156" s="501"/>
      <c r="D156" s="501"/>
      <c r="E156" s="501"/>
      <c r="F156" s="501"/>
      <c r="G156" s="501"/>
      <c r="H156" s="501"/>
      <c r="I156" s="501"/>
      <c r="J156" s="501"/>
      <c r="K156" s="502"/>
      <c r="L156" s="429" t="s">
        <v>120</v>
      </c>
      <c r="M156" s="257" t="str">
        <f>IF(LEN($C$5)&lt;=1,
    "",
    IF(
        OR($C$5="Overige (zorg-)instellingen",$C$5="Onderneming"),
        IF(Basisgegevens!$C$5="Ja",
            IFERROR(
                INDEX(Hulpsheets!$AO$3:$AR$18,
                    MATCH($C$9,Hulpsheets!$AN$3:$AN$18,0),
                    MATCH($C$6,Hulpsheets!$AO$3:$AR$3,0)
                ),
                ""
            ),
            IFERROR(
                INDEX(Hulpsheets!$AH$3:$AK$18,
                    MATCH($C$9,Hulpsheets!$AG$3:$AG$18,0),
                    MATCH($C$6,Hulpsheets!$AH$3:$AK$3,0)
                ),
                ""
            )
        ),
        IF($L156="Niet-economische activiteit",
            100%,
            IF(Basisgegevens!$C$5="Ja",
                IFERROR(
                    INDEX(Hulpsheets!$AO$3:$AR$18,
                        MATCH($C$9,Hulpsheets!$AN$3:$AN$18,0),
                        MATCH($C$6,Hulpsheets!$AO$3:$AR$3,0)
                    ),
                    ""
                ),
                IFERROR(
                    INDEX(Hulpsheets!$AH$3:$AK$18,
                        MATCH($C$9,Hulpsheets!$AG$3:$AG$18,0),
                        MATCH($C$6,Hulpsheets!$AH$3:$AK$3,0)
                    ),
                    ""
                )
            )
        )
    )
)</f>
        <v/>
      </c>
      <c r="N156" s="399"/>
      <c r="O156" s="77" t="str">
        <f t="shared" si="40"/>
        <v/>
      </c>
      <c r="P156" s="86" t="str">
        <f t="shared" si="41"/>
        <v/>
      </c>
      <c r="R156" s="404"/>
      <c r="S156" s="403" t="str">
        <f t="shared" si="46"/>
        <v/>
      </c>
      <c r="T156" s="130" t="str">
        <f t="shared" si="42"/>
        <v/>
      </c>
      <c r="U156" s="70"/>
      <c r="V156" s="404"/>
      <c r="W156" s="70"/>
      <c r="X156" s="404"/>
      <c r="Z156" s="403" t="str">
        <f t="shared" si="47"/>
        <v/>
      </c>
      <c r="AA156" s="130" t="str">
        <f t="shared" si="43"/>
        <v/>
      </c>
      <c r="AB156" s="403" t="str">
        <f t="shared" si="44"/>
        <v/>
      </c>
      <c r="AC156" s="130" t="str">
        <f t="shared" si="45"/>
        <v/>
      </c>
      <c r="AD156" s="461"/>
    </row>
    <row r="157" spans="2:30" ht="13.5" hidden="1" outlineLevel="1" thickBot="1" x14ac:dyDescent="0.25">
      <c r="B157" s="532"/>
      <c r="C157" s="533"/>
      <c r="D157" s="533"/>
      <c r="E157" s="533"/>
      <c r="F157" s="533"/>
      <c r="G157" s="533"/>
      <c r="H157" s="533"/>
      <c r="I157" s="533"/>
      <c r="J157" s="533"/>
      <c r="K157" s="534"/>
      <c r="L157" s="428" t="s">
        <v>120</v>
      </c>
      <c r="M157" s="427" t="str">
        <f>IF(LEN($C$5)&lt;=1,
    "",
    IF(
        OR($C$5="Overige (zorg-)instellingen",$C$5="Onderneming"),
        IF(Basisgegevens!$C$5="Ja",
            IFERROR(
                INDEX(Hulpsheets!$AO$3:$AR$18,
                    MATCH($C$9,Hulpsheets!$AN$3:$AN$18,0),
                    MATCH($C$6,Hulpsheets!$AO$3:$AR$3,0)
                ),
                ""
            ),
            IFERROR(
                INDEX(Hulpsheets!$AH$3:$AK$18,
                    MATCH($C$9,Hulpsheets!$AG$3:$AG$18,0),
                    MATCH($C$6,Hulpsheets!$AH$3:$AK$3,0)
                ),
                ""
            )
        ),
        IF($L157="Niet-economische activiteit",
            100%,
            IF(Basisgegevens!$C$5="Ja",
                IFERROR(
                    INDEX(Hulpsheets!$AO$3:$AR$18,
                        MATCH($C$9,Hulpsheets!$AN$3:$AN$18,0),
                        MATCH($C$6,Hulpsheets!$AO$3:$AR$3,0)
                    ),
                    ""
                ),
                IFERROR(
                    INDEX(Hulpsheets!$AH$3:$AK$18,
                        MATCH($C$9,Hulpsheets!$AG$3:$AG$18,0),
                        MATCH($C$6,Hulpsheets!$AH$3:$AK$3,0)
                    ),
                    ""
                )
            )
        )
    )
)</f>
        <v/>
      </c>
      <c r="N157" s="399"/>
      <c r="O157" s="87" t="str">
        <f t="shared" si="40"/>
        <v/>
      </c>
      <c r="P157" s="88" t="str">
        <f t="shared" si="41"/>
        <v/>
      </c>
      <c r="R157" s="405"/>
      <c r="S157" s="403" t="str">
        <f t="shared" si="46"/>
        <v/>
      </c>
      <c r="T157" s="365" t="str">
        <f t="shared" si="42"/>
        <v/>
      </c>
      <c r="U157" s="70"/>
      <c r="V157" s="405"/>
      <c r="W157" s="70"/>
      <c r="X157" s="405"/>
      <c r="Z157" s="403" t="str">
        <f t="shared" si="47"/>
        <v/>
      </c>
      <c r="AA157" s="365" t="str">
        <f t="shared" si="43"/>
        <v/>
      </c>
      <c r="AB157" s="403" t="str">
        <f t="shared" si="44"/>
        <v/>
      </c>
      <c r="AC157" s="365" t="str">
        <f t="shared" si="45"/>
        <v/>
      </c>
      <c r="AD157" s="461"/>
    </row>
    <row r="158" spans="2:30" ht="13.5" collapsed="1" thickBot="1" x14ac:dyDescent="0.25">
      <c r="B158" s="32"/>
      <c r="C158" s="32"/>
      <c r="D158" s="103"/>
      <c r="E158" s="110"/>
      <c r="F158" s="110"/>
      <c r="G158" s="111"/>
      <c r="H158" s="112"/>
      <c r="I158" s="29"/>
      <c r="J158" s="111"/>
      <c r="L158" s="418" t="s">
        <v>102</v>
      </c>
      <c r="M158" s="78"/>
      <c r="N158" s="101">
        <f>SUM(N133:N157)</f>
        <v>0</v>
      </c>
      <c r="O158" s="101">
        <f>SUM(O133:O157)</f>
        <v>0</v>
      </c>
      <c r="P158" s="101">
        <f>SUM(P133:P157)</f>
        <v>0</v>
      </c>
      <c r="Q158" s="29"/>
      <c r="R158" s="439">
        <f>SUM(R133:R157)</f>
        <v>0</v>
      </c>
      <c r="S158" s="102">
        <f>SUM(S133:S157)</f>
        <v>0</v>
      </c>
      <c r="T158" s="102">
        <f>SUM(T133:T157)</f>
        <v>0</v>
      </c>
      <c r="V158" s="439">
        <f>SUM(V133:V157)</f>
        <v>0</v>
      </c>
      <c r="W158" s="70"/>
      <c r="X158" s="439">
        <f>SUM(X133:X157)</f>
        <v>0</v>
      </c>
      <c r="Z158" s="102">
        <f>SUM(Z133:Z157)</f>
        <v>0</v>
      </c>
      <c r="AA158" s="102">
        <f>SUM(AA133:AA157)</f>
        <v>0</v>
      </c>
      <c r="AB158" s="102">
        <f>SUM(AB133:AB157)</f>
        <v>0</v>
      </c>
      <c r="AC158" s="102">
        <f>SUM(AC133:AC157)</f>
        <v>0</v>
      </c>
      <c r="AD158" s="100"/>
    </row>
    <row r="159" spans="2:30" ht="13.5" thickBot="1" x14ac:dyDescent="0.25">
      <c r="B159" s="32"/>
      <c r="C159" s="32"/>
      <c r="D159" s="103"/>
      <c r="E159" s="110"/>
      <c r="F159" s="110"/>
      <c r="G159" s="111"/>
      <c r="H159" s="112"/>
      <c r="I159" s="29"/>
      <c r="J159" s="111"/>
      <c r="W159" s="100"/>
      <c r="X159" s="100"/>
      <c r="AB159" s="100"/>
    </row>
    <row r="160" spans="2:30" ht="15" customHeight="1" thickBot="1" x14ac:dyDescent="0.25">
      <c r="B160" s="503" t="s">
        <v>124</v>
      </c>
      <c r="C160" s="503"/>
      <c r="D160" s="503"/>
      <c r="E160" s="503"/>
      <c r="F160" s="29"/>
      <c r="I160" s="29"/>
      <c r="P160" s="29"/>
      <c r="Q160" s="29"/>
      <c r="R160" s="406" t="s">
        <v>87</v>
      </c>
      <c r="S160" s="401"/>
      <c r="T160" s="402"/>
      <c r="U160" s="29"/>
      <c r="V160" s="498" t="s">
        <v>61</v>
      </c>
      <c r="W160" s="6"/>
      <c r="X160" s="498" t="s">
        <v>62</v>
      </c>
      <c r="Z160" s="412"/>
      <c r="AA160" s="413"/>
      <c r="AB160" s="412"/>
      <c r="AC160" s="413"/>
      <c r="AD160" s="463"/>
    </row>
    <row r="161" spans="1:30" ht="13.5" thickBot="1" x14ac:dyDescent="0.25">
      <c r="B161" s="106"/>
      <c r="C161" s="106"/>
      <c r="D161" s="107"/>
      <c r="E161" s="107"/>
      <c r="G161" s="107"/>
      <c r="H161" s="108"/>
      <c r="I161" s="95"/>
      <c r="J161" s="107"/>
      <c r="K161" s="107"/>
      <c r="L161" s="107"/>
      <c r="P161" s="29"/>
      <c r="Q161" s="29"/>
      <c r="R161" s="6"/>
      <c r="S161" s="6"/>
      <c r="T161" s="6"/>
      <c r="U161" s="29"/>
      <c r="V161" s="499"/>
      <c r="W161" s="6"/>
      <c r="X161" s="499"/>
      <c r="Z161" s="6"/>
      <c r="AA161" s="6"/>
      <c r="AB161" s="6"/>
      <c r="AC161" s="97"/>
      <c r="AD161" s="97"/>
    </row>
    <row r="162" spans="1:30" ht="21" customHeight="1" thickBot="1" x14ac:dyDescent="0.25">
      <c r="A162" s="120"/>
      <c r="B162" s="504" t="s">
        <v>109</v>
      </c>
      <c r="C162" s="505"/>
      <c r="D162" s="505"/>
      <c r="E162" s="505"/>
      <c r="F162" s="505"/>
      <c r="G162" s="505"/>
      <c r="H162" s="505"/>
      <c r="I162" s="505"/>
      <c r="J162" s="505"/>
      <c r="K162" s="506"/>
      <c r="L162" s="236" t="s">
        <v>235</v>
      </c>
      <c r="M162" s="143" t="s">
        <v>94</v>
      </c>
      <c r="N162" s="237" t="s">
        <v>66</v>
      </c>
      <c r="O162" s="237" t="s">
        <v>95</v>
      </c>
      <c r="P162" s="237" t="s">
        <v>96</v>
      </c>
      <c r="Q162" s="120"/>
      <c r="R162" s="239" t="s">
        <v>68</v>
      </c>
      <c r="S162" s="238" t="s">
        <v>97</v>
      </c>
      <c r="T162" s="93" t="s">
        <v>70</v>
      </c>
      <c r="U162" s="119"/>
      <c r="V162" s="239" t="s">
        <v>68</v>
      </c>
      <c r="W162" s="409"/>
      <c r="X162" s="239" t="s">
        <v>68</v>
      </c>
      <c r="Y162" s="120"/>
      <c r="Z162" s="238" t="s">
        <v>97</v>
      </c>
      <c r="AA162" s="238" t="s">
        <v>70</v>
      </c>
      <c r="AB162" s="238" t="s">
        <v>97</v>
      </c>
      <c r="AC162" s="238" t="s">
        <v>70</v>
      </c>
      <c r="AD162" s="118"/>
    </row>
    <row r="163" spans="1:30" x14ac:dyDescent="0.2">
      <c r="B163" s="507"/>
      <c r="C163" s="508"/>
      <c r="D163" s="508"/>
      <c r="E163" s="508"/>
      <c r="F163" s="508"/>
      <c r="G163" s="508"/>
      <c r="H163" s="508"/>
      <c r="I163" s="508"/>
      <c r="J163" s="508"/>
      <c r="K163" s="509"/>
      <c r="L163" s="429" t="s">
        <v>120</v>
      </c>
      <c r="M163" s="257" t="str">
        <f>IF(LEN($C$5)&lt;=1,
    "",
    IF(
        OR($C$5="Overige (zorg-)instellingen",$C$5="Onderneming"),
        IF(Basisgegevens!$C$5="Ja",
            IFERROR(
                INDEX(Hulpsheets!$AO$3:$AR$18,
                    MATCH($C$9,Hulpsheets!$AN$3:$AN$18,0),
                    MATCH($C$6,Hulpsheets!$AO$3:$AR$3,0)
                ),
                ""
            ),
            IFERROR(
                INDEX(Hulpsheets!$AH$3:$AK$18,
                    MATCH($C$9,Hulpsheets!$AG$3:$AG$18,0),
                    MATCH($C$6,Hulpsheets!$AH$3:$AK$3,0)
                ),
                ""
            )
        ),
        IF($L163="Niet-economische activiteit",
            100%,
            IF(Basisgegevens!$C$5="Ja",
                IFERROR(
                    INDEX(Hulpsheets!$AO$3:$AR$18,
                        MATCH($C$9,Hulpsheets!$AN$3:$AN$18,0),
                        MATCH($C$6,Hulpsheets!$AO$3:$AR$3,0)
                    ),
                    ""
                ),
                IFERROR(
                    INDEX(Hulpsheets!$AH$3:$AK$18,
                        MATCH($C$9,Hulpsheets!$AG$3:$AG$18,0),
                        MATCH($C$6,Hulpsheets!$AH$3:$AK$3,0)
                    ),
                    ""
                )
            )
        )
    )
)</f>
        <v/>
      </c>
      <c r="N163" s="398"/>
      <c r="O163" s="394" t="str">
        <f t="shared" ref="O163:O187" si="48">IFERROR(N163*M163,"")</f>
        <v/>
      </c>
      <c r="P163" s="85" t="str">
        <f t="shared" ref="P163:P187" si="49">IFERROR(N163-O163,"")</f>
        <v/>
      </c>
      <c r="R163" s="404"/>
      <c r="S163" s="403" t="str">
        <f>IFERROR($R163*(1-$M163),"")</f>
        <v/>
      </c>
      <c r="T163" s="130" t="str">
        <f t="shared" ref="T163:T187" si="50">IFERROR(R163-S163,"")</f>
        <v/>
      </c>
      <c r="U163" s="80"/>
      <c r="V163" s="404"/>
      <c r="W163" s="70"/>
      <c r="X163" s="404"/>
      <c r="Z163" s="403" t="str">
        <f>IFERROR($V163*(1-$M163),"")</f>
        <v/>
      </c>
      <c r="AA163" s="130" t="str">
        <f t="shared" ref="AA163:AA187" si="51">IFERROR(V163-Z163,"")</f>
        <v/>
      </c>
      <c r="AB163" s="403" t="str">
        <f t="shared" ref="AB163:AB187" si="52">IFERROR($X163*(1-$M163),"")</f>
        <v/>
      </c>
      <c r="AC163" s="130" t="str">
        <f t="shared" ref="AC163:AC187" si="53">IFERROR(X163-AB163,"")</f>
        <v/>
      </c>
      <c r="AD163" s="461"/>
    </row>
    <row r="164" spans="1:30" x14ac:dyDescent="0.2">
      <c r="B164" s="500"/>
      <c r="C164" s="501"/>
      <c r="D164" s="501"/>
      <c r="E164" s="501"/>
      <c r="F164" s="501"/>
      <c r="G164" s="501"/>
      <c r="H164" s="501"/>
      <c r="I164" s="501"/>
      <c r="J164" s="501"/>
      <c r="K164" s="502"/>
      <c r="L164" s="429" t="s">
        <v>120</v>
      </c>
      <c r="M164" s="257" t="str">
        <f>IF(LEN($C$5)&lt;=1,
    "",
    IF(
        OR($C$5="Overige (zorg-)instellingen",$C$5="Onderneming"),
        IF(Basisgegevens!$C$5="Ja",
            IFERROR(
                INDEX(Hulpsheets!$AO$3:$AR$18,
                    MATCH($C$9,Hulpsheets!$AN$3:$AN$18,0),
                    MATCH($C$6,Hulpsheets!$AO$3:$AR$3,0)
                ),
                ""
            ),
            IFERROR(
                INDEX(Hulpsheets!$AH$3:$AK$18,
                    MATCH($C$9,Hulpsheets!$AG$3:$AG$18,0),
                    MATCH($C$6,Hulpsheets!$AH$3:$AK$3,0)
                ),
                ""
            )
        ),
        IF($L164="Niet-economische activiteit",
            100%,
            IF(Basisgegevens!$C$5="Ja",
                IFERROR(
                    INDEX(Hulpsheets!$AO$3:$AR$18,
                        MATCH($C$9,Hulpsheets!$AN$3:$AN$18,0),
                        MATCH($C$6,Hulpsheets!$AO$3:$AR$3,0)
                    ),
                    ""
                ),
                IFERROR(
                    INDEX(Hulpsheets!$AH$3:$AK$18,
                        MATCH($C$9,Hulpsheets!$AG$3:$AG$18,0),
                        MATCH($C$6,Hulpsheets!$AH$3:$AK$3,0)
                    ),
                    ""
                )
            )
        )
    )
)</f>
        <v/>
      </c>
      <c r="N164" s="399"/>
      <c r="O164" s="395" t="str">
        <f t="shared" si="48"/>
        <v/>
      </c>
      <c r="P164" s="86" t="str">
        <f t="shared" si="49"/>
        <v/>
      </c>
      <c r="R164" s="404"/>
      <c r="S164" s="403" t="str">
        <f t="shared" ref="S164:S187" si="54">IFERROR($R164*(1-$M164),"")</f>
        <v/>
      </c>
      <c r="T164" s="130" t="str">
        <f t="shared" si="50"/>
        <v/>
      </c>
      <c r="U164" s="70"/>
      <c r="V164" s="404"/>
      <c r="W164" s="70"/>
      <c r="X164" s="404"/>
      <c r="Z164" s="403" t="str">
        <f t="shared" ref="Z164:Z187" si="55">IFERROR($V164*(1-$M164),"")</f>
        <v/>
      </c>
      <c r="AA164" s="130" t="str">
        <f t="shared" si="51"/>
        <v/>
      </c>
      <c r="AB164" s="403" t="str">
        <f t="shared" si="52"/>
        <v/>
      </c>
      <c r="AC164" s="130" t="str">
        <f t="shared" si="53"/>
        <v/>
      </c>
      <c r="AD164" s="461"/>
    </row>
    <row r="165" spans="1:30" x14ac:dyDescent="0.2">
      <c r="B165" s="500"/>
      <c r="C165" s="501"/>
      <c r="D165" s="501"/>
      <c r="E165" s="501"/>
      <c r="F165" s="501"/>
      <c r="G165" s="501"/>
      <c r="H165" s="501"/>
      <c r="I165" s="501"/>
      <c r="J165" s="501"/>
      <c r="K165" s="502"/>
      <c r="L165" s="429" t="s">
        <v>120</v>
      </c>
      <c r="M165" s="257" t="str">
        <f>IF(LEN($C$5)&lt;=1,
    "",
    IF(
        OR($C$5="Overige (zorg-)instellingen",$C$5="Onderneming"),
        IF(Basisgegevens!$C$5="Ja",
            IFERROR(
                INDEX(Hulpsheets!$AO$3:$AR$18,
                    MATCH($C$9,Hulpsheets!$AN$3:$AN$18,0),
                    MATCH($C$6,Hulpsheets!$AO$3:$AR$3,0)
                ),
                ""
            ),
            IFERROR(
                INDEX(Hulpsheets!$AH$3:$AK$18,
                    MATCH($C$9,Hulpsheets!$AG$3:$AG$18,0),
                    MATCH($C$6,Hulpsheets!$AH$3:$AK$3,0)
                ),
                ""
            )
        ),
        IF($L165="Niet-economische activiteit",
            100%,
            IF(Basisgegevens!$C$5="Ja",
                IFERROR(
                    INDEX(Hulpsheets!$AO$3:$AR$18,
                        MATCH($C$9,Hulpsheets!$AN$3:$AN$18,0),
                        MATCH($C$6,Hulpsheets!$AO$3:$AR$3,0)
                    ),
                    ""
                ),
                IFERROR(
                    INDEX(Hulpsheets!$AH$3:$AK$18,
                        MATCH($C$9,Hulpsheets!$AG$3:$AG$18,0),
                        MATCH($C$6,Hulpsheets!$AH$3:$AK$3,0)
                    ),
                    ""
                )
            )
        )
    )
)</f>
        <v/>
      </c>
      <c r="N165" s="399"/>
      <c r="O165" s="395" t="str">
        <f t="shared" si="48"/>
        <v/>
      </c>
      <c r="P165" s="86" t="str">
        <f t="shared" si="49"/>
        <v/>
      </c>
      <c r="R165" s="404"/>
      <c r="S165" s="403" t="str">
        <f t="shared" si="54"/>
        <v/>
      </c>
      <c r="T165" s="130" t="str">
        <f t="shared" si="50"/>
        <v/>
      </c>
      <c r="U165" s="70"/>
      <c r="V165" s="404"/>
      <c r="W165" s="70"/>
      <c r="X165" s="404"/>
      <c r="Z165" s="403" t="str">
        <f t="shared" si="55"/>
        <v/>
      </c>
      <c r="AA165" s="130" t="str">
        <f t="shared" si="51"/>
        <v/>
      </c>
      <c r="AB165" s="403" t="str">
        <f t="shared" si="52"/>
        <v/>
      </c>
      <c r="AC165" s="130" t="str">
        <f t="shared" si="53"/>
        <v/>
      </c>
      <c r="AD165" s="461"/>
    </row>
    <row r="166" spans="1:30" x14ac:dyDescent="0.2">
      <c r="B166" s="500"/>
      <c r="C166" s="501"/>
      <c r="D166" s="501"/>
      <c r="E166" s="501"/>
      <c r="F166" s="501"/>
      <c r="G166" s="501"/>
      <c r="H166" s="501"/>
      <c r="I166" s="501"/>
      <c r="J166" s="501"/>
      <c r="K166" s="502"/>
      <c r="L166" s="429" t="s">
        <v>120</v>
      </c>
      <c r="M166" s="257" t="str">
        <f>IF(LEN($C$5)&lt;=1,
    "",
    IF(
        OR($C$5="Overige (zorg-)instellingen",$C$5="Onderneming"),
        IF(Basisgegevens!$C$5="Ja",
            IFERROR(
                INDEX(Hulpsheets!$AO$3:$AR$18,
                    MATCH($C$9,Hulpsheets!$AN$3:$AN$18,0),
                    MATCH($C$6,Hulpsheets!$AO$3:$AR$3,0)
                ),
                ""
            ),
            IFERROR(
                INDEX(Hulpsheets!$AH$3:$AK$18,
                    MATCH($C$9,Hulpsheets!$AG$3:$AG$18,0),
                    MATCH($C$6,Hulpsheets!$AH$3:$AK$3,0)
                ),
                ""
            )
        ),
        IF($L166="Niet-economische activiteit",
            100%,
            IF(Basisgegevens!$C$5="Ja",
                IFERROR(
                    INDEX(Hulpsheets!$AO$3:$AR$18,
                        MATCH($C$9,Hulpsheets!$AN$3:$AN$18,0),
                        MATCH($C$6,Hulpsheets!$AO$3:$AR$3,0)
                    ),
                    ""
                ),
                IFERROR(
                    INDEX(Hulpsheets!$AH$3:$AK$18,
                        MATCH($C$9,Hulpsheets!$AG$3:$AG$18,0),
                        MATCH($C$6,Hulpsheets!$AH$3:$AK$3,0)
                    ),
                    ""
                )
            )
        )
    )
)</f>
        <v/>
      </c>
      <c r="N166" s="399"/>
      <c r="O166" s="395" t="str">
        <f t="shared" si="48"/>
        <v/>
      </c>
      <c r="P166" s="86" t="str">
        <f t="shared" si="49"/>
        <v/>
      </c>
      <c r="R166" s="404"/>
      <c r="S166" s="403" t="str">
        <f t="shared" si="54"/>
        <v/>
      </c>
      <c r="T166" s="130" t="str">
        <f t="shared" si="50"/>
        <v/>
      </c>
      <c r="U166" s="70"/>
      <c r="V166" s="404"/>
      <c r="W166" s="70"/>
      <c r="X166" s="404"/>
      <c r="Z166" s="403" t="str">
        <f t="shared" si="55"/>
        <v/>
      </c>
      <c r="AA166" s="130" t="str">
        <f t="shared" si="51"/>
        <v/>
      </c>
      <c r="AB166" s="403" t="str">
        <f t="shared" si="52"/>
        <v/>
      </c>
      <c r="AC166" s="130" t="str">
        <f t="shared" si="53"/>
        <v/>
      </c>
      <c r="AD166" s="461"/>
    </row>
    <row r="167" spans="1:30" x14ac:dyDescent="0.2">
      <c r="B167" s="500"/>
      <c r="C167" s="501"/>
      <c r="D167" s="501"/>
      <c r="E167" s="501"/>
      <c r="F167" s="501"/>
      <c r="G167" s="501"/>
      <c r="H167" s="501"/>
      <c r="I167" s="501"/>
      <c r="J167" s="501"/>
      <c r="K167" s="502"/>
      <c r="L167" s="429" t="s">
        <v>120</v>
      </c>
      <c r="M167" s="257" t="str">
        <f>IF(LEN($C$5)&lt;=1,
    "",
    IF(
        OR($C$5="Overige (zorg-)instellingen",$C$5="Onderneming"),
        IF(Basisgegevens!$C$5="Ja",
            IFERROR(
                INDEX(Hulpsheets!$AO$3:$AR$18,
                    MATCH($C$9,Hulpsheets!$AN$3:$AN$18,0),
                    MATCH($C$6,Hulpsheets!$AO$3:$AR$3,0)
                ),
                ""
            ),
            IFERROR(
                INDEX(Hulpsheets!$AH$3:$AK$18,
                    MATCH($C$9,Hulpsheets!$AG$3:$AG$18,0),
                    MATCH($C$6,Hulpsheets!$AH$3:$AK$3,0)
                ),
                ""
            )
        ),
        IF($L167="Niet-economische activiteit",
            100%,
            IF(Basisgegevens!$C$5="Ja",
                IFERROR(
                    INDEX(Hulpsheets!$AO$3:$AR$18,
                        MATCH($C$9,Hulpsheets!$AN$3:$AN$18,0),
                        MATCH($C$6,Hulpsheets!$AO$3:$AR$3,0)
                    ),
                    ""
                ),
                IFERROR(
                    INDEX(Hulpsheets!$AH$3:$AK$18,
                        MATCH($C$9,Hulpsheets!$AG$3:$AG$18,0),
                        MATCH($C$6,Hulpsheets!$AH$3:$AK$3,0)
                    ),
                    ""
                )
            )
        )
    )
)</f>
        <v/>
      </c>
      <c r="N167" s="399"/>
      <c r="O167" s="395" t="str">
        <f t="shared" si="48"/>
        <v/>
      </c>
      <c r="P167" s="86" t="str">
        <f t="shared" si="49"/>
        <v/>
      </c>
      <c r="R167" s="404"/>
      <c r="S167" s="403" t="str">
        <f t="shared" si="54"/>
        <v/>
      </c>
      <c r="T167" s="130" t="str">
        <f t="shared" si="50"/>
        <v/>
      </c>
      <c r="U167" s="70"/>
      <c r="V167" s="404"/>
      <c r="W167" s="70"/>
      <c r="X167" s="404"/>
      <c r="Z167" s="403" t="str">
        <f t="shared" si="55"/>
        <v/>
      </c>
      <c r="AA167" s="130" t="str">
        <f t="shared" si="51"/>
        <v/>
      </c>
      <c r="AB167" s="403" t="str">
        <f t="shared" si="52"/>
        <v/>
      </c>
      <c r="AC167" s="130" t="str">
        <f t="shared" si="53"/>
        <v/>
      </c>
      <c r="AD167" s="461"/>
    </row>
    <row r="168" spans="1:30" x14ac:dyDescent="0.2">
      <c r="B168" s="500"/>
      <c r="C168" s="501"/>
      <c r="D168" s="501"/>
      <c r="E168" s="501"/>
      <c r="F168" s="501"/>
      <c r="G168" s="501"/>
      <c r="H168" s="501"/>
      <c r="I168" s="501"/>
      <c r="J168" s="501"/>
      <c r="K168" s="502"/>
      <c r="L168" s="429" t="s">
        <v>120</v>
      </c>
      <c r="M168" s="257" t="str">
        <f>IF(LEN($C$5)&lt;=1,
    "",
    IF(
        OR($C$5="Overige (zorg-)instellingen",$C$5="Onderneming"),
        IF(Basisgegevens!$C$5="Ja",
            IFERROR(
                INDEX(Hulpsheets!$AO$3:$AR$18,
                    MATCH($C$9,Hulpsheets!$AN$3:$AN$18,0),
                    MATCH($C$6,Hulpsheets!$AO$3:$AR$3,0)
                ),
                ""
            ),
            IFERROR(
                INDEX(Hulpsheets!$AH$3:$AK$18,
                    MATCH($C$9,Hulpsheets!$AG$3:$AG$18,0),
                    MATCH($C$6,Hulpsheets!$AH$3:$AK$3,0)
                ),
                ""
            )
        ),
        IF($L168="Niet-economische activiteit",
            100%,
            IF(Basisgegevens!$C$5="Ja",
                IFERROR(
                    INDEX(Hulpsheets!$AO$3:$AR$18,
                        MATCH($C$9,Hulpsheets!$AN$3:$AN$18,0),
                        MATCH($C$6,Hulpsheets!$AO$3:$AR$3,0)
                    ),
                    ""
                ),
                IFERROR(
                    INDEX(Hulpsheets!$AH$3:$AK$18,
                        MATCH($C$9,Hulpsheets!$AG$3:$AG$18,0),
                        MATCH($C$6,Hulpsheets!$AH$3:$AK$3,0)
                    ),
                    ""
                )
            )
        )
    )
)</f>
        <v/>
      </c>
      <c r="N168" s="399"/>
      <c r="O168" s="395" t="str">
        <f t="shared" si="48"/>
        <v/>
      </c>
      <c r="P168" s="86" t="str">
        <f t="shared" si="49"/>
        <v/>
      </c>
      <c r="R168" s="404"/>
      <c r="S168" s="403" t="str">
        <f t="shared" si="54"/>
        <v/>
      </c>
      <c r="T168" s="130" t="str">
        <f t="shared" si="50"/>
        <v/>
      </c>
      <c r="U168" s="70"/>
      <c r="V168" s="404"/>
      <c r="W168" s="70"/>
      <c r="X168" s="404"/>
      <c r="Z168" s="403" t="str">
        <f t="shared" si="55"/>
        <v/>
      </c>
      <c r="AA168" s="130" t="str">
        <f t="shared" si="51"/>
        <v/>
      </c>
      <c r="AB168" s="403" t="str">
        <f t="shared" si="52"/>
        <v/>
      </c>
      <c r="AC168" s="130" t="str">
        <f t="shared" si="53"/>
        <v/>
      </c>
      <c r="AD168" s="461"/>
    </row>
    <row r="169" spans="1:30" x14ac:dyDescent="0.2">
      <c r="B169" s="500"/>
      <c r="C169" s="501"/>
      <c r="D169" s="501"/>
      <c r="E169" s="501"/>
      <c r="F169" s="501"/>
      <c r="G169" s="501"/>
      <c r="H169" s="501"/>
      <c r="I169" s="501"/>
      <c r="J169" s="501"/>
      <c r="K169" s="502"/>
      <c r="L169" s="429" t="s">
        <v>120</v>
      </c>
      <c r="M169" s="257" t="str">
        <f>IF(LEN($C$5)&lt;=1,
    "",
    IF(
        OR($C$5="Overige (zorg-)instellingen",$C$5="Onderneming"),
        IF(Basisgegevens!$C$5="Ja",
            IFERROR(
                INDEX(Hulpsheets!$AO$3:$AR$18,
                    MATCH($C$9,Hulpsheets!$AN$3:$AN$18,0),
                    MATCH($C$6,Hulpsheets!$AO$3:$AR$3,0)
                ),
                ""
            ),
            IFERROR(
                INDEX(Hulpsheets!$AH$3:$AK$18,
                    MATCH($C$9,Hulpsheets!$AG$3:$AG$18,0),
                    MATCH($C$6,Hulpsheets!$AH$3:$AK$3,0)
                ),
                ""
            )
        ),
        IF($L169="Niet-economische activiteit",
            100%,
            IF(Basisgegevens!$C$5="Ja",
                IFERROR(
                    INDEX(Hulpsheets!$AO$3:$AR$18,
                        MATCH($C$9,Hulpsheets!$AN$3:$AN$18,0),
                        MATCH($C$6,Hulpsheets!$AO$3:$AR$3,0)
                    ),
                    ""
                ),
                IFERROR(
                    INDEX(Hulpsheets!$AH$3:$AK$18,
                        MATCH($C$9,Hulpsheets!$AG$3:$AG$18,0),
                        MATCH($C$6,Hulpsheets!$AH$3:$AK$3,0)
                    ),
                    ""
                )
            )
        )
    )
)</f>
        <v/>
      </c>
      <c r="N169" s="399"/>
      <c r="O169" s="395" t="str">
        <f t="shared" si="48"/>
        <v/>
      </c>
      <c r="P169" s="86" t="str">
        <f t="shared" si="49"/>
        <v/>
      </c>
      <c r="R169" s="404"/>
      <c r="S169" s="403" t="str">
        <f t="shared" si="54"/>
        <v/>
      </c>
      <c r="T169" s="130" t="str">
        <f t="shared" si="50"/>
        <v/>
      </c>
      <c r="U169" s="70"/>
      <c r="V169" s="404"/>
      <c r="W169" s="70"/>
      <c r="X169" s="404"/>
      <c r="Z169" s="403" t="str">
        <f t="shared" si="55"/>
        <v/>
      </c>
      <c r="AA169" s="130" t="str">
        <f t="shared" si="51"/>
        <v/>
      </c>
      <c r="AB169" s="403" t="str">
        <f t="shared" si="52"/>
        <v/>
      </c>
      <c r="AC169" s="130" t="str">
        <f t="shared" si="53"/>
        <v/>
      </c>
      <c r="AD169" s="461"/>
    </row>
    <row r="170" spans="1:30" x14ac:dyDescent="0.2">
      <c r="B170" s="500"/>
      <c r="C170" s="501"/>
      <c r="D170" s="501"/>
      <c r="E170" s="501"/>
      <c r="F170" s="501"/>
      <c r="G170" s="501"/>
      <c r="H170" s="501"/>
      <c r="I170" s="501"/>
      <c r="J170" s="501"/>
      <c r="K170" s="502"/>
      <c r="L170" s="429" t="s">
        <v>120</v>
      </c>
      <c r="M170" s="257" t="str">
        <f>IF(LEN($C$5)&lt;=1,
    "",
    IF(
        OR($C$5="Overige (zorg-)instellingen",$C$5="Onderneming"),
        IF(Basisgegevens!$C$5="Ja",
            IFERROR(
                INDEX(Hulpsheets!$AO$3:$AR$18,
                    MATCH($C$9,Hulpsheets!$AN$3:$AN$18,0),
                    MATCH($C$6,Hulpsheets!$AO$3:$AR$3,0)
                ),
                ""
            ),
            IFERROR(
                INDEX(Hulpsheets!$AH$3:$AK$18,
                    MATCH($C$9,Hulpsheets!$AG$3:$AG$18,0),
                    MATCH($C$6,Hulpsheets!$AH$3:$AK$3,0)
                ),
                ""
            )
        ),
        IF($L170="Niet-economische activiteit",
            100%,
            IF(Basisgegevens!$C$5="Ja",
                IFERROR(
                    INDEX(Hulpsheets!$AO$3:$AR$18,
                        MATCH($C$9,Hulpsheets!$AN$3:$AN$18,0),
                        MATCH($C$6,Hulpsheets!$AO$3:$AR$3,0)
                    ),
                    ""
                ),
                IFERROR(
                    INDEX(Hulpsheets!$AH$3:$AK$18,
                        MATCH($C$9,Hulpsheets!$AG$3:$AG$18,0),
                        MATCH($C$6,Hulpsheets!$AH$3:$AK$3,0)
                    ),
                    ""
                )
            )
        )
    )
)</f>
        <v/>
      </c>
      <c r="N170" s="399"/>
      <c r="O170" s="395" t="str">
        <f t="shared" si="48"/>
        <v/>
      </c>
      <c r="P170" s="86" t="str">
        <f t="shared" si="49"/>
        <v/>
      </c>
      <c r="R170" s="404"/>
      <c r="S170" s="403" t="str">
        <f t="shared" si="54"/>
        <v/>
      </c>
      <c r="T170" s="130" t="str">
        <f t="shared" si="50"/>
        <v/>
      </c>
      <c r="U170" s="70"/>
      <c r="V170" s="404"/>
      <c r="W170" s="70"/>
      <c r="X170" s="404"/>
      <c r="Z170" s="403" t="str">
        <f t="shared" si="55"/>
        <v/>
      </c>
      <c r="AA170" s="130" t="str">
        <f t="shared" si="51"/>
        <v/>
      </c>
      <c r="AB170" s="403" t="str">
        <f t="shared" si="52"/>
        <v/>
      </c>
      <c r="AC170" s="130" t="str">
        <f t="shared" si="53"/>
        <v/>
      </c>
      <c r="AD170" s="461"/>
    </row>
    <row r="171" spans="1:30" x14ac:dyDescent="0.2">
      <c r="B171" s="500"/>
      <c r="C171" s="501"/>
      <c r="D171" s="501"/>
      <c r="E171" s="501"/>
      <c r="F171" s="501"/>
      <c r="G171" s="501"/>
      <c r="H171" s="501"/>
      <c r="I171" s="501"/>
      <c r="J171" s="501"/>
      <c r="K171" s="502"/>
      <c r="L171" s="429" t="s">
        <v>120</v>
      </c>
      <c r="M171" s="257" t="str">
        <f>IF(LEN($C$5)&lt;=1,
    "",
    IF(
        OR($C$5="Overige (zorg-)instellingen",$C$5="Onderneming"),
        IF(Basisgegevens!$C$5="Ja",
            IFERROR(
                INDEX(Hulpsheets!$AO$3:$AR$18,
                    MATCH($C$9,Hulpsheets!$AN$3:$AN$18,0),
                    MATCH($C$6,Hulpsheets!$AO$3:$AR$3,0)
                ),
                ""
            ),
            IFERROR(
                INDEX(Hulpsheets!$AH$3:$AK$18,
                    MATCH($C$9,Hulpsheets!$AG$3:$AG$18,0),
                    MATCH($C$6,Hulpsheets!$AH$3:$AK$3,0)
                ),
                ""
            )
        ),
        IF($L171="Niet-economische activiteit",
            100%,
            IF(Basisgegevens!$C$5="Ja",
                IFERROR(
                    INDEX(Hulpsheets!$AO$3:$AR$18,
                        MATCH($C$9,Hulpsheets!$AN$3:$AN$18,0),
                        MATCH($C$6,Hulpsheets!$AO$3:$AR$3,0)
                    ),
                    ""
                ),
                IFERROR(
                    INDEX(Hulpsheets!$AH$3:$AK$18,
                        MATCH($C$9,Hulpsheets!$AG$3:$AG$18,0),
                        MATCH($C$6,Hulpsheets!$AH$3:$AK$3,0)
                    ),
                    ""
                )
            )
        )
    )
)</f>
        <v/>
      </c>
      <c r="N171" s="399"/>
      <c r="O171" s="395" t="str">
        <f t="shared" si="48"/>
        <v/>
      </c>
      <c r="P171" s="86" t="str">
        <f t="shared" si="49"/>
        <v/>
      </c>
      <c r="R171" s="404"/>
      <c r="S171" s="403" t="str">
        <f t="shared" si="54"/>
        <v/>
      </c>
      <c r="T171" s="130" t="str">
        <f t="shared" si="50"/>
        <v/>
      </c>
      <c r="U171" s="70"/>
      <c r="V171" s="404"/>
      <c r="W171" s="70"/>
      <c r="X171" s="404"/>
      <c r="Z171" s="403" t="str">
        <f t="shared" si="55"/>
        <v/>
      </c>
      <c r="AA171" s="130" t="str">
        <f t="shared" si="51"/>
        <v/>
      </c>
      <c r="AB171" s="403" t="str">
        <f t="shared" si="52"/>
        <v/>
      </c>
      <c r="AC171" s="130" t="str">
        <f t="shared" si="53"/>
        <v/>
      </c>
      <c r="AD171" s="461"/>
    </row>
    <row r="172" spans="1:30" x14ac:dyDescent="0.2">
      <c r="B172" s="500"/>
      <c r="C172" s="501"/>
      <c r="D172" s="501"/>
      <c r="E172" s="501"/>
      <c r="F172" s="501"/>
      <c r="G172" s="501"/>
      <c r="H172" s="501"/>
      <c r="I172" s="501"/>
      <c r="J172" s="501"/>
      <c r="K172" s="502"/>
      <c r="L172" s="429" t="s">
        <v>120</v>
      </c>
      <c r="M172" s="257" t="str">
        <f>IF(LEN($C$5)&lt;=1,
    "",
    IF(
        OR($C$5="Overige (zorg-)instellingen",$C$5="Onderneming"),
        IF(Basisgegevens!$C$5="Ja",
            IFERROR(
                INDEX(Hulpsheets!$AO$3:$AR$18,
                    MATCH($C$9,Hulpsheets!$AN$3:$AN$18,0),
                    MATCH($C$6,Hulpsheets!$AO$3:$AR$3,0)
                ),
                ""
            ),
            IFERROR(
                INDEX(Hulpsheets!$AH$3:$AK$18,
                    MATCH($C$9,Hulpsheets!$AG$3:$AG$18,0),
                    MATCH($C$6,Hulpsheets!$AH$3:$AK$3,0)
                ),
                ""
            )
        ),
        IF($L172="Niet-economische activiteit",
            100%,
            IF(Basisgegevens!$C$5="Ja",
                IFERROR(
                    INDEX(Hulpsheets!$AO$3:$AR$18,
                        MATCH($C$9,Hulpsheets!$AN$3:$AN$18,0),
                        MATCH($C$6,Hulpsheets!$AO$3:$AR$3,0)
                    ),
                    ""
                ),
                IFERROR(
                    INDEX(Hulpsheets!$AH$3:$AK$18,
                        MATCH($C$9,Hulpsheets!$AG$3:$AG$18,0),
                        MATCH($C$6,Hulpsheets!$AH$3:$AK$3,0)
                    ),
                    ""
                )
            )
        )
    )
)</f>
        <v/>
      </c>
      <c r="N172" s="399"/>
      <c r="O172" s="395" t="str">
        <f t="shared" si="48"/>
        <v/>
      </c>
      <c r="P172" s="86" t="str">
        <f t="shared" si="49"/>
        <v/>
      </c>
      <c r="R172" s="404"/>
      <c r="S172" s="403" t="str">
        <f t="shared" si="54"/>
        <v/>
      </c>
      <c r="T172" s="130" t="str">
        <f t="shared" si="50"/>
        <v/>
      </c>
      <c r="U172" s="70"/>
      <c r="V172" s="404"/>
      <c r="W172" s="70"/>
      <c r="X172" s="404"/>
      <c r="Z172" s="403" t="str">
        <f t="shared" si="55"/>
        <v/>
      </c>
      <c r="AA172" s="130" t="str">
        <f t="shared" si="51"/>
        <v/>
      </c>
      <c r="AB172" s="403" t="str">
        <f t="shared" si="52"/>
        <v/>
      </c>
      <c r="AC172" s="130" t="str">
        <f t="shared" si="53"/>
        <v/>
      </c>
      <c r="AD172" s="461"/>
    </row>
    <row r="173" spans="1:30" x14ac:dyDescent="0.2">
      <c r="B173" s="500"/>
      <c r="C173" s="501"/>
      <c r="D173" s="501"/>
      <c r="E173" s="501"/>
      <c r="F173" s="501"/>
      <c r="G173" s="501"/>
      <c r="H173" s="501"/>
      <c r="I173" s="501"/>
      <c r="J173" s="501"/>
      <c r="K173" s="502"/>
      <c r="L173" s="429" t="s">
        <v>120</v>
      </c>
      <c r="M173" s="257" t="str">
        <f>IF(LEN($C$5)&lt;=1,
    "",
    IF(
        OR($C$5="Overige (zorg-)instellingen",$C$5="Onderneming"),
        IF(Basisgegevens!$C$5="Ja",
            IFERROR(
                INDEX(Hulpsheets!$AO$3:$AR$18,
                    MATCH($C$9,Hulpsheets!$AN$3:$AN$18,0),
                    MATCH($C$6,Hulpsheets!$AO$3:$AR$3,0)
                ),
                ""
            ),
            IFERROR(
                INDEX(Hulpsheets!$AH$3:$AK$18,
                    MATCH($C$9,Hulpsheets!$AG$3:$AG$18,0),
                    MATCH($C$6,Hulpsheets!$AH$3:$AK$3,0)
                ),
                ""
            )
        ),
        IF($L173="Niet-economische activiteit",
            100%,
            IF(Basisgegevens!$C$5="Ja",
                IFERROR(
                    INDEX(Hulpsheets!$AO$3:$AR$18,
                        MATCH($C$9,Hulpsheets!$AN$3:$AN$18,0),
                        MATCH($C$6,Hulpsheets!$AO$3:$AR$3,0)
                    ),
                    ""
                ),
                IFERROR(
                    INDEX(Hulpsheets!$AH$3:$AK$18,
                        MATCH($C$9,Hulpsheets!$AG$3:$AG$18,0),
                        MATCH($C$6,Hulpsheets!$AH$3:$AK$3,0)
                    ),
                    ""
                )
            )
        )
    )
)</f>
        <v/>
      </c>
      <c r="N173" s="399"/>
      <c r="O173" s="395" t="str">
        <f t="shared" si="48"/>
        <v/>
      </c>
      <c r="P173" s="86" t="str">
        <f t="shared" si="49"/>
        <v/>
      </c>
      <c r="R173" s="404"/>
      <c r="S173" s="403" t="str">
        <f t="shared" si="54"/>
        <v/>
      </c>
      <c r="T173" s="130" t="str">
        <f t="shared" si="50"/>
        <v/>
      </c>
      <c r="U173" s="70"/>
      <c r="V173" s="404"/>
      <c r="W173" s="70"/>
      <c r="X173" s="404"/>
      <c r="Z173" s="403" t="str">
        <f t="shared" si="55"/>
        <v/>
      </c>
      <c r="AA173" s="130" t="str">
        <f t="shared" si="51"/>
        <v/>
      </c>
      <c r="AB173" s="403" t="str">
        <f t="shared" si="52"/>
        <v/>
      </c>
      <c r="AC173" s="130" t="str">
        <f t="shared" si="53"/>
        <v/>
      </c>
      <c r="AD173" s="461"/>
    </row>
    <row r="174" spans="1:30" x14ac:dyDescent="0.2">
      <c r="B174" s="500"/>
      <c r="C174" s="501"/>
      <c r="D174" s="501"/>
      <c r="E174" s="501"/>
      <c r="F174" s="501"/>
      <c r="G174" s="501"/>
      <c r="H174" s="501"/>
      <c r="I174" s="501"/>
      <c r="J174" s="501"/>
      <c r="K174" s="502"/>
      <c r="L174" s="429" t="s">
        <v>120</v>
      </c>
      <c r="M174" s="257" t="str">
        <f>IF(LEN($C$5)&lt;=1,
    "",
    IF(
        OR($C$5="Overige (zorg-)instellingen",$C$5="Onderneming"),
        IF(Basisgegevens!$C$5="Ja",
            IFERROR(
                INDEX(Hulpsheets!$AO$3:$AR$18,
                    MATCH($C$9,Hulpsheets!$AN$3:$AN$18,0),
                    MATCH($C$6,Hulpsheets!$AO$3:$AR$3,0)
                ),
                ""
            ),
            IFERROR(
                INDEX(Hulpsheets!$AH$3:$AK$18,
                    MATCH($C$9,Hulpsheets!$AG$3:$AG$18,0),
                    MATCH($C$6,Hulpsheets!$AH$3:$AK$3,0)
                ),
                ""
            )
        ),
        IF($L174="Niet-economische activiteit",
            100%,
            IF(Basisgegevens!$C$5="Ja",
                IFERROR(
                    INDEX(Hulpsheets!$AO$3:$AR$18,
                        MATCH($C$9,Hulpsheets!$AN$3:$AN$18,0),
                        MATCH($C$6,Hulpsheets!$AO$3:$AR$3,0)
                    ),
                    ""
                ),
                IFERROR(
                    INDEX(Hulpsheets!$AH$3:$AK$18,
                        MATCH($C$9,Hulpsheets!$AG$3:$AG$18,0),
                        MATCH($C$6,Hulpsheets!$AH$3:$AK$3,0)
                    ),
                    ""
                )
            )
        )
    )
)</f>
        <v/>
      </c>
      <c r="N174" s="399"/>
      <c r="O174" s="395" t="str">
        <f t="shared" si="48"/>
        <v/>
      </c>
      <c r="P174" s="86" t="str">
        <f t="shared" si="49"/>
        <v/>
      </c>
      <c r="R174" s="404"/>
      <c r="S174" s="403" t="str">
        <f t="shared" si="54"/>
        <v/>
      </c>
      <c r="T174" s="130" t="str">
        <f t="shared" si="50"/>
        <v/>
      </c>
      <c r="U174" s="70"/>
      <c r="V174" s="404"/>
      <c r="W174" s="70"/>
      <c r="X174" s="404"/>
      <c r="Z174" s="403" t="str">
        <f t="shared" si="55"/>
        <v/>
      </c>
      <c r="AA174" s="130" t="str">
        <f t="shared" si="51"/>
        <v/>
      </c>
      <c r="AB174" s="403" t="str">
        <f t="shared" si="52"/>
        <v/>
      </c>
      <c r="AC174" s="130" t="str">
        <f t="shared" si="53"/>
        <v/>
      </c>
      <c r="AD174" s="461"/>
    </row>
    <row r="175" spans="1:30" x14ac:dyDescent="0.2">
      <c r="B175" s="500"/>
      <c r="C175" s="501"/>
      <c r="D175" s="501"/>
      <c r="E175" s="501"/>
      <c r="F175" s="501"/>
      <c r="G175" s="501"/>
      <c r="H175" s="501"/>
      <c r="I175" s="501"/>
      <c r="J175" s="501"/>
      <c r="K175" s="502"/>
      <c r="L175" s="429" t="s">
        <v>120</v>
      </c>
      <c r="M175" s="257" t="str">
        <f>IF(LEN($C$5)&lt;=1,
    "",
    IF(
        OR($C$5="Overige (zorg-)instellingen",$C$5="Onderneming"),
        IF(Basisgegevens!$C$5="Ja",
            IFERROR(
                INDEX(Hulpsheets!$AO$3:$AR$18,
                    MATCH($C$9,Hulpsheets!$AN$3:$AN$18,0),
                    MATCH($C$6,Hulpsheets!$AO$3:$AR$3,0)
                ),
                ""
            ),
            IFERROR(
                INDEX(Hulpsheets!$AH$3:$AK$18,
                    MATCH($C$9,Hulpsheets!$AG$3:$AG$18,0),
                    MATCH($C$6,Hulpsheets!$AH$3:$AK$3,0)
                ),
                ""
            )
        ),
        IF($L175="Niet-economische activiteit",
            100%,
            IF(Basisgegevens!$C$5="Ja",
                IFERROR(
                    INDEX(Hulpsheets!$AO$3:$AR$18,
                        MATCH($C$9,Hulpsheets!$AN$3:$AN$18,0),
                        MATCH($C$6,Hulpsheets!$AO$3:$AR$3,0)
                    ),
                    ""
                ),
                IFERROR(
                    INDEX(Hulpsheets!$AH$3:$AK$18,
                        MATCH($C$9,Hulpsheets!$AG$3:$AG$18,0),
                        MATCH($C$6,Hulpsheets!$AH$3:$AK$3,0)
                    ),
                    ""
                )
            )
        )
    )
)</f>
        <v/>
      </c>
      <c r="N175" s="399"/>
      <c r="O175" s="395" t="str">
        <f t="shared" si="48"/>
        <v/>
      </c>
      <c r="P175" s="86" t="str">
        <f t="shared" si="49"/>
        <v/>
      </c>
      <c r="R175" s="404"/>
      <c r="S175" s="403" t="str">
        <f t="shared" si="54"/>
        <v/>
      </c>
      <c r="T175" s="130" t="str">
        <f t="shared" si="50"/>
        <v/>
      </c>
      <c r="U175" s="70"/>
      <c r="V175" s="404"/>
      <c r="W175" s="70"/>
      <c r="X175" s="404"/>
      <c r="Z175" s="403" t="str">
        <f t="shared" si="55"/>
        <v/>
      </c>
      <c r="AA175" s="130" t="str">
        <f t="shared" si="51"/>
        <v/>
      </c>
      <c r="AB175" s="403" t="str">
        <f t="shared" si="52"/>
        <v/>
      </c>
      <c r="AC175" s="130" t="str">
        <f t="shared" si="53"/>
        <v/>
      </c>
      <c r="AD175" s="461"/>
    </row>
    <row r="176" spans="1:30" x14ac:dyDescent="0.2">
      <c r="B176" s="500"/>
      <c r="C176" s="501"/>
      <c r="D176" s="501"/>
      <c r="E176" s="501"/>
      <c r="F176" s="501"/>
      <c r="G176" s="501"/>
      <c r="H176" s="501"/>
      <c r="I176" s="501"/>
      <c r="J176" s="501"/>
      <c r="K176" s="502"/>
      <c r="L176" s="429" t="s">
        <v>120</v>
      </c>
      <c r="M176" s="257" t="str">
        <f>IF(LEN($C$5)&lt;=1,
    "",
    IF(
        OR($C$5="Overige (zorg-)instellingen",$C$5="Onderneming"),
        IF(Basisgegevens!$C$5="Ja",
            IFERROR(
                INDEX(Hulpsheets!$AO$3:$AR$18,
                    MATCH($C$9,Hulpsheets!$AN$3:$AN$18,0),
                    MATCH($C$6,Hulpsheets!$AO$3:$AR$3,0)
                ),
                ""
            ),
            IFERROR(
                INDEX(Hulpsheets!$AH$3:$AK$18,
                    MATCH($C$9,Hulpsheets!$AG$3:$AG$18,0),
                    MATCH($C$6,Hulpsheets!$AH$3:$AK$3,0)
                ),
                ""
            )
        ),
        IF($L176="Niet-economische activiteit",
            100%,
            IF(Basisgegevens!$C$5="Ja",
                IFERROR(
                    INDEX(Hulpsheets!$AO$3:$AR$18,
                        MATCH($C$9,Hulpsheets!$AN$3:$AN$18,0),
                        MATCH($C$6,Hulpsheets!$AO$3:$AR$3,0)
                    ),
                    ""
                ),
                IFERROR(
                    INDEX(Hulpsheets!$AH$3:$AK$18,
                        MATCH($C$9,Hulpsheets!$AG$3:$AG$18,0),
                        MATCH($C$6,Hulpsheets!$AH$3:$AK$3,0)
                    ),
                    ""
                )
            )
        )
    )
)</f>
        <v/>
      </c>
      <c r="N176" s="399"/>
      <c r="O176" s="395" t="str">
        <f t="shared" si="48"/>
        <v/>
      </c>
      <c r="P176" s="86" t="str">
        <f t="shared" si="49"/>
        <v/>
      </c>
      <c r="R176" s="404"/>
      <c r="S176" s="403" t="str">
        <f t="shared" si="54"/>
        <v/>
      </c>
      <c r="T176" s="130" t="str">
        <f t="shared" si="50"/>
        <v/>
      </c>
      <c r="U176" s="70"/>
      <c r="V176" s="404"/>
      <c r="W176" s="70"/>
      <c r="X176" s="404"/>
      <c r="Z176" s="403" t="str">
        <f t="shared" si="55"/>
        <v/>
      </c>
      <c r="AA176" s="130" t="str">
        <f t="shared" si="51"/>
        <v/>
      </c>
      <c r="AB176" s="403" t="str">
        <f t="shared" si="52"/>
        <v/>
      </c>
      <c r="AC176" s="130" t="str">
        <f t="shared" si="53"/>
        <v/>
      </c>
      <c r="AD176" s="461"/>
    </row>
    <row r="177" spans="1:30" ht="13.5" thickBot="1" x14ac:dyDescent="0.25">
      <c r="B177" s="500"/>
      <c r="C177" s="501"/>
      <c r="D177" s="501"/>
      <c r="E177" s="501"/>
      <c r="F177" s="501"/>
      <c r="G177" s="501"/>
      <c r="H177" s="501"/>
      <c r="I177" s="501"/>
      <c r="J177" s="501"/>
      <c r="K177" s="502"/>
      <c r="L177" s="429" t="s">
        <v>120</v>
      </c>
      <c r="M177" s="257" t="str">
        <f>IF(LEN($C$5)&lt;=1,
    "",
    IF(
        OR($C$5="Overige (zorg-)instellingen",$C$5="Onderneming"),
        IF(Basisgegevens!$C$5="Ja",
            IFERROR(
                INDEX(Hulpsheets!$AO$3:$AR$18,
                    MATCH($C$9,Hulpsheets!$AN$3:$AN$18,0),
                    MATCH($C$6,Hulpsheets!$AO$3:$AR$3,0)
                ),
                ""
            ),
            IFERROR(
                INDEX(Hulpsheets!$AH$3:$AK$18,
                    MATCH($C$9,Hulpsheets!$AG$3:$AG$18,0),
                    MATCH($C$6,Hulpsheets!$AH$3:$AK$3,0)
                ),
                ""
            )
        ),
        IF($L177="Niet-economische activiteit",
            100%,
            IF(Basisgegevens!$C$5="Ja",
                IFERROR(
                    INDEX(Hulpsheets!$AO$3:$AR$18,
                        MATCH($C$9,Hulpsheets!$AN$3:$AN$18,0),
                        MATCH($C$6,Hulpsheets!$AO$3:$AR$3,0)
                    ),
                    ""
                ),
                IFERROR(
                    INDEX(Hulpsheets!$AH$3:$AK$18,
                        MATCH($C$9,Hulpsheets!$AG$3:$AG$18,0),
                        MATCH($C$6,Hulpsheets!$AH$3:$AK$3,0)
                    ),
                    ""
                )
            )
        )
    )
)</f>
        <v/>
      </c>
      <c r="N177" s="399"/>
      <c r="O177" s="395" t="str">
        <f t="shared" si="48"/>
        <v/>
      </c>
      <c r="P177" s="86" t="str">
        <f t="shared" si="49"/>
        <v/>
      </c>
      <c r="R177" s="404"/>
      <c r="S177" s="403" t="str">
        <f t="shared" si="54"/>
        <v/>
      </c>
      <c r="T177" s="130" t="str">
        <f t="shared" si="50"/>
        <v/>
      </c>
      <c r="U177" s="70"/>
      <c r="V177" s="404"/>
      <c r="W177" s="70"/>
      <c r="X177" s="404"/>
      <c r="Z177" s="403" t="str">
        <f t="shared" si="55"/>
        <v/>
      </c>
      <c r="AA177" s="130" t="str">
        <f t="shared" si="51"/>
        <v/>
      </c>
      <c r="AB177" s="403" t="str">
        <f t="shared" si="52"/>
        <v/>
      </c>
      <c r="AC177" s="130" t="str">
        <f t="shared" si="53"/>
        <v/>
      </c>
      <c r="AD177" s="461"/>
    </row>
    <row r="178" spans="1:30" ht="13.5" hidden="1" outlineLevel="1" thickBot="1" x14ac:dyDescent="0.25">
      <c r="B178" s="500"/>
      <c r="C178" s="501"/>
      <c r="D178" s="501"/>
      <c r="E178" s="501"/>
      <c r="F178" s="501"/>
      <c r="G178" s="501"/>
      <c r="H178" s="501"/>
      <c r="I178" s="501"/>
      <c r="J178" s="501"/>
      <c r="K178" s="502"/>
      <c r="L178" s="429" t="s">
        <v>120</v>
      </c>
      <c r="M178" s="257" t="str">
        <f>IF(LEN($C$5)&lt;=1,
    "",
    IF(
        OR($C$5="Overige (zorg-)instellingen",$C$5="Onderneming"),
        IF(Basisgegevens!$C$5="Ja",
            IFERROR(
                INDEX(Hulpsheets!$AO$3:$AR$18,
                    MATCH($C$9,Hulpsheets!$AN$3:$AN$18,0),
                    MATCH($C$6,Hulpsheets!$AO$3:$AR$3,0)
                ),
                ""
            ),
            IFERROR(
                INDEX(Hulpsheets!$AH$3:$AK$18,
                    MATCH($C$9,Hulpsheets!$AG$3:$AG$18,0),
                    MATCH($C$6,Hulpsheets!$AH$3:$AK$3,0)
                ),
                ""
            )
        ),
        IF($L178="Niet-economische activiteit",
            100%,
            IF(Basisgegevens!$C$5="Ja",
                IFERROR(
                    INDEX(Hulpsheets!$AO$3:$AR$18,
                        MATCH($C$9,Hulpsheets!$AN$3:$AN$18,0),
                        MATCH($C$6,Hulpsheets!$AO$3:$AR$3,0)
                    ),
                    ""
                ),
                IFERROR(
                    INDEX(Hulpsheets!$AH$3:$AK$18,
                        MATCH($C$9,Hulpsheets!$AG$3:$AG$18,0),
                        MATCH($C$6,Hulpsheets!$AH$3:$AK$3,0)
                    ),
                    ""
                )
            )
        )
    )
)</f>
        <v/>
      </c>
      <c r="N178" s="399"/>
      <c r="O178" s="77" t="str">
        <f t="shared" si="48"/>
        <v/>
      </c>
      <c r="P178" s="86" t="str">
        <f t="shared" si="49"/>
        <v/>
      </c>
      <c r="R178" s="404"/>
      <c r="S178" s="403" t="str">
        <f t="shared" si="54"/>
        <v/>
      </c>
      <c r="T178" s="130" t="str">
        <f t="shared" si="50"/>
        <v/>
      </c>
      <c r="U178" s="70"/>
      <c r="V178" s="404"/>
      <c r="W178" s="70"/>
      <c r="X178" s="404"/>
      <c r="Z178" s="403" t="str">
        <f t="shared" si="55"/>
        <v/>
      </c>
      <c r="AA178" s="130" t="str">
        <f t="shared" si="51"/>
        <v/>
      </c>
      <c r="AB178" s="403" t="str">
        <f t="shared" si="52"/>
        <v/>
      </c>
      <c r="AC178" s="130" t="str">
        <f t="shared" si="53"/>
        <v/>
      </c>
      <c r="AD178" s="461"/>
    </row>
    <row r="179" spans="1:30" ht="13.5" hidden="1" outlineLevel="1" thickBot="1" x14ac:dyDescent="0.25">
      <c r="B179" s="500"/>
      <c r="C179" s="501"/>
      <c r="D179" s="501"/>
      <c r="E179" s="501"/>
      <c r="F179" s="501"/>
      <c r="G179" s="501"/>
      <c r="H179" s="501"/>
      <c r="I179" s="501"/>
      <c r="J179" s="501"/>
      <c r="K179" s="502"/>
      <c r="L179" s="429" t="s">
        <v>120</v>
      </c>
      <c r="M179" s="257" t="str">
        <f>IF(LEN($C$5)&lt;=1,
    "",
    IF(
        OR($C$5="Overige (zorg-)instellingen",$C$5="Onderneming"),
        IF(Basisgegevens!$C$5="Ja",
            IFERROR(
                INDEX(Hulpsheets!$AO$3:$AR$18,
                    MATCH($C$9,Hulpsheets!$AN$3:$AN$18,0),
                    MATCH($C$6,Hulpsheets!$AO$3:$AR$3,0)
                ),
                ""
            ),
            IFERROR(
                INDEX(Hulpsheets!$AH$3:$AK$18,
                    MATCH($C$9,Hulpsheets!$AG$3:$AG$18,0),
                    MATCH($C$6,Hulpsheets!$AH$3:$AK$3,0)
                ),
                ""
            )
        ),
        IF($L179="Niet-economische activiteit",
            100%,
            IF(Basisgegevens!$C$5="Ja",
                IFERROR(
                    INDEX(Hulpsheets!$AO$3:$AR$18,
                        MATCH($C$9,Hulpsheets!$AN$3:$AN$18,0),
                        MATCH($C$6,Hulpsheets!$AO$3:$AR$3,0)
                    ),
                    ""
                ),
                IFERROR(
                    INDEX(Hulpsheets!$AH$3:$AK$18,
                        MATCH($C$9,Hulpsheets!$AG$3:$AG$18,0),
                        MATCH($C$6,Hulpsheets!$AH$3:$AK$3,0)
                    ),
                    ""
                )
            )
        )
    )
)</f>
        <v/>
      </c>
      <c r="N179" s="399"/>
      <c r="O179" s="77" t="str">
        <f t="shared" si="48"/>
        <v/>
      </c>
      <c r="P179" s="86" t="str">
        <f t="shared" si="49"/>
        <v/>
      </c>
      <c r="R179" s="404"/>
      <c r="S179" s="403" t="str">
        <f t="shared" si="54"/>
        <v/>
      </c>
      <c r="T179" s="130" t="str">
        <f t="shared" si="50"/>
        <v/>
      </c>
      <c r="U179" s="70"/>
      <c r="V179" s="404"/>
      <c r="W179" s="70"/>
      <c r="X179" s="404"/>
      <c r="Z179" s="403" t="str">
        <f t="shared" si="55"/>
        <v/>
      </c>
      <c r="AA179" s="130" t="str">
        <f t="shared" si="51"/>
        <v/>
      </c>
      <c r="AB179" s="403" t="str">
        <f t="shared" si="52"/>
        <v/>
      </c>
      <c r="AC179" s="130" t="str">
        <f t="shared" si="53"/>
        <v/>
      </c>
      <c r="AD179" s="461"/>
    </row>
    <row r="180" spans="1:30" ht="13.5" hidden="1" outlineLevel="1" thickBot="1" x14ac:dyDescent="0.25">
      <c r="B180" s="500"/>
      <c r="C180" s="501"/>
      <c r="D180" s="501"/>
      <c r="E180" s="501"/>
      <c r="F180" s="501"/>
      <c r="G180" s="501"/>
      <c r="H180" s="501"/>
      <c r="I180" s="501"/>
      <c r="J180" s="501"/>
      <c r="K180" s="502"/>
      <c r="L180" s="429" t="s">
        <v>120</v>
      </c>
      <c r="M180" s="257" t="str">
        <f>IF(LEN($C$5)&lt;=1,
    "",
    IF(
        OR($C$5="Overige (zorg-)instellingen",$C$5="Onderneming"),
        IF(Basisgegevens!$C$5="Ja",
            IFERROR(
                INDEX(Hulpsheets!$AO$3:$AR$18,
                    MATCH($C$9,Hulpsheets!$AN$3:$AN$18,0),
                    MATCH($C$6,Hulpsheets!$AO$3:$AR$3,0)
                ),
                ""
            ),
            IFERROR(
                INDEX(Hulpsheets!$AH$3:$AK$18,
                    MATCH($C$9,Hulpsheets!$AG$3:$AG$18,0),
                    MATCH($C$6,Hulpsheets!$AH$3:$AK$3,0)
                ),
                ""
            )
        ),
        IF($L180="Niet-economische activiteit",
            100%,
            IF(Basisgegevens!$C$5="Ja",
                IFERROR(
                    INDEX(Hulpsheets!$AO$3:$AR$18,
                        MATCH($C$9,Hulpsheets!$AN$3:$AN$18,0),
                        MATCH($C$6,Hulpsheets!$AO$3:$AR$3,0)
                    ),
                    ""
                ),
                IFERROR(
                    INDEX(Hulpsheets!$AH$3:$AK$18,
                        MATCH($C$9,Hulpsheets!$AG$3:$AG$18,0),
                        MATCH($C$6,Hulpsheets!$AH$3:$AK$3,0)
                    ),
                    ""
                )
            )
        )
    )
)</f>
        <v/>
      </c>
      <c r="N180" s="399"/>
      <c r="O180" s="77" t="str">
        <f t="shared" si="48"/>
        <v/>
      </c>
      <c r="P180" s="86" t="str">
        <f t="shared" si="49"/>
        <v/>
      </c>
      <c r="R180" s="404"/>
      <c r="S180" s="403" t="str">
        <f t="shared" si="54"/>
        <v/>
      </c>
      <c r="T180" s="130" t="str">
        <f t="shared" si="50"/>
        <v/>
      </c>
      <c r="U180" s="70"/>
      <c r="V180" s="404"/>
      <c r="W180" s="70"/>
      <c r="X180" s="404"/>
      <c r="Z180" s="403" t="str">
        <f t="shared" si="55"/>
        <v/>
      </c>
      <c r="AA180" s="130" t="str">
        <f t="shared" si="51"/>
        <v/>
      </c>
      <c r="AB180" s="403" t="str">
        <f t="shared" si="52"/>
        <v/>
      </c>
      <c r="AC180" s="130" t="str">
        <f t="shared" si="53"/>
        <v/>
      </c>
      <c r="AD180" s="461"/>
    </row>
    <row r="181" spans="1:30" ht="13.5" hidden="1" outlineLevel="1" thickBot="1" x14ac:dyDescent="0.25">
      <c r="B181" s="500"/>
      <c r="C181" s="501"/>
      <c r="D181" s="501"/>
      <c r="E181" s="501"/>
      <c r="F181" s="501"/>
      <c r="G181" s="501"/>
      <c r="H181" s="501"/>
      <c r="I181" s="501"/>
      <c r="J181" s="501"/>
      <c r="K181" s="502"/>
      <c r="L181" s="429" t="s">
        <v>120</v>
      </c>
      <c r="M181" s="257" t="str">
        <f>IF(LEN($C$5)&lt;=1,
    "",
    IF(
        OR($C$5="Overige (zorg-)instellingen",$C$5="Onderneming"),
        IF(Basisgegevens!$C$5="Ja",
            IFERROR(
                INDEX(Hulpsheets!$AO$3:$AR$18,
                    MATCH($C$9,Hulpsheets!$AN$3:$AN$18,0),
                    MATCH($C$6,Hulpsheets!$AO$3:$AR$3,0)
                ),
                ""
            ),
            IFERROR(
                INDEX(Hulpsheets!$AH$3:$AK$18,
                    MATCH($C$9,Hulpsheets!$AG$3:$AG$18,0),
                    MATCH($C$6,Hulpsheets!$AH$3:$AK$3,0)
                ),
                ""
            )
        ),
        IF($L181="Niet-economische activiteit",
            100%,
            IF(Basisgegevens!$C$5="Ja",
                IFERROR(
                    INDEX(Hulpsheets!$AO$3:$AR$18,
                        MATCH($C$9,Hulpsheets!$AN$3:$AN$18,0),
                        MATCH($C$6,Hulpsheets!$AO$3:$AR$3,0)
                    ),
                    ""
                ),
                IFERROR(
                    INDEX(Hulpsheets!$AH$3:$AK$18,
                        MATCH($C$9,Hulpsheets!$AG$3:$AG$18,0),
                        MATCH($C$6,Hulpsheets!$AH$3:$AK$3,0)
                    ),
                    ""
                )
            )
        )
    )
)</f>
        <v/>
      </c>
      <c r="N181" s="399"/>
      <c r="O181" s="77" t="str">
        <f t="shared" si="48"/>
        <v/>
      </c>
      <c r="P181" s="86" t="str">
        <f t="shared" si="49"/>
        <v/>
      </c>
      <c r="R181" s="404"/>
      <c r="S181" s="403" t="str">
        <f t="shared" si="54"/>
        <v/>
      </c>
      <c r="T181" s="130" t="str">
        <f t="shared" si="50"/>
        <v/>
      </c>
      <c r="U181" s="70"/>
      <c r="V181" s="404"/>
      <c r="W181" s="70"/>
      <c r="X181" s="404"/>
      <c r="Z181" s="403" t="str">
        <f t="shared" si="55"/>
        <v/>
      </c>
      <c r="AA181" s="130" t="str">
        <f t="shared" si="51"/>
        <v/>
      </c>
      <c r="AB181" s="403" t="str">
        <f t="shared" si="52"/>
        <v/>
      </c>
      <c r="AC181" s="130" t="str">
        <f t="shared" si="53"/>
        <v/>
      </c>
      <c r="AD181" s="461"/>
    </row>
    <row r="182" spans="1:30" ht="13.5" hidden="1" outlineLevel="1" thickBot="1" x14ac:dyDescent="0.25">
      <c r="B182" s="500"/>
      <c r="C182" s="501"/>
      <c r="D182" s="501"/>
      <c r="E182" s="501"/>
      <c r="F182" s="501"/>
      <c r="G182" s="501"/>
      <c r="H182" s="501"/>
      <c r="I182" s="501"/>
      <c r="J182" s="501"/>
      <c r="K182" s="502"/>
      <c r="L182" s="429" t="s">
        <v>120</v>
      </c>
      <c r="M182" s="257" t="str">
        <f>IF(LEN($C$5)&lt;=1,
    "",
    IF(
        OR($C$5="Overige (zorg-)instellingen",$C$5="Onderneming"),
        IF(Basisgegevens!$C$5="Ja",
            IFERROR(
                INDEX(Hulpsheets!$AO$3:$AR$18,
                    MATCH($C$9,Hulpsheets!$AN$3:$AN$18,0),
                    MATCH($C$6,Hulpsheets!$AO$3:$AR$3,0)
                ),
                ""
            ),
            IFERROR(
                INDEX(Hulpsheets!$AH$3:$AK$18,
                    MATCH($C$9,Hulpsheets!$AG$3:$AG$18,0),
                    MATCH($C$6,Hulpsheets!$AH$3:$AK$3,0)
                ),
                ""
            )
        ),
        IF($L182="Niet-economische activiteit",
            100%,
            IF(Basisgegevens!$C$5="Ja",
                IFERROR(
                    INDEX(Hulpsheets!$AO$3:$AR$18,
                        MATCH($C$9,Hulpsheets!$AN$3:$AN$18,0),
                        MATCH($C$6,Hulpsheets!$AO$3:$AR$3,0)
                    ),
                    ""
                ),
                IFERROR(
                    INDEX(Hulpsheets!$AH$3:$AK$18,
                        MATCH($C$9,Hulpsheets!$AG$3:$AG$18,0),
                        MATCH($C$6,Hulpsheets!$AH$3:$AK$3,0)
                    ),
                    ""
                )
            )
        )
    )
)</f>
        <v/>
      </c>
      <c r="N182" s="399"/>
      <c r="O182" s="77" t="str">
        <f t="shared" si="48"/>
        <v/>
      </c>
      <c r="P182" s="86" t="str">
        <f t="shared" si="49"/>
        <v/>
      </c>
      <c r="R182" s="404"/>
      <c r="S182" s="403" t="str">
        <f t="shared" si="54"/>
        <v/>
      </c>
      <c r="T182" s="130" t="str">
        <f t="shared" si="50"/>
        <v/>
      </c>
      <c r="U182" s="70"/>
      <c r="V182" s="404"/>
      <c r="W182" s="70"/>
      <c r="X182" s="404"/>
      <c r="Z182" s="403" t="str">
        <f t="shared" si="55"/>
        <v/>
      </c>
      <c r="AA182" s="130" t="str">
        <f t="shared" si="51"/>
        <v/>
      </c>
      <c r="AB182" s="403" t="str">
        <f t="shared" si="52"/>
        <v/>
      </c>
      <c r="AC182" s="130" t="str">
        <f t="shared" si="53"/>
        <v/>
      </c>
      <c r="AD182" s="461"/>
    </row>
    <row r="183" spans="1:30" ht="13.5" hidden="1" outlineLevel="1" thickBot="1" x14ac:dyDescent="0.25">
      <c r="B183" s="500"/>
      <c r="C183" s="501"/>
      <c r="D183" s="501"/>
      <c r="E183" s="501"/>
      <c r="F183" s="501"/>
      <c r="G183" s="501"/>
      <c r="H183" s="501"/>
      <c r="I183" s="501"/>
      <c r="J183" s="501"/>
      <c r="K183" s="502"/>
      <c r="L183" s="429" t="s">
        <v>120</v>
      </c>
      <c r="M183" s="257" t="str">
        <f>IF(LEN($C$5)&lt;=1,
    "",
    IF(
        OR($C$5="Overige (zorg-)instellingen",$C$5="Onderneming"),
        IF(Basisgegevens!$C$5="Ja",
            IFERROR(
                INDEX(Hulpsheets!$AO$3:$AR$18,
                    MATCH($C$9,Hulpsheets!$AN$3:$AN$18,0),
                    MATCH($C$6,Hulpsheets!$AO$3:$AR$3,0)
                ),
                ""
            ),
            IFERROR(
                INDEX(Hulpsheets!$AH$3:$AK$18,
                    MATCH($C$9,Hulpsheets!$AG$3:$AG$18,0),
                    MATCH($C$6,Hulpsheets!$AH$3:$AK$3,0)
                ),
                ""
            )
        ),
        IF($L183="Niet-economische activiteit",
            100%,
            IF(Basisgegevens!$C$5="Ja",
                IFERROR(
                    INDEX(Hulpsheets!$AO$3:$AR$18,
                        MATCH($C$9,Hulpsheets!$AN$3:$AN$18,0),
                        MATCH($C$6,Hulpsheets!$AO$3:$AR$3,0)
                    ),
                    ""
                ),
                IFERROR(
                    INDEX(Hulpsheets!$AH$3:$AK$18,
                        MATCH($C$9,Hulpsheets!$AG$3:$AG$18,0),
                        MATCH($C$6,Hulpsheets!$AH$3:$AK$3,0)
                    ),
                    ""
                )
            )
        )
    )
)</f>
        <v/>
      </c>
      <c r="N183" s="399"/>
      <c r="O183" s="77" t="str">
        <f t="shared" si="48"/>
        <v/>
      </c>
      <c r="P183" s="86" t="str">
        <f t="shared" si="49"/>
        <v/>
      </c>
      <c r="R183" s="404"/>
      <c r="S183" s="403" t="str">
        <f t="shared" si="54"/>
        <v/>
      </c>
      <c r="T183" s="130" t="str">
        <f t="shared" si="50"/>
        <v/>
      </c>
      <c r="U183" s="70"/>
      <c r="V183" s="404"/>
      <c r="W183" s="70"/>
      <c r="X183" s="404"/>
      <c r="Z183" s="403" t="str">
        <f t="shared" si="55"/>
        <v/>
      </c>
      <c r="AA183" s="130" t="str">
        <f t="shared" si="51"/>
        <v/>
      </c>
      <c r="AB183" s="403" t="str">
        <f t="shared" si="52"/>
        <v/>
      </c>
      <c r="AC183" s="130" t="str">
        <f t="shared" si="53"/>
        <v/>
      </c>
      <c r="AD183" s="461"/>
    </row>
    <row r="184" spans="1:30" ht="13.5" hidden="1" outlineLevel="1" thickBot="1" x14ac:dyDescent="0.25">
      <c r="B184" s="500"/>
      <c r="C184" s="501"/>
      <c r="D184" s="501"/>
      <c r="E184" s="501"/>
      <c r="F184" s="501"/>
      <c r="G184" s="501"/>
      <c r="H184" s="501"/>
      <c r="I184" s="501"/>
      <c r="J184" s="501"/>
      <c r="K184" s="502"/>
      <c r="L184" s="429" t="s">
        <v>120</v>
      </c>
      <c r="M184" s="257" t="str">
        <f>IF(LEN($C$5)&lt;=1,
    "",
    IF(
        OR($C$5="Overige (zorg-)instellingen",$C$5="Onderneming"),
        IF(Basisgegevens!$C$5="Ja",
            IFERROR(
                INDEX(Hulpsheets!$AO$3:$AR$18,
                    MATCH($C$9,Hulpsheets!$AN$3:$AN$18,0),
                    MATCH($C$6,Hulpsheets!$AO$3:$AR$3,0)
                ),
                ""
            ),
            IFERROR(
                INDEX(Hulpsheets!$AH$3:$AK$18,
                    MATCH($C$9,Hulpsheets!$AG$3:$AG$18,0),
                    MATCH($C$6,Hulpsheets!$AH$3:$AK$3,0)
                ),
                ""
            )
        ),
        IF($L184="Niet-economische activiteit",
            100%,
            IF(Basisgegevens!$C$5="Ja",
                IFERROR(
                    INDEX(Hulpsheets!$AO$3:$AR$18,
                        MATCH($C$9,Hulpsheets!$AN$3:$AN$18,0),
                        MATCH($C$6,Hulpsheets!$AO$3:$AR$3,0)
                    ),
                    ""
                ),
                IFERROR(
                    INDEX(Hulpsheets!$AH$3:$AK$18,
                        MATCH($C$9,Hulpsheets!$AG$3:$AG$18,0),
                        MATCH($C$6,Hulpsheets!$AH$3:$AK$3,0)
                    ),
                    ""
                )
            )
        )
    )
)</f>
        <v/>
      </c>
      <c r="N184" s="399"/>
      <c r="O184" s="77" t="str">
        <f t="shared" si="48"/>
        <v/>
      </c>
      <c r="P184" s="86" t="str">
        <f t="shared" si="49"/>
        <v/>
      </c>
      <c r="R184" s="404"/>
      <c r="S184" s="403" t="str">
        <f t="shared" si="54"/>
        <v/>
      </c>
      <c r="T184" s="130" t="str">
        <f t="shared" si="50"/>
        <v/>
      </c>
      <c r="U184" s="70"/>
      <c r="V184" s="404"/>
      <c r="W184" s="70"/>
      <c r="X184" s="404"/>
      <c r="Z184" s="403" t="str">
        <f t="shared" si="55"/>
        <v/>
      </c>
      <c r="AA184" s="130" t="str">
        <f t="shared" si="51"/>
        <v/>
      </c>
      <c r="AB184" s="403" t="str">
        <f t="shared" si="52"/>
        <v/>
      </c>
      <c r="AC184" s="130" t="str">
        <f t="shared" si="53"/>
        <v/>
      </c>
      <c r="AD184" s="461"/>
    </row>
    <row r="185" spans="1:30" ht="13.5" hidden="1" outlineLevel="1" thickBot="1" x14ac:dyDescent="0.25">
      <c r="B185" s="500"/>
      <c r="C185" s="501"/>
      <c r="D185" s="501"/>
      <c r="E185" s="501"/>
      <c r="F185" s="501"/>
      <c r="G185" s="501"/>
      <c r="H185" s="501"/>
      <c r="I185" s="501"/>
      <c r="J185" s="501"/>
      <c r="K185" s="502"/>
      <c r="L185" s="429" t="s">
        <v>120</v>
      </c>
      <c r="M185" s="257" t="str">
        <f>IF(LEN($C$5)&lt;=1,
    "",
    IF(
        OR($C$5="Overige (zorg-)instellingen",$C$5="Onderneming"),
        IF(Basisgegevens!$C$5="Ja",
            IFERROR(
                INDEX(Hulpsheets!$AO$3:$AR$18,
                    MATCH($C$9,Hulpsheets!$AN$3:$AN$18,0),
                    MATCH($C$6,Hulpsheets!$AO$3:$AR$3,0)
                ),
                ""
            ),
            IFERROR(
                INDEX(Hulpsheets!$AH$3:$AK$18,
                    MATCH($C$9,Hulpsheets!$AG$3:$AG$18,0),
                    MATCH($C$6,Hulpsheets!$AH$3:$AK$3,0)
                ),
                ""
            )
        ),
        IF($L185="Niet-economische activiteit",
            100%,
            IF(Basisgegevens!$C$5="Ja",
                IFERROR(
                    INDEX(Hulpsheets!$AO$3:$AR$18,
                        MATCH($C$9,Hulpsheets!$AN$3:$AN$18,0),
                        MATCH($C$6,Hulpsheets!$AO$3:$AR$3,0)
                    ),
                    ""
                ),
                IFERROR(
                    INDEX(Hulpsheets!$AH$3:$AK$18,
                        MATCH($C$9,Hulpsheets!$AG$3:$AG$18,0),
                        MATCH($C$6,Hulpsheets!$AH$3:$AK$3,0)
                    ),
                    ""
                )
            )
        )
    )
)</f>
        <v/>
      </c>
      <c r="N185" s="399"/>
      <c r="O185" s="77" t="str">
        <f t="shared" si="48"/>
        <v/>
      </c>
      <c r="P185" s="86" t="str">
        <f t="shared" si="49"/>
        <v/>
      </c>
      <c r="R185" s="404"/>
      <c r="S185" s="403" t="str">
        <f t="shared" si="54"/>
        <v/>
      </c>
      <c r="T185" s="130" t="str">
        <f t="shared" si="50"/>
        <v/>
      </c>
      <c r="U185" s="70"/>
      <c r="V185" s="404"/>
      <c r="W185" s="70"/>
      <c r="X185" s="404"/>
      <c r="Z185" s="403" t="str">
        <f t="shared" si="55"/>
        <v/>
      </c>
      <c r="AA185" s="130" t="str">
        <f t="shared" si="51"/>
        <v/>
      </c>
      <c r="AB185" s="403" t="str">
        <f t="shared" si="52"/>
        <v/>
      </c>
      <c r="AC185" s="130" t="str">
        <f t="shared" si="53"/>
        <v/>
      </c>
      <c r="AD185" s="461"/>
    </row>
    <row r="186" spans="1:30" ht="13.5" hidden="1" outlineLevel="1" thickBot="1" x14ac:dyDescent="0.25">
      <c r="B186" s="500"/>
      <c r="C186" s="501"/>
      <c r="D186" s="501"/>
      <c r="E186" s="501"/>
      <c r="F186" s="501"/>
      <c r="G186" s="501"/>
      <c r="H186" s="501"/>
      <c r="I186" s="501"/>
      <c r="J186" s="501"/>
      <c r="K186" s="502"/>
      <c r="L186" s="429" t="s">
        <v>120</v>
      </c>
      <c r="M186" s="257" t="str">
        <f>IF(LEN($C$5)&lt;=1,
    "",
    IF(
        OR($C$5="Overige (zorg-)instellingen",$C$5="Onderneming"),
        IF(Basisgegevens!$C$5="Ja",
            IFERROR(
                INDEX(Hulpsheets!$AO$3:$AR$18,
                    MATCH($C$9,Hulpsheets!$AN$3:$AN$18,0),
                    MATCH($C$6,Hulpsheets!$AO$3:$AR$3,0)
                ),
                ""
            ),
            IFERROR(
                INDEX(Hulpsheets!$AH$3:$AK$18,
                    MATCH($C$9,Hulpsheets!$AG$3:$AG$18,0),
                    MATCH($C$6,Hulpsheets!$AH$3:$AK$3,0)
                ),
                ""
            )
        ),
        IF($L186="Niet-economische activiteit",
            100%,
            IF(Basisgegevens!$C$5="Ja",
                IFERROR(
                    INDEX(Hulpsheets!$AO$3:$AR$18,
                        MATCH($C$9,Hulpsheets!$AN$3:$AN$18,0),
                        MATCH($C$6,Hulpsheets!$AO$3:$AR$3,0)
                    ),
                    ""
                ),
                IFERROR(
                    INDEX(Hulpsheets!$AH$3:$AK$18,
                        MATCH($C$9,Hulpsheets!$AG$3:$AG$18,0),
                        MATCH($C$6,Hulpsheets!$AH$3:$AK$3,0)
                    ),
                    ""
                )
            )
        )
    )
)</f>
        <v/>
      </c>
      <c r="N186" s="399"/>
      <c r="O186" s="77" t="str">
        <f t="shared" si="48"/>
        <v/>
      </c>
      <c r="P186" s="86" t="str">
        <f t="shared" si="49"/>
        <v/>
      </c>
      <c r="R186" s="404"/>
      <c r="S186" s="403" t="str">
        <f t="shared" si="54"/>
        <v/>
      </c>
      <c r="T186" s="130" t="str">
        <f t="shared" si="50"/>
        <v/>
      </c>
      <c r="U186" s="70"/>
      <c r="V186" s="404"/>
      <c r="W186" s="70"/>
      <c r="X186" s="404"/>
      <c r="Z186" s="403" t="str">
        <f t="shared" si="55"/>
        <v/>
      </c>
      <c r="AA186" s="130" t="str">
        <f t="shared" si="51"/>
        <v/>
      </c>
      <c r="AB186" s="403" t="str">
        <f t="shared" si="52"/>
        <v/>
      </c>
      <c r="AC186" s="130" t="str">
        <f t="shared" si="53"/>
        <v/>
      </c>
      <c r="AD186" s="461"/>
    </row>
    <row r="187" spans="1:30" ht="13.5" hidden="1" outlineLevel="1" thickBot="1" x14ac:dyDescent="0.25">
      <c r="B187" s="532"/>
      <c r="C187" s="533"/>
      <c r="D187" s="533"/>
      <c r="E187" s="533"/>
      <c r="F187" s="533"/>
      <c r="G187" s="533"/>
      <c r="H187" s="533"/>
      <c r="I187" s="533"/>
      <c r="J187" s="533"/>
      <c r="K187" s="534"/>
      <c r="L187" s="428" t="s">
        <v>120</v>
      </c>
      <c r="M187" s="427" t="str">
        <f>IF(LEN($C$5)&lt;=1,
    "",
    IF(
        OR($C$5="Overige (zorg-)instellingen",$C$5="Onderneming"),
        IF(Basisgegevens!$C$5="Ja",
            IFERROR(
                INDEX(Hulpsheets!$AO$3:$AR$18,
                    MATCH($C$9,Hulpsheets!$AN$3:$AN$18,0),
                    MATCH($C$6,Hulpsheets!$AO$3:$AR$3,0)
                ),
                ""
            ),
            IFERROR(
                INDEX(Hulpsheets!$AH$3:$AK$18,
                    MATCH($C$9,Hulpsheets!$AG$3:$AG$18,0),
                    MATCH($C$6,Hulpsheets!$AH$3:$AK$3,0)
                ),
                ""
            )
        ),
        IF($L187="Niet-economische activiteit",
            100%,
            IF(Basisgegevens!$C$5="Ja",
                IFERROR(
                    INDEX(Hulpsheets!$AO$3:$AR$18,
                        MATCH($C$9,Hulpsheets!$AN$3:$AN$18,0),
                        MATCH($C$6,Hulpsheets!$AO$3:$AR$3,0)
                    ),
                    ""
                ),
                IFERROR(
                    INDEX(Hulpsheets!$AH$3:$AK$18,
                        MATCH($C$9,Hulpsheets!$AG$3:$AG$18,0),
                        MATCH($C$6,Hulpsheets!$AH$3:$AK$3,0)
                    ),
                    ""
                )
            )
        )
    )
)</f>
        <v/>
      </c>
      <c r="N187" s="399"/>
      <c r="O187" s="87" t="str">
        <f t="shared" si="48"/>
        <v/>
      </c>
      <c r="P187" s="88" t="str">
        <f t="shared" si="49"/>
        <v/>
      </c>
      <c r="R187" s="405"/>
      <c r="S187" s="403" t="str">
        <f t="shared" si="54"/>
        <v/>
      </c>
      <c r="T187" s="365" t="str">
        <f t="shared" si="50"/>
        <v/>
      </c>
      <c r="U187" s="70"/>
      <c r="V187" s="405"/>
      <c r="W187" s="70"/>
      <c r="X187" s="405"/>
      <c r="Z187" s="403" t="str">
        <f t="shared" si="55"/>
        <v/>
      </c>
      <c r="AA187" s="365" t="str">
        <f t="shared" si="51"/>
        <v/>
      </c>
      <c r="AB187" s="403" t="str">
        <f t="shared" si="52"/>
        <v/>
      </c>
      <c r="AC187" s="365" t="str">
        <f t="shared" si="53"/>
        <v/>
      </c>
      <c r="AD187" s="461"/>
    </row>
    <row r="188" spans="1:30" ht="13.5" collapsed="1" thickBot="1" x14ac:dyDescent="0.25">
      <c r="B188" s="32"/>
      <c r="C188" s="32"/>
      <c r="D188" s="103"/>
      <c r="E188" s="110"/>
      <c r="F188" s="110"/>
      <c r="G188" s="111"/>
      <c r="H188" s="112"/>
      <c r="I188" s="29"/>
      <c r="J188" s="111"/>
      <c r="L188" s="418" t="s">
        <v>102</v>
      </c>
      <c r="M188" s="78"/>
      <c r="N188" s="101">
        <f>SUM(N163:N187)</f>
        <v>0</v>
      </c>
      <c r="O188" s="101">
        <f>SUM(O163:O187)</f>
        <v>0</v>
      </c>
      <c r="P188" s="101">
        <f>SUM(P163:P187)</f>
        <v>0</v>
      </c>
      <c r="Q188" s="29"/>
      <c r="R188" s="367">
        <f>SUM(R163:R187)</f>
        <v>0</v>
      </c>
      <c r="S188" s="367">
        <f>SUM(S163:S187)</f>
        <v>0</v>
      </c>
      <c r="T188" s="367">
        <f>SUM(T163:T187)</f>
        <v>0</v>
      </c>
      <c r="V188" s="439">
        <f>SUM(V163:V187)</f>
        <v>0</v>
      </c>
      <c r="W188" s="70"/>
      <c r="X188" s="439">
        <f>SUM(X163:X187)</f>
        <v>0</v>
      </c>
      <c r="Z188" s="102">
        <f>SUM(Z163:Z187)</f>
        <v>0</v>
      </c>
      <c r="AA188" s="102">
        <f>SUM(AA163:AA187)</f>
        <v>0</v>
      </c>
      <c r="AB188" s="102">
        <f>SUM(AB163:AB187)</f>
        <v>0</v>
      </c>
      <c r="AC188" s="102">
        <f>SUM(AC163:AC187)</f>
        <v>0</v>
      </c>
      <c r="AD188" s="100"/>
    </row>
    <row r="189" spans="1:30" x14ac:dyDescent="0.2">
      <c r="B189" s="32"/>
      <c r="C189" s="32"/>
      <c r="D189" s="103"/>
      <c r="E189" s="110"/>
      <c r="F189" s="110"/>
      <c r="G189" s="111"/>
      <c r="H189" s="112"/>
      <c r="I189" s="29"/>
      <c r="J189" s="111"/>
      <c r="W189" s="100"/>
      <c r="X189" s="100"/>
      <c r="AB189" s="100"/>
    </row>
    <row r="190" spans="1:30" x14ac:dyDescent="0.2">
      <c r="B190" s="503" t="s">
        <v>126</v>
      </c>
      <c r="C190" s="503"/>
      <c r="D190" s="503"/>
      <c r="E190" s="503"/>
      <c r="F190" s="29"/>
      <c r="I190" s="29"/>
      <c r="P190" s="29"/>
      <c r="Q190" s="29"/>
      <c r="R190" s="6"/>
      <c r="S190" s="121"/>
      <c r="T190" s="6"/>
      <c r="U190" s="29"/>
      <c r="V190" s="29"/>
      <c r="W190" s="29"/>
      <c r="X190" s="29"/>
      <c r="Z190" s="121"/>
      <c r="AA190" s="29"/>
      <c r="AB190" s="121"/>
    </row>
    <row r="191" spans="1:30" ht="13.5" thickBot="1" x14ac:dyDescent="0.25">
      <c r="B191" s="106"/>
      <c r="C191" s="106"/>
      <c r="D191" s="107"/>
      <c r="E191" s="107"/>
      <c r="G191" s="107"/>
      <c r="H191" s="108"/>
      <c r="I191" s="95"/>
      <c r="J191" s="107"/>
      <c r="P191" s="29"/>
      <c r="Q191" s="29"/>
      <c r="S191" s="6"/>
      <c r="T191" s="6"/>
      <c r="U191" s="29"/>
      <c r="W191" s="29"/>
      <c r="Z191" s="6"/>
      <c r="AA191" s="29"/>
      <c r="AB191" s="6"/>
    </row>
    <row r="192" spans="1:30" ht="38.25" customHeight="1" thickBot="1" x14ac:dyDescent="0.25">
      <c r="A192" s="117"/>
      <c r="B192" s="391" t="s">
        <v>109</v>
      </c>
      <c r="C192" s="392"/>
      <c r="D192" s="392"/>
      <c r="E192" s="392"/>
      <c r="F192" s="392"/>
      <c r="G192" s="392"/>
      <c r="H192" s="392"/>
      <c r="I192" s="392"/>
      <c r="J192" s="392"/>
      <c r="K192" s="392"/>
      <c r="L192" s="392"/>
      <c r="M192" s="392"/>
      <c r="N192" s="237" t="s">
        <v>127</v>
      </c>
      <c r="Q192" s="117"/>
      <c r="R192" s="239" t="s">
        <v>187</v>
      </c>
      <c r="S192" s="118"/>
      <c r="T192" s="118"/>
      <c r="U192" s="242"/>
      <c r="V192" s="239" t="s">
        <v>187</v>
      </c>
      <c r="W192" s="242"/>
      <c r="X192" s="239" t="s">
        <v>187</v>
      </c>
      <c r="Y192" s="117"/>
      <c r="Z192" s="118"/>
      <c r="AA192" s="242"/>
      <c r="AB192" s="118"/>
      <c r="AC192" s="117"/>
      <c r="AD192" s="117"/>
    </row>
    <row r="193" spans="2:28" x14ac:dyDescent="0.2">
      <c r="B193" s="496"/>
      <c r="C193" s="497"/>
      <c r="D193" s="497"/>
      <c r="E193" s="497"/>
      <c r="F193" s="497"/>
      <c r="G193" s="497"/>
      <c r="H193" s="497"/>
      <c r="I193" s="497"/>
      <c r="J193" s="497"/>
      <c r="K193" s="497"/>
      <c r="L193" s="497"/>
      <c r="M193" s="393"/>
      <c r="N193" s="325"/>
      <c r="R193" s="416"/>
      <c r="S193" s="80"/>
      <c r="T193" s="80"/>
      <c r="V193" s="416"/>
      <c r="X193" s="416"/>
      <c r="Z193" s="80"/>
      <c r="AB193" s="80"/>
    </row>
    <row r="194" spans="2:28" x14ac:dyDescent="0.2">
      <c r="B194" s="492"/>
      <c r="C194" s="493"/>
      <c r="D194" s="493"/>
      <c r="E194" s="493"/>
      <c r="F194" s="493"/>
      <c r="G194" s="493"/>
      <c r="H194" s="493"/>
      <c r="I194" s="493"/>
      <c r="J194" s="493"/>
      <c r="K194" s="493"/>
      <c r="L194" s="493"/>
      <c r="M194" s="390"/>
      <c r="N194" s="326"/>
      <c r="R194" s="416"/>
      <c r="S194" s="70"/>
      <c r="T194" s="70"/>
      <c r="V194" s="416"/>
      <c r="X194" s="416"/>
      <c r="Z194" s="70"/>
      <c r="AB194" s="70"/>
    </row>
    <row r="195" spans="2:28" x14ac:dyDescent="0.2">
      <c r="B195" s="492"/>
      <c r="C195" s="493"/>
      <c r="D195" s="493"/>
      <c r="E195" s="493"/>
      <c r="F195" s="493"/>
      <c r="G195" s="493"/>
      <c r="H195" s="493"/>
      <c r="I195" s="493"/>
      <c r="J195" s="493"/>
      <c r="K195" s="493"/>
      <c r="L195" s="493"/>
      <c r="M195" s="389"/>
      <c r="N195" s="326"/>
      <c r="R195" s="416"/>
      <c r="S195" s="70"/>
      <c r="T195" s="70"/>
      <c r="V195" s="416"/>
      <c r="X195" s="416"/>
      <c r="Z195" s="70"/>
      <c r="AB195" s="70"/>
    </row>
    <row r="196" spans="2:28" x14ac:dyDescent="0.2">
      <c r="B196" s="492"/>
      <c r="C196" s="493"/>
      <c r="D196" s="493"/>
      <c r="E196" s="493"/>
      <c r="F196" s="493"/>
      <c r="G196" s="493"/>
      <c r="H196" s="493"/>
      <c r="I196" s="493"/>
      <c r="J196" s="493"/>
      <c r="K196" s="493"/>
      <c r="L196" s="493"/>
      <c r="M196" s="390"/>
      <c r="N196" s="326"/>
      <c r="R196" s="416"/>
      <c r="S196" s="70"/>
      <c r="T196" s="70"/>
      <c r="V196" s="416"/>
      <c r="X196" s="416"/>
      <c r="Z196" s="70"/>
      <c r="AB196" s="70"/>
    </row>
    <row r="197" spans="2:28" x14ac:dyDescent="0.2">
      <c r="B197" s="492"/>
      <c r="C197" s="493"/>
      <c r="D197" s="493"/>
      <c r="E197" s="493"/>
      <c r="F197" s="493"/>
      <c r="G197" s="493"/>
      <c r="H197" s="493"/>
      <c r="I197" s="493"/>
      <c r="J197" s="493"/>
      <c r="K197" s="493"/>
      <c r="L197" s="493"/>
      <c r="M197" s="389"/>
      <c r="N197" s="326"/>
      <c r="R197" s="416"/>
      <c r="S197" s="70"/>
      <c r="T197" s="70"/>
      <c r="V197" s="416"/>
      <c r="X197" s="416"/>
      <c r="Z197" s="70"/>
      <c r="AB197" s="70"/>
    </row>
    <row r="198" spans="2:28" x14ac:dyDescent="0.2">
      <c r="B198" s="492"/>
      <c r="C198" s="493"/>
      <c r="D198" s="493"/>
      <c r="E198" s="493"/>
      <c r="F198" s="493"/>
      <c r="G198" s="493"/>
      <c r="H198" s="493"/>
      <c r="I198" s="493"/>
      <c r="J198" s="493"/>
      <c r="K198" s="493"/>
      <c r="L198" s="493"/>
      <c r="M198" s="389"/>
      <c r="N198" s="326"/>
      <c r="R198" s="416"/>
      <c r="S198" s="70"/>
      <c r="T198" s="70"/>
      <c r="V198" s="416"/>
      <c r="X198" s="416"/>
      <c r="Z198" s="70"/>
      <c r="AB198" s="70"/>
    </row>
    <row r="199" spans="2:28" x14ac:dyDescent="0.2">
      <c r="B199" s="492"/>
      <c r="C199" s="493"/>
      <c r="D199" s="493"/>
      <c r="E199" s="493"/>
      <c r="F199" s="493"/>
      <c r="G199" s="493"/>
      <c r="H199" s="493"/>
      <c r="I199" s="493"/>
      <c r="J199" s="493"/>
      <c r="K199" s="493"/>
      <c r="L199" s="493"/>
      <c r="M199" s="389"/>
      <c r="N199" s="326"/>
      <c r="R199" s="416"/>
      <c r="S199" s="70"/>
      <c r="T199" s="70"/>
      <c r="V199" s="416"/>
      <c r="X199" s="416"/>
      <c r="Z199" s="70"/>
      <c r="AB199" s="70"/>
    </row>
    <row r="200" spans="2:28" x14ac:dyDescent="0.2">
      <c r="B200" s="492"/>
      <c r="C200" s="493"/>
      <c r="D200" s="493"/>
      <c r="E200" s="493"/>
      <c r="F200" s="493"/>
      <c r="G200" s="493"/>
      <c r="H200" s="493"/>
      <c r="I200" s="493"/>
      <c r="J200" s="493"/>
      <c r="K200" s="493"/>
      <c r="L200" s="493"/>
      <c r="M200" s="389"/>
      <c r="N200" s="326"/>
      <c r="R200" s="416"/>
      <c r="S200" s="70"/>
      <c r="T200" s="70"/>
      <c r="V200" s="416"/>
      <c r="X200" s="416"/>
      <c r="Z200" s="70"/>
      <c r="AB200" s="70"/>
    </row>
    <row r="201" spans="2:28" x14ac:dyDescent="0.2">
      <c r="B201" s="492"/>
      <c r="C201" s="493"/>
      <c r="D201" s="493"/>
      <c r="E201" s="493"/>
      <c r="F201" s="493"/>
      <c r="G201" s="493"/>
      <c r="H201" s="493"/>
      <c r="I201" s="493"/>
      <c r="J201" s="493"/>
      <c r="K201" s="493"/>
      <c r="L201" s="493"/>
      <c r="M201" s="389"/>
      <c r="N201" s="326"/>
      <c r="R201" s="416"/>
      <c r="S201" s="70"/>
      <c r="T201" s="70"/>
      <c r="V201" s="416"/>
      <c r="X201" s="416"/>
      <c r="Z201" s="70"/>
      <c r="AB201" s="70"/>
    </row>
    <row r="202" spans="2:28" x14ac:dyDescent="0.2">
      <c r="B202" s="492"/>
      <c r="C202" s="493"/>
      <c r="D202" s="493"/>
      <c r="E202" s="493"/>
      <c r="F202" s="493"/>
      <c r="G202" s="493"/>
      <c r="H202" s="493"/>
      <c r="I202" s="493"/>
      <c r="J202" s="493"/>
      <c r="K202" s="493"/>
      <c r="L202" s="493"/>
      <c r="M202" s="389"/>
      <c r="N202" s="326"/>
      <c r="R202" s="416"/>
      <c r="S202" s="70"/>
      <c r="T202" s="70"/>
      <c r="V202" s="416"/>
      <c r="X202" s="416"/>
      <c r="Z202" s="70"/>
      <c r="AB202" s="70"/>
    </row>
    <row r="203" spans="2:28" x14ac:dyDescent="0.2">
      <c r="B203" s="492"/>
      <c r="C203" s="493"/>
      <c r="D203" s="493"/>
      <c r="E203" s="493"/>
      <c r="F203" s="493"/>
      <c r="G203" s="493"/>
      <c r="H203" s="493"/>
      <c r="I203" s="493"/>
      <c r="J203" s="493"/>
      <c r="K203" s="493"/>
      <c r="L203" s="493"/>
      <c r="M203" s="389"/>
      <c r="N203" s="326"/>
      <c r="R203" s="416"/>
      <c r="S203" s="70"/>
      <c r="T203" s="70"/>
      <c r="V203" s="416"/>
      <c r="X203" s="416"/>
      <c r="Z203" s="70"/>
      <c r="AB203" s="70"/>
    </row>
    <row r="204" spans="2:28" x14ac:dyDescent="0.2">
      <c r="B204" s="492"/>
      <c r="C204" s="493"/>
      <c r="D204" s="493"/>
      <c r="E204" s="493"/>
      <c r="F204" s="493"/>
      <c r="G204" s="493"/>
      <c r="H204" s="493"/>
      <c r="I204" s="493"/>
      <c r="J204" s="493"/>
      <c r="K204" s="493"/>
      <c r="L204" s="493"/>
      <c r="M204" s="389"/>
      <c r="N204" s="326"/>
      <c r="R204" s="416"/>
      <c r="S204" s="70"/>
      <c r="T204" s="70"/>
      <c r="V204" s="416"/>
      <c r="X204" s="416"/>
      <c r="Z204" s="70"/>
      <c r="AB204" s="70"/>
    </row>
    <row r="205" spans="2:28" x14ac:dyDescent="0.2">
      <c r="B205" s="492"/>
      <c r="C205" s="493"/>
      <c r="D205" s="493"/>
      <c r="E205" s="493"/>
      <c r="F205" s="493"/>
      <c r="G205" s="493"/>
      <c r="H205" s="493"/>
      <c r="I205" s="493"/>
      <c r="J205" s="493"/>
      <c r="K205" s="493"/>
      <c r="L205" s="493"/>
      <c r="M205" s="389"/>
      <c r="N205" s="326"/>
      <c r="R205" s="416"/>
      <c r="S205" s="70"/>
      <c r="T205" s="70"/>
      <c r="V205" s="416"/>
      <c r="X205" s="416"/>
      <c r="Z205" s="70"/>
      <c r="AB205" s="70"/>
    </row>
    <row r="206" spans="2:28" x14ac:dyDescent="0.2">
      <c r="B206" s="492"/>
      <c r="C206" s="493"/>
      <c r="D206" s="493"/>
      <c r="E206" s="493"/>
      <c r="F206" s="493"/>
      <c r="G206" s="493"/>
      <c r="H206" s="493"/>
      <c r="I206" s="493"/>
      <c r="J206" s="493"/>
      <c r="K206" s="493"/>
      <c r="L206" s="493"/>
      <c r="M206" s="389"/>
      <c r="N206" s="326"/>
      <c r="R206" s="416"/>
      <c r="S206" s="70"/>
      <c r="T206" s="70"/>
      <c r="V206" s="416"/>
      <c r="X206" s="416"/>
      <c r="Z206" s="70"/>
      <c r="AB206" s="70"/>
    </row>
    <row r="207" spans="2:28" x14ac:dyDescent="0.2">
      <c r="B207" s="492"/>
      <c r="C207" s="493"/>
      <c r="D207" s="493"/>
      <c r="E207" s="493"/>
      <c r="F207" s="493"/>
      <c r="G207" s="493"/>
      <c r="H207" s="493"/>
      <c r="I207" s="493"/>
      <c r="J207" s="493"/>
      <c r="K207" s="493"/>
      <c r="L207" s="493"/>
      <c r="M207" s="389"/>
      <c r="N207" s="326"/>
      <c r="R207" s="416"/>
      <c r="S207" s="70"/>
      <c r="T207" s="70"/>
      <c r="V207" s="416"/>
      <c r="X207" s="416"/>
      <c r="Z207" s="70"/>
      <c r="AB207" s="70"/>
    </row>
    <row r="208" spans="2:28" ht="12.75" hidden="1" customHeight="1" outlineLevel="1" x14ac:dyDescent="0.2">
      <c r="B208" s="492"/>
      <c r="C208" s="493"/>
      <c r="D208" s="493"/>
      <c r="E208" s="493"/>
      <c r="F208" s="493"/>
      <c r="G208" s="493"/>
      <c r="H208" s="493"/>
      <c r="I208" s="493"/>
      <c r="J208" s="493"/>
      <c r="K208" s="493"/>
      <c r="L208" s="493"/>
      <c r="M208" s="386"/>
      <c r="N208" s="326"/>
      <c r="R208" s="416"/>
      <c r="S208" s="70"/>
      <c r="T208" s="70"/>
      <c r="V208" s="416"/>
      <c r="X208" s="416"/>
      <c r="Z208" s="70"/>
      <c r="AB208" s="70"/>
    </row>
    <row r="209" spans="2:28" ht="12.75" hidden="1" customHeight="1" outlineLevel="1" x14ac:dyDescent="0.2">
      <c r="B209" s="492"/>
      <c r="C209" s="493"/>
      <c r="D209" s="493"/>
      <c r="E209" s="493"/>
      <c r="F209" s="493"/>
      <c r="G209" s="493"/>
      <c r="H209" s="493"/>
      <c r="I209" s="493"/>
      <c r="J209" s="493"/>
      <c r="K209" s="493"/>
      <c r="L209" s="493"/>
      <c r="M209" s="386"/>
      <c r="N209" s="326"/>
      <c r="R209" s="416"/>
      <c r="S209" s="70"/>
      <c r="T209" s="70"/>
      <c r="V209" s="416"/>
      <c r="X209" s="416"/>
      <c r="Z209" s="70"/>
      <c r="AB209" s="70"/>
    </row>
    <row r="210" spans="2:28" ht="12.75" hidden="1" customHeight="1" outlineLevel="1" x14ac:dyDescent="0.2">
      <c r="B210" s="492"/>
      <c r="C210" s="493"/>
      <c r="D210" s="493"/>
      <c r="E210" s="493"/>
      <c r="F210" s="493"/>
      <c r="G210" s="493"/>
      <c r="H210" s="493"/>
      <c r="I210" s="493"/>
      <c r="J210" s="493"/>
      <c r="K210" s="493"/>
      <c r="L210" s="493"/>
      <c r="M210" s="387"/>
      <c r="N210" s="326"/>
      <c r="R210" s="416"/>
      <c r="S210" s="70"/>
      <c r="T210" s="70"/>
      <c r="V210" s="416"/>
      <c r="X210" s="416"/>
      <c r="Z210" s="70"/>
      <c r="AB210" s="70"/>
    </row>
    <row r="211" spans="2:28" ht="12.75" hidden="1" customHeight="1" outlineLevel="1" x14ac:dyDescent="0.2">
      <c r="B211" s="492"/>
      <c r="C211" s="493"/>
      <c r="D211" s="493"/>
      <c r="E211" s="493"/>
      <c r="F211" s="493"/>
      <c r="G211" s="493"/>
      <c r="H211" s="493"/>
      <c r="I211" s="493"/>
      <c r="J211" s="493"/>
      <c r="K211" s="493"/>
      <c r="L211" s="493"/>
      <c r="M211" s="386"/>
      <c r="N211" s="326"/>
      <c r="R211" s="416"/>
      <c r="S211" s="70"/>
      <c r="T211" s="70"/>
      <c r="V211" s="416"/>
      <c r="X211" s="416"/>
      <c r="Z211" s="70"/>
      <c r="AB211" s="70"/>
    </row>
    <row r="212" spans="2:28" ht="12.75" hidden="1" customHeight="1" outlineLevel="1" x14ac:dyDescent="0.2">
      <c r="B212" s="492"/>
      <c r="C212" s="493"/>
      <c r="D212" s="493"/>
      <c r="E212" s="493"/>
      <c r="F212" s="493"/>
      <c r="G212" s="493"/>
      <c r="H212" s="493"/>
      <c r="I212" s="493"/>
      <c r="J212" s="493"/>
      <c r="K212" s="493"/>
      <c r="L212" s="493"/>
      <c r="M212" s="386"/>
      <c r="N212" s="326"/>
      <c r="R212" s="416"/>
      <c r="S212" s="70"/>
      <c r="T212" s="70"/>
      <c r="V212" s="416"/>
      <c r="X212" s="416"/>
      <c r="Z212" s="70"/>
      <c r="AB212" s="70"/>
    </row>
    <row r="213" spans="2:28" ht="12.75" hidden="1" customHeight="1" outlineLevel="1" x14ac:dyDescent="0.2">
      <c r="B213" s="492"/>
      <c r="C213" s="493"/>
      <c r="D213" s="493"/>
      <c r="E213" s="493"/>
      <c r="F213" s="493"/>
      <c r="G213" s="493"/>
      <c r="H213" s="493"/>
      <c r="I213" s="493"/>
      <c r="J213" s="493"/>
      <c r="K213" s="493"/>
      <c r="L213" s="493"/>
      <c r="M213" s="386"/>
      <c r="N213" s="326"/>
      <c r="R213" s="416"/>
      <c r="S213" s="70"/>
      <c r="T213" s="70"/>
      <c r="V213" s="416"/>
      <c r="X213" s="416"/>
      <c r="Z213" s="70"/>
      <c r="AB213" s="70"/>
    </row>
    <row r="214" spans="2:28" ht="12.75" hidden="1" customHeight="1" outlineLevel="1" x14ac:dyDescent="0.2">
      <c r="B214" s="492"/>
      <c r="C214" s="493"/>
      <c r="D214" s="493"/>
      <c r="E214" s="493"/>
      <c r="F214" s="493"/>
      <c r="G214" s="493"/>
      <c r="H214" s="493"/>
      <c r="I214" s="493"/>
      <c r="J214" s="493"/>
      <c r="K214" s="493"/>
      <c r="L214" s="493"/>
      <c r="M214" s="387"/>
      <c r="N214" s="326"/>
      <c r="R214" s="416"/>
      <c r="S214" s="70"/>
      <c r="T214" s="70"/>
      <c r="V214" s="416"/>
      <c r="X214" s="416"/>
      <c r="Z214" s="70"/>
      <c r="AB214" s="70"/>
    </row>
    <row r="215" spans="2:28" ht="12.75" hidden="1" customHeight="1" outlineLevel="1" x14ac:dyDescent="0.2">
      <c r="B215" s="492"/>
      <c r="C215" s="493"/>
      <c r="D215" s="493"/>
      <c r="E215" s="493"/>
      <c r="F215" s="493"/>
      <c r="G215" s="493"/>
      <c r="H215" s="493"/>
      <c r="I215" s="493"/>
      <c r="J215" s="493"/>
      <c r="K215" s="493"/>
      <c r="L215" s="493"/>
      <c r="M215" s="386"/>
      <c r="N215" s="326"/>
      <c r="R215" s="416"/>
      <c r="S215" s="70"/>
      <c r="T215" s="70"/>
      <c r="V215" s="416"/>
      <c r="X215" s="416"/>
      <c r="Z215" s="70"/>
      <c r="AB215" s="70"/>
    </row>
    <row r="216" spans="2:28" ht="12.75" hidden="1" customHeight="1" outlineLevel="1" x14ac:dyDescent="0.2">
      <c r="B216" s="492"/>
      <c r="C216" s="493"/>
      <c r="D216" s="493"/>
      <c r="E216" s="493"/>
      <c r="F216" s="493"/>
      <c r="G216" s="493"/>
      <c r="H216" s="493"/>
      <c r="I216" s="493"/>
      <c r="J216" s="493"/>
      <c r="K216" s="493"/>
      <c r="L216" s="493"/>
      <c r="M216" s="387"/>
      <c r="N216" s="326"/>
      <c r="R216" s="416"/>
      <c r="S216" s="70"/>
      <c r="T216" s="70"/>
      <c r="V216" s="416"/>
      <c r="X216" s="416"/>
      <c r="Z216" s="70"/>
      <c r="AB216" s="70"/>
    </row>
    <row r="217" spans="2:28" ht="13.5" hidden="1" customHeight="1" outlineLevel="1" thickBot="1" x14ac:dyDescent="0.25">
      <c r="B217" s="494"/>
      <c r="C217" s="495"/>
      <c r="D217" s="495"/>
      <c r="E217" s="495"/>
      <c r="F217" s="495"/>
      <c r="G217" s="495"/>
      <c r="H217" s="495"/>
      <c r="I217" s="495"/>
      <c r="J217" s="495"/>
      <c r="K217" s="495"/>
      <c r="L217" s="495"/>
      <c r="M217" s="388"/>
      <c r="N217" s="327"/>
      <c r="R217" s="417"/>
      <c r="S217" s="70"/>
      <c r="T217" s="70"/>
      <c r="V217" s="417"/>
      <c r="X217" s="417"/>
      <c r="Z217" s="70"/>
      <c r="AB217" s="70"/>
    </row>
    <row r="218" spans="2:28" ht="13.5" collapsed="1" thickBot="1" x14ac:dyDescent="0.25">
      <c r="B218" s="32"/>
      <c r="C218" s="32"/>
      <c r="D218" s="103"/>
      <c r="E218" s="110"/>
      <c r="F218" s="110"/>
      <c r="G218" s="111"/>
      <c r="H218" s="112"/>
      <c r="I218" s="29"/>
      <c r="J218" s="111"/>
      <c r="K218" s="111"/>
      <c r="L218" s="418" t="s">
        <v>102</v>
      </c>
      <c r="N218" s="113">
        <f>SUM(N193:N217)</f>
        <v>0</v>
      </c>
      <c r="Q218" s="29"/>
      <c r="R218" s="335">
        <f>SUM(R193:R217)</f>
        <v>0</v>
      </c>
      <c r="S218" s="100"/>
      <c r="T218" s="100"/>
      <c r="U218" s="29"/>
      <c r="V218" s="335">
        <f>SUM(V193:V217)</f>
        <v>0</v>
      </c>
      <c r="W218" s="29"/>
      <c r="X218" s="335">
        <f>SUM(X193:X217)</f>
        <v>0</v>
      </c>
      <c r="Z218" s="100"/>
      <c r="AA218" s="29"/>
      <c r="AB218" s="100"/>
    </row>
    <row r="219" spans="2:28" ht="13.5" thickBot="1" x14ac:dyDescent="0.25">
      <c r="B219" s="32"/>
      <c r="C219" s="32"/>
      <c r="D219" s="103"/>
      <c r="E219" s="110"/>
      <c r="F219" s="110"/>
      <c r="G219" s="111"/>
      <c r="H219" s="112"/>
      <c r="I219" s="29"/>
      <c r="O219" s="100"/>
      <c r="P219" s="100"/>
      <c r="S219" s="100"/>
      <c r="T219" s="100"/>
      <c r="U219" s="100"/>
      <c r="W219" s="100"/>
      <c r="Z219" s="100"/>
      <c r="AA219" s="100"/>
      <c r="AB219" s="100"/>
    </row>
    <row r="220" spans="2:28" ht="15.75" thickBot="1" x14ac:dyDescent="0.3">
      <c r="B220" s="32"/>
      <c r="C220" s="32"/>
      <c r="D220" s="103"/>
      <c r="E220" s="110"/>
      <c r="F220" s="110"/>
      <c r="G220" s="111"/>
      <c r="H220" s="112"/>
      <c r="I220" s="112"/>
      <c r="J220" s="548" t="s">
        <v>224</v>
      </c>
      <c r="K220" s="549"/>
      <c r="L220" s="550"/>
      <c r="M220" s="137"/>
      <c r="N220" s="94">
        <f>K231</f>
        <v>0</v>
      </c>
      <c r="O220" s="111"/>
      <c r="P220" s="29"/>
      <c r="Q220" s="29"/>
      <c r="R220" s="400">
        <f>K237</f>
        <v>0</v>
      </c>
      <c r="S220" s="29"/>
      <c r="T220" s="29"/>
      <c r="U220" s="29"/>
      <c r="V220" s="400">
        <f>V237</f>
        <v>0</v>
      </c>
      <c r="W220" s="29"/>
      <c r="X220" s="400">
        <f>X237</f>
        <v>0</v>
      </c>
      <c r="Z220" s="29"/>
      <c r="AA220" s="29"/>
      <c r="AB220" s="29"/>
    </row>
    <row r="221" spans="2:28" ht="15" customHeight="1" thickBot="1" x14ac:dyDescent="0.25">
      <c r="B221" s="538" t="s">
        <v>128</v>
      </c>
      <c r="C221" s="539"/>
      <c r="D221" s="539"/>
      <c r="E221" s="539"/>
      <c r="F221" s="539"/>
      <c r="G221" s="539"/>
      <c r="H221" s="539"/>
      <c r="I221" s="539"/>
      <c r="J221" s="539"/>
      <c r="K221" s="50" t="s">
        <v>127</v>
      </c>
      <c r="L221" s="111"/>
      <c r="O221" s="41"/>
      <c r="P221" s="29"/>
      <c r="Q221" s="29"/>
      <c r="R221" s="29"/>
      <c r="S221" s="29"/>
      <c r="T221" s="29"/>
      <c r="U221" s="29"/>
      <c r="V221" s="29"/>
      <c r="W221" s="29"/>
      <c r="X221" s="29"/>
      <c r="Z221" s="29"/>
      <c r="AA221" s="29"/>
      <c r="AB221" s="29"/>
    </row>
    <row r="222" spans="2:28" ht="15" customHeight="1" x14ac:dyDescent="0.2">
      <c r="B222" s="540" t="s">
        <v>129</v>
      </c>
      <c r="C222" s="541"/>
      <c r="D222" s="541"/>
      <c r="E222" s="541"/>
      <c r="F222" s="541"/>
      <c r="G222" s="541"/>
      <c r="H222" s="541"/>
      <c r="I222" s="541"/>
      <c r="J222" s="541"/>
      <c r="K222" s="49">
        <f>N38</f>
        <v>0</v>
      </c>
      <c r="L222" s="330" t="str">
        <f>IFERROR($K$222/$K$229, "")</f>
        <v/>
      </c>
      <c r="O222" s="42"/>
      <c r="P222" s="29"/>
      <c r="Q222" s="29"/>
      <c r="R222" s="29"/>
      <c r="S222" s="29"/>
      <c r="T222" s="29"/>
      <c r="U222" s="29"/>
      <c r="V222" s="29"/>
      <c r="W222" s="29"/>
      <c r="X222" s="29"/>
      <c r="Z222" s="29"/>
      <c r="AA222" s="29"/>
      <c r="AB222" s="29"/>
    </row>
    <row r="223" spans="2:28" ht="15" customHeight="1" x14ac:dyDescent="0.2">
      <c r="B223" s="542" t="s">
        <v>130</v>
      </c>
      <c r="C223" s="543"/>
      <c r="D223" s="543"/>
      <c r="E223" s="543"/>
      <c r="F223" s="543"/>
      <c r="G223" s="543"/>
      <c r="H223" s="543"/>
      <c r="I223" s="543"/>
      <c r="J223" s="543"/>
      <c r="K223" s="45">
        <f>N68</f>
        <v>0</v>
      </c>
      <c r="L223" s="330" t="str">
        <f>IFERROR($K$223/$K$229,"")</f>
        <v/>
      </c>
      <c r="O223" s="42"/>
      <c r="P223" s="29"/>
      <c r="Q223" s="29"/>
      <c r="R223" s="29"/>
      <c r="S223" s="29"/>
      <c r="T223" s="29"/>
      <c r="U223" s="29"/>
      <c r="V223" s="29"/>
      <c r="W223" s="29"/>
      <c r="X223" s="29"/>
      <c r="Z223" s="29"/>
      <c r="AA223" s="29"/>
      <c r="AB223" s="29"/>
    </row>
    <row r="224" spans="2:28" ht="15" customHeight="1" x14ac:dyDescent="0.2">
      <c r="B224" s="542" t="s">
        <v>108</v>
      </c>
      <c r="C224" s="543"/>
      <c r="D224" s="543"/>
      <c r="E224" s="543"/>
      <c r="F224" s="543"/>
      <c r="G224" s="543"/>
      <c r="H224" s="543"/>
      <c r="I224" s="543"/>
      <c r="J224" s="543"/>
      <c r="K224" s="45">
        <f>N98</f>
        <v>0</v>
      </c>
      <c r="L224" s="330" t="str">
        <f>IFERROR($K$224/$K$229,"")</f>
        <v/>
      </c>
      <c r="O224" s="42"/>
      <c r="P224" s="29"/>
      <c r="Q224" s="29"/>
      <c r="R224" s="29"/>
      <c r="S224" s="29"/>
      <c r="T224" s="29"/>
      <c r="U224" s="29"/>
      <c r="V224" s="29"/>
      <c r="W224" s="29"/>
      <c r="X224" s="29"/>
      <c r="Z224" s="29"/>
      <c r="AA224" s="29"/>
      <c r="AB224" s="29"/>
    </row>
    <row r="225" spans="2:28" ht="15" customHeight="1" x14ac:dyDescent="0.2">
      <c r="B225" s="542" t="s">
        <v>203</v>
      </c>
      <c r="C225" s="543"/>
      <c r="D225" s="543"/>
      <c r="E225" s="543"/>
      <c r="F225" s="543"/>
      <c r="G225" s="543"/>
      <c r="H225" s="543"/>
      <c r="I225" s="543"/>
      <c r="J225" s="543"/>
      <c r="K225" s="45">
        <f>N128</f>
        <v>0</v>
      </c>
      <c r="L225" s="330" t="str">
        <f>IFERROR($K$225/$K$229,"")</f>
        <v/>
      </c>
      <c r="O225" s="42"/>
      <c r="P225" s="29"/>
      <c r="Q225" s="29"/>
      <c r="R225" s="29"/>
      <c r="S225" s="29"/>
      <c r="T225" s="29"/>
      <c r="U225" s="29"/>
      <c r="V225" s="29"/>
      <c r="W225" s="29"/>
      <c r="X225" s="29"/>
      <c r="Z225" s="29"/>
      <c r="AA225" s="29"/>
      <c r="AB225" s="29"/>
    </row>
    <row r="226" spans="2:28" ht="15" customHeight="1" x14ac:dyDescent="0.2">
      <c r="B226" s="542" t="s">
        <v>122</v>
      </c>
      <c r="C226" s="543"/>
      <c r="D226" s="543"/>
      <c r="E226" s="543"/>
      <c r="F226" s="543"/>
      <c r="G226" s="543"/>
      <c r="H226" s="543"/>
      <c r="I226" s="543"/>
      <c r="J226" s="543"/>
      <c r="K226" s="153">
        <f>N158</f>
        <v>0</v>
      </c>
      <c r="L226" s="330" t="str">
        <f>IFERROR($K$226/$K$229,"")</f>
        <v/>
      </c>
      <c r="O226" s="42"/>
      <c r="P226" s="29"/>
      <c r="Q226" s="29"/>
      <c r="R226" s="29"/>
      <c r="S226" s="29"/>
      <c r="T226" s="29"/>
      <c r="U226" s="29"/>
      <c r="V226" s="29"/>
      <c r="W226" s="29"/>
      <c r="X226" s="29"/>
      <c r="Z226" s="29"/>
      <c r="AA226" s="29"/>
      <c r="AB226" s="29"/>
    </row>
    <row r="227" spans="2:28" ht="15" customHeight="1" thickBot="1" x14ac:dyDescent="0.25">
      <c r="B227" s="544" t="s">
        <v>124</v>
      </c>
      <c r="C227" s="545"/>
      <c r="D227" s="545"/>
      <c r="E227" s="545"/>
      <c r="F227" s="545"/>
      <c r="G227" s="545"/>
      <c r="H227" s="545"/>
      <c r="I227" s="545"/>
      <c r="J227" s="545"/>
      <c r="K227" s="90">
        <f>N188</f>
        <v>0</v>
      </c>
      <c r="L227" s="330" t="str">
        <f>IFERROR($K$227/$K$229,"")</f>
        <v/>
      </c>
      <c r="O227" s="42"/>
      <c r="P227" s="29"/>
      <c r="Q227" s="29"/>
      <c r="R227" s="29"/>
      <c r="S227" s="29"/>
      <c r="T227" s="29"/>
      <c r="U227" s="29"/>
      <c r="V227" s="29"/>
      <c r="W227" s="29"/>
      <c r="X227" s="29"/>
      <c r="Z227" s="29"/>
      <c r="AA227" s="29"/>
      <c r="AB227" s="29"/>
    </row>
    <row r="228" spans="2:28" ht="15" customHeight="1" thickBot="1" x14ac:dyDescent="0.25">
      <c r="B228" s="89"/>
      <c r="C228" s="89"/>
      <c r="D228" s="89"/>
      <c r="E228" s="89"/>
      <c r="F228" s="89"/>
      <c r="G228" s="89"/>
      <c r="H228" s="89"/>
      <c r="I228" s="89"/>
      <c r="J228" s="89"/>
      <c r="K228" s="42"/>
      <c r="L228" s="331"/>
      <c r="O228" s="42"/>
      <c r="P228" s="29"/>
      <c r="Q228" s="29"/>
      <c r="R228" s="29"/>
      <c r="S228" s="29"/>
      <c r="T228" s="29"/>
      <c r="U228" s="29"/>
      <c r="V228" s="29"/>
      <c r="W228" s="29"/>
      <c r="X228" s="29"/>
      <c r="Z228" s="29"/>
      <c r="AA228" s="29"/>
      <c r="AB228" s="29"/>
    </row>
    <row r="229" spans="2:28" ht="15.75" customHeight="1" thickBot="1" x14ac:dyDescent="0.25">
      <c r="B229" s="546" t="s">
        <v>66</v>
      </c>
      <c r="C229" s="547"/>
      <c r="D229" s="547"/>
      <c r="E229" s="547"/>
      <c r="F229" s="547"/>
      <c r="G229" s="547"/>
      <c r="H229" s="547"/>
      <c r="I229" s="547"/>
      <c r="J229" s="547"/>
      <c r="K229" s="94">
        <f>SUM(K222:K227)</f>
        <v>0</v>
      </c>
      <c r="L229" s="330" t="str">
        <f>IFERROR($K$229/$K$229,"")</f>
        <v/>
      </c>
      <c r="O229" s="43"/>
      <c r="P229" s="29"/>
      <c r="Q229" s="29"/>
      <c r="R229" s="29"/>
      <c r="S229" s="29"/>
      <c r="T229" s="29"/>
      <c r="U229" s="29"/>
      <c r="V229" s="29"/>
      <c r="W229" s="29"/>
      <c r="X229" s="29"/>
      <c r="Z229" s="29"/>
      <c r="AA229" s="29"/>
      <c r="AB229" s="29"/>
    </row>
    <row r="230" spans="2:28" ht="15" customHeight="1" thickBot="1" x14ac:dyDescent="0.25">
      <c r="B230" s="546" t="s">
        <v>226</v>
      </c>
      <c r="C230" s="547"/>
      <c r="D230" s="547"/>
      <c r="E230" s="547"/>
      <c r="F230" s="547"/>
      <c r="G230" s="547"/>
      <c r="H230" s="547"/>
      <c r="I230" s="547"/>
      <c r="J230" s="547"/>
      <c r="K230" s="94">
        <f>K229-K232</f>
        <v>0</v>
      </c>
      <c r="L230" s="330" t="str">
        <f>IFERROR($K$230/$K$229,"")</f>
        <v/>
      </c>
      <c r="O230" s="111"/>
      <c r="P230" s="29"/>
      <c r="Q230" s="29"/>
      <c r="R230" s="95"/>
      <c r="S230" s="29"/>
      <c r="T230" s="29"/>
      <c r="U230" s="29"/>
      <c r="V230" s="29"/>
      <c r="W230" s="29"/>
      <c r="X230" s="29"/>
      <c r="Z230" s="29"/>
      <c r="AA230" s="29"/>
      <c r="AB230" s="29"/>
    </row>
    <row r="231" spans="2:28" ht="15" customHeight="1" thickBot="1" x14ac:dyDescent="0.25">
      <c r="B231" s="551" t="s">
        <v>224</v>
      </c>
      <c r="C231" s="552"/>
      <c r="D231" s="552"/>
      <c r="E231" s="552"/>
      <c r="F231" s="552"/>
      <c r="G231" s="552"/>
      <c r="H231" s="552"/>
      <c r="I231" s="552"/>
      <c r="J231" s="552"/>
      <c r="K231" s="94">
        <f>SUM(P38,P68,P98,P128,P158,P188)</f>
        <v>0</v>
      </c>
      <c r="L231" s="330"/>
      <c r="O231" s="111"/>
      <c r="P231" s="29"/>
      <c r="Q231" s="29"/>
      <c r="R231" s="95"/>
      <c r="S231" s="29"/>
      <c r="T231" s="29"/>
      <c r="U231" s="29"/>
      <c r="V231" s="29"/>
      <c r="W231" s="29"/>
      <c r="X231" s="29"/>
      <c r="Z231" s="29"/>
      <c r="AA231" s="29"/>
      <c r="AB231" s="29"/>
    </row>
    <row r="232" spans="2:28" ht="15" customHeight="1" thickBot="1" x14ac:dyDescent="0.25">
      <c r="B232" s="546" t="s">
        <v>131</v>
      </c>
      <c r="C232" s="547"/>
      <c r="D232" s="547"/>
      <c r="E232" s="547"/>
      <c r="F232" s="547"/>
      <c r="G232" s="547"/>
      <c r="H232" s="547"/>
      <c r="I232" s="547"/>
      <c r="J232" s="547"/>
      <c r="K232" s="94">
        <f>N218</f>
        <v>0</v>
      </c>
      <c r="L232" s="330" t="str">
        <f>IFERROR($K$232/$K$229,"")</f>
        <v/>
      </c>
      <c r="N232" s="230" t="s">
        <v>230</v>
      </c>
      <c r="O232" s="111"/>
      <c r="Q232" s="29"/>
      <c r="S232" s="29"/>
      <c r="T232" s="29"/>
      <c r="U232" s="29"/>
      <c r="V232" s="29"/>
      <c r="W232" s="29"/>
      <c r="X232" s="29"/>
      <c r="Z232" s="29"/>
      <c r="AA232" s="29"/>
      <c r="AB232" s="29"/>
    </row>
    <row r="233" spans="2:28" ht="15" customHeight="1" thickBot="1" x14ac:dyDescent="0.25">
      <c r="B233" s="546" t="s">
        <v>132</v>
      </c>
      <c r="C233" s="547"/>
      <c r="D233" s="547"/>
      <c r="E233" s="547"/>
      <c r="F233" s="547"/>
      <c r="G233" s="547"/>
      <c r="H233" s="547"/>
      <c r="I233" s="547"/>
      <c r="J233" s="547"/>
      <c r="K233" s="94">
        <f>MAX(K231-K232,0)</f>
        <v>0</v>
      </c>
      <c r="L233" s="230" t="s">
        <v>73</v>
      </c>
      <c r="O233" s="111"/>
      <c r="Q233" s="29"/>
      <c r="S233" s="29"/>
      <c r="T233" s="29"/>
      <c r="U233" s="29"/>
      <c r="V233" s="29"/>
      <c r="W233" s="29"/>
      <c r="X233" s="29"/>
      <c r="Z233" s="29"/>
      <c r="AA233" s="29"/>
      <c r="AB233" s="29"/>
    </row>
    <row r="234" spans="2:28" ht="15" customHeight="1" thickBot="1" x14ac:dyDescent="0.25">
      <c r="B234" s="144"/>
      <c r="C234" s="144"/>
      <c r="D234" s="144"/>
      <c r="E234" s="144"/>
      <c r="F234" s="144"/>
      <c r="G234" s="144"/>
      <c r="H234" s="144"/>
      <c r="I234" s="144"/>
      <c r="J234" s="144"/>
      <c r="K234" s="43"/>
      <c r="L234" s="111"/>
      <c r="O234" s="111"/>
      <c r="Q234" s="29"/>
      <c r="R234" s="29"/>
      <c r="S234" s="29"/>
      <c r="T234" s="29"/>
      <c r="U234" s="29"/>
      <c r="V234" s="29"/>
      <c r="W234" s="29"/>
      <c r="X234" s="29"/>
      <c r="Z234" s="29"/>
      <c r="AA234" s="29"/>
      <c r="AB234" s="29"/>
    </row>
    <row r="235" spans="2:28" ht="26.25" thickBot="1" x14ac:dyDescent="0.25">
      <c r="B235" s="553" t="s">
        <v>133</v>
      </c>
      <c r="C235" s="554"/>
      <c r="D235" s="554"/>
      <c r="E235" s="554"/>
      <c r="F235" s="554"/>
      <c r="G235" s="554"/>
      <c r="H235" s="554"/>
      <c r="I235" s="554"/>
      <c r="J235" s="554"/>
      <c r="K235" s="154" t="s">
        <v>248</v>
      </c>
      <c r="O235" s="111"/>
      <c r="Q235" s="29"/>
      <c r="S235" s="29"/>
      <c r="T235" s="29"/>
      <c r="U235" s="29"/>
      <c r="V235" s="419" t="s">
        <v>134</v>
      </c>
      <c r="W235" s="29"/>
      <c r="X235" s="419" t="s">
        <v>135</v>
      </c>
      <c r="Z235" s="29"/>
      <c r="AA235" s="29"/>
      <c r="AB235" s="29"/>
    </row>
    <row r="236" spans="2:28" ht="13.5" thickBot="1" x14ac:dyDescent="0.25">
      <c r="B236" s="555" t="s">
        <v>68</v>
      </c>
      <c r="C236" s="556"/>
      <c r="D236" s="556"/>
      <c r="E236" s="556"/>
      <c r="F236" s="556"/>
      <c r="G236" s="556"/>
      <c r="H236" s="556"/>
      <c r="I236" s="556"/>
      <c r="J236" s="556"/>
      <c r="K236" s="94">
        <f>SUM(R38,R68,R98,R128,R158,R188)</f>
        <v>0</v>
      </c>
      <c r="O236" s="111"/>
      <c r="Q236" s="29"/>
      <c r="S236" s="29"/>
      <c r="T236" s="29"/>
      <c r="U236" s="29"/>
      <c r="V236" s="400">
        <f>SUM(V38,V68,V98,V128,V158,V188)</f>
        <v>0</v>
      </c>
      <c r="W236" s="29"/>
      <c r="X236" s="400">
        <f>SUM(X38,X68,X98,X128,X158,X188)</f>
        <v>0</v>
      </c>
      <c r="Z236" s="29"/>
      <c r="AA236" s="29"/>
      <c r="AB236" s="29"/>
    </row>
    <row r="237" spans="2:28" ht="13.5" customHeight="1" thickBot="1" x14ac:dyDescent="0.25">
      <c r="B237" s="557" t="s">
        <v>224</v>
      </c>
      <c r="C237" s="558"/>
      <c r="D237" s="558"/>
      <c r="E237" s="558"/>
      <c r="F237" s="558"/>
      <c r="G237" s="558"/>
      <c r="H237" s="558"/>
      <c r="I237" s="558"/>
      <c r="J237" s="558"/>
      <c r="K237" s="94">
        <f>SUM(S38,S68,S98,S128,S158,S188)</f>
        <v>0</v>
      </c>
      <c r="O237" s="111"/>
      <c r="Q237" s="29"/>
      <c r="S237" s="29"/>
      <c r="T237" s="29"/>
      <c r="U237" s="29"/>
      <c r="V237" s="400">
        <f>SUM(Z38,Z68,Z98,Z128,Z158,Z188)</f>
        <v>0</v>
      </c>
      <c r="W237" s="29"/>
      <c r="X237" s="400">
        <f>SUM(AB38,AB68,AB98,AB128,AB158,AB188)</f>
        <v>0</v>
      </c>
      <c r="Z237" s="29"/>
      <c r="AA237" s="29"/>
      <c r="AB237" s="29"/>
    </row>
    <row r="238" spans="2:28" ht="13.5" customHeight="1" thickBot="1" x14ac:dyDescent="0.25">
      <c r="B238" s="559" t="s">
        <v>204</v>
      </c>
      <c r="C238" s="560"/>
      <c r="D238" s="560"/>
      <c r="E238" s="560"/>
      <c r="F238" s="560"/>
      <c r="G238" s="560"/>
      <c r="H238" s="560"/>
      <c r="I238" s="560"/>
      <c r="J238" s="560"/>
      <c r="K238" s="94">
        <f>R218</f>
        <v>0</v>
      </c>
      <c r="O238" s="111"/>
      <c r="P238" s="123"/>
      <c r="Q238" s="118"/>
      <c r="S238" s="29"/>
      <c r="T238" s="29"/>
      <c r="U238" s="29"/>
      <c r="V238" s="400">
        <f>V218</f>
        <v>0</v>
      </c>
      <c r="W238" s="29"/>
      <c r="X238" s="400">
        <f>X218</f>
        <v>0</v>
      </c>
      <c r="Z238" s="29"/>
      <c r="AA238" s="29"/>
      <c r="AB238" s="29"/>
    </row>
    <row r="239" spans="2:28" ht="13.5" customHeight="1" thickBot="1" x14ac:dyDescent="0.25">
      <c r="B239" s="557" t="s">
        <v>205</v>
      </c>
      <c r="C239" s="558"/>
      <c r="D239" s="558"/>
      <c r="E239" s="558"/>
      <c r="F239" s="558"/>
      <c r="G239" s="558"/>
      <c r="H239" s="558"/>
      <c r="I239" s="558"/>
      <c r="J239" s="558"/>
      <c r="K239" s="94">
        <f>K236-K238</f>
        <v>0</v>
      </c>
      <c r="O239" s="111"/>
      <c r="P239" s="123"/>
      <c r="Q239" s="118"/>
      <c r="S239" s="29"/>
      <c r="T239" s="29"/>
      <c r="U239" s="29"/>
      <c r="V239" s="400">
        <f t="shared" ref="V239" si="56">V236-V238</f>
        <v>0</v>
      </c>
      <c r="W239" s="29"/>
      <c r="X239" s="400">
        <f>X236-X238</f>
        <v>0</v>
      </c>
      <c r="Z239" s="29"/>
      <c r="AA239" s="29"/>
      <c r="AB239" s="29"/>
    </row>
    <row r="240" spans="2:28" x14ac:dyDescent="0.2">
      <c r="B240" s="32"/>
      <c r="C240" s="32"/>
      <c r="D240" s="103"/>
      <c r="E240" s="110"/>
      <c r="F240" s="110"/>
      <c r="G240" s="111"/>
      <c r="H240" s="112"/>
      <c r="I240" s="29"/>
      <c r="J240" s="111"/>
      <c r="K240" s="230" t="s">
        <v>188</v>
      </c>
      <c r="O240" s="111"/>
      <c r="P240" s="29"/>
      <c r="Q240" s="29"/>
      <c r="S240" s="29"/>
      <c r="T240" s="29"/>
      <c r="U240" s="29"/>
      <c r="V240" s="230"/>
      <c r="W240" s="29"/>
      <c r="X240" s="230"/>
      <c r="Z240" s="29"/>
      <c r="AA240" s="29"/>
      <c r="AB240" s="29"/>
    </row>
    <row r="241" spans="1:30" x14ac:dyDescent="0.2">
      <c r="B241" s="44" t="s">
        <v>136</v>
      </c>
      <c r="C241" s="28"/>
      <c r="D241" s="28"/>
      <c r="E241" s="28"/>
      <c r="F241" s="28"/>
      <c r="G241" s="28"/>
      <c r="H241" s="28"/>
      <c r="I241" s="28"/>
      <c r="J241" s="28"/>
      <c r="K241" s="28"/>
      <c r="L241" s="260"/>
      <c r="O241" s="28"/>
      <c r="P241" s="28"/>
      <c r="Q241" s="28"/>
      <c r="S241" s="28"/>
      <c r="T241" s="28"/>
      <c r="U241" s="28"/>
      <c r="W241" s="28"/>
      <c r="X241" s="29"/>
      <c r="Z241" s="28"/>
      <c r="AA241" s="28"/>
      <c r="AB241" s="28"/>
      <c r="AC241" s="28"/>
      <c r="AD241" s="28"/>
    </row>
    <row r="242" spans="1:30" x14ac:dyDescent="0.2">
      <c r="B242" s="44"/>
      <c r="C242" s="28"/>
      <c r="D242" s="28"/>
      <c r="E242" s="28"/>
      <c r="F242" s="28"/>
      <c r="G242" s="28"/>
      <c r="H242" s="28"/>
      <c r="I242" s="28"/>
      <c r="J242" s="28"/>
      <c r="K242" s="28"/>
      <c r="L242" s="260"/>
      <c r="O242" s="329"/>
      <c r="P242" s="329"/>
      <c r="Q242" s="28"/>
      <c r="S242" s="28"/>
      <c r="T242" s="28"/>
      <c r="U242" s="28"/>
      <c r="W242" s="28"/>
      <c r="X242" s="29"/>
      <c r="Z242" s="28"/>
      <c r="AA242" s="28"/>
      <c r="AB242" s="28"/>
      <c r="AC242" s="28"/>
      <c r="AD242" s="28"/>
    </row>
    <row r="243" spans="1:30" ht="143.25" customHeight="1" x14ac:dyDescent="0.2">
      <c r="B243" s="535"/>
      <c r="C243" s="536"/>
      <c r="D243" s="536"/>
      <c r="E243" s="536"/>
      <c r="F243" s="536"/>
      <c r="G243" s="536"/>
      <c r="H243" s="536"/>
      <c r="I243" s="536"/>
      <c r="J243" s="536"/>
      <c r="K243" s="537"/>
      <c r="L243" s="328"/>
      <c r="M243" s="328"/>
      <c r="O243" s="318"/>
      <c r="Q243" s="329"/>
      <c r="S243" s="329"/>
      <c r="T243" s="329"/>
      <c r="U243" s="329"/>
      <c r="W243" s="329"/>
      <c r="X243" s="29"/>
      <c r="Z243" s="329"/>
      <c r="AA243" s="329"/>
      <c r="AB243" s="329"/>
    </row>
    <row r="244" spans="1:30" x14ac:dyDescent="0.2">
      <c r="B244" s="114"/>
      <c r="C244" s="114"/>
      <c r="D244" s="114"/>
      <c r="E244" s="114"/>
      <c r="F244" s="114"/>
      <c r="G244" s="114"/>
      <c r="H244" s="114"/>
      <c r="I244" s="114"/>
      <c r="J244" s="114"/>
      <c r="K244" s="114"/>
      <c r="L244" s="114"/>
      <c r="M244" s="261"/>
      <c r="O244" s="318"/>
      <c r="P244" s="115"/>
      <c r="Q244" s="115"/>
      <c r="S244" s="115"/>
      <c r="T244" s="115"/>
      <c r="U244" s="115"/>
      <c r="W244" s="115"/>
      <c r="X244" s="29"/>
      <c r="Z244" s="115"/>
      <c r="AA244" s="115"/>
      <c r="AB244" s="115"/>
    </row>
    <row r="245" spans="1:30" x14ac:dyDescent="0.2">
      <c r="B245" s="29"/>
      <c r="C245" s="29"/>
      <c r="D245" s="29"/>
      <c r="E245" s="29"/>
      <c r="F245" s="29"/>
      <c r="N245" s="111"/>
      <c r="P245" s="29"/>
      <c r="Q245" s="29"/>
      <c r="S245" s="29"/>
      <c r="T245" s="29"/>
      <c r="U245" s="29"/>
      <c r="V245" s="29"/>
      <c r="W245" s="29"/>
      <c r="X245" s="29"/>
      <c r="Z245" s="29"/>
      <c r="AA245" s="29"/>
      <c r="AB245" s="29"/>
    </row>
    <row r="246" spans="1:30" hidden="1" x14ac:dyDescent="0.2">
      <c r="A246"/>
      <c r="B246" s="28"/>
      <c r="C246" s="28"/>
      <c r="D246" s="28"/>
      <c r="E246" s="28"/>
      <c r="F246" s="28"/>
      <c r="G246" s="28"/>
      <c r="H246" s="28"/>
      <c r="I246" s="28"/>
      <c r="J246" s="28"/>
      <c r="K246" s="28"/>
      <c r="L246" s="28"/>
      <c r="M246" s="260"/>
      <c r="N246" s="260"/>
      <c r="O246" s="28"/>
      <c r="P246" s="28"/>
      <c r="Q246"/>
      <c r="R246" s="29"/>
      <c r="S246"/>
      <c r="T246"/>
      <c r="U246"/>
      <c r="V246" s="29"/>
      <c r="W246"/>
      <c r="X246" s="28"/>
      <c r="Y246"/>
      <c r="Z246"/>
      <c r="AA246"/>
      <c r="AB246"/>
      <c r="AC246"/>
      <c r="AD246"/>
    </row>
    <row r="247" spans="1:30" hidden="1" x14ac:dyDescent="0.2">
      <c r="A247"/>
      <c r="B247" s="28"/>
      <c r="C247" s="28"/>
      <c r="D247" s="28"/>
      <c r="E247" s="28"/>
      <c r="F247" s="28"/>
      <c r="G247" s="28"/>
      <c r="H247" s="28"/>
      <c r="I247" s="28"/>
      <c r="J247" s="28"/>
      <c r="K247" s="28"/>
      <c r="L247" s="28"/>
      <c r="M247" s="260"/>
      <c r="N247" s="260"/>
      <c r="O247" s="28"/>
      <c r="P247" s="28"/>
      <c r="Q247"/>
      <c r="R247" s="29"/>
      <c r="S247"/>
      <c r="T247"/>
      <c r="U247"/>
      <c r="V247" s="29"/>
      <c r="W247"/>
      <c r="X247" s="28"/>
      <c r="Y247"/>
      <c r="Z247"/>
      <c r="AA247"/>
      <c r="AB247"/>
      <c r="AC247"/>
      <c r="AD247"/>
    </row>
    <row r="248" spans="1:30" hidden="1" x14ac:dyDescent="0.2">
      <c r="A248"/>
      <c r="B248" s="28"/>
      <c r="C248" s="28"/>
      <c r="D248" s="28"/>
      <c r="E248" s="28"/>
      <c r="F248" s="28"/>
      <c r="G248" s="28"/>
      <c r="H248" s="28"/>
      <c r="I248" s="28"/>
      <c r="J248" s="28"/>
      <c r="K248" s="28"/>
      <c r="L248" s="28"/>
      <c r="M248" s="260"/>
      <c r="N248" s="318"/>
      <c r="O248" s="28"/>
      <c r="P248" s="28"/>
      <c r="Q248"/>
      <c r="R248" s="118"/>
      <c r="S248"/>
      <c r="T248"/>
      <c r="U248"/>
      <c r="V248" s="29"/>
      <c r="W248"/>
      <c r="X248" s="329"/>
      <c r="Y248"/>
      <c r="Z248"/>
      <c r="AA248"/>
      <c r="AB248"/>
      <c r="AC248"/>
      <c r="AD248"/>
    </row>
    <row r="249" spans="1:30" hidden="1" x14ac:dyDescent="0.2">
      <c r="A249"/>
      <c r="B249" s="28"/>
      <c r="C249" s="28"/>
      <c r="D249" s="28"/>
      <c r="E249" s="28"/>
      <c r="F249" s="28"/>
      <c r="G249" s="28"/>
      <c r="H249" s="28"/>
      <c r="I249" s="28"/>
      <c r="J249" s="28"/>
      <c r="K249" s="28"/>
      <c r="L249" s="28"/>
      <c r="M249" s="260"/>
      <c r="N249" s="114"/>
      <c r="O249" s="28"/>
      <c r="P249" s="28"/>
      <c r="Q249"/>
      <c r="R249" s="118"/>
      <c r="S249"/>
      <c r="T249"/>
      <c r="U249"/>
      <c r="V249" s="29"/>
      <c r="W249"/>
      <c r="X249" s="115"/>
      <c r="Y249"/>
      <c r="Z249"/>
      <c r="AA249"/>
      <c r="AB249"/>
      <c r="AC249"/>
      <c r="AD249"/>
    </row>
    <row r="250" spans="1:30" hidden="1" x14ac:dyDescent="0.2">
      <c r="A250"/>
      <c r="B250" s="28"/>
      <c r="C250" s="28"/>
      <c r="D250" s="28"/>
      <c r="E250" s="28"/>
      <c r="F250" s="28"/>
      <c r="G250" s="28"/>
      <c r="H250" s="28"/>
      <c r="I250" s="28"/>
      <c r="J250" s="28"/>
      <c r="K250" s="28"/>
      <c r="L250" s="28"/>
      <c r="M250" s="260"/>
      <c r="O250" s="28"/>
      <c r="P250" s="28"/>
      <c r="Q250"/>
      <c r="R250" s="29"/>
      <c r="S250"/>
      <c r="T250"/>
      <c r="U250"/>
      <c r="V250" s="29"/>
      <c r="W250"/>
      <c r="X250" s="29"/>
      <c r="Y250"/>
      <c r="Z250"/>
      <c r="AA250"/>
      <c r="AB250"/>
      <c r="AC250"/>
      <c r="AD250"/>
    </row>
    <row r="251" spans="1:30" hidden="1" x14ac:dyDescent="0.2">
      <c r="A251"/>
      <c r="B251" s="28"/>
      <c r="C251" s="28"/>
      <c r="D251" s="28"/>
      <c r="E251" s="28"/>
      <c r="F251" s="28"/>
      <c r="G251" s="28"/>
      <c r="H251" s="28"/>
      <c r="I251" s="28"/>
      <c r="J251" s="28"/>
      <c r="K251" s="28"/>
      <c r="L251" s="28"/>
      <c r="M251" s="260"/>
      <c r="N251" s="28"/>
      <c r="O251" s="28"/>
      <c r="P251" s="28"/>
      <c r="Q251"/>
      <c r="R251" s="28"/>
      <c r="S251"/>
      <c r="T251"/>
      <c r="U251"/>
      <c r="V251" s="28"/>
      <c r="W251"/>
      <c r="X251"/>
      <c r="Y251"/>
      <c r="Z251"/>
      <c r="AA251"/>
      <c r="AB251"/>
      <c r="AC251"/>
      <c r="AD251"/>
    </row>
    <row r="252" spans="1:30" hidden="1" x14ac:dyDescent="0.2">
      <c r="A252"/>
      <c r="B252" s="28"/>
      <c r="C252" s="28"/>
      <c r="D252" s="28"/>
      <c r="E252" s="28"/>
      <c r="F252" s="28"/>
      <c r="G252" s="28"/>
      <c r="H252" s="28"/>
      <c r="I252" s="28"/>
      <c r="J252" s="28"/>
      <c r="K252" s="28"/>
      <c r="L252" s="28"/>
      <c r="M252" s="260"/>
      <c r="N252" s="28"/>
      <c r="O252" s="28"/>
      <c r="P252" s="28"/>
      <c r="Q252"/>
      <c r="R252" s="28"/>
      <c r="S252"/>
      <c r="T252"/>
      <c r="U252"/>
      <c r="V252" s="28"/>
      <c r="W252"/>
      <c r="X252"/>
      <c r="Y252"/>
      <c r="Z252"/>
      <c r="AA252"/>
      <c r="AB252"/>
      <c r="AC252"/>
      <c r="AD252"/>
    </row>
    <row r="253" spans="1:30" hidden="1" x14ac:dyDescent="0.2">
      <c r="A253"/>
      <c r="B253" s="28"/>
      <c r="C253" s="28"/>
      <c r="D253" s="28"/>
      <c r="E253" s="28"/>
      <c r="F253" s="28"/>
      <c r="G253" s="28"/>
      <c r="H253" s="28"/>
      <c r="I253" s="28"/>
      <c r="J253" s="28"/>
      <c r="K253" s="28"/>
      <c r="L253" s="28"/>
      <c r="M253" s="260"/>
      <c r="N253" s="28"/>
      <c r="O253" s="28"/>
      <c r="P253" s="28"/>
      <c r="Q253"/>
      <c r="R253" s="329"/>
      <c r="S253"/>
      <c r="T253"/>
      <c r="U253"/>
      <c r="V253" s="329"/>
      <c r="W253"/>
      <c r="X253"/>
      <c r="Y253"/>
      <c r="Z253"/>
      <c r="AA253"/>
      <c r="AB253"/>
      <c r="AC253"/>
      <c r="AD253"/>
    </row>
    <row r="254" spans="1:30" hidden="1" x14ac:dyDescent="0.2">
      <c r="A254"/>
      <c r="B254" s="28"/>
      <c r="C254" s="28"/>
      <c r="D254" s="28"/>
      <c r="E254" s="28"/>
      <c r="F254" s="28"/>
      <c r="G254" s="28"/>
      <c r="H254" s="28"/>
      <c r="I254" s="28"/>
      <c r="J254" s="28"/>
      <c r="K254" s="28"/>
      <c r="L254" s="28"/>
      <c r="M254" s="260"/>
      <c r="N254" s="28"/>
      <c r="O254" s="28"/>
      <c r="P254" s="28"/>
      <c r="Q254"/>
      <c r="R254" s="115"/>
      <c r="S254"/>
      <c r="T254"/>
      <c r="U254"/>
      <c r="V254" s="115"/>
      <c r="W254"/>
      <c r="X254"/>
      <c r="Y254"/>
      <c r="Z254"/>
      <c r="AA254"/>
      <c r="AB254"/>
      <c r="AC254"/>
      <c r="AD254"/>
    </row>
    <row r="255" spans="1:30" hidden="1" x14ac:dyDescent="0.2">
      <c r="A255"/>
      <c r="B255" s="28"/>
      <c r="C255" s="28"/>
      <c r="D255" s="28"/>
      <c r="E255" s="28"/>
      <c r="F255" s="28"/>
      <c r="G255" s="28"/>
      <c r="H255" s="28"/>
      <c r="I255" s="28"/>
      <c r="J255" s="28"/>
      <c r="K255" s="28"/>
      <c r="L255" s="28"/>
      <c r="M255" s="260"/>
      <c r="N255" s="28"/>
      <c r="O255" s="28"/>
      <c r="P255" s="28"/>
      <c r="Q255"/>
      <c r="R255" s="29"/>
      <c r="S255"/>
      <c r="T255"/>
      <c r="U255"/>
      <c r="V255" s="29"/>
      <c r="W255"/>
      <c r="X255"/>
      <c r="Y255"/>
      <c r="Z255"/>
      <c r="AA255"/>
      <c r="AB255"/>
      <c r="AC255"/>
      <c r="AD255"/>
    </row>
    <row r="256" spans="1:30" hidden="1" x14ac:dyDescent="0.2">
      <c r="A256"/>
      <c r="B256" s="28"/>
      <c r="C256" s="28"/>
      <c r="D256" s="28"/>
      <c r="E256" s="28"/>
      <c r="F256" s="28"/>
      <c r="G256" s="28"/>
      <c r="H256" s="28"/>
      <c r="I256" s="28"/>
      <c r="J256" s="28"/>
      <c r="K256" s="28"/>
      <c r="L256" s="28"/>
      <c r="M256" s="260"/>
      <c r="N256" s="28"/>
      <c r="O256" s="28"/>
      <c r="P256" s="28"/>
      <c r="Q256"/>
      <c r="R256"/>
      <c r="S256"/>
      <c r="T256"/>
      <c r="U256"/>
      <c r="V256"/>
      <c r="W256"/>
      <c r="X256"/>
      <c r="Y256"/>
      <c r="Z256"/>
      <c r="AA256"/>
      <c r="AB256"/>
      <c r="AC256"/>
      <c r="AD256"/>
    </row>
    <row r="257" spans="1:30" hidden="1" x14ac:dyDescent="0.2">
      <c r="A257"/>
      <c r="B257" s="28"/>
      <c r="C257" s="28"/>
      <c r="D257" s="28"/>
      <c r="E257" s="28"/>
      <c r="F257" s="28"/>
      <c r="G257" s="28"/>
      <c r="H257" s="28"/>
      <c r="I257" s="28"/>
      <c r="J257" s="28"/>
      <c r="K257" s="28"/>
      <c r="L257" s="28"/>
      <c r="M257" s="260"/>
      <c r="N257" s="28"/>
      <c r="O257" s="28"/>
      <c r="P257" s="28"/>
      <c r="Q257"/>
      <c r="R257"/>
      <c r="S257"/>
      <c r="T257"/>
      <c r="U257"/>
      <c r="V257"/>
      <c r="W257"/>
      <c r="X257"/>
      <c r="Y257"/>
      <c r="Z257"/>
      <c r="AA257"/>
      <c r="AB257"/>
      <c r="AC257"/>
      <c r="AD257"/>
    </row>
    <row r="258" spans="1:30" hidden="1" x14ac:dyDescent="0.2">
      <c r="A258"/>
      <c r="B258" s="28"/>
      <c r="C258" s="28"/>
      <c r="D258" s="28"/>
      <c r="E258" s="28"/>
      <c r="F258" s="28"/>
      <c r="G258" s="28"/>
      <c r="H258" s="28"/>
      <c r="I258" s="28"/>
      <c r="J258" s="28"/>
      <c r="K258" s="28"/>
      <c r="L258" s="28"/>
      <c r="M258" s="260"/>
      <c r="N258" s="28"/>
      <c r="O258" s="28"/>
      <c r="P258" s="28"/>
      <c r="Q258"/>
      <c r="R258"/>
      <c r="S258"/>
      <c r="T258"/>
      <c r="U258"/>
      <c r="V258"/>
      <c r="W258"/>
      <c r="X258"/>
      <c r="Y258"/>
      <c r="Z258"/>
      <c r="AA258"/>
      <c r="AB258"/>
      <c r="AC258"/>
      <c r="AD258"/>
    </row>
    <row r="259" spans="1:30" hidden="1" x14ac:dyDescent="0.2">
      <c r="A259"/>
      <c r="B259" s="28"/>
      <c r="C259" s="28"/>
      <c r="D259" s="28"/>
      <c r="E259" s="28"/>
      <c r="F259" s="28"/>
      <c r="G259" s="28"/>
      <c r="H259" s="28"/>
      <c r="I259" s="28"/>
      <c r="J259" s="28"/>
      <c r="K259" s="28"/>
      <c r="L259" s="28"/>
      <c r="M259" s="260"/>
      <c r="N259" s="28"/>
      <c r="O259" s="28"/>
      <c r="P259" s="28"/>
      <c r="Q259"/>
      <c r="R259"/>
      <c r="S259"/>
      <c r="T259"/>
      <c r="U259"/>
      <c r="V259"/>
      <c r="W259"/>
      <c r="X259"/>
      <c r="Y259"/>
      <c r="Z259"/>
      <c r="AA259"/>
      <c r="AB259"/>
      <c r="AC259"/>
      <c r="AD259"/>
    </row>
    <row r="260" spans="1:30" hidden="1" x14ac:dyDescent="0.2">
      <c r="A260"/>
      <c r="B260" s="28"/>
      <c r="C260" s="28"/>
      <c r="D260" s="28"/>
      <c r="E260" s="28"/>
      <c r="F260" s="28"/>
      <c r="G260" s="28"/>
      <c r="H260" s="28"/>
      <c r="I260" s="28"/>
      <c r="J260" s="28"/>
      <c r="K260" s="28"/>
      <c r="L260" s="28"/>
      <c r="M260" s="260"/>
      <c r="N260" s="28"/>
      <c r="O260" s="28"/>
      <c r="P260" s="28"/>
      <c r="Q260"/>
      <c r="R260"/>
      <c r="S260"/>
      <c r="T260"/>
      <c r="U260"/>
      <c r="V260"/>
      <c r="W260"/>
      <c r="X260"/>
      <c r="Y260"/>
      <c r="Z260"/>
      <c r="AA260"/>
      <c r="AB260"/>
      <c r="AC260"/>
      <c r="AD260"/>
    </row>
    <row r="261" spans="1:30" hidden="1" x14ac:dyDescent="0.2">
      <c r="A261"/>
      <c r="B261" s="28"/>
      <c r="C261" s="28"/>
      <c r="D261" s="28"/>
      <c r="E261" s="28"/>
      <c r="F261" s="28"/>
      <c r="G261" s="28"/>
      <c r="H261" s="28"/>
      <c r="I261" s="28"/>
      <c r="J261" s="28"/>
      <c r="K261" s="28"/>
      <c r="L261" s="28"/>
      <c r="M261" s="260"/>
      <c r="N261" s="28"/>
      <c r="O261" s="28"/>
      <c r="P261" s="28"/>
      <c r="Q261"/>
      <c r="R261"/>
      <c r="S261"/>
      <c r="T261"/>
      <c r="U261"/>
      <c r="V261"/>
      <c r="W261"/>
      <c r="X261"/>
      <c r="Y261"/>
      <c r="Z261"/>
      <c r="AA261"/>
      <c r="AB261"/>
      <c r="AC261"/>
      <c r="AD261"/>
    </row>
    <row r="262" spans="1:30" hidden="1" x14ac:dyDescent="0.2">
      <c r="A262"/>
      <c r="B262" s="28"/>
      <c r="C262" s="28"/>
      <c r="D262" s="28"/>
      <c r="E262" s="28"/>
      <c r="F262" s="28"/>
      <c r="G262" s="28"/>
      <c r="H262" s="28"/>
      <c r="I262" s="28"/>
      <c r="J262" s="28"/>
      <c r="K262" s="28"/>
      <c r="L262" s="28"/>
      <c r="M262" s="260"/>
      <c r="N262" s="28"/>
      <c r="O262" s="28"/>
      <c r="P262" s="28"/>
      <c r="Q262"/>
      <c r="R262"/>
      <c r="S262"/>
      <c r="T262"/>
      <c r="U262"/>
      <c r="V262"/>
      <c r="W262"/>
      <c r="X262"/>
      <c r="Y262"/>
      <c r="Z262"/>
      <c r="AA262"/>
      <c r="AB262"/>
      <c r="AC262"/>
      <c r="AD262"/>
    </row>
    <row r="263" spans="1:30" hidden="1" x14ac:dyDescent="0.2">
      <c r="A263"/>
      <c r="B263" s="28"/>
      <c r="C263" s="28"/>
      <c r="D263" s="28"/>
      <c r="E263" s="28"/>
      <c r="F263" s="28"/>
      <c r="G263" s="28"/>
      <c r="H263" s="28"/>
      <c r="I263" s="28"/>
      <c r="J263" s="28"/>
      <c r="K263" s="28"/>
      <c r="L263" s="28"/>
      <c r="M263" s="260"/>
      <c r="N263" s="28"/>
      <c r="O263" s="28"/>
      <c r="P263" s="28"/>
      <c r="Q263"/>
      <c r="R263"/>
      <c r="S263"/>
      <c r="T263"/>
      <c r="U263"/>
      <c r="V263"/>
      <c r="W263"/>
      <c r="X263"/>
      <c r="Y263"/>
      <c r="Z263"/>
      <c r="AA263"/>
      <c r="AB263"/>
      <c r="AC263"/>
      <c r="AD263"/>
    </row>
    <row r="264" spans="1:30" hidden="1" x14ac:dyDescent="0.2">
      <c r="A264"/>
      <c r="B264" s="28"/>
      <c r="C264" s="28"/>
      <c r="D264" s="28"/>
      <c r="E264" s="28"/>
      <c r="F264" s="28"/>
      <c r="G264" s="28"/>
      <c r="H264" s="28"/>
      <c r="I264" s="28"/>
      <c r="J264" s="28"/>
      <c r="K264" s="28"/>
      <c r="L264" s="28"/>
      <c r="M264" s="260"/>
      <c r="N264" s="28"/>
      <c r="O264" s="28"/>
      <c r="P264" s="28"/>
      <c r="Q264"/>
      <c r="R264"/>
      <c r="S264"/>
      <c r="T264"/>
      <c r="U264"/>
      <c r="V264"/>
      <c r="W264"/>
      <c r="X264"/>
      <c r="Y264"/>
      <c r="Z264"/>
      <c r="AA264"/>
      <c r="AB264"/>
      <c r="AC264"/>
      <c r="AD264"/>
    </row>
    <row r="265" spans="1:30" hidden="1" x14ac:dyDescent="0.2">
      <c r="A265"/>
      <c r="B265" s="28"/>
      <c r="C265" s="28"/>
      <c r="D265" s="28"/>
      <c r="E265" s="28"/>
      <c r="F265" s="28"/>
      <c r="G265" s="28"/>
      <c r="H265" s="28"/>
      <c r="I265" s="28"/>
      <c r="J265" s="28"/>
      <c r="K265" s="28"/>
      <c r="L265" s="28"/>
      <c r="M265" s="260"/>
      <c r="N265" s="28"/>
      <c r="O265" s="28"/>
      <c r="P265" s="28"/>
      <c r="Q265"/>
      <c r="R265"/>
      <c r="S265"/>
      <c r="T265"/>
      <c r="U265"/>
      <c r="V265"/>
      <c r="W265"/>
      <c r="X265"/>
      <c r="Y265"/>
      <c r="Z265"/>
      <c r="AA265"/>
      <c r="AB265"/>
      <c r="AC265"/>
      <c r="AD265"/>
    </row>
    <row r="266" spans="1:30" hidden="1" x14ac:dyDescent="0.2">
      <c r="A266"/>
      <c r="B266" s="28"/>
      <c r="C266" s="28"/>
      <c r="D266" s="28"/>
      <c r="E266" s="28"/>
      <c r="F266" s="28"/>
      <c r="G266" s="28"/>
      <c r="H266" s="28"/>
      <c r="I266" s="28"/>
      <c r="J266" s="28"/>
      <c r="K266" s="28"/>
      <c r="L266" s="28"/>
      <c r="M266" s="260"/>
      <c r="N266" s="28"/>
      <c r="O266" s="28"/>
      <c r="P266" s="28"/>
      <c r="Q266"/>
      <c r="R266"/>
      <c r="S266"/>
      <c r="T266"/>
      <c r="U266"/>
      <c r="V266"/>
      <c r="W266"/>
      <c r="X266"/>
      <c r="Y266"/>
      <c r="Z266"/>
      <c r="AA266"/>
      <c r="AB266"/>
      <c r="AC266"/>
      <c r="AD266"/>
    </row>
    <row r="267" spans="1:30" hidden="1" x14ac:dyDescent="0.2">
      <c r="A267"/>
      <c r="B267" s="28"/>
      <c r="C267" s="28"/>
      <c r="D267" s="28"/>
      <c r="E267" s="28"/>
      <c r="F267" s="28"/>
      <c r="G267" s="28"/>
      <c r="H267" s="28"/>
      <c r="I267" s="28"/>
      <c r="J267" s="28"/>
      <c r="K267" s="28"/>
      <c r="L267" s="28"/>
      <c r="M267" s="260"/>
      <c r="N267" s="28"/>
      <c r="O267" s="28"/>
      <c r="P267" s="28"/>
      <c r="Q267"/>
      <c r="R267"/>
      <c r="S267"/>
      <c r="T267"/>
      <c r="U267"/>
      <c r="V267"/>
      <c r="W267"/>
      <c r="X267"/>
      <c r="Y267"/>
      <c r="Z267"/>
      <c r="AA267"/>
      <c r="AB267"/>
      <c r="AC267"/>
      <c r="AD267"/>
    </row>
    <row r="268" spans="1:30" hidden="1" x14ac:dyDescent="0.2">
      <c r="A268"/>
      <c r="B268" s="28"/>
      <c r="C268" s="28"/>
      <c r="D268" s="28"/>
      <c r="E268" s="28"/>
      <c r="F268" s="28"/>
      <c r="G268" s="28"/>
      <c r="H268" s="28"/>
      <c r="I268" s="28"/>
      <c r="J268" s="28"/>
      <c r="K268" s="28"/>
      <c r="L268" s="28"/>
      <c r="M268" s="260"/>
      <c r="N268" s="28"/>
      <c r="O268" s="28"/>
      <c r="P268" s="28"/>
      <c r="Q268"/>
      <c r="R268"/>
      <c r="S268"/>
      <c r="T268"/>
      <c r="U268"/>
      <c r="V268"/>
      <c r="W268"/>
      <c r="X268"/>
      <c r="Y268"/>
      <c r="Z268"/>
      <c r="AA268"/>
      <c r="AB268"/>
      <c r="AC268"/>
      <c r="AD268"/>
    </row>
    <row r="269" spans="1:30" hidden="1" x14ac:dyDescent="0.2">
      <c r="A269"/>
      <c r="B269" s="28"/>
      <c r="C269" s="28"/>
      <c r="D269" s="28"/>
      <c r="E269" s="28"/>
      <c r="F269" s="28"/>
      <c r="G269" s="28"/>
      <c r="H269" s="28"/>
      <c r="I269" s="28"/>
      <c r="J269" s="28"/>
      <c r="K269" s="28"/>
      <c r="L269" s="28"/>
      <c r="M269" s="260"/>
      <c r="N269" s="28"/>
      <c r="O269" s="28"/>
      <c r="P269" s="28"/>
      <c r="Q269"/>
      <c r="R269"/>
      <c r="S269"/>
      <c r="T269"/>
      <c r="U269"/>
      <c r="V269"/>
      <c r="W269"/>
      <c r="X269"/>
      <c r="Y269"/>
      <c r="Z269"/>
      <c r="AA269"/>
      <c r="AB269"/>
      <c r="AC269"/>
      <c r="AD269"/>
    </row>
    <row r="270" spans="1:30" hidden="1" x14ac:dyDescent="0.2">
      <c r="A270"/>
      <c r="B270" s="28"/>
      <c r="C270" s="28"/>
      <c r="D270" s="28"/>
      <c r="E270" s="28"/>
      <c r="F270" s="28"/>
      <c r="G270" s="28"/>
      <c r="H270" s="28"/>
      <c r="I270" s="28"/>
      <c r="J270" s="28"/>
      <c r="K270" s="28"/>
      <c r="L270" s="28"/>
      <c r="M270" s="260"/>
      <c r="N270" s="28"/>
      <c r="O270" s="28"/>
      <c r="P270" s="28"/>
      <c r="Q270"/>
      <c r="R270"/>
      <c r="S270"/>
      <c r="T270"/>
      <c r="U270"/>
      <c r="V270"/>
      <c r="W270"/>
      <c r="X270"/>
      <c r="Y270"/>
      <c r="Z270"/>
      <c r="AA270"/>
      <c r="AB270"/>
      <c r="AC270"/>
      <c r="AD270"/>
    </row>
    <row r="271" spans="1:30" hidden="1" x14ac:dyDescent="0.2">
      <c r="A271"/>
      <c r="B271" s="28"/>
      <c r="C271" s="28"/>
      <c r="D271" s="28"/>
      <c r="E271" s="28"/>
      <c r="F271" s="28"/>
      <c r="G271" s="28"/>
      <c r="H271" s="28"/>
      <c r="I271" s="28"/>
      <c r="J271" s="28"/>
      <c r="K271" s="28"/>
      <c r="L271" s="28"/>
      <c r="M271" s="260"/>
      <c r="N271" s="28"/>
      <c r="O271" s="28"/>
      <c r="P271" s="28"/>
      <c r="Q271"/>
      <c r="R271"/>
      <c r="S271"/>
      <c r="T271"/>
      <c r="U271"/>
      <c r="V271"/>
      <c r="W271"/>
      <c r="X271"/>
      <c r="Y271"/>
      <c r="Z271"/>
      <c r="AA271"/>
      <c r="AB271"/>
      <c r="AC271"/>
      <c r="AD271"/>
    </row>
    <row r="272" spans="1:30" hidden="1" x14ac:dyDescent="0.2">
      <c r="A272"/>
      <c r="B272" s="28"/>
      <c r="C272" s="28"/>
      <c r="D272" s="28"/>
      <c r="E272" s="28"/>
      <c r="F272" s="28"/>
      <c r="G272" s="28"/>
      <c r="H272" s="28"/>
      <c r="I272" s="28"/>
      <c r="J272" s="28"/>
      <c r="K272" s="28"/>
      <c r="L272" s="28"/>
      <c r="M272" s="260"/>
      <c r="N272" s="28"/>
      <c r="O272" s="28"/>
      <c r="P272" s="28"/>
      <c r="Q272"/>
      <c r="R272"/>
      <c r="S272"/>
      <c r="T272"/>
      <c r="U272"/>
      <c r="V272"/>
      <c r="W272"/>
      <c r="X272"/>
      <c r="Y272"/>
      <c r="Z272"/>
      <c r="AA272"/>
      <c r="AB272"/>
      <c r="AC272"/>
      <c r="AD272"/>
    </row>
    <row r="273" spans="1:30" hidden="1" x14ac:dyDescent="0.2">
      <c r="A273"/>
      <c r="B273" s="28"/>
      <c r="C273" s="28"/>
      <c r="D273" s="28"/>
      <c r="E273" s="28"/>
      <c r="F273" s="28"/>
      <c r="G273" s="28"/>
      <c r="H273" s="28"/>
      <c r="I273" s="28"/>
      <c r="J273" s="28"/>
      <c r="K273" s="28"/>
      <c r="L273" s="28"/>
      <c r="M273" s="260"/>
      <c r="N273" s="28"/>
      <c r="O273" s="28"/>
      <c r="P273" s="28"/>
      <c r="Q273"/>
      <c r="R273"/>
      <c r="S273"/>
      <c r="T273"/>
      <c r="U273"/>
      <c r="V273"/>
      <c r="W273"/>
      <c r="X273"/>
      <c r="Y273"/>
      <c r="Z273"/>
      <c r="AA273"/>
      <c r="AB273"/>
      <c r="AC273"/>
      <c r="AD273"/>
    </row>
    <row r="274" spans="1:30" hidden="1" x14ac:dyDescent="0.2">
      <c r="A274"/>
      <c r="B274" s="28"/>
      <c r="C274" s="28"/>
      <c r="D274" s="28"/>
      <c r="E274" s="28"/>
      <c r="F274" s="28"/>
      <c r="G274" s="28"/>
      <c r="H274" s="28"/>
      <c r="I274" s="28"/>
      <c r="J274" s="28"/>
      <c r="K274" s="28"/>
      <c r="L274" s="28"/>
      <c r="M274" s="260"/>
      <c r="N274" s="28"/>
      <c r="O274" s="28"/>
      <c r="P274" s="28"/>
      <c r="Q274"/>
      <c r="R274"/>
      <c r="S274"/>
      <c r="T274"/>
      <c r="U274"/>
      <c r="V274"/>
      <c r="W274"/>
      <c r="X274"/>
      <c r="Y274"/>
      <c r="Z274"/>
      <c r="AA274"/>
      <c r="AB274"/>
      <c r="AC274"/>
      <c r="AD274"/>
    </row>
    <row r="275" spans="1:30" hidden="1" x14ac:dyDescent="0.2">
      <c r="A275"/>
      <c r="B275" s="28"/>
      <c r="C275" s="28"/>
      <c r="D275" s="28"/>
      <c r="E275" s="28"/>
      <c r="F275" s="28"/>
      <c r="G275" s="28"/>
      <c r="H275" s="28"/>
      <c r="I275" s="28"/>
      <c r="J275" s="28"/>
      <c r="K275" s="28"/>
      <c r="L275" s="28"/>
      <c r="M275" s="260"/>
      <c r="N275" s="28"/>
      <c r="O275" s="28"/>
      <c r="P275" s="28"/>
      <c r="Q275"/>
      <c r="R275"/>
      <c r="S275"/>
      <c r="T275"/>
      <c r="U275"/>
      <c r="V275"/>
      <c r="W275"/>
      <c r="X275"/>
      <c r="Y275"/>
      <c r="Z275"/>
      <c r="AA275"/>
      <c r="AB275"/>
      <c r="AC275"/>
      <c r="AD275"/>
    </row>
    <row r="276" spans="1:30" hidden="1" x14ac:dyDescent="0.2">
      <c r="A276"/>
      <c r="B276" s="28"/>
      <c r="C276" s="28"/>
      <c r="D276" s="28"/>
      <c r="E276" s="28"/>
      <c r="F276" s="28"/>
      <c r="G276" s="28"/>
      <c r="H276" s="28"/>
      <c r="I276" s="28"/>
      <c r="J276" s="28"/>
      <c r="K276" s="28"/>
      <c r="L276" s="28"/>
      <c r="M276" s="260"/>
      <c r="N276" s="28"/>
      <c r="O276" s="28"/>
      <c r="P276" s="28"/>
      <c r="Q276"/>
      <c r="R276"/>
      <c r="S276"/>
      <c r="T276"/>
      <c r="U276"/>
      <c r="V276"/>
      <c r="W276"/>
      <c r="X276"/>
      <c r="Y276"/>
      <c r="Z276"/>
      <c r="AA276"/>
      <c r="AB276"/>
      <c r="AC276"/>
      <c r="AD276"/>
    </row>
    <row r="277" spans="1:30" hidden="1" x14ac:dyDescent="0.2">
      <c r="A277"/>
      <c r="B277" s="28"/>
      <c r="C277" s="28"/>
      <c r="D277" s="28"/>
      <c r="E277" s="28"/>
      <c r="F277" s="28"/>
      <c r="G277" s="28"/>
      <c r="H277" s="28"/>
      <c r="I277" s="28"/>
      <c r="J277" s="28"/>
      <c r="K277" s="28"/>
      <c r="L277" s="28"/>
      <c r="M277" s="260"/>
      <c r="N277" s="28"/>
      <c r="O277" s="28"/>
      <c r="P277" s="28"/>
      <c r="Q277"/>
      <c r="R277"/>
      <c r="S277"/>
      <c r="T277"/>
      <c r="U277"/>
      <c r="V277"/>
      <c r="W277"/>
      <c r="X277"/>
      <c r="Y277"/>
      <c r="Z277"/>
      <c r="AA277"/>
      <c r="AB277"/>
      <c r="AC277"/>
      <c r="AD277"/>
    </row>
    <row r="278" spans="1:30" hidden="1" x14ac:dyDescent="0.2">
      <c r="A278"/>
      <c r="B278" s="28"/>
      <c r="C278" s="28"/>
      <c r="D278" s="28"/>
      <c r="E278" s="28"/>
      <c r="F278" s="28"/>
      <c r="G278" s="28"/>
      <c r="H278" s="28"/>
      <c r="I278" s="28"/>
      <c r="J278" s="28"/>
      <c r="K278" s="28"/>
      <c r="L278" s="28"/>
      <c r="M278" s="260"/>
      <c r="N278" s="28"/>
      <c r="O278" s="28"/>
      <c r="P278" s="28"/>
      <c r="Q278"/>
      <c r="R278"/>
      <c r="S278"/>
      <c r="T278"/>
      <c r="U278"/>
      <c r="V278"/>
      <c r="W278"/>
      <c r="X278"/>
      <c r="Y278"/>
      <c r="Z278"/>
      <c r="AA278"/>
      <c r="AB278"/>
      <c r="AC278"/>
      <c r="AD278"/>
    </row>
    <row r="279" spans="1:30" hidden="1" x14ac:dyDescent="0.2">
      <c r="A279"/>
      <c r="B279" s="28"/>
      <c r="C279" s="28"/>
      <c r="D279" s="28"/>
      <c r="E279" s="28"/>
      <c r="F279" s="28"/>
      <c r="G279" s="28"/>
      <c r="H279" s="28"/>
      <c r="I279" s="28"/>
      <c r="J279" s="28"/>
      <c r="K279" s="28"/>
      <c r="L279" s="28"/>
      <c r="M279" s="260"/>
      <c r="N279" s="28"/>
      <c r="O279" s="28"/>
      <c r="P279" s="28"/>
      <c r="Q279"/>
      <c r="R279"/>
      <c r="S279"/>
      <c r="T279"/>
      <c r="U279"/>
      <c r="V279"/>
      <c r="W279"/>
      <c r="X279"/>
      <c r="Y279"/>
      <c r="Z279"/>
      <c r="AA279"/>
      <c r="AB279"/>
      <c r="AC279"/>
      <c r="AD279"/>
    </row>
    <row r="280" spans="1:30" x14ac:dyDescent="0.2">
      <c r="N280" s="28"/>
    </row>
    <row r="281" spans="1:30" x14ac:dyDescent="0.2">
      <c r="N281" s="28"/>
    </row>
    <row r="282" spans="1:30" x14ac:dyDescent="0.2">
      <c r="N282" s="28"/>
    </row>
    <row r="283" spans="1:30" x14ac:dyDescent="0.2">
      <c r="N283" s="28"/>
    </row>
    <row r="284" spans="1:30" x14ac:dyDescent="0.2">
      <c r="N284" s="28"/>
    </row>
    <row r="285" spans="1:30" x14ac:dyDescent="0.2">
      <c r="R285" s="118"/>
    </row>
    <row r="286" spans="1:30" x14ac:dyDescent="0.2">
      <c r="R286" s="118"/>
    </row>
    <row r="287" spans="1:30" x14ac:dyDescent="0.2">
      <c r="R287" s="118"/>
    </row>
    <row r="288" spans="1:30" hidden="1" x14ac:dyDescent="0.2">
      <c r="R288" s="118"/>
      <c r="V288"/>
    </row>
    <row r="289" spans="18:22" hidden="1" x14ac:dyDescent="0.2">
      <c r="R289" s="118"/>
      <c r="V289"/>
    </row>
  </sheetData>
  <sheetProtection algorithmName="SHA-512" hashValue="BUGEffTkebpFvmtkmgBrjFXDqWkfaICp9asBluxDLd4LV+U4tBva5rVvadeTFc5RSmOMx1n8pyY3GeNIxMWAhA==" saltValue="2ChsNQvvQ0gXVT+lGOpKLA==" spinCount="100000" sheet="1" formatColumns="0" formatRows="0" selectLockedCells="1"/>
  <mergeCells count="195">
    <mergeCell ref="B233:J233"/>
    <mergeCell ref="B235:J235"/>
    <mergeCell ref="B236:J236"/>
    <mergeCell ref="B237:J237"/>
    <mergeCell ref="B238:J238"/>
    <mergeCell ref="B239:J239"/>
    <mergeCell ref="B243:K243"/>
    <mergeCell ref="J220:L220"/>
    <mergeCell ref="B222:J222"/>
    <mergeCell ref="B223:J223"/>
    <mergeCell ref="B224:J224"/>
    <mergeCell ref="B225:J225"/>
    <mergeCell ref="B226:J226"/>
    <mergeCell ref="B227:J227"/>
    <mergeCell ref="B229:J229"/>
    <mergeCell ref="B230:J230"/>
    <mergeCell ref="B231:J231"/>
    <mergeCell ref="B232:J232"/>
    <mergeCell ref="B221:J221"/>
    <mergeCell ref="B186:K186"/>
    <mergeCell ref="B187:K187"/>
    <mergeCell ref="B190:E190"/>
    <mergeCell ref="B180:K180"/>
    <mergeCell ref="B181:K181"/>
    <mergeCell ref="B182:K182"/>
    <mergeCell ref="B183:K183"/>
    <mergeCell ref="B184:K184"/>
    <mergeCell ref="B185:K185"/>
    <mergeCell ref="B175:K175"/>
    <mergeCell ref="B176:K176"/>
    <mergeCell ref="B177:K177"/>
    <mergeCell ref="B178:K178"/>
    <mergeCell ref="B179:K179"/>
    <mergeCell ref="B168:K168"/>
    <mergeCell ref="B169:K169"/>
    <mergeCell ref="B170:K170"/>
    <mergeCell ref="B171:K171"/>
    <mergeCell ref="B172:K172"/>
    <mergeCell ref="B173:K173"/>
    <mergeCell ref="B163:K163"/>
    <mergeCell ref="B164:K164"/>
    <mergeCell ref="B165:K165"/>
    <mergeCell ref="B166:K166"/>
    <mergeCell ref="B167:K167"/>
    <mergeCell ref="B156:K156"/>
    <mergeCell ref="B157:K157"/>
    <mergeCell ref="B160:E160"/>
    <mergeCell ref="B174:K174"/>
    <mergeCell ref="B150:K150"/>
    <mergeCell ref="B151:K151"/>
    <mergeCell ref="B152:K152"/>
    <mergeCell ref="B153:K153"/>
    <mergeCell ref="B154:K154"/>
    <mergeCell ref="B155:K155"/>
    <mergeCell ref="V160:V161"/>
    <mergeCell ref="X160:X161"/>
    <mergeCell ref="B162:K162"/>
    <mergeCell ref="B145:K145"/>
    <mergeCell ref="B146:K146"/>
    <mergeCell ref="B147:K147"/>
    <mergeCell ref="B148:K148"/>
    <mergeCell ref="B149:K149"/>
    <mergeCell ref="B138:K138"/>
    <mergeCell ref="B139:K139"/>
    <mergeCell ref="B140:K140"/>
    <mergeCell ref="B141:K141"/>
    <mergeCell ref="B142:K142"/>
    <mergeCell ref="B143:K143"/>
    <mergeCell ref="B133:K133"/>
    <mergeCell ref="B134:K134"/>
    <mergeCell ref="B135:K135"/>
    <mergeCell ref="B136:K136"/>
    <mergeCell ref="B137:K137"/>
    <mergeCell ref="B126:D126"/>
    <mergeCell ref="B127:D127"/>
    <mergeCell ref="B130:E130"/>
    <mergeCell ref="B144:K144"/>
    <mergeCell ref="B120:D120"/>
    <mergeCell ref="B121:D121"/>
    <mergeCell ref="B122:D122"/>
    <mergeCell ref="B123:D123"/>
    <mergeCell ref="B124:D124"/>
    <mergeCell ref="B125:D125"/>
    <mergeCell ref="X130:X131"/>
    <mergeCell ref="V130:V131"/>
    <mergeCell ref="B132:K132"/>
    <mergeCell ref="B115:D115"/>
    <mergeCell ref="B116:D116"/>
    <mergeCell ref="B117:D117"/>
    <mergeCell ref="B118:D118"/>
    <mergeCell ref="B119:D119"/>
    <mergeCell ref="B108:D108"/>
    <mergeCell ref="B109:D109"/>
    <mergeCell ref="B110:D110"/>
    <mergeCell ref="B111:D111"/>
    <mergeCell ref="B112:D112"/>
    <mergeCell ref="B113:D113"/>
    <mergeCell ref="B103:D103"/>
    <mergeCell ref="B104:D104"/>
    <mergeCell ref="B105:D105"/>
    <mergeCell ref="B106:D106"/>
    <mergeCell ref="B107:D107"/>
    <mergeCell ref="B96:I96"/>
    <mergeCell ref="B97:I97"/>
    <mergeCell ref="B100:E100"/>
    <mergeCell ref="B114:D114"/>
    <mergeCell ref="B90:I90"/>
    <mergeCell ref="B91:I91"/>
    <mergeCell ref="B92:I92"/>
    <mergeCell ref="B93:I93"/>
    <mergeCell ref="B94:I94"/>
    <mergeCell ref="B95:I95"/>
    <mergeCell ref="V100:V101"/>
    <mergeCell ref="X100:X101"/>
    <mergeCell ref="B102:D102"/>
    <mergeCell ref="B86:I86"/>
    <mergeCell ref="B87:I87"/>
    <mergeCell ref="B88:I88"/>
    <mergeCell ref="B89:I89"/>
    <mergeCell ref="B78:I78"/>
    <mergeCell ref="B79:I79"/>
    <mergeCell ref="B80:I80"/>
    <mergeCell ref="B81:I81"/>
    <mergeCell ref="B82:I82"/>
    <mergeCell ref="B83:I83"/>
    <mergeCell ref="B74:I74"/>
    <mergeCell ref="B75:I75"/>
    <mergeCell ref="B76:I76"/>
    <mergeCell ref="B77:I77"/>
    <mergeCell ref="B66:I66"/>
    <mergeCell ref="B67:I67"/>
    <mergeCell ref="B70:E70"/>
    <mergeCell ref="B84:I84"/>
    <mergeCell ref="B85:I85"/>
    <mergeCell ref="B61:I61"/>
    <mergeCell ref="B62:I62"/>
    <mergeCell ref="B63:I63"/>
    <mergeCell ref="B64:I64"/>
    <mergeCell ref="B65:I65"/>
    <mergeCell ref="V70:V71"/>
    <mergeCell ref="X70:X71"/>
    <mergeCell ref="B72:I72"/>
    <mergeCell ref="B73:I73"/>
    <mergeCell ref="B58:I58"/>
    <mergeCell ref="B59:I59"/>
    <mergeCell ref="B48:I48"/>
    <mergeCell ref="B49:I49"/>
    <mergeCell ref="B50:I50"/>
    <mergeCell ref="B51:I51"/>
    <mergeCell ref="B52:I52"/>
    <mergeCell ref="B53:I53"/>
    <mergeCell ref="B60:I60"/>
    <mergeCell ref="B45:I45"/>
    <mergeCell ref="B46:I46"/>
    <mergeCell ref="B47:I47"/>
    <mergeCell ref="V40:V41"/>
    <mergeCell ref="X40:X41"/>
    <mergeCell ref="B54:I54"/>
    <mergeCell ref="B55:I55"/>
    <mergeCell ref="B56:I56"/>
    <mergeCell ref="B57:I57"/>
    <mergeCell ref="C4:D4"/>
    <mergeCell ref="C5:D5"/>
    <mergeCell ref="C6:D6"/>
    <mergeCell ref="C7:D7"/>
    <mergeCell ref="C8:D8"/>
    <mergeCell ref="C9:D9"/>
    <mergeCell ref="B42:I42"/>
    <mergeCell ref="B43:I43"/>
    <mergeCell ref="B44:I44"/>
    <mergeCell ref="B193:L193"/>
    <mergeCell ref="B194:L194"/>
    <mergeCell ref="B195:L195"/>
    <mergeCell ref="B196:L196"/>
    <mergeCell ref="B197:L197"/>
    <mergeCell ref="B198:L198"/>
    <mergeCell ref="B199:L199"/>
    <mergeCell ref="B200:L200"/>
    <mergeCell ref="B201:L201"/>
    <mergeCell ref="B211:L211"/>
    <mergeCell ref="B212:L212"/>
    <mergeCell ref="B213:L213"/>
    <mergeCell ref="B214:L214"/>
    <mergeCell ref="B215:L215"/>
    <mergeCell ref="B216:L216"/>
    <mergeCell ref="B217:L217"/>
    <mergeCell ref="B202:L202"/>
    <mergeCell ref="B203:L203"/>
    <mergeCell ref="B204:L204"/>
    <mergeCell ref="B205:L205"/>
    <mergeCell ref="B206:L206"/>
    <mergeCell ref="B207:L207"/>
    <mergeCell ref="B208:L208"/>
    <mergeCell ref="B209:L209"/>
    <mergeCell ref="B210:L210"/>
  </mergeCells>
  <conditionalFormatting sqref="E11">
    <cfRule type="expression" dxfId="118" priority="13">
      <formula>MAX($E$13:$E$37)&gt;$C$7</formula>
    </cfRule>
  </conditionalFormatting>
  <conditionalFormatting sqref="E13:E37">
    <cfRule type="expression" dxfId="117" priority="52">
      <formula>$E13&gt;$C$7</formula>
    </cfRule>
  </conditionalFormatting>
  <conditionalFormatting sqref="E38">
    <cfRule type="expression" dxfId="116" priority="48">
      <formula>MAX($E$13:$E$37)&gt;$C$7</formula>
    </cfRule>
  </conditionalFormatting>
  <conditionalFormatting sqref="G13:G37 K13:K37">
    <cfRule type="expression" dxfId="115" priority="46">
      <formula>OR($D13="Medische Specialist",$C13="Overig")</formula>
    </cfRule>
  </conditionalFormatting>
  <conditionalFormatting sqref="K232:L232">
    <cfRule type="expression" dxfId="114" priority="14">
      <formula>$K$230&lt;0</formula>
    </cfRule>
  </conditionalFormatting>
  <conditionalFormatting sqref="K233:L233">
    <cfRule type="expression" dxfId="113" priority="72">
      <formula>$K233&gt;0</formula>
    </cfRule>
  </conditionalFormatting>
  <conditionalFormatting sqref="K240:L240">
    <cfRule type="expression" dxfId="112" priority="47">
      <formula>$K$238&lt;$K$237</formula>
    </cfRule>
  </conditionalFormatting>
  <conditionalFormatting sqref="L13:L37">
    <cfRule type="expression" dxfId="111" priority="6">
      <formula>AND(LEN($C$5)&gt;1,$C$5&lt;&gt;"Overige (zorg-)instellingen",$C$5&lt;&gt;"Onderneming",$C$8&lt;&gt;"Geen staatssteun")</formula>
    </cfRule>
  </conditionalFormatting>
  <conditionalFormatting sqref="L43:L67">
    <cfRule type="expression" dxfId="110" priority="5">
      <formula>AND(LEN($C$5)&gt;1,$C$5&lt;&gt;"Overige (zorg-)instellingen",$C$5&lt;&gt;"Onderneming",$C$8&lt;&gt;"Geen staatssteun")</formula>
    </cfRule>
  </conditionalFormatting>
  <conditionalFormatting sqref="L73:L97">
    <cfRule type="expression" dxfId="109" priority="4">
      <formula>AND(LEN($C$5)&gt;1,$C$5&lt;&gt;"Overige (zorg-)instellingen",$C$5&lt;&gt;"Onderneming",$C$8&lt;&gt;"Geen staatssteun")</formula>
    </cfRule>
  </conditionalFormatting>
  <conditionalFormatting sqref="L103:L127">
    <cfRule type="expression" dxfId="108" priority="3">
      <formula>AND(LEN($C$5)&gt;1,$C$5&lt;&gt;"Overige (zorg-)instellingen",$C$5&lt;&gt;"Onderneming",$C$8&lt;&gt;"Geen staatssteun")</formula>
    </cfRule>
  </conditionalFormatting>
  <conditionalFormatting sqref="L133:L157">
    <cfRule type="expression" dxfId="107" priority="2">
      <formula>AND(LEN($C$5)&gt;1,$C$5&lt;&gt;"Overige (zorg-)instellingen",$C$5&lt;&gt;"Onderneming",$C$8&lt;&gt;"Geen staatssteun")</formula>
    </cfRule>
  </conditionalFormatting>
  <conditionalFormatting sqref="L163:L187">
    <cfRule type="expression" dxfId="106" priority="1">
      <formula>AND(LEN($C$5)&gt;1,$C$5&lt;&gt;"Overige (zorg-)instellingen",$C$5&lt;&gt;"Onderneming",$C$8&lt;&gt;"Geen staatssteun")</formula>
    </cfRule>
  </conditionalFormatting>
  <conditionalFormatting sqref="L233">
    <cfRule type="expression" dxfId="105" priority="16">
      <formula>$K$232&lt;$K$231</formula>
    </cfRule>
  </conditionalFormatting>
  <conditionalFormatting sqref="N232">
    <cfRule type="expression" dxfId="104" priority="15">
      <formula>$K$230&lt;0</formula>
    </cfRule>
  </conditionalFormatting>
  <conditionalFormatting sqref="V240">
    <cfRule type="expression" dxfId="103" priority="12">
      <formula>$K$238&lt;$K$237</formula>
    </cfRule>
  </conditionalFormatting>
  <conditionalFormatting sqref="X240">
    <cfRule type="expression" dxfId="102" priority="11">
      <formula>$K$238&lt;$K$237</formula>
    </cfRule>
  </conditionalFormatting>
  <dataValidations count="3">
    <dataValidation type="custom" showInputMessage="1" showErrorMessage="1" sqref="G13:G37 K13:K37" xr:uid="{22B1DFD6-2714-4E88-86D1-8A53ED14E93B}">
      <formula1>OR($C13="Overig",$D13="Medische Specialist")</formula1>
    </dataValidation>
    <dataValidation type="list" showInputMessage="1" showErrorMessage="1" sqref="D13:D37" xr:uid="{A75D2637-247B-4BA7-8AFB-01652F3A3629}">
      <formula1>INDIRECT(C13)</formula1>
    </dataValidation>
    <dataValidation type="list" allowBlank="1" showInputMessage="1" showErrorMessage="1" sqref="L43:L67 L103:L127 L13:L37 L133:L157 L73:L97 L163:L187" xr:uid="{E20360A2-89C8-4E41-93D5-13CA27BF3DBA}">
      <formula1>INDIRECT(IF(OR($C$5="Overige (zorg-)instellingen",$C$5="Onderneming"),"activiteit2","activiteit1"))</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7" max="1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BF845F21-BFE3-48F4-A522-3AEC2123E626}">
          <x14:formula1>
            <xm:f>Hulpsheets!$AW$4:$AW$5</xm:f>
          </x14:formula1>
          <xm:sqref>E103:E127</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18887-1F9D-4FE2-986E-3AA567461F79}">
  <sheetPr codeName="Blad19">
    <pageSetUpPr fitToPage="1"/>
  </sheetPr>
  <dimension ref="A1:XFC289"/>
  <sheetViews>
    <sheetView zoomScale="85" zoomScaleNormal="85" workbookViewId="0">
      <pane ySplit="9" topLeftCell="A10" activePane="bottomLeft" state="frozen"/>
      <selection activeCell="Z1" sqref="Z1:AD1048576"/>
      <selection pane="bottomLeft" activeCell="B13" sqref="B13"/>
    </sheetView>
  </sheetViews>
  <sheetFormatPr defaultColWidth="0" defaultRowHeight="12.75" zeroHeight="1" outlineLevelRow="1" outlineLevelCol="1" x14ac:dyDescent="0.2"/>
  <cols>
    <col min="1" max="1" width="4.7109375" style="30" customWidth="1"/>
    <col min="2" max="2" width="35.28515625" style="30" customWidth="1"/>
    <col min="3" max="3" width="20.85546875" style="30" customWidth="1"/>
    <col min="4" max="4" width="20.28515625" style="30" customWidth="1" outlineLevel="1"/>
    <col min="5" max="5" width="22.5703125" style="30" customWidth="1" outlineLevel="1"/>
    <col min="6" max="6" width="17.5703125" style="30" customWidth="1" outlineLevel="1"/>
    <col min="7" max="7" width="19.85546875" style="30" customWidth="1" outlineLevel="1"/>
    <col min="8" max="8" width="14.140625" style="30" customWidth="1" outlineLevel="1"/>
    <col min="9" max="9" width="17.7109375" style="30" customWidth="1" outlineLevel="1"/>
    <col min="10" max="10" width="24.7109375" style="30" customWidth="1"/>
    <col min="11" max="11" width="19.5703125" style="30" customWidth="1"/>
    <col min="12" max="12" width="23.140625" style="30" customWidth="1"/>
    <col min="13" max="13" width="9.7109375" style="255" hidden="1" customWidth="1"/>
    <col min="14" max="14" width="15.5703125" style="30" customWidth="1"/>
    <col min="15" max="15" width="15.5703125" style="30" hidden="1" customWidth="1"/>
    <col min="16" max="16" width="17.140625" style="30" hidden="1" customWidth="1"/>
    <col min="17" max="17" width="2.85546875" style="30" customWidth="1"/>
    <col min="18" max="18" width="24.5703125" style="30" customWidth="1"/>
    <col min="19" max="20" width="24.5703125" style="30" hidden="1" customWidth="1"/>
    <col min="21" max="21" width="3.140625" style="30" customWidth="1"/>
    <col min="22" max="22" width="24.5703125" style="30" hidden="1" customWidth="1" outlineLevel="1"/>
    <col min="23" max="23" width="4.85546875" style="30" hidden="1" customWidth="1" outlineLevel="1"/>
    <col min="24" max="24" width="24.5703125" style="30" hidden="1" customWidth="1" outlineLevel="1"/>
    <col min="25" max="25" width="11.140625" style="30" customWidth="1" collapsed="1"/>
    <col min="26" max="30" width="24.5703125" style="30" hidden="1" customWidth="1"/>
    <col min="31" max="16379" width="27" hidden="1"/>
    <col min="16380" max="16380" width="8" hidden="1"/>
    <col min="16381" max="16381" width="9.140625" hidden="1"/>
    <col min="16382" max="16382" width="10.28515625" hidden="1"/>
    <col min="16383" max="16383" width="9.140625" hidden="1"/>
    <col min="16384" max="16384" width="10.28515625" hidden="1"/>
  </cols>
  <sheetData>
    <row r="1" spans="1:30" x14ac:dyDescent="0.2">
      <c r="B1" s="10"/>
      <c r="C1" s="10"/>
      <c r="D1" s="10"/>
      <c r="E1" s="10"/>
      <c r="F1" s="10"/>
      <c r="G1" s="11"/>
      <c r="H1" s="11"/>
      <c r="I1" s="10"/>
      <c r="J1" s="11"/>
      <c r="K1" s="11"/>
      <c r="P1" s="29"/>
      <c r="Q1" s="29"/>
      <c r="R1" s="29"/>
      <c r="S1" s="29"/>
      <c r="T1" s="29"/>
      <c r="U1" s="29"/>
      <c r="V1" s="29"/>
      <c r="W1" s="29"/>
      <c r="X1" s="29"/>
      <c r="Z1" s="29"/>
      <c r="AA1" s="29"/>
      <c r="AB1" s="29"/>
    </row>
    <row r="2" spans="1:30" ht="18" x14ac:dyDescent="0.2">
      <c r="B2" s="31" t="s">
        <v>80</v>
      </c>
      <c r="C2" s="29"/>
      <c r="D2" s="29"/>
      <c r="E2" s="29"/>
      <c r="F2" s="29"/>
      <c r="I2" s="29"/>
      <c r="P2" s="29"/>
      <c r="Q2" s="29"/>
      <c r="R2" s="29"/>
      <c r="S2" s="29"/>
      <c r="T2" s="29"/>
      <c r="U2" s="29"/>
      <c r="V2" s="29"/>
      <c r="W2" s="29"/>
      <c r="X2" s="29"/>
      <c r="Z2" s="29"/>
      <c r="AA2" s="29"/>
      <c r="AB2" s="29"/>
    </row>
    <row r="3" spans="1:30" ht="13.5" thickBot="1" x14ac:dyDescent="0.25">
      <c r="B3" s="96"/>
      <c r="C3" s="29"/>
      <c r="D3" s="29"/>
      <c r="E3" s="29"/>
      <c r="F3" s="29"/>
      <c r="I3" s="29"/>
      <c r="Q3" s="29"/>
      <c r="R3" s="29"/>
      <c r="S3" s="29"/>
      <c r="T3" s="29"/>
      <c r="U3" s="29"/>
      <c r="V3" s="29"/>
      <c r="W3" s="29"/>
      <c r="X3" s="29"/>
      <c r="Z3" s="29"/>
      <c r="AA3" s="29"/>
      <c r="AB3" s="29"/>
    </row>
    <row r="4" spans="1:30" ht="13.5" thickBot="1" x14ac:dyDescent="0.25">
      <c r="B4" s="159" t="s">
        <v>81</v>
      </c>
      <c r="C4" s="510">
        <f>Basisgegevens!C26</f>
        <v>0</v>
      </c>
      <c r="D4" s="511"/>
      <c r="E4" s="29"/>
      <c r="F4" s="29"/>
      <c r="I4" s="29"/>
      <c r="Q4" s="29"/>
      <c r="R4" s="29"/>
      <c r="S4" s="29"/>
      <c r="T4" s="29"/>
      <c r="U4" s="29"/>
      <c r="V4" s="29"/>
      <c r="W4" s="29"/>
      <c r="X4" s="29"/>
      <c r="Z4" s="29"/>
      <c r="AA4" s="29"/>
      <c r="AB4" s="29"/>
    </row>
    <row r="5" spans="1:30" ht="13.5" thickBot="1" x14ac:dyDescent="0.25">
      <c r="B5" s="159" t="s">
        <v>82</v>
      </c>
      <c r="C5" s="510">
        <f>Basisgegevens!D26</f>
        <v>0</v>
      </c>
      <c r="D5" s="511"/>
      <c r="E5" s="29"/>
      <c r="F5" s="29"/>
      <c r="I5" s="29"/>
      <c r="Q5" s="29"/>
      <c r="R5" s="29"/>
      <c r="S5" s="29"/>
      <c r="T5" s="29"/>
      <c r="U5" s="29"/>
      <c r="V5" s="29"/>
      <c r="W5" s="29"/>
      <c r="X5" s="29"/>
      <c r="Z5" s="29"/>
      <c r="AA5" s="29"/>
      <c r="AB5" s="29"/>
    </row>
    <row r="6" spans="1:30" ht="13.5" thickBot="1" x14ac:dyDescent="0.25">
      <c r="B6" s="159" t="s">
        <v>83</v>
      </c>
      <c r="C6" s="510">
        <f>Basisgegevens!E26</f>
        <v>0</v>
      </c>
      <c r="D6" s="511"/>
      <c r="E6" s="29"/>
      <c r="F6" s="29"/>
      <c r="I6" s="29"/>
      <c r="P6" s="29"/>
      <c r="Q6" s="29"/>
      <c r="R6" s="29"/>
      <c r="S6" s="29"/>
      <c r="T6" s="29"/>
      <c r="U6" s="29"/>
      <c r="V6" s="29"/>
      <c r="W6" s="29"/>
      <c r="X6" s="29"/>
      <c r="Z6" s="29"/>
      <c r="AA6" s="29"/>
      <c r="AB6" s="29"/>
    </row>
    <row r="7" spans="1:30" ht="13.5" thickBot="1" x14ac:dyDescent="0.25">
      <c r="B7" s="159" t="s">
        <v>84</v>
      </c>
      <c r="C7" s="512" t="str">
        <f>IF(Basisgegevens!C6="","",Basisgegevens!C6)</f>
        <v/>
      </c>
      <c r="D7" s="513"/>
      <c r="E7" s="29"/>
      <c r="F7" s="29"/>
      <c r="I7" s="29"/>
      <c r="P7" s="29"/>
      <c r="Q7" s="29"/>
      <c r="R7" s="29"/>
      <c r="S7" s="29"/>
      <c r="T7" s="29"/>
      <c r="U7" s="29"/>
      <c r="V7" s="29"/>
      <c r="W7" s="29"/>
      <c r="X7" s="29"/>
      <c r="Z7" s="29"/>
      <c r="AA7" s="29"/>
      <c r="AB7" s="29"/>
    </row>
    <row r="8" spans="1:30" ht="13.5" thickBot="1" x14ac:dyDescent="0.25">
      <c r="B8" s="159" t="s">
        <v>225</v>
      </c>
      <c r="C8" s="510">
        <f>Basisgegevens!F26</f>
        <v>0</v>
      </c>
      <c r="D8" s="511"/>
      <c r="E8" s="29"/>
      <c r="F8" s="29"/>
      <c r="I8" s="29"/>
      <c r="P8" s="29"/>
      <c r="Q8" s="29"/>
      <c r="R8" s="29"/>
      <c r="S8" s="29"/>
      <c r="T8" s="29"/>
      <c r="U8" s="29"/>
      <c r="V8" s="29"/>
      <c r="W8" s="29"/>
      <c r="X8" s="29"/>
      <c r="Z8" s="29"/>
      <c r="AA8" s="29"/>
      <c r="AB8" s="29"/>
    </row>
    <row r="9" spans="1:30" ht="13.5" thickBot="1" x14ac:dyDescent="0.25">
      <c r="B9" s="159" t="s">
        <v>229</v>
      </c>
      <c r="C9" s="510">
        <f>IF($C$8="AGVV",Basisgegevens!G26,$C$8)</f>
        <v>0</v>
      </c>
      <c r="D9" s="511"/>
      <c r="E9" s="430"/>
      <c r="F9" s="29"/>
      <c r="I9" s="29"/>
      <c r="P9" s="29"/>
      <c r="Q9" s="29"/>
      <c r="R9" s="29"/>
      <c r="S9" s="29"/>
      <c r="T9" s="29"/>
      <c r="U9" s="29"/>
      <c r="V9" s="29"/>
      <c r="W9" s="29"/>
      <c r="X9" s="29"/>
      <c r="Z9" s="29"/>
      <c r="AA9" s="29"/>
      <c r="AB9" s="29"/>
    </row>
    <row r="10" spans="1:30" ht="26.25" thickBot="1" x14ac:dyDescent="0.25">
      <c r="B10" s="5" t="s">
        <v>85</v>
      </c>
      <c r="C10" s="6"/>
      <c r="D10" s="6"/>
      <c r="E10" s="219"/>
      <c r="F10" s="6"/>
      <c r="G10" s="6"/>
      <c r="H10" s="6"/>
      <c r="I10" s="6"/>
      <c r="J10" s="6"/>
      <c r="K10" s="6"/>
      <c r="L10" s="6"/>
      <c r="M10" s="256"/>
      <c r="N10" s="51"/>
      <c r="O10" s="51"/>
      <c r="P10" s="51"/>
      <c r="Q10" s="6"/>
      <c r="R10" s="406" t="s">
        <v>87</v>
      </c>
      <c r="S10" s="401"/>
      <c r="T10" s="402"/>
      <c r="U10" s="6"/>
      <c r="V10" s="408" t="s">
        <v>61</v>
      </c>
      <c r="W10" s="6"/>
      <c r="X10" s="408" t="s">
        <v>62</v>
      </c>
      <c r="Z10" s="401"/>
      <c r="AA10" s="402"/>
      <c r="AB10" s="401"/>
      <c r="AC10" s="402"/>
      <c r="AD10" s="460"/>
    </row>
    <row r="11" spans="1:30" ht="13.5" thickBot="1" x14ac:dyDescent="0.25">
      <c r="A11" s="5"/>
      <c r="B11" s="6"/>
      <c r="C11" s="6"/>
      <c r="D11" s="6"/>
      <c r="E11" s="219" t="s">
        <v>86</v>
      </c>
      <c r="F11" s="6"/>
      <c r="G11" s="6"/>
      <c r="H11" s="6"/>
      <c r="I11" s="6"/>
      <c r="J11" s="6"/>
      <c r="K11" s="6"/>
      <c r="L11" s="6"/>
      <c r="M11" s="256"/>
      <c r="P11" s="6"/>
      <c r="Q11" s="6"/>
      <c r="R11" s="6"/>
      <c r="S11" s="6"/>
      <c r="T11" s="6"/>
      <c r="U11" s="6"/>
      <c r="V11" s="6"/>
      <c r="W11" s="6"/>
      <c r="X11" s="6"/>
      <c r="Z11" s="6"/>
      <c r="AA11" s="6"/>
      <c r="AB11" s="6"/>
      <c r="AC11" s="97"/>
      <c r="AD11" s="97"/>
    </row>
    <row r="12" spans="1:30" ht="68.25" customHeight="1" thickBot="1" x14ac:dyDescent="0.25">
      <c r="A12" s="116"/>
      <c r="B12" s="368" t="s">
        <v>88</v>
      </c>
      <c r="C12" s="236" t="s">
        <v>208</v>
      </c>
      <c r="D12" s="236" t="s">
        <v>89</v>
      </c>
      <c r="E12" s="236" t="s">
        <v>90</v>
      </c>
      <c r="F12" s="236" t="s">
        <v>91</v>
      </c>
      <c r="G12" s="236" t="s">
        <v>193</v>
      </c>
      <c r="H12" s="236" t="s">
        <v>92</v>
      </c>
      <c r="I12" s="236" t="s">
        <v>93</v>
      </c>
      <c r="J12" s="236" t="s">
        <v>194</v>
      </c>
      <c r="K12" s="236" t="s">
        <v>195</v>
      </c>
      <c r="L12" s="236" t="s">
        <v>235</v>
      </c>
      <c r="M12" s="143" t="s">
        <v>94</v>
      </c>
      <c r="N12" s="143" t="s">
        <v>66</v>
      </c>
      <c r="O12" s="237" t="s">
        <v>95</v>
      </c>
      <c r="P12" s="237" t="s">
        <v>96</v>
      </c>
      <c r="Q12" s="117"/>
      <c r="R12" s="239" t="s">
        <v>68</v>
      </c>
      <c r="S12" s="93" t="s">
        <v>97</v>
      </c>
      <c r="T12" s="93" t="s">
        <v>70</v>
      </c>
      <c r="U12" s="118"/>
      <c r="V12" s="239" t="s">
        <v>68</v>
      </c>
      <c r="W12" s="409"/>
      <c r="X12" s="239" t="s">
        <v>68</v>
      </c>
      <c r="Y12" s="117"/>
      <c r="Z12" s="238" t="s">
        <v>97</v>
      </c>
      <c r="AA12" s="93" t="s">
        <v>70</v>
      </c>
      <c r="AB12" s="238" t="s">
        <v>97</v>
      </c>
      <c r="AC12" s="238" t="s">
        <v>70</v>
      </c>
      <c r="AD12" s="118"/>
    </row>
    <row r="13" spans="1:30" x14ac:dyDescent="0.2">
      <c r="A13" s="6"/>
      <c r="B13" s="52"/>
      <c r="C13" s="323" t="str">
        <f t="shared" ref="C13:C37" si="0">IF(B13="","",IF($C$5="Universiteit","UNL",IF($C$5="Universitair Medisch Centrum","NFU","Overig")))</f>
        <v/>
      </c>
      <c r="D13" s="20"/>
      <c r="E13" s="124"/>
      <c r="F13" s="34">
        <f>IFERROR(IF(C13="UNL",INDEX(Tabel_UNL,MATCH($E13,Hulpsheets!$P$3:$P$123,0),MATCH($D13,Hulpsheets!$P$3:$U$3,0)),IF(C13="NFU",INDEX(Tabel_NFU,MATCH($E13,Hulpsheets!$W$3:$W$99,0),MATCH($D13,Hulpsheets!$W$3:$AC$3,0)),IF(C13="Overig",0,0))),0)</f>
        <v>0</v>
      </c>
      <c r="G13" s="355"/>
      <c r="H13" s="127"/>
      <c r="I13" s="33">
        <f>IF(F13&gt;0,F13*H13,G13*E13*H13)</f>
        <v>0</v>
      </c>
      <c r="J13" s="1">
        <f t="shared" ref="J13:J14" si="1">IF(OR(C13="Overig",D13="Medische Specialist"),I13*0.4,0)</f>
        <v>0</v>
      </c>
      <c r="K13" s="358"/>
      <c r="L13" s="429" t="s">
        <v>120</v>
      </c>
      <c r="M13" s="257" t="str">
        <f>IF(LEN($C$5)&lt;=1,
    "",
    IF(
        OR($C$5="Overige (zorg-)instellingen",$C$5="Onderneming"),
        IF(Basisgegevens!$C$5="Ja",
            IFERROR(
                INDEX(Hulpsheets!$AO$3:$AR$18,
                    MATCH($C$9,Hulpsheets!$AN$3:$AN$18,0),
                    MATCH($C$6,Hulpsheets!$AO$3:$AR$3,0)
                ),
                ""
            ),
            IFERROR(
                INDEX(Hulpsheets!$AH$3:$AK$18,
                    MATCH($C$9,Hulpsheets!$AG$3:$AG$18,0),
                    MATCH($C$6,Hulpsheets!$AH$3:$AK$3,0)
                ),
                ""
            )
        ),
        IF($L13="Niet-economische activiteit",
            100%,
            IF(Basisgegevens!$C$5="Ja",
                IFERROR(
                    INDEX(Hulpsheets!$AO$3:$AR$18,
                        MATCH($C$9,Hulpsheets!$AN$3:$AN$18,0),
                        MATCH($C$6,Hulpsheets!$AO$3:$AR$3,0)
                    ),
                    ""
                ),
                IFERROR(
                    INDEX(Hulpsheets!$AH$3:$AK$18,
                        MATCH($C$9,Hulpsheets!$AG$3:$AG$18,0),
                        MATCH($C$6,Hulpsheets!$AH$3:$AK$3,0)
                    ),
                    ""
                )
            )
        )
    )
)</f>
        <v/>
      </c>
      <c r="N13" s="396">
        <f t="shared" ref="N13:N37" si="2">IF(OR(C13="Overig",$D13="Medische Specialist"),((I13+J13)*(1+K13)),I13)</f>
        <v>0</v>
      </c>
      <c r="O13" s="394" t="str">
        <f>IFERROR(N13*M13,"")</f>
        <v/>
      </c>
      <c r="P13" s="81" t="str">
        <f>IFERROR(N13-O13,"")</f>
        <v/>
      </c>
      <c r="R13" s="404"/>
      <c r="S13" s="403" t="str">
        <f>IFERROR($R13*(1-$M13),"")</f>
        <v/>
      </c>
      <c r="T13" s="130" t="str">
        <f>IFERROR(R13-S13,"")</f>
        <v/>
      </c>
      <c r="U13" s="70"/>
      <c r="V13" s="404"/>
      <c r="W13" s="70"/>
      <c r="X13" s="404"/>
      <c r="Z13" s="407" t="str">
        <f>IFERROR($V13*(1-$M13),"")</f>
        <v/>
      </c>
      <c r="AA13" s="130" t="str">
        <f t="shared" ref="AA13:AA37" si="3">IFERROR(V13-Z13,"")</f>
        <v/>
      </c>
      <c r="AB13" s="407" t="str">
        <f t="shared" ref="AB13:AB37" si="4">IFERROR($X13*(1-$M13),"")</f>
        <v/>
      </c>
      <c r="AC13" s="130" t="str">
        <f t="shared" ref="AC13:AC37" si="5">IFERROR(X13-AB13,"")</f>
        <v/>
      </c>
      <c r="AD13" s="461"/>
    </row>
    <row r="14" spans="1:30" x14ac:dyDescent="0.2">
      <c r="A14" s="6"/>
      <c r="B14" s="53"/>
      <c r="C14" s="323" t="str">
        <f t="shared" si="0"/>
        <v/>
      </c>
      <c r="D14" s="20"/>
      <c r="E14" s="125"/>
      <c r="F14" s="34">
        <f>IFERROR(IF(C14="UNL",INDEX(Tabel_UNL,MATCH($E14,Hulpsheets!$P$3:$P$123,0),MATCH($D14,Hulpsheets!$P$3:$U$3,0)),IF(C14="NFU",INDEX(Tabel_NFU,MATCH($E14,Hulpsheets!$W$3:$W$99,0),MATCH($D14,Hulpsheets!$W$3:$AC$3,0)),IF(C14="Overig",0,0))),0)</f>
        <v>0</v>
      </c>
      <c r="G14" s="356"/>
      <c r="H14" s="128"/>
      <c r="I14" s="1">
        <f t="shared" ref="I14:I37" si="6">IF(F14&gt;0,F14*H14,G14*E14*H14)</f>
        <v>0</v>
      </c>
      <c r="J14" s="1">
        <f t="shared" si="1"/>
        <v>0</v>
      </c>
      <c r="K14" s="359"/>
      <c r="L14" s="429" t="s">
        <v>120</v>
      </c>
      <c r="M14" s="257" t="str">
        <f>IF(LEN($C$5)&lt;=1,
    "",
    IF(
        OR($C$5="Overige (zorg-)instellingen",$C$5="Onderneming"),
        IF(Basisgegevens!$C$5="Ja",
            IFERROR(
                INDEX(Hulpsheets!$AO$3:$AR$18,
                    MATCH($C$9,Hulpsheets!$AN$3:$AN$18,0),
                    MATCH($C$6,Hulpsheets!$AO$3:$AR$3,0)
                ),
                ""
            ),
            IFERROR(
                INDEX(Hulpsheets!$AH$3:$AK$18,
                    MATCH($C$9,Hulpsheets!$AG$3:$AG$18,0),
                    MATCH($C$6,Hulpsheets!$AH$3:$AK$3,0)
                ),
                ""
            )
        ),
        IF($L14="Niet-economische activiteit",
            100%,
            IF(Basisgegevens!$C$5="Ja",
                IFERROR(
                    INDEX(Hulpsheets!$AO$3:$AR$18,
                        MATCH($C$9,Hulpsheets!$AN$3:$AN$18,0),
                        MATCH($C$6,Hulpsheets!$AO$3:$AR$3,0)
                    ),
                    ""
                ),
                IFERROR(
                    INDEX(Hulpsheets!$AH$3:$AK$18,
                        MATCH($C$9,Hulpsheets!$AG$3:$AG$18,0),
                        MATCH($C$6,Hulpsheets!$AH$3:$AK$3,0)
                    ),
                    ""
                )
            )
        )
    )
)</f>
        <v/>
      </c>
      <c r="N14" s="397">
        <f t="shared" si="2"/>
        <v>0</v>
      </c>
      <c r="O14" s="394" t="str">
        <f t="shared" ref="O14:O37" si="7">IFERROR(N14*M14,"")</f>
        <v/>
      </c>
      <c r="P14" s="81" t="str">
        <f t="shared" ref="P14:P37" si="8">IFERROR(N14-O14,"")</f>
        <v/>
      </c>
      <c r="R14" s="404"/>
      <c r="S14" s="403" t="str">
        <f t="shared" ref="S14:S37" si="9">IFERROR($R14*(1-$M14),"")</f>
        <v/>
      </c>
      <c r="T14" s="130" t="str">
        <f t="shared" ref="T14:T36" si="10">IFERROR(R14-S14,"")</f>
        <v/>
      </c>
      <c r="U14" s="70"/>
      <c r="V14" s="404"/>
      <c r="W14" s="70"/>
      <c r="X14" s="404"/>
      <c r="Z14" s="407" t="str">
        <f t="shared" ref="Z14:Z37" si="11">IFERROR($V14*(1-$M14),"")</f>
        <v/>
      </c>
      <c r="AA14" s="130" t="str">
        <f t="shared" si="3"/>
        <v/>
      </c>
      <c r="AB14" s="407" t="str">
        <f t="shared" si="4"/>
        <v/>
      </c>
      <c r="AC14" s="130" t="str">
        <f t="shared" si="5"/>
        <v/>
      </c>
      <c r="AD14" s="461"/>
    </row>
    <row r="15" spans="1:30" x14ac:dyDescent="0.2">
      <c r="A15" s="6"/>
      <c r="B15" s="53"/>
      <c r="C15" s="323" t="str">
        <f t="shared" si="0"/>
        <v/>
      </c>
      <c r="D15" s="20"/>
      <c r="E15" s="125"/>
      <c r="F15" s="34">
        <f>IFERROR(IF(C15="UNL",INDEX(Tabel_UNL,MATCH($E15,Hulpsheets!$P$3:$P$123,0),MATCH($D15,Hulpsheets!$P$3:$U$3,0)),IF(C15="NFU",INDEX(Tabel_NFU,MATCH($E15,Hulpsheets!$W$3:$W$99,0),MATCH($D15,Hulpsheets!$W$3:$AC$3,0)),IF(C15="Overig",0,0))),0)</f>
        <v>0</v>
      </c>
      <c r="G15" s="356"/>
      <c r="H15" s="128"/>
      <c r="I15" s="1">
        <f>IF(F15&gt;0,F15*H15,G15*E15*H15)</f>
        <v>0</v>
      </c>
      <c r="J15" s="1">
        <f>IF(OR(C15="Overig",D15="Medische Specialist"),I15*0.4,0)</f>
        <v>0</v>
      </c>
      <c r="K15" s="359"/>
      <c r="L15" s="429" t="s">
        <v>120</v>
      </c>
      <c r="M15" s="257" t="str">
        <f>IF(LEN($C$5)&lt;=1,
    "",
    IF(
        OR($C$5="Overige (zorg-)instellingen",$C$5="Onderneming"),
        IF(Basisgegevens!$C$5="Ja",
            IFERROR(
                INDEX(Hulpsheets!$AO$3:$AR$18,
                    MATCH($C$9,Hulpsheets!$AN$3:$AN$18,0),
                    MATCH($C$6,Hulpsheets!$AO$3:$AR$3,0)
                ),
                ""
            ),
            IFERROR(
                INDEX(Hulpsheets!$AH$3:$AK$18,
                    MATCH($C$9,Hulpsheets!$AG$3:$AG$18,0),
                    MATCH($C$6,Hulpsheets!$AH$3:$AK$3,0)
                ),
                ""
            )
        ),
        IF($L15="Niet-economische activiteit",
            100%,
            IF(Basisgegevens!$C$5="Ja",
                IFERROR(
                    INDEX(Hulpsheets!$AO$3:$AR$18,
                        MATCH($C$9,Hulpsheets!$AN$3:$AN$18,0),
                        MATCH($C$6,Hulpsheets!$AO$3:$AR$3,0)
                    ),
                    ""
                ),
                IFERROR(
                    INDEX(Hulpsheets!$AH$3:$AK$18,
                        MATCH($C$9,Hulpsheets!$AG$3:$AG$18,0),
                        MATCH($C$6,Hulpsheets!$AH$3:$AK$3,0)
                    ),
                    ""
                )
            )
        )
    )
)</f>
        <v/>
      </c>
      <c r="N15" s="397">
        <f t="shared" si="2"/>
        <v>0</v>
      </c>
      <c r="O15" s="394" t="str">
        <f t="shared" si="7"/>
        <v/>
      </c>
      <c r="P15" s="81" t="str">
        <f t="shared" si="8"/>
        <v/>
      </c>
      <c r="R15" s="404"/>
      <c r="S15" s="403" t="str">
        <f t="shared" si="9"/>
        <v/>
      </c>
      <c r="T15" s="130" t="str">
        <f t="shared" si="10"/>
        <v/>
      </c>
      <c r="U15" s="70"/>
      <c r="V15" s="404"/>
      <c r="W15" s="70"/>
      <c r="X15" s="404"/>
      <c r="Z15" s="407" t="str">
        <f t="shared" si="11"/>
        <v/>
      </c>
      <c r="AA15" s="130" t="str">
        <f t="shared" si="3"/>
        <v/>
      </c>
      <c r="AB15" s="407" t="str">
        <f t="shared" si="4"/>
        <v/>
      </c>
      <c r="AC15" s="130" t="str">
        <f t="shared" si="5"/>
        <v/>
      </c>
      <c r="AD15" s="461"/>
    </row>
    <row r="16" spans="1:30" x14ac:dyDescent="0.2">
      <c r="A16" s="6"/>
      <c r="B16" s="53"/>
      <c r="C16" s="323" t="str">
        <f t="shared" si="0"/>
        <v/>
      </c>
      <c r="D16" s="20"/>
      <c r="E16" s="125"/>
      <c r="F16" s="34">
        <f>IFERROR(IF(C16="UNL",INDEX(Tabel_UNL,MATCH($E16,Hulpsheets!$P$3:$P$123,0),MATCH($D16,Hulpsheets!$P$3:$U$3,0)),IF(C16="NFU",INDEX(Tabel_NFU,MATCH($E16,Hulpsheets!$W$3:$W$99,0),MATCH($D16,Hulpsheets!$W$3:$AC$3,0)),IF(C16="Overig",0,0))),0)</f>
        <v>0</v>
      </c>
      <c r="G16" s="356"/>
      <c r="H16" s="128"/>
      <c r="I16" s="1">
        <f t="shared" si="6"/>
        <v>0</v>
      </c>
      <c r="J16" s="1">
        <f t="shared" ref="J16:J37" si="12">IF(OR(C16="Overig",D16="Medische Specialist"),I16*0.4,0)</f>
        <v>0</v>
      </c>
      <c r="K16" s="359"/>
      <c r="L16" s="429" t="s">
        <v>120</v>
      </c>
      <c r="M16" s="257" t="str">
        <f>IF(LEN($C$5)&lt;=1,
    "",
    IF(
        OR($C$5="Overige (zorg-)instellingen",$C$5="Onderneming"),
        IF(Basisgegevens!$C$5="Ja",
            IFERROR(
                INDEX(Hulpsheets!$AO$3:$AR$18,
                    MATCH($C$9,Hulpsheets!$AN$3:$AN$18,0),
                    MATCH($C$6,Hulpsheets!$AO$3:$AR$3,0)
                ),
                ""
            ),
            IFERROR(
                INDEX(Hulpsheets!$AH$3:$AK$18,
                    MATCH($C$9,Hulpsheets!$AG$3:$AG$18,0),
                    MATCH($C$6,Hulpsheets!$AH$3:$AK$3,0)
                ),
                ""
            )
        ),
        IF($L16="Niet-economische activiteit",
            100%,
            IF(Basisgegevens!$C$5="Ja",
                IFERROR(
                    INDEX(Hulpsheets!$AO$3:$AR$18,
                        MATCH($C$9,Hulpsheets!$AN$3:$AN$18,0),
                        MATCH($C$6,Hulpsheets!$AO$3:$AR$3,0)
                    ),
                    ""
                ),
                IFERROR(
                    INDEX(Hulpsheets!$AH$3:$AK$18,
                        MATCH($C$9,Hulpsheets!$AG$3:$AG$18,0),
                        MATCH($C$6,Hulpsheets!$AH$3:$AK$3,0)
                    ),
                    ""
                )
            )
        )
    )
)</f>
        <v/>
      </c>
      <c r="N16" s="397">
        <f t="shared" si="2"/>
        <v>0</v>
      </c>
      <c r="O16" s="394" t="str">
        <f t="shared" si="7"/>
        <v/>
      </c>
      <c r="P16" s="81" t="str">
        <f t="shared" si="8"/>
        <v/>
      </c>
      <c r="R16" s="404"/>
      <c r="S16" s="403" t="str">
        <f t="shared" si="9"/>
        <v/>
      </c>
      <c r="T16" s="130" t="str">
        <f t="shared" si="10"/>
        <v/>
      </c>
      <c r="U16" s="70"/>
      <c r="V16" s="404"/>
      <c r="W16" s="70"/>
      <c r="X16" s="404"/>
      <c r="Z16" s="407" t="str">
        <f t="shared" si="11"/>
        <v/>
      </c>
      <c r="AA16" s="130" t="str">
        <f t="shared" si="3"/>
        <v/>
      </c>
      <c r="AB16" s="407" t="str">
        <f t="shared" si="4"/>
        <v/>
      </c>
      <c r="AC16" s="130" t="str">
        <f t="shared" si="5"/>
        <v/>
      </c>
      <c r="AD16" s="461"/>
    </row>
    <row r="17" spans="1:30" x14ac:dyDescent="0.2">
      <c r="A17" s="6"/>
      <c r="B17" s="53"/>
      <c r="C17" s="323" t="str">
        <f t="shared" si="0"/>
        <v/>
      </c>
      <c r="D17" s="20"/>
      <c r="E17" s="125"/>
      <c r="F17" s="34">
        <f>IFERROR(IF(C17="UNL",INDEX(Tabel_UNL,MATCH($E17,Hulpsheets!$P$3:$P$123,0),MATCH($D17,Hulpsheets!$P$3:$U$3,0)),IF(C17="NFU",INDEX(Tabel_NFU,MATCH($E17,Hulpsheets!$W$3:$W$99,0),MATCH($D17,Hulpsheets!$W$3:$AC$3,0)),IF(C17="Overig",0,0))),0)</f>
        <v>0</v>
      </c>
      <c r="G17" s="356"/>
      <c r="H17" s="128"/>
      <c r="I17" s="1">
        <f t="shared" si="6"/>
        <v>0</v>
      </c>
      <c r="J17" s="1">
        <f t="shared" si="12"/>
        <v>0</v>
      </c>
      <c r="K17" s="359"/>
      <c r="L17" s="429" t="s">
        <v>120</v>
      </c>
      <c r="M17" s="257" t="str">
        <f>IF(LEN($C$5)&lt;=1,
    "",
    IF(
        OR($C$5="Overige (zorg-)instellingen",$C$5="Onderneming"),
        IF(Basisgegevens!$C$5="Ja",
            IFERROR(
                INDEX(Hulpsheets!$AO$3:$AR$18,
                    MATCH($C$9,Hulpsheets!$AN$3:$AN$18,0),
                    MATCH($C$6,Hulpsheets!$AO$3:$AR$3,0)
                ),
                ""
            ),
            IFERROR(
                INDEX(Hulpsheets!$AH$3:$AK$18,
                    MATCH($C$9,Hulpsheets!$AG$3:$AG$18,0),
                    MATCH($C$6,Hulpsheets!$AH$3:$AK$3,0)
                ),
                ""
            )
        ),
        IF($L17="Niet-economische activiteit",
            100%,
            IF(Basisgegevens!$C$5="Ja",
                IFERROR(
                    INDEX(Hulpsheets!$AO$3:$AR$18,
                        MATCH($C$9,Hulpsheets!$AN$3:$AN$18,0),
                        MATCH($C$6,Hulpsheets!$AO$3:$AR$3,0)
                    ),
                    ""
                ),
                IFERROR(
                    INDEX(Hulpsheets!$AH$3:$AK$18,
                        MATCH($C$9,Hulpsheets!$AG$3:$AG$18,0),
                        MATCH($C$6,Hulpsheets!$AH$3:$AK$3,0)
                    ),
                    ""
                )
            )
        )
    )
)</f>
        <v/>
      </c>
      <c r="N17" s="397">
        <f t="shared" si="2"/>
        <v>0</v>
      </c>
      <c r="O17" s="394" t="str">
        <f t="shared" si="7"/>
        <v/>
      </c>
      <c r="P17" s="81" t="str">
        <f t="shared" si="8"/>
        <v/>
      </c>
      <c r="R17" s="404"/>
      <c r="S17" s="403" t="str">
        <f t="shared" si="9"/>
        <v/>
      </c>
      <c r="T17" s="130" t="str">
        <f t="shared" si="10"/>
        <v/>
      </c>
      <c r="U17" s="70"/>
      <c r="V17" s="404"/>
      <c r="W17" s="70"/>
      <c r="X17" s="404"/>
      <c r="Z17" s="407" t="str">
        <f t="shared" si="11"/>
        <v/>
      </c>
      <c r="AA17" s="130" t="str">
        <f t="shared" si="3"/>
        <v/>
      </c>
      <c r="AB17" s="407" t="str">
        <f t="shared" si="4"/>
        <v/>
      </c>
      <c r="AC17" s="130" t="str">
        <f t="shared" si="5"/>
        <v/>
      </c>
      <c r="AD17" s="461"/>
    </row>
    <row r="18" spans="1:30" x14ac:dyDescent="0.2">
      <c r="A18" s="6"/>
      <c r="B18" s="53"/>
      <c r="C18" s="323" t="str">
        <f t="shared" si="0"/>
        <v/>
      </c>
      <c r="D18" s="20"/>
      <c r="E18" s="125"/>
      <c r="F18" s="34">
        <f>IFERROR(IF(C18="UNL",INDEX(Tabel_UNL,MATCH($E18,Hulpsheets!$P$3:$P$123,0),MATCH($D18,Hulpsheets!$P$3:$U$3,0)),IF(C18="NFU",INDEX(Tabel_NFU,MATCH($E18,Hulpsheets!$W$3:$W$99,0),MATCH($D18,Hulpsheets!$W$3:$AC$3,0)),IF(C18="Overig",0,0))),0)</f>
        <v>0</v>
      </c>
      <c r="G18" s="356"/>
      <c r="H18" s="128"/>
      <c r="I18" s="1">
        <f t="shared" si="6"/>
        <v>0</v>
      </c>
      <c r="J18" s="1">
        <f t="shared" si="12"/>
        <v>0</v>
      </c>
      <c r="K18" s="359"/>
      <c r="L18" s="429" t="s">
        <v>120</v>
      </c>
      <c r="M18" s="257" t="str">
        <f>IF(LEN($C$5)&lt;=1,
    "",
    IF(
        OR($C$5="Overige (zorg-)instellingen",$C$5="Onderneming"),
        IF(Basisgegevens!$C$5="Ja",
            IFERROR(
                INDEX(Hulpsheets!$AO$3:$AR$18,
                    MATCH($C$9,Hulpsheets!$AN$3:$AN$18,0),
                    MATCH($C$6,Hulpsheets!$AO$3:$AR$3,0)
                ),
                ""
            ),
            IFERROR(
                INDEX(Hulpsheets!$AH$3:$AK$18,
                    MATCH($C$9,Hulpsheets!$AG$3:$AG$18,0),
                    MATCH($C$6,Hulpsheets!$AH$3:$AK$3,0)
                ),
                ""
            )
        ),
        IF($L18="Niet-economische activiteit",
            100%,
            IF(Basisgegevens!$C$5="Ja",
                IFERROR(
                    INDEX(Hulpsheets!$AO$3:$AR$18,
                        MATCH($C$9,Hulpsheets!$AN$3:$AN$18,0),
                        MATCH($C$6,Hulpsheets!$AO$3:$AR$3,0)
                    ),
                    ""
                ),
                IFERROR(
                    INDEX(Hulpsheets!$AH$3:$AK$18,
                        MATCH($C$9,Hulpsheets!$AG$3:$AG$18,0),
                        MATCH($C$6,Hulpsheets!$AH$3:$AK$3,0)
                    ),
                    ""
                )
            )
        )
    )
)</f>
        <v/>
      </c>
      <c r="N18" s="397">
        <f t="shared" si="2"/>
        <v>0</v>
      </c>
      <c r="O18" s="394" t="str">
        <f t="shared" si="7"/>
        <v/>
      </c>
      <c r="P18" s="81" t="str">
        <f t="shared" si="8"/>
        <v/>
      </c>
      <c r="R18" s="404"/>
      <c r="S18" s="403" t="str">
        <f t="shared" si="9"/>
        <v/>
      </c>
      <c r="T18" s="130" t="str">
        <f>IFERROR(R18-S18,"")</f>
        <v/>
      </c>
      <c r="U18" s="70"/>
      <c r="V18" s="404"/>
      <c r="W18" s="70"/>
      <c r="X18" s="404"/>
      <c r="Z18" s="407" t="str">
        <f t="shared" si="11"/>
        <v/>
      </c>
      <c r="AA18" s="130" t="str">
        <f t="shared" si="3"/>
        <v/>
      </c>
      <c r="AB18" s="407" t="str">
        <f t="shared" si="4"/>
        <v/>
      </c>
      <c r="AC18" s="130" t="str">
        <f t="shared" si="5"/>
        <v/>
      </c>
      <c r="AD18" s="461"/>
    </row>
    <row r="19" spans="1:30" x14ac:dyDescent="0.2">
      <c r="A19" s="6"/>
      <c r="B19" s="98"/>
      <c r="C19" s="323" t="str">
        <f t="shared" si="0"/>
        <v/>
      </c>
      <c r="D19" s="20"/>
      <c r="E19" s="125"/>
      <c r="F19" s="34">
        <f>IFERROR(IF(C19="UNL",INDEX(Tabel_UNL,MATCH($E19,Hulpsheets!$P$3:$P$123,0),MATCH($D19,Hulpsheets!$P$3:$U$3,0)),IF(C19="NFU",INDEX(Tabel_NFU,MATCH($E19,Hulpsheets!$W$3:$W$99,0),MATCH($D19,Hulpsheets!$W$3:$AC$3,0)),IF(C19="Overig",0,0))),0)</f>
        <v>0</v>
      </c>
      <c r="G19" s="356"/>
      <c r="H19" s="128"/>
      <c r="I19" s="1">
        <f t="shared" si="6"/>
        <v>0</v>
      </c>
      <c r="J19" s="1">
        <f t="shared" si="12"/>
        <v>0</v>
      </c>
      <c r="K19" s="359"/>
      <c r="L19" s="429" t="s">
        <v>120</v>
      </c>
      <c r="M19" s="257" t="str">
        <f>IF(LEN($C$5)&lt;=1,
    "",
    IF(
        OR($C$5="Overige (zorg-)instellingen",$C$5="Onderneming"),
        IF(Basisgegevens!$C$5="Ja",
            IFERROR(
                INDEX(Hulpsheets!$AO$3:$AR$18,
                    MATCH($C$9,Hulpsheets!$AN$3:$AN$18,0),
                    MATCH($C$6,Hulpsheets!$AO$3:$AR$3,0)
                ),
                ""
            ),
            IFERROR(
                INDEX(Hulpsheets!$AH$3:$AK$18,
                    MATCH($C$9,Hulpsheets!$AG$3:$AG$18,0),
                    MATCH($C$6,Hulpsheets!$AH$3:$AK$3,0)
                ),
                ""
            )
        ),
        IF($L19="Niet-economische activiteit",
            100%,
            IF(Basisgegevens!$C$5="Ja",
                IFERROR(
                    INDEX(Hulpsheets!$AO$3:$AR$18,
                        MATCH($C$9,Hulpsheets!$AN$3:$AN$18,0),
                        MATCH($C$6,Hulpsheets!$AO$3:$AR$3,0)
                    ),
                    ""
                ),
                IFERROR(
                    INDEX(Hulpsheets!$AH$3:$AK$18,
                        MATCH($C$9,Hulpsheets!$AG$3:$AG$18,0),
                        MATCH($C$6,Hulpsheets!$AH$3:$AK$3,0)
                    ),
                    ""
                )
            )
        )
    )
)</f>
        <v/>
      </c>
      <c r="N19" s="397">
        <f t="shared" si="2"/>
        <v>0</v>
      </c>
      <c r="O19" s="395" t="str">
        <f t="shared" si="7"/>
        <v/>
      </c>
      <c r="P19" s="86" t="str">
        <f t="shared" si="8"/>
        <v/>
      </c>
      <c r="R19" s="404"/>
      <c r="S19" s="403" t="str">
        <f t="shared" si="9"/>
        <v/>
      </c>
      <c r="T19" s="130" t="str">
        <f t="shared" si="10"/>
        <v/>
      </c>
      <c r="U19" s="70"/>
      <c r="V19" s="404"/>
      <c r="W19" s="70"/>
      <c r="X19" s="404"/>
      <c r="Z19" s="407" t="str">
        <f t="shared" si="11"/>
        <v/>
      </c>
      <c r="AA19" s="130" t="str">
        <f t="shared" si="3"/>
        <v/>
      </c>
      <c r="AB19" s="407" t="str">
        <f t="shared" si="4"/>
        <v/>
      </c>
      <c r="AC19" s="130" t="str">
        <f t="shared" si="5"/>
        <v/>
      </c>
      <c r="AD19" s="461"/>
    </row>
    <row r="20" spans="1:30" x14ac:dyDescent="0.2">
      <c r="A20" s="6"/>
      <c r="B20" s="98"/>
      <c r="C20" s="323" t="str">
        <f t="shared" si="0"/>
        <v/>
      </c>
      <c r="D20" s="20"/>
      <c r="E20" s="125"/>
      <c r="F20" s="34">
        <f>IFERROR(IF(C20="UNL",INDEX(Tabel_UNL,MATCH($E20,Hulpsheets!$P$3:$P$123,0),MATCH($D20,Hulpsheets!$P$3:$U$3,0)),IF(C20="NFU",INDEX(Tabel_NFU,MATCH($E20,Hulpsheets!$W$3:$W$99,0),MATCH($D20,Hulpsheets!$W$3:$AC$3,0)),IF(C20="Overig",0,0))),0)</f>
        <v>0</v>
      </c>
      <c r="G20" s="356"/>
      <c r="H20" s="128"/>
      <c r="I20" s="1">
        <f t="shared" si="6"/>
        <v>0</v>
      </c>
      <c r="J20" s="1">
        <f t="shared" si="12"/>
        <v>0</v>
      </c>
      <c r="K20" s="359"/>
      <c r="L20" s="429" t="s">
        <v>120</v>
      </c>
      <c r="M20" s="257" t="str">
        <f>IF(LEN($C$5)&lt;=1,
    "",
    IF(
        OR($C$5="Overige (zorg-)instellingen",$C$5="Onderneming"),
        IF(Basisgegevens!$C$5="Ja",
            IFERROR(
                INDEX(Hulpsheets!$AO$3:$AR$18,
                    MATCH($C$9,Hulpsheets!$AN$3:$AN$18,0),
                    MATCH($C$6,Hulpsheets!$AO$3:$AR$3,0)
                ),
                ""
            ),
            IFERROR(
                INDEX(Hulpsheets!$AH$3:$AK$18,
                    MATCH($C$9,Hulpsheets!$AG$3:$AG$18,0),
                    MATCH($C$6,Hulpsheets!$AH$3:$AK$3,0)
                ),
                ""
            )
        ),
        IF($L20="Niet-economische activiteit",
            100%,
            IF(Basisgegevens!$C$5="Ja",
                IFERROR(
                    INDEX(Hulpsheets!$AO$3:$AR$18,
                        MATCH($C$9,Hulpsheets!$AN$3:$AN$18,0),
                        MATCH($C$6,Hulpsheets!$AO$3:$AR$3,0)
                    ),
                    ""
                ),
                IFERROR(
                    INDEX(Hulpsheets!$AH$3:$AK$18,
                        MATCH($C$9,Hulpsheets!$AG$3:$AG$18,0),
                        MATCH($C$6,Hulpsheets!$AH$3:$AK$3,0)
                    ),
                    ""
                )
            )
        )
    )
)</f>
        <v/>
      </c>
      <c r="N20" s="397">
        <f t="shared" si="2"/>
        <v>0</v>
      </c>
      <c r="O20" s="395" t="str">
        <f t="shared" si="7"/>
        <v/>
      </c>
      <c r="P20" s="86" t="str">
        <f t="shared" si="8"/>
        <v/>
      </c>
      <c r="R20" s="404"/>
      <c r="S20" s="403" t="str">
        <f t="shared" si="9"/>
        <v/>
      </c>
      <c r="T20" s="130" t="str">
        <f t="shared" si="10"/>
        <v/>
      </c>
      <c r="U20" s="70"/>
      <c r="V20" s="404"/>
      <c r="W20" s="70"/>
      <c r="X20" s="404"/>
      <c r="Z20" s="407" t="str">
        <f t="shared" si="11"/>
        <v/>
      </c>
      <c r="AA20" s="130" t="str">
        <f t="shared" si="3"/>
        <v/>
      </c>
      <c r="AB20" s="407" t="str">
        <f t="shared" si="4"/>
        <v/>
      </c>
      <c r="AC20" s="130" t="str">
        <f t="shared" si="5"/>
        <v/>
      </c>
      <c r="AD20" s="461"/>
    </row>
    <row r="21" spans="1:30" x14ac:dyDescent="0.2">
      <c r="A21" s="6"/>
      <c r="B21" s="98"/>
      <c r="C21" s="323" t="str">
        <f t="shared" si="0"/>
        <v/>
      </c>
      <c r="D21" s="20"/>
      <c r="E21" s="125"/>
      <c r="F21" s="34">
        <f>IFERROR(IF(C21="UNL",INDEX(Tabel_UNL,MATCH($E21,Hulpsheets!$P$3:$P$123,0),MATCH($D21,Hulpsheets!$P$3:$U$3,0)),IF(C21="NFU",INDEX(Tabel_NFU,MATCH($E21,Hulpsheets!$W$3:$W$99,0),MATCH($D21,Hulpsheets!$W$3:$AC$3,0)),IF(C21="Overig",0,0))),0)</f>
        <v>0</v>
      </c>
      <c r="G21" s="356"/>
      <c r="H21" s="128"/>
      <c r="I21" s="1">
        <f t="shared" si="6"/>
        <v>0</v>
      </c>
      <c r="J21" s="1">
        <f t="shared" si="12"/>
        <v>0</v>
      </c>
      <c r="K21" s="359"/>
      <c r="L21" s="429" t="s">
        <v>120</v>
      </c>
      <c r="M21" s="257" t="str">
        <f>IF(LEN($C$5)&lt;=1,
    "",
    IF(
        OR($C$5="Overige (zorg-)instellingen",$C$5="Onderneming"),
        IF(Basisgegevens!$C$5="Ja",
            IFERROR(
                INDEX(Hulpsheets!$AO$3:$AR$18,
                    MATCH($C$9,Hulpsheets!$AN$3:$AN$18,0),
                    MATCH($C$6,Hulpsheets!$AO$3:$AR$3,0)
                ),
                ""
            ),
            IFERROR(
                INDEX(Hulpsheets!$AH$3:$AK$18,
                    MATCH($C$9,Hulpsheets!$AG$3:$AG$18,0),
                    MATCH($C$6,Hulpsheets!$AH$3:$AK$3,0)
                ),
                ""
            )
        ),
        IF($L21="Niet-economische activiteit",
            100%,
            IF(Basisgegevens!$C$5="Ja",
                IFERROR(
                    INDEX(Hulpsheets!$AO$3:$AR$18,
                        MATCH($C$9,Hulpsheets!$AN$3:$AN$18,0),
                        MATCH($C$6,Hulpsheets!$AO$3:$AR$3,0)
                    ),
                    ""
                ),
                IFERROR(
                    INDEX(Hulpsheets!$AH$3:$AK$18,
                        MATCH($C$9,Hulpsheets!$AG$3:$AG$18,0),
                        MATCH($C$6,Hulpsheets!$AH$3:$AK$3,0)
                    ),
                    ""
                )
            )
        )
    )
)</f>
        <v/>
      </c>
      <c r="N21" s="397">
        <f t="shared" si="2"/>
        <v>0</v>
      </c>
      <c r="O21" s="395" t="str">
        <f t="shared" si="7"/>
        <v/>
      </c>
      <c r="P21" s="86" t="str">
        <f t="shared" si="8"/>
        <v/>
      </c>
      <c r="R21" s="404"/>
      <c r="S21" s="403" t="str">
        <f t="shared" si="9"/>
        <v/>
      </c>
      <c r="T21" s="130" t="str">
        <f t="shared" si="10"/>
        <v/>
      </c>
      <c r="U21" s="70"/>
      <c r="V21" s="404"/>
      <c r="W21" s="70"/>
      <c r="X21" s="404"/>
      <c r="Z21" s="407" t="str">
        <f t="shared" si="11"/>
        <v/>
      </c>
      <c r="AA21" s="130" t="str">
        <f t="shared" si="3"/>
        <v/>
      </c>
      <c r="AB21" s="407" t="str">
        <f t="shared" si="4"/>
        <v/>
      </c>
      <c r="AC21" s="130" t="str">
        <f t="shared" si="5"/>
        <v/>
      </c>
      <c r="AD21" s="461"/>
    </row>
    <row r="22" spans="1:30" x14ac:dyDescent="0.2">
      <c r="A22" s="6"/>
      <c r="B22" s="98"/>
      <c r="C22" s="323" t="str">
        <f t="shared" si="0"/>
        <v/>
      </c>
      <c r="D22" s="20"/>
      <c r="E22" s="125"/>
      <c r="F22" s="34">
        <f>IFERROR(IF(C22="UNL",INDEX(Tabel_UNL,MATCH($E22,Hulpsheets!$P$3:$P$123,0),MATCH($D22,Hulpsheets!$P$3:$U$3,0)),IF(C22="NFU",INDEX(Tabel_NFU,MATCH($E22,Hulpsheets!$W$3:$W$99,0),MATCH($D22,Hulpsheets!$W$3:$AC$3,0)),IF(C22="Overig",0,0))),0)</f>
        <v>0</v>
      </c>
      <c r="G22" s="356"/>
      <c r="H22" s="128"/>
      <c r="I22" s="1">
        <f t="shared" si="6"/>
        <v>0</v>
      </c>
      <c r="J22" s="1">
        <f t="shared" si="12"/>
        <v>0</v>
      </c>
      <c r="K22" s="359"/>
      <c r="L22" s="429" t="s">
        <v>120</v>
      </c>
      <c r="M22" s="257" t="str">
        <f>IF(LEN($C$5)&lt;=1,
    "",
    IF(
        OR($C$5="Overige (zorg-)instellingen",$C$5="Onderneming"),
        IF(Basisgegevens!$C$5="Ja",
            IFERROR(
                INDEX(Hulpsheets!$AO$3:$AR$18,
                    MATCH($C$9,Hulpsheets!$AN$3:$AN$18,0),
                    MATCH($C$6,Hulpsheets!$AO$3:$AR$3,0)
                ),
                ""
            ),
            IFERROR(
                INDEX(Hulpsheets!$AH$3:$AK$18,
                    MATCH($C$9,Hulpsheets!$AG$3:$AG$18,0),
                    MATCH($C$6,Hulpsheets!$AH$3:$AK$3,0)
                ),
                ""
            )
        ),
        IF($L22="Niet-economische activiteit",
            100%,
            IF(Basisgegevens!$C$5="Ja",
                IFERROR(
                    INDEX(Hulpsheets!$AO$3:$AR$18,
                        MATCH($C$9,Hulpsheets!$AN$3:$AN$18,0),
                        MATCH($C$6,Hulpsheets!$AO$3:$AR$3,0)
                    ),
                    ""
                ),
                IFERROR(
                    INDEX(Hulpsheets!$AH$3:$AK$18,
                        MATCH($C$9,Hulpsheets!$AG$3:$AG$18,0),
                        MATCH($C$6,Hulpsheets!$AH$3:$AK$3,0)
                    ),
                    ""
                )
            )
        )
    )
)</f>
        <v/>
      </c>
      <c r="N22" s="397">
        <f t="shared" si="2"/>
        <v>0</v>
      </c>
      <c r="O22" s="395" t="str">
        <f t="shared" si="7"/>
        <v/>
      </c>
      <c r="P22" s="86" t="str">
        <f t="shared" si="8"/>
        <v/>
      </c>
      <c r="R22" s="404"/>
      <c r="S22" s="403" t="str">
        <f t="shared" si="9"/>
        <v/>
      </c>
      <c r="T22" s="130" t="str">
        <f>IFERROR(R22-S22,"")</f>
        <v/>
      </c>
      <c r="U22" s="70"/>
      <c r="V22" s="404"/>
      <c r="W22" s="70"/>
      <c r="X22" s="404"/>
      <c r="Z22" s="407" t="str">
        <f t="shared" si="11"/>
        <v/>
      </c>
      <c r="AA22" s="130" t="str">
        <f t="shared" si="3"/>
        <v/>
      </c>
      <c r="AB22" s="407" t="str">
        <f t="shared" si="4"/>
        <v/>
      </c>
      <c r="AC22" s="130" t="str">
        <f t="shared" si="5"/>
        <v/>
      </c>
      <c r="AD22" s="461"/>
    </row>
    <row r="23" spans="1:30" x14ac:dyDescent="0.2">
      <c r="A23" s="6"/>
      <c r="B23" s="98"/>
      <c r="C23" s="323" t="str">
        <f t="shared" si="0"/>
        <v/>
      </c>
      <c r="D23" s="20"/>
      <c r="E23" s="125"/>
      <c r="F23" s="34">
        <f>IFERROR(IF(C23="UNL",INDEX(Tabel_UNL,MATCH($E23,Hulpsheets!$P$3:$P$123,0),MATCH($D23,Hulpsheets!$P$3:$U$3,0)),IF(C23="NFU",INDEX(Tabel_NFU,MATCH($E23,Hulpsheets!$W$3:$W$99,0),MATCH($D23,Hulpsheets!$W$3:$AC$3,0)),IF(C23="Overig",0,0))),0)</f>
        <v>0</v>
      </c>
      <c r="G23" s="356"/>
      <c r="H23" s="128"/>
      <c r="I23" s="1">
        <f t="shared" si="6"/>
        <v>0</v>
      </c>
      <c r="J23" s="1">
        <f t="shared" si="12"/>
        <v>0</v>
      </c>
      <c r="K23" s="359"/>
      <c r="L23" s="429" t="s">
        <v>120</v>
      </c>
      <c r="M23" s="257" t="str">
        <f>IF(LEN($C$5)&lt;=1,
    "",
    IF(
        OR($C$5="Overige (zorg-)instellingen",$C$5="Onderneming"),
        IF(Basisgegevens!$C$5="Ja",
            IFERROR(
                INDEX(Hulpsheets!$AO$3:$AR$18,
                    MATCH($C$9,Hulpsheets!$AN$3:$AN$18,0),
                    MATCH($C$6,Hulpsheets!$AO$3:$AR$3,0)
                ),
                ""
            ),
            IFERROR(
                INDEX(Hulpsheets!$AH$3:$AK$18,
                    MATCH($C$9,Hulpsheets!$AG$3:$AG$18,0),
                    MATCH($C$6,Hulpsheets!$AH$3:$AK$3,0)
                ),
                ""
            )
        ),
        IF($L23="Niet-economische activiteit",
            100%,
            IF(Basisgegevens!$C$5="Ja",
                IFERROR(
                    INDEX(Hulpsheets!$AO$3:$AR$18,
                        MATCH($C$9,Hulpsheets!$AN$3:$AN$18,0),
                        MATCH($C$6,Hulpsheets!$AO$3:$AR$3,0)
                    ),
                    ""
                ),
                IFERROR(
                    INDEX(Hulpsheets!$AH$3:$AK$18,
                        MATCH($C$9,Hulpsheets!$AG$3:$AG$18,0),
                        MATCH($C$6,Hulpsheets!$AH$3:$AK$3,0)
                    ),
                    ""
                )
            )
        )
    )
)</f>
        <v/>
      </c>
      <c r="N23" s="397">
        <f t="shared" si="2"/>
        <v>0</v>
      </c>
      <c r="O23" s="395" t="str">
        <f t="shared" si="7"/>
        <v/>
      </c>
      <c r="P23" s="86" t="str">
        <f t="shared" si="8"/>
        <v/>
      </c>
      <c r="R23" s="404"/>
      <c r="S23" s="403" t="str">
        <f t="shared" si="9"/>
        <v/>
      </c>
      <c r="T23" s="130" t="str">
        <f t="shared" si="10"/>
        <v/>
      </c>
      <c r="U23" s="70"/>
      <c r="V23" s="404"/>
      <c r="W23" s="70"/>
      <c r="X23" s="404"/>
      <c r="Z23" s="407" t="str">
        <f t="shared" si="11"/>
        <v/>
      </c>
      <c r="AA23" s="130" t="str">
        <f t="shared" si="3"/>
        <v/>
      </c>
      <c r="AB23" s="407" t="str">
        <f t="shared" si="4"/>
        <v/>
      </c>
      <c r="AC23" s="130" t="str">
        <f t="shared" si="5"/>
        <v/>
      </c>
      <c r="AD23" s="461"/>
    </row>
    <row r="24" spans="1:30" x14ac:dyDescent="0.2">
      <c r="A24" s="6"/>
      <c r="B24" s="98"/>
      <c r="C24" s="323" t="str">
        <f t="shared" si="0"/>
        <v/>
      </c>
      <c r="D24" s="20"/>
      <c r="E24" s="125"/>
      <c r="F24" s="34">
        <f>IFERROR(IF(C24="UNL",INDEX(Tabel_UNL,MATCH($E24,Hulpsheets!$P$3:$P$123,0),MATCH($D24,Hulpsheets!$P$3:$U$3,0)),IF(C24="NFU",INDEX(Tabel_NFU,MATCH($E24,Hulpsheets!$W$3:$W$99,0),MATCH($D24,Hulpsheets!$W$3:$AC$3,0)),IF(C24="Overig",0,0))),0)</f>
        <v>0</v>
      </c>
      <c r="G24" s="356"/>
      <c r="H24" s="128"/>
      <c r="I24" s="1">
        <f t="shared" si="6"/>
        <v>0</v>
      </c>
      <c r="J24" s="1">
        <f t="shared" si="12"/>
        <v>0</v>
      </c>
      <c r="K24" s="359"/>
      <c r="L24" s="429" t="s">
        <v>120</v>
      </c>
      <c r="M24" s="257" t="str">
        <f>IF(LEN($C$5)&lt;=1,
    "",
    IF(
        OR($C$5="Overige (zorg-)instellingen",$C$5="Onderneming"),
        IF(Basisgegevens!$C$5="Ja",
            IFERROR(
                INDEX(Hulpsheets!$AO$3:$AR$18,
                    MATCH($C$9,Hulpsheets!$AN$3:$AN$18,0),
                    MATCH($C$6,Hulpsheets!$AO$3:$AR$3,0)
                ),
                ""
            ),
            IFERROR(
                INDEX(Hulpsheets!$AH$3:$AK$18,
                    MATCH($C$9,Hulpsheets!$AG$3:$AG$18,0),
                    MATCH($C$6,Hulpsheets!$AH$3:$AK$3,0)
                ),
                ""
            )
        ),
        IF($L24="Niet-economische activiteit",
            100%,
            IF(Basisgegevens!$C$5="Ja",
                IFERROR(
                    INDEX(Hulpsheets!$AO$3:$AR$18,
                        MATCH($C$9,Hulpsheets!$AN$3:$AN$18,0),
                        MATCH($C$6,Hulpsheets!$AO$3:$AR$3,0)
                    ),
                    ""
                ),
                IFERROR(
                    INDEX(Hulpsheets!$AH$3:$AK$18,
                        MATCH($C$9,Hulpsheets!$AG$3:$AG$18,0),
                        MATCH($C$6,Hulpsheets!$AH$3:$AK$3,0)
                    ),
                    ""
                )
            )
        )
    )
)</f>
        <v/>
      </c>
      <c r="N24" s="397">
        <f t="shared" si="2"/>
        <v>0</v>
      </c>
      <c r="O24" s="395" t="str">
        <f t="shared" si="7"/>
        <v/>
      </c>
      <c r="P24" s="86" t="str">
        <f t="shared" si="8"/>
        <v/>
      </c>
      <c r="R24" s="404"/>
      <c r="S24" s="403" t="str">
        <f t="shared" si="9"/>
        <v/>
      </c>
      <c r="T24" s="130" t="str">
        <f t="shared" si="10"/>
        <v/>
      </c>
      <c r="U24" s="70"/>
      <c r="V24" s="404"/>
      <c r="W24" s="70"/>
      <c r="X24" s="404"/>
      <c r="Z24" s="407" t="str">
        <f t="shared" si="11"/>
        <v/>
      </c>
      <c r="AA24" s="130" t="str">
        <f t="shared" si="3"/>
        <v/>
      </c>
      <c r="AB24" s="407" t="str">
        <f t="shared" si="4"/>
        <v/>
      </c>
      <c r="AC24" s="130" t="str">
        <f t="shared" si="5"/>
        <v/>
      </c>
      <c r="AD24" s="461"/>
    </row>
    <row r="25" spans="1:30" x14ac:dyDescent="0.2">
      <c r="A25" s="6"/>
      <c r="B25" s="98"/>
      <c r="C25" s="323" t="str">
        <f t="shared" si="0"/>
        <v/>
      </c>
      <c r="D25" s="20"/>
      <c r="E25" s="125"/>
      <c r="F25" s="34">
        <f>IFERROR(IF(C25="UNL",INDEX(Tabel_UNL,MATCH($E25,Hulpsheets!$P$3:$P$123,0),MATCH($D25,Hulpsheets!$P$3:$U$3,0)),IF(C25="NFU",INDEX(Tabel_NFU,MATCH($E25,Hulpsheets!$W$3:$W$99,0),MATCH($D25,Hulpsheets!$W$3:$AC$3,0)),IF(C25="Overig",0,0))),0)</f>
        <v>0</v>
      </c>
      <c r="G25" s="356"/>
      <c r="H25" s="128"/>
      <c r="I25" s="1">
        <f t="shared" si="6"/>
        <v>0</v>
      </c>
      <c r="J25" s="1">
        <f t="shared" si="12"/>
        <v>0</v>
      </c>
      <c r="K25" s="359"/>
      <c r="L25" s="429" t="s">
        <v>120</v>
      </c>
      <c r="M25" s="257" t="str">
        <f>IF(LEN($C$5)&lt;=1,
    "",
    IF(
        OR($C$5="Overige (zorg-)instellingen",$C$5="Onderneming"),
        IF(Basisgegevens!$C$5="Ja",
            IFERROR(
                INDEX(Hulpsheets!$AO$3:$AR$18,
                    MATCH($C$9,Hulpsheets!$AN$3:$AN$18,0),
                    MATCH($C$6,Hulpsheets!$AO$3:$AR$3,0)
                ),
                ""
            ),
            IFERROR(
                INDEX(Hulpsheets!$AH$3:$AK$18,
                    MATCH($C$9,Hulpsheets!$AG$3:$AG$18,0),
                    MATCH($C$6,Hulpsheets!$AH$3:$AK$3,0)
                ),
                ""
            )
        ),
        IF($L25="Niet-economische activiteit",
            100%,
            IF(Basisgegevens!$C$5="Ja",
                IFERROR(
                    INDEX(Hulpsheets!$AO$3:$AR$18,
                        MATCH($C$9,Hulpsheets!$AN$3:$AN$18,0),
                        MATCH($C$6,Hulpsheets!$AO$3:$AR$3,0)
                    ),
                    ""
                ),
                IFERROR(
                    INDEX(Hulpsheets!$AH$3:$AK$18,
                        MATCH($C$9,Hulpsheets!$AG$3:$AG$18,0),
                        MATCH($C$6,Hulpsheets!$AH$3:$AK$3,0)
                    ),
                    ""
                )
            )
        )
    )
)</f>
        <v/>
      </c>
      <c r="N25" s="397">
        <f t="shared" si="2"/>
        <v>0</v>
      </c>
      <c r="O25" s="395" t="str">
        <f t="shared" si="7"/>
        <v/>
      </c>
      <c r="P25" s="86" t="str">
        <f t="shared" si="8"/>
        <v/>
      </c>
      <c r="R25" s="404"/>
      <c r="S25" s="403" t="str">
        <f t="shared" si="9"/>
        <v/>
      </c>
      <c r="T25" s="130" t="str">
        <f t="shared" si="10"/>
        <v/>
      </c>
      <c r="U25" s="70"/>
      <c r="V25" s="404"/>
      <c r="W25" s="70"/>
      <c r="X25" s="404"/>
      <c r="Z25" s="407" t="str">
        <f t="shared" si="11"/>
        <v/>
      </c>
      <c r="AA25" s="130" t="str">
        <f t="shared" si="3"/>
        <v/>
      </c>
      <c r="AB25" s="407" t="str">
        <f t="shared" si="4"/>
        <v/>
      </c>
      <c r="AC25" s="130" t="str">
        <f t="shared" si="5"/>
        <v/>
      </c>
      <c r="AD25" s="461"/>
    </row>
    <row r="26" spans="1:30" x14ac:dyDescent="0.2">
      <c r="A26" s="6"/>
      <c r="B26" s="98"/>
      <c r="C26" s="323" t="str">
        <f t="shared" si="0"/>
        <v/>
      </c>
      <c r="D26" s="20"/>
      <c r="E26" s="125"/>
      <c r="F26" s="34">
        <f>IFERROR(IF(C26="UNL",INDEX(Tabel_UNL,MATCH($E26,Hulpsheets!$P$3:$P$123,0),MATCH($D26,Hulpsheets!$P$3:$U$3,0)),IF(C26="NFU",INDEX(Tabel_NFU,MATCH($E26,Hulpsheets!$W$3:$W$99,0),MATCH($D26,Hulpsheets!$W$3:$AC$3,0)),IF(C26="Overig",0,0))),0)</f>
        <v>0</v>
      </c>
      <c r="G26" s="356"/>
      <c r="H26" s="128"/>
      <c r="I26" s="1">
        <f t="shared" si="6"/>
        <v>0</v>
      </c>
      <c r="J26" s="1">
        <f t="shared" si="12"/>
        <v>0</v>
      </c>
      <c r="K26" s="359"/>
      <c r="L26" s="429" t="s">
        <v>120</v>
      </c>
      <c r="M26" s="257" t="str">
        <f>IF(LEN($C$5)&lt;=1,
    "",
    IF(
        OR($C$5="Overige (zorg-)instellingen",$C$5="Onderneming"),
        IF(Basisgegevens!$C$5="Ja",
            IFERROR(
                INDEX(Hulpsheets!$AO$3:$AR$18,
                    MATCH($C$9,Hulpsheets!$AN$3:$AN$18,0),
                    MATCH($C$6,Hulpsheets!$AO$3:$AR$3,0)
                ),
                ""
            ),
            IFERROR(
                INDEX(Hulpsheets!$AH$3:$AK$18,
                    MATCH($C$9,Hulpsheets!$AG$3:$AG$18,0),
                    MATCH($C$6,Hulpsheets!$AH$3:$AK$3,0)
                ),
                ""
            )
        ),
        IF($L26="Niet-economische activiteit",
            100%,
            IF(Basisgegevens!$C$5="Ja",
                IFERROR(
                    INDEX(Hulpsheets!$AO$3:$AR$18,
                        MATCH($C$9,Hulpsheets!$AN$3:$AN$18,0),
                        MATCH($C$6,Hulpsheets!$AO$3:$AR$3,0)
                    ),
                    ""
                ),
                IFERROR(
                    INDEX(Hulpsheets!$AH$3:$AK$18,
                        MATCH($C$9,Hulpsheets!$AG$3:$AG$18,0),
                        MATCH($C$6,Hulpsheets!$AH$3:$AK$3,0)
                    ),
                    ""
                )
            )
        )
    )
)</f>
        <v/>
      </c>
      <c r="N26" s="397">
        <f t="shared" si="2"/>
        <v>0</v>
      </c>
      <c r="O26" s="395" t="str">
        <f t="shared" si="7"/>
        <v/>
      </c>
      <c r="P26" s="86" t="str">
        <f t="shared" si="8"/>
        <v/>
      </c>
      <c r="R26" s="404"/>
      <c r="S26" s="403" t="str">
        <f t="shared" si="9"/>
        <v/>
      </c>
      <c r="T26" s="130" t="str">
        <f t="shared" si="10"/>
        <v/>
      </c>
      <c r="U26" s="70"/>
      <c r="V26" s="404"/>
      <c r="W26" s="70"/>
      <c r="X26" s="404"/>
      <c r="Z26" s="407" t="str">
        <f t="shared" si="11"/>
        <v/>
      </c>
      <c r="AA26" s="130" t="str">
        <f t="shared" si="3"/>
        <v/>
      </c>
      <c r="AB26" s="407" t="str">
        <f t="shared" si="4"/>
        <v/>
      </c>
      <c r="AC26" s="130" t="str">
        <f t="shared" si="5"/>
        <v/>
      </c>
      <c r="AD26" s="461"/>
    </row>
    <row r="27" spans="1:30" ht="13.5" thickBot="1" x14ac:dyDescent="0.25">
      <c r="A27" s="6"/>
      <c r="B27" s="98"/>
      <c r="C27" s="323" t="str">
        <f t="shared" si="0"/>
        <v/>
      </c>
      <c r="D27" s="20"/>
      <c r="E27" s="125"/>
      <c r="F27" s="34">
        <f>IFERROR(IF(C27="UNL",INDEX(Tabel_UNL,MATCH($E27,Hulpsheets!$P$3:$P$123,0),MATCH($D27,Hulpsheets!$P$3:$U$3,0)),IF(C27="NFU",INDEX(Tabel_NFU,MATCH($E27,Hulpsheets!$W$3:$W$99,0),MATCH($D27,Hulpsheets!$W$3:$AC$3,0)),IF(C27="Overig",0,0))),0)</f>
        <v>0</v>
      </c>
      <c r="G27" s="356"/>
      <c r="H27" s="128"/>
      <c r="I27" s="1">
        <f t="shared" si="6"/>
        <v>0</v>
      </c>
      <c r="J27" s="1">
        <f t="shared" si="12"/>
        <v>0</v>
      </c>
      <c r="K27" s="359"/>
      <c r="L27" s="429" t="s">
        <v>120</v>
      </c>
      <c r="M27" s="257" t="str">
        <f>IF(LEN($C$5)&lt;=1,
    "",
    IF(
        OR($C$5="Overige (zorg-)instellingen",$C$5="Onderneming"),
        IF(Basisgegevens!$C$5="Ja",
            IFERROR(
                INDEX(Hulpsheets!$AO$3:$AR$18,
                    MATCH($C$9,Hulpsheets!$AN$3:$AN$18,0),
                    MATCH($C$6,Hulpsheets!$AO$3:$AR$3,0)
                ),
                ""
            ),
            IFERROR(
                INDEX(Hulpsheets!$AH$3:$AK$18,
                    MATCH($C$9,Hulpsheets!$AG$3:$AG$18,0),
                    MATCH($C$6,Hulpsheets!$AH$3:$AK$3,0)
                ),
                ""
            )
        ),
        IF($L27="Niet-economische activiteit",
            100%,
            IF(Basisgegevens!$C$5="Ja",
                IFERROR(
                    INDEX(Hulpsheets!$AO$3:$AR$18,
                        MATCH($C$9,Hulpsheets!$AN$3:$AN$18,0),
                        MATCH($C$6,Hulpsheets!$AO$3:$AR$3,0)
                    ),
                    ""
                ),
                IFERROR(
                    INDEX(Hulpsheets!$AH$3:$AK$18,
                        MATCH($C$9,Hulpsheets!$AG$3:$AG$18,0),
                        MATCH($C$6,Hulpsheets!$AH$3:$AK$3,0)
                    ),
                    ""
                )
            )
        )
    )
)</f>
        <v/>
      </c>
      <c r="N27" s="397">
        <f t="shared" si="2"/>
        <v>0</v>
      </c>
      <c r="O27" s="395" t="str">
        <f t="shared" si="7"/>
        <v/>
      </c>
      <c r="P27" s="86" t="str">
        <f t="shared" si="8"/>
        <v/>
      </c>
      <c r="R27" s="404"/>
      <c r="S27" s="403" t="str">
        <f t="shared" si="9"/>
        <v/>
      </c>
      <c r="T27" s="130" t="str">
        <f t="shared" si="10"/>
        <v/>
      </c>
      <c r="U27" s="70"/>
      <c r="V27" s="404"/>
      <c r="W27" s="70"/>
      <c r="X27" s="404"/>
      <c r="Z27" s="407" t="str">
        <f t="shared" si="11"/>
        <v/>
      </c>
      <c r="AA27" s="130" t="str">
        <f t="shared" si="3"/>
        <v/>
      </c>
      <c r="AB27" s="407" t="str">
        <f t="shared" si="4"/>
        <v/>
      </c>
      <c r="AC27" s="130" t="str">
        <f t="shared" si="5"/>
        <v/>
      </c>
      <c r="AD27" s="461"/>
    </row>
    <row r="28" spans="1:30" ht="13.5" hidden="1" outlineLevel="1" thickBot="1" x14ac:dyDescent="0.25">
      <c r="A28" s="6"/>
      <c r="B28" s="98"/>
      <c r="C28" s="323" t="str">
        <f t="shared" si="0"/>
        <v/>
      </c>
      <c r="D28" s="20"/>
      <c r="E28" s="125"/>
      <c r="F28" s="34">
        <f>IFERROR(IF(C28="UNL",INDEX(Tabel_UNL,MATCH($E28,Hulpsheets!$P$3:$P$123,0),MATCH($D28,Hulpsheets!$P$3:$U$3,0)),IF(C28="NFU",INDEX(Tabel_NFU,MATCH($E28,Hulpsheets!$W$3:$W$99,0),MATCH($D28,Hulpsheets!$W$3:$AC$3,0)),IF(C28="Overig",0,0))),0)</f>
        <v>0</v>
      </c>
      <c r="G28" s="356"/>
      <c r="H28" s="128"/>
      <c r="I28" s="1">
        <f t="shared" si="6"/>
        <v>0</v>
      </c>
      <c r="J28" s="1">
        <f t="shared" si="12"/>
        <v>0</v>
      </c>
      <c r="K28" s="359"/>
      <c r="L28" s="429" t="s">
        <v>120</v>
      </c>
      <c r="M28" s="257" t="str">
        <f>IF(LEN($C$5)&lt;=1,
    "",
    IF(
        OR($C$5="Overige (zorg-)instellingen",$C$5="Onderneming"),
        IF(Basisgegevens!$C$5="Ja",
            IFERROR(
                INDEX(Hulpsheets!$AO$3:$AR$18,
                    MATCH($C$9,Hulpsheets!$AN$3:$AN$18,0),
                    MATCH($C$6,Hulpsheets!$AO$3:$AR$3,0)
                ),
                ""
            ),
            IFERROR(
                INDEX(Hulpsheets!$AH$3:$AK$18,
                    MATCH($C$9,Hulpsheets!$AG$3:$AG$18,0),
                    MATCH($C$6,Hulpsheets!$AH$3:$AK$3,0)
                ),
                ""
            )
        ),
        IF($L28="Niet-economische activiteit",
            100%,
            IF(Basisgegevens!$C$5="Ja",
                IFERROR(
                    INDEX(Hulpsheets!$AO$3:$AR$18,
                        MATCH($C$9,Hulpsheets!$AN$3:$AN$18,0),
                        MATCH($C$6,Hulpsheets!$AO$3:$AR$3,0)
                    ),
                    ""
                ),
                IFERROR(
                    INDEX(Hulpsheets!$AH$3:$AK$18,
                        MATCH($C$9,Hulpsheets!$AG$3:$AG$18,0),
                        MATCH($C$6,Hulpsheets!$AH$3:$AK$3,0)
                    ),
                    ""
                )
            )
        )
    )
)</f>
        <v/>
      </c>
      <c r="N28" s="397">
        <f t="shared" si="2"/>
        <v>0</v>
      </c>
      <c r="O28" s="77" t="str">
        <f t="shared" si="7"/>
        <v/>
      </c>
      <c r="P28" s="86" t="str">
        <f t="shared" si="8"/>
        <v/>
      </c>
      <c r="R28" s="404"/>
      <c r="S28" s="403" t="str">
        <f t="shared" si="9"/>
        <v/>
      </c>
      <c r="T28" s="130" t="str">
        <f t="shared" si="10"/>
        <v/>
      </c>
      <c r="U28" s="70"/>
      <c r="V28" s="404"/>
      <c r="W28" s="70"/>
      <c r="X28" s="404"/>
      <c r="Z28" s="407" t="str">
        <f t="shared" si="11"/>
        <v/>
      </c>
      <c r="AA28" s="130" t="str">
        <f t="shared" si="3"/>
        <v/>
      </c>
      <c r="AB28" s="407" t="str">
        <f t="shared" si="4"/>
        <v/>
      </c>
      <c r="AC28" s="130" t="str">
        <f t="shared" si="5"/>
        <v/>
      </c>
      <c r="AD28" s="461"/>
    </row>
    <row r="29" spans="1:30" ht="13.5" hidden="1" outlineLevel="1" thickBot="1" x14ac:dyDescent="0.25">
      <c r="A29" s="6"/>
      <c r="B29" s="98"/>
      <c r="C29" s="323" t="str">
        <f t="shared" si="0"/>
        <v/>
      </c>
      <c r="D29" s="20"/>
      <c r="E29" s="125"/>
      <c r="F29" s="34">
        <f>IFERROR(IF(C29="UNL",INDEX(Tabel_UNL,MATCH($E29,Hulpsheets!$P$3:$P$123,0),MATCH($D29,Hulpsheets!$P$3:$U$3,0)),IF(C29="NFU",INDEX(Tabel_NFU,MATCH($E29,Hulpsheets!$W$3:$W$99,0),MATCH($D29,Hulpsheets!$W$3:$AC$3,0)),IF(C29="Overig",0,0))),0)</f>
        <v>0</v>
      </c>
      <c r="G29" s="356"/>
      <c r="H29" s="128"/>
      <c r="I29" s="1">
        <f t="shared" si="6"/>
        <v>0</v>
      </c>
      <c r="J29" s="1">
        <f t="shared" si="12"/>
        <v>0</v>
      </c>
      <c r="K29" s="359"/>
      <c r="L29" s="429" t="s">
        <v>120</v>
      </c>
      <c r="M29" s="257" t="str">
        <f>IF(LEN($C$5)&lt;=1,
    "",
    IF(
        OR($C$5="Overige (zorg-)instellingen",$C$5="Onderneming"),
        IF(Basisgegevens!$C$5="Ja",
            IFERROR(
                INDEX(Hulpsheets!$AO$3:$AR$18,
                    MATCH($C$9,Hulpsheets!$AN$3:$AN$18,0),
                    MATCH($C$6,Hulpsheets!$AO$3:$AR$3,0)
                ),
                ""
            ),
            IFERROR(
                INDEX(Hulpsheets!$AH$3:$AK$18,
                    MATCH($C$9,Hulpsheets!$AG$3:$AG$18,0),
                    MATCH($C$6,Hulpsheets!$AH$3:$AK$3,0)
                ),
                ""
            )
        ),
        IF($L29="Niet-economische activiteit",
            100%,
            IF(Basisgegevens!$C$5="Ja",
                IFERROR(
                    INDEX(Hulpsheets!$AO$3:$AR$18,
                        MATCH($C$9,Hulpsheets!$AN$3:$AN$18,0),
                        MATCH($C$6,Hulpsheets!$AO$3:$AR$3,0)
                    ),
                    ""
                ),
                IFERROR(
                    INDEX(Hulpsheets!$AH$3:$AK$18,
                        MATCH($C$9,Hulpsheets!$AG$3:$AG$18,0),
                        MATCH($C$6,Hulpsheets!$AH$3:$AK$3,0)
                    ),
                    ""
                )
            )
        )
    )
)</f>
        <v/>
      </c>
      <c r="N29" s="397">
        <f t="shared" si="2"/>
        <v>0</v>
      </c>
      <c r="O29" s="77" t="str">
        <f t="shared" si="7"/>
        <v/>
      </c>
      <c r="P29" s="86" t="str">
        <f t="shared" si="8"/>
        <v/>
      </c>
      <c r="R29" s="404"/>
      <c r="S29" s="403" t="str">
        <f t="shared" si="9"/>
        <v/>
      </c>
      <c r="T29" s="130" t="str">
        <f t="shared" si="10"/>
        <v/>
      </c>
      <c r="U29" s="70"/>
      <c r="V29" s="404"/>
      <c r="W29" s="70"/>
      <c r="X29" s="404"/>
      <c r="Z29" s="407" t="str">
        <f t="shared" si="11"/>
        <v/>
      </c>
      <c r="AA29" s="130" t="str">
        <f t="shared" si="3"/>
        <v/>
      </c>
      <c r="AB29" s="407" t="str">
        <f t="shared" si="4"/>
        <v/>
      </c>
      <c r="AC29" s="130" t="str">
        <f t="shared" si="5"/>
        <v/>
      </c>
      <c r="AD29" s="461"/>
    </row>
    <row r="30" spans="1:30" ht="13.5" hidden="1" outlineLevel="1" thickBot="1" x14ac:dyDescent="0.25">
      <c r="A30" s="6"/>
      <c r="B30" s="98"/>
      <c r="C30" s="323" t="str">
        <f t="shared" si="0"/>
        <v/>
      </c>
      <c r="D30" s="20"/>
      <c r="E30" s="125"/>
      <c r="F30" s="34">
        <f>IFERROR(IF(C30="UNL",INDEX(Tabel_UNL,MATCH($E30,Hulpsheets!$P$3:$P$123,0),MATCH($D30,Hulpsheets!$P$3:$U$3,0)),IF(C30="NFU",INDEX(Tabel_NFU,MATCH($E30,Hulpsheets!$W$3:$W$99,0),MATCH($D30,Hulpsheets!$W$3:$AC$3,0)),IF(C30="Overig",0,0))),0)</f>
        <v>0</v>
      </c>
      <c r="G30" s="356"/>
      <c r="H30" s="128"/>
      <c r="I30" s="1">
        <f t="shared" si="6"/>
        <v>0</v>
      </c>
      <c r="J30" s="1">
        <f t="shared" si="12"/>
        <v>0</v>
      </c>
      <c r="K30" s="359"/>
      <c r="L30" s="429" t="s">
        <v>120</v>
      </c>
      <c r="M30" s="257" t="str">
        <f>IF(LEN($C$5)&lt;=1,
    "",
    IF(
        OR($C$5="Overige (zorg-)instellingen",$C$5="Onderneming"),
        IF(Basisgegevens!$C$5="Ja",
            IFERROR(
                INDEX(Hulpsheets!$AO$3:$AR$18,
                    MATCH($C$9,Hulpsheets!$AN$3:$AN$18,0),
                    MATCH($C$6,Hulpsheets!$AO$3:$AR$3,0)
                ),
                ""
            ),
            IFERROR(
                INDEX(Hulpsheets!$AH$3:$AK$18,
                    MATCH($C$9,Hulpsheets!$AG$3:$AG$18,0),
                    MATCH($C$6,Hulpsheets!$AH$3:$AK$3,0)
                ),
                ""
            )
        ),
        IF($L30="Niet-economische activiteit",
            100%,
            IF(Basisgegevens!$C$5="Ja",
                IFERROR(
                    INDEX(Hulpsheets!$AO$3:$AR$18,
                        MATCH($C$9,Hulpsheets!$AN$3:$AN$18,0),
                        MATCH($C$6,Hulpsheets!$AO$3:$AR$3,0)
                    ),
                    ""
                ),
                IFERROR(
                    INDEX(Hulpsheets!$AH$3:$AK$18,
                        MATCH($C$9,Hulpsheets!$AG$3:$AG$18,0),
                        MATCH($C$6,Hulpsheets!$AH$3:$AK$3,0)
                    ),
                    ""
                )
            )
        )
    )
)</f>
        <v/>
      </c>
      <c r="N30" s="397">
        <f t="shared" si="2"/>
        <v>0</v>
      </c>
      <c r="O30" s="77" t="str">
        <f t="shared" si="7"/>
        <v/>
      </c>
      <c r="P30" s="86" t="str">
        <f t="shared" si="8"/>
        <v/>
      </c>
      <c r="R30" s="404"/>
      <c r="S30" s="403" t="str">
        <f t="shared" si="9"/>
        <v/>
      </c>
      <c r="T30" s="130" t="str">
        <f t="shared" si="10"/>
        <v/>
      </c>
      <c r="U30" s="70"/>
      <c r="V30" s="404"/>
      <c r="W30" s="70"/>
      <c r="X30" s="404"/>
      <c r="Z30" s="407" t="str">
        <f t="shared" si="11"/>
        <v/>
      </c>
      <c r="AA30" s="130" t="str">
        <f t="shared" si="3"/>
        <v/>
      </c>
      <c r="AB30" s="407" t="str">
        <f t="shared" si="4"/>
        <v/>
      </c>
      <c r="AC30" s="130" t="str">
        <f t="shared" si="5"/>
        <v/>
      </c>
      <c r="AD30" s="461"/>
    </row>
    <row r="31" spans="1:30" ht="13.5" hidden="1" outlineLevel="1" thickBot="1" x14ac:dyDescent="0.25">
      <c r="A31" s="6"/>
      <c r="B31" s="98"/>
      <c r="C31" s="323" t="str">
        <f t="shared" si="0"/>
        <v/>
      </c>
      <c r="D31" s="20"/>
      <c r="E31" s="125"/>
      <c r="F31" s="34">
        <f>IFERROR(IF(C31="UNL",INDEX(Tabel_UNL,MATCH($E31,Hulpsheets!$P$3:$P$123,0),MATCH($D31,Hulpsheets!$P$3:$U$3,0)),IF(C31="NFU",INDEX(Tabel_NFU,MATCH($E31,Hulpsheets!$W$3:$W$99,0),MATCH($D31,Hulpsheets!$W$3:$AC$3,0)),IF(C31="Overig",0,0))),0)</f>
        <v>0</v>
      </c>
      <c r="G31" s="356"/>
      <c r="H31" s="128"/>
      <c r="I31" s="1">
        <f t="shared" si="6"/>
        <v>0</v>
      </c>
      <c r="J31" s="1">
        <f t="shared" si="12"/>
        <v>0</v>
      </c>
      <c r="K31" s="359"/>
      <c r="L31" s="429" t="s">
        <v>120</v>
      </c>
      <c r="M31" s="257" t="str">
        <f>IF(LEN($C$5)&lt;=1,
    "",
    IF(
        OR($C$5="Overige (zorg-)instellingen",$C$5="Onderneming"),
        IF(Basisgegevens!$C$5="Ja",
            IFERROR(
                INDEX(Hulpsheets!$AO$3:$AR$18,
                    MATCH($C$9,Hulpsheets!$AN$3:$AN$18,0),
                    MATCH($C$6,Hulpsheets!$AO$3:$AR$3,0)
                ),
                ""
            ),
            IFERROR(
                INDEX(Hulpsheets!$AH$3:$AK$18,
                    MATCH($C$9,Hulpsheets!$AG$3:$AG$18,0),
                    MATCH($C$6,Hulpsheets!$AH$3:$AK$3,0)
                ),
                ""
            )
        ),
        IF($L31="Niet-economische activiteit",
            100%,
            IF(Basisgegevens!$C$5="Ja",
                IFERROR(
                    INDEX(Hulpsheets!$AO$3:$AR$18,
                        MATCH($C$9,Hulpsheets!$AN$3:$AN$18,0),
                        MATCH($C$6,Hulpsheets!$AO$3:$AR$3,0)
                    ),
                    ""
                ),
                IFERROR(
                    INDEX(Hulpsheets!$AH$3:$AK$18,
                        MATCH($C$9,Hulpsheets!$AG$3:$AG$18,0),
                        MATCH($C$6,Hulpsheets!$AH$3:$AK$3,0)
                    ),
                    ""
                )
            )
        )
    )
)</f>
        <v/>
      </c>
      <c r="N31" s="397">
        <f t="shared" si="2"/>
        <v>0</v>
      </c>
      <c r="O31" s="77" t="str">
        <f t="shared" si="7"/>
        <v/>
      </c>
      <c r="P31" s="86" t="str">
        <f t="shared" si="8"/>
        <v/>
      </c>
      <c r="R31" s="404"/>
      <c r="S31" s="403" t="str">
        <f t="shared" si="9"/>
        <v/>
      </c>
      <c r="T31" s="130" t="str">
        <f t="shared" si="10"/>
        <v/>
      </c>
      <c r="U31" s="70"/>
      <c r="V31" s="404"/>
      <c r="W31" s="70"/>
      <c r="X31" s="404"/>
      <c r="Z31" s="407" t="str">
        <f t="shared" si="11"/>
        <v/>
      </c>
      <c r="AA31" s="130" t="str">
        <f t="shared" si="3"/>
        <v/>
      </c>
      <c r="AB31" s="407" t="str">
        <f t="shared" si="4"/>
        <v/>
      </c>
      <c r="AC31" s="130" t="str">
        <f t="shared" si="5"/>
        <v/>
      </c>
      <c r="AD31" s="461"/>
    </row>
    <row r="32" spans="1:30" ht="13.5" hidden="1" outlineLevel="1" thickBot="1" x14ac:dyDescent="0.25">
      <c r="A32" s="6"/>
      <c r="B32" s="98"/>
      <c r="C32" s="323" t="str">
        <f t="shared" si="0"/>
        <v/>
      </c>
      <c r="D32" s="20"/>
      <c r="E32" s="125"/>
      <c r="F32" s="34">
        <f>IFERROR(IF(C32="UNL",INDEX(Tabel_UNL,MATCH($E32,Hulpsheets!$P$3:$P$123,0),MATCH($D32,Hulpsheets!$P$3:$U$3,0)),IF(C32="NFU",INDEX(Tabel_NFU,MATCH($E32,Hulpsheets!$W$3:$W$99,0),MATCH($D32,Hulpsheets!$W$3:$AC$3,0)),IF(C32="Overig",0,0))),0)</f>
        <v>0</v>
      </c>
      <c r="G32" s="356"/>
      <c r="H32" s="128"/>
      <c r="I32" s="1">
        <f t="shared" si="6"/>
        <v>0</v>
      </c>
      <c r="J32" s="1">
        <f t="shared" si="12"/>
        <v>0</v>
      </c>
      <c r="K32" s="359"/>
      <c r="L32" s="429" t="s">
        <v>120</v>
      </c>
      <c r="M32" s="257" t="str">
        <f>IF(LEN($C$5)&lt;=1,
    "",
    IF(
        OR($C$5="Overige (zorg-)instellingen",$C$5="Onderneming"),
        IF(Basisgegevens!$C$5="Ja",
            IFERROR(
                INDEX(Hulpsheets!$AO$3:$AR$18,
                    MATCH($C$9,Hulpsheets!$AN$3:$AN$18,0),
                    MATCH($C$6,Hulpsheets!$AO$3:$AR$3,0)
                ),
                ""
            ),
            IFERROR(
                INDEX(Hulpsheets!$AH$3:$AK$18,
                    MATCH($C$9,Hulpsheets!$AG$3:$AG$18,0),
                    MATCH($C$6,Hulpsheets!$AH$3:$AK$3,0)
                ),
                ""
            )
        ),
        IF($L32="Niet-economische activiteit",
            100%,
            IF(Basisgegevens!$C$5="Ja",
                IFERROR(
                    INDEX(Hulpsheets!$AO$3:$AR$18,
                        MATCH($C$9,Hulpsheets!$AN$3:$AN$18,0),
                        MATCH($C$6,Hulpsheets!$AO$3:$AR$3,0)
                    ),
                    ""
                ),
                IFERROR(
                    INDEX(Hulpsheets!$AH$3:$AK$18,
                        MATCH($C$9,Hulpsheets!$AG$3:$AG$18,0),
                        MATCH($C$6,Hulpsheets!$AH$3:$AK$3,0)
                    ),
                    ""
                )
            )
        )
    )
)</f>
        <v/>
      </c>
      <c r="N32" s="397">
        <f t="shared" si="2"/>
        <v>0</v>
      </c>
      <c r="O32" s="77" t="str">
        <f t="shared" si="7"/>
        <v/>
      </c>
      <c r="P32" s="86" t="str">
        <f t="shared" si="8"/>
        <v/>
      </c>
      <c r="R32" s="404"/>
      <c r="S32" s="403" t="str">
        <f t="shared" si="9"/>
        <v/>
      </c>
      <c r="T32" s="130" t="str">
        <f t="shared" si="10"/>
        <v/>
      </c>
      <c r="U32" s="70"/>
      <c r="V32" s="404"/>
      <c r="W32" s="70"/>
      <c r="X32" s="404"/>
      <c r="Z32" s="407" t="str">
        <f t="shared" si="11"/>
        <v/>
      </c>
      <c r="AA32" s="130" t="str">
        <f t="shared" si="3"/>
        <v/>
      </c>
      <c r="AB32" s="407" t="str">
        <f t="shared" si="4"/>
        <v/>
      </c>
      <c r="AC32" s="130" t="str">
        <f t="shared" si="5"/>
        <v/>
      </c>
      <c r="AD32" s="461"/>
    </row>
    <row r="33" spans="1:30" ht="13.5" hidden="1" outlineLevel="1" thickBot="1" x14ac:dyDescent="0.25">
      <c r="A33" s="6"/>
      <c r="B33" s="98"/>
      <c r="C33" s="323" t="str">
        <f t="shared" si="0"/>
        <v/>
      </c>
      <c r="D33" s="20"/>
      <c r="E33" s="125"/>
      <c r="F33" s="34">
        <f>IFERROR(IF(C33="UNL",INDEX(Tabel_UNL,MATCH($E33,Hulpsheets!$P$3:$P$123,0),MATCH($D33,Hulpsheets!$P$3:$U$3,0)),IF(C33="NFU",INDEX(Tabel_NFU,MATCH($E33,Hulpsheets!$W$3:$W$99,0),MATCH($D33,Hulpsheets!$W$3:$AC$3,0)),IF(C33="Overig",0,0))),0)</f>
        <v>0</v>
      </c>
      <c r="G33" s="356"/>
      <c r="H33" s="128"/>
      <c r="I33" s="1">
        <f t="shared" si="6"/>
        <v>0</v>
      </c>
      <c r="J33" s="1">
        <f t="shared" si="12"/>
        <v>0</v>
      </c>
      <c r="K33" s="359"/>
      <c r="L33" s="429" t="s">
        <v>120</v>
      </c>
      <c r="M33" s="257" t="str">
        <f>IF(LEN($C$5)&lt;=1,
    "",
    IF(
        OR($C$5="Overige (zorg-)instellingen",$C$5="Onderneming"),
        IF(Basisgegevens!$C$5="Ja",
            IFERROR(
                INDEX(Hulpsheets!$AO$3:$AR$18,
                    MATCH($C$9,Hulpsheets!$AN$3:$AN$18,0),
                    MATCH($C$6,Hulpsheets!$AO$3:$AR$3,0)
                ),
                ""
            ),
            IFERROR(
                INDEX(Hulpsheets!$AH$3:$AK$18,
                    MATCH($C$9,Hulpsheets!$AG$3:$AG$18,0),
                    MATCH($C$6,Hulpsheets!$AH$3:$AK$3,0)
                ),
                ""
            )
        ),
        IF($L33="Niet-economische activiteit",
            100%,
            IF(Basisgegevens!$C$5="Ja",
                IFERROR(
                    INDEX(Hulpsheets!$AO$3:$AR$18,
                        MATCH($C$9,Hulpsheets!$AN$3:$AN$18,0),
                        MATCH($C$6,Hulpsheets!$AO$3:$AR$3,0)
                    ),
                    ""
                ),
                IFERROR(
                    INDEX(Hulpsheets!$AH$3:$AK$18,
                        MATCH($C$9,Hulpsheets!$AG$3:$AG$18,0),
                        MATCH($C$6,Hulpsheets!$AH$3:$AK$3,0)
                    ),
                    ""
                )
            )
        )
    )
)</f>
        <v/>
      </c>
      <c r="N33" s="397">
        <f t="shared" si="2"/>
        <v>0</v>
      </c>
      <c r="O33" s="77" t="str">
        <f t="shared" si="7"/>
        <v/>
      </c>
      <c r="P33" s="86" t="str">
        <f t="shared" si="8"/>
        <v/>
      </c>
      <c r="R33" s="404"/>
      <c r="S33" s="403" t="str">
        <f t="shared" si="9"/>
        <v/>
      </c>
      <c r="T33" s="130" t="str">
        <f t="shared" si="10"/>
        <v/>
      </c>
      <c r="U33" s="70"/>
      <c r="V33" s="404"/>
      <c r="W33" s="70"/>
      <c r="X33" s="404"/>
      <c r="Z33" s="407" t="str">
        <f t="shared" si="11"/>
        <v/>
      </c>
      <c r="AA33" s="130" t="str">
        <f t="shared" si="3"/>
        <v/>
      </c>
      <c r="AB33" s="407" t="str">
        <f t="shared" si="4"/>
        <v/>
      </c>
      <c r="AC33" s="130" t="str">
        <f t="shared" si="5"/>
        <v/>
      </c>
      <c r="AD33" s="461"/>
    </row>
    <row r="34" spans="1:30" ht="13.5" hidden="1" outlineLevel="1" thickBot="1" x14ac:dyDescent="0.25">
      <c r="A34" s="6"/>
      <c r="B34" s="98"/>
      <c r="C34" s="323" t="str">
        <f t="shared" si="0"/>
        <v/>
      </c>
      <c r="D34" s="20"/>
      <c r="E34" s="125"/>
      <c r="F34" s="34">
        <f>IFERROR(IF(C34="UNL",INDEX(Tabel_UNL,MATCH($E34,Hulpsheets!$P$3:$P$123,0),MATCH($D34,Hulpsheets!$P$3:$U$3,0)),IF(C34="NFU",INDEX(Tabel_NFU,MATCH($E34,Hulpsheets!$W$3:$W$99,0),MATCH($D34,Hulpsheets!$W$3:$AC$3,0)),IF(C34="Overig",0,0))),0)</f>
        <v>0</v>
      </c>
      <c r="G34" s="356"/>
      <c r="H34" s="128"/>
      <c r="I34" s="1">
        <f t="shared" si="6"/>
        <v>0</v>
      </c>
      <c r="J34" s="1">
        <f t="shared" si="12"/>
        <v>0</v>
      </c>
      <c r="K34" s="359"/>
      <c r="L34" s="429" t="s">
        <v>120</v>
      </c>
      <c r="M34" s="257" t="str">
        <f>IF(LEN($C$5)&lt;=1,
    "",
    IF(
        OR($C$5="Overige (zorg-)instellingen",$C$5="Onderneming"),
        IF(Basisgegevens!$C$5="Ja",
            IFERROR(
                INDEX(Hulpsheets!$AO$3:$AR$18,
                    MATCH($C$9,Hulpsheets!$AN$3:$AN$18,0),
                    MATCH($C$6,Hulpsheets!$AO$3:$AR$3,0)
                ),
                ""
            ),
            IFERROR(
                INDEX(Hulpsheets!$AH$3:$AK$18,
                    MATCH($C$9,Hulpsheets!$AG$3:$AG$18,0),
                    MATCH($C$6,Hulpsheets!$AH$3:$AK$3,0)
                ),
                ""
            )
        ),
        IF($L34="Niet-economische activiteit",
            100%,
            IF(Basisgegevens!$C$5="Ja",
                IFERROR(
                    INDEX(Hulpsheets!$AO$3:$AR$18,
                        MATCH($C$9,Hulpsheets!$AN$3:$AN$18,0),
                        MATCH($C$6,Hulpsheets!$AO$3:$AR$3,0)
                    ),
                    ""
                ),
                IFERROR(
                    INDEX(Hulpsheets!$AH$3:$AK$18,
                        MATCH($C$9,Hulpsheets!$AG$3:$AG$18,0),
                        MATCH($C$6,Hulpsheets!$AH$3:$AK$3,0)
                    ),
                    ""
                )
            )
        )
    )
)</f>
        <v/>
      </c>
      <c r="N34" s="397">
        <f t="shared" si="2"/>
        <v>0</v>
      </c>
      <c r="O34" s="77" t="str">
        <f t="shared" si="7"/>
        <v/>
      </c>
      <c r="P34" s="86" t="str">
        <f t="shared" si="8"/>
        <v/>
      </c>
      <c r="R34" s="404"/>
      <c r="S34" s="403" t="str">
        <f t="shared" si="9"/>
        <v/>
      </c>
      <c r="T34" s="130" t="str">
        <f t="shared" si="10"/>
        <v/>
      </c>
      <c r="U34" s="70"/>
      <c r="V34" s="404"/>
      <c r="W34" s="70"/>
      <c r="X34" s="404"/>
      <c r="Z34" s="407" t="str">
        <f t="shared" si="11"/>
        <v/>
      </c>
      <c r="AA34" s="130" t="str">
        <f t="shared" si="3"/>
        <v/>
      </c>
      <c r="AB34" s="407" t="str">
        <f t="shared" si="4"/>
        <v/>
      </c>
      <c r="AC34" s="130" t="str">
        <f t="shared" si="5"/>
        <v/>
      </c>
      <c r="AD34" s="461"/>
    </row>
    <row r="35" spans="1:30" ht="13.5" hidden="1" outlineLevel="1" thickBot="1" x14ac:dyDescent="0.25">
      <c r="A35" s="6"/>
      <c r="B35" s="98"/>
      <c r="C35" s="323" t="str">
        <f t="shared" si="0"/>
        <v/>
      </c>
      <c r="D35" s="20"/>
      <c r="E35" s="125"/>
      <c r="F35" s="34">
        <f>IFERROR(IF(C35="UNL",INDEX(Tabel_UNL,MATCH($E35,Hulpsheets!$P$3:$P$123,0),MATCH($D35,Hulpsheets!$P$3:$U$3,0)),IF(C35="NFU",INDEX(Tabel_NFU,MATCH($E35,Hulpsheets!$W$3:$W$99,0),MATCH($D35,Hulpsheets!$W$3:$AC$3,0)),IF(C35="Overig",0,0))),0)</f>
        <v>0</v>
      </c>
      <c r="G35" s="356"/>
      <c r="H35" s="128"/>
      <c r="I35" s="1">
        <f t="shared" si="6"/>
        <v>0</v>
      </c>
      <c r="J35" s="1">
        <f t="shared" si="12"/>
        <v>0</v>
      </c>
      <c r="K35" s="359"/>
      <c r="L35" s="429" t="s">
        <v>120</v>
      </c>
      <c r="M35" s="257" t="str">
        <f>IF(LEN($C$5)&lt;=1,
    "",
    IF(
        OR($C$5="Overige (zorg-)instellingen",$C$5="Onderneming"),
        IF(Basisgegevens!$C$5="Ja",
            IFERROR(
                INDEX(Hulpsheets!$AO$3:$AR$18,
                    MATCH($C$9,Hulpsheets!$AN$3:$AN$18,0),
                    MATCH($C$6,Hulpsheets!$AO$3:$AR$3,0)
                ),
                ""
            ),
            IFERROR(
                INDEX(Hulpsheets!$AH$3:$AK$18,
                    MATCH($C$9,Hulpsheets!$AG$3:$AG$18,0),
                    MATCH($C$6,Hulpsheets!$AH$3:$AK$3,0)
                ),
                ""
            )
        ),
        IF($L35="Niet-economische activiteit",
            100%,
            IF(Basisgegevens!$C$5="Ja",
                IFERROR(
                    INDEX(Hulpsheets!$AO$3:$AR$18,
                        MATCH($C$9,Hulpsheets!$AN$3:$AN$18,0),
                        MATCH($C$6,Hulpsheets!$AO$3:$AR$3,0)
                    ),
                    ""
                ),
                IFERROR(
                    INDEX(Hulpsheets!$AH$3:$AK$18,
                        MATCH($C$9,Hulpsheets!$AG$3:$AG$18,0),
                        MATCH($C$6,Hulpsheets!$AH$3:$AK$3,0)
                    ),
                    ""
                )
            )
        )
    )
)</f>
        <v/>
      </c>
      <c r="N35" s="397">
        <f t="shared" si="2"/>
        <v>0</v>
      </c>
      <c r="O35" s="77" t="str">
        <f t="shared" si="7"/>
        <v/>
      </c>
      <c r="P35" s="86" t="str">
        <f t="shared" si="8"/>
        <v/>
      </c>
      <c r="R35" s="404"/>
      <c r="S35" s="403" t="str">
        <f t="shared" si="9"/>
        <v/>
      </c>
      <c r="T35" s="130" t="str">
        <f t="shared" si="10"/>
        <v/>
      </c>
      <c r="U35" s="70"/>
      <c r="V35" s="404"/>
      <c r="W35" s="70"/>
      <c r="X35" s="404"/>
      <c r="Z35" s="407" t="str">
        <f t="shared" si="11"/>
        <v/>
      </c>
      <c r="AA35" s="130" t="str">
        <f t="shared" si="3"/>
        <v/>
      </c>
      <c r="AB35" s="407" t="str">
        <f t="shared" si="4"/>
        <v/>
      </c>
      <c r="AC35" s="130" t="str">
        <f t="shared" si="5"/>
        <v/>
      </c>
      <c r="AD35" s="461"/>
    </row>
    <row r="36" spans="1:30" ht="13.5" hidden="1" outlineLevel="1" thickBot="1" x14ac:dyDescent="0.25">
      <c r="A36" s="6"/>
      <c r="B36" s="98"/>
      <c r="C36" s="323" t="str">
        <f t="shared" si="0"/>
        <v/>
      </c>
      <c r="D36" s="20"/>
      <c r="E36" s="125"/>
      <c r="F36" s="34">
        <f>IFERROR(IF(C36="UNL",INDEX(Tabel_UNL,MATCH($E36,Hulpsheets!$P$3:$P$123,0),MATCH($D36,Hulpsheets!$P$3:$U$3,0)),IF(C36="NFU",INDEX(Tabel_NFU,MATCH($E36,Hulpsheets!$W$3:$W$99,0),MATCH($D36,Hulpsheets!$W$3:$AC$3,0)),IF(C36="Overig",0,0))),0)</f>
        <v>0</v>
      </c>
      <c r="G36" s="356"/>
      <c r="H36" s="128"/>
      <c r="I36" s="1">
        <f t="shared" si="6"/>
        <v>0</v>
      </c>
      <c r="J36" s="1">
        <f t="shared" si="12"/>
        <v>0</v>
      </c>
      <c r="K36" s="359"/>
      <c r="L36" s="429" t="s">
        <v>120</v>
      </c>
      <c r="M36" s="257" t="str">
        <f>IF(LEN($C$5)&lt;=1,
    "",
    IF(
        OR($C$5="Overige (zorg-)instellingen",$C$5="Onderneming"),
        IF(Basisgegevens!$C$5="Ja",
            IFERROR(
                INDEX(Hulpsheets!$AO$3:$AR$18,
                    MATCH($C$9,Hulpsheets!$AN$3:$AN$18,0),
                    MATCH($C$6,Hulpsheets!$AO$3:$AR$3,0)
                ),
                ""
            ),
            IFERROR(
                INDEX(Hulpsheets!$AH$3:$AK$18,
                    MATCH($C$9,Hulpsheets!$AG$3:$AG$18,0),
                    MATCH($C$6,Hulpsheets!$AH$3:$AK$3,0)
                ),
                ""
            )
        ),
        IF($L36="Niet-economische activiteit",
            100%,
            IF(Basisgegevens!$C$5="Ja",
                IFERROR(
                    INDEX(Hulpsheets!$AO$3:$AR$18,
                        MATCH($C$9,Hulpsheets!$AN$3:$AN$18,0),
                        MATCH($C$6,Hulpsheets!$AO$3:$AR$3,0)
                    ),
                    ""
                ),
                IFERROR(
                    INDEX(Hulpsheets!$AH$3:$AK$18,
                        MATCH($C$9,Hulpsheets!$AG$3:$AG$18,0),
                        MATCH($C$6,Hulpsheets!$AH$3:$AK$3,0)
                    ),
                    ""
                )
            )
        )
    )
)</f>
        <v/>
      </c>
      <c r="N36" s="397">
        <f t="shared" si="2"/>
        <v>0</v>
      </c>
      <c r="O36" s="77" t="str">
        <f t="shared" si="7"/>
        <v/>
      </c>
      <c r="P36" s="86" t="str">
        <f t="shared" si="8"/>
        <v/>
      </c>
      <c r="R36" s="404"/>
      <c r="S36" s="403" t="str">
        <f t="shared" si="9"/>
        <v/>
      </c>
      <c r="T36" s="130" t="str">
        <f t="shared" si="10"/>
        <v/>
      </c>
      <c r="U36" s="70"/>
      <c r="V36" s="404"/>
      <c r="W36" s="70"/>
      <c r="X36" s="404"/>
      <c r="Z36" s="407" t="str">
        <f t="shared" si="11"/>
        <v/>
      </c>
      <c r="AA36" s="130" t="str">
        <f t="shared" si="3"/>
        <v/>
      </c>
      <c r="AB36" s="407" t="str">
        <f t="shared" si="4"/>
        <v/>
      </c>
      <c r="AC36" s="130" t="str">
        <f t="shared" si="5"/>
        <v/>
      </c>
      <c r="AD36" s="461"/>
    </row>
    <row r="37" spans="1:30" ht="13.5" hidden="1" outlineLevel="1" thickBot="1" x14ac:dyDescent="0.25">
      <c r="A37" s="6"/>
      <c r="B37" s="99"/>
      <c r="C37" s="376" t="str">
        <f t="shared" si="0"/>
        <v/>
      </c>
      <c r="D37" s="35"/>
      <c r="E37" s="126"/>
      <c r="F37" s="385">
        <f>IFERROR(IF(C37="UNL",INDEX(Tabel_UNL,MATCH($E37,Hulpsheets!$P$3:$P$123,0),MATCH($D37,Hulpsheets!$P$3:$U$3,0)),IF(C37="NFU",INDEX(Tabel_NFU,MATCH($E37,Hulpsheets!$W$3:$W$99,0),MATCH($D37,Hulpsheets!$W$3:$AC$3,0)),IF(C37="Overig",0,0))),0)</f>
        <v>0</v>
      </c>
      <c r="G37" s="357"/>
      <c r="H37" s="129"/>
      <c r="I37" s="79">
        <f t="shared" si="6"/>
        <v>0</v>
      </c>
      <c r="J37" s="79">
        <f t="shared" si="12"/>
        <v>0</v>
      </c>
      <c r="K37" s="360"/>
      <c r="L37" s="428" t="s">
        <v>120</v>
      </c>
      <c r="M37" s="427" t="str">
        <f>IF(LEN($C$5)&lt;=1,
    "",
    IF(
        OR($C$5="Overige (zorg-)instellingen",$C$5="Onderneming"),
        IF(Basisgegevens!$C$5="Ja",
            IFERROR(
                INDEX(Hulpsheets!$AO$3:$AR$18,
                    MATCH($C$9,Hulpsheets!$AN$3:$AN$18,0),
                    MATCH($C$6,Hulpsheets!$AO$3:$AR$3,0)
                ),
                ""
            ),
            IFERROR(
                INDEX(Hulpsheets!$AH$3:$AK$18,
                    MATCH($C$9,Hulpsheets!$AG$3:$AG$18,0),
                    MATCH($C$6,Hulpsheets!$AH$3:$AK$3,0)
                ),
                ""
            )
        ),
        IF($L37="Niet-economische activiteit",
            100%,
            IF(Basisgegevens!$C$5="Ja",
                IFERROR(
                    INDEX(Hulpsheets!$AO$3:$AR$18,
                        MATCH($C$9,Hulpsheets!$AN$3:$AN$18,0),
                        MATCH($C$6,Hulpsheets!$AO$3:$AR$3,0)
                    ),
                    ""
                ),
                IFERROR(
                    INDEX(Hulpsheets!$AH$3:$AK$18,
                        MATCH($C$9,Hulpsheets!$AG$3:$AG$18,0),
                        MATCH($C$6,Hulpsheets!$AH$3:$AK$3,0)
                    ),
                    ""
                )
            )
        )
    )
)</f>
        <v/>
      </c>
      <c r="N37" s="397">
        <f t="shared" si="2"/>
        <v>0</v>
      </c>
      <c r="O37" s="87" t="str">
        <f t="shared" si="7"/>
        <v/>
      </c>
      <c r="P37" s="88" t="str">
        <f t="shared" si="8"/>
        <v/>
      </c>
      <c r="R37" s="405"/>
      <c r="S37" s="403" t="str">
        <f t="shared" si="9"/>
        <v/>
      </c>
      <c r="T37" s="365" t="str">
        <f>IFERROR(R37-S37,"")</f>
        <v/>
      </c>
      <c r="U37" s="70"/>
      <c r="V37" s="411"/>
      <c r="W37" s="70"/>
      <c r="X37" s="411"/>
      <c r="Z37" s="407" t="str">
        <f t="shared" si="11"/>
        <v/>
      </c>
      <c r="AA37" s="365" t="str">
        <f t="shared" si="3"/>
        <v/>
      </c>
      <c r="AB37" s="407" t="str">
        <f t="shared" si="4"/>
        <v/>
      </c>
      <c r="AC37" s="365" t="str">
        <f t="shared" si="5"/>
        <v/>
      </c>
      <c r="AD37" s="461"/>
    </row>
    <row r="38" spans="1:30" ht="13.5" collapsed="1" thickBot="1" x14ac:dyDescent="0.25">
      <c r="A38" s="97"/>
      <c r="B38" s="9"/>
      <c r="C38" s="97"/>
      <c r="D38" s="97"/>
      <c r="E38" s="230" t="str">
        <f>"* Let op: aantal maanden is maximaal "&amp;C7</f>
        <v xml:space="preserve">* Let op: aantal maanden is maximaal </v>
      </c>
      <c r="F38" s="97"/>
      <c r="G38" s="97"/>
      <c r="H38" s="97"/>
      <c r="L38" s="418" t="s">
        <v>102</v>
      </c>
      <c r="M38" s="78"/>
      <c r="N38" s="101">
        <f>SUM(N13:N37)</f>
        <v>0</v>
      </c>
      <c r="O38" s="101">
        <f>SUM(O13:O37)</f>
        <v>0</v>
      </c>
      <c r="P38" s="101">
        <f>SUM(P13:P37)</f>
        <v>0</v>
      </c>
      <c r="R38" s="366">
        <f>SUM(R13:R37)</f>
        <v>0</v>
      </c>
      <c r="S38" s="366">
        <f>SUM(S13:S37)</f>
        <v>0</v>
      </c>
      <c r="T38" s="366">
        <f>SUM(T13:T37)</f>
        <v>0</v>
      </c>
      <c r="U38" s="70"/>
      <c r="V38" s="364">
        <f>SUM(V13:V37)</f>
        <v>0</v>
      </c>
      <c r="W38" s="70"/>
      <c r="X38" s="364">
        <f>SUM(X13:X37)</f>
        <v>0</v>
      </c>
      <c r="Z38" s="410">
        <f>SUM(Z13:Z37)</f>
        <v>0</v>
      </c>
      <c r="AA38" s="364">
        <f>SUM(AA13:AA37)</f>
        <v>0</v>
      </c>
      <c r="AB38" s="410">
        <f>SUM(AB13:AB37)</f>
        <v>0</v>
      </c>
      <c r="AC38" s="364">
        <f>SUM(AC13:AC37)</f>
        <v>0</v>
      </c>
      <c r="AD38" s="462"/>
    </row>
    <row r="39" spans="1:30" ht="16.5" customHeight="1" thickBot="1" x14ac:dyDescent="0.25">
      <c r="B39" s="5" t="s">
        <v>103</v>
      </c>
      <c r="C39" s="7"/>
      <c r="D39" s="7"/>
      <c r="E39" s="6"/>
      <c r="F39" s="6"/>
      <c r="G39" s="6"/>
      <c r="H39" s="6"/>
      <c r="Q39" s="97"/>
      <c r="R39" s="97"/>
      <c r="S39" s="97"/>
      <c r="T39" s="97"/>
      <c r="U39" s="97"/>
      <c r="V39" s="97"/>
      <c r="W39" s="97"/>
      <c r="X39" s="97"/>
      <c r="Z39" s="97"/>
      <c r="AA39" s="97"/>
      <c r="AB39" s="97"/>
      <c r="AC39" s="97"/>
      <c r="AD39" s="97"/>
    </row>
    <row r="40" spans="1:30" ht="16.5" customHeight="1" thickBot="1" x14ac:dyDescent="0.25">
      <c r="B40" s="8" t="s">
        <v>104</v>
      </c>
      <c r="C40" s="7"/>
      <c r="D40" s="7"/>
      <c r="F40" s="6"/>
      <c r="G40" s="6"/>
      <c r="H40" s="6"/>
      <c r="Q40" s="97"/>
      <c r="R40" s="406" t="s">
        <v>87</v>
      </c>
      <c r="S40" s="401"/>
      <c r="T40" s="402"/>
      <c r="U40" s="6"/>
      <c r="V40" s="498" t="s">
        <v>61</v>
      </c>
      <c r="W40" s="6"/>
      <c r="X40" s="498" t="s">
        <v>62</v>
      </c>
      <c r="Z40" s="412"/>
      <c r="AA40" s="413"/>
      <c r="AB40" s="412"/>
      <c r="AC40" s="413"/>
      <c r="AD40" s="463"/>
    </row>
    <row r="41" spans="1:30" ht="13.5" thickBot="1" x14ac:dyDescent="0.25">
      <c r="A41" s="39"/>
      <c r="B41" s="39"/>
      <c r="C41" s="39"/>
      <c r="D41" s="39"/>
      <c r="F41" s="39"/>
      <c r="G41" s="39"/>
      <c r="H41" s="39"/>
      <c r="I41" s="39"/>
      <c r="J41" s="39"/>
      <c r="K41" s="39"/>
      <c r="L41" s="39"/>
      <c r="M41" s="258"/>
      <c r="N41" s="39"/>
      <c r="O41" s="39"/>
      <c r="P41" s="97"/>
      <c r="Q41" s="97"/>
      <c r="R41" s="6"/>
      <c r="S41" s="6"/>
      <c r="T41" s="6"/>
      <c r="U41" s="6"/>
      <c r="V41" s="499"/>
      <c r="W41" s="6"/>
      <c r="X41" s="499"/>
      <c r="Z41" s="6"/>
      <c r="AA41" s="6"/>
      <c r="AB41" s="6"/>
      <c r="AC41" s="97"/>
      <c r="AD41" s="97"/>
    </row>
    <row r="42" spans="1:30" ht="21" customHeight="1" thickBot="1" x14ac:dyDescent="0.25">
      <c r="A42" s="121"/>
      <c r="B42" s="521" t="s">
        <v>88</v>
      </c>
      <c r="C42" s="522"/>
      <c r="D42" s="522"/>
      <c r="E42" s="522"/>
      <c r="F42" s="522"/>
      <c r="G42" s="522"/>
      <c r="H42" s="522"/>
      <c r="I42" s="523"/>
      <c r="J42" s="236" t="s">
        <v>105</v>
      </c>
      <c r="K42" s="236" t="s">
        <v>106</v>
      </c>
      <c r="L42" s="236" t="s">
        <v>235</v>
      </c>
      <c r="M42" s="235" t="s">
        <v>94</v>
      </c>
      <c r="N42" s="143" t="s">
        <v>66</v>
      </c>
      <c r="O42" s="142" t="s">
        <v>95</v>
      </c>
      <c r="P42" s="122" t="s">
        <v>96</v>
      </c>
      <c r="Q42" s="120"/>
      <c r="R42" s="239" t="s">
        <v>68</v>
      </c>
      <c r="S42" s="93" t="s">
        <v>97</v>
      </c>
      <c r="T42" s="238" t="s">
        <v>70</v>
      </c>
      <c r="U42" s="119"/>
      <c r="V42" s="239" t="s">
        <v>68</v>
      </c>
      <c r="W42" s="414"/>
      <c r="X42" s="239" t="s">
        <v>68</v>
      </c>
      <c r="Y42" s="120"/>
      <c r="Z42" s="238" t="s">
        <v>97</v>
      </c>
      <c r="AA42" s="238" t="s">
        <v>70</v>
      </c>
      <c r="AB42" s="238" t="s">
        <v>97</v>
      </c>
      <c r="AC42" s="238" t="s">
        <v>70</v>
      </c>
      <c r="AD42" s="118"/>
    </row>
    <row r="43" spans="1:30" ht="14.25" customHeight="1" x14ac:dyDescent="0.2">
      <c r="A43" s="6"/>
      <c r="B43" s="524"/>
      <c r="C43" s="525"/>
      <c r="D43" s="525"/>
      <c r="E43" s="525"/>
      <c r="F43" s="525"/>
      <c r="G43" s="525"/>
      <c r="H43" s="525"/>
      <c r="I43" s="526"/>
      <c r="J43" s="138"/>
      <c r="K43" s="292"/>
      <c r="L43" s="429" t="s">
        <v>120</v>
      </c>
      <c r="M43" s="257" t="str">
        <f>IF(LEN($C$5)&lt;=1,
    "",
    IF(
        OR($C$5="Overige (zorg-)instellingen",$C$5="Onderneming"),
        IF(Basisgegevens!$C$5="Ja",
            IFERROR(
                INDEX(Hulpsheets!$AO$3:$AR$18,
                    MATCH($C$9,Hulpsheets!$AN$3:$AN$18,0),
                    MATCH($C$6,Hulpsheets!$AO$3:$AR$3,0)
                ),
                ""
            ),
            IFERROR(
                INDEX(Hulpsheets!$AH$3:$AK$18,
                    MATCH($C$9,Hulpsheets!$AG$3:$AG$18,0),
                    MATCH($C$6,Hulpsheets!$AH$3:$AK$3,0)
                ),
                ""
            )
        ),
        IF($L43="Niet-economische activiteit",
            100%,
            IF(Basisgegevens!$C$5="Ja",
                IFERROR(
                    INDEX(Hulpsheets!$AO$3:$AR$18,
                        MATCH($C$9,Hulpsheets!$AN$3:$AN$18,0),
                        MATCH($C$6,Hulpsheets!$AO$3:$AR$3,0)
                    ),
                    ""
                ),
                IFERROR(
                    INDEX(Hulpsheets!$AH$3:$AK$18,
                        MATCH($C$9,Hulpsheets!$AG$3:$AG$18,0),
                        MATCH($C$6,Hulpsheets!$AH$3:$AK$3,0)
                    ),
                    ""
                )
            )
        )
    )
)</f>
        <v/>
      </c>
      <c r="N43" s="397">
        <f t="shared" ref="N43:N67" si="13">IFERROR(J43*K43,"")</f>
        <v>0</v>
      </c>
      <c r="O43" s="82" t="str">
        <f>IFERROR(N43*M43,"")</f>
        <v/>
      </c>
      <c r="P43" s="81" t="str">
        <f>IFERROR(N43-O43,"")</f>
        <v/>
      </c>
      <c r="R43" s="404"/>
      <c r="S43" s="403" t="str">
        <f>IFERROR($R43*(1-$M43),"")</f>
        <v/>
      </c>
      <c r="T43" s="130" t="str">
        <f>IFERROR(R43-S43,"")</f>
        <v/>
      </c>
      <c r="U43" s="80"/>
      <c r="V43" s="404"/>
      <c r="W43" s="70"/>
      <c r="X43" s="404"/>
      <c r="Z43" s="407" t="str">
        <f>IFERROR($V43*(1-$M43),"")</f>
        <v/>
      </c>
      <c r="AA43" s="130" t="str">
        <f t="shared" ref="AA43:AA67" si="14">IFERROR(V43-Z43,"")</f>
        <v/>
      </c>
      <c r="AB43" s="407" t="str">
        <f t="shared" ref="AB43:AB67" si="15">IFERROR($X43*(1-$M43),"")</f>
        <v/>
      </c>
      <c r="AC43" s="130" t="str">
        <f t="shared" ref="AC43:AC67" si="16">IFERROR(X43-AB43,"")</f>
        <v/>
      </c>
      <c r="AD43" s="461"/>
    </row>
    <row r="44" spans="1:30" x14ac:dyDescent="0.2">
      <c r="A44" s="6"/>
      <c r="B44" s="500"/>
      <c r="C44" s="501"/>
      <c r="D44" s="501"/>
      <c r="E44" s="501"/>
      <c r="F44" s="501"/>
      <c r="G44" s="501"/>
      <c r="H44" s="501"/>
      <c r="I44" s="502"/>
      <c r="J44" s="139"/>
      <c r="K44" s="254"/>
      <c r="L44" s="429" t="s">
        <v>120</v>
      </c>
      <c r="M44" s="257" t="str">
        <f>IF(LEN($C$5)&lt;=1,
    "",
    IF(
        OR($C$5="Overige (zorg-)instellingen",$C$5="Onderneming"),
        IF(Basisgegevens!$C$5="Ja",
            IFERROR(
                INDEX(Hulpsheets!$AO$3:$AR$18,
                    MATCH($C$9,Hulpsheets!$AN$3:$AN$18,0),
                    MATCH($C$6,Hulpsheets!$AO$3:$AR$3,0)
                ),
                ""
            ),
            IFERROR(
                INDEX(Hulpsheets!$AH$3:$AK$18,
                    MATCH($C$9,Hulpsheets!$AG$3:$AG$18,0),
                    MATCH($C$6,Hulpsheets!$AH$3:$AK$3,0)
                ),
                ""
            )
        ),
        IF($L44="Niet-economische activiteit",
            100%,
            IF(Basisgegevens!$C$5="Ja",
                IFERROR(
                    INDEX(Hulpsheets!$AO$3:$AR$18,
                        MATCH($C$9,Hulpsheets!$AN$3:$AN$18,0),
                        MATCH($C$6,Hulpsheets!$AO$3:$AR$3,0)
                    ),
                    ""
                ),
                IFERROR(
                    INDEX(Hulpsheets!$AH$3:$AK$18,
                        MATCH($C$9,Hulpsheets!$AG$3:$AG$18,0),
                        MATCH($C$6,Hulpsheets!$AH$3:$AK$3,0)
                    ),
                    ""
                )
            )
        )
    )
)</f>
        <v/>
      </c>
      <c r="N44" s="397">
        <f t="shared" si="13"/>
        <v>0</v>
      </c>
      <c r="O44" s="77" t="str">
        <f t="shared" ref="O44:O67" si="17">IFERROR(N44*M44,"")</f>
        <v/>
      </c>
      <c r="P44" s="81" t="str">
        <f t="shared" ref="P44:P67" si="18">IFERROR(N44-O44,"")</f>
        <v/>
      </c>
      <c r="R44" s="404"/>
      <c r="S44" s="403" t="str">
        <f t="shared" ref="S44:S67" si="19">IFERROR($R44*(1-$M44),"")</f>
        <v/>
      </c>
      <c r="T44" s="130" t="str">
        <f t="shared" ref="T44:T67" si="20">IFERROR(R44-S44,"")</f>
        <v/>
      </c>
      <c r="U44" s="70"/>
      <c r="V44" s="404"/>
      <c r="W44" s="70"/>
      <c r="X44" s="404"/>
      <c r="Z44" s="407" t="str">
        <f t="shared" ref="Z44:Z66" si="21">IFERROR($V44*(1-$M44),"")</f>
        <v/>
      </c>
      <c r="AA44" s="130" t="str">
        <f t="shared" si="14"/>
        <v/>
      </c>
      <c r="AB44" s="407" t="str">
        <f t="shared" si="15"/>
        <v/>
      </c>
      <c r="AC44" s="130" t="str">
        <f t="shared" si="16"/>
        <v/>
      </c>
      <c r="AD44" s="461"/>
    </row>
    <row r="45" spans="1:30" x14ac:dyDescent="0.2">
      <c r="A45" s="6"/>
      <c r="B45" s="500"/>
      <c r="C45" s="501"/>
      <c r="D45" s="501"/>
      <c r="E45" s="501"/>
      <c r="F45" s="501"/>
      <c r="G45" s="501"/>
      <c r="H45" s="501"/>
      <c r="I45" s="502"/>
      <c r="J45" s="139"/>
      <c r="K45" s="254"/>
      <c r="L45" s="429" t="s">
        <v>120</v>
      </c>
      <c r="M45" s="257" t="str">
        <f>IF(LEN($C$5)&lt;=1,
    "",
    IF(
        OR($C$5="Overige (zorg-)instellingen",$C$5="Onderneming"),
        IF(Basisgegevens!$C$5="Ja",
            IFERROR(
                INDEX(Hulpsheets!$AO$3:$AR$18,
                    MATCH($C$9,Hulpsheets!$AN$3:$AN$18,0),
                    MATCH($C$6,Hulpsheets!$AO$3:$AR$3,0)
                ),
                ""
            ),
            IFERROR(
                INDEX(Hulpsheets!$AH$3:$AK$18,
                    MATCH($C$9,Hulpsheets!$AG$3:$AG$18,0),
                    MATCH($C$6,Hulpsheets!$AH$3:$AK$3,0)
                ),
                ""
            )
        ),
        IF($L45="Niet-economische activiteit",
            100%,
            IF(Basisgegevens!$C$5="Ja",
                IFERROR(
                    INDEX(Hulpsheets!$AO$3:$AR$18,
                        MATCH($C$9,Hulpsheets!$AN$3:$AN$18,0),
                        MATCH($C$6,Hulpsheets!$AO$3:$AR$3,0)
                    ),
                    ""
                ),
                IFERROR(
                    INDEX(Hulpsheets!$AH$3:$AK$18,
                        MATCH($C$9,Hulpsheets!$AG$3:$AG$18,0),
                        MATCH($C$6,Hulpsheets!$AH$3:$AK$3,0)
                    ),
                    ""
                )
            )
        )
    )
)</f>
        <v/>
      </c>
      <c r="N45" s="397">
        <f t="shared" si="13"/>
        <v>0</v>
      </c>
      <c r="O45" s="77" t="str">
        <f t="shared" si="17"/>
        <v/>
      </c>
      <c r="P45" s="81" t="str">
        <f t="shared" si="18"/>
        <v/>
      </c>
      <c r="R45" s="404"/>
      <c r="S45" s="403" t="str">
        <f t="shared" si="19"/>
        <v/>
      </c>
      <c r="T45" s="130" t="str">
        <f t="shared" si="20"/>
        <v/>
      </c>
      <c r="U45" s="70"/>
      <c r="V45" s="404"/>
      <c r="W45" s="70"/>
      <c r="X45" s="404"/>
      <c r="Z45" s="407" t="str">
        <f t="shared" si="21"/>
        <v/>
      </c>
      <c r="AA45" s="130" t="str">
        <f t="shared" si="14"/>
        <v/>
      </c>
      <c r="AB45" s="407" t="str">
        <f t="shared" si="15"/>
        <v/>
      </c>
      <c r="AC45" s="130" t="str">
        <f t="shared" si="16"/>
        <v/>
      </c>
      <c r="AD45" s="461"/>
    </row>
    <row r="46" spans="1:30" x14ac:dyDescent="0.2">
      <c r="A46" s="6"/>
      <c r="B46" s="500"/>
      <c r="C46" s="501"/>
      <c r="D46" s="501"/>
      <c r="E46" s="501"/>
      <c r="F46" s="501"/>
      <c r="G46" s="501"/>
      <c r="H46" s="501"/>
      <c r="I46" s="502"/>
      <c r="J46" s="139"/>
      <c r="K46" s="254"/>
      <c r="L46" s="429" t="s">
        <v>120</v>
      </c>
      <c r="M46" s="257" t="str">
        <f>IF(LEN($C$5)&lt;=1,
    "",
    IF(
        OR($C$5="Overige (zorg-)instellingen",$C$5="Onderneming"),
        IF(Basisgegevens!$C$5="Ja",
            IFERROR(
                INDEX(Hulpsheets!$AO$3:$AR$18,
                    MATCH($C$9,Hulpsheets!$AN$3:$AN$18,0),
                    MATCH($C$6,Hulpsheets!$AO$3:$AR$3,0)
                ),
                ""
            ),
            IFERROR(
                INDEX(Hulpsheets!$AH$3:$AK$18,
                    MATCH($C$9,Hulpsheets!$AG$3:$AG$18,0),
                    MATCH($C$6,Hulpsheets!$AH$3:$AK$3,0)
                ),
                ""
            )
        ),
        IF($L46="Niet-economische activiteit",
            100%,
            IF(Basisgegevens!$C$5="Ja",
                IFERROR(
                    INDEX(Hulpsheets!$AO$3:$AR$18,
                        MATCH($C$9,Hulpsheets!$AN$3:$AN$18,0),
                        MATCH($C$6,Hulpsheets!$AO$3:$AR$3,0)
                    ),
                    ""
                ),
                IFERROR(
                    INDEX(Hulpsheets!$AH$3:$AK$18,
                        MATCH($C$9,Hulpsheets!$AG$3:$AG$18,0),
                        MATCH($C$6,Hulpsheets!$AH$3:$AK$3,0)
                    ),
                    ""
                )
            )
        )
    )
)</f>
        <v/>
      </c>
      <c r="N46" s="397">
        <f t="shared" si="13"/>
        <v>0</v>
      </c>
      <c r="O46" s="77" t="str">
        <f t="shared" si="17"/>
        <v/>
      </c>
      <c r="P46" s="81" t="str">
        <f t="shared" si="18"/>
        <v/>
      </c>
      <c r="R46" s="404"/>
      <c r="S46" s="403" t="str">
        <f t="shared" si="19"/>
        <v/>
      </c>
      <c r="T46" s="130" t="str">
        <f t="shared" si="20"/>
        <v/>
      </c>
      <c r="U46" s="70"/>
      <c r="V46" s="404"/>
      <c r="W46" s="70"/>
      <c r="X46" s="404"/>
      <c r="Z46" s="407" t="str">
        <f t="shared" si="21"/>
        <v/>
      </c>
      <c r="AA46" s="130" t="str">
        <f t="shared" si="14"/>
        <v/>
      </c>
      <c r="AB46" s="407" t="str">
        <f t="shared" si="15"/>
        <v/>
      </c>
      <c r="AC46" s="130" t="str">
        <f t="shared" si="16"/>
        <v/>
      </c>
      <c r="AD46" s="461"/>
    </row>
    <row r="47" spans="1:30" x14ac:dyDescent="0.2">
      <c r="A47" s="6"/>
      <c r="B47" s="500"/>
      <c r="C47" s="501"/>
      <c r="D47" s="501"/>
      <c r="E47" s="501"/>
      <c r="F47" s="501"/>
      <c r="G47" s="501"/>
      <c r="H47" s="501"/>
      <c r="I47" s="502"/>
      <c r="J47" s="139"/>
      <c r="K47" s="254"/>
      <c r="L47" s="429" t="s">
        <v>120</v>
      </c>
      <c r="M47" s="257" t="str">
        <f>IF(LEN($C$5)&lt;=1,
    "",
    IF(
        OR($C$5="Overige (zorg-)instellingen",$C$5="Onderneming"),
        IF(Basisgegevens!$C$5="Ja",
            IFERROR(
                INDEX(Hulpsheets!$AO$3:$AR$18,
                    MATCH($C$9,Hulpsheets!$AN$3:$AN$18,0),
                    MATCH($C$6,Hulpsheets!$AO$3:$AR$3,0)
                ),
                ""
            ),
            IFERROR(
                INDEX(Hulpsheets!$AH$3:$AK$18,
                    MATCH($C$9,Hulpsheets!$AG$3:$AG$18,0),
                    MATCH($C$6,Hulpsheets!$AH$3:$AK$3,0)
                ),
                ""
            )
        ),
        IF($L47="Niet-economische activiteit",
            100%,
            IF(Basisgegevens!$C$5="Ja",
                IFERROR(
                    INDEX(Hulpsheets!$AO$3:$AR$18,
                        MATCH($C$9,Hulpsheets!$AN$3:$AN$18,0),
                        MATCH($C$6,Hulpsheets!$AO$3:$AR$3,0)
                    ),
                    ""
                ),
                IFERROR(
                    INDEX(Hulpsheets!$AH$3:$AK$18,
                        MATCH($C$9,Hulpsheets!$AG$3:$AG$18,0),
                        MATCH($C$6,Hulpsheets!$AH$3:$AK$3,0)
                    ),
                    ""
                )
            )
        )
    )
)</f>
        <v/>
      </c>
      <c r="N47" s="397">
        <f t="shared" si="13"/>
        <v>0</v>
      </c>
      <c r="O47" s="77" t="str">
        <f t="shared" si="17"/>
        <v/>
      </c>
      <c r="P47" s="81" t="str">
        <f t="shared" si="18"/>
        <v/>
      </c>
      <c r="R47" s="404"/>
      <c r="S47" s="403" t="str">
        <f t="shared" si="19"/>
        <v/>
      </c>
      <c r="T47" s="130" t="str">
        <f t="shared" si="20"/>
        <v/>
      </c>
      <c r="U47" s="70"/>
      <c r="V47" s="404"/>
      <c r="W47" s="70"/>
      <c r="X47" s="404"/>
      <c r="Z47" s="407" t="str">
        <f t="shared" si="21"/>
        <v/>
      </c>
      <c r="AA47" s="130" t="str">
        <f t="shared" si="14"/>
        <v/>
      </c>
      <c r="AB47" s="407" t="str">
        <f t="shared" si="15"/>
        <v/>
      </c>
      <c r="AC47" s="130" t="str">
        <f t="shared" si="16"/>
        <v/>
      </c>
      <c r="AD47" s="461"/>
    </row>
    <row r="48" spans="1:30" x14ac:dyDescent="0.2">
      <c r="A48" s="6"/>
      <c r="B48" s="500"/>
      <c r="C48" s="501"/>
      <c r="D48" s="501"/>
      <c r="E48" s="501"/>
      <c r="F48" s="501"/>
      <c r="G48" s="501"/>
      <c r="H48" s="501"/>
      <c r="I48" s="502"/>
      <c r="J48" s="139"/>
      <c r="K48" s="254"/>
      <c r="L48" s="429" t="s">
        <v>120</v>
      </c>
      <c r="M48" s="257" t="str">
        <f>IF(LEN($C$5)&lt;=1,
    "",
    IF(
        OR($C$5="Overige (zorg-)instellingen",$C$5="Onderneming"),
        IF(Basisgegevens!$C$5="Ja",
            IFERROR(
                INDEX(Hulpsheets!$AO$3:$AR$18,
                    MATCH($C$9,Hulpsheets!$AN$3:$AN$18,0),
                    MATCH($C$6,Hulpsheets!$AO$3:$AR$3,0)
                ),
                ""
            ),
            IFERROR(
                INDEX(Hulpsheets!$AH$3:$AK$18,
                    MATCH($C$9,Hulpsheets!$AG$3:$AG$18,0),
                    MATCH($C$6,Hulpsheets!$AH$3:$AK$3,0)
                ),
                ""
            )
        ),
        IF($L48="Niet-economische activiteit",
            100%,
            IF(Basisgegevens!$C$5="Ja",
                IFERROR(
                    INDEX(Hulpsheets!$AO$3:$AR$18,
                        MATCH($C$9,Hulpsheets!$AN$3:$AN$18,0),
                        MATCH($C$6,Hulpsheets!$AO$3:$AR$3,0)
                    ),
                    ""
                ),
                IFERROR(
                    INDEX(Hulpsheets!$AH$3:$AK$18,
                        MATCH($C$9,Hulpsheets!$AG$3:$AG$18,0),
                        MATCH($C$6,Hulpsheets!$AH$3:$AK$3,0)
                    ),
                    ""
                )
            )
        )
    )
)</f>
        <v/>
      </c>
      <c r="N48" s="397">
        <f t="shared" si="13"/>
        <v>0</v>
      </c>
      <c r="O48" s="77" t="str">
        <f t="shared" si="17"/>
        <v/>
      </c>
      <c r="P48" s="81" t="str">
        <f t="shared" si="18"/>
        <v/>
      </c>
      <c r="R48" s="404"/>
      <c r="S48" s="403" t="str">
        <f t="shared" si="19"/>
        <v/>
      </c>
      <c r="T48" s="130" t="str">
        <f t="shared" si="20"/>
        <v/>
      </c>
      <c r="U48" s="70"/>
      <c r="V48" s="404"/>
      <c r="W48" s="70"/>
      <c r="X48" s="404"/>
      <c r="Z48" s="407" t="str">
        <f t="shared" si="21"/>
        <v/>
      </c>
      <c r="AA48" s="130" t="str">
        <f t="shared" si="14"/>
        <v/>
      </c>
      <c r="AB48" s="407" t="str">
        <f t="shared" si="15"/>
        <v/>
      </c>
      <c r="AC48" s="130" t="str">
        <f t="shared" si="16"/>
        <v/>
      </c>
      <c r="AD48" s="461"/>
    </row>
    <row r="49" spans="1:30" x14ac:dyDescent="0.2">
      <c r="A49" s="6"/>
      <c r="B49" s="500"/>
      <c r="C49" s="501"/>
      <c r="D49" s="501"/>
      <c r="E49" s="501"/>
      <c r="F49" s="501"/>
      <c r="G49" s="501"/>
      <c r="H49" s="501"/>
      <c r="I49" s="502"/>
      <c r="J49" s="139"/>
      <c r="K49" s="254"/>
      <c r="L49" s="429" t="s">
        <v>120</v>
      </c>
      <c r="M49" s="257" t="str">
        <f>IF(LEN($C$5)&lt;=1,
    "",
    IF(
        OR($C$5="Overige (zorg-)instellingen",$C$5="Onderneming"),
        IF(Basisgegevens!$C$5="Ja",
            IFERROR(
                INDEX(Hulpsheets!$AO$3:$AR$18,
                    MATCH($C$9,Hulpsheets!$AN$3:$AN$18,0),
                    MATCH($C$6,Hulpsheets!$AO$3:$AR$3,0)
                ),
                ""
            ),
            IFERROR(
                INDEX(Hulpsheets!$AH$3:$AK$18,
                    MATCH($C$9,Hulpsheets!$AG$3:$AG$18,0),
                    MATCH($C$6,Hulpsheets!$AH$3:$AK$3,0)
                ),
                ""
            )
        ),
        IF($L49="Niet-economische activiteit",
            100%,
            IF(Basisgegevens!$C$5="Ja",
                IFERROR(
                    INDEX(Hulpsheets!$AO$3:$AR$18,
                        MATCH($C$9,Hulpsheets!$AN$3:$AN$18,0),
                        MATCH($C$6,Hulpsheets!$AO$3:$AR$3,0)
                    ),
                    ""
                ),
                IFERROR(
                    INDEX(Hulpsheets!$AH$3:$AK$18,
                        MATCH($C$9,Hulpsheets!$AG$3:$AG$18,0),
                        MATCH($C$6,Hulpsheets!$AH$3:$AK$3,0)
                    ),
                    ""
                )
            )
        )
    )
)</f>
        <v/>
      </c>
      <c r="N49" s="397">
        <f t="shared" si="13"/>
        <v>0</v>
      </c>
      <c r="O49" s="77" t="str">
        <f t="shared" si="17"/>
        <v/>
      </c>
      <c r="P49" s="81" t="str">
        <f t="shared" si="18"/>
        <v/>
      </c>
      <c r="R49" s="404"/>
      <c r="S49" s="403" t="str">
        <f t="shared" si="19"/>
        <v/>
      </c>
      <c r="T49" s="130" t="str">
        <f t="shared" si="20"/>
        <v/>
      </c>
      <c r="U49" s="70"/>
      <c r="V49" s="404"/>
      <c r="W49" s="70"/>
      <c r="X49" s="404"/>
      <c r="Z49" s="407" t="str">
        <f t="shared" si="21"/>
        <v/>
      </c>
      <c r="AA49" s="130" t="str">
        <f t="shared" si="14"/>
        <v/>
      </c>
      <c r="AB49" s="407" t="str">
        <f t="shared" si="15"/>
        <v/>
      </c>
      <c r="AC49" s="130" t="str">
        <f t="shared" si="16"/>
        <v/>
      </c>
      <c r="AD49" s="461"/>
    </row>
    <row r="50" spans="1:30" x14ac:dyDescent="0.2">
      <c r="A50" s="6"/>
      <c r="B50" s="500"/>
      <c r="C50" s="501"/>
      <c r="D50" s="501"/>
      <c r="E50" s="501"/>
      <c r="F50" s="501"/>
      <c r="G50" s="501"/>
      <c r="H50" s="501"/>
      <c r="I50" s="502"/>
      <c r="J50" s="139"/>
      <c r="K50" s="254"/>
      <c r="L50" s="429" t="s">
        <v>120</v>
      </c>
      <c r="M50" s="257" t="str">
        <f>IF(LEN($C$5)&lt;=1,
    "",
    IF(
        OR($C$5="Overige (zorg-)instellingen",$C$5="Onderneming"),
        IF(Basisgegevens!$C$5="Ja",
            IFERROR(
                INDEX(Hulpsheets!$AO$3:$AR$18,
                    MATCH($C$9,Hulpsheets!$AN$3:$AN$18,0),
                    MATCH($C$6,Hulpsheets!$AO$3:$AR$3,0)
                ),
                ""
            ),
            IFERROR(
                INDEX(Hulpsheets!$AH$3:$AK$18,
                    MATCH($C$9,Hulpsheets!$AG$3:$AG$18,0),
                    MATCH($C$6,Hulpsheets!$AH$3:$AK$3,0)
                ),
                ""
            )
        ),
        IF($L50="Niet-economische activiteit",
            100%,
            IF(Basisgegevens!$C$5="Ja",
                IFERROR(
                    INDEX(Hulpsheets!$AO$3:$AR$18,
                        MATCH($C$9,Hulpsheets!$AN$3:$AN$18,0),
                        MATCH($C$6,Hulpsheets!$AO$3:$AR$3,0)
                    ),
                    ""
                ),
                IFERROR(
                    INDEX(Hulpsheets!$AH$3:$AK$18,
                        MATCH($C$9,Hulpsheets!$AG$3:$AG$18,0),
                        MATCH($C$6,Hulpsheets!$AH$3:$AK$3,0)
                    ),
                    ""
                )
            )
        )
    )
)</f>
        <v/>
      </c>
      <c r="N50" s="397">
        <f t="shared" si="13"/>
        <v>0</v>
      </c>
      <c r="O50" s="77" t="str">
        <f t="shared" si="17"/>
        <v/>
      </c>
      <c r="P50" s="81" t="str">
        <f t="shared" si="18"/>
        <v/>
      </c>
      <c r="R50" s="404"/>
      <c r="S50" s="403" t="str">
        <f t="shared" si="19"/>
        <v/>
      </c>
      <c r="T50" s="130" t="str">
        <f t="shared" si="20"/>
        <v/>
      </c>
      <c r="U50" s="70"/>
      <c r="V50" s="404"/>
      <c r="W50" s="70"/>
      <c r="X50" s="404"/>
      <c r="Z50" s="407" t="str">
        <f t="shared" si="21"/>
        <v/>
      </c>
      <c r="AA50" s="130" t="str">
        <f t="shared" si="14"/>
        <v/>
      </c>
      <c r="AB50" s="407" t="str">
        <f t="shared" si="15"/>
        <v/>
      </c>
      <c r="AC50" s="130" t="str">
        <f t="shared" si="16"/>
        <v/>
      </c>
      <c r="AD50" s="461"/>
    </row>
    <row r="51" spans="1:30" x14ac:dyDescent="0.2">
      <c r="A51" s="6"/>
      <c r="B51" s="500"/>
      <c r="C51" s="501"/>
      <c r="D51" s="501"/>
      <c r="E51" s="501"/>
      <c r="F51" s="501"/>
      <c r="G51" s="501"/>
      <c r="H51" s="501"/>
      <c r="I51" s="502"/>
      <c r="J51" s="139"/>
      <c r="K51" s="254"/>
      <c r="L51" s="429" t="s">
        <v>120</v>
      </c>
      <c r="M51" s="257" t="str">
        <f>IF(LEN($C$5)&lt;=1,
    "",
    IF(
        OR($C$5="Overige (zorg-)instellingen",$C$5="Onderneming"),
        IF(Basisgegevens!$C$5="Ja",
            IFERROR(
                INDEX(Hulpsheets!$AO$3:$AR$18,
                    MATCH($C$9,Hulpsheets!$AN$3:$AN$18,0),
                    MATCH($C$6,Hulpsheets!$AO$3:$AR$3,0)
                ),
                ""
            ),
            IFERROR(
                INDEX(Hulpsheets!$AH$3:$AK$18,
                    MATCH($C$9,Hulpsheets!$AG$3:$AG$18,0),
                    MATCH($C$6,Hulpsheets!$AH$3:$AK$3,0)
                ),
                ""
            )
        ),
        IF($L51="Niet-economische activiteit",
            100%,
            IF(Basisgegevens!$C$5="Ja",
                IFERROR(
                    INDEX(Hulpsheets!$AO$3:$AR$18,
                        MATCH($C$9,Hulpsheets!$AN$3:$AN$18,0),
                        MATCH($C$6,Hulpsheets!$AO$3:$AR$3,0)
                    ),
                    ""
                ),
                IFERROR(
                    INDEX(Hulpsheets!$AH$3:$AK$18,
                        MATCH($C$9,Hulpsheets!$AG$3:$AG$18,0),
                        MATCH($C$6,Hulpsheets!$AH$3:$AK$3,0)
                    ),
                    ""
                )
            )
        )
    )
)</f>
        <v/>
      </c>
      <c r="N51" s="397">
        <f t="shared" si="13"/>
        <v>0</v>
      </c>
      <c r="O51" s="77" t="str">
        <f t="shared" si="17"/>
        <v/>
      </c>
      <c r="P51" s="81" t="str">
        <f t="shared" si="18"/>
        <v/>
      </c>
      <c r="R51" s="404"/>
      <c r="S51" s="403" t="str">
        <f t="shared" si="19"/>
        <v/>
      </c>
      <c r="T51" s="130" t="str">
        <f t="shared" si="20"/>
        <v/>
      </c>
      <c r="U51" s="70"/>
      <c r="V51" s="404"/>
      <c r="W51" s="70"/>
      <c r="X51" s="404"/>
      <c r="Z51" s="407" t="str">
        <f t="shared" si="21"/>
        <v/>
      </c>
      <c r="AA51" s="130" t="str">
        <f t="shared" si="14"/>
        <v/>
      </c>
      <c r="AB51" s="407" t="str">
        <f t="shared" si="15"/>
        <v/>
      </c>
      <c r="AC51" s="130" t="str">
        <f t="shared" si="16"/>
        <v/>
      </c>
      <c r="AD51" s="461"/>
    </row>
    <row r="52" spans="1:30" x14ac:dyDescent="0.2">
      <c r="A52" s="6"/>
      <c r="B52" s="500"/>
      <c r="C52" s="501"/>
      <c r="D52" s="501"/>
      <c r="E52" s="501"/>
      <c r="F52" s="501"/>
      <c r="G52" s="501"/>
      <c r="H52" s="501"/>
      <c r="I52" s="502"/>
      <c r="J52" s="139"/>
      <c r="K52" s="254"/>
      <c r="L52" s="429" t="s">
        <v>120</v>
      </c>
      <c r="M52" s="257" t="str">
        <f>IF(LEN($C$5)&lt;=1,
    "",
    IF(
        OR($C$5="Overige (zorg-)instellingen",$C$5="Onderneming"),
        IF(Basisgegevens!$C$5="Ja",
            IFERROR(
                INDEX(Hulpsheets!$AO$3:$AR$18,
                    MATCH($C$9,Hulpsheets!$AN$3:$AN$18,0),
                    MATCH($C$6,Hulpsheets!$AO$3:$AR$3,0)
                ),
                ""
            ),
            IFERROR(
                INDEX(Hulpsheets!$AH$3:$AK$18,
                    MATCH($C$9,Hulpsheets!$AG$3:$AG$18,0),
                    MATCH($C$6,Hulpsheets!$AH$3:$AK$3,0)
                ),
                ""
            )
        ),
        IF($L52="Niet-economische activiteit",
            100%,
            IF(Basisgegevens!$C$5="Ja",
                IFERROR(
                    INDEX(Hulpsheets!$AO$3:$AR$18,
                        MATCH($C$9,Hulpsheets!$AN$3:$AN$18,0),
                        MATCH($C$6,Hulpsheets!$AO$3:$AR$3,0)
                    ),
                    ""
                ),
                IFERROR(
                    INDEX(Hulpsheets!$AH$3:$AK$18,
                        MATCH($C$9,Hulpsheets!$AG$3:$AG$18,0),
                        MATCH($C$6,Hulpsheets!$AH$3:$AK$3,0)
                    ),
                    ""
                )
            )
        )
    )
)</f>
        <v/>
      </c>
      <c r="N52" s="397">
        <f t="shared" si="13"/>
        <v>0</v>
      </c>
      <c r="O52" s="77" t="str">
        <f t="shared" si="17"/>
        <v/>
      </c>
      <c r="P52" s="81" t="str">
        <f t="shared" si="18"/>
        <v/>
      </c>
      <c r="R52" s="404"/>
      <c r="S52" s="403" t="str">
        <f t="shared" si="19"/>
        <v/>
      </c>
      <c r="T52" s="130" t="str">
        <f t="shared" si="20"/>
        <v/>
      </c>
      <c r="U52" s="70"/>
      <c r="V52" s="404"/>
      <c r="W52" s="70"/>
      <c r="X52" s="404"/>
      <c r="Z52" s="407" t="str">
        <f t="shared" si="21"/>
        <v/>
      </c>
      <c r="AA52" s="130" t="str">
        <f t="shared" si="14"/>
        <v/>
      </c>
      <c r="AB52" s="407" t="str">
        <f t="shared" si="15"/>
        <v/>
      </c>
      <c r="AC52" s="130" t="str">
        <f t="shared" si="16"/>
        <v/>
      </c>
      <c r="AD52" s="461"/>
    </row>
    <row r="53" spans="1:30" x14ac:dyDescent="0.2">
      <c r="A53" s="6"/>
      <c r="B53" s="500"/>
      <c r="C53" s="501"/>
      <c r="D53" s="501"/>
      <c r="E53" s="501"/>
      <c r="F53" s="501"/>
      <c r="G53" s="501"/>
      <c r="H53" s="501"/>
      <c r="I53" s="502"/>
      <c r="J53" s="139"/>
      <c r="K53" s="254"/>
      <c r="L53" s="429" t="s">
        <v>120</v>
      </c>
      <c r="M53" s="257" t="str">
        <f>IF(LEN($C$5)&lt;=1,
    "",
    IF(
        OR($C$5="Overige (zorg-)instellingen",$C$5="Onderneming"),
        IF(Basisgegevens!$C$5="Ja",
            IFERROR(
                INDEX(Hulpsheets!$AO$3:$AR$18,
                    MATCH($C$9,Hulpsheets!$AN$3:$AN$18,0),
                    MATCH($C$6,Hulpsheets!$AO$3:$AR$3,0)
                ),
                ""
            ),
            IFERROR(
                INDEX(Hulpsheets!$AH$3:$AK$18,
                    MATCH($C$9,Hulpsheets!$AG$3:$AG$18,0),
                    MATCH($C$6,Hulpsheets!$AH$3:$AK$3,0)
                ),
                ""
            )
        ),
        IF($L53="Niet-economische activiteit",
            100%,
            IF(Basisgegevens!$C$5="Ja",
                IFERROR(
                    INDEX(Hulpsheets!$AO$3:$AR$18,
                        MATCH($C$9,Hulpsheets!$AN$3:$AN$18,0),
                        MATCH($C$6,Hulpsheets!$AO$3:$AR$3,0)
                    ),
                    ""
                ),
                IFERROR(
                    INDEX(Hulpsheets!$AH$3:$AK$18,
                        MATCH($C$9,Hulpsheets!$AG$3:$AG$18,0),
                        MATCH($C$6,Hulpsheets!$AH$3:$AK$3,0)
                    ),
                    ""
                )
            )
        )
    )
)</f>
        <v/>
      </c>
      <c r="N53" s="397">
        <f t="shared" si="13"/>
        <v>0</v>
      </c>
      <c r="O53" s="77" t="str">
        <f t="shared" si="17"/>
        <v/>
      </c>
      <c r="P53" s="81" t="str">
        <f t="shared" si="18"/>
        <v/>
      </c>
      <c r="R53" s="404"/>
      <c r="S53" s="403" t="str">
        <f t="shared" si="19"/>
        <v/>
      </c>
      <c r="T53" s="130" t="str">
        <f t="shared" si="20"/>
        <v/>
      </c>
      <c r="U53" s="70"/>
      <c r="V53" s="404"/>
      <c r="W53" s="70"/>
      <c r="X53" s="404"/>
      <c r="Z53" s="407" t="str">
        <f t="shared" si="21"/>
        <v/>
      </c>
      <c r="AA53" s="130" t="str">
        <f t="shared" si="14"/>
        <v/>
      </c>
      <c r="AB53" s="407" t="str">
        <f t="shared" si="15"/>
        <v/>
      </c>
      <c r="AC53" s="130" t="str">
        <f t="shared" si="16"/>
        <v/>
      </c>
      <c r="AD53" s="461"/>
    </row>
    <row r="54" spans="1:30" x14ac:dyDescent="0.2">
      <c r="A54" s="6"/>
      <c r="B54" s="500"/>
      <c r="C54" s="501"/>
      <c r="D54" s="501"/>
      <c r="E54" s="501"/>
      <c r="F54" s="501"/>
      <c r="G54" s="501"/>
      <c r="H54" s="501"/>
      <c r="I54" s="502"/>
      <c r="J54" s="139"/>
      <c r="K54" s="254"/>
      <c r="L54" s="429" t="s">
        <v>120</v>
      </c>
      <c r="M54" s="257" t="str">
        <f>IF(LEN($C$5)&lt;=1,
    "",
    IF(
        OR($C$5="Overige (zorg-)instellingen",$C$5="Onderneming"),
        IF(Basisgegevens!$C$5="Ja",
            IFERROR(
                INDEX(Hulpsheets!$AO$3:$AR$18,
                    MATCH($C$9,Hulpsheets!$AN$3:$AN$18,0),
                    MATCH($C$6,Hulpsheets!$AO$3:$AR$3,0)
                ),
                ""
            ),
            IFERROR(
                INDEX(Hulpsheets!$AH$3:$AK$18,
                    MATCH($C$9,Hulpsheets!$AG$3:$AG$18,0),
                    MATCH($C$6,Hulpsheets!$AH$3:$AK$3,0)
                ),
                ""
            )
        ),
        IF($L54="Niet-economische activiteit",
            100%,
            IF(Basisgegevens!$C$5="Ja",
                IFERROR(
                    INDEX(Hulpsheets!$AO$3:$AR$18,
                        MATCH($C$9,Hulpsheets!$AN$3:$AN$18,0),
                        MATCH($C$6,Hulpsheets!$AO$3:$AR$3,0)
                    ),
                    ""
                ),
                IFERROR(
                    INDEX(Hulpsheets!$AH$3:$AK$18,
                        MATCH($C$9,Hulpsheets!$AG$3:$AG$18,0),
                        MATCH($C$6,Hulpsheets!$AH$3:$AK$3,0)
                    ),
                    ""
                )
            )
        )
    )
)</f>
        <v/>
      </c>
      <c r="N54" s="397">
        <f t="shared" si="13"/>
        <v>0</v>
      </c>
      <c r="O54" s="77" t="str">
        <f t="shared" si="17"/>
        <v/>
      </c>
      <c r="P54" s="81" t="str">
        <f t="shared" si="18"/>
        <v/>
      </c>
      <c r="R54" s="404"/>
      <c r="S54" s="403" t="str">
        <f t="shared" si="19"/>
        <v/>
      </c>
      <c r="T54" s="130" t="str">
        <f t="shared" si="20"/>
        <v/>
      </c>
      <c r="U54" s="70"/>
      <c r="V54" s="404"/>
      <c r="W54" s="70"/>
      <c r="X54" s="404"/>
      <c r="Z54" s="407" t="str">
        <f t="shared" si="21"/>
        <v/>
      </c>
      <c r="AA54" s="130" t="str">
        <f t="shared" si="14"/>
        <v/>
      </c>
      <c r="AB54" s="407" t="str">
        <f t="shared" si="15"/>
        <v/>
      </c>
      <c r="AC54" s="130" t="str">
        <f t="shared" si="16"/>
        <v/>
      </c>
      <c r="AD54" s="461"/>
    </row>
    <row r="55" spans="1:30" x14ac:dyDescent="0.2">
      <c r="A55" s="6"/>
      <c r="B55" s="500"/>
      <c r="C55" s="501"/>
      <c r="D55" s="501"/>
      <c r="E55" s="501"/>
      <c r="F55" s="501"/>
      <c r="G55" s="501"/>
      <c r="H55" s="501"/>
      <c r="I55" s="502"/>
      <c r="J55" s="139"/>
      <c r="K55" s="254"/>
      <c r="L55" s="429" t="s">
        <v>120</v>
      </c>
      <c r="M55" s="257" t="str">
        <f>IF(LEN($C$5)&lt;=1,
    "",
    IF(
        OR($C$5="Overige (zorg-)instellingen",$C$5="Onderneming"),
        IF(Basisgegevens!$C$5="Ja",
            IFERROR(
                INDEX(Hulpsheets!$AO$3:$AR$18,
                    MATCH($C$9,Hulpsheets!$AN$3:$AN$18,0),
                    MATCH($C$6,Hulpsheets!$AO$3:$AR$3,0)
                ),
                ""
            ),
            IFERROR(
                INDEX(Hulpsheets!$AH$3:$AK$18,
                    MATCH($C$9,Hulpsheets!$AG$3:$AG$18,0),
                    MATCH($C$6,Hulpsheets!$AH$3:$AK$3,0)
                ),
                ""
            )
        ),
        IF($L55="Niet-economische activiteit",
            100%,
            IF(Basisgegevens!$C$5="Ja",
                IFERROR(
                    INDEX(Hulpsheets!$AO$3:$AR$18,
                        MATCH($C$9,Hulpsheets!$AN$3:$AN$18,0),
                        MATCH($C$6,Hulpsheets!$AO$3:$AR$3,0)
                    ),
                    ""
                ),
                IFERROR(
                    INDEX(Hulpsheets!$AH$3:$AK$18,
                        MATCH($C$9,Hulpsheets!$AG$3:$AG$18,0),
                        MATCH($C$6,Hulpsheets!$AH$3:$AK$3,0)
                    ),
                    ""
                )
            )
        )
    )
)</f>
        <v/>
      </c>
      <c r="N55" s="397">
        <f t="shared" si="13"/>
        <v>0</v>
      </c>
      <c r="O55" s="77" t="str">
        <f t="shared" si="17"/>
        <v/>
      </c>
      <c r="P55" s="81" t="str">
        <f t="shared" si="18"/>
        <v/>
      </c>
      <c r="R55" s="404"/>
      <c r="S55" s="403" t="str">
        <f t="shared" si="19"/>
        <v/>
      </c>
      <c r="T55" s="130" t="str">
        <f t="shared" si="20"/>
        <v/>
      </c>
      <c r="U55" s="70"/>
      <c r="V55" s="404"/>
      <c r="W55" s="70"/>
      <c r="X55" s="404"/>
      <c r="Z55" s="407" t="str">
        <f t="shared" si="21"/>
        <v/>
      </c>
      <c r="AA55" s="130" t="str">
        <f t="shared" si="14"/>
        <v/>
      </c>
      <c r="AB55" s="407" t="str">
        <f t="shared" si="15"/>
        <v/>
      </c>
      <c r="AC55" s="130" t="str">
        <f t="shared" si="16"/>
        <v/>
      </c>
      <c r="AD55" s="461"/>
    </row>
    <row r="56" spans="1:30" x14ac:dyDescent="0.2">
      <c r="A56" s="6"/>
      <c r="B56" s="500"/>
      <c r="C56" s="501"/>
      <c r="D56" s="501"/>
      <c r="E56" s="501"/>
      <c r="F56" s="501"/>
      <c r="G56" s="501"/>
      <c r="H56" s="501"/>
      <c r="I56" s="502"/>
      <c r="J56" s="139"/>
      <c r="K56" s="254"/>
      <c r="L56" s="429" t="s">
        <v>120</v>
      </c>
      <c r="M56" s="257" t="str">
        <f>IF(LEN($C$5)&lt;=1,
    "",
    IF(
        OR($C$5="Overige (zorg-)instellingen",$C$5="Onderneming"),
        IF(Basisgegevens!$C$5="Ja",
            IFERROR(
                INDEX(Hulpsheets!$AO$3:$AR$18,
                    MATCH($C$9,Hulpsheets!$AN$3:$AN$18,0),
                    MATCH($C$6,Hulpsheets!$AO$3:$AR$3,0)
                ),
                ""
            ),
            IFERROR(
                INDEX(Hulpsheets!$AH$3:$AK$18,
                    MATCH($C$9,Hulpsheets!$AG$3:$AG$18,0),
                    MATCH($C$6,Hulpsheets!$AH$3:$AK$3,0)
                ),
                ""
            )
        ),
        IF($L56="Niet-economische activiteit",
            100%,
            IF(Basisgegevens!$C$5="Ja",
                IFERROR(
                    INDEX(Hulpsheets!$AO$3:$AR$18,
                        MATCH($C$9,Hulpsheets!$AN$3:$AN$18,0),
                        MATCH($C$6,Hulpsheets!$AO$3:$AR$3,0)
                    ),
                    ""
                ),
                IFERROR(
                    INDEX(Hulpsheets!$AH$3:$AK$18,
                        MATCH($C$9,Hulpsheets!$AG$3:$AG$18,0),
                        MATCH($C$6,Hulpsheets!$AH$3:$AK$3,0)
                    ),
                    ""
                )
            )
        )
    )
)</f>
        <v/>
      </c>
      <c r="N56" s="397">
        <f t="shared" si="13"/>
        <v>0</v>
      </c>
      <c r="O56" s="77" t="str">
        <f t="shared" si="17"/>
        <v/>
      </c>
      <c r="P56" s="81" t="str">
        <f t="shared" si="18"/>
        <v/>
      </c>
      <c r="R56" s="404"/>
      <c r="S56" s="403" t="str">
        <f t="shared" si="19"/>
        <v/>
      </c>
      <c r="T56" s="130" t="str">
        <f t="shared" si="20"/>
        <v/>
      </c>
      <c r="U56" s="70"/>
      <c r="V56" s="404"/>
      <c r="W56" s="70"/>
      <c r="X56" s="404"/>
      <c r="Z56" s="407" t="str">
        <f t="shared" si="21"/>
        <v/>
      </c>
      <c r="AA56" s="130" t="str">
        <f t="shared" si="14"/>
        <v/>
      </c>
      <c r="AB56" s="407" t="str">
        <f t="shared" si="15"/>
        <v/>
      </c>
      <c r="AC56" s="130" t="str">
        <f t="shared" si="16"/>
        <v/>
      </c>
      <c r="AD56" s="461"/>
    </row>
    <row r="57" spans="1:30" ht="13.5" thickBot="1" x14ac:dyDescent="0.25">
      <c r="A57" s="6"/>
      <c r="B57" s="500"/>
      <c r="C57" s="501"/>
      <c r="D57" s="501"/>
      <c r="E57" s="501"/>
      <c r="F57" s="501"/>
      <c r="G57" s="501"/>
      <c r="H57" s="501"/>
      <c r="I57" s="502"/>
      <c r="J57" s="139"/>
      <c r="K57" s="254"/>
      <c r="L57" s="429" t="s">
        <v>120</v>
      </c>
      <c r="M57" s="257" t="str">
        <f>IF(LEN($C$5)&lt;=1,
    "",
    IF(
        OR($C$5="Overige (zorg-)instellingen",$C$5="Onderneming"),
        IF(Basisgegevens!$C$5="Ja",
            IFERROR(
                INDEX(Hulpsheets!$AO$3:$AR$18,
                    MATCH($C$9,Hulpsheets!$AN$3:$AN$18,0),
                    MATCH($C$6,Hulpsheets!$AO$3:$AR$3,0)
                ),
                ""
            ),
            IFERROR(
                INDEX(Hulpsheets!$AH$3:$AK$18,
                    MATCH($C$9,Hulpsheets!$AG$3:$AG$18,0),
                    MATCH($C$6,Hulpsheets!$AH$3:$AK$3,0)
                ),
                ""
            )
        ),
        IF($L57="Niet-economische activiteit",
            100%,
            IF(Basisgegevens!$C$5="Ja",
                IFERROR(
                    INDEX(Hulpsheets!$AO$3:$AR$18,
                        MATCH($C$9,Hulpsheets!$AN$3:$AN$18,0),
                        MATCH($C$6,Hulpsheets!$AO$3:$AR$3,0)
                    ),
                    ""
                ),
                IFERROR(
                    INDEX(Hulpsheets!$AH$3:$AK$18,
                        MATCH($C$9,Hulpsheets!$AG$3:$AG$18,0),
                        MATCH($C$6,Hulpsheets!$AH$3:$AK$3,0)
                    ),
                    ""
                )
            )
        )
    )
)</f>
        <v/>
      </c>
      <c r="N57" s="397">
        <f t="shared" si="13"/>
        <v>0</v>
      </c>
      <c r="O57" s="77" t="str">
        <f t="shared" si="17"/>
        <v/>
      </c>
      <c r="P57" s="81" t="str">
        <f t="shared" si="18"/>
        <v/>
      </c>
      <c r="R57" s="404"/>
      <c r="S57" s="403" t="str">
        <f t="shared" si="19"/>
        <v/>
      </c>
      <c r="T57" s="130" t="str">
        <f t="shared" si="20"/>
        <v/>
      </c>
      <c r="U57" s="70"/>
      <c r="V57" s="404"/>
      <c r="W57" s="70"/>
      <c r="X57" s="404"/>
      <c r="Z57" s="407" t="str">
        <f t="shared" si="21"/>
        <v/>
      </c>
      <c r="AA57" s="130" t="str">
        <f t="shared" si="14"/>
        <v/>
      </c>
      <c r="AB57" s="407" t="str">
        <f t="shared" si="15"/>
        <v/>
      </c>
      <c r="AC57" s="130" t="str">
        <f t="shared" si="16"/>
        <v/>
      </c>
      <c r="AD57" s="461"/>
    </row>
    <row r="58" spans="1:30" ht="13.5" hidden="1" outlineLevel="1" thickBot="1" x14ac:dyDescent="0.25">
      <c r="A58" s="6"/>
      <c r="B58" s="500"/>
      <c r="C58" s="501"/>
      <c r="D58" s="501"/>
      <c r="E58" s="501"/>
      <c r="F58" s="501"/>
      <c r="G58" s="501"/>
      <c r="H58" s="501"/>
      <c r="I58" s="502"/>
      <c r="J58" s="139"/>
      <c r="K58" s="254"/>
      <c r="L58" s="429" t="s">
        <v>120</v>
      </c>
      <c r="M58" s="257" t="str">
        <f>IF(LEN($C$5)&lt;=1,
    "",
    IF(
        OR($C$5="Overige (zorg-)instellingen",$C$5="Onderneming"),
        IF(Basisgegevens!$C$5="Ja",
            IFERROR(
                INDEX(Hulpsheets!$AO$3:$AR$18,
                    MATCH($C$9,Hulpsheets!$AN$3:$AN$18,0),
                    MATCH($C$6,Hulpsheets!$AO$3:$AR$3,0)
                ),
                ""
            ),
            IFERROR(
                INDEX(Hulpsheets!$AH$3:$AK$18,
                    MATCH($C$9,Hulpsheets!$AG$3:$AG$18,0),
                    MATCH($C$6,Hulpsheets!$AH$3:$AK$3,0)
                ),
                ""
            )
        ),
        IF($L58="Niet-economische activiteit",
            100%,
            IF(Basisgegevens!$C$5="Ja",
                IFERROR(
                    INDEX(Hulpsheets!$AO$3:$AR$18,
                        MATCH($C$9,Hulpsheets!$AN$3:$AN$18,0),
                        MATCH($C$6,Hulpsheets!$AO$3:$AR$3,0)
                    ),
                    ""
                ),
                IFERROR(
                    INDEX(Hulpsheets!$AH$3:$AK$18,
                        MATCH($C$9,Hulpsheets!$AG$3:$AG$18,0),
                        MATCH($C$6,Hulpsheets!$AH$3:$AK$3,0)
                    ),
                    ""
                )
            )
        )
    )
)</f>
        <v/>
      </c>
      <c r="N58" s="397">
        <f t="shared" si="13"/>
        <v>0</v>
      </c>
      <c r="O58" s="77" t="str">
        <f t="shared" si="17"/>
        <v/>
      </c>
      <c r="P58" s="81" t="str">
        <f t="shared" si="18"/>
        <v/>
      </c>
      <c r="R58" s="404"/>
      <c r="S58" s="403" t="str">
        <f t="shared" si="19"/>
        <v/>
      </c>
      <c r="T58" s="130" t="str">
        <f t="shared" si="20"/>
        <v/>
      </c>
      <c r="U58" s="70"/>
      <c r="V58" s="404"/>
      <c r="W58" s="70"/>
      <c r="X58" s="404"/>
      <c r="Z58" s="407" t="str">
        <f t="shared" si="21"/>
        <v/>
      </c>
      <c r="AA58" s="130" t="str">
        <f t="shared" si="14"/>
        <v/>
      </c>
      <c r="AB58" s="407" t="str">
        <f t="shared" si="15"/>
        <v/>
      </c>
      <c r="AC58" s="130" t="str">
        <f t="shared" si="16"/>
        <v/>
      </c>
      <c r="AD58" s="461"/>
    </row>
    <row r="59" spans="1:30" ht="13.5" hidden="1" outlineLevel="1" thickBot="1" x14ac:dyDescent="0.25">
      <c r="A59" s="6"/>
      <c r="B59" s="500"/>
      <c r="C59" s="501"/>
      <c r="D59" s="501"/>
      <c r="E59" s="501"/>
      <c r="F59" s="501"/>
      <c r="G59" s="501"/>
      <c r="H59" s="501"/>
      <c r="I59" s="502"/>
      <c r="J59" s="139"/>
      <c r="K59" s="254"/>
      <c r="L59" s="429" t="s">
        <v>120</v>
      </c>
      <c r="M59" s="257" t="str">
        <f>IF(LEN($C$5)&lt;=1,
    "",
    IF(
        OR($C$5="Overige (zorg-)instellingen",$C$5="Onderneming"),
        IF(Basisgegevens!$C$5="Ja",
            IFERROR(
                INDEX(Hulpsheets!$AO$3:$AR$18,
                    MATCH($C$9,Hulpsheets!$AN$3:$AN$18,0),
                    MATCH($C$6,Hulpsheets!$AO$3:$AR$3,0)
                ),
                ""
            ),
            IFERROR(
                INDEX(Hulpsheets!$AH$3:$AK$18,
                    MATCH($C$9,Hulpsheets!$AG$3:$AG$18,0),
                    MATCH($C$6,Hulpsheets!$AH$3:$AK$3,0)
                ),
                ""
            )
        ),
        IF($L59="Niet-economische activiteit",
            100%,
            IF(Basisgegevens!$C$5="Ja",
                IFERROR(
                    INDEX(Hulpsheets!$AO$3:$AR$18,
                        MATCH($C$9,Hulpsheets!$AN$3:$AN$18,0),
                        MATCH($C$6,Hulpsheets!$AO$3:$AR$3,0)
                    ),
                    ""
                ),
                IFERROR(
                    INDEX(Hulpsheets!$AH$3:$AK$18,
                        MATCH($C$9,Hulpsheets!$AG$3:$AG$18,0),
                        MATCH($C$6,Hulpsheets!$AH$3:$AK$3,0)
                    ),
                    ""
                )
            )
        )
    )
)</f>
        <v/>
      </c>
      <c r="N59" s="397">
        <f t="shared" si="13"/>
        <v>0</v>
      </c>
      <c r="O59" s="77" t="str">
        <f t="shared" si="17"/>
        <v/>
      </c>
      <c r="P59" s="81" t="str">
        <f t="shared" si="18"/>
        <v/>
      </c>
      <c r="R59" s="404"/>
      <c r="S59" s="403" t="str">
        <f t="shared" si="19"/>
        <v/>
      </c>
      <c r="T59" s="130" t="str">
        <f t="shared" si="20"/>
        <v/>
      </c>
      <c r="U59" s="70"/>
      <c r="V59" s="404"/>
      <c r="W59" s="70"/>
      <c r="X59" s="404"/>
      <c r="Z59" s="407" t="str">
        <f t="shared" si="21"/>
        <v/>
      </c>
      <c r="AA59" s="130" t="str">
        <f t="shared" si="14"/>
        <v/>
      </c>
      <c r="AB59" s="407" t="str">
        <f t="shared" si="15"/>
        <v/>
      </c>
      <c r="AC59" s="130" t="str">
        <f t="shared" si="16"/>
        <v/>
      </c>
      <c r="AD59" s="461"/>
    </row>
    <row r="60" spans="1:30" ht="13.5" hidden="1" outlineLevel="1" thickBot="1" x14ac:dyDescent="0.25">
      <c r="A60" s="6"/>
      <c r="B60" s="500"/>
      <c r="C60" s="501"/>
      <c r="D60" s="501"/>
      <c r="E60" s="501"/>
      <c r="F60" s="501"/>
      <c r="G60" s="501"/>
      <c r="H60" s="501"/>
      <c r="I60" s="502"/>
      <c r="J60" s="139"/>
      <c r="K60" s="254"/>
      <c r="L60" s="429" t="s">
        <v>120</v>
      </c>
      <c r="M60" s="257" t="str">
        <f>IF(LEN($C$5)&lt;=1,
    "",
    IF(
        OR($C$5="Overige (zorg-)instellingen",$C$5="Onderneming"),
        IF(Basisgegevens!$C$5="Ja",
            IFERROR(
                INDEX(Hulpsheets!$AO$3:$AR$18,
                    MATCH($C$9,Hulpsheets!$AN$3:$AN$18,0),
                    MATCH($C$6,Hulpsheets!$AO$3:$AR$3,0)
                ),
                ""
            ),
            IFERROR(
                INDEX(Hulpsheets!$AH$3:$AK$18,
                    MATCH($C$9,Hulpsheets!$AG$3:$AG$18,0),
                    MATCH($C$6,Hulpsheets!$AH$3:$AK$3,0)
                ),
                ""
            )
        ),
        IF($L60="Niet-economische activiteit",
            100%,
            IF(Basisgegevens!$C$5="Ja",
                IFERROR(
                    INDEX(Hulpsheets!$AO$3:$AR$18,
                        MATCH($C$9,Hulpsheets!$AN$3:$AN$18,0),
                        MATCH($C$6,Hulpsheets!$AO$3:$AR$3,0)
                    ),
                    ""
                ),
                IFERROR(
                    INDEX(Hulpsheets!$AH$3:$AK$18,
                        MATCH($C$9,Hulpsheets!$AG$3:$AG$18,0),
                        MATCH($C$6,Hulpsheets!$AH$3:$AK$3,0)
                    ),
                    ""
                )
            )
        )
    )
)</f>
        <v/>
      </c>
      <c r="N60" s="397">
        <f t="shared" si="13"/>
        <v>0</v>
      </c>
      <c r="O60" s="77" t="str">
        <f t="shared" si="17"/>
        <v/>
      </c>
      <c r="P60" s="81" t="str">
        <f t="shared" si="18"/>
        <v/>
      </c>
      <c r="R60" s="404"/>
      <c r="S60" s="403" t="str">
        <f t="shared" si="19"/>
        <v/>
      </c>
      <c r="T60" s="130" t="str">
        <f t="shared" si="20"/>
        <v/>
      </c>
      <c r="U60" s="70"/>
      <c r="V60" s="404"/>
      <c r="W60" s="70"/>
      <c r="X60" s="404"/>
      <c r="Z60" s="407" t="str">
        <f t="shared" si="21"/>
        <v/>
      </c>
      <c r="AA60" s="130" t="str">
        <f t="shared" si="14"/>
        <v/>
      </c>
      <c r="AB60" s="407" t="str">
        <f t="shared" si="15"/>
        <v/>
      </c>
      <c r="AC60" s="130" t="str">
        <f t="shared" si="16"/>
        <v/>
      </c>
      <c r="AD60" s="461"/>
    </row>
    <row r="61" spans="1:30" ht="13.5" hidden="1" outlineLevel="1" thickBot="1" x14ac:dyDescent="0.25">
      <c r="A61" s="6"/>
      <c r="B61" s="500"/>
      <c r="C61" s="501"/>
      <c r="D61" s="501"/>
      <c r="E61" s="501"/>
      <c r="F61" s="501"/>
      <c r="G61" s="501"/>
      <c r="H61" s="501"/>
      <c r="I61" s="502"/>
      <c r="J61" s="139"/>
      <c r="K61" s="254"/>
      <c r="L61" s="429" t="s">
        <v>120</v>
      </c>
      <c r="M61" s="257" t="str">
        <f>IF(LEN($C$5)&lt;=1,
    "",
    IF(
        OR($C$5="Overige (zorg-)instellingen",$C$5="Onderneming"),
        IF(Basisgegevens!$C$5="Ja",
            IFERROR(
                INDEX(Hulpsheets!$AO$3:$AR$18,
                    MATCH($C$9,Hulpsheets!$AN$3:$AN$18,0),
                    MATCH($C$6,Hulpsheets!$AO$3:$AR$3,0)
                ),
                ""
            ),
            IFERROR(
                INDEX(Hulpsheets!$AH$3:$AK$18,
                    MATCH($C$9,Hulpsheets!$AG$3:$AG$18,0),
                    MATCH($C$6,Hulpsheets!$AH$3:$AK$3,0)
                ),
                ""
            )
        ),
        IF($L61="Niet-economische activiteit",
            100%,
            IF(Basisgegevens!$C$5="Ja",
                IFERROR(
                    INDEX(Hulpsheets!$AO$3:$AR$18,
                        MATCH($C$9,Hulpsheets!$AN$3:$AN$18,0),
                        MATCH($C$6,Hulpsheets!$AO$3:$AR$3,0)
                    ),
                    ""
                ),
                IFERROR(
                    INDEX(Hulpsheets!$AH$3:$AK$18,
                        MATCH($C$9,Hulpsheets!$AG$3:$AG$18,0),
                        MATCH($C$6,Hulpsheets!$AH$3:$AK$3,0)
                    ),
                    ""
                )
            )
        )
    )
)</f>
        <v/>
      </c>
      <c r="N61" s="397">
        <f t="shared" si="13"/>
        <v>0</v>
      </c>
      <c r="O61" s="77" t="str">
        <f t="shared" si="17"/>
        <v/>
      </c>
      <c r="P61" s="81" t="str">
        <f t="shared" si="18"/>
        <v/>
      </c>
      <c r="R61" s="404"/>
      <c r="S61" s="403" t="str">
        <f t="shared" si="19"/>
        <v/>
      </c>
      <c r="T61" s="130" t="str">
        <f t="shared" si="20"/>
        <v/>
      </c>
      <c r="U61" s="70"/>
      <c r="V61" s="404"/>
      <c r="W61" s="70"/>
      <c r="X61" s="404"/>
      <c r="Z61" s="407" t="str">
        <f t="shared" si="21"/>
        <v/>
      </c>
      <c r="AA61" s="130" t="str">
        <f t="shared" si="14"/>
        <v/>
      </c>
      <c r="AB61" s="407" t="str">
        <f t="shared" si="15"/>
        <v/>
      </c>
      <c r="AC61" s="130" t="str">
        <f t="shared" si="16"/>
        <v/>
      </c>
      <c r="AD61" s="461"/>
    </row>
    <row r="62" spans="1:30" ht="13.5" hidden="1" outlineLevel="1" thickBot="1" x14ac:dyDescent="0.25">
      <c r="A62" s="6"/>
      <c r="B62" s="500"/>
      <c r="C62" s="501"/>
      <c r="D62" s="501"/>
      <c r="E62" s="501"/>
      <c r="F62" s="501"/>
      <c r="G62" s="501"/>
      <c r="H62" s="501"/>
      <c r="I62" s="502"/>
      <c r="J62" s="139"/>
      <c r="K62" s="254"/>
      <c r="L62" s="429" t="s">
        <v>120</v>
      </c>
      <c r="M62" s="257" t="str">
        <f>IF(LEN($C$5)&lt;=1,
    "",
    IF(
        OR($C$5="Overige (zorg-)instellingen",$C$5="Onderneming"),
        IF(Basisgegevens!$C$5="Ja",
            IFERROR(
                INDEX(Hulpsheets!$AO$3:$AR$18,
                    MATCH($C$9,Hulpsheets!$AN$3:$AN$18,0),
                    MATCH($C$6,Hulpsheets!$AO$3:$AR$3,0)
                ),
                ""
            ),
            IFERROR(
                INDEX(Hulpsheets!$AH$3:$AK$18,
                    MATCH($C$9,Hulpsheets!$AG$3:$AG$18,0),
                    MATCH($C$6,Hulpsheets!$AH$3:$AK$3,0)
                ),
                ""
            )
        ),
        IF($L62="Niet-economische activiteit",
            100%,
            IF(Basisgegevens!$C$5="Ja",
                IFERROR(
                    INDEX(Hulpsheets!$AO$3:$AR$18,
                        MATCH($C$9,Hulpsheets!$AN$3:$AN$18,0),
                        MATCH($C$6,Hulpsheets!$AO$3:$AR$3,0)
                    ),
                    ""
                ),
                IFERROR(
                    INDEX(Hulpsheets!$AH$3:$AK$18,
                        MATCH($C$9,Hulpsheets!$AG$3:$AG$18,0),
                        MATCH($C$6,Hulpsheets!$AH$3:$AK$3,0)
                    ),
                    ""
                )
            )
        )
    )
)</f>
        <v/>
      </c>
      <c r="N62" s="397">
        <f t="shared" si="13"/>
        <v>0</v>
      </c>
      <c r="O62" s="77" t="str">
        <f t="shared" si="17"/>
        <v/>
      </c>
      <c r="P62" s="81" t="str">
        <f t="shared" si="18"/>
        <v/>
      </c>
      <c r="R62" s="404"/>
      <c r="S62" s="403" t="str">
        <f t="shared" si="19"/>
        <v/>
      </c>
      <c r="T62" s="130" t="str">
        <f t="shared" si="20"/>
        <v/>
      </c>
      <c r="U62" s="70"/>
      <c r="V62" s="404"/>
      <c r="W62" s="70"/>
      <c r="X62" s="404"/>
      <c r="Z62" s="407" t="str">
        <f t="shared" si="21"/>
        <v/>
      </c>
      <c r="AA62" s="130" t="str">
        <f t="shared" si="14"/>
        <v/>
      </c>
      <c r="AB62" s="407" t="str">
        <f t="shared" si="15"/>
        <v/>
      </c>
      <c r="AC62" s="130" t="str">
        <f t="shared" si="16"/>
        <v/>
      </c>
      <c r="AD62" s="461"/>
    </row>
    <row r="63" spans="1:30" ht="13.5" hidden="1" outlineLevel="1" thickBot="1" x14ac:dyDescent="0.25">
      <c r="A63" s="6"/>
      <c r="B63" s="500"/>
      <c r="C63" s="501"/>
      <c r="D63" s="501"/>
      <c r="E63" s="501"/>
      <c r="F63" s="501"/>
      <c r="G63" s="501"/>
      <c r="H63" s="501"/>
      <c r="I63" s="502"/>
      <c r="J63" s="139"/>
      <c r="K63" s="254"/>
      <c r="L63" s="429" t="s">
        <v>120</v>
      </c>
      <c r="M63" s="257" t="str">
        <f>IF(LEN($C$5)&lt;=1,
    "",
    IF(
        OR($C$5="Overige (zorg-)instellingen",$C$5="Onderneming"),
        IF(Basisgegevens!$C$5="Ja",
            IFERROR(
                INDEX(Hulpsheets!$AO$3:$AR$18,
                    MATCH($C$9,Hulpsheets!$AN$3:$AN$18,0),
                    MATCH($C$6,Hulpsheets!$AO$3:$AR$3,0)
                ),
                ""
            ),
            IFERROR(
                INDEX(Hulpsheets!$AH$3:$AK$18,
                    MATCH($C$9,Hulpsheets!$AG$3:$AG$18,0),
                    MATCH($C$6,Hulpsheets!$AH$3:$AK$3,0)
                ),
                ""
            )
        ),
        IF($L63="Niet-economische activiteit",
            100%,
            IF(Basisgegevens!$C$5="Ja",
                IFERROR(
                    INDEX(Hulpsheets!$AO$3:$AR$18,
                        MATCH($C$9,Hulpsheets!$AN$3:$AN$18,0),
                        MATCH($C$6,Hulpsheets!$AO$3:$AR$3,0)
                    ),
                    ""
                ),
                IFERROR(
                    INDEX(Hulpsheets!$AH$3:$AK$18,
                        MATCH($C$9,Hulpsheets!$AG$3:$AG$18,0),
                        MATCH($C$6,Hulpsheets!$AH$3:$AK$3,0)
                    ),
                    ""
                )
            )
        )
    )
)</f>
        <v/>
      </c>
      <c r="N63" s="397">
        <f t="shared" si="13"/>
        <v>0</v>
      </c>
      <c r="O63" s="77" t="str">
        <f t="shared" si="17"/>
        <v/>
      </c>
      <c r="P63" s="81" t="str">
        <f t="shared" si="18"/>
        <v/>
      </c>
      <c r="R63" s="404"/>
      <c r="S63" s="403" t="str">
        <f t="shared" si="19"/>
        <v/>
      </c>
      <c r="T63" s="130" t="str">
        <f t="shared" si="20"/>
        <v/>
      </c>
      <c r="U63" s="70"/>
      <c r="V63" s="404"/>
      <c r="W63" s="70"/>
      <c r="X63" s="404"/>
      <c r="Z63" s="407" t="str">
        <f t="shared" si="21"/>
        <v/>
      </c>
      <c r="AA63" s="130" t="str">
        <f t="shared" si="14"/>
        <v/>
      </c>
      <c r="AB63" s="407" t="str">
        <f t="shared" si="15"/>
        <v/>
      </c>
      <c r="AC63" s="130" t="str">
        <f t="shared" si="16"/>
        <v/>
      </c>
      <c r="AD63" s="461"/>
    </row>
    <row r="64" spans="1:30" ht="13.5" hidden="1" outlineLevel="1" thickBot="1" x14ac:dyDescent="0.25">
      <c r="A64" s="6"/>
      <c r="B64" s="500"/>
      <c r="C64" s="501"/>
      <c r="D64" s="501"/>
      <c r="E64" s="501"/>
      <c r="F64" s="501"/>
      <c r="G64" s="501"/>
      <c r="H64" s="501"/>
      <c r="I64" s="502"/>
      <c r="J64" s="139"/>
      <c r="K64" s="254"/>
      <c r="L64" s="429" t="s">
        <v>120</v>
      </c>
      <c r="M64" s="257" t="str">
        <f>IF(LEN($C$5)&lt;=1,
    "",
    IF(
        OR($C$5="Overige (zorg-)instellingen",$C$5="Onderneming"),
        IF(Basisgegevens!$C$5="Ja",
            IFERROR(
                INDEX(Hulpsheets!$AO$3:$AR$18,
                    MATCH($C$9,Hulpsheets!$AN$3:$AN$18,0),
                    MATCH($C$6,Hulpsheets!$AO$3:$AR$3,0)
                ),
                ""
            ),
            IFERROR(
                INDEX(Hulpsheets!$AH$3:$AK$18,
                    MATCH($C$9,Hulpsheets!$AG$3:$AG$18,0),
                    MATCH($C$6,Hulpsheets!$AH$3:$AK$3,0)
                ),
                ""
            )
        ),
        IF($L64="Niet-economische activiteit",
            100%,
            IF(Basisgegevens!$C$5="Ja",
                IFERROR(
                    INDEX(Hulpsheets!$AO$3:$AR$18,
                        MATCH($C$9,Hulpsheets!$AN$3:$AN$18,0),
                        MATCH($C$6,Hulpsheets!$AO$3:$AR$3,0)
                    ),
                    ""
                ),
                IFERROR(
                    INDEX(Hulpsheets!$AH$3:$AK$18,
                        MATCH($C$9,Hulpsheets!$AG$3:$AG$18,0),
                        MATCH($C$6,Hulpsheets!$AH$3:$AK$3,0)
                    ),
                    ""
                )
            )
        )
    )
)</f>
        <v/>
      </c>
      <c r="N64" s="397">
        <f t="shared" si="13"/>
        <v>0</v>
      </c>
      <c r="O64" s="77" t="str">
        <f t="shared" si="17"/>
        <v/>
      </c>
      <c r="P64" s="81" t="str">
        <f t="shared" si="18"/>
        <v/>
      </c>
      <c r="R64" s="404"/>
      <c r="S64" s="403" t="str">
        <f t="shared" si="19"/>
        <v/>
      </c>
      <c r="T64" s="130" t="str">
        <f t="shared" si="20"/>
        <v/>
      </c>
      <c r="U64" s="70"/>
      <c r="V64" s="404"/>
      <c r="W64" s="70"/>
      <c r="X64" s="404"/>
      <c r="Z64" s="407" t="str">
        <f t="shared" si="21"/>
        <v/>
      </c>
      <c r="AA64" s="130" t="str">
        <f t="shared" si="14"/>
        <v/>
      </c>
      <c r="AB64" s="407" t="str">
        <f t="shared" si="15"/>
        <v/>
      </c>
      <c r="AC64" s="130" t="str">
        <f t="shared" si="16"/>
        <v/>
      </c>
      <c r="AD64" s="461"/>
    </row>
    <row r="65" spans="1:30" ht="13.5" hidden="1" outlineLevel="1" thickBot="1" x14ac:dyDescent="0.25">
      <c r="A65" s="6"/>
      <c r="B65" s="500"/>
      <c r="C65" s="501"/>
      <c r="D65" s="501"/>
      <c r="E65" s="501"/>
      <c r="F65" s="501"/>
      <c r="G65" s="501"/>
      <c r="H65" s="501"/>
      <c r="I65" s="502"/>
      <c r="J65" s="139"/>
      <c r="K65" s="254"/>
      <c r="L65" s="429" t="s">
        <v>120</v>
      </c>
      <c r="M65" s="257" t="str">
        <f>IF(LEN($C$5)&lt;=1,
    "",
    IF(
        OR($C$5="Overige (zorg-)instellingen",$C$5="Onderneming"),
        IF(Basisgegevens!$C$5="Ja",
            IFERROR(
                INDEX(Hulpsheets!$AO$3:$AR$18,
                    MATCH($C$9,Hulpsheets!$AN$3:$AN$18,0),
                    MATCH($C$6,Hulpsheets!$AO$3:$AR$3,0)
                ),
                ""
            ),
            IFERROR(
                INDEX(Hulpsheets!$AH$3:$AK$18,
                    MATCH($C$9,Hulpsheets!$AG$3:$AG$18,0),
                    MATCH($C$6,Hulpsheets!$AH$3:$AK$3,0)
                ),
                ""
            )
        ),
        IF($L65="Niet-economische activiteit",
            100%,
            IF(Basisgegevens!$C$5="Ja",
                IFERROR(
                    INDEX(Hulpsheets!$AO$3:$AR$18,
                        MATCH($C$9,Hulpsheets!$AN$3:$AN$18,0),
                        MATCH($C$6,Hulpsheets!$AO$3:$AR$3,0)
                    ),
                    ""
                ),
                IFERROR(
                    INDEX(Hulpsheets!$AH$3:$AK$18,
                        MATCH($C$9,Hulpsheets!$AG$3:$AG$18,0),
                        MATCH($C$6,Hulpsheets!$AH$3:$AK$3,0)
                    ),
                    ""
                )
            )
        )
    )
)</f>
        <v/>
      </c>
      <c r="N65" s="397">
        <f t="shared" si="13"/>
        <v>0</v>
      </c>
      <c r="O65" s="77" t="str">
        <f t="shared" si="17"/>
        <v/>
      </c>
      <c r="P65" s="81" t="str">
        <f t="shared" si="18"/>
        <v/>
      </c>
      <c r="R65" s="404"/>
      <c r="S65" s="403" t="str">
        <f t="shared" si="19"/>
        <v/>
      </c>
      <c r="T65" s="130" t="str">
        <f t="shared" si="20"/>
        <v/>
      </c>
      <c r="U65" s="70"/>
      <c r="V65" s="404"/>
      <c r="W65" s="70"/>
      <c r="X65" s="404"/>
      <c r="Z65" s="407" t="str">
        <f t="shared" si="21"/>
        <v/>
      </c>
      <c r="AA65" s="130" t="str">
        <f t="shared" si="14"/>
        <v/>
      </c>
      <c r="AB65" s="407" t="str">
        <f t="shared" si="15"/>
        <v/>
      </c>
      <c r="AC65" s="130" t="str">
        <f t="shared" si="16"/>
        <v/>
      </c>
      <c r="AD65" s="461"/>
    </row>
    <row r="66" spans="1:30" ht="13.5" hidden="1" outlineLevel="1" thickBot="1" x14ac:dyDescent="0.25">
      <c r="A66" s="6"/>
      <c r="B66" s="500"/>
      <c r="C66" s="501"/>
      <c r="D66" s="501"/>
      <c r="E66" s="501"/>
      <c r="F66" s="501"/>
      <c r="G66" s="501"/>
      <c r="H66" s="501"/>
      <c r="I66" s="502"/>
      <c r="J66" s="139"/>
      <c r="K66" s="254"/>
      <c r="L66" s="429" t="s">
        <v>120</v>
      </c>
      <c r="M66" s="257" t="str">
        <f>IF(LEN($C$5)&lt;=1,
    "",
    IF(
        OR($C$5="Overige (zorg-)instellingen",$C$5="Onderneming"),
        IF(Basisgegevens!$C$5="Ja",
            IFERROR(
                INDEX(Hulpsheets!$AO$3:$AR$18,
                    MATCH($C$9,Hulpsheets!$AN$3:$AN$18,0),
                    MATCH($C$6,Hulpsheets!$AO$3:$AR$3,0)
                ),
                ""
            ),
            IFERROR(
                INDEX(Hulpsheets!$AH$3:$AK$18,
                    MATCH($C$9,Hulpsheets!$AG$3:$AG$18,0),
                    MATCH($C$6,Hulpsheets!$AH$3:$AK$3,0)
                ),
                ""
            )
        ),
        IF($L66="Niet-economische activiteit",
            100%,
            IF(Basisgegevens!$C$5="Ja",
                IFERROR(
                    INDEX(Hulpsheets!$AO$3:$AR$18,
                        MATCH($C$9,Hulpsheets!$AN$3:$AN$18,0),
                        MATCH($C$6,Hulpsheets!$AO$3:$AR$3,0)
                    ),
                    ""
                ),
                IFERROR(
                    INDEX(Hulpsheets!$AH$3:$AK$18,
                        MATCH($C$9,Hulpsheets!$AG$3:$AG$18,0),
                        MATCH($C$6,Hulpsheets!$AH$3:$AK$3,0)
                    ),
                    ""
                )
            )
        )
    )
)</f>
        <v/>
      </c>
      <c r="N66" s="397">
        <f t="shared" si="13"/>
        <v>0</v>
      </c>
      <c r="O66" s="77" t="str">
        <f t="shared" si="17"/>
        <v/>
      </c>
      <c r="P66" s="81" t="str">
        <f t="shared" si="18"/>
        <v/>
      </c>
      <c r="R66" s="404"/>
      <c r="S66" s="403" t="str">
        <f t="shared" si="19"/>
        <v/>
      </c>
      <c r="T66" s="130" t="str">
        <f t="shared" si="20"/>
        <v/>
      </c>
      <c r="U66" s="70"/>
      <c r="V66" s="404"/>
      <c r="W66" s="70"/>
      <c r="X66" s="404"/>
      <c r="Z66" s="407" t="str">
        <f t="shared" si="21"/>
        <v/>
      </c>
      <c r="AA66" s="130" t="str">
        <f t="shared" si="14"/>
        <v/>
      </c>
      <c r="AB66" s="407" t="str">
        <f t="shared" si="15"/>
        <v/>
      </c>
      <c r="AC66" s="130" t="str">
        <f t="shared" si="16"/>
        <v/>
      </c>
      <c r="AD66" s="461"/>
    </row>
    <row r="67" spans="1:30" ht="13.5" hidden="1" outlineLevel="1" thickBot="1" x14ac:dyDescent="0.25">
      <c r="A67" s="6"/>
      <c r="B67" s="518"/>
      <c r="C67" s="519"/>
      <c r="D67" s="519"/>
      <c r="E67" s="519"/>
      <c r="F67" s="519"/>
      <c r="G67" s="519"/>
      <c r="H67" s="519"/>
      <c r="I67" s="520"/>
      <c r="J67" s="140"/>
      <c r="K67" s="293"/>
      <c r="L67" s="428" t="s">
        <v>120</v>
      </c>
      <c r="M67" s="427" t="str">
        <f>IF(LEN($C$5)&lt;=1,
    "",
    IF(
        OR($C$5="Overige (zorg-)instellingen",$C$5="Onderneming"),
        IF(Basisgegevens!$C$5="Ja",
            IFERROR(
                INDEX(Hulpsheets!$AO$3:$AR$18,
                    MATCH($C$9,Hulpsheets!$AN$3:$AN$18,0),
                    MATCH($C$6,Hulpsheets!$AO$3:$AR$3,0)
                ),
                ""
            ),
            IFERROR(
                INDEX(Hulpsheets!$AH$3:$AK$18,
                    MATCH($C$9,Hulpsheets!$AG$3:$AG$18,0),
                    MATCH($C$6,Hulpsheets!$AH$3:$AK$3,0)
                ),
                ""
            )
        ),
        IF($L67="Niet-economische activiteit",
            100%,
            IF(Basisgegevens!$C$5="Ja",
                IFERROR(
                    INDEX(Hulpsheets!$AO$3:$AR$18,
                        MATCH($C$9,Hulpsheets!$AN$3:$AN$18,0),
                        MATCH($C$6,Hulpsheets!$AO$3:$AR$3,0)
                    ),
                    ""
                ),
                IFERROR(
                    INDEX(Hulpsheets!$AH$3:$AK$18,
                        MATCH($C$9,Hulpsheets!$AG$3:$AG$18,0),
                        MATCH($C$6,Hulpsheets!$AH$3:$AK$3,0)
                    ),
                    ""
                )
            )
        )
    )
)</f>
        <v/>
      </c>
      <c r="N67" s="397">
        <f t="shared" si="13"/>
        <v>0</v>
      </c>
      <c r="O67" s="87" t="str">
        <f t="shared" si="17"/>
        <v/>
      </c>
      <c r="P67" s="83" t="str">
        <f t="shared" si="18"/>
        <v/>
      </c>
      <c r="R67" s="405"/>
      <c r="S67" s="403" t="str">
        <f t="shared" si="19"/>
        <v/>
      </c>
      <c r="T67" s="365" t="str">
        <f t="shared" si="20"/>
        <v/>
      </c>
      <c r="U67" s="70"/>
      <c r="V67" s="411"/>
      <c r="W67" s="70"/>
      <c r="X67" s="411"/>
      <c r="Z67" s="407" t="str">
        <f>IFERROR($V67*(1-$M67),"")</f>
        <v/>
      </c>
      <c r="AA67" s="365" t="str">
        <f t="shared" si="14"/>
        <v/>
      </c>
      <c r="AB67" s="407" t="str">
        <f t="shared" si="15"/>
        <v/>
      </c>
      <c r="AC67" s="365" t="str">
        <f t="shared" si="16"/>
        <v/>
      </c>
      <c r="AD67" s="461"/>
    </row>
    <row r="68" spans="1:30" ht="13.5" collapsed="1" thickBot="1" x14ac:dyDescent="0.25">
      <c r="A68" s="5"/>
      <c r="B68" s="40"/>
      <c r="C68" s="40"/>
      <c r="D68" s="7"/>
      <c r="E68" s="6"/>
      <c r="F68" s="6"/>
      <c r="G68" s="6"/>
      <c r="H68" s="6"/>
      <c r="I68" s="9"/>
      <c r="J68" s="97"/>
      <c r="L68" s="418" t="s">
        <v>102</v>
      </c>
      <c r="M68" s="78"/>
      <c r="N68" s="101">
        <f>SUM(N43:N67)</f>
        <v>0</v>
      </c>
      <c r="O68" s="101">
        <f>SUM(O43:O67)</f>
        <v>0</v>
      </c>
      <c r="P68" s="101">
        <f>SUM(P43:P67)</f>
        <v>0</v>
      </c>
      <c r="R68" s="439">
        <f>SUM(R43:R67)</f>
        <v>0</v>
      </c>
      <c r="S68" s="102">
        <f>SUM(S43:S67)</f>
        <v>0</v>
      </c>
      <c r="T68" s="102">
        <f>SUM(T43:T67)</f>
        <v>0</v>
      </c>
      <c r="U68" s="100"/>
      <c r="V68" s="364">
        <f>SUM(V43:V67)</f>
        <v>0</v>
      </c>
      <c r="W68" s="70"/>
      <c r="X68" s="364">
        <f>SUM(X43:X67)</f>
        <v>0</v>
      </c>
      <c r="Z68" s="410">
        <f>SUM(Z43:Z67)</f>
        <v>0</v>
      </c>
      <c r="AA68" s="364">
        <f>SUM(AA43:AA67)</f>
        <v>0</v>
      </c>
      <c r="AB68" s="410">
        <f>SUM(AB43:AB67)</f>
        <v>0</v>
      </c>
      <c r="AC68" s="364">
        <f>SUM(AC43:AC67)</f>
        <v>0</v>
      </c>
      <c r="AD68" s="462"/>
    </row>
    <row r="69" spans="1:30" ht="13.5" thickBot="1" x14ac:dyDescent="0.25">
      <c r="B69" s="32"/>
      <c r="C69" s="32"/>
      <c r="D69" s="103"/>
      <c r="E69" s="104"/>
      <c r="F69" s="104"/>
      <c r="G69" s="105"/>
      <c r="H69" s="105"/>
      <c r="I69" s="29"/>
      <c r="J69" s="105"/>
      <c r="K69" s="105"/>
      <c r="L69" s="105"/>
      <c r="M69" s="259"/>
      <c r="N69" s="105"/>
      <c r="O69" s="105"/>
      <c r="P69" s="29"/>
      <c r="Q69" s="29"/>
      <c r="R69" s="29"/>
      <c r="S69" s="29"/>
      <c r="T69" s="29"/>
      <c r="U69" s="29"/>
      <c r="V69" s="29"/>
      <c r="W69" s="29"/>
      <c r="X69" s="29"/>
      <c r="Z69" s="29"/>
      <c r="AA69" s="29"/>
      <c r="AB69" s="29"/>
    </row>
    <row r="70" spans="1:30" ht="15.75" customHeight="1" thickBot="1" x14ac:dyDescent="0.25">
      <c r="B70" s="503" t="s">
        <v>108</v>
      </c>
      <c r="C70" s="503"/>
      <c r="D70" s="503"/>
      <c r="E70" s="503"/>
      <c r="F70" s="29"/>
      <c r="I70" s="29"/>
      <c r="P70" s="29"/>
      <c r="Q70" s="29"/>
      <c r="R70" s="406" t="s">
        <v>87</v>
      </c>
      <c r="S70" s="401"/>
      <c r="T70" s="402"/>
      <c r="U70" s="6"/>
      <c r="V70" s="498" t="s">
        <v>61</v>
      </c>
      <c r="W70" s="6"/>
      <c r="X70" s="498" t="s">
        <v>62</v>
      </c>
      <c r="Z70" s="401"/>
      <c r="AA70" s="402"/>
      <c r="AB70" s="401"/>
      <c r="AC70" s="402"/>
      <c r="AD70" s="460"/>
    </row>
    <row r="71" spans="1:30" ht="13.5" thickBot="1" x14ac:dyDescent="0.25">
      <c r="B71" s="106"/>
      <c r="C71" s="106"/>
      <c r="D71" s="107"/>
      <c r="E71" s="107"/>
      <c r="G71" s="107"/>
      <c r="H71" s="108"/>
      <c r="I71" s="95"/>
      <c r="J71" s="107"/>
      <c r="K71" s="107"/>
      <c r="L71" s="107"/>
      <c r="P71" s="29"/>
      <c r="Q71" s="29"/>
      <c r="R71" s="6"/>
      <c r="S71" s="6"/>
      <c r="T71" s="6"/>
      <c r="U71" s="6"/>
      <c r="V71" s="499"/>
      <c r="W71" s="415"/>
      <c r="X71" s="499"/>
      <c r="Z71" s="6"/>
      <c r="AA71" s="6"/>
      <c r="AB71" s="6"/>
      <c r="AC71" s="97"/>
      <c r="AD71" s="97"/>
    </row>
    <row r="72" spans="1:30" ht="21" customHeight="1" thickBot="1" x14ac:dyDescent="0.25">
      <c r="A72" s="120"/>
      <c r="B72" s="529" t="s">
        <v>109</v>
      </c>
      <c r="C72" s="530"/>
      <c r="D72" s="530"/>
      <c r="E72" s="530"/>
      <c r="F72" s="530"/>
      <c r="G72" s="530"/>
      <c r="H72" s="530"/>
      <c r="I72" s="531"/>
      <c r="J72" s="236" t="s">
        <v>110</v>
      </c>
      <c r="K72" s="236" t="s">
        <v>111</v>
      </c>
      <c r="L72" s="236" t="s">
        <v>235</v>
      </c>
      <c r="M72" s="143" t="s">
        <v>94</v>
      </c>
      <c r="N72" s="237" t="s">
        <v>66</v>
      </c>
      <c r="O72" s="237" t="s">
        <v>95</v>
      </c>
      <c r="P72" s="237" t="s">
        <v>96</v>
      </c>
      <c r="Q72" s="120"/>
      <c r="R72" s="239" t="s">
        <v>68</v>
      </c>
      <c r="S72" s="238" t="s">
        <v>97</v>
      </c>
      <c r="T72" s="238" t="s">
        <v>70</v>
      </c>
      <c r="U72" s="119"/>
      <c r="V72" s="239" t="s">
        <v>68</v>
      </c>
      <c r="W72" s="414"/>
      <c r="X72" s="239" t="s">
        <v>68</v>
      </c>
      <c r="Y72" s="120"/>
      <c r="Z72" s="238" t="s">
        <v>97</v>
      </c>
      <c r="AA72" s="238" t="s">
        <v>70</v>
      </c>
      <c r="AB72" s="238" t="s">
        <v>97</v>
      </c>
      <c r="AC72" s="238" t="s">
        <v>70</v>
      </c>
      <c r="AD72" s="118"/>
    </row>
    <row r="73" spans="1:30" x14ac:dyDescent="0.2">
      <c r="B73" s="516"/>
      <c r="C73" s="517"/>
      <c r="D73" s="517"/>
      <c r="E73" s="517"/>
      <c r="F73" s="517"/>
      <c r="G73" s="517"/>
      <c r="H73" s="517"/>
      <c r="I73" s="517"/>
      <c r="J73" s="71"/>
      <c r="K73" s="253"/>
      <c r="L73" s="429" t="s">
        <v>120</v>
      </c>
      <c r="M73" s="257" t="str">
        <f>IF(LEN($C$5)&lt;=1,
    "",
    IF(
        OR($C$5="Overige (zorg-)instellingen",$C$5="Onderneming"),
        IF(Basisgegevens!$C$5="Ja",
            IFERROR(
                INDEX(Hulpsheets!$AO$3:$AR$18,
                    MATCH($C$9,Hulpsheets!$AN$3:$AN$18,0),
                    MATCH($C$6,Hulpsheets!$AO$3:$AR$3,0)
                ),
                ""
            ),
            IFERROR(
                INDEX(Hulpsheets!$AH$3:$AK$18,
                    MATCH($C$9,Hulpsheets!$AG$3:$AG$18,0),
                    MATCH($C$6,Hulpsheets!$AH$3:$AK$3,0)
                ),
                ""
            )
        ),
        IF($L73="Niet-economische activiteit",
            100%,
            IF(Basisgegevens!$C$5="Ja",
                IFERROR(
                    INDEX(Hulpsheets!$AO$3:$AR$18,
                        MATCH($C$9,Hulpsheets!$AN$3:$AN$18,0),
                        MATCH($C$6,Hulpsheets!$AO$3:$AR$3,0)
                    ),
                    ""
                ),
                IFERROR(
                    INDEX(Hulpsheets!$AH$3:$AK$18,
                        MATCH($C$9,Hulpsheets!$AG$3:$AG$18,0),
                        MATCH($C$6,Hulpsheets!$AH$3:$AK$3,0)
                    ),
                    ""
                )
            )
        )
    )
)</f>
        <v/>
      </c>
      <c r="N73" s="397">
        <f t="shared" ref="N73:N97" si="22">IFERROR(J73*K73,"")</f>
        <v>0</v>
      </c>
      <c r="O73" s="82" t="str">
        <f t="shared" ref="O73:O97" si="23">IFERROR(N73*M73,"")</f>
        <v/>
      </c>
      <c r="P73" s="85" t="str">
        <f t="shared" ref="P73:P97" si="24">IFERROR(N73-O73,"")</f>
        <v/>
      </c>
      <c r="R73" s="404"/>
      <c r="S73" s="403" t="str">
        <f>IFERROR($R73*(1-$M73),"")</f>
        <v/>
      </c>
      <c r="T73" s="130" t="str">
        <f t="shared" ref="T73:T97" si="25">IFERROR(R73-S73,"")</f>
        <v/>
      </c>
      <c r="U73" s="80"/>
      <c r="V73" s="404"/>
      <c r="W73" s="70"/>
      <c r="X73" s="404"/>
      <c r="Z73" s="407" t="str">
        <f>IFERROR($V73*(1-$M73),"")</f>
        <v/>
      </c>
      <c r="AA73" s="130" t="str">
        <f t="shared" ref="AA73:AA97" si="26">IFERROR(V73-Z73,"")</f>
        <v/>
      </c>
      <c r="AB73" s="407" t="str">
        <f t="shared" ref="AB73:AB97" si="27">IFERROR($X73*(1-$M73),"")</f>
        <v/>
      </c>
      <c r="AC73" s="130" t="str">
        <f t="shared" ref="AC73:AC97" si="28">IFERROR(X73-AB73,"")</f>
        <v/>
      </c>
      <c r="AD73" s="461"/>
    </row>
    <row r="74" spans="1:30" x14ac:dyDescent="0.2">
      <c r="B74" s="514"/>
      <c r="C74" s="515"/>
      <c r="D74" s="515"/>
      <c r="E74" s="515"/>
      <c r="F74" s="515"/>
      <c r="G74" s="515"/>
      <c r="H74" s="515"/>
      <c r="I74" s="515"/>
      <c r="J74" s="48"/>
      <c r="K74" s="254"/>
      <c r="L74" s="429" t="s">
        <v>120</v>
      </c>
      <c r="M74" s="257" t="str">
        <f>IF(LEN($C$5)&lt;=1,
    "",
    IF(
        OR($C$5="Overige (zorg-)instellingen",$C$5="Onderneming"),
        IF(Basisgegevens!$C$5="Ja",
            IFERROR(
                INDEX(Hulpsheets!$AO$3:$AR$18,
                    MATCH($C$9,Hulpsheets!$AN$3:$AN$18,0),
                    MATCH($C$6,Hulpsheets!$AO$3:$AR$3,0)
                ),
                ""
            ),
            IFERROR(
                INDEX(Hulpsheets!$AH$3:$AK$18,
                    MATCH($C$9,Hulpsheets!$AG$3:$AG$18,0),
                    MATCH($C$6,Hulpsheets!$AH$3:$AK$3,0)
                ),
                ""
            )
        ),
        IF($L74="Niet-economische activiteit",
            100%,
            IF(Basisgegevens!$C$5="Ja",
                IFERROR(
                    INDEX(Hulpsheets!$AO$3:$AR$18,
                        MATCH($C$9,Hulpsheets!$AN$3:$AN$18,0),
                        MATCH($C$6,Hulpsheets!$AO$3:$AR$3,0)
                    ),
                    ""
                ),
                IFERROR(
                    INDEX(Hulpsheets!$AH$3:$AK$18,
                        MATCH($C$9,Hulpsheets!$AG$3:$AG$18,0),
                        MATCH($C$6,Hulpsheets!$AH$3:$AK$3,0)
                    ),
                    ""
                )
            )
        )
    )
)</f>
        <v/>
      </c>
      <c r="N74" s="397">
        <f t="shared" si="22"/>
        <v>0</v>
      </c>
      <c r="O74" s="77" t="str">
        <f t="shared" si="23"/>
        <v/>
      </c>
      <c r="P74" s="86" t="str">
        <f t="shared" si="24"/>
        <v/>
      </c>
      <c r="R74" s="404"/>
      <c r="S74" s="403" t="str">
        <f t="shared" ref="S74:S97" si="29">IFERROR($R74*(1-$M74),"")</f>
        <v/>
      </c>
      <c r="T74" s="130" t="str">
        <f t="shared" si="25"/>
        <v/>
      </c>
      <c r="U74" s="70"/>
      <c r="V74" s="404"/>
      <c r="W74" s="70"/>
      <c r="X74" s="404"/>
      <c r="Z74" s="407" t="str">
        <f t="shared" ref="Z74:Z97" si="30">IFERROR($V74*(1-$M74),"")</f>
        <v/>
      </c>
      <c r="AA74" s="130" t="str">
        <f t="shared" si="26"/>
        <v/>
      </c>
      <c r="AB74" s="407" t="str">
        <f t="shared" si="27"/>
        <v/>
      </c>
      <c r="AC74" s="130" t="str">
        <f t="shared" si="28"/>
        <v/>
      </c>
      <c r="AD74" s="461"/>
    </row>
    <row r="75" spans="1:30" x14ac:dyDescent="0.2">
      <c r="B75" s="514"/>
      <c r="C75" s="515"/>
      <c r="D75" s="515"/>
      <c r="E75" s="515"/>
      <c r="F75" s="515"/>
      <c r="G75" s="515"/>
      <c r="H75" s="515"/>
      <c r="I75" s="515"/>
      <c r="J75" s="48"/>
      <c r="K75" s="254"/>
      <c r="L75" s="429" t="s">
        <v>120</v>
      </c>
      <c r="M75" s="257" t="str">
        <f>IF(LEN($C$5)&lt;=1,
    "",
    IF(
        OR($C$5="Overige (zorg-)instellingen",$C$5="Onderneming"),
        IF(Basisgegevens!$C$5="Ja",
            IFERROR(
                INDEX(Hulpsheets!$AO$3:$AR$18,
                    MATCH($C$9,Hulpsheets!$AN$3:$AN$18,0),
                    MATCH($C$6,Hulpsheets!$AO$3:$AR$3,0)
                ),
                ""
            ),
            IFERROR(
                INDEX(Hulpsheets!$AH$3:$AK$18,
                    MATCH($C$9,Hulpsheets!$AG$3:$AG$18,0),
                    MATCH($C$6,Hulpsheets!$AH$3:$AK$3,0)
                ),
                ""
            )
        ),
        IF($L75="Niet-economische activiteit",
            100%,
            IF(Basisgegevens!$C$5="Ja",
                IFERROR(
                    INDEX(Hulpsheets!$AO$3:$AR$18,
                        MATCH($C$9,Hulpsheets!$AN$3:$AN$18,0),
                        MATCH($C$6,Hulpsheets!$AO$3:$AR$3,0)
                    ),
                    ""
                ),
                IFERROR(
                    INDEX(Hulpsheets!$AH$3:$AK$18,
                        MATCH($C$9,Hulpsheets!$AG$3:$AG$18,0),
                        MATCH($C$6,Hulpsheets!$AH$3:$AK$3,0)
                    ),
                    ""
                )
            )
        )
    )
)</f>
        <v/>
      </c>
      <c r="N75" s="397">
        <f t="shared" si="22"/>
        <v>0</v>
      </c>
      <c r="O75" s="77" t="str">
        <f t="shared" si="23"/>
        <v/>
      </c>
      <c r="P75" s="86" t="str">
        <f t="shared" si="24"/>
        <v/>
      </c>
      <c r="R75" s="404"/>
      <c r="S75" s="403" t="str">
        <f t="shared" si="29"/>
        <v/>
      </c>
      <c r="T75" s="130" t="str">
        <f t="shared" si="25"/>
        <v/>
      </c>
      <c r="U75" s="70"/>
      <c r="V75" s="404"/>
      <c r="W75" s="70"/>
      <c r="X75" s="404"/>
      <c r="Z75" s="407" t="str">
        <f t="shared" si="30"/>
        <v/>
      </c>
      <c r="AA75" s="130" t="str">
        <f t="shared" si="26"/>
        <v/>
      </c>
      <c r="AB75" s="407" t="str">
        <f t="shared" si="27"/>
        <v/>
      </c>
      <c r="AC75" s="130" t="str">
        <f t="shared" si="28"/>
        <v/>
      </c>
      <c r="AD75" s="461"/>
    </row>
    <row r="76" spans="1:30" x14ac:dyDescent="0.2">
      <c r="B76" s="514"/>
      <c r="C76" s="515"/>
      <c r="D76" s="515"/>
      <c r="E76" s="515"/>
      <c r="F76" s="515"/>
      <c r="G76" s="515"/>
      <c r="H76" s="515"/>
      <c r="I76" s="515"/>
      <c r="J76" s="48"/>
      <c r="K76" s="254"/>
      <c r="L76" s="429" t="s">
        <v>120</v>
      </c>
      <c r="M76" s="257" t="str">
        <f>IF(LEN($C$5)&lt;=1,
    "",
    IF(
        OR($C$5="Overige (zorg-)instellingen",$C$5="Onderneming"),
        IF(Basisgegevens!$C$5="Ja",
            IFERROR(
                INDEX(Hulpsheets!$AO$3:$AR$18,
                    MATCH($C$9,Hulpsheets!$AN$3:$AN$18,0),
                    MATCH($C$6,Hulpsheets!$AO$3:$AR$3,0)
                ),
                ""
            ),
            IFERROR(
                INDEX(Hulpsheets!$AH$3:$AK$18,
                    MATCH($C$9,Hulpsheets!$AG$3:$AG$18,0),
                    MATCH($C$6,Hulpsheets!$AH$3:$AK$3,0)
                ),
                ""
            )
        ),
        IF($L76="Niet-economische activiteit",
            100%,
            IF(Basisgegevens!$C$5="Ja",
                IFERROR(
                    INDEX(Hulpsheets!$AO$3:$AR$18,
                        MATCH($C$9,Hulpsheets!$AN$3:$AN$18,0),
                        MATCH($C$6,Hulpsheets!$AO$3:$AR$3,0)
                    ),
                    ""
                ),
                IFERROR(
                    INDEX(Hulpsheets!$AH$3:$AK$18,
                        MATCH($C$9,Hulpsheets!$AG$3:$AG$18,0),
                        MATCH($C$6,Hulpsheets!$AH$3:$AK$3,0)
                    ),
                    ""
                )
            )
        )
    )
)</f>
        <v/>
      </c>
      <c r="N76" s="397">
        <f t="shared" si="22"/>
        <v>0</v>
      </c>
      <c r="O76" s="77" t="str">
        <f t="shared" si="23"/>
        <v/>
      </c>
      <c r="P76" s="86" t="str">
        <f t="shared" si="24"/>
        <v/>
      </c>
      <c r="R76" s="404"/>
      <c r="S76" s="403" t="str">
        <f t="shared" si="29"/>
        <v/>
      </c>
      <c r="T76" s="130" t="str">
        <f t="shared" si="25"/>
        <v/>
      </c>
      <c r="U76" s="70"/>
      <c r="V76" s="404"/>
      <c r="W76" s="70"/>
      <c r="X76" s="404"/>
      <c r="Z76" s="407" t="str">
        <f t="shared" si="30"/>
        <v/>
      </c>
      <c r="AA76" s="130" t="str">
        <f t="shared" si="26"/>
        <v/>
      </c>
      <c r="AB76" s="407" t="str">
        <f t="shared" si="27"/>
        <v/>
      </c>
      <c r="AC76" s="130" t="str">
        <f t="shared" si="28"/>
        <v/>
      </c>
      <c r="AD76" s="461"/>
    </row>
    <row r="77" spans="1:30" x14ac:dyDescent="0.2">
      <c r="B77" s="500"/>
      <c r="C77" s="501"/>
      <c r="D77" s="501"/>
      <c r="E77" s="501"/>
      <c r="F77" s="501"/>
      <c r="G77" s="501"/>
      <c r="H77" s="501"/>
      <c r="I77" s="502"/>
      <c r="J77" s="48"/>
      <c r="K77" s="254"/>
      <c r="L77" s="429" t="s">
        <v>120</v>
      </c>
      <c r="M77" s="257" t="str">
        <f>IF(LEN($C$5)&lt;=1,
    "",
    IF(
        OR($C$5="Overige (zorg-)instellingen",$C$5="Onderneming"),
        IF(Basisgegevens!$C$5="Ja",
            IFERROR(
                INDEX(Hulpsheets!$AO$3:$AR$18,
                    MATCH($C$9,Hulpsheets!$AN$3:$AN$18,0),
                    MATCH($C$6,Hulpsheets!$AO$3:$AR$3,0)
                ),
                ""
            ),
            IFERROR(
                INDEX(Hulpsheets!$AH$3:$AK$18,
                    MATCH($C$9,Hulpsheets!$AG$3:$AG$18,0),
                    MATCH($C$6,Hulpsheets!$AH$3:$AK$3,0)
                ),
                ""
            )
        ),
        IF($L77="Niet-economische activiteit",
            100%,
            IF(Basisgegevens!$C$5="Ja",
                IFERROR(
                    INDEX(Hulpsheets!$AO$3:$AR$18,
                        MATCH($C$9,Hulpsheets!$AN$3:$AN$18,0),
                        MATCH($C$6,Hulpsheets!$AO$3:$AR$3,0)
                    ),
                    ""
                ),
                IFERROR(
                    INDEX(Hulpsheets!$AH$3:$AK$18,
                        MATCH($C$9,Hulpsheets!$AG$3:$AG$18,0),
                        MATCH($C$6,Hulpsheets!$AH$3:$AK$3,0)
                    ),
                    ""
                )
            )
        )
    )
)</f>
        <v/>
      </c>
      <c r="N77" s="397">
        <f t="shared" si="22"/>
        <v>0</v>
      </c>
      <c r="O77" s="77" t="str">
        <f t="shared" si="23"/>
        <v/>
      </c>
      <c r="P77" s="86" t="str">
        <f t="shared" si="24"/>
        <v/>
      </c>
      <c r="R77" s="404"/>
      <c r="S77" s="403" t="str">
        <f t="shared" si="29"/>
        <v/>
      </c>
      <c r="T77" s="130" t="str">
        <f t="shared" si="25"/>
        <v/>
      </c>
      <c r="U77" s="70"/>
      <c r="V77" s="404"/>
      <c r="W77" s="70"/>
      <c r="X77" s="404"/>
      <c r="Z77" s="407" t="str">
        <f t="shared" si="30"/>
        <v/>
      </c>
      <c r="AA77" s="130" t="str">
        <f t="shared" si="26"/>
        <v/>
      </c>
      <c r="AB77" s="407" t="str">
        <f t="shared" si="27"/>
        <v/>
      </c>
      <c r="AC77" s="130" t="str">
        <f t="shared" si="28"/>
        <v/>
      </c>
      <c r="AD77" s="461"/>
    </row>
    <row r="78" spans="1:30" x14ac:dyDescent="0.2">
      <c r="B78" s="514"/>
      <c r="C78" s="515"/>
      <c r="D78" s="515"/>
      <c r="E78" s="515"/>
      <c r="F78" s="515"/>
      <c r="G78" s="515"/>
      <c r="H78" s="515"/>
      <c r="I78" s="515"/>
      <c r="J78" s="48"/>
      <c r="K78" s="254"/>
      <c r="L78" s="429" t="s">
        <v>120</v>
      </c>
      <c r="M78" s="257" t="str">
        <f>IF(LEN($C$5)&lt;=1,
    "",
    IF(
        OR($C$5="Overige (zorg-)instellingen",$C$5="Onderneming"),
        IF(Basisgegevens!$C$5="Ja",
            IFERROR(
                INDEX(Hulpsheets!$AO$3:$AR$18,
                    MATCH($C$9,Hulpsheets!$AN$3:$AN$18,0),
                    MATCH($C$6,Hulpsheets!$AO$3:$AR$3,0)
                ),
                ""
            ),
            IFERROR(
                INDEX(Hulpsheets!$AH$3:$AK$18,
                    MATCH($C$9,Hulpsheets!$AG$3:$AG$18,0),
                    MATCH($C$6,Hulpsheets!$AH$3:$AK$3,0)
                ),
                ""
            )
        ),
        IF($L78="Niet-economische activiteit",
            100%,
            IF(Basisgegevens!$C$5="Ja",
                IFERROR(
                    INDEX(Hulpsheets!$AO$3:$AR$18,
                        MATCH($C$9,Hulpsheets!$AN$3:$AN$18,0),
                        MATCH($C$6,Hulpsheets!$AO$3:$AR$3,0)
                    ),
                    ""
                ),
                IFERROR(
                    INDEX(Hulpsheets!$AH$3:$AK$18,
                        MATCH($C$9,Hulpsheets!$AG$3:$AG$18,0),
                        MATCH($C$6,Hulpsheets!$AH$3:$AK$3,0)
                    ),
                    ""
                )
            )
        )
    )
)</f>
        <v/>
      </c>
      <c r="N78" s="397">
        <f t="shared" si="22"/>
        <v>0</v>
      </c>
      <c r="O78" s="77" t="str">
        <f t="shared" si="23"/>
        <v/>
      </c>
      <c r="P78" s="86" t="str">
        <f t="shared" si="24"/>
        <v/>
      </c>
      <c r="R78" s="404"/>
      <c r="S78" s="403" t="str">
        <f t="shared" si="29"/>
        <v/>
      </c>
      <c r="T78" s="377" t="str">
        <f t="shared" si="25"/>
        <v/>
      </c>
      <c r="U78" s="70"/>
      <c r="V78" s="404"/>
      <c r="W78" s="70"/>
      <c r="X78" s="404"/>
      <c r="Z78" s="407" t="str">
        <f t="shared" si="30"/>
        <v/>
      </c>
      <c r="AA78" s="130" t="str">
        <f t="shared" si="26"/>
        <v/>
      </c>
      <c r="AB78" s="407" t="str">
        <f t="shared" si="27"/>
        <v/>
      </c>
      <c r="AC78" s="130" t="str">
        <f t="shared" si="28"/>
        <v/>
      </c>
      <c r="AD78" s="461"/>
    </row>
    <row r="79" spans="1:30" x14ac:dyDescent="0.2">
      <c r="B79" s="514"/>
      <c r="C79" s="515"/>
      <c r="D79" s="515"/>
      <c r="E79" s="515"/>
      <c r="F79" s="515"/>
      <c r="G79" s="515"/>
      <c r="H79" s="515"/>
      <c r="I79" s="515"/>
      <c r="J79" s="48"/>
      <c r="K79" s="254"/>
      <c r="L79" s="429" t="s">
        <v>120</v>
      </c>
      <c r="M79" s="257" t="str">
        <f>IF(LEN($C$5)&lt;=1,
    "",
    IF(
        OR($C$5="Overige (zorg-)instellingen",$C$5="Onderneming"),
        IF(Basisgegevens!$C$5="Ja",
            IFERROR(
                INDEX(Hulpsheets!$AO$3:$AR$18,
                    MATCH($C$9,Hulpsheets!$AN$3:$AN$18,0),
                    MATCH($C$6,Hulpsheets!$AO$3:$AR$3,0)
                ),
                ""
            ),
            IFERROR(
                INDEX(Hulpsheets!$AH$3:$AK$18,
                    MATCH($C$9,Hulpsheets!$AG$3:$AG$18,0),
                    MATCH($C$6,Hulpsheets!$AH$3:$AK$3,0)
                ),
                ""
            )
        ),
        IF($L79="Niet-economische activiteit",
            100%,
            IF(Basisgegevens!$C$5="Ja",
                IFERROR(
                    INDEX(Hulpsheets!$AO$3:$AR$18,
                        MATCH($C$9,Hulpsheets!$AN$3:$AN$18,0),
                        MATCH($C$6,Hulpsheets!$AO$3:$AR$3,0)
                    ),
                    ""
                ),
                IFERROR(
                    INDEX(Hulpsheets!$AH$3:$AK$18,
                        MATCH($C$9,Hulpsheets!$AG$3:$AG$18,0),
                        MATCH($C$6,Hulpsheets!$AH$3:$AK$3,0)
                    ),
                    ""
                )
            )
        )
    )
)</f>
        <v/>
      </c>
      <c r="N79" s="397">
        <f t="shared" si="22"/>
        <v>0</v>
      </c>
      <c r="O79" s="77" t="str">
        <f t="shared" si="23"/>
        <v/>
      </c>
      <c r="P79" s="86" t="str">
        <f t="shared" si="24"/>
        <v/>
      </c>
      <c r="R79" s="404"/>
      <c r="S79" s="403" t="str">
        <f t="shared" si="29"/>
        <v/>
      </c>
      <c r="T79" s="377" t="str">
        <f t="shared" si="25"/>
        <v/>
      </c>
      <c r="U79" s="70"/>
      <c r="V79" s="404"/>
      <c r="W79" s="70"/>
      <c r="X79" s="404"/>
      <c r="Z79" s="407" t="str">
        <f t="shared" si="30"/>
        <v/>
      </c>
      <c r="AA79" s="130" t="str">
        <f t="shared" si="26"/>
        <v/>
      </c>
      <c r="AB79" s="407" t="str">
        <f t="shared" si="27"/>
        <v/>
      </c>
      <c r="AC79" s="130" t="str">
        <f t="shared" si="28"/>
        <v/>
      </c>
      <c r="AD79" s="461"/>
    </row>
    <row r="80" spans="1:30" x14ac:dyDescent="0.2">
      <c r="B80" s="500"/>
      <c r="C80" s="501"/>
      <c r="D80" s="501"/>
      <c r="E80" s="501"/>
      <c r="F80" s="501"/>
      <c r="G80" s="501"/>
      <c r="H80" s="501"/>
      <c r="I80" s="502"/>
      <c r="J80" s="48"/>
      <c r="K80" s="254"/>
      <c r="L80" s="429" t="s">
        <v>120</v>
      </c>
      <c r="M80" s="257" t="str">
        <f>IF(LEN($C$5)&lt;=1,
    "",
    IF(
        OR($C$5="Overige (zorg-)instellingen",$C$5="Onderneming"),
        IF(Basisgegevens!$C$5="Ja",
            IFERROR(
                INDEX(Hulpsheets!$AO$3:$AR$18,
                    MATCH($C$9,Hulpsheets!$AN$3:$AN$18,0),
                    MATCH($C$6,Hulpsheets!$AO$3:$AR$3,0)
                ),
                ""
            ),
            IFERROR(
                INDEX(Hulpsheets!$AH$3:$AK$18,
                    MATCH($C$9,Hulpsheets!$AG$3:$AG$18,0),
                    MATCH($C$6,Hulpsheets!$AH$3:$AK$3,0)
                ),
                ""
            )
        ),
        IF($L80="Niet-economische activiteit",
            100%,
            IF(Basisgegevens!$C$5="Ja",
                IFERROR(
                    INDEX(Hulpsheets!$AO$3:$AR$18,
                        MATCH($C$9,Hulpsheets!$AN$3:$AN$18,0),
                        MATCH($C$6,Hulpsheets!$AO$3:$AR$3,0)
                    ),
                    ""
                ),
                IFERROR(
                    INDEX(Hulpsheets!$AH$3:$AK$18,
                        MATCH($C$9,Hulpsheets!$AG$3:$AG$18,0),
                        MATCH($C$6,Hulpsheets!$AH$3:$AK$3,0)
                    ),
                    ""
                )
            )
        )
    )
)</f>
        <v/>
      </c>
      <c r="N80" s="397">
        <f t="shared" si="22"/>
        <v>0</v>
      </c>
      <c r="O80" s="77" t="str">
        <f t="shared" si="23"/>
        <v/>
      </c>
      <c r="P80" s="86" t="str">
        <f t="shared" si="24"/>
        <v/>
      </c>
      <c r="R80" s="404"/>
      <c r="S80" s="403" t="str">
        <f t="shared" si="29"/>
        <v/>
      </c>
      <c r="T80" s="130" t="str">
        <f t="shared" si="25"/>
        <v/>
      </c>
      <c r="U80" s="70"/>
      <c r="V80" s="404"/>
      <c r="W80" s="70"/>
      <c r="X80" s="404"/>
      <c r="Z80" s="407" t="str">
        <f t="shared" si="30"/>
        <v/>
      </c>
      <c r="AA80" s="130" t="str">
        <f t="shared" si="26"/>
        <v/>
      </c>
      <c r="AB80" s="407" t="str">
        <f t="shared" si="27"/>
        <v/>
      </c>
      <c r="AC80" s="130" t="str">
        <f t="shared" si="28"/>
        <v/>
      </c>
      <c r="AD80" s="461"/>
    </row>
    <row r="81" spans="2:30" x14ac:dyDescent="0.2">
      <c r="B81" s="500"/>
      <c r="C81" s="501"/>
      <c r="D81" s="501"/>
      <c r="E81" s="501"/>
      <c r="F81" s="501"/>
      <c r="G81" s="501"/>
      <c r="H81" s="501"/>
      <c r="I81" s="502"/>
      <c r="J81" s="48"/>
      <c r="K81" s="254"/>
      <c r="L81" s="429" t="s">
        <v>120</v>
      </c>
      <c r="M81" s="257" t="str">
        <f>IF(LEN($C$5)&lt;=1,
    "",
    IF(
        OR($C$5="Overige (zorg-)instellingen",$C$5="Onderneming"),
        IF(Basisgegevens!$C$5="Ja",
            IFERROR(
                INDEX(Hulpsheets!$AO$3:$AR$18,
                    MATCH($C$9,Hulpsheets!$AN$3:$AN$18,0),
                    MATCH($C$6,Hulpsheets!$AO$3:$AR$3,0)
                ),
                ""
            ),
            IFERROR(
                INDEX(Hulpsheets!$AH$3:$AK$18,
                    MATCH($C$9,Hulpsheets!$AG$3:$AG$18,0),
                    MATCH($C$6,Hulpsheets!$AH$3:$AK$3,0)
                ),
                ""
            )
        ),
        IF($L81="Niet-economische activiteit",
            100%,
            IF(Basisgegevens!$C$5="Ja",
                IFERROR(
                    INDEX(Hulpsheets!$AO$3:$AR$18,
                        MATCH($C$9,Hulpsheets!$AN$3:$AN$18,0),
                        MATCH($C$6,Hulpsheets!$AO$3:$AR$3,0)
                    ),
                    ""
                ),
                IFERROR(
                    INDEX(Hulpsheets!$AH$3:$AK$18,
                        MATCH($C$9,Hulpsheets!$AG$3:$AG$18,0),
                        MATCH($C$6,Hulpsheets!$AH$3:$AK$3,0)
                    ),
                    ""
                )
            )
        )
    )
)</f>
        <v/>
      </c>
      <c r="N81" s="397">
        <f t="shared" si="22"/>
        <v>0</v>
      </c>
      <c r="O81" s="77" t="str">
        <f t="shared" si="23"/>
        <v/>
      </c>
      <c r="P81" s="86" t="str">
        <f t="shared" si="24"/>
        <v/>
      </c>
      <c r="R81" s="404"/>
      <c r="S81" s="403" t="str">
        <f t="shared" si="29"/>
        <v/>
      </c>
      <c r="T81" s="130" t="str">
        <f t="shared" si="25"/>
        <v/>
      </c>
      <c r="U81" s="70"/>
      <c r="V81" s="404"/>
      <c r="W81" s="70"/>
      <c r="X81" s="404"/>
      <c r="Z81" s="407" t="str">
        <f t="shared" si="30"/>
        <v/>
      </c>
      <c r="AA81" s="130" t="str">
        <f t="shared" si="26"/>
        <v/>
      </c>
      <c r="AB81" s="407" t="str">
        <f t="shared" si="27"/>
        <v/>
      </c>
      <c r="AC81" s="130" t="str">
        <f t="shared" si="28"/>
        <v/>
      </c>
      <c r="AD81" s="461"/>
    </row>
    <row r="82" spans="2:30" x14ac:dyDescent="0.2">
      <c r="B82" s="500"/>
      <c r="C82" s="501"/>
      <c r="D82" s="501"/>
      <c r="E82" s="501"/>
      <c r="F82" s="501"/>
      <c r="G82" s="501"/>
      <c r="H82" s="501"/>
      <c r="I82" s="502"/>
      <c r="J82" s="48"/>
      <c r="K82" s="254"/>
      <c r="L82" s="429" t="s">
        <v>120</v>
      </c>
      <c r="M82" s="257" t="str">
        <f>IF(LEN($C$5)&lt;=1,
    "",
    IF(
        OR($C$5="Overige (zorg-)instellingen",$C$5="Onderneming"),
        IF(Basisgegevens!$C$5="Ja",
            IFERROR(
                INDEX(Hulpsheets!$AO$3:$AR$18,
                    MATCH($C$9,Hulpsheets!$AN$3:$AN$18,0),
                    MATCH($C$6,Hulpsheets!$AO$3:$AR$3,0)
                ),
                ""
            ),
            IFERROR(
                INDEX(Hulpsheets!$AH$3:$AK$18,
                    MATCH($C$9,Hulpsheets!$AG$3:$AG$18,0),
                    MATCH($C$6,Hulpsheets!$AH$3:$AK$3,0)
                ),
                ""
            )
        ),
        IF($L82="Niet-economische activiteit",
            100%,
            IF(Basisgegevens!$C$5="Ja",
                IFERROR(
                    INDEX(Hulpsheets!$AO$3:$AR$18,
                        MATCH($C$9,Hulpsheets!$AN$3:$AN$18,0),
                        MATCH($C$6,Hulpsheets!$AO$3:$AR$3,0)
                    ),
                    ""
                ),
                IFERROR(
                    INDEX(Hulpsheets!$AH$3:$AK$18,
                        MATCH($C$9,Hulpsheets!$AG$3:$AG$18,0),
                        MATCH($C$6,Hulpsheets!$AH$3:$AK$3,0)
                    ),
                    ""
                )
            )
        )
    )
)</f>
        <v/>
      </c>
      <c r="N82" s="397">
        <f t="shared" si="22"/>
        <v>0</v>
      </c>
      <c r="O82" s="77" t="str">
        <f t="shared" si="23"/>
        <v/>
      </c>
      <c r="P82" s="86" t="str">
        <f t="shared" si="24"/>
        <v/>
      </c>
      <c r="R82" s="404"/>
      <c r="S82" s="403" t="str">
        <f t="shared" si="29"/>
        <v/>
      </c>
      <c r="T82" s="130" t="str">
        <f t="shared" si="25"/>
        <v/>
      </c>
      <c r="U82" s="70"/>
      <c r="V82" s="404"/>
      <c r="W82" s="70"/>
      <c r="X82" s="404"/>
      <c r="Z82" s="407" t="str">
        <f t="shared" si="30"/>
        <v/>
      </c>
      <c r="AA82" s="130" t="str">
        <f t="shared" si="26"/>
        <v/>
      </c>
      <c r="AB82" s="407" t="str">
        <f t="shared" si="27"/>
        <v/>
      </c>
      <c r="AC82" s="130" t="str">
        <f t="shared" si="28"/>
        <v/>
      </c>
      <c r="AD82" s="461"/>
    </row>
    <row r="83" spans="2:30" x14ac:dyDescent="0.2">
      <c r="B83" s="500"/>
      <c r="C83" s="501"/>
      <c r="D83" s="501"/>
      <c r="E83" s="501"/>
      <c r="F83" s="501"/>
      <c r="G83" s="501"/>
      <c r="H83" s="501"/>
      <c r="I83" s="502"/>
      <c r="J83" s="48"/>
      <c r="K83" s="254"/>
      <c r="L83" s="429" t="s">
        <v>120</v>
      </c>
      <c r="M83" s="257" t="str">
        <f>IF(LEN($C$5)&lt;=1,
    "",
    IF(
        OR($C$5="Overige (zorg-)instellingen",$C$5="Onderneming"),
        IF(Basisgegevens!$C$5="Ja",
            IFERROR(
                INDEX(Hulpsheets!$AO$3:$AR$18,
                    MATCH($C$9,Hulpsheets!$AN$3:$AN$18,0),
                    MATCH($C$6,Hulpsheets!$AO$3:$AR$3,0)
                ),
                ""
            ),
            IFERROR(
                INDEX(Hulpsheets!$AH$3:$AK$18,
                    MATCH($C$9,Hulpsheets!$AG$3:$AG$18,0),
                    MATCH($C$6,Hulpsheets!$AH$3:$AK$3,0)
                ),
                ""
            )
        ),
        IF($L83="Niet-economische activiteit",
            100%,
            IF(Basisgegevens!$C$5="Ja",
                IFERROR(
                    INDEX(Hulpsheets!$AO$3:$AR$18,
                        MATCH($C$9,Hulpsheets!$AN$3:$AN$18,0),
                        MATCH($C$6,Hulpsheets!$AO$3:$AR$3,0)
                    ),
                    ""
                ),
                IFERROR(
                    INDEX(Hulpsheets!$AH$3:$AK$18,
                        MATCH($C$9,Hulpsheets!$AG$3:$AG$18,0),
                        MATCH($C$6,Hulpsheets!$AH$3:$AK$3,0)
                    ),
                    ""
                )
            )
        )
    )
)</f>
        <v/>
      </c>
      <c r="N83" s="397">
        <f t="shared" si="22"/>
        <v>0</v>
      </c>
      <c r="O83" s="77" t="str">
        <f t="shared" si="23"/>
        <v/>
      </c>
      <c r="P83" s="86" t="str">
        <f t="shared" si="24"/>
        <v/>
      </c>
      <c r="R83" s="404"/>
      <c r="S83" s="403" t="str">
        <f t="shared" si="29"/>
        <v/>
      </c>
      <c r="T83" s="130" t="str">
        <f t="shared" si="25"/>
        <v/>
      </c>
      <c r="U83" s="70"/>
      <c r="V83" s="404"/>
      <c r="W83" s="70"/>
      <c r="X83" s="404"/>
      <c r="Z83" s="407" t="str">
        <f t="shared" si="30"/>
        <v/>
      </c>
      <c r="AA83" s="130" t="str">
        <f t="shared" si="26"/>
        <v/>
      </c>
      <c r="AB83" s="407" t="str">
        <f t="shared" si="27"/>
        <v/>
      </c>
      <c r="AC83" s="130" t="str">
        <f t="shared" si="28"/>
        <v/>
      </c>
      <c r="AD83" s="461"/>
    </row>
    <row r="84" spans="2:30" x14ac:dyDescent="0.2">
      <c r="B84" s="500"/>
      <c r="C84" s="501"/>
      <c r="D84" s="501"/>
      <c r="E84" s="501"/>
      <c r="F84" s="501"/>
      <c r="G84" s="501"/>
      <c r="H84" s="501"/>
      <c r="I84" s="502"/>
      <c r="J84" s="48"/>
      <c r="K84" s="254"/>
      <c r="L84" s="429" t="s">
        <v>120</v>
      </c>
      <c r="M84" s="257" t="str">
        <f>IF(LEN($C$5)&lt;=1,
    "",
    IF(
        OR($C$5="Overige (zorg-)instellingen",$C$5="Onderneming"),
        IF(Basisgegevens!$C$5="Ja",
            IFERROR(
                INDEX(Hulpsheets!$AO$3:$AR$18,
                    MATCH($C$9,Hulpsheets!$AN$3:$AN$18,0),
                    MATCH($C$6,Hulpsheets!$AO$3:$AR$3,0)
                ),
                ""
            ),
            IFERROR(
                INDEX(Hulpsheets!$AH$3:$AK$18,
                    MATCH($C$9,Hulpsheets!$AG$3:$AG$18,0),
                    MATCH($C$6,Hulpsheets!$AH$3:$AK$3,0)
                ),
                ""
            )
        ),
        IF($L84="Niet-economische activiteit",
            100%,
            IF(Basisgegevens!$C$5="Ja",
                IFERROR(
                    INDEX(Hulpsheets!$AO$3:$AR$18,
                        MATCH($C$9,Hulpsheets!$AN$3:$AN$18,0),
                        MATCH($C$6,Hulpsheets!$AO$3:$AR$3,0)
                    ),
                    ""
                ),
                IFERROR(
                    INDEX(Hulpsheets!$AH$3:$AK$18,
                        MATCH($C$9,Hulpsheets!$AG$3:$AG$18,0),
                        MATCH($C$6,Hulpsheets!$AH$3:$AK$3,0)
                    ),
                    ""
                )
            )
        )
    )
)</f>
        <v/>
      </c>
      <c r="N84" s="397">
        <f t="shared" si="22"/>
        <v>0</v>
      </c>
      <c r="O84" s="77" t="str">
        <f t="shared" si="23"/>
        <v/>
      </c>
      <c r="P84" s="86" t="str">
        <f t="shared" si="24"/>
        <v/>
      </c>
      <c r="R84" s="404"/>
      <c r="S84" s="403" t="str">
        <f t="shared" si="29"/>
        <v/>
      </c>
      <c r="T84" s="130" t="str">
        <f t="shared" si="25"/>
        <v/>
      </c>
      <c r="U84" s="70"/>
      <c r="V84" s="404"/>
      <c r="W84" s="70"/>
      <c r="X84" s="404"/>
      <c r="Z84" s="407" t="str">
        <f t="shared" si="30"/>
        <v/>
      </c>
      <c r="AA84" s="130" t="str">
        <f t="shared" si="26"/>
        <v/>
      </c>
      <c r="AB84" s="407" t="str">
        <f t="shared" si="27"/>
        <v/>
      </c>
      <c r="AC84" s="130" t="str">
        <f t="shared" si="28"/>
        <v/>
      </c>
      <c r="AD84" s="461"/>
    </row>
    <row r="85" spans="2:30" x14ac:dyDescent="0.2">
      <c r="B85" s="500"/>
      <c r="C85" s="501"/>
      <c r="D85" s="501"/>
      <c r="E85" s="501"/>
      <c r="F85" s="501"/>
      <c r="G85" s="501"/>
      <c r="H85" s="501"/>
      <c r="I85" s="502"/>
      <c r="J85" s="48"/>
      <c r="K85" s="254"/>
      <c r="L85" s="429" t="s">
        <v>120</v>
      </c>
      <c r="M85" s="257" t="str">
        <f>IF(LEN($C$5)&lt;=1,
    "",
    IF(
        OR($C$5="Overige (zorg-)instellingen",$C$5="Onderneming"),
        IF(Basisgegevens!$C$5="Ja",
            IFERROR(
                INDEX(Hulpsheets!$AO$3:$AR$18,
                    MATCH($C$9,Hulpsheets!$AN$3:$AN$18,0),
                    MATCH($C$6,Hulpsheets!$AO$3:$AR$3,0)
                ),
                ""
            ),
            IFERROR(
                INDEX(Hulpsheets!$AH$3:$AK$18,
                    MATCH($C$9,Hulpsheets!$AG$3:$AG$18,0),
                    MATCH($C$6,Hulpsheets!$AH$3:$AK$3,0)
                ),
                ""
            )
        ),
        IF($L85="Niet-economische activiteit",
            100%,
            IF(Basisgegevens!$C$5="Ja",
                IFERROR(
                    INDEX(Hulpsheets!$AO$3:$AR$18,
                        MATCH($C$9,Hulpsheets!$AN$3:$AN$18,0),
                        MATCH($C$6,Hulpsheets!$AO$3:$AR$3,0)
                    ),
                    ""
                ),
                IFERROR(
                    INDEX(Hulpsheets!$AH$3:$AK$18,
                        MATCH($C$9,Hulpsheets!$AG$3:$AG$18,0),
                        MATCH($C$6,Hulpsheets!$AH$3:$AK$3,0)
                    ),
                    ""
                )
            )
        )
    )
)</f>
        <v/>
      </c>
      <c r="N85" s="397">
        <f t="shared" si="22"/>
        <v>0</v>
      </c>
      <c r="O85" s="77" t="str">
        <f t="shared" si="23"/>
        <v/>
      </c>
      <c r="P85" s="86" t="str">
        <f t="shared" si="24"/>
        <v/>
      </c>
      <c r="R85" s="404"/>
      <c r="S85" s="403" t="str">
        <f t="shared" si="29"/>
        <v/>
      </c>
      <c r="T85" s="130" t="str">
        <f t="shared" si="25"/>
        <v/>
      </c>
      <c r="U85" s="70"/>
      <c r="V85" s="404"/>
      <c r="W85" s="70"/>
      <c r="X85" s="404"/>
      <c r="Z85" s="407" t="str">
        <f t="shared" si="30"/>
        <v/>
      </c>
      <c r="AA85" s="130" t="str">
        <f t="shared" si="26"/>
        <v/>
      </c>
      <c r="AB85" s="407" t="str">
        <f t="shared" si="27"/>
        <v/>
      </c>
      <c r="AC85" s="130" t="str">
        <f t="shared" si="28"/>
        <v/>
      </c>
      <c r="AD85" s="461"/>
    </row>
    <row r="86" spans="2:30" x14ac:dyDescent="0.2">
      <c r="B86" s="500"/>
      <c r="C86" s="501"/>
      <c r="D86" s="501"/>
      <c r="E86" s="501"/>
      <c r="F86" s="501"/>
      <c r="G86" s="501"/>
      <c r="H86" s="501"/>
      <c r="I86" s="502"/>
      <c r="J86" s="48"/>
      <c r="K86" s="254"/>
      <c r="L86" s="429" t="s">
        <v>120</v>
      </c>
      <c r="M86" s="257" t="str">
        <f>IF(LEN($C$5)&lt;=1,
    "",
    IF(
        OR($C$5="Overige (zorg-)instellingen",$C$5="Onderneming"),
        IF(Basisgegevens!$C$5="Ja",
            IFERROR(
                INDEX(Hulpsheets!$AO$3:$AR$18,
                    MATCH($C$9,Hulpsheets!$AN$3:$AN$18,0),
                    MATCH($C$6,Hulpsheets!$AO$3:$AR$3,0)
                ),
                ""
            ),
            IFERROR(
                INDEX(Hulpsheets!$AH$3:$AK$18,
                    MATCH($C$9,Hulpsheets!$AG$3:$AG$18,0),
                    MATCH($C$6,Hulpsheets!$AH$3:$AK$3,0)
                ),
                ""
            )
        ),
        IF($L86="Niet-economische activiteit",
            100%,
            IF(Basisgegevens!$C$5="Ja",
                IFERROR(
                    INDEX(Hulpsheets!$AO$3:$AR$18,
                        MATCH($C$9,Hulpsheets!$AN$3:$AN$18,0),
                        MATCH($C$6,Hulpsheets!$AO$3:$AR$3,0)
                    ),
                    ""
                ),
                IFERROR(
                    INDEX(Hulpsheets!$AH$3:$AK$18,
                        MATCH($C$9,Hulpsheets!$AG$3:$AG$18,0),
                        MATCH($C$6,Hulpsheets!$AH$3:$AK$3,0)
                    ),
                    ""
                )
            )
        )
    )
)</f>
        <v/>
      </c>
      <c r="N86" s="397">
        <f t="shared" si="22"/>
        <v>0</v>
      </c>
      <c r="O86" s="77" t="str">
        <f t="shared" si="23"/>
        <v/>
      </c>
      <c r="P86" s="86" t="str">
        <f t="shared" si="24"/>
        <v/>
      </c>
      <c r="R86" s="404"/>
      <c r="S86" s="403" t="str">
        <f t="shared" si="29"/>
        <v/>
      </c>
      <c r="T86" s="130" t="str">
        <f t="shared" si="25"/>
        <v/>
      </c>
      <c r="U86" s="70"/>
      <c r="V86" s="404"/>
      <c r="W86" s="70"/>
      <c r="X86" s="404"/>
      <c r="Z86" s="407" t="str">
        <f t="shared" si="30"/>
        <v/>
      </c>
      <c r="AA86" s="130" t="str">
        <f t="shared" si="26"/>
        <v/>
      </c>
      <c r="AB86" s="407" t="str">
        <f t="shared" si="27"/>
        <v/>
      </c>
      <c r="AC86" s="130" t="str">
        <f t="shared" si="28"/>
        <v/>
      </c>
      <c r="AD86" s="461"/>
    </row>
    <row r="87" spans="2:30" ht="13.5" thickBot="1" x14ac:dyDescent="0.25">
      <c r="B87" s="500"/>
      <c r="C87" s="501"/>
      <c r="D87" s="501"/>
      <c r="E87" s="501"/>
      <c r="F87" s="501"/>
      <c r="G87" s="501"/>
      <c r="H87" s="501"/>
      <c r="I87" s="502"/>
      <c r="J87" s="48"/>
      <c r="K87" s="254"/>
      <c r="L87" s="429" t="s">
        <v>120</v>
      </c>
      <c r="M87" s="257" t="str">
        <f>IF(LEN($C$5)&lt;=1,
    "",
    IF(
        OR($C$5="Overige (zorg-)instellingen",$C$5="Onderneming"),
        IF(Basisgegevens!$C$5="Ja",
            IFERROR(
                INDEX(Hulpsheets!$AO$3:$AR$18,
                    MATCH($C$9,Hulpsheets!$AN$3:$AN$18,0),
                    MATCH($C$6,Hulpsheets!$AO$3:$AR$3,0)
                ),
                ""
            ),
            IFERROR(
                INDEX(Hulpsheets!$AH$3:$AK$18,
                    MATCH($C$9,Hulpsheets!$AG$3:$AG$18,0),
                    MATCH($C$6,Hulpsheets!$AH$3:$AK$3,0)
                ),
                ""
            )
        ),
        IF($L87="Niet-economische activiteit",
            100%,
            IF(Basisgegevens!$C$5="Ja",
                IFERROR(
                    INDEX(Hulpsheets!$AO$3:$AR$18,
                        MATCH($C$9,Hulpsheets!$AN$3:$AN$18,0),
                        MATCH($C$6,Hulpsheets!$AO$3:$AR$3,0)
                    ),
                    ""
                ),
                IFERROR(
                    INDEX(Hulpsheets!$AH$3:$AK$18,
                        MATCH($C$9,Hulpsheets!$AG$3:$AG$18,0),
                        MATCH($C$6,Hulpsheets!$AH$3:$AK$3,0)
                    ),
                    ""
                )
            )
        )
    )
)</f>
        <v/>
      </c>
      <c r="N87" s="397">
        <f t="shared" si="22"/>
        <v>0</v>
      </c>
      <c r="O87" s="77" t="str">
        <f t="shared" si="23"/>
        <v/>
      </c>
      <c r="P87" s="86" t="str">
        <f t="shared" si="24"/>
        <v/>
      </c>
      <c r="R87" s="404"/>
      <c r="S87" s="403" t="str">
        <f t="shared" si="29"/>
        <v/>
      </c>
      <c r="T87" s="130" t="str">
        <f t="shared" si="25"/>
        <v/>
      </c>
      <c r="U87" s="70"/>
      <c r="V87" s="404"/>
      <c r="W87" s="70"/>
      <c r="X87" s="404"/>
      <c r="Z87" s="407" t="str">
        <f t="shared" si="30"/>
        <v/>
      </c>
      <c r="AA87" s="130" t="str">
        <f t="shared" si="26"/>
        <v/>
      </c>
      <c r="AB87" s="407" t="str">
        <f t="shared" si="27"/>
        <v/>
      </c>
      <c r="AC87" s="130" t="str">
        <f t="shared" si="28"/>
        <v/>
      </c>
      <c r="AD87" s="461"/>
    </row>
    <row r="88" spans="2:30" ht="13.5" hidden="1" outlineLevel="1" thickBot="1" x14ac:dyDescent="0.25">
      <c r="B88" s="514"/>
      <c r="C88" s="515"/>
      <c r="D88" s="515"/>
      <c r="E88" s="515"/>
      <c r="F88" s="515"/>
      <c r="G88" s="515"/>
      <c r="H88" s="515"/>
      <c r="I88" s="515"/>
      <c r="J88" s="48"/>
      <c r="K88" s="254"/>
      <c r="L88" s="429" t="s">
        <v>120</v>
      </c>
      <c r="M88" s="257" t="str">
        <f>IF(LEN($C$5)&lt;=1,
    "",
    IF(
        OR($C$5="Overige (zorg-)instellingen",$C$5="Onderneming"),
        IF(Basisgegevens!$C$5="Ja",
            IFERROR(
                INDEX(Hulpsheets!$AO$3:$AR$18,
                    MATCH($C$9,Hulpsheets!$AN$3:$AN$18,0),
                    MATCH($C$6,Hulpsheets!$AO$3:$AR$3,0)
                ),
                ""
            ),
            IFERROR(
                INDEX(Hulpsheets!$AH$3:$AK$18,
                    MATCH($C$9,Hulpsheets!$AG$3:$AG$18,0),
                    MATCH($C$6,Hulpsheets!$AH$3:$AK$3,0)
                ),
                ""
            )
        ),
        IF($L88="Niet-economische activiteit",
            100%,
            IF(Basisgegevens!$C$5="Ja",
                IFERROR(
                    INDEX(Hulpsheets!$AO$3:$AR$18,
                        MATCH($C$9,Hulpsheets!$AN$3:$AN$18,0),
                        MATCH($C$6,Hulpsheets!$AO$3:$AR$3,0)
                    ),
                    ""
                ),
                IFERROR(
                    INDEX(Hulpsheets!$AH$3:$AK$18,
                        MATCH($C$9,Hulpsheets!$AG$3:$AG$18,0),
                        MATCH($C$6,Hulpsheets!$AH$3:$AK$3,0)
                    ),
                    ""
                )
            )
        )
    )
)</f>
        <v/>
      </c>
      <c r="N88" s="397">
        <f t="shared" si="22"/>
        <v>0</v>
      </c>
      <c r="O88" s="77" t="str">
        <f t="shared" si="23"/>
        <v/>
      </c>
      <c r="P88" s="86" t="str">
        <f t="shared" si="24"/>
        <v/>
      </c>
      <c r="R88" s="404"/>
      <c r="S88" s="403" t="str">
        <f t="shared" si="29"/>
        <v/>
      </c>
      <c r="T88" s="130" t="str">
        <f t="shared" si="25"/>
        <v/>
      </c>
      <c r="U88" s="70"/>
      <c r="V88" s="404"/>
      <c r="W88" s="70"/>
      <c r="X88" s="404"/>
      <c r="Z88" s="407" t="str">
        <f t="shared" si="30"/>
        <v/>
      </c>
      <c r="AA88" s="130" t="str">
        <f t="shared" si="26"/>
        <v/>
      </c>
      <c r="AB88" s="407" t="str">
        <f t="shared" si="27"/>
        <v/>
      </c>
      <c r="AC88" s="130" t="str">
        <f t="shared" si="28"/>
        <v/>
      </c>
      <c r="AD88" s="461"/>
    </row>
    <row r="89" spans="2:30" ht="13.5" hidden="1" outlineLevel="1" thickBot="1" x14ac:dyDescent="0.25">
      <c r="B89" s="514"/>
      <c r="C89" s="515"/>
      <c r="D89" s="515"/>
      <c r="E89" s="515"/>
      <c r="F89" s="515"/>
      <c r="G89" s="515"/>
      <c r="H89" s="515"/>
      <c r="I89" s="515"/>
      <c r="J89" s="48"/>
      <c r="K89" s="254"/>
      <c r="L89" s="429" t="s">
        <v>120</v>
      </c>
      <c r="M89" s="257" t="str">
        <f>IF(LEN($C$5)&lt;=1,
    "",
    IF(
        OR($C$5="Overige (zorg-)instellingen",$C$5="Onderneming"),
        IF(Basisgegevens!$C$5="Ja",
            IFERROR(
                INDEX(Hulpsheets!$AO$3:$AR$18,
                    MATCH($C$9,Hulpsheets!$AN$3:$AN$18,0),
                    MATCH($C$6,Hulpsheets!$AO$3:$AR$3,0)
                ),
                ""
            ),
            IFERROR(
                INDEX(Hulpsheets!$AH$3:$AK$18,
                    MATCH($C$9,Hulpsheets!$AG$3:$AG$18,0),
                    MATCH($C$6,Hulpsheets!$AH$3:$AK$3,0)
                ),
                ""
            )
        ),
        IF($L89="Niet-economische activiteit",
            100%,
            IF(Basisgegevens!$C$5="Ja",
                IFERROR(
                    INDEX(Hulpsheets!$AO$3:$AR$18,
                        MATCH($C$9,Hulpsheets!$AN$3:$AN$18,0),
                        MATCH($C$6,Hulpsheets!$AO$3:$AR$3,0)
                    ),
                    ""
                ),
                IFERROR(
                    INDEX(Hulpsheets!$AH$3:$AK$18,
                        MATCH($C$9,Hulpsheets!$AG$3:$AG$18,0),
                        MATCH($C$6,Hulpsheets!$AH$3:$AK$3,0)
                    ),
                    ""
                )
            )
        )
    )
)</f>
        <v/>
      </c>
      <c r="N89" s="397">
        <f t="shared" si="22"/>
        <v>0</v>
      </c>
      <c r="O89" s="77" t="str">
        <f t="shared" si="23"/>
        <v/>
      </c>
      <c r="P89" s="86" t="str">
        <f t="shared" si="24"/>
        <v/>
      </c>
      <c r="R89" s="404"/>
      <c r="S89" s="403" t="str">
        <f t="shared" si="29"/>
        <v/>
      </c>
      <c r="T89" s="130" t="str">
        <f t="shared" si="25"/>
        <v/>
      </c>
      <c r="U89" s="70"/>
      <c r="V89" s="404"/>
      <c r="W89" s="70"/>
      <c r="X89" s="404"/>
      <c r="Z89" s="407" t="str">
        <f t="shared" si="30"/>
        <v/>
      </c>
      <c r="AA89" s="130" t="str">
        <f t="shared" si="26"/>
        <v/>
      </c>
      <c r="AB89" s="407" t="str">
        <f t="shared" si="27"/>
        <v/>
      </c>
      <c r="AC89" s="130" t="str">
        <f t="shared" si="28"/>
        <v/>
      </c>
      <c r="AD89" s="461"/>
    </row>
    <row r="90" spans="2:30" ht="13.5" hidden="1" outlineLevel="1" thickBot="1" x14ac:dyDescent="0.25">
      <c r="B90" s="514"/>
      <c r="C90" s="515"/>
      <c r="D90" s="515"/>
      <c r="E90" s="515"/>
      <c r="F90" s="515"/>
      <c r="G90" s="515"/>
      <c r="H90" s="515"/>
      <c r="I90" s="515"/>
      <c r="J90" s="48"/>
      <c r="K90" s="254"/>
      <c r="L90" s="429" t="s">
        <v>120</v>
      </c>
      <c r="M90" s="257" t="str">
        <f>IF(LEN($C$5)&lt;=1,
    "",
    IF(
        OR($C$5="Overige (zorg-)instellingen",$C$5="Onderneming"),
        IF(Basisgegevens!$C$5="Ja",
            IFERROR(
                INDEX(Hulpsheets!$AO$3:$AR$18,
                    MATCH($C$9,Hulpsheets!$AN$3:$AN$18,0),
                    MATCH($C$6,Hulpsheets!$AO$3:$AR$3,0)
                ),
                ""
            ),
            IFERROR(
                INDEX(Hulpsheets!$AH$3:$AK$18,
                    MATCH($C$9,Hulpsheets!$AG$3:$AG$18,0),
                    MATCH($C$6,Hulpsheets!$AH$3:$AK$3,0)
                ),
                ""
            )
        ),
        IF($L90="Niet-economische activiteit",
            100%,
            IF(Basisgegevens!$C$5="Ja",
                IFERROR(
                    INDEX(Hulpsheets!$AO$3:$AR$18,
                        MATCH($C$9,Hulpsheets!$AN$3:$AN$18,0),
                        MATCH($C$6,Hulpsheets!$AO$3:$AR$3,0)
                    ),
                    ""
                ),
                IFERROR(
                    INDEX(Hulpsheets!$AH$3:$AK$18,
                        MATCH($C$9,Hulpsheets!$AG$3:$AG$18,0),
                        MATCH($C$6,Hulpsheets!$AH$3:$AK$3,0)
                    ),
                    ""
                )
            )
        )
    )
)</f>
        <v/>
      </c>
      <c r="N90" s="397">
        <f t="shared" si="22"/>
        <v>0</v>
      </c>
      <c r="O90" s="77" t="str">
        <f t="shared" si="23"/>
        <v/>
      </c>
      <c r="P90" s="86" t="str">
        <f t="shared" si="24"/>
        <v/>
      </c>
      <c r="R90" s="404"/>
      <c r="S90" s="403" t="str">
        <f t="shared" si="29"/>
        <v/>
      </c>
      <c r="T90" s="130" t="str">
        <f t="shared" si="25"/>
        <v/>
      </c>
      <c r="U90" s="70"/>
      <c r="V90" s="404"/>
      <c r="W90" s="70"/>
      <c r="X90" s="404"/>
      <c r="Z90" s="407" t="str">
        <f t="shared" si="30"/>
        <v/>
      </c>
      <c r="AA90" s="130" t="str">
        <f t="shared" si="26"/>
        <v/>
      </c>
      <c r="AB90" s="407" t="str">
        <f t="shared" si="27"/>
        <v/>
      </c>
      <c r="AC90" s="130" t="str">
        <f t="shared" si="28"/>
        <v/>
      </c>
      <c r="AD90" s="461"/>
    </row>
    <row r="91" spans="2:30" ht="13.5" hidden="1" outlineLevel="1" thickBot="1" x14ac:dyDescent="0.25">
      <c r="B91" s="514"/>
      <c r="C91" s="515"/>
      <c r="D91" s="515"/>
      <c r="E91" s="515"/>
      <c r="F91" s="515"/>
      <c r="G91" s="515"/>
      <c r="H91" s="515"/>
      <c r="I91" s="515"/>
      <c r="J91" s="48"/>
      <c r="K91" s="254"/>
      <c r="L91" s="429" t="s">
        <v>120</v>
      </c>
      <c r="M91" s="257" t="str">
        <f>IF(LEN($C$5)&lt;=1,
    "",
    IF(
        OR($C$5="Overige (zorg-)instellingen",$C$5="Onderneming"),
        IF(Basisgegevens!$C$5="Ja",
            IFERROR(
                INDEX(Hulpsheets!$AO$3:$AR$18,
                    MATCH($C$9,Hulpsheets!$AN$3:$AN$18,0),
                    MATCH($C$6,Hulpsheets!$AO$3:$AR$3,0)
                ),
                ""
            ),
            IFERROR(
                INDEX(Hulpsheets!$AH$3:$AK$18,
                    MATCH($C$9,Hulpsheets!$AG$3:$AG$18,0),
                    MATCH($C$6,Hulpsheets!$AH$3:$AK$3,0)
                ),
                ""
            )
        ),
        IF($L91="Niet-economische activiteit",
            100%,
            IF(Basisgegevens!$C$5="Ja",
                IFERROR(
                    INDEX(Hulpsheets!$AO$3:$AR$18,
                        MATCH($C$9,Hulpsheets!$AN$3:$AN$18,0),
                        MATCH($C$6,Hulpsheets!$AO$3:$AR$3,0)
                    ),
                    ""
                ),
                IFERROR(
                    INDEX(Hulpsheets!$AH$3:$AK$18,
                        MATCH($C$9,Hulpsheets!$AG$3:$AG$18,0),
                        MATCH($C$6,Hulpsheets!$AH$3:$AK$3,0)
                    ),
                    ""
                )
            )
        )
    )
)</f>
        <v/>
      </c>
      <c r="N91" s="397">
        <f t="shared" si="22"/>
        <v>0</v>
      </c>
      <c r="O91" s="77" t="str">
        <f t="shared" si="23"/>
        <v/>
      </c>
      <c r="P91" s="86" t="str">
        <f t="shared" si="24"/>
        <v/>
      </c>
      <c r="R91" s="404"/>
      <c r="S91" s="403" t="str">
        <f t="shared" si="29"/>
        <v/>
      </c>
      <c r="T91" s="130" t="str">
        <f t="shared" si="25"/>
        <v/>
      </c>
      <c r="U91" s="70"/>
      <c r="V91" s="404"/>
      <c r="W91" s="70"/>
      <c r="X91" s="404"/>
      <c r="Z91" s="407" t="str">
        <f t="shared" si="30"/>
        <v/>
      </c>
      <c r="AA91" s="130" t="str">
        <f t="shared" si="26"/>
        <v/>
      </c>
      <c r="AB91" s="407" t="str">
        <f t="shared" si="27"/>
        <v/>
      </c>
      <c r="AC91" s="130" t="str">
        <f t="shared" si="28"/>
        <v/>
      </c>
      <c r="AD91" s="461"/>
    </row>
    <row r="92" spans="2:30" ht="13.5" hidden="1" outlineLevel="1" thickBot="1" x14ac:dyDescent="0.25">
      <c r="B92" s="514"/>
      <c r="C92" s="515"/>
      <c r="D92" s="515"/>
      <c r="E92" s="515"/>
      <c r="F92" s="515"/>
      <c r="G92" s="515"/>
      <c r="H92" s="515"/>
      <c r="I92" s="515"/>
      <c r="J92" s="48"/>
      <c r="K92" s="254"/>
      <c r="L92" s="429" t="s">
        <v>120</v>
      </c>
      <c r="M92" s="257" t="str">
        <f>IF(LEN($C$5)&lt;=1,
    "",
    IF(
        OR($C$5="Overige (zorg-)instellingen",$C$5="Onderneming"),
        IF(Basisgegevens!$C$5="Ja",
            IFERROR(
                INDEX(Hulpsheets!$AO$3:$AR$18,
                    MATCH($C$9,Hulpsheets!$AN$3:$AN$18,0),
                    MATCH($C$6,Hulpsheets!$AO$3:$AR$3,0)
                ),
                ""
            ),
            IFERROR(
                INDEX(Hulpsheets!$AH$3:$AK$18,
                    MATCH($C$9,Hulpsheets!$AG$3:$AG$18,0),
                    MATCH($C$6,Hulpsheets!$AH$3:$AK$3,0)
                ),
                ""
            )
        ),
        IF($L92="Niet-economische activiteit",
            100%,
            IF(Basisgegevens!$C$5="Ja",
                IFERROR(
                    INDEX(Hulpsheets!$AO$3:$AR$18,
                        MATCH($C$9,Hulpsheets!$AN$3:$AN$18,0),
                        MATCH($C$6,Hulpsheets!$AO$3:$AR$3,0)
                    ),
                    ""
                ),
                IFERROR(
                    INDEX(Hulpsheets!$AH$3:$AK$18,
                        MATCH($C$9,Hulpsheets!$AG$3:$AG$18,0),
                        MATCH($C$6,Hulpsheets!$AH$3:$AK$3,0)
                    ),
                    ""
                )
            )
        )
    )
)</f>
        <v/>
      </c>
      <c r="N92" s="397">
        <f t="shared" si="22"/>
        <v>0</v>
      </c>
      <c r="O92" s="77" t="str">
        <f t="shared" si="23"/>
        <v/>
      </c>
      <c r="P92" s="86" t="str">
        <f t="shared" si="24"/>
        <v/>
      </c>
      <c r="R92" s="404"/>
      <c r="S92" s="403" t="str">
        <f t="shared" si="29"/>
        <v/>
      </c>
      <c r="T92" s="130" t="str">
        <f t="shared" si="25"/>
        <v/>
      </c>
      <c r="U92" s="70"/>
      <c r="V92" s="404"/>
      <c r="W92" s="70"/>
      <c r="X92" s="404"/>
      <c r="Z92" s="407" t="str">
        <f t="shared" si="30"/>
        <v/>
      </c>
      <c r="AA92" s="130" t="str">
        <f t="shared" si="26"/>
        <v/>
      </c>
      <c r="AB92" s="407" t="str">
        <f t="shared" si="27"/>
        <v/>
      </c>
      <c r="AC92" s="130" t="str">
        <f t="shared" si="28"/>
        <v/>
      </c>
      <c r="AD92" s="461"/>
    </row>
    <row r="93" spans="2:30" ht="13.5" hidden="1" outlineLevel="1" thickBot="1" x14ac:dyDescent="0.25">
      <c r="B93" s="514"/>
      <c r="C93" s="515"/>
      <c r="D93" s="515"/>
      <c r="E93" s="515"/>
      <c r="F93" s="515"/>
      <c r="G93" s="515"/>
      <c r="H93" s="515"/>
      <c r="I93" s="515"/>
      <c r="J93" s="48"/>
      <c r="K93" s="254"/>
      <c r="L93" s="429" t="s">
        <v>120</v>
      </c>
      <c r="M93" s="257" t="str">
        <f>IF(LEN($C$5)&lt;=1,
    "",
    IF(
        OR($C$5="Overige (zorg-)instellingen",$C$5="Onderneming"),
        IF(Basisgegevens!$C$5="Ja",
            IFERROR(
                INDEX(Hulpsheets!$AO$3:$AR$18,
                    MATCH($C$9,Hulpsheets!$AN$3:$AN$18,0),
                    MATCH($C$6,Hulpsheets!$AO$3:$AR$3,0)
                ),
                ""
            ),
            IFERROR(
                INDEX(Hulpsheets!$AH$3:$AK$18,
                    MATCH($C$9,Hulpsheets!$AG$3:$AG$18,0),
                    MATCH($C$6,Hulpsheets!$AH$3:$AK$3,0)
                ),
                ""
            )
        ),
        IF($L93="Niet-economische activiteit",
            100%,
            IF(Basisgegevens!$C$5="Ja",
                IFERROR(
                    INDEX(Hulpsheets!$AO$3:$AR$18,
                        MATCH($C$9,Hulpsheets!$AN$3:$AN$18,0),
                        MATCH($C$6,Hulpsheets!$AO$3:$AR$3,0)
                    ),
                    ""
                ),
                IFERROR(
                    INDEX(Hulpsheets!$AH$3:$AK$18,
                        MATCH($C$9,Hulpsheets!$AG$3:$AG$18,0),
                        MATCH($C$6,Hulpsheets!$AH$3:$AK$3,0)
                    ),
                    ""
                )
            )
        )
    )
)</f>
        <v/>
      </c>
      <c r="N93" s="397">
        <f t="shared" si="22"/>
        <v>0</v>
      </c>
      <c r="O93" s="77" t="str">
        <f t="shared" si="23"/>
        <v/>
      </c>
      <c r="P93" s="86" t="str">
        <f t="shared" si="24"/>
        <v/>
      </c>
      <c r="R93" s="404"/>
      <c r="S93" s="403" t="str">
        <f t="shared" si="29"/>
        <v/>
      </c>
      <c r="T93" s="130" t="str">
        <f t="shared" si="25"/>
        <v/>
      </c>
      <c r="U93" s="70"/>
      <c r="V93" s="404"/>
      <c r="W93" s="70"/>
      <c r="X93" s="404"/>
      <c r="Z93" s="407" t="str">
        <f t="shared" si="30"/>
        <v/>
      </c>
      <c r="AA93" s="130" t="str">
        <f t="shared" si="26"/>
        <v/>
      </c>
      <c r="AB93" s="407" t="str">
        <f t="shared" si="27"/>
        <v/>
      </c>
      <c r="AC93" s="130" t="str">
        <f t="shared" si="28"/>
        <v/>
      </c>
      <c r="AD93" s="461"/>
    </row>
    <row r="94" spans="2:30" ht="13.5" hidden="1" outlineLevel="1" thickBot="1" x14ac:dyDescent="0.25">
      <c r="B94" s="514"/>
      <c r="C94" s="515"/>
      <c r="D94" s="515"/>
      <c r="E94" s="515"/>
      <c r="F94" s="515"/>
      <c r="G94" s="515"/>
      <c r="H94" s="515"/>
      <c r="I94" s="515"/>
      <c r="J94" s="48"/>
      <c r="K94" s="254"/>
      <c r="L94" s="429" t="s">
        <v>120</v>
      </c>
      <c r="M94" s="257" t="str">
        <f>IF(LEN($C$5)&lt;=1,
    "",
    IF(
        OR($C$5="Overige (zorg-)instellingen",$C$5="Onderneming"),
        IF(Basisgegevens!$C$5="Ja",
            IFERROR(
                INDEX(Hulpsheets!$AO$3:$AR$18,
                    MATCH($C$9,Hulpsheets!$AN$3:$AN$18,0),
                    MATCH($C$6,Hulpsheets!$AO$3:$AR$3,0)
                ),
                ""
            ),
            IFERROR(
                INDEX(Hulpsheets!$AH$3:$AK$18,
                    MATCH($C$9,Hulpsheets!$AG$3:$AG$18,0),
                    MATCH($C$6,Hulpsheets!$AH$3:$AK$3,0)
                ),
                ""
            )
        ),
        IF($L94="Niet-economische activiteit",
            100%,
            IF(Basisgegevens!$C$5="Ja",
                IFERROR(
                    INDEX(Hulpsheets!$AO$3:$AR$18,
                        MATCH($C$9,Hulpsheets!$AN$3:$AN$18,0),
                        MATCH($C$6,Hulpsheets!$AO$3:$AR$3,0)
                    ),
                    ""
                ),
                IFERROR(
                    INDEX(Hulpsheets!$AH$3:$AK$18,
                        MATCH($C$9,Hulpsheets!$AG$3:$AG$18,0),
                        MATCH($C$6,Hulpsheets!$AH$3:$AK$3,0)
                    ),
                    ""
                )
            )
        )
    )
)</f>
        <v/>
      </c>
      <c r="N94" s="397">
        <f t="shared" si="22"/>
        <v>0</v>
      </c>
      <c r="O94" s="77" t="str">
        <f t="shared" si="23"/>
        <v/>
      </c>
      <c r="P94" s="86" t="str">
        <f t="shared" si="24"/>
        <v/>
      </c>
      <c r="R94" s="404"/>
      <c r="S94" s="403" t="str">
        <f t="shared" si="29"/>
        <v/>
      </c>
      <c r="T94" s="130" t="str">
        <f t="shared" si="25"/>
        <v/>
      </c>
      <c r="U94" s="70"/>
      <c r="V94" s="404"/>
      <c r="W94" s="70"/>
      <c r="X94" s="404"/>
      <c r="Z94" s="407" t="str">
        <f t="shared" si="30"/>
        <v/>
      </c>
      <c r="AA94" s="130" t="str">
        <f t="shared" si="26"/>
        <v/>
      </c>
      <c r="AB94" s="407" t="str">
        <f t="shared" si="27"/>
        <v/>
      </c>
      <c r="AC94" s="130" t="str">
        <f t="shared" si="28"/>
        <v/>
      </c>
      <c r="AD94" s="461"/>
    </row>
    <row r="95" spans="2:30" ht="13.5" hidden="1" outlineLevel="1" thickBot="1" x14ac:dyDescent="0.25">
      <c r="B95" s="514"/>
      <c r="C95" s="515"/>
      <c r="D95" s="515"/>
      <c r="E95" s="515"/>
      <c r="F95" s="515"/>
      <c r="G95" s="515"/>
      <c r="H95" s="515"/>
      <c r="I95" s="515"/>
      <c r="J95" s="48"/>
      <c r="K95" s="254"/>
      <c r="L95" s="429" t="s">
        <v>120</v>
      </c>
      <c r="M95" s="257" t="str">
        <f>IF(LEN($C$5)&lt;=1,
    "",
    IF(
        OR($C$5="Overige (zorg-)instellingen",$C$5="Onderneming"),
        IF(Basisgegevens!$C$5="Ja",
            IFERROR(
                INDEX(Hulpsheets!$AO$3:$AR$18,
                    MATCH($C$9,Hulpsheets!$AN$3:$AN$18,0),
                    MATCH($C$6,Hulpsheets!$AO$3:$AR$3,0)
                ),
                ""
            ),
            IFERROR(
                INDEX(Hulpsheets!$AH$3:$AK$18,
                    MATCH($C$9,Hulpsheets!$AG$3:$AG$18,0),
                    MATCH($C$6,Hulpsheets!$AH$3:$AK$3,0)
                ),
                ""
            )
        ),
        IF($L95="Niet-economische activiteit",
            100%,
            IF(Basisgegevens!$C$5="Ja",
                IFERROR(
                    INDEX(Hulpsheets!$AO$3:$AR$18,
                        MATCH($C$9,Hulpsheets!$AN$3:$AN$18,0),
                        MATCH($C$6,Hulpsheets!$AO$3:$AR$3,0)
                    ),
                    ""
                ),
                IFERROR(
                    INDEX(Hulpsheets!$AH$3:$AK$18,
                        MATCH($C$9,Hulpsheets!$AG$3:$AG$18,0),
                        MATCH($C$6,Hulpsheets!$AH$3:$AK$3,0)
                    ),
                    ""
                )
            )
        )
    )
)</f>
        <v/>
      </c>
      <c r="N95" s="397">
        <f t="shared" si="22"/>
        <v>0</v>
      </c>
      <c r="O95" s="77" t="str">
        <f t="shared" si="23"/>
        <v/>
      </c>
      <c r="P95" s="86" t="str">
        <f t="shared" si="24"/>
        <v/>
      </c>
      <c r="R95" s="404"/>
      <c r="S95" s="403" t="str">
        <f t="shared" si="29"/>
        <v/>
      </c>
      <c r="T95" s="130" t="str">
        <f t="shared" si="25"/>
        <v/>
      </c>
      <c r="U95" s="70"/>
      <c r="V95" s="404"/>
      <c r="W95" s="70"/>
      <c r="X95" s="404"/>
      <c r="Z95" s="407" t="str">
        <f t="shared" si="30"/>
        <v/>
      </c>
      <c r="AA95" s="130" t="str">
        <f t="shared" si="26"/>
        <v/>
      </c>
      <c r="AB95" s="407" t="str">
        <f t="shared" si="27"/>
        <v/>
      </c>
      <c r="AC95" s="130" t="str">
        <f t="shared" si="28"/>
        <v/>
      </c>
      <c r="AD95" s="461"/>
    </row>
    <row r="96" spans="2:30" ht="13.5" hidden="1" outlineLevel="1" thickBot="1" x14ac:dyDescent="0.25">
      <c r="B96" s="514"/>
      <c r="C96" s="515"/>
      <c r="D96" s="515"/>
      <c r="E96" s="515"/>
      <c r="F96" s="515"/>
      <c r="G96" s="515"/>
      <c r="H96" s="515"/>
      <c r="I96" s="515"/>
      <c r="J96" s="48"/>
      <c r="K96" s="254"/>
      <c r="L96" s="429" t="s">
        <v>120</v>
      </c>
      <c r="M96" s="257" t="str">
        <f>IF(LEN($C$5)&lt;=1,
    "",
    IF(
        OR($C$5="Overige (zorg-)instellingen",$C$5="Onderneming"),
        IF(Basisgegevens!$C$5="Ja",
            IFERROR(
                INDEX(Hulpsheets!$AO$3:$AR$18,
                    MATCH($C$9,Hulpsheets!$AN$3:$AN$18,0),
                    MATCH($C$6,Hulpsheets!$AO$3:$AR$3,0)
                ),
                ""
            ),
            IFERROR(
                INDEX(Hulpsheets!$AH$3:$AK$18,
                    MATCH($C$9,Hulpsheets!$AG$3:$AG$18,0),
                    MATCH($C$6,Hulpsheets!$AH$3:$AK$3,0)
                ),
                ""
            )
        ),
        IF($L96="Niet-economische activiteit",
            100%,
            IF(Basisgegevens!$C$5="Ja",
                IFERROR(
                    INDEX(Hulpsheets!$AO$3:$AR$18,
                        MATCH($C$9,Hulpsheets!$AN$3:$AN$18,0),
                        MATCH($C$6,Hulpsheets!$AO$3:$AR$3,0)
                    ),
                    ""
                ),
                IFERROR(
                    INDEX(Hulpsheets!$AH$3:$AK$18,
                        MATCH($C$9,Hulpsheets!$AG$3:$AG$18,0),
                        MATCH($C$6,Hulpsheets!$AH$3:$AK$3,0)
                    ),
                    ""
                )
            )
        )
    )
)</f>
        <v/>
      </c>
      <c r="N96" s="397">
        <f t="shared" si="22"/>
        <v>0</v>
      </c>
      <c r="O96" s="77" t="str">
        <f t="shared" si="23"/>
        <v/>
      </c>
      <c r="P96" s="86" t="str">
        <f t="shared" si="24"/>
        <v/>
      </c>
      <c r="R96" s="404"/>
      <c r="S96" s="403" t="str">
        <f t="shared" si="29"/>
        <v/>
      </c>
      <c r="T96" s="130" t="str">
        <f t="shared" si="25"/>
        <v/>
      </c>
      <c r="U96" s="70"/>
      <c r="V96" s="404"/>
      <c r="W96" s="70"/>
      <c r="X96" s="404"/>
      <c r="Z96" s="407" t="str">
        <f t="shared" si="30"/>
        <v/>
      </c>
      <c r="AA96" s="130" t="str">
        <f t="shared" si="26"/>
        <v/>
      </c>
      <c r="AB96" s="407" t="str">
        <f t="shared" si="27"/>
        <v/>
      </c>
      <c r="AC96" s="130" t="str">
        <f t="shared" si="28"/>
        <v/>
      </c>
      <c r="AD96" s="461"/>
    </row>
    <row r="97" spans="1:30" ht="13.5" hidden="1" outlineLevel="1" collapsed="1" thickBot="1" x14ac:dyDescent="0.25">
      <c r="B97" s="527"/>
      <c r="C97" s="528"/>
      <c r="D97" s="528"/>
      <c r="E97" s="528"/>
      <c r="F97" s="528"/>
      <c r="G97" s="528"/>
      <c r="H97" s="528"/>
      <c r="I97" s="528"/>
      <c r="J97" s="109"/>
      <c r="K97" s="438"/>
      <c r="L97" s="428" t="s">
        <v>120</v>
      </c>
      <c r="M97" s="427" t="str">
        <f>IF(LEN($C$5)&lt;=1,
    "",
    IF(
        OR($C$5="Overige (zorg-)instellingen",$C$5="Onderneming"),
        IF(Basisgegevens!$C$5="Ja",
            IFERROR(
                INDEX(Hulpsheets!$AO$3:$AR$18,
                    MATCH($C$9,Hulpsheets!$AN$3:$AN$18,0),
                    MATCH($C$6,Hulpsheets!$AO$3:$AR$3,0)
                ),
                ""
            ),
            IFERROR(
                INDEX(Hulpsheets!$AH$3:$AK$18,
                    MATCH($C$9,Hulpsheets!$AG$3:$AG$18,0),
                    MATCH($C$6,Hulpsheets!$AH$3:$AK$3,0)
                ),
                ""
            )
        ),
        IF($L97="Niet-economische activiteit",
            100%,
            IF(Basisgegevens!$C$5="Ja",
                IFERROR(
                    INDEX(Hulpsheets!$AO$3:$AR$18,
                        MATCH($C$9,Hulpsheets!$AN$3:$AN$18,0),
                        MATCH($C$6,Hulpsheets!$AO$3:$AR$3,0)
                    ),
                    ""
                ),
                IFERROR(
                    INDEX(Hulpsheets!$AH$3:$AK$18,
                        MATCH($C$9,Hulpsheets!$AG$3:$AG$18,0),
                        MATCH($C$6,Hulpsheets!$AH$3:$AK$3,0)
                    ),
                    ""
                )
            )
        )
    )
)</f>
        <v/>
      </c>
      <c r="N97" s="397">
        <f t="shared" si="22"/>
        <v>0</v>
      </c>
      <c r="O97" s="87" t="str">
        <f t="shared" si="23"/>
        <v/>
      </c>
      <c r="P97" s="88" t="str">
        <f t="shared" si="24"/>
        <v/>
      </c>
      <c r="R97" s="405"/>
      <c r="S97" s="403" t="str">
        <f t="shared" si="29"/>
        <v/>
      </c>
      <c r="T97" s="365" t="str">
        <f t="shared" si="25"/>
        <v/>
      </c>
      <c r="U97" s="70"/>
      <c r="V97" s="405"/>
      <c r="W97" s="70"/>
      <c r="X97" s="405"/>
      <c r="Z97" s="407" t="str">
        <f t="shared" si="30"/>
        <v/>
      </c>
      <c r="AA97" s="130" t="str">
        <f t="shared" si="26"/>
        <v/>
      </c>
      <c r="AB97" s="407" t="str">
        <f t="shared" si="27"/>
        <v/>
      </c>
      <c r="AC97" s="365" t="str">
        <f t="shared" si="28"/>
        <v/>
      </c>
      <c r="AD97" s="461"/>
    </row>
    <row r="98" spans="1:30" ht="13.5" collapsed="1" thickBot="1" x14ac:dyDescent="0.25">
      <c r="B98" s="32"/>
      <c r="C98" s="32"/>
      <c r="D98" s="103"/>
      <c r="E98" s="110"/>
      <c r="F98" s="110"/>
      <c r="G98" s="111"/>
      <c r="H98" s="112"/>
      <c r="I98" s="29"/>
      <c r="J98" s="111"/>
      <c r="L98" s="418" t="s">
        <v>102</v>
      </c>
      <c r="M98" s="78"/>
      <c r="N98" s="101">
        <f>SUM(N73:N97)</f>
        <v>0</v>
      </c>
      <c r="O98" s="101">
        <f>SUM(O73:O97)</f>
        <v>0</v>
      </c>
      <c r="P98" s="101">
        <f>SUM(P73:P97)</f>
        <v>0</v>
      </c>
      <c r="Q98" s="29"/>
      <c r="R98" s="439">
        <f>SUM(R73:R97)</f>
        <v>0</v>
      </c>
      <c r="S98" s="102">
        <f>SUM(S73:S97)</f>
        <v>0</v>
      </c>
      <c r="T98" s="102">
        <f>SUM(T73:T97)</f>
        <v>0</v>
      </c>
      <c r="V98" s="364">
        <f>SUM(V73:V97)</f>
        <v>0</v>
      </c>
      <c r="W98" s="70"/>
      <c r="X98" s="364">
        <f>SUM(X73:X97)</f>
        <v>0</v>
      </c>
      <c r="Z98" s="364">
        <f>SUM(Z73:Z97)</f>
        <v>0</v>
      </c>
      <c r="AA98" s="364">
        <f>SUM(AA73:AA97)</f>
        <v>0</v>
      </c>
      <c r="AB98" s="364">
        <f>SUM(AB73:AB97)</f>
        <v>0</v>
      </c>
      <c r="AC98" s="364">
        <f>SUM(AC73:AC97)</f>
        <v>0</v>
      </c>
      <c r="AD98" s="462"/>
    </row>
    <row r="99" spans="1:30" ht="13.5" thickBot="1" x14ac:dyDescent="0.25">
      <c r="B99" s="32"/>
      <c r="C99" s="32"/>
      <c r="D99" s="103"/>
      <c r="E99" s="110"/>
      <c r="F99" s="110"/>
      <c r="G99" s="111"/>
      <c r="H99" s="112"/>
      <c r="I99" s="29"/>
      <c r="J99" s="111"/>
      <c r="U99" s="100"/>
      <c r="V99" s="100"/>
      <c r="W99" s="100"/>
      <c r="X99" s="100"/>
      <c r="Z99" s="100"/>
      <c r="AA99" s="100"/>
      <c r="AB99" s="100"/>
    </row>
    <row r="100" spans="1:30" ht="15" customHeight="1" thickBot="1" x14ac:dyDescent="0.25">
      <c r="B100" s="503" t="s">
        <v>244</v>
      </c>
      <c r="C100" s="503"/>
      <c r="D100" s="503"/>
      <c r="E100" s="503"/>
      <c r="F100" s="29"/>
      <c r="I100" s="29"/>
      <c r="P100" s="29"/>
      <c r="Q100" s="29"/>
      <c r="R100" s="406" t="s">
        <v>87</v>
      </c>
      <c r="S100" s="401"/>
      <c r="T100" s="402"/>
      <c r="U100" s="6"/>
      <c r="V100" s="498" t="s">
        <v>61</v>
      </c>
      <c r="W100" s="6"/>
      <c r="X100" s="498" t="s">
        <v>62</v>
      </c>
      <c r="Z100" s="401"/>
      <c r="AA100" s="402"/>
      <c r="AB100" s="412"/>
      <c r="AC100" s="413"/>
      <c r="AD100" s="463"/>
    </row>
    <row r="101" spans="1:30" ht="13.5" thickBot="1" x14ac:dyDescent="0.25">
      <c r="B101" s="106"/>
      <c r="C101" s="106"/>
      <c r="D101" s="107"/>
      <c r="E101" s="107"/>
      <c r="G101" s="107"/>
      <c r="H101" s="108"/>
      <c r="I101" s="95"/>
      <c r="J101" s="107"/>
      <c r="K101" s="107"/>
      <c r="L101" s="107"/>
      <c r="P101" s="29"/>
      <c r="Q101" s="29"/>
      <c r="R101" s="6"/>
      <c r="S101" s="6"/>
      <c r="T101" s="6"/>
      <c r="U101" s="6"/>
      <c r="V101" s="499"/>
      <c r="W101" s="6"/>
      <c r="X101" s="499"/>
      <c r="Z101" s="6"/>
      <c r="AA101" s="6"/>
      <c r="AB101" s="6"/>
      <c r="AC101" s="97"/>
      <c r="AD101" s="97"/>
    </row>
    <row r="102" spans="1:30" ht="39" customHeight="1" thickBot="1" x14ac:dyDescent="0.25">
      <c r="A102" s="117"/>
      <c r="B102" s="504" t="s">
        <v>109</v>
      </c>
      <c r="C102" s="505"/>
      <c r="D102" s="505"/>
      <c r="E102" s="240" t="s">
        <v>112</v>
      </c>
      <c r="F102" s="237" t="s">
        <v>113</v>
      </c>
      <c r="G102" s="240" t="s">
        <v>114</v>
      </c>
      <c r="H102" s="240" t="s">
        <v>115</v>
      </c>
      <c r="I102" s="240" t="s">
        <v>116</v>
      </c>
      <c r="J102" s="240" t="s">
        <v>117</v>
      </c>
      <c r="K102" s="240" t="s">
        <v>118</v>
      </c>
      <c r="L102" s="236" t="s">
        <v>235</v>
      </c>
      <c r="M102" s="143" t="s">
        <v>94</v>
      </c>
      <c r="N102" s="237" t="s">
        <v>119</v>
      </c>
      <c r="O102" s="237" t="s">
        <v>95</v>
      </c>
      <c r="P102" s="237" t="s">
        <v>96</v>
      </c>
      <c r="Q102" s="117"/>
      <c r="R102" s="239" t="s">
        <v>68</v>
      </c>
      <c r="S102" s="238" t="s">
        <v>97</v>
      </c>
      <c r="T102" s="238" t="s">
        <v>70</v>
      </c>
      <c r="U102" s="119"/>
      <c r="V102" s="239" t="s">
        <v>68</v>
      </c>
      <c r="W102" s="6"/>
      <c r="X102" s="239" t="s">
        <v>68</v>
      </c>
      <c r="Y102" s="117"/>
      <c r="Z102" s="238" t="s">
        <v>97</v>
      </c>
      <c r="AA102" s="238" t="s">
        <v>70</v>
      </c>
      <c r="AB102" s="238" t="s">
        <v>97</v>
      </c>
      <c r="AC102" s="238" t="s">
        <v>70</v>
      </c>
      <c r="AD102" s="118"/>
    </row>
    <row r="103" spans="1:30" x14ac:dyDescent="0.2">
      <c r="B103" s="516"/>
      <c r="C103" s="517"/>
      <c r="D103" s="517"/>
      <c r="E103" s="20"/>
      <c r="F103" s="141"/>
      <c r="G103" s="151" t="str">
        <f>IF(E103="","",IF($C$7&gt;12,IF(E103="computer",F103*Hulpsheets!$AX$4,F103*Hulpsheets!$AX$5),(IF(E103="computer",F103*Hulpsheets!$AX$4,F103*Hulpsheets!$AX$5)*$C$7/12)))</f>
        <v/>
      </c>
      <c r="H103" s="151" t="str">
        <f>IF(E103="","",IF($C$7&lt;13,0,IF($C$7&gt;24,IF(E103="computer",F103*Hulpsheets!$AY$4,F103*Hulpsheets!$AY$5),IF(E103="computer",F103*Hulpsheets!$AY$4,F103*Hulpsheets!$AY$5)*($C$7-12)/12)))</f>
        <v/>
      </c>
      <c r="I103" s="151" t="str">
        <f>IF(E103="","",IF($C$7&lt;24,0,IF($C$7&gt;36,IF(E103="computer",F103*Hulpsheets!$AZ$4,F103*Hulpsheets!$AZ$5),IF(E103="computer",F103*Hulpsheets!$AZ$4,F103*Hulpsheets!$AZ$5)*($C$7-24)/12)))</f>
        <v/>
      </c>
      <c r="J103" s="151" t="str">
        <f>IF(E103="","",IF($C$7&lt;36,0,IF($C$7&gt;48,IF(E103="computer",F103*Hulpsheets!$BA$4,F103*Hulpsheets!$BA$5),IF(E103="computer",F103*Hulpsheets!$BA$4,F103*Hulpsheets!$BA$5)*($C$7-36)/12)))</f>
        <v/>
      </c>
      <c r="K103" s="151" t="str">
        <f>IF(E103="","",IF($C$7&lt;48,0,IF($C$7&gt;48,IF(E103="computer",F103*Hulpsheets!$BB$4,F103*Hulpsheets!$BB$5),IF(E103="computer",F103*Hulpsheets!$BB$4,F103*Hulpsheets!$BB$5)*($C$7-48)/12)))</f>
        <v/>
      </c>
      <c r="L103" s="429" t="s">
        <v>120</v>
      </c>
      <c r="M103" s="257" t="str">
        <f>IF(LEN($C$5)&lt;=1,
    "",
    IF(
        OR($C$5="Overige (zorg-)instellingen",$C$5="Onderneming"),
        IF(Basisgegevens!$C$5="Ja",
            IFERROR(
                INDEX(Hulpsheets!$AO$3:$AR$18,
                    MATCH($C$9,Hulpsheets!$AN$3:$AN$18,0),
                    MATCH($C$6,Hulpsheets!$AO$3:$AR$3,0)
                ),
                ""
            ),
            IFERROR(
                INDEX(Hulpsheets!$AH$3:$AK$18,
                    MATCH($C$9,Hulpsheets!$AG$3:$AG$18,0),
                    MATCH($C$6,Hulpsheets!$AH$3:$AK$3,0)
                ),
                ""
            )
        ),
        IF($L103="Niet-economische activiteit",
            100%,
            IF(Basisgegevens!$C$5="Ja",
                IFERROR(
                    INDEX(Hulpsheets!$AO$3:$AR$18,
                        MATCH($C$9,Hulpsheets!$AN$3:$AN$18,0),
                        MATCH($C$6,Hulpsheets!$AO$3:$AR$3,0)
                    ),
                    ""
                ),
                IFERROR(
                    INDEX(Hulpsheets!$AH$3:$AK$18,
                        MATCH($C$9,Hulpsheets!$AG$3:$AG$18,0),
                        MATCH($C$6,Hulpsheets!$AH$3:$AK$3,0)
                    ),
                    ""
                )
            )
        )
    )
)</f>
        <v/>
      </c>
      <c r="N103" s="397">
        <f t="shared" ref="N103:N127" si="31">SUM(G103:K103)</f>
        <v>0</v>
      </c>
      <c r="O103" s="82" t="str">
        <f t="shared" ref="O103:O127" si="32">IFERROR(N103*M103,"")</f>
        <v/>
      </c>
      <c r="P103" s="85" t="str">
        <f t="shared" ref="P103:P127" si="33">IFERROR(N103-O103,"")</f>
        <v/>
      </c>
      <c r="R103" s="404"/>
      <c r="S103" s="407" t="str">
        <f>IFERROR($R103*(1-$M103),"")</f>
        <v/>
      </c>
      <c r="T103" s="130" t="str">
        <f t="shared" ref="T103:T127" si="34">IFERROR(R103-S103,"")</f>
        <v/>
      </c>
      <c r="U103" s="80"/>
      <c r="V103" s="404"/>
      <c r="W103" s="70"/>
      <c r="X103" s="404"/>
      <c r="Z103" s="407" t="str">
        <f>IFERROR($V103*(1-$M103),"")</f>
        <v/>
      </c>
      <c r="AA103" s="130" t="str">
        <f t="shared" ref="AA103:AA127" si="35">IFERROR(V103-Z103,"")</f>
        <v/>
      </c>
      <c r="AB103" s="407" t="str">
        <f t="shared" ref="AB103:AB127" si="36">IFERROR($X103*(1-$M103),"")</f>
        <v/>
      </c>
      <c r="AC103" s="130" t="str">
        <f t="shared" ref="AC103:AC127" si="37">IFERROR(X103-AB103,"")</f>
        <v/>
      </c>
      <c r="AD103" s="461"/>
    </row>
    <row r="104" spans="1:30" x14ac:dyDescent="0.2">
      <c r="B104" s="514"/>
      <c r="C104" s="515"/>
      <c r="D104" s="515"/>
      <c r="E104" s="19"/>
      <c r="F104" s="141"/>
      <c r="G104" s="151" t="str">
        <f>IF(E104="","",IF($C$7&gt;12,IF(E104="computer",F104*Hulpsheets!$AX$4,F104*Hulpsheets!$AX$5),(IF(E104="computer",F104*Hulpsheets!$AX$4,F104*Hulpsheets!$AX$5)*$C$7/12)))</f>
        <v/>
      </c>
      <c r="H104" s="151" t="str">
        <f>IF(E104="","",IF($C$7&lt;13,0,IF($C$7&gt;24,IF(E104="computer",F104*Hulpsheets!$AY$4,F104*Hulpsheets!$AY$5),IF(E104="computer",F104*Hulpsheets!$AY$4,F104*Hulpsheets!$AY$5)*($C$7-12)/12)))</f>
        <v/>
      </c>
      <c r="I104" s="151" t="str">
        <f>IF(E104="","",IF($C$7&lt;24,0,IF($C$7&gt;36,IF(E104="computer",F104*Hulpsheets!$AZ$4,F104*Hulpsheets!$AZ$5),IF(E104="computer",F104*Hulpsheets!$AZ$4,F104*Hulpsheets!$AZ$5)*($C$7-24)/12)))</f>
        <v/>
      </c>
      <c r="J104" s="151" t="str">
        <f>IF(E104="","",IF($C$7&lt;36,0,IF($C$7&gt;48,IF(E104="computer",F104*Hulpsheets!$BA$4,F104*Hulpsheets!$BA$5),IF(E104="computer",F104*Hulpsheets!$BA$4,F104*Hulpsheets!$BA$5)*($C$7-36)/12)))</f>
        <v/>
      </c>
      <c r="K104" s="151" t="str">
        <f>IF(E104="","",IF($C$7&lt;48,0,IF($C$7&gt;48,IF(E104="computer",F104*Hulpsheets!$BB$4,F104*Hulpsheets!$BB$5),IF(E104="computer",F104*Hulpsheets!$BB$4,F104*Hulpsheets!$BB$5)*($C$7-48)/12)))</f>
        <v/>
      </c>
      <c r="L104" s="429" t="s">
        <v>120</v>
      </c>
      <c r="M104" s="257" t="str">
        <f>IF(LEN($C$5)&lt;=1,
    "",
    IF(
        OR($C$5="Overige (zorg-)instellingen",$C$5="Onderneming"),
        IF(Basisgegevens!$C$5="Ja",
            IFERROR(
                INDEX(Hulpsheets!$AO$3:$AR$18,
                    MATCH($C$9,Hulpsheets!$AN$3:$AN$18,0),
                    MATCH($C$6,Hulpsheets!$AO$3:$AR$3,0)
                ),
                ""
            ),
            IFERROR(
                INDEX(Hulpsheets!$AH$3:$AK$18,
                    MATCH($C$9,Hulpsheets!$AG$3:$AG$18,0),
                    MATCH($C$6,Hulpsheets!$AH$3:$AK$3,0)
                ),
                ""
            )
        ),
        IF($L104="Niet-economische activiteit",
            100%,
            IF(Basisgegevens!$C$5="Ja",
                IFERROR(
                    INDEX(Hulpsheets!$AO$3:$AR$18,
                        MATCH($C$9,Hulpsheets!$AN$3:$AN$18,0),
                        MATCH($C$6,Hulpsheets!$AO$3:$AR$3,0)
                    ),
                    ""
                ),
                IFERROR(
                    INDEX(Hulpsheets!$AH$3:$AK$18,
                        MATCH($C$9,Hulpsheets!$AG$3:$AG$18,0),
                        MATCH($C$6,Hulpsheets!$AH$3:$AK$3,0)
                    ),
                    ""
                )
            )
        )
    )
)</f>
        <v/>
      </c>
      <c r="N104" s="397">
        <f t="shared" si="31"/>
        <v>0</v>
      </c>
      <c r="O104" s="77" t="str">
        <f t="shared" si="32"/>
        <v/>
      </c>
      <c r="P104" s="86" t="str">
        <f t="shared" si="33"/>
        <v/>
      </c>
      <c r="R104" s="404"/>
      <c r="S104" s="407" t="str">
        <f t="shared" ref="S104:S127" si="38">IFERROR($R104*(1-$M104),"")</f>
        <v/>
      </c>
      <c r="T104" s="130" t="str">
        <f t="shared" si="34"/>
        <v/>
      </c>
      <c r="U104" s="70"/>
      <c r="V104" s="404"/>
      <c r="W104" s="70"/>
      <c r="X104" s="404"/>
      <c r="Z104" s="407" t="str">
        <f t="shared" ref="Z104:Z127" si="39">IFERROR($V104*(1-$M104),"")</f>
        <v/>
      </c>
      <c r="AA104" s="130" t="str">
        <f t="shared" si="35"/>
        <v/>
      </c>
      <c r="AB104" s="407" t="str">
        <f t="shared" si="36"/>
        <v/>
      </c>
      <c r="AC104" s="130" t="str">
        <f t="shared" si="37"/>
        <v/>
      </c>
      <c r="AD104" s="461"/>
    </row>
    <row r="105" spans="1:30" x14ac:dyDescent="0.2">
      <c r="B105" s="514"/>
      <c r="C105" s="515"/>
      <c r="D105" s="515"/>
      <c r="E105" s="19"/>
      <c r="F105" s="141"/>
      <c r="G105" s="151" t="str">
        <f>IF(E105="","",IF($C$7&gt;12,IF(E105="computer",F105*Hulpsheets!$AX$4,F105*Hulpsheets!$AX$5),(IF(E105="computer",F105*Hulpsheets!$AX$4,F105*Hulpsheets!$AX$5)*$C$7/12)))</f>
        <v/>
      </c>
      <c r="H105" s="151" t="str">
        <f>IF(E105="","",IF($C$7&lt;13,0,IF($C$7&gt;24,IF(E105="computer",F105*Hulpsheets!$AY$4,F105*Hulpsheets!$AY$5),IF(E105="computer",F105*Hulpsheets!$AY$4,F105*Hulpsheets!$AY$5)*($C$7-12)/12)))</f>
        <v/>
      </c>
      <c r="I105" s="151" t="str">
        <f>IF(E105="","",IF($C$7&lt;24,0,IF($C$7&gt;36,IF(E105="computer",F105*Hulpsheets!$AZ$4,F105*Hulpsheets!$AZ$5),IF(E105="computer",F105*Hulpsheets!$AZ$4,F105*Hulpsheets!$AZ$5)*($C$7-24)/12)))</f>
        <v/>
      </c>
      <c r="J105" s="151" t="str">
        <f>IF(E105="","",IF($C$7&lt;36,0,IF($C$7&gt;48,IF(E105="computer",F105*Hulpsheets!$BA$4,F105*Hulpsheets!$BA$5),IF(E105="computer",F105*Hulpsheets!$BA$4,F105*Hulpsheets!$BA$5)*($C$7-36)/12)))</f>
        <v/>
      </c>
      <c r="K105" s="151" t="str">
        <f>IF(E105="","",IF($C$7&lt;48,0,IF($C$7&gt;48,IF(E105="computer",F105*Hulpsheets!$BB$4,F105*Hulpsheets!$BB$5),IF(E105="computer",F105*Hulpsheets!$BB$4,F105*Hulpsheets!$BB$5)*($C$7-48)/12)))</f>
        <v/>
      </c>
      <c r="L105" s="429" t="s">
        <v>120</v>
      </c>
      <c r="M105" s="257" t="str">
        <f>IF(LEN($C$5)&lt;=1,
    "",
    IF(
        OR($C$5="Overige (zorg-)instellingen",$C$5="Onderneming"),
        IF(Basisgegevens!$C$5="Ja",
            IFERROR(
                INDEX(Hulpsheets!$AO$3:$AR$18,
                    MATCH($C$9,Hulpsheets!$AN$3:$AN$18,0),
                    MATCH($C$6,Hulpsheets!$AO$3:$AR$3,0)
                ),
                ""
            ),
            IFERROR(
                INDEX(Hulpsheets!$AH$3:$AK$18,
                    MATCH($C$9,Hulpsheets!$AG$3:$AG$18,0),
                    MATCH($C$6,Hulpsheets!$AH$3:$AK$3,0)
                ),
                ""
            )
        ),
        IF($L105="Niet-economische activiteit",
            100%,
            IF(Basisgegevens!$C$5="Ja",
                IFERROR(
                    INDEX(Hulpsheets!$AO$3:$AR$18,
                        MATCH($C$9,Hulpsheets!$AN$3:$AN$18,0),
                        MATCH($C$6,Hulpsheets!$AO$3:$AR$3,0)
                    ),
                    ""
                ),
                IFERROR(
                    INDEX(Hulpsheets!$AH$3:$AK$18,
                        MATCH($C$9,Hulpsheets!$AG$3:$AG$18,0),
                        MATCH($C$6,Hulpsheets!$AH$3:$AK$3,0)
                    ),
                    ""
                )
            )
        )
    )
)</f>
        <v/>
      </c>
      <c r="N105" s="397">
        <f t="shared" si="31"/>
        <v>0</v>
      </c>
      <c r="O105" s="77" t="str">
        <f t="shared" si="32"/>
        <v/>
      </c>
      <c r="P105" s="86" t="str">
        <f t="shared" si="33"/>
        <v/>
      </c>
      <c r="R105" s="404"/>
      <c r="S105" s="407" t="str">
        <f t="shared" si="38"/>
        <v/>
      </c>
      <c r="T105" s="130" t="str">
        <f t="shared" si="34"/>
        <v/>
      </c>
      <c r="U105" s="70"/>
      <c r="V105" s="404"/>
      <c r="W105" s="70"/>
      <c r="X105" s="404"/>
      <c r="Z105" s="407" t="str">
        <f t="shared" si="39"/>
        <v/>
      </c>
      <c r="AA105" s="130" t="str">
        <f t="shared" si="35"/>
        <v/>
      </c>
      <c r="AB105" s="407" t="str">
        <f t="shared" si="36"/>
        <v/>
      </c>
      <c r="AC105" s="130" t="str">
        <f t="shared" si="37"/>
        <v/>
      </c>
      <c r="AD105" s="461"/>
    </row>
    <row r="106" spans="1:30" x14ac:dyDescent="0.2">
      <c r="B106" s="514"/>
      <c r="C106" s="515"/>
      <c r="D106" s="515"/>
      <c r="E106" s="19"/>
      <c r="F106" s="141"/>
      <c r="G106" s="151" t="str">
        <f>IF(E106="","",IF($C$7&gt;12,IF(E106="computer",F106*Hulpsheets!$AX$4,F106*Hulpsheets!$AX$5),(IF(E106="computer",F106*Hulpsheets!$AX$4,F106*Hulpsheets!$AX$5)*$C$7/12)))</f>
        <v/>
      </c>
      <c r="H106" s="151" t="str">
        <f>IF(E106="","",IF($C$7&lt;13,0,IF($C$7&gt;24,IF(E106="computer",F106*Hulpsheets!$AY$4,F106*Hulpsheets!$AY$5),IF(E106="computer",F106*Hulpsheets!$AY$4,F106*Hulpsheets!$AY$5)*($C$7-12)/12)))</f>
        <v/>
      </c>
      <c r="I106" s="151" t="str">
        <f>IF(E106="","",IF($C$7&lt;24,0,IF($C$7&gt;36,IF(E106="computer",F106*Hulpsheets!$AZ$4,F106*Hulpsheets!$AZ$5),IF(E106="computer",F106*Hulpsheets!$AZ$4,F106*Hulpsheets!$AZ$5)*($C$7-24)/12)))</f>
        <v/>
      </c>
      <c r="J106" s="151" t="str">
        <f>IF(E106="","",IF($C$7&lt;36,0,IF($C$7&gt;48,IF(E106="computer",F106*Hulpsheets!$BA$4,F106*Hulpsheets!$BA$5),IF(E106="computer",F106*Hulpsheets!$BA$4,F106*Hulpsheets!$BA$5)*($C$7-36)/12)))</f>
        <v/>
      </c>
      <c r="K106" s="151" t="str">
        <f>IF(E106="","",IF($C$7&lt;48,0,IF($C$7&gt;48,IF(E106="computer",F106*Hulpsheets!$BB$4,F106*Hulpsheets!$BB$5),IF(E106="computer",F106*Hulpsheets!$BB$4,F106*Hulpsheets!$BB$5)*($C$7-48)/12)))</f>
        <v/>
      </c>
      <c r="L106" s="429" t="s">
        <v>120</v>
      </c>
      <c r="M106" s="257" t="str">
        <f>IF(LEN($C$5)&lt;=1,
    "",
    IF(
        OR($C$5="Overige (zorg-)instellingen",$C$5="Onderneming"),
        IF(Basisgegevens!$C$5="Ja",
            IFERROR(
                INDEX(Hulpsheets!$AO$3:$AR$18,
                    MATCH($C$9,Hulpsheets!$AN$3:$AN$18,0),
                    MATCH($C$6,Hulpsheets!$AO$3:$AR$3,0)
                ),
                ""
            ),
            IFERROR(
                INDEX(Hulpsheets!$AH$3:$AK$18,
                    MATCH($C$9,Hulpsheets!$AG$3:$AG$18,0),
                    MATCH($C$6,Hulpsheets!$AH$3:$AK$3,0)
                ),
                ""
            )
        ),
        IF($L106="Niet-economische activiteit",
            100%,
            IF(Basisgegevens!$C$5="Ja",
                IFERROR(
                    INDEX(Hulpsheets!$AO$3:$AR$18,
                        MATCH($C$9,Hulpsheets!$AN$3:$AN$18,0),
                        MATCH($C$6,Hulpsheets!$AO$3:$AR$3,0)
                    ),
                    ""
                ),
                IFERROR(
                    INDEX(Hulpsheets!$AH$3:$AK$18,
                        MATCH($C$9,Hulpsheets!$AG$3:$AG$18,0),
                        MATCH($C$6,Hulpsheets!$AH$3:$AK$3,0)
                    ),
                    ""
                )
            )
        )
    )
)</f>
        <v/>
      </c>
      <c r="N106" s="397">
        <f t="shared" si="31"/>
        <v>0</v>
      </c>
      <c r="O106" s="77" t="str">
        <f t="shared" si="32"/>
        <v/>
      </c>
      <c r="P106" s="86" t="str">
        <f t="shared" si="33"/>
        <v/>
      </c>
      <c r="R106" s="404"/>
      <c r="S106" s="407" t="str">
        <f t="shared" si="38"/>
        <v/>
      </c>
      <c r="T106" s="130" t="str">
        <f t="shared" si="34"/>
        <v/>
      </c>
      <c r="U106" s="70"/>
      <c r="V106" s="404"/>
      <c r="W106" s="70"/>
      <c r="X106" s="404"/>
      <c r="Z106" s="407" t="str">
        <f t="shared" si="39"/>
        <v/>
      </c>
      <c r="AA106" s="130" t="str">
        <f t="shared" si="35"/>
        <v/>
      </c>
      <c r="AB106" s="407" t="str">
        <f t="shared" si="36"/>
        <v/>
      </c>
      <c r="AC106" s="130" t="str">
        <f t="shared" si="37"/>
        <v/>
      </c>
      <c r="AD106" s="461"/>
    </row>
    <row r="107" spans="1:30" x14ac:dyDescent="0.2">
      <c r="B107" s="514"/>
      <c r="C107" s="515"/>
      <c r="D107" s="515"/>
      <c r="E107" s="19"/>
      <c r="F107" s="141"/>
      <c r="G107" s="151" t="str">
        <f>IF(E107="","",IF($C$7&gt;12,IF(E107="computer",F107*Hulpsheets!$AX$4,F107*Hulpsheets!$AX$5),(IF(E107="computer",F107*Hulpsheets!$AX$4,F107*Hulpsheets!$AX$5)*$C$7/12)))</f>
        <v/>
      </c>
      <c r="H107" s="151" t="str">
        <f>IF(E107="","",IF($C$7&lt;13,0,IF($C$7&gt;24,IF(E107="computer",F107*Hulpsheets!$AY$4,F107*Hulpsheets!$AY$5),IF(E107="computer",F107*Hulpsheets!$AY$4,F107*Hulpsheets!$AY$5)*($C$7-12)/12)))</f>
        <v/>
      </c>
      <c r="I107" s="151" t="str">
        <f>IF(E107="","",IF($C$7&lt;24,0,IF($C$7&gt;36,IF(E107="computer",F107*Hulpsheets!$AZ$4,F107*Hulpsheets!$AZ$5),IF(E107="computer",F107*Hulpsheets!$AZ$4,F107*Hulpsheets!$AZ$5)*($C$7-24)/12)))</f>
        <v/>
      </c>
      <c r="J107" s="151" t="str">
        <f>IF(E107="","",IF($C$7&lt;36,0,IF($C$7&gt;48,IF(E107="computer",F107*Hulpsheets!$BA$4,F107*Hulpsheets!$BA$5),IF(E107="computer",F107*Hulpsheets!$BA$4,F107*Hulpsheets!$BA$5)*($C$7-36)/12)))</f>
        <v/>
      </c>
      <c r="K107" s="151" t="str">
        <f>IF(E107="","",IF($C$7&lt;48,0,IF($C$7&gt;48,IF(E107="computer",F107*Hulpsheets!$BB$4,F107*Hulpsheets!$BB$5),IF(E107="computer",F107*Hulpsheets!$BB$4,F107*Hulpsheets!$BB$5)*($C$7-48)/12)))</f>
        <v/>
      </c>
      <c r="L107" s="429" t="s">
        <v>120</v>
      </c>
      <c r="M107" s="257" t="str">
        <f>IF(LEN($C$5)&lt;=1,
    "",
    IF(
        OR($C$5="Overige (zorg-)instellingen",$C$5="Onderneming"),
        IF(Basisgegevens!$C$5="Ja",
            IFERROR(
                INDEX(Hulpsheets!$AO$3:$AR$18,
                    MATCH($C$9,Hulpsheets!$AN$3:$AN$18,0),
                    MATCH($C$6,Hulpsheets!$AO$3:$AR$3,0)
                ),
                ""
            ),
            IFERROR(
                INDEX(Hulpsheets!$AH$3:$AK$18,
                    MATCH($C$9,Hulpsheets!$AG$3:$AG$18,0),
                    MATCH($C$6,Hulpsheets!$AH$3:$AK$3,0)
                ),
                ""
            )
        ),
        IF($L107="Niet-economische activiteit",
            100%,
            IF(Basisgegevens!$C$5="Ja",
                IFERROR(
                    INDEX(Hulpsheets!$AO$3:$AR$18,
                        MATCH($C$9,Hulpsheets!$AN$3:$AN$18,0),
                        MATCH($C$6,Hulpsheets!$AO$3:$AR$3,0)
                    ),
                    ""
                ),
                IFERROR(
                    INDEX(Hulpsheets!$AH$3:$AK$18,
                        MATCH($C$9,Hulpsheets!$AG$3:$AG$18,0),
                        MATCH($C$6,Hulpsheets!$AH$3:$AK$3,0)
                    ),
                    ""
                )
            )
        )
    )
)</f>
        <v/>
      </c>
      <c r="N107" s="397">
        <f t="shared" si="31"/>
        <v>0</v>
      </c>
      <c r="O107" s="77" t="str">
        <f t="shared" si="32"/>
        <v/>
      </c>
      <c r="P107" s="86" t="str">
        <f t="shared" si="33"/>
        <v/>
      </c>
      <c r="R107" s="404"/>
      <c r="S107" s="407" t="str">
        <f t="shared" si="38"/>
        <v/>
      </c>
      <c r="T107" s="130" t="str">
        <f t="shared" si="34"/>
        <v/>
      </c>
      <c r="U107" s="70"/>
      <c r="V107" s="404"/>
      <c r="W107" s="70"/>
      <c r="X107" s="404"/>
      <c r="Z107" s="407" t="str">
        <f t="shared" si="39"/>
        <v/>
      </c>
      <c r="AA107" s="130" t="str">
        <f t="shared" si="35"/>
        <v/>
      </c>
      <c r="AB107" s="407" t="str">
        <f t="shared" si="36"/>
        <v/>
      </c>
      <c r="AC107" s="130" t="str">
        <f t="shared" si="37"/>
        <v/>
      </c>
      <c r="AD107" s="461"/>
    </row>
    <row r="108" spans="1:30" x14ac:dyDescent="0.2">
      <c r="B108" s="514"/>
      <c r="C108" s="515"/>
      <c r="D108" s="515"/>
      <c r="E108" s="19"/>
      <c r="F108" s="141"/>
      <c r="G108" s="151" t="str">
        <f>IF(E108="","",IF($C$7&gt;12,IF(E108="computer",F108*Hulpsheets!$AX$4,F108*Hulpsheets!$AX$5),(IF(E108="computer",F108*Hulpsheets!$AX$4,F108*Hulpsheets!$AX$5)*$C$7/12)))</f>
        <v/>
      </c>
      <c r="H108" s="151" t="str">
        <f>IF(E108="","",IF($C$7&lt;13,0,IF($C$7&gt;24,IF(E108="computer",F108*Hulpsheets!$AY$4,F108*Hulpsheets!$AY$5),IF(E108="computer",F108*Hulpsheets!$AY$4,F108*Hulpsheets!$AY$5)*($C$7-12)/12)))</f>
        <v/>
      </c>
      <c r="I108" s="151" t="str">
        <f>IF(E108="","",IF($C$7&lt;24,0,IF($C$7&gt;36,IF(E108="computer",F108*Hulpsheets!$AZ$4,F108*Hulpsheets!$AZ$5),IF(E108="computer",F108*Hulpsheets!$AZ$4,F108*Hulpsheets!$AZ$5)*($C$7-24)/12)))</f>
        <v/>
      </c>
      <c r="J108" s="151" t="str">
        <f>IF(E108="","",IF($C$7&lt;36,0,IF($C$7&gt;48,IF(E108="computer",F108*Hulpsheets!$BA$4,F108*Hulpsheets!$BA$5),IF(E108="computer",F108*Hulpsheets!$BA$4,F108*Hulpsheets!$BA$5)*($C$7-36)/12)))</f>
        <v/>
      </c>
      <c r="K108" s="151" t="str">
        <f>IF(E108="","",IF($C$7&lt;48,0,IF($C$7&gt;48,IF(E108="computer",F108*Hulpsheets!$BB$4,F108*Hulpsheets!$BB$5),IF(E108="computer",F108*Hulpsheets!$BB$4,F108*Hulpsheets!$BB$5)*($C$7-48)/12)))</f>
        <v/>
      </c>
      <c r="L108" s="429" t="s">
        <v>120</v>
      </c>
      <c r="M108" s="257" t="str">
        <f>IF(LEN($C$5)&lt;=1,
    "",
    IF(
        OR($C$5="Overige (zorg-)instellingen",$C$5="Onderneming"),
        IF(Basisgegevens!$C$5="Ja",
            IFERROR(
                INDEX(Hulpsheets!$AO$3:$AR$18,
                    MATCH($C$9,Hulpsheets!$AN$3:$AN$18,0),
                    MATCH($C$6,Hulpsheets!$AO$3:$AR$3,0)
                ),
                ""
            ),
            IFERROR(
                INDEX(Hulpsheets!$AH$3:$AK$18,
                    MATCH($C$9,Hulpsheets!$AG$3:$AG$18,0),
                    MATCH($C$6,Hulpsheets!$AH$3:$AK$3,0)
                ),
                ""
            )
        ),
        IF($L108="Niet-economische activiteit",
            100%,
            IF(Basisgegevens!$C$5="Ja",
                IFERROR(
                    INDEX(Hulpsheets!$AO$3:$AR$18,
                        MATCH($C$9,Hulpsheets!$AN$3:$AN$18,0),
                        MATCH($C$6,Hulpsheets!$AO$3:$AR$3,0)
                    ),
                    ""
                ),
                IFERROR(
                    INDEX(Hulpsheets!$AH$3:$AK$18,
                        MATCH($C$9,Hulpsheets!$AG$3:$AG$18,0),
                        MATCH($C$6,Hulpsheets!$AH$3:$AK$3,0)
                    ),
                    ""
                )
            )
        )
    )
)</f>
        <v/>
      </c>
      <c r="N108" s="397">
        <f t="shared" si="31"/>
        <v>0</v>
      </c>
      <c r="O108" s="77" t="str">
        <f t="shared" si="32"/>
        <v/>
      </c>
      <c r="P108" s="86" t="str">
        <f t="shared" si="33"/>
        <v/>
      </c>
      <c r="R108" s="404"/>
      <c r="S108" s="407" t="str">
        <f t="shared" si="38"/>
        <v/>
      </c>
      <c r="T108" s="130" t="str">
        <f t="shared" si="34"/>
        <v/>
      </c>
      <c r="U108" s="70"/>
      <c r="V108" s="404"/>
      <c r="W108" s="70"/>
      <c r="X108" s="404"/>
      <c r="Z108" s="407" t="str">
        <f t="shared" si="39"/>
        <v/>
      </c>
      <c r="AA108" s="130" t="str">
        <f t="shared" si="35"/>
        <v/>
      </c>
      <c r="AB108" s="407" t="str">
        <f t="shared" si="36"/>
        <v/>
      </c>
      <c r="AC108" s="130" t="str">
        <f t="shared" si="37"/>
        <v/>
      </c>
      <c r="AD108" s="461"/>
    </row>
    <row r="109" spans="1:30" x14ac:dyDescent="0.2">
      <c r="B109" s="514"/>
      <c r="C109" s="515"/>
      <c r="D109" s="515"/>
      <c r="E109" s="19"/>
      <c r="F109" s="141"/>
      <c r="G109" s="151" t="str">
        <f>IF(E109="","",IF($C$7&gt;12,IF(E109="computer",F109*Hulpsheets!$AX$4,F109*Hulpsheets!$AX$5),(IF(E109="computer",F109*Hulpsheets!$AX$4,F109*Hulpsheets!$AX$5)*$C$7/12)))</f>
        <v/>
      </c>
      <c r="H109" s="151" t="str">
        <f>IF(E109="","",IF($C$7&lt;13,0,IF($C$7&gt;24,IF(E109="computer",F109*Hulpsheets!$AY$4,F109*Hulpsheets!$AY$5),IF(E109="computer",F109*Hulpsheets!$AY$4,F109*Hulpsheets!$AY$5)*($C$7-12)/12)))</f>
        <v/>
      </c>
      <c r="I109" s="151" t="str">
        <f>IF(E109="","",IF($C$7&lt;24,0,IF($C$7&gt;36,IF(E109="computer",F109*Hulpsheets!$AZ$4,F109*Hulpsheets!$AZ$5),IF(E109="computer",F109*Hulpsheets!$AZ$4,F109*Hulpsheets!$AZ$5)*($C$7-24)/12)))</f>
        <v/>
      </c>
      <c r="J109" s="151" t="str">
        <f>IF(E109="","",IF($C$7&lt;36,0,IF($C$7&gt;48,IF(E109="computer",F109*Hulpsheets!$BA$4,F109*Hulpsheets!$BA$5),IF(E109="computer",F109*Hulpsheets!$BA$4,F109*Hulpsheets!$BA$5)*($C$7-36)/12)))</f>
        <v/>
      </c>
      <c r="K109" s="151" t="str">
        <f>IF(E109="","",IF($C$7&lt;48,0,IF($C$7&gt;48,IF(E109="computer",F109*Hulpsheets!$BB$4,F109*Hulpsheets!$BB$5),IF(E109="computer",F109*Hulpsheets!$BB$4,F109*Hulpsheets!$BB$5)*($C$7-48)/12)))</f>
        <v/>
      </c>
      <c r="L109" s="429" t="s">
        <v>120</v>
      </c>
      <c r="M109" s="257" t="str">
        <f>IF(LEN($C$5)&lt;=1,
    "",
    IF(
        OR($C$5="Overige (zorg-)instellingen",$C$5="Onderneming"),
        IF(Basisgegevens!$C$5="Ja",
            IFERROR(
                INDEX(Hulpsheets!$AO$3:$AR$18,
                    MATCH($C$9,Hulpsheets!$AN$3:$AN$18,0),
                    MATCH($C$6,Hulpsheets!$AO$3:$AR$3,0)
                ),
                ""
            ),
            IFERROR(
                INDEX(Hulpsheets!$AH$3:$AK$18,
                    MATCH($C$9,Hulpsheets!$AG$3:$AG$18,0),
                    MATCH($C$6,Hulpsheets!$AH$3:$AK$3,0)
                ),
                ""
            )
        ),
        IF($L109="Niet-economische activiteit",
            100%,
            IF(Basisgegevens!$C$5="Ja",
                IFERROR(
                    INDEX(Hulpsheets!$AO$3:$AR$18,
                        MATCH($C$9,Hulpsheets!$AN$3:$AN$18,0),
                        MATCH($C$6,Hulpsheets!$AO$3:$AR$3,0)
                    ),
                    ""
                ),
                IFERROR(
                    INDEX(Hulpsheets!$AH$3:$AK$18,
                        MATCH($C$9,Hulpsheets!$AG$3:$AG$18,0),
                        MATCH($C$6,Hulpsheets!$AH$3:$AK$3,0)
                    ),
                    ""
                )
            )
        )
    )
)</f>
        <v/>
      </c>
      <c r="N109" s="397">
        <f t="shared" si="31"/>
        <v>0</v>
      </c>
      <c r="O109" s="77" t="str">
        <f t="shared" si="32"/>
        <v/>
      </c>
      <c r="P109" s="86" t="str">
        <f t="shared" si="33"/>
        <v/>
      </c>
      <c r="R109" s="404"/>
      <c r="S109" s="407" t="str">
        <f t="shared" si="38"/>
        <v/>
      </c>
      <c r="T109" s="130" t="str">
        <f t="shared" si="34"/>
        <v/>
      </c>
      <c r="U109" s="70"/>
      <c r="V109" s="404"/>
      <c r="W109" s="70"/>
      <c r="X109" s="404"/>
      <c r="Z109" s="407" t="str">
        <f t="shared" si="39"/>
        <v/>
      </c>
      <c r="AA109" s="130" t="str">
        <f t="shared" si="35"/>
        <v/>
      </c>
      <c r="AB109" s="407" t="str">
        <f t="shared" si="36"/>
        <v/>
      </c>
      <c r="AC109" s="130" t="str">
        <f t="shared" si="37"/>
        <v/>
      </c>
      <c r="AD109" s="461"/>
    </row>
    <row r="110" spans="1:30" x14ac:dyDescent="0.2">
      <c r="B110" s="514"/>
      <c r="C110" s="515"/>
      <c r="D110" s="515"/>
      <c r="E110" s="19"/>
      <c r="F110" s="141"/>
      <c r="G110" s="151" t="str">
        <f>IF(E110="","",IF($C$7&gt;12,IF(E110="computer",F110*Hulpsheets!$AX$4,F110*Hulpsheets!$AX$5),(IF(E110="computer",F110*Hulpsheets!$AX$4,F110*Hulpsheets!$AX$5)*$C$7/12)))</f>
        <v/>
      </c>
      <c r="H110" s="151" t="str">
        <f>IF(E110="","",IF($C$7&lt;13,0,IF($C$7&gt;24,IF(E110="computer",F110*Hulpsheets!$AY$4,F110*Hulpsheets!$AY$5),IF(E110="computer",F110*Hulpsheets!$AY$4,F110*Hulpsheets!$AY$5)*($C$7-12)/12)))</f>
        <v/>
      </c>
      <c r="I110" s="151" t="str">
        <f>IF(E110="","",IF($C$7&lt;24,0,IF($C$7&gt;36,IF(E110="computer",F110*Hulpsheets!$AZ$4,F110*Hulpsheets!$AZ$5),IF(E110="computer",F110*Hulpsheets!$AZ$4,F110*Hulpsheets!$AZ$5)*($C$7-24)/12)))</f>
        <v/>
      </c>
      <c r="J110" s="151" t="str">
        <f>IF(E110="","",IF($C$7&lt;36,0,IF($C$7&gt;48,IF(E110="computer",F110*Hulpsheets!$BA$4,F110*Hulpsheets!$BA$5),IF(E110="computer",F110*Hulpsheets!$BA$4,F110*Hulpsheets!$BA$5)*($C$7-36)/12)))</f>
        <v/>
      </c>
      <c r="K110" s="151" t="str">
        <f>IF(E110="","",IF($C$7&lt;48,0,IF($C$7&gt;48,IF(E110="computer",F110*Hulpsheets!$BB$4,F110*Hulpsheets!$BB$5),IF(E110="computer",F110*Hulpsheets!$BB$4,F110*Hulpsheets!$BB$5)*($C$7-48)/12)))</f>
        <v/>
      </c>
      <c r="L110" s="429" t="s">
        <v>120</v>
      </c>
      <c r="M110" s="257" t="str">
        <f>IF(LEN($C$5)&lt;=1,
    "",
    IF(
        OR($C$5="Overige (zorg-)instellingen",$C$5="Onderneming"),
        IF(Basisgegevens!$C$5="Ja",
            IFERROR(
                INDEX(Hulpsheets!$AO$3:$AR$18,
                    MATCH($C$9,Hulpsheets!$AN$3:$AN$18,0),
                    MATCH($C$6,Hulpsheets!$AO$3:$AR$3,0)
                ),
                ""
            ),
            IFERROR(
                INDEX(Hulpsheets!$AH$3:$AK$18,
                    MATCH($C$9,Hulpsheets!$AG$3:$AG$18,0),
                    MATCH($C$6,Hulpsheets!$AH$3:$AK$3,0)
                ),
                ""
            )
        ),
        IF($L110="Niet-economische activiteit",
            100%,
            IF(Basisgegevens!$C$5="Ja",
                IFERROR(
                    INDEX(Hulpsheets!$AO$3:$AR$18,
                        MATCH($C$9,Hulpsheets!$AN$3:$AN$18,0),
                        MATCH($C$6,Hulpsheets!$AO$3:$AR$3,0)
                    ),
                    ""
                ),
                IFERROR(
                    INDEX(Hulpsheets!$AH$3:$AK$18,
                        MATCH($C$9,Hulpsheets!$AG$3:$AG$18,0),
                        MATCH($C$6,Hulpsheets!$AH$3:$AK$3,0)
                    ),
                    ""
                )
            )
        )
    )
)</f>
        <v/>
      </c>
      <c r="N110" s="397">
        <f t="shared" si="31"/>
        <v>0</v>
      </c>
      <c r="O110" s="77" t="str">
        <f t="shared" si="32"/>
        <v/>
      </c>
      <c r="P110" s="86" t="str">
        <f t="shared" si="33"/>
        <v/>
      </c>
      <c r="R110" s="404"/>
      <c r="S110" s="407" t="str">
        <f t="shared" si="38"/>
        <v/>
      </c>
      <c r="T110" s="130" t="str">
        <f t="shared" si="34"/>
        <v/>
      </c>
      <c r="U110" s="70"/>
      <c r="V110" s="404"/>
      <c r="W110" s="70"/>
      <c r="X110" s="404"/>
      <c r="Z110" s="407" t="str">
        <f t="shared" si="39"/>
        <v/>
      </c>
      <c r="AA110" s="130" t="str">
        <f t="shared" si="35"/>
        <v/>
      </c>
      <c r="AB110" s="407" t="str">
        <f t="shared" si="36"/>
        <v/>
      </c>
      <c r="AC110" s="130" t="str">
        <f t="shared" si="37"/>
        <v/>
      </c>
      <c r="AD110" s="461"/>
    </row>
    <row r="111" spans="1:30" x14ac:dyDescent="0.2">
      <c r="B111" s="514"/>
      <c r="C111" s="515"/>
      <c r="D111" s="515"/>
      <c r="E111" s="19"/>
      <c r="F111" s="141"/>
      <c r="G111" s="151" t="str">
        <f>IF(E111="","",IF($C$7&gt;12,IF(E111="computer",F111*Hulpsheets!$AX$4,F111*Hulpsheets!$AX$5),(IF(E111="computer",F111*Hulpsheets!$AX$4,F111*Hulpsheets!$AX$5)*$C$7/12)))</f>
        <v/>
      </c>
      <c r="H111" s="151" t="str">
        <f>IF(E111="","",IF($C$7&lt;13,0,IF($C$7&gt;24,IF(E111="computer",F111*Hulpsheets!$AY$4,F111*Hulpsheets!$AY$5),IF(E111="computer",F111*Hulpsheets!$AY$4,F111*Hulpsheets!$AY$5)*($C$7-12)/12)))</f>
        <v/>
      </c>
      <c r="I111" s="151" t="str">
        <f>IF(E111="","",IF($C$7&lt;24,0,IF($C$7&gt;36,IF(E111="computer",F111*Hulpsheets!$AZ$4,F111*Hulpsheets!$AZ$5),IF(E111="computer",F111*Hulpsheets!$AZ$4,F111*Hulpsheets!$AZ$5)*($C$7-24)/12)))</f>
        <v/>
      </c>
      <c r="J111" s="151" t="str">
        <f>IF(E111="","",IF($C$7&lt;36,0,IF($C$7&gt;48,IF(E111="computer",F111*Hulpsheets!$BA$4,F111*Hulpsheets!$BA$5),IF(E111="computer",F111*Hulpsheets!$BA$4,F111*Hulpsheets!$BA$5)*($C$7-36)/12)))</f>
        <v/>
      </c>
      <c r="K111" s="151" t="str">
        <f>IF(E111="","",IF($C$7&lt;48,0,IF($C$7&gt;48,IF(E111="computer",F111*Hulpsheets!$BB$4,F111*Hulpsheets!$BB$5),IF(E111="computer",F111*Hulpsheets!$BB$4,F111*Hulpsheets!$BB$5)*($C$7-48)/12)))</f>
        <v/>
      </c>
      <c r="L111" s="429" t="s">
        <v>120</v>
      </c>
      <c r="M111" s="257" t="str">
        <f>IF(LEN($C$5)&lt;=1,
    "",
    IF(
        OR($C$5="Overige (zorg-)instellingen",$C$5="Onderneming"),
        IF(Basisgegevens!$C$5="Ja",
            IFERROR(
                INDEX(Hulpsheets!$AO$3:$AR$18,
                    MATCH($C$9,Hulpsheets!$AN$3:$AN$18,0),
                    MATCH($C$6,Hulpsheets!$AO$3:$AR$3,0)
                ),
                ""
            ),
            IFERROR(
                INDEX(Hulpsheets!$AH$3:$AK$18,
                    MATCH($C$9,Hulpsheets!$AG$3:$AG$18,0),
                    MATCH($C$6,Hulpsheets!$AH$3:$AK$3,0)
                ),
                ""
            )
        ),
        IF($L111="Niet-economische activiteit",
            100%,
            IF(Basisgegevens!$C$5="Ja",
                IFERROR(
                    INDEX(Hulpsheets!$AO$3:$AR$18,
                        MATCH($C$9,Hulpsheets!$AN$3:$AN$18,0),
                        MATCH($C$6,Hulpsheets!$AO$3:$AR$3,0)
                    ),
                    ""
                ),
                IFERROR(
                    INDEX(Hulpsheets!$AH$3:$AK$18,
                        MATCH($C$9,Hulpsheets!$AG$3:$AG$18,0),
                        MATCH($C$6,Hulpsheets!$AH$3:$AK$3,0)
                    ),
                    ""
                )
            )
        )
    )
)</f>
        <v/>
      </c>
      <c r="N111" s="397">
        <f t="shared" si="31"/>
        <v>0</v>
      </c>
      <c r="O111" s="77" t="str">
        <f t="shared" si="32"/>
        <v/>
      </c>
      <c r="P111" s="86" t="str">
        <f t="shared" si="33"/>
        <v/>
      </c>
      <c r="R111" s="404"/>
      <c r="S111" s="407" t="str">
        <f t="shared" si="38"/>
        <v/>
      </c>
      <c r="T111" s="130" t="str">
        <f t="shared" si="34"/>
        <v/>
      </c>
      <c r="U111" s="70"/>
      <c r="V111" s="404"/>
      <c r="W111" s="70"/>
      <c r="X111" s="404"/>
      <c r="Z111" s="407" t="str">
        <f t="shared" si="39"/>
        <v/>
      </c>
      <c r="AA111" s="130" t="str">
        <f t="shared" si="35"/>
        <v/>
      </c>
      <c r="AB111" s="407" t="str">
        <f t="shared" si="36"/>
        <v/>
      </c>
      <c r="AC111" s="130" t="str">
        <f t="shared" si="37"/>
        <v/>
      </c>
      <c r="AD111" s="461"/>
    </row>
    <row r="112" spans="1:30" x14ac:dyDescent="0.2">
      <c r="B112" s="514"/>
      <c r="C112" s="515"/>
      <c r="D112" s="515"/>
      <c r="E112" s="19"/>
      <c r="F112" s="141"/>
      <c r="G112" s="151" t="str">
        <f>IF(E112="","",IF($C$7&gt;12,IF(E112="computer",F112*Hulpsheets!$AX$4,F112*Hulpsheets!$AX$5),(IF(E112="computer",F112*Hulpsheets!$AX$4,F112*Hulpsheets!$AX$5)*$C$7/12)))</f>
        <v/>
      </c>
      <c r="H112" s="151" t="str">
        <f>IF(E112="","",IF($C$7&lt;13,0,IF($C$7&gt;24,IF(E112="computer",F112*Hulpsheets!$AY$4,F112*Hulpsheets!$AY$5),IF(E112="computer",F112*Hulpsheets!$AY$4,F112*Hulpsheets!$AY$5)*($C$7-12)/12)))</f>
        <v/>
      </c>
      <c r="I112" s="151" t="str">
        <f>IF(E112="","",IF($C$7&lt;24,0,IF($C$7&gt;36,IF(E112="computer",F112*Hulpsheets!$AZ$4,F112*Hulpsheets!$AZ$5),IF(E112="computer",F112*Hulpsheets!$AZ$4,F112*Hulpsheets!$AZ$5)*($C$7-24)/12)))</f>
        <v/>
      </c>
      <c r="J112" s="151" t="str">
        <f>IF(E112="","",IF($C$7&lt;36,0,IF($C$7&gt;48,IF(E112="computer",F112*Hulpsheets!$BA$4,F112*Hulpsheets!$BA$5),IF(E112="computer",F112*Hulpsheets!$BA$4,F112*Hulpsheets!$BA$5)*($C$7-36)/12)))</f>
        <v/>
      </c>
      <c r="K112" s="151" t="str">
        <f>IF(E112="","",IF($C$7&lt;48,0,IF($C$7&gt;48,IF(E112="computer",F112*Hulpsheets!$BB$4,F112*Hulpsheets!$BB$5),IF(E112="computer",F112*Hulpsheets!$BB$4,F112*Hulpsheets!$BB$5)*($C$7-48)/12)))</f>
        <v/>
      </c>
      <c r="L112" s="429" t="s">
        <v>120</v>
      </c>
      <c r="M112" s="257" t="str">
        <f>IF(LEN($C$5)&lt;=1,
    "",
    IF(
        OR($C$5="Overige (zorg-)instellingen",$C$5="Onderneming"),
        IF(Basisgegevens!$C$5="Ja",
            IFERROR(
                INDEX(Hulpsheets!$AO$3:$AR$18,
                    MATCH($C$9,Hulpsheets!$AN$3:$AN$18,0),
                    MATCH($C$6,Hulpsheets!$AO$3:$AR$3,0)
                ),
                ""
            ),
            IFERROR(
                INDEX(Hulpsheets!$AH$3:$AK$18,
                    MATCH($C$9,Hulpsheets!$AG$3:$AG$18,0),
                    MATCH($C$6,Hulpsheets!$AH$3:$AK$3,0)
                ),
                ""
            )
        ),
        IF($L112="Niet-economische activiteit",
            100%,
            IF(Basisgegevens!$C$5="Ja",
                IFERROR(
                    INDEX(Hulpsheets!$AO$3:$AR$18,
                        MATCH($C$9,Hulpsheets!$AN$3:$AN$18,0),
                        MATCH($C$6,Hulpsheets!$AO$3:$AR$3,0)
                    ),
                    ""
                ),
                IFERROR(
                    INDEX(Hulpsheets!$AH$3:$AK$18,
                        MATCH($C$9,Hulpsheets!$AG$3:$AG$18,0),
                        MATCH($C$6,Hulpsheets!$AH$3:$AK$3,0)
                    ),
                    ""
                )
            )
        )
    )
)</f>
        <v/>
      </c>
      <c r="N112" s="397">
        <f t="shared" si="31"/>
        <v>0</v>
      </c>
      <c r="O112" s="77" t="str">
        <f t="shared" si="32"/>
        <v/>
      </c>
      <c r="P112" s="86" t="str">
        <f t="shared" si="33"/>
        <v/>
      </c>
      <c r="R112" s="404"/>
      <c r="S112" s="407" t="str">
        <f t="shared" si="38"/>
        <v/>
      </c>
      <c r="T112" s="130" t="str">
        <f t="shared" si="34"/>
        <v/>
      </c>
      <c r="U112" s="70"/>
      <c r="V112" s="404"/>
      <c r="W112" s="70"/>
      <c r="X112" s="404"/>
      <c r="Z112" s="407" t="str">
        <f t="shared" si="39"/>
        <v/>
      </c>
      <c r="AA112" s="130" t="str">
        <f t="shared" si="35"/>
        <v/>
      </c>
      <c r="AB112" s="407" t="str">
        <f t="shared" si="36"/>
        <v/>
      </c>
      <c r="AC112" s="130" t="str">
        <f t="shared" si="37"/>
        <v/>
      </c>
      <c r="AD112" s="461"/>
    </row>
    <row r="113" spans="2:30" x14ac:dyDescent="0.2">
      <c r="B113" s="514"/>
      <c r="C113" s="515"/>
      <c r="D113" s="515"/>
      <c r="E113" s="19"/>
      <c r="F113" s="141"/>
      <c r="G113" s="151" t="str">
        <f>IF(E113="","",IF($C$7&gt;12,IF(E113="computer",F113*Hulpsheets!$AX$4,F113*Hulpsheets!$AX$5),(IF(E113="computer",F113*Hulpsheets!$AX$4,F113*Hulpsheets!$AX$5)*$C$7/12)))</f>
        <v/>
      </c>
      <c r="H113" s="151" t="str">
        <f>IF(E113="","",IF($C$7&lt;13,0,IF($C$7&gt;24,IF(E113="computer",F113*Hulpsheets!$AY$4,F113*Hulpsheets!$AY$5),IF(E113="computer",F113*Hulpsheets!$AY$4,F113*Hulpsheets!$AY$5)*($C$7-12)/12)))</f>
        <v/>
      </c>
      <c r="I113" s="151" t="str">
        <f>IF(E113="","",IF($C$7&lt;24,0,IF($C$7&gt;36,IF(E113="computer",F113*Hulpsheets!$AZ$4,F113*Hulpsheets!$AZ$5),IF(E113="computer",F113*Hulpsheets!$AZ$4,F113*Hulpsheets!$AZ$5)*($C$7-24)/12)))</f>
        <v/>
      </c>
      <c r="J113" s="151" t="str">
        <f>IF(E113="","",IF($C$7&lt;36,0,IF($C$7&gt;48,IF(E113="computer",F113*Hulpsheets!$BA$4,F113*Hulpsheets!$BA$5),IF(E113="computer",F113*Hulpsheets!$BA$4,F113*Hulpsheets!$BA$5)*($C$7-36)/12)))</f>
        <v/>
      </c>
      <c r="K113" s="151" t="str">
        <f>IF(E113="","",IF($C$7&lt;48,0,IF($C$7&gt;48,IF(E113="computer",F113*Hulpsheets!$BB$4,F113*Hulpsheets!$BB$5),IF(E113="computer",F113*Hulpsheets!$BB$4,F113*Hulpsheets!$BB$5)*($C$7-48)/12)))</f>
        <v/>
      </c>
      <c r="L113" s="429" t="s">
        <v>120</v>
      </c>
      <c r="M113" s="257" t="str">
        <f>IF(LEN($C$5)&lt;=1,
    "",
    IF(
        OR($C$5="Overige (zorg-)instellingen",$C$5="Onderneming"),
        IF(Basisgegevens!$C$5="Ja",
            IFERROR(
                INDEX(Hulpsheets!$AO$3:$AR$18,
                    MATCH($C$9,Hulpsheets!$AN$3:$AN$18,0),
                    MATCH($C$6,Hulpsheets!$AO$3:$AR$3,0)
                ),
                ""
            ),
            IFERROR(
                INDEX(Hulpsheets!$AH$3:$AK$18,
                    MATCH($C$9,Hulpsheets!$AG$3:$AG$18,0),
                    MATCH($C$6,Hulpsheets!$AH$3:$AK$3,0)
                ),
                ""
            )
        ),
        IF($L113="Niet-economische activiteit",
            100%,
            IF(Basisgegevens!$C$5="Ja",
                IFERROR(
                    INDEX(Hulpsheets!$AO$3:$AR$18,
                        MATCH($C$9,Hulpsheets!$AN$3:$AN$18,0),
                        MATCH($C$6,Hulpsheets!$AO$3:$AR$3,0)
                    ),
                    ""
                ),
                IFERROR(
                    INDEX(Hulpsheets!$AH$3:$AK$18,
                        MATCH($C$9,Hulpsheets!$AG$3:$AG$18,0),
                        MATCH($C$6,Hulpsheets!$AH$3:$AK$3,0)
                    ),
                    ""
                )
            )
        )
    )
)</f>
        <v/>
      </c>
      <c r="N113" s="397">
        <f t="shared" si="31"/>
        <v>0</v>
      </c>
      <c r="O113" s="77" t="str">
        <f t="shared" si="32"/>
        <v/>
      </c>
      <c r="P113" s="86" t="str">
        <f t="shared" si="33"/>
        <v/>
      </c>
      <c r="R113" s="404"/>
      <c r="S113" s="407" t="str">
        <f t="shared" si="38"/>
        <v/>
      </c>
      <c r="T113" s="130" t="str">
        <f t="shared" si="34"/>
        <v/>
      </c>
      <c r="U113" s="70"/>
      <c r="V113" s="404"/>
      <c r="W113" s="70"/>
      <c r="X113" s="404"/>
      <c r="Z113" s="407" t="str">
        <f t="shared" si="39"/>
        <v/>
      </c>
      <c r="AA113" s="130" t="str">
        <f t="shared" si="35"/>
        <v/>
      </c>
      <c r="AB113" s="407" t="str">
        <f t="shared" si="36"/>
        <v/>
      </c>
      <c r="AC113" s="130" t="str">
        <f t="shared" si="37"/>
        <v/>
      </c>
      <c r="AD113" s="461"/>
    </row>
    <row r="114" spans="2:30" x14ac:dyDescent="0.2">
      <c r="B114" s="514"/>
      <c r="C114" s="515"/>
      <c r="D114" s="515"/>
      <c r="E114" s="19"/>
      <c r="F114" s="141"/>
      <c r="G114" s="151" t="str">
        <f>IF(E114="","",IF($C$7&gt;12,IF(E114="computer",F114*Hulpsheets!$AX$4,F114*Hulpsheets!$AX$5),(IF(E114="computer",F114*Hulpsheets!$AX$4,F114*Hulpsheets!$AX$5)*$C$7/12)))</f>
        <v/>
      </c>
      <c r="H114" s="151" t="str">
        <f>IF(E114="","",IF($C$7&lt;13,0,IF($C$7&gt;24,IF(E114="computer",F114*Hulpsheets!$AY$4,F114*Hulpsheets!$AY$5),IF(E114="computer",F114*Hulpsheets!$AY$4,F114*Hulpsheets!$AY$5)*($C$7-12)/12)))</f>
        <v/>
      </c>
      <c r="I114" s="151" t="str">
        <f>IF(E114="","",IF($C$7&lt;24,0,IF($C$7&gt;36,IF(E114="computer",F114*Hulpsheets!$AZ$4,F114*Hulpsheets!$AZ$5),IF(E114="computer",F114*Hulpsheets!$AZ$4,F114*Hulpsheets!$AZ$5)*($C$7-24)/12)))</f>
        <v/>
      </c>
      <c r="J114" s="151" t="str">
        <f>IF(E114="","",IF($C$7&lt;36,0,IF($C$7&gt;48,IF(E114="computer",F114*Hulpsheets!$BA$4,F114*Hulpsheets!$BA$5),IF(E114="computer",F114*Hulpsheets!$BA$4,F114*Hulpsheets!$BA$5)*($C$7-36)/12)))</f>
        <v/>
      </c>
      <c r="K114" s="151" t="str">
        <f>IF(E114="","",IF($C$7&lt;48,0,IF($C$7&gt;48,IF(E114="computer",F114*Hulpsheets!$BB$4,F114*Hulpsheets!$BB$5),IF(E114="computer",F114*Hulpsheets!$BB$4,F114*Hulpsheets!$BB$5)*($C$7-48)/12)))</f>
        <v/>
      </c>
      <c r="L114" s="429" t="s">
        <v>120</v>
      </c>
      <c r="M114" s="257" t="str">
        <f>IF(LEN($C$5)&lt;=1,
    "",
    IF(
        OR($C$5="Overige (zorg-)instellingen",$C$5="Onderneming"),
        IF(Basisgegevens!$C$5="Ja",
            IFERROR(
                INDEX(Hulpsheets!$AO$3:$AR$18,
                    MATCH($C$9,Hulpsheets!$AN$3:$AN$18,0),
                    MATCH($C$6,Hulpsheets!$AO$3:$AR$3,0)
                ),
                ""
            ),
            IFERROR(
                INDEX(Hulpsheets!$AH$3:$AK$18,
                    MATCH($C$9,Hulpsheets!$AG$3:$AG$18,0),
                    MATCH($C$6,Hulpsheets!$AH$3:$AK$3,0)
                ),
                ""
            )
        ),
        IF($L114="Niet-economische activiteit",
            100%,
            IF(Basisgegevens!$C$5="Ja",
                IFERROR(
                    INDEX(Hulpsheets!$AO$3:$AR$18,
                        MATCH($C$9,Hulpsheets!$AN$3:$AN$18,0),
                        MATCH($C$6,Hulpsheets!$AO$3:$AR$3,0)
                    ),
                    ""
                ),
                IFERROR(
                    INDEX(Hulpsheets!$AH$3:$AK$18,
                        MATCH($C$9,Hulpsheets!$AG$3:$AG$18,0),
                        MATCH($C$6,Hulpsheets!$AH$3:$AK$3,0)
                    ),
                    ""
                )
            )
        )
    )
)</f>
        <v/>
      </c>
      <c r="N114" s="397">
        <f t="shared" si="31"/>
        <v>0</v>
      </c>
      <c r="O114" s="77" t="str">
        <f t="shared" si="32"/>
        <v/>
      </c>
      <c r="P114" s="86" t="str">
        <f t="shared" si="33"/>
        <v/>
      </c>
      <c r="R114" s="404"/>
      <c r="S114" s="407" t="str">
        <f t="shared" si="38"/>
        <v/>
      </c>
      <c r="T114" s="130" t="str">
        <f t="shared" si="34"/>
        <v/>
      </c>
      <c r="U114" s="70"/>
      <c r="V114" s="404"/>
      <c r="W114" s="70"/>
      <c r="X114" s="404"/>
      <c r="Z114" s="407" t="str">
        <f t="shared" si="39"/>
        <v/>
      </c>
      <c r="AA114" s="130" t="str">
        <f t="shared" si="35"/>
        <v/>
      </c>
      <c r="AB114" s="407" t="str">
        <f t="shared" si="36"/>
        <v/>
      </c>
      <c r="AC114" s="130" t="str">
        <f t="shared" si="37"/>
        <v/>
      </c>
      <c r="AD114" s="461"/>
    </row>
    <row r="115" spans="2:30" x14ac:dyDescent="0.2">
      <c r="B115" s="514"/>
      <c r="C115" s="515"/>
      <c r="D115" s="515"/>
      <c r="E115" s="19"/>
      <c r="F115" s="141"/>
      <c r="G115" s="151" t="str">
        <f>IF(E115="","",IF($C$7&gt;12,IF(E115="computer",F115*Hulpsheets!$AX$4,F115*Hulpsheets!$AX$5),(IF(E115="computer",F115*Hulpsheets!$AX$4,F115*Hulpsheets!$AX$5)*$C$7/12)))</f>
        <v/>
      </c>
      <c r="H115" s="151" t="str">
        <f>IF(E115="","",IF($C$7&lt;13,0,IF($C$7&gt;24,IF(E115="computer",F115*Hulpsheets!$AY$4,F115*Hulpsheets!$AY$5),IF(E115="computer",F115*Hulpsheets!$AY$4,F115*Hulpsheets!$AY$5)*($C$7-12)/12)))</f>
        <v/>
      </c>
      <c r="I115" s="151" t="str">
        <f>IF(E115="","",IF($C$7&lt;24,0,IF($C$7&gt;36,IF(E115="computer",F115*Hulpsheets!$AZ$4,F115*Hulpsheets!$AZ$5),IF(E115="computer",F115*Hulpsheets!$AZ$4,F115*Hulpsheets!$AZ$5)*($C$7-24)/12)))</f>
        <v/>
      </c>
      <c r="J115" s="151" t="str">
        <f>IF(E115="","",IF($C$7&lt;36,0,IF($C$7&gt;48,IF(E115="computer",F115*Hulpsheets!$BA$4,F115*Hulpsheets!$BA$5),IF(E115="computer",F115*Hulpsheets!$BA$4,F115*Hulpsheets!$BA$5)*($C$7-36)/12)))</f>
        <v/>
      </c>
      <c r="K115" s="151" t="str">
        <f>IF(E115="","",IF($C$7&lt;48,0,IF($C$7&gt;48,IF(E115="computer",F115*Hulpsheets!$BB$4,F115*Hulpsheets!$BB$5),IF(E115="computer",F115*Hulpsheets!$BB$4,F115*Hulpsheets!$BB$5)*($C$7-48)/12)))</f>
        <v/>
      </c>
      <c r="L115" s="429" t="s">
        <v>120</v>
      </c>
      <c r="M115" s="257" t="str">
        <f>IF(LEN($C$5)&lt;=1,
    "",
    IF(
        OR($C$5="Overige (zorg-)instellingen",$C$5="Onderneming"),
        IF(Basisgegevens!$C$5="Ja",
            IFERROR(
                INDEX(Hulpsheets!$AO$3:$AR$18,
                    MATCH($C$9,Hulpsheets!$AN$3:$AN$18,0),
                    MATCH($C$6,Hulpsheets!$AO$3:$AR$3,0)
                ),
                ""
            ),
            IFERROR(
                INDEX(Hulpsheets!$AH$3:$AK$18,
                    MATCH($C$9,Hulpsheets!$AG$3:$AG$18,0),
                    MATCH($C$6,Hulpsheets!$AH$3:$AK$3,0)
                ),
                ""
            )
        ),
        IF($L115="Niet-economische activiteit",
            100%,
            IF(Basisgegevens!$C$5="Ja",
                IFERROR(
                    INDEX(Hulpsheets!$AO$3:$AR$18,
                        MATCH($C$9,Hulpsheets!$AN$3:$AN$18,0),
                        MATCH($C$6,Hulpsheets!$AO$3:$AR$3,0)
                    ),
                    ""
                ),
                IFERROR(
                    INDEX(Hulpsheets!$AH$3:$AK$18,
                        MATCH($C$9,Hulpsheets!$AG$3:$AG$18,0),
                        MATCH($C$6,Hulpsheets!$AH$3:$AK$3,0)
                    ),
                    ""
                )
            )
        )
    )
)</f>
        <v/>
      </c>
      <c r="N115" s="397">
        <f t="shared" si="31"/>
        <v>0</v>
      </c>
      <c r="O115" s="77" t="str">
        <f t="shared" si="32"/>
        <v/>
      </c>
      <c r="P115" s="86" t="str">
        <f t="shared" si="33"/>
        <v/>
      </c>
      <c r="R115" s="404"/>
      <c r="S115" s="407" t="str">
        <f t="shared" si="38"/>
        <v/>
      </c>
      <c r="T115" s="130" t="str">
        <f t="shared" si="34"/>
        <v/>
      </c>
      <c r="U115" s="70"/>
      <c r="V115" s="404"/>
      <c r="W115" s="70"/>
      <c r="X115" s="404"/>
      <c r="Z115" s="407" t="str">
        <f t="shared" si="39"/>
        <v/>
      </c>
      <c r="AA115" s="130" t="str">
        <f t="shared" si="35"/>
        <v/>
      </c>
      <c r="AB115" s="407" t="str">
        <f t="shared" si="36"/>
        <v/>
      </c>
      <c r="AC115" s="130" t="str">
        <f t="shared" si="37"/>
        <v/>
      </c>
      <c r="AD115" s="461"/>
    </row>
    <row r="116" spans="2:30" x14ac:dyDescent="0.2">
      <c r="B116" s="514"/>
      <c r="C116" s="515"/>
      <c r="D116" s="515"/>
      <c r="E116" s="19"/>
      <c r="F116" s="141"/>
      <c r="G116" s="151" t="str">
        <f>IF(E116="","",IF($C$7&gt;12,IF(E116="computer",F116*Hulpsheets!$AX$4,F116*Hulpsheets!$AX$5),(IF(E116="computer",F116*Hulpsheets!$AX$4,F116*Hulpsheets!$AX$5)*$C$7/12)))</f>
        <v/>
      </c>
      <c r="H116" s="151" t="str">
        <f>IF(E116="","",IF($C$7&lt;13,0,IF($C$7&gt;24,IF(E116="computer",F116*Hulpsheets!$AY$4,F116*Hulpsheets!$AY$5),IF(E116="computer",F116*Hulpsheets!$AY$4,F116*Hulpsheets!$AY$5)*($C$7-12)/12)))</f>
        <v/>
      </c>
      <c r="I116" s="151" t="str">
        <f>IF(E116="","",IF($C$7&lt;24,0,IF($C$7&gt;36,IF(E116="computer",F116*Hulpsheets!$AZ$4,F116*Hulpsheets!$AZ$5),IF(E116="computer",F116*Hulpsheets!$AZ$4,F116*Hulpsheets!$AZ$5)*($C$7-24)/12)))</f>
        <v/>
      </c>
      <c r="J116" s="151" t="str">
        <f>IF(E116="","",IF($C$7&lt;36,0,IF($C$7&gt;48,IF(E116="computer",F116*Hulpsheets!$BA$4,F116*Hulpsheets!$BA$5),IF(E116="computer",F116*Hulpsheets!$BA$4,F116*Hulpsheets!$BA$5)*($C$7-36)/12)))</f>
        <v/>
      </c>
      <c r="K116" s="151" t="str">
        <f>IF(E116="","",IF($C$7&lt;48,0,IF($C$7&gt;48,IF(E116="computer",F116*Hulpsheets!$BB$4,F116*Hulpsheets!$BB$5),IF(E116="computer",F116*Hulpsheets!$BB$4,F116*Hulpsheets!$BB$5)*($C$7-48)/12)))</f>
        <v/>
      </c>
      <c r="L116" s="429" t="s">
        <v>120</v>
      </c>
      <c r="M116" s="257" t="str">
        <f>IF(LEN($C$5)&lt;=1,
    "",
    IF(
        OR($C$5="Overige (zorg-)instellingen",$C$5="Onderneming"),
        IF(Basisgegevens!$C$5="Ja",
            IFERROR(
                INDEX(Hulpsheets!$AO$3:$AR$18,
                    MATCH($C$9,Hulpsheets!$AN$3:$AN$18,0),
                    MATCH($C$6,Hulpsheets!$AO$3:$AR$3,0)
                ),
                ""
            ),
            IFERROR(
                INDEX(Hulpsheets!$AH$3:$AK$18,
                    MATCH($C$9,Hulpsheets!$AG$3:$AG$18,0),
                    MATCH($C$6,Hulpsheets!$AH$3:$AK$3,0)
                ),
                ""
            )
        ),
        IF($L116="Niet-economische activiteit",
            100%,
            IF(Basisgegevens!$C$5="Ja",
                IFERROR(
                    INDEX(Hulpsheets!$AO$3:$AR$18,
                        MATCH($C$9,Hulpsheets!$AN$3:$AN$18,0),
                        MATCH($C$6,Hulpsheets!$AO$3:$AR$3,0)
                    ),
                    ""
                ),
                IFERROR(
                    INDEX(Hulpsheets!$AH$3:$AK$18,
                        MATCH($C$9,Hulpsheets!$AG$3:$AG$18,0),
                        MATCH($C$6,Hulpsheets!$AH$3:$AK$3,0)
                    ),
                    ""
                )
            )
        )
    )
)</f>
        <v/>
      </c>
      <c r="N116" s="397">
        <f t="shared" si="31"/>
        <v>0</v>
      </c>
      <c r="O116" s="77" t="str">
        <f t="shared" si="32"/>
        <v/>
      </c>
      <c r="P116" s="86" t="str">
        <f t="shared" si="33"/>
        <v/>
      </c>
      <c r="R116" s="404"/>
      <c r="S116" s="407" t="str">
        <f t="shared" si="38"/>
        <v/>
      </c>
      <c r="T116" s="130" t="str">
        <f t="shared" si="34"/>
        <v/>
      </c>
      <c r="U116" s="70"/>
      <c r="V116" s="404"/>
      <c r="W116" s="70"/>
      <c r="X116" s="404"/>
      <c r="Z116" s="407" t="str">
        <f t="shared" si="39"/>
        <v/>
      </c>
      <c r="AA116" s="130" t="str">
        <f t="shared" si="35"/>
        <v/>
      </c>
      <c r="AB116" s="407" t="str">
        <f t="shared" si="36"/>
        <v/>
      </c>
      <c r="AC116" s="130" t="str">
        <f t="shared" si="37"/>
        <v/>
      </c>
      <c r="AD116" s="461"/>
    </row>
    <row r="117" spans="2:30" ht="13.5" thickBot="1" x14ac:dyDescent="0.25">
      <c r="B117" s="514"/>
      <c r="C117" s="515"/>
      <c r="D117" s="515"/>
      <c r="E117" s="19"/>
      <c r="F117" s="141"/>
      <c r="G117" s="151" t="str">
        <f>IF(E117="","",IF($C$7&gt;12,IF(E117="computer",F117*Hulpsheets!$AX$4,F117*Hulpsheets!$AX$5),(IF(E117="computer",F117*Hulpsheets!$AX$4,F117*Hulpsheets!$AX$5)*$C$7/12)))</f>
        <v/>
      </c>
      <c r="H117" s="151" t="str">
        <f>IF(E117="","",IF($C$7&lt;13,0,IF($C$7&gt;24,IF(E117="computer",F117*Hulpsheets!$AY$4,F117*Hulpsheets!$AY$5),IF(E117="computer",F117*Hulpsheets!$AY$4,F117*Hulpsheets!$AY$5)*($C$7-12)/12)))</f>
        <v/>
      </c>
      <c r="I117" s="151" t="str">
        <f>IF(E117="","",IF($C$7&lt;24,0,IF($C$7&gt;36,IF(E117="computer",F117*Hulpsheets!$AZ$4,F117*Hulpsheets!$AZ$5),IF(E117="computer",F117*Hulpsheets!$AZ$4,F117*Hulpsheets!$AZ$5)*($C$7-24)/12)))</f>
        <v/>
      </c>
      <c r="J117" s="151" t="str">
        <f>IF(E117="","",IF($C$7&lt;36,0,IF($C$7&gt;48,IF(E117="computer",F117*Hulpsheets!$BA$4,F117*Hulpsheets!$BA$5),IF(E117="computer",F117*Hulpsheets!$BA$4,F117*Hulpsheets!$BA$5)*($C$7-36)/12)))</f>
        <v/>
      </c>
      <c r="K117" s="151" t="str">
        <f>IF(E117="","",IF($C$7&lt;48,0,IF($C$7&gt;48,IF(E117="computer",F117*Hulpsheets!$BB$4,F117*Hulpsheets!$BB$5),IF(E117="computer",F117*Hulpsheets!$BB$4,F117*Hulpsheets!$BB$5)*($C$7-48)/12)))</f>
        <v/>
      </c>
      <c r="L117" s="429" t="s">
        <v>120</v>
      </c>
      <c r="M117" s="257" t="str">
        <f>IF(LEN($C$5)&lt;=1,
    "",
    IF(
        OR($C$5="Overige (zorg-)instellingen",$C$5="Onderneming"),
        IF(Basisgegevens!$C$5="Ja",
            IFERROR(
                INDEX(Hulpsheets!$AO$3:$AR$18,
                    MATCH($C$9,Hulpsheets!$AN$3:$AN$18,0),
                    MATCH($C$6,Hulpsheets!$AO$3:$AR$3,0)
                ),
                ""
            ),
            IFERROR(
                INDEX(Hulpsheets!$AH$3:$AK$18,
                    MATCH($C$9,Hulpsheets!$AG$3:$AG$18,0),
                    MATCH($C$6,Hulpsheets!$AH$3:$AK$3,0)
                ),
                ""
            )
        ),
        IF($L117="Niet-economische activiteit",
            100%,
            IF(Basisgegevens!$C$5="Ja",
                IFERROR(
                    INDEX(Hulpsheets!$AO$3:$AR$18,
                        MATCH($C$9,Hulpsheets!$AN$3:$AN$18,0),
                        MATCH($C$6,Hulpsheets!$AO$3:$AR$3,0)
                    ),
                    ""
                ),
                IFERROR(
                    INDEX(Hulpsheets!$AH$3:$AK$18,
                        MATCH($C$9,Hulpsheets!$AG$3:$AG$18,0),
                        MATCH($C$6,Hulpsheets!$AH$3:$AK$3,0)
                    ),
                    ""
                )
            )
        )
    )
)</f>
        <v/>
      </c>
      <c r="N117" s="397">
        <f t="shared" si="31"/>
        <v>0</v>
      </c>
      <c r="O117" s="77" t="str">
        <f t="shared" si="32"/>
        <v/>
      </c>
      <c r="P117" s="86" t="str">
        <f t="shared" si="33"/>
        <v/>
      </c>
      <c r="R117" s="404"/>
      <c r="S117" s="407" t="str">
        <f t="shared" si="38"/>
        <v/>
      </c>
      <c r="T117" s="130" t="str">
        <f t="shared" si="34"/>
        <v/>
      </c>
      <c r="U117" s="70"/>
      <c r="V117" s="404"/>
      <c r="W117" s="70"/>
      <c r="X117" s="404"/>
      <c r="Z117" s="407" t="str">
        <f t="shared" si="39"/>
        <v/>
      </c>
      <c r="AA117" s="130" t="str">
        <f t="shared" si="35"/>
        <v/>
      </c>
      <c r="AB117" s="407" t="str">
        <f t="shared" si="36"/>
        <v/>
      </c>
      <c r="AC117" s="130" t="str">
        <f t="shared" si="37"/>
        <v/>
      </c>
      <c r="AD117" s="461"/>
    </row>
    <row r="118" spans="2:30" ht="13.5" hidden="1" outlineLevel="1" thickBot="1" x14ac:dyDescent="0.25">
      <c r="B118" s="514"/>
      <c r="C118" s="515"/>
      <c r="D118" s="515"/>
      <c r="E118" s="19"/>
      <c r="F118" s="141"/>
      <c r="G118" s="151" t="str">
        <f>IF(E118="","",IF($C$7&gt;12,IF(E118="computer",F118*Hulpsheets!$AX$4,F118*Hulpsheets!$AX$5),(IF(E118="computer",F118*Hulpsheets!$AX$4,F118*Hulpsheets!$AX$5)*$C$7/12)))</f>
        <v/>
      </c>
      <c r="H118" s="151" t="str">
        <f>IF(E118="","",IF($C$7&lt;13,0,IF($C$7&gt;24,IF(E118="computer",F118*Hulpsheets!$AY$4,F118*Hulpsheets!$AY$5),IF(E118="computer",F118*Hulpsheets!$AY$4,F118*Hulpsheets!$AY$5)*($C$7-12)/12)))</f>
        <v/>
      </c>
      <c r="I118" s="151" t="str">
        <f>IF(E118="","",IF($C$7&lt;24,0,IF($C$7&gt;36,IF(E118="computer",F118*Hulpsheets!$AZ$4,F118*Hulpsheets!$AZ$5),IF(E118="computer",F118*Hulpsheets!$AZ$4,F118*Hulpsheets!$AZ$5)*($C$7-24)/12)))</f>
        <v/>
      </c>
      <c r="J118" s="151" t="str">
        <f>IF(E118="","",IF($C$7&lt;36,0,IF($C$7&gt;48,IF(E118="computer",F118*Hulpsheets!$BA$4,F118*Hulpsheets!$BA$5),IF(E118="computer",F118*Hulpsheets!$BA$4,F118*Hulpsheets!$BA$5)*($C$7-36)/12)))</f>
        <v/>
      </c>
      <c r="K118" s="151" t="str">
        <f>IF(E118="","",IF($C$7&lt;48,0,IF($C$7&gt;48,IF(E118="computer",F118*Hulpsheets!$BB$4,F118*Hulpsheets!$BB$5),IF(E118="computer",F118*Hulpsheets!$BB$4,F118*Hulpsheets!$BB$5)*($C$7-48)/12)))</f>
        <v/>
      </c>
      <c r="L118" s="429" t="s">
        <v>120</v>
      </c>
      <c r="M118" s="257" t="str">
        <f>IF(LEN($C$5)&lt;=1,
    "",
    IF(
        OR($C$5="Overige (zorg-)instellingen",$C$5="Onderneming"),
        IF(Basisgegevens!$C$5="Ja",
            IFERROR(
                INDEX(Hulpsheets!$AO$3:$AR$18,
                    MATCH($C$9,Hulpsheets!$AN$3:$AN$18,0),
                    MATCH($C$6,Hulpsheets!$AO$3:$AR$3,0)
                ),
                ""
            ),
            IFERROR(
                INDEX(Hulpsheets!$AH$3:$AK$18,
                    MATCH($C$9,Hulpsheets!$AG$3:$AG$18,0),
                    MATCH($C$6,Hulpsheets!$AH$3:$AK$3,0)
                ),
                ""
            )
        ),
        IF($L118="Niet-economische activiteit",
            100%,
            IF(Basisgegevens!$C$5="Ja",
                IFERROR(
                    INDEX(Hulpsheets!$AO$3:$AR$18,
                        MATCH($C$9,Hulpsheets!$AN$3:$AN$18,0),
                        MATCH($C$6,Hulpsheets!$AO$3:$AR$3,0)
                    ),
                    ""
                ),
                IFERROR(
                    INDEX(Hulpsheets!$AH$3:$AK$18,
                        MATCH($C$9,Hulpsheets!$AG$3:$AG$18,0),
                        MATCH($C$6,Hulpsheets!$AH$3:$AK$3,0)
                    ),
                    ""
                )
            )
        )
    )
)</f>
        <v/>
      </c>
      <c r="N118" s="397">
        <f t="shared" si="31"/>
        <v>0</v>
      </c>
      <c r="O118" s="77" t="str">
        <f t="shared" si="32"/>
        <v/>
      </c>
      <c r="P118" s="86" t="str">
        <f t="shared" si="33"/>
        <v/>
      </c>
      <c r="R118" s="404"/>
      <c r="S118" s="407" t="str">
        <f t="shared" si="38"/>
        <v/>
      </c>
      <c r="T118" s="130" t="str">
        <f t="shared" si="34"/>
        <v/>
      </c>
      <c r="U118" s="70"/>
      <c r="V118" s="404"/>
      <c r="W118" s="70"/>
      <c r="X118" s="404"/>
      <c r="Z118" s="407" t="str">
        <f t="shared" si="39"/>
        <v/>
      </c>
      <c r="AA118" s="130" t="str">
        <f t="shared" si="35"/>
        <v/>
      </c>
      <c r="AB118" s="407" t="str">
        <f t="shared" si="36"/>
        <v/>
      </c>
      <c r="AC118" s="130" t="str">
        <f t="shared" si="37"/>
        <v/>
      </c>
      <c r="AD118" s="461"/>
    </row>
    <row r="119" spans="2:30" ht="13.5" hidden="1" outlineLevel="1" thickBot="1" x14ac:dyDescent="0.25">
      <c r="B119" s="514"/>
      <c r="C119" s="515"/>
      <c r="D119" s="515"/>
      <c r="E119" s="19"/>
      <c r="F119" s="141"/>
      <c r="G119" s="151" t="str">
        <f>IF(E119="","",IF($C$7&gt;12,IF(E119="computer",F119*Hulpsheets!$AX$4,F119*Hulpsheets!$AX$5),(IF(E119="computer",F119*Hulpsheets!$AX$4,F119*Hulpsheets!$AX$5)*$C$7/12)))</f>
        <v/>
      </c>
      <c r="H119" s="151" t="str">
        <f>IF(E119="","",IF($C$7&lt;13,0,IF($C$7&gt;24,IF(E119="computer",F119*Hulpsheets!$AY$4,F119*Hulpsheets!$AY$5),IF(E119="computer",F119*Hulpsheets!$AY$4,F119*Hulpsheets!$AY$5)*($C$7-12)/12)))</f>
        <v/>
      </c>
      <c r="I119" s="151" t="str">
        <f>IF(E119="","",IF($C$7&lt;24,0,IF($C$7&gt;36,IF(E119="computer",F119*Hulpsheets!$AZ$4,F119*Hulpsheets!$AZ$5),IF(E119="computer",F119*Hulpsheets!$AZ$4,F119*Hulpsheets!$AZ$5)*($C$7-24)/12)))</f>
        <v/>
      </c>
      <c r="J119" s="151" t="str">
        <f>IF(E119="","",IF($C$7&lt;36,0,IF($C$7&gt;48,IF(E119="computer",F119*Hulpsheets!$BA$4,F119*Hulpsheets!$BA$5),IF(E119="computer",F119*Hulpsheets!$BA$4,F119*Hulpsheets!$BA$5)*($C$7-36)/12)))</f>
        <v/>
      </c>
      <c r="K119" s="151" t="str">
        <f>IF(E119="","",IF($C$7&lt;48,0,IF($C$7&gt;48,IF(E119="computer",F119*Hulpsheets!$BB$4,F119*Hulpsheets!$BB$5),IF(E119="computer",F119*Hulpsheets!$BB$4,F119*Hulpsheets!$BB$5)*($C$7-48)/12)))</f>
        <v/>
      </c>
      <c r="L119" s="429" t="s">
        <v>120</v>
      </c>
      <c r="M119" s="257" t="str">
        <f>IF(LEN($C$5)&lt;=1,
    "",
    IF(
        OR($C$5="Overige (zorg-)instellingen",$C$5="Onderneming"),
        IF(Basisgegevens!$C$5="Ja",
            IFERROR(
                INDEX(Hulpsheets!$AO$3:$AR$18,
                    MATCH($C$9,Hulpsheets!$AN$3:$AN$18,0),
                    MATCH($C$6,Hulpsheets!$AO$3:$AR$3,0)
                ),
                ""
            ),
            IFERROR(
                INDEX(Hulpsheets!$AH$3:$AK$18,
                    MATCH($C$9,Hulpsheets!$AG$3:$AG$18,0),
                    MATCH($C$6,Hulpsheets!$AH$3:$AK$3,0)
                ),
                ""
            )
        ),
        IF($L119="Niet-economische activiteit",
            100%,
            IF(Basisgegevens!$C$5="Ja",
                IFERROR(
                    INDEX(Hulpsheets!$AO$3:$AR$18,
                        MATCH($C$9,Hulpsheets!$AN$3:$AN$18,0),
                        MATCH($C$6,Hulpsheets!$AO$3:$AR$3,0)
                    ),
                    ""
                ),
                IFERROR(
                    INDEX(Hulpsheets!$AH$3:$AK$18,
                        MATCH($C$9,Hulpsheets!$AG$3:$AG$18,0),
                        MATCH($C$6,Hulpsheets!$AH$3:$AK$3,0)
                    ),
                    ""
                )
            )
        )
    )
)</f>
        <v/>
      </c>
      <c r="N119" s="397">
        <f t="shared" si="31"/>
        <v>0</v>
      </c>
      <c r="O119" s="77" t="str">
        <f t="shared" si="32"/>
        <v/>
      </c>
      <c r="P119" s="86" t="str">
        <f t="shared" si="33"/>
        <v/>
      </c>
      <c r="R119" s="404"/>
      <c r="S119" s="407" t="str">
        <f t="shared" si="38"/>
        <v/>
      </c>
      <c r="T119" s="130" t="str">
        <f t="shared" si="34"/>
        <v/>
      </c>
      <c r="U119" s="70"/>
      <c r="V119" s="404"/>
      <c r="W119" s="70"/>
      <c r="X119" s="404"/>
      <c r="Z119" s="407" t="str">
        <f t="shared" si="39"/>
        <v/>
      </c>
      <c r="AA119" s="130" t="str">
        <f t="shared" si="35"/>
        <v/>
      </c>
      <c r="AB119" s="407" t="str">
        <f t="shared" si="36"/>
        <v/>
      </c>
      <c r="AC119" s="130" t="str">
        <f t="shared" si="37"/>
        <v/>
      </c>
      <c r="AD119" s="461"/>
    </row>
    <row r="120" spans="2:30" ht="13.5" hidden="1" outlineLevel="1" thickBot="1" x14ac:dyDescent="0.25">
      <c r="B120" s="514"/>
      <c r="C120" s="515"/>
      <c r="D120" s="515"/>
      <c r="E120" s="19"/>
      <c r="F120" s="141"/>
      <c r="G120" s="151" t="str">
        <f>IF(E120="","",IF($C$7&gt;12,IF(E120="computer",F120*Hulpsheets!$AX$4,F120*Hulpsheets!$AX$5),(IF(E120="computer",F120*Hulpsheets!$AX$4,F120*Hulpsheets!$AX$5)*$C$7/12)))</f>
        <v/>
      </c>
      <c r="H120" s="151" t="str">
        <f>IF(E120="","",IF($C$7&lt;13,0,IF($C$7&gt;24,IF(E120="computer",F120*Hulpsheets!$AY$4,F120*Hulpsheets!$AY$5),IF(E120="computer",F120*Hulpsheets!$AY$4,F120*Hulpsheets!$AY$5)*($C$7-12)/12)))</f>
        <v/>
      </c>
      <c r="I120" s="151" t="str">
        <f>IF(E120="","",IF($C$7&lt;24,0,IF($C$7&gt;36,IF(E120="computer",F120*Hulpsheets!$AZ$4,F120*Hulpsheets!$AZ$5),IF(E120="computer",F120*Hulpsheets!$AZ$4,F120*Hulpsheets!$AZ$5)*($C$7-24)/12)))</f>
        <v/>
      </c>
      <c r="J120" s="151" t="str">
        <f>IF(E120="","",IF($C$7&lt;36,0,IF($C$7&gt;48,IF(E120="computer",F120*Hulpsheets!$BA$4,F120*Hulpsheets!$BA$5),IF(E120="computer",F120*Hulpsheets!$BA$4,F120*Hulpsheets!$BA$5)*($C$7-36)/12)))</f>
        <v/>
      </c>
      <c r="K120" s="151" t="str">
        <f>IF(E120="","",IF($C$7&lt;48,0,IF($C$7&gt;48,IF(E120="computer",F120*Hulpsheets!$BB$4,F120*Hulpsheets!$BB$5),IF(E120="computer",F120*Hulpsheets!$BB$4,F120*Hulpsheets!$BB$5)*($C$7-48)/12)))</f>
        <v/>
      </c>
      <c r="L120" s="429" t="s">
        <v>120</v>
      </c>
      <c r="M120" s="257" t="str">
        <f>IF(LEN($C$5)&lt;=1,
    "",
    IF(
        OR($C$5="Overige (zorg-)instellingen",$C$5="Onderneming"),
        IF(Basisgegevens!$C$5="Ja",
            IFERROR(
                INDEX(Hulpsheets!$AO$3:$AR$18,
                    MATCH($C$9,Hulpsheets!$AN$3:$AN$18,0),
                    MATCH($C$6,Hulpsheets!$AO$3:$AR$3,0)
                ),
                ""
            ),
            IFERROR(
                INDEX(Hulpsheets!$AH$3:$AK$18,
                    MATCH($C$9,Hulpsheets!$AG$3:$AG$18,0),
                    MATCH($C$6,Hulpsheets!$AH$3:$AK$3,0)
                ),
                ""
            )
        ),
        IF($L120="Niet-economische activiteit",
            100%,
            IF(Basisgegevens!$C$5="Ja",
                IFERROR(
                    INDEX(Hulpsheets!$AO$3:$AR$18,
                        MATCH($C$9,Hulpsheets!$AN$3:$AN$18,0),
                        MATCH($C$6,Hulpsheets!$AO$3:$AR$3,0)
                    ),
                    ""
                ),
                IFERROR(
                    INDEX(Hulpsheets!$AH$3:$AK$18,
                        MATCH($C$9,Hulpsheets!$AG$3:$AG$18,0),
                        MATCH($C$6,Hulpsheets!$AH$3:$AK$3,0)
                    ),
                    ""
                )
            )
        )
    )
)</f>
        <v/>
      </c>
      <c r="N120" s="397">
        <f t="shared" si="31"/>
        <v>0</v>
      </c>
      <c r="O120" s="77" t="str">
        <f t="shared" si="32"/>
        <v/>
      </c>
      <c r="P120" s="86" t="str">
        <f t="shared" si="33"/>
        <v/>
      </c>
      <c r="R120" s="404"/>
      <c r="S120" s="407" t="str">
        <f t="shared" si="38"/>
        <v/>
      </c>
      <c r="T120" s="130" t="str">
        <f t="shared" si="34"/>
        <v/>
      </c>
      <c r="U120" s="70"/>
      <c r="V120" s="404"/>
      <c r="W120" s="70"/>
      <c r="X120" s="404"/>
      <c r="Z120" s="407" t="str">
        <f t="shared" si="39"/>
        <v/>
      </c>
      <c r="AA120" s="130" t="str">
        <f t="shared" si="35"/>
        <v/>
      </c>
      <c r="AB120" s="407" t="str">
        <f t="shared" si="36"/>
        <v/>
      </c>
      <c r="AC120" s="130" t="str">
        <f t="shared" si="37"/>
        <v/>
      </c>
      <c r="AD120" s="461"/>
    </row>
    <row r="121" spans="2:30" ht="13.5" hidden="1" outlineLevel="1" thickBot="1" x14ac:dyDescent="0.25">
      <c r="B121" s="514"/>
      <c r="C121" s="515"/>
      <c r="D121" s="515"/>
      <c r="E121" s="19"/>
      <c r="F121" s="141"/>
      <c r="G121" s="151" t="str">
        <f>IF(E121="","",IF($C$7&gt;12,IF(E121="computer",F121*Hulpsheets!$AX$4,F121*Hulpsheets!$AX$5),(IF(E121="computer",F121*Hulpsheets!$AX$4,F121*Hulpsheets!$AX$5)*$C$7/12)))</f>
        <v/>
      </c>
      <c r="H121" s="151" t="str">
        <f>IF(E121="","",IF($C$7&lt;13,0,IF($C$7&gt;24,IF(E121="computer",F121*Hulpsheets!$AY$4,F121*Hulpsheets!$AY$5),IF(E121="computer",F121*Hulpsheets!$AY$4,F121*Hulpsheets!$AY$5)*($C$7-12)/12)))</f>
        <v/>
      </c>
      <c r="I121" s="151" t="str">
        <f>IF(E121="","",IF($C$7&lt;24,0,IF($C$7&gt;36,IF(E121="computer",F121*Hulpsheets!$AZ$4,F121*Hulpsheets!$AZ$5),IF(E121="computer",F121*Hulpsheets!$AZ$4,F121*Hulpsheets!$AZ$5)*($C$7-24)/12)))</f>
        <v/>
      </c>
      <c r="J121" s="151" t="str">
        <f>IF(E121="","",IF($C$7&lt;36,0,IF($C$7&gt;48,IF(E121="computer",F121*Hulpsheets!$BA$4,F121*Hulpsheets!$BA$5),IF(E121="computer",F121*Hulpsheets!$BA$4,F121*Hulpsheets!$BA$5)*($C$7-36)/12)))</f>
        <v/>
      </c>
      <c r="K121" s="151" t="str">
        <f>IF(E121="","",IF($C$7&lt;48,0,IF($C$7&gt;48,IF(E121="computer",F121*Hulpsheets!$BB$4,F121*Hulpsheets!$BB$5),IF(E121="computer",F121*Hulpsheets!$BB$4,F121*Hulpsheets!$BB$5)*($C$7-48)/12)))</f>
        <v/>
      </c>
      <c r="L121" s="429" t="s">
        <v>120</v>
      </c>
      <c r="M121" s="257" t="str">
        <f>IF(LEN($C$5)&lt;=1,
    "",
    IF(
        OR($C$5="Overige (zorg-)instellingen",$C$5="Onderneming"),
        IF(Basisgegevens!$C$5="Ja",
            IFERROR(
                INDEX(Hulpsheets!$AO$3:$AR$18,
                    MATCH($C$9,Hulpsheets!$AN$3:$AN$18,0),
                    MATCH($C$6,Hulpsheets!$AO$3:$AR$3,0)
                ),
                ""
            ),
            IFERROR(
                INDEX(Hulpsheets!$AH$3:$AK$18,
                    MATCH($C$9,Hulpsheets!$AG$3:$AG$18,0),
                    MATCH($C$6,Hulpsheets!$AH$3:$AK$3,0)
                ),
                ""
            )
        ),
        IF($L121="Niet-economische activiteit",
            100%,
            IF(Basisgegevens!$C$5="Ja",
                IFERROR(
                    INDEX(Hulpsheets!$AO$3:$AR$18,
                        MATCH($C$9,Hulpsheets!$AN$3:$AN$18,0),
                        MATCH($C$6,Hulpsheets!$AO$3:$AR$3,0)
                    ),
                    ""
                ),
                IFERROR(
                    INDEX(Hulpsheets!$AH$3:$AK$18,
                        MATCH($C$9,Hulpsheets!$AG$3:$AG$18,0),
                        MATCH($C$6,Hulpsheets!$AH$3:$AK$3,0)
                    ),
                    ""
                )
            )
        )
    )
)</f>
        <v/>
      </c>
      <c r="N121" s="397">
        <f t="shared" si="31"/>
        <v>0</v>
      </c>
      <c r="O121" s="77" t="str">
        <f t="shared" si="32"/>
        <v/>
      </c>
      <c r="P121" s="86" t="str">
        <f t="shared" si="33"/>
        <v/>
      </c>
      <c r="R121" s="404"/>
      <c r="S121" s="407" t="str">
        <f t="shared" si="38"/>
        <v/>
      </c>
      <c r="T121" s="130" t="str">
        <f t="shared" si="34"/>
        <v/>
      </c>
      <c r="U121" s="70"/>
      <c r="V121" s="404"/>
      <c r="W121" s="70"/>
      <c r="X121" s="404"/>
      <c r="Z121" s="407" t="str">
        <f t="shared" si="39"/>
        <v/>
      </c>
      <c r="AA121" s="130" t="str">
        <f t="shared" si="35"/>
        <v/>
      </c>
      <c r="AB121" s="407" t="str">
        <f t="shared" si="36"/>
        <v/>
      </c>
      <c r="AC121" s="130" t="str">
        <f t="shared" si="37"/>
        <v/>
      </c>
      <c r="AD121" s="461"/>
    </row>
    <row r="122" spans="2:30" ht="13.5" hidden="1" outlineLevel="1" thickBot="1" x14ac:dyDescent="0.25">
      <c r="B122" s="514"/>
      <c r="C122" s="515"/>
      <c r="D122" s="515"/>
      <c r="E122" s="19"/>
      <c r="F122" s="141"/>
      <c r="G122" s="151" t="str">
        <f>IF(E122="","",IF($C$7&gt;12,IF(E122="computer",F122*Hulpsheets!$AX$4,F122*Hulpsheets!$AX$5),(IF(E122="computer",F122*Hulpsheets!$AX$4,F122*Hulpsheets!$AX$5)*$C$7/12)))</f>
        <v/>
      </c>
      <c r="H122" s="151" t="str">
        <f>IF(E122="","",IF($C$7&lt;13,0,IF($C$7&gt;24,IF(E122="computer",F122*Hulpsheets!$AY$4,F122*Hulpsheets!$AY$5),IF(E122="computer",F122*Hulpsheets!$AY$4,F122*Hulpsheets!$AY$5)*($C$7-12)/12)))</f>
        <v/>
      </c>
      <c r="I122" s="151" t="str">
        <f>IF(E122="","",IF($C$7&lt;24,0,IF($C$7&gt;36,IF(E122="computer",F122*Hulpsheets!$AZ$4,F122*Hulpsheets!$AZ$5),IF(E122="computer",F122*Hulpsheets!$AZ$4,F122*Hulpsheets!$AZ$5)*($C$7-24)/12)))</f>
        <v/>
      </c>
      <c r="J122" s="151" t="str">
        <f>IF(E122="","",IF($C$7&lt;36,0,IF($C$7&gt;48,IF(E122="computer",F122*Hulpsheets!$BA$4,F122*Hulpsheets!$BA$5),IF(E122="computer",F122*Hulpsheets!$BA$4,F122*Hulpsheets!$BA$5)*($C$7-36)/12)))</f>
        <v/>
      </c>
      <c r="K122" s="151" t="str">
        <f>IF(E122="","",IF($C$7&lt;48,0,IF($C$7&gt;48,IF(E122="computer",F122*Hulpsheets!$BB$4,F122*Hulpsheets!$BB$5),IF(E122="computer",F122*Hulpsheets!$BB$4,F122*Hulpsheets!$BB$5)*($C$7-48)/12)))</f>
        <v/>
      </c>
      <c r="L122" s="429" t="s">
        <v>120</v>
      </c>
      <c r="M122" s="257" t="str">
        <f>IF(LEN($C$5)&lt;=1,
    "",
    IF(
        OR($C$5="Overige (zorg-)instellingen",$C$5="Onderneming"),
        IF(Basisgegevens!$C$5="Ja",
            IFERROR(
                INDEX(Hulpsheets!$AO$3:$AR$18,
                    MATCH($C$9,Hulpsheets!$AN$3:$AN$18,0),
                    MATCH($C$6,Hulpsheets!$AO$3:$AR$3,0)
                ),
                ""
            ),
            IFERROR(
                INDEX(Hulpsheets!$AH$3:$AK$18,
                    MATCH($C$9,Hulpsheets!$AG$3:$AG$18,0),
                    MATCH($C$6,Hulpsheets!$AH$3:$AK$3,0)
                ),
                ""
            )
        ),
        IF($L122="Niet-economische activiteit",
            100%,
            IF(Basisgegevens!$C$5="Ja",
                IFERROR(
                    INDEX(Hulpsheets!$AO$3:$AR$18,
                        MATCH($C$9,Hulpsheets!$AN$3:$AN$18,0),
                        MATCH($C$6,Hulpsheets!$AO$3:$AR$3,0)
                    ),
                    ""
                ),
                IFERROR(
                    INDEX(Hulpsheets!$AH$3:$AK$18,
                        MATCH($C$9,Hulpsheets!$AG$3:$AG$18,0),
                        MATCH($C$6,Hulpsheets!$AH$3:$AK$3,0)
                    ),
                    ""
                )
            )
        )
    )
)</f>
        <v/>
      </c>
      <c r="N122" s="397">
        <f t="shared" si="31"/>
        <v>0</v>
      </c>
      <c r="O122" s="77" t="str">
        <f t="shared" si="32"/>
        <v/>
      </c>
      <c r="P122" s="86" t="str">
        <f t="shared" si="33"/>
        <v/>
      </c>
      <c r="R122" s="404"/>
      <c r="S122" s="407" t="str">
        <f t="shared" si="38"/>
        <v/>
      </c>
      <c r="T122" s="130" t="str">
        <f t="shared" si="34"/>
        <v/>
      </c>
      <c r="U122" s="70"/>
      <c r="V122" s="404"/>
      <c r="W122" s="70"/>
      <c r="X122" s="404"/>
      <c r="Z122" s="407" t="str">
        <f t="shared" si="39"/>
        <v/>
      </c>
      <c r="AA122" s="130" t="str">
        <f t="shared" si="35"/>
        <v/>
      </c>
      <c r="AB122" s="407" t="str">
        <f t="shared" si="36"/>
        <v/>
      </c>
      <c r="AC122" s="130" t="str">
        <f t="shared" si="37"/>
        <v/>
      </c>
      <c r="AD122" s="461"/>
    </row>
    <row r="123" spans="2:30" ht="13.5" hidden="1" outlineLevel="1" thickBot="1" x14ac:dyDescent="0.25">
      <c r="B123" s="514"/>
      <c r="C123" s="515"/>
      <c r="D123" s="515"/>
      <c r="E123" s="19"/>
      <c r="F123" s="141"/>
      <c r="G123" s="151" t="str">
        <f>IF(E123="","",IF($C$7&gt;12,IF(E123="computer",F123*Hulpsheets!$AX$4,F123*Hulpsheets!$AX$5),(IF(E123="computer",F123*Hulpsheets!$AX$4,F123*Hulpsheets!$AX$5)*$C$7/12)))</f>
        <v/>
      </c>
      <c r="H123" s="151" t="str">
        <f>IF(E123="","",IF($C$7&lt;13,0,IF($C$7&gt;24,IF(E123="computer",F123*Hulpsheets!$AY$4,F123*Hulpsheets!$AY$5),IF(E123="computer",F123*Hulpsheets!$AY$4,F123*Hulpsheets!$AY$5)*($C$7-12)/12)))</f>
        <v/>
      </c>
      <c r="I123" s="151" t="str">
        <f>IF(E123="","",IF($C$7&lt;24,0,IF($C$7&gt;36,IF(E123="computer",F123*Hulpsheets!$AZ$4,F123*Hulpsheets!$AZ$5),IF(E123="computer",F123*Hulpsheets!$AZ$4,F123*Hulpsheets!$AZ$5)*($C$7-24)/12)))</f>
        <v/>
      </c>
      <c r="J123" s="151" t="str">
        <f>IF(E123="","",IF($C$7&lt;36,0,IF($C$7&gt;48,IF(E123="computer",F123*Hulpsheets!$BA$4,F123*Hulpsheets!$BA$5),IF(E123="computer",F123*Hulpsheets!$BA$4,F123*Hulpsheets!$BA$5)*($C$7-36)/12)))</f>
        <v/>
      </c>
      <c r="K123" s="151" t="str">
        <f>IF(E123="","",IF($C$7&lt;48,0,IF($C$7&gt;48,IF(E123="computer",F123*Hulpsheets!$BB$4,F123*Hulpsheets!$BB$5),IF(E123="computer",F123*Hulpsheets!$BB$4,F123*Hulpsheets!$BB$5)*($C$7-48)/12)))</f>
        <v/>
      </c>
      <c r="L123" s="429" t="s">
        <v>120</v>
      </c>
      <c r="M123" s="257" t="str">
        <f>IF(LEN($C$5)&lt;=1,
    "",
    IF(
        OR($C$5="Overige (zorg-)instellingen",$C$5="Onderneming"),
        IF(Basisgegevens!$C$5="Ja",
            IFERROR(
                INDEX(Hulpsheets!$AO$3:$AR$18,
                    MATCH($C$9,Hulpsheets!$AN$3:$AN$18,0),
                    MATCH($C$6,Hulpsheets!$AO$3:$AR$3,0)
                ),
                ""
            ),
            IFERROR(
                INDEX(Hulpsheets!$AH$3:$AK$18,
                    MATCH($C$9,Hulpsheets!$AG$3:$AG$18,0),
                    MATCH($C$6,Hulpsheets!$AH$3:$AK$3,0)
                ),
                ""
            )
        ),
        IF($L123="Niet-economische activiteit",
            100%,
            IF(Basisgegevens!$C$5="Ja",
                IFERROR(
                    INDEX(Hulpsheets!$AO$3:$AR$18,
                        MATCH($C$9,Hulpsheets!$AN$3:$AN$18,0),
                        MATCH($C$6,Hulpsheets!$AO$3:$AR$3,0)
                    ),
                    ""
                ),
                IFERROR(
                    INDEX(Hulpsheets!$AH$3:$AK$18,
                        MATCH($C$9,Hulpsheets!$AG$3:$AG$18,0),
                        MATCH($C$6,Hulpsheets!$AH$3:$AK$3,0)
                    ),
                    ""
                )
            )
        )
    )
)</f>
        <v/>
      </c>
      <c r="N123" s="397">
        <f t="shared" si="31"/>
        <v>0</v>
      </c>
      <c r="O123" s="77" t="str">
        <f t="shared" si="32"/>
        <v/>
      </c>
      <c r="P123" s="86" t="str">
        <f t="shared" si="33"/>
        <v/>
      </c>
      <c r="R123" s="404"/>
      <c r="S123" s="407" t="str">
        <f t="shared" si="38"/>
        <v/>
      </c>
      <c r="T123" s="130" t="str">
        <f t="shared" si="34"/>
        <v/>
      </c>
      <c r="U123" s="70"/>
      <c r="V123" s="404"/>
      <c r="W123" s="70"/>
      <c r="X123" s="404"/>
      <c r="Z123" s="407" t="str">
        <f t="shared" si="39"/>
        <v/>
      </c>
      <c r="AA123" s="130" t="str">
        <f t="shared" si="35"/>
        <v/>
      </c>
      <c r="AB123" s="407" t="str">
        <f t="shared" si="36"/>
        <v/>
      </c>
      <c r="AC123" s="130" t="str">
        <f t="shared" si="37"/>
        <v/>
      </c>
      <c r="AD123" s="461"/>
    </row>
    <row r="124" spans="2:30" ht="13.5" hidden="1" outlineLevel="1" thickBot="1" x14ac:dyDescent="0.25">
      <c r="B124" s="514"/>
      <c r="C124" s="515"/>
      <c r="D124" s="515"/>
      <c r="E124" s="19"/>
      <c r="F124" s="141"/>
      <c r="G124" s="151" t="str">
        <f>IF(E124="","",IF($C$7&gt;12,IF(E124="computer",F124*Hulpsheets!$AX$4,F124*Hulpsheets!$AX$5),(IF(E124="computer",F124*Hulpsheets!$AX$4,F124*Hulpsheets!$AX$5)*$C$7/12)))</f>
        <v/>
      </c>
      <c r="H124" s="151" t="str">
        <f>IF(E124="","",IF($C$7&lt;13,0,IF($C$7&gt;24,IF(E124="computer",F124*Hulpsheets!$AY$4,F124*Hulpsheets!$AY$5),IF(E124="computer",F124*Hulpsheets!$AY$4,F124*Hulpsheets!$AY$5)*($C$7-12)/12)))</f>
        <v/>
      </c>
      <c r="I124" s="151" t="str">
        <f>IF(E124="","",IF($C$7&lt;24,0,IF($C$7&gt;36,IF(E124="computer",F124*Hulpsheets!$AZ$4,F124*Hulpsheets!$AZ$5),IF(E124="computer",F124*Hulpsheets!$AZ$4,F124*Hulpsheets!$AZ$5)*($C$7-24)/12)))</f>
        <v/>
      </c>
      <c r="J124" s="151" t="str">
        <f>IF(E124="","",IF($C$7&lt;36,0,IF($C$7&gt;48,IF(E124="computer",F124*Hulpsheets!$BA$4,F124*Hulpsheets!$BA$5),IF(E124="computer",F124*Hulpsheets!$BA$4,F124*Hulpsheets!$BA$5)*($C$7-36)/12)))</f>
        <v/>
      </c>
      <c r="K124" s="151" t="str">
        <f>IF(E124="","",IF($C$7&lt;48,0,IF($C$7&gt;48,IF(E124="computer",F124*Hulpsheets!$BB$4,F124*Hulpsheets!$BB$5),IF(E124="computer",F124*Hulpsheets!$BB$4,F124*Hulpsheets!$BB$5)*($C$7-48)/12)))</f>
        <v/>
      </c>
      <c r="L124" s="429" t="s">
        <v>120</v>
      </c>
      <c r="M124" s="257" t="str">
        <f>IF(LEN($C$5)&lt;=1,
    "",
    IF(
        OR($C$5="Overige (zorg-)instellingen",$C$5="Onderneming"),
        IF(Basisgegevens!$C$5="Ja",
            IFERROR(
                INDEX(Hulpsheets!$AO$3:$AR$18,
                    MATCH($C$9,Hulpsheets!$AN$3:$AN$18,0),
                    MATCH($C$6,Hulpsheets!$AO$3:$AR$3,0)
                ),
                ""
            ),
            IFERROR(
                INDEX(Hulpsheets!$AH$3:$AK$18,
                    MATCH($C$9,Hulpsheets!$AG$3:$AG$18,0),
                    MATCH($C$6,Hulpsheets!$AH$3:$AK$3,0)
                ),
                ""
            )
        ),
        IF($L124="Niet-economische activiteit",
            100%,
            IF(Basisgegevens!$C$5="Ja",
                IFERROR(
                    INDEX(Hulpsheets!$AO$3:$AR$18,
                        MATCH($C$9,Hulpsheets!$AN$3:$AN$18,0),
                        MATCH($C$6,Hulpsheets!$AO$3:$AR$3,0)
                    ),
                    ""
                ),
                IFERROR(
                    INDEX(Hulpsheets!$AH$3:$AK$18,
                        MATCH($C$9,Hulpsheets!$AG$3:$AG$18,0),
                        MATCH($C$6,Hulpsheets!$AH$3:$AK$3,0)
                    ),
                    ""
                )
            )
        )
    )
)</f>
        <v/>
      </c>
      <c r="N124" s="397">
        <f t="shared" si="31"/>
        <v>0</v>
      </c>
      <c r="O124" s="77" t="str">
        <f t="shared" si="32"/>
        <v/>
      </c>
      <c r="P124" s="86" t="str">
        <f t="shared" si="33"/>
        <v/>
      </c>
      <c r="R124" s="404"/>
      <c r="S124" s="407" t="str">
        <f t="shared" si="38"/>
        <v/>
      </c>
      <c r="T124" s="130" t="str">
        <f t="shared" si="34"/>
        <v/>
      </c>
      <c r="U124" s="70"/>
      <c r="V124" s="404"/>
      <c r="W124" s="70"/>
      <c r="X124" s="404"/>
      <c r="Z124" s="407" t="str">
        <f t="shared" si="39"/>
        <v/>
      </c>
      <c r="AA124" s="130" t="str">
        <f t="shared" si="35"/>
        <v/>
      </c>
      <c r="AB124" s="407" t="str">
        <f t="shared" si="36"/>
        <v/>
      </c>
      <c r="AC124" s="130" t="str">
        <f t="shared" si="37"/>
        <v/>
      </c>
      <c r="AD124" s="461"/>
    </row>
    <row r="125" spans="2:30" ht="13.5" hidden="1" outlineLevel="1" thickBot="1" x14ac:dyDescent="0.25">
      <c r="B125" s="514"/>
      <c r="C125" s="515"/>
      <c r="D125" s="515"/>
      <c r="E125" s="19"/>
      <c r="F125" s="141"/>
      <c r="G125" s="151" t="str">
        <f>IF(E125="","",IF($C$7&gt;12,IF(E125="computer",F125*Hulpsheets!$AX$4,F125*Hulpsheets!$AX$5),(IF(E125="computer",F125*Hulpsheets!$AX$4,F125*Hulpsheets!$AX$5)*$C$7/12)))</f>
        <v/>
      </c>
      <c r="H125" s="151" t="str">
        <f>IF(E125="","",IF($C$7&lt;13,0,IF($C$7&gt;24,IF(E125="computer",F125*Hulpsheets!$AY$4,F125*Hulpsheets!$AY$5),IF(E125="computer",F125*Hulpsheets!$AY$4,F125*Hulpsheets!$AY$5)*($C$7-12)/12)))</f>
        <v/>
      </c>
      <c r="I125" s="151" t="str">
        <f>IF(E125="","",IF($C$7&lt;24,0,IF($C$7&gt;36,IF(E125="computer",F125*Hulpsheets!$AZ$4,F125*Hulpsheets!$AZ$5),IF(E125="computer",F125*Hulpsheets!$AZ$4,F125*Hulpsheets!$AZ$5)*($C$7-24)/12)))</f>
        <v/>
      </c>
      <c r="J125" s="151" t="str">
        <f>IF(E125="","",IF($C$7&lt;36,0,IF($C$7&gt;48,IF(E125="computer",F125*Hulpsheets!$BA$4,F125*Hulpsheets!$BA$5),IF(E125="computer",F125*Hulpsheets!$BA$4,F125*Hulpsheets!$BA$5)*($C$7-36)/12)))</f>
        <v/>
      </c>
      <c r="K125" s="151" t="str">
        <f>IF(E125="","",IF($C$7&lt;48,0,IF($C$7&gt;48,IF(E125="computer",F125*Hulpsheets!$BB$4,F125*Hulpsheets!$BB$5),IF(E125="computer",F125*Hulpsheets!$BB$4,F125*Hulpsheets!$BB$5)*($C$7-48)/12)))</f>
        <v/>
      </c>
      <c r="L125" s="429" t="s">
        <v>120</v>
      </c>
      <c r="M125" s="257" t="str">
        <f>IF(LEN($C$5)&lt;=1,
    "",
    IF(
        OR($C$5="Overige (zorg-)instellingen",$C$5="Onderneming"),
        IF(Basisgegevens!$C$5="Ja",
            IFERROR(
                INDEX(Hulpsheets!$AO$3:$AR$18,
                    MATCH($C$9,Hulpsheets!$AN$3:$AN$18,0),
                    MATCH($C$6,Hulpsheets!$AO$3:$AR$3,0)
                ),
                ""
            ),
            IFERROR(
                INDEX(Hulpsheets!$AH$3:$AK$18,
                    MATCH($C$9,Hulpsheets!$AG$3:$AG$18,0),
                    MATCH($C$6,Hulpsheets!$AH$3:$AK$3,0)
                ),
                ""
            )
        ),
        IF($L125="Niet-economische activiteit",
            100%,
            IF(Basisgegevens!$C$5="Ja",
                IFERROR(
                    INDEX(Hulpsheets!$AO$3:$AR$18,
                        MATCH($C$9,Hulpsheets!$AN$3:$AN$18,0),
                        MATCH($C$6,Hulpsheets!$AO$3:$AR$3,0)
                    ),
                    ""
                ),
                IFERROR(
                    INDEX(Hulpsheets!$AH$3:$AK$18,
                        MATCH($C$9,Hulpsheets!$AG$3:$AG$18,0),
                        MATCH($C$6,Hulpsheets!$AH$3:$AK$3,0)
                    ),
                    ""
                )
            )
        )
    )
)</f>
        <v/>
      </c>
      <c r="N125" s="397">
        <f t="shared" si="31"/>
        <v>0</v>
      </c>
      <c r="O125" s="77" t="str">
        <f t="shared" si="32"/>
        <v/>
      </c>
      <c r="P125" s="86" t="str">
        <f t="shared" si="33"/>
        <v/>
      </c>
      <c r="R125" s="404"/>
      <c r="S125" s="407" t="str">
        <f t="shared" si="38"/>
        <v/>
      </c>
      <c r="T125" s="130" t="str">
        <f t="shared" si="34"/>
        <v/>
      </c>
      <c r="U125" s="70"/>
      <c r="V125" s="404"/>
      <c r="W125" s="70"/>
      <c r="X125" s="404"/>
      <c r="Z125" s="407" t="str">
        <f t="shared" si="39"/>
        <v/>
      </c>
      <c r="AA125" s="130" t="str">
        <f t="shared" si="35"/>
        <v/>
      </c>
      <c r="AB125" s="407" t="str">
        <f t="shared" si="36"/>
        <v/>
      </c>
      <c r="AC125" s="130" t="str">
        <f t="shared" si="37"/>
        <v/>
      </c>
      <c r="AD125" s="461"/>
    </row>
    <row r="126" spans="2:30" ht="13.5" hidden="1" outlineLevel="1" thickBot="1" x14ac:dyDescent="0.25">
      <c r="B126" s="514"/>
      <c r="C126" s="515"/>
      <c r="D126" s="515"/>
      <c r="E126" s="19"/>
      <c r="F126" s="141"/>
      <c r="G126" s="151" t="str">
        <f>IF(E126="","",IF($C$7&gt;12,IF(E126="computer",F126*Hulpsheets!$AX$4,F126*Hulpsheets!$AX$5),(IF(E126="computer",F126*Hulpsheets!$AX$4,F126*Hulpsheets!$AX$5)*$C$7/12)))</f>
        <v/>
      </c>
      <c r="H126" s="151" t="str">
        <f>IF(E126="","",IF($C$7&lt;13,0,IF($C$7&gt;24,IF(E126="computer",F126*Hulpsheets!$AY$4,F126*Hulpsheets!$AY$5),IF(E126="computer",F126*Hulpsheets!$AY$4,F126*Hulpsheets!$AY$5)*($C$7-12)/12)))</f>
        <v/>
      </c>
      <c r="I126" s="151" t="str">
        <f>IF(E126="","",IF($C$7&lt;24,0,IF($C$7&gt;36,IF(E126="computer",F126*Hulpsheets!$AZ$4,F126*Hulpsheets!$AZ$5),IF(E126="computer",F126*Hulpsheets!$AZ$4,F126*Hulpsheets!$AZ$5)*($C$7-24)/12)))</f>
        <v/>
      </c>
      <c r="J126" s="151" t="str">
        <f>IF(E126="","",IF($C$7&lt;36,0,IF($C$7&gt;48,IF(E126="computer",F126*Hulpsheets!$BA$4,F126*Hulpsheets!$BA$5),IF(E126="computer",F126*Hulpsheets!$BA$4,F126*Hulpsheets!$BA$5)*($C$7-36)/12)))</f>
        <v/>
      </c>
      <c r="K126" s="151" t="str">
        <f>IF(E126="","",IF($C$7&lt;48,0,IF($C$7&gt;48,IF(E126="computer",F126*Hulpsheets!$BB$4,F126*Hulpsheets!$BB$5),IF(E126="computer",F126*Hulpsheets!$BB$4,F126*Hulpsheets!$BB$5)*($C$7-48)/12)))</f>
        <v/>
      </c>
      <c r="L126" s="429" t="s">
        <v>120</v>
      </c>
      <c r="M126" s="257" t="str">
        <f>IF(LEN($C$5)&lt;=1,
    "",
    IF(
        OR($C$5="Overige (zorg-)instellingen",$C$5="Onderneming"),
        IF(Basisgegevens!$C$5="Ja",
            IFERROR(
                INDEX(Hulpsheets!$AO$3:$AR$18,
                    MATCH($C$9,Hulpsheets!$AN$3:$AN$18,0),
                    MATCH($C$6,Hulpsheets!$AO$3:$AR$3,0)
                ),
                ""
            ),
            IFERROR(
                INDEX(Hulpsheets!$AH$3:$AK$18,
                    MATCH($C$9,Hulpsheets!$AG$3:$AG$18,0),
                    MATCH($C$6,Hulpsheets!$AH$3:$AK$3,0)
                ),
                ""
            )
        ),
        IF($L126="Niet-economische activiteit",
            100%,
            IF(Basisgegevens!$C$5="Ja",
                IFERROR(
                    INDEX(Hulpsheets!$AO$3:$AR$18,
                        MATCH($C$9,Hulpsheets!$AN$3:$AN$18,0),
                        MATCH($C$6,Hulpsheets!$AO$3:$AR$3,0)
                    ),
                    ""
                ),
                IFERROR(
                    INDEX(Hulpsheets!$AH$3:$AK$18,
                        MATCH($C$9,Hulpsheets!$AG$3:$AG$18,0),
                        MATCH($C$6,Hulpsheets!$AH$3:$AK$3,0)
                    ),
                    ""
                )
            )
        )
    )
)</f>
        <v/>
      </c>
      <c r="N126" s="397">
        <f t="shared" si="31"/>
        <v>0</v>
      </c>
      <c r="O126" s="77" t="str">
        <f t="shared" si="32"/>
        <v/>
      </c>
      <c r="P126" s="86" t="str">
        <f t="shared" si="33"/>
        <v/>
      </c>
      <c r="R126" s="404"/>
      <c r="S126" s="407" t="str">
        <f t="shared" si="38"/>
        <v/>
      </c>
      <c r="T126" s="130" t="str">
        <f t="shared" si="34"/>
        <v/>
      </c>
      <c r="U126" s="70"/>
      <c r="V126" s="404"/>
      <c r="W126" s="70"/>
      <c r="X126" s="404"/>
      <c r="Z126" s="407" t="str">
        <f t="shared" si="39"/>
        <v/>
      </c>
      <c r="AA126" s="130" t="str">
        <f t="shared" si="35"/>
        <v/>
      </c>
      <c r="AB126" s="407" t="str">
        <f t="shared" si="36"/>
        <v/>
      </c>
      <c r="AC126" s="130" t="str">
        <f t="shared" si="37"/>
        <v/>
      </c>
      <c r="AD126" s="461"/>
    </row>
    <row r="127" spans="2:30" ht="13.5" hidden="1" outlineLevel="1" thickBot="1" x14ac:dyDescent="0.25">
      <c r="B127" s="527"/>
      <c r="C127" s="528"/>
      <c r="D127" s="528"/>
      <c r="E127" s="228"/>
      <c r="F127" s="150"/>
      <c r="G127" s="243" t="str">
        <f>IF(E127="","",IF($C$7&gt;12,IF(E127="computer",F127*Hulpsheets!$AX$4,F127*Hulpsheets!$AX$5),(IF(E127="computer",F127*Hulpsheets!$AX$4,F127*Hulpsheets!$AX$5)*$C$7/12)))</f>
        <v/>
      </c>
      <c r="H127" s="243" t="str">
        <f>IF(E127="","",IF($C$7&lt;13,0,IF($C$7&gt;24,IF(E127="computer",F127*Hulpsheets!$AY$4,F127*Hulpsheets!$AY$5),IF(E127="computer",F127*Hulpsheets!$AY$4,F127*Hulpsheets!$AY$5)*($C$7-12)/12)))</f>
        <v/>
      </c>
      <c r="I127" s="243" t="str">
        <f>IF(E127="","",IF($C$7&lt;24,0,IF($C$7&gt;36,IF(E127="computer",F127*Hulpsheets!$AZ$4,F127*Hulpsheets!$AZ$5),IF(E127="computer",F127*Hulpsheets!$AZ$4,F127*Hulpsheets!$AZ$5)*($C$7-24)/12)))</f>
        <v/>
      </c>
      <c r="J127" s="243" t="str">
        <f>IF(E127="","",IF($C$7&lt;36,0,IF($C$7&gt;48,IF(E127="computer",F127*Hulpsheets!$BA$4,F127*Hulpsheets!$BA$5),IF(E127="computer",F127*Hulpsheets!$BA$4,F127*Hulpsheets!$BA$5)*($C$7-36)/12)))</f>
        <v/>
      </c>
      <c r="K127" s="243" t="str">
        <f>IF(E127="","",IF($C$7&lt;48,0,IF($C$7&gt;48,IF(E127="computer",F127*Hulpsheets!$BB$4,F127*Hulpsheets!$BB$5),IF(E127="computer",F127*Hulpsheets!$BB$4,F127*Hulpsheets!$BB$5)*($C$7-48)/12)))</f>
        <v/>
      </c>
      <c r="L127" s="428" t="s">
        <v>120</v>
      </c>
      <c r="M127" s="427" t="str">
        <f>IF(LEN($C$5)&lt;=1,
    "",
    IF(
        OR($C$5="Overige (zorg-)instellingen",$C$5="Onderneming"),
        IF(Basisgegevens!$C$5="Ja",
            IFERROR(
                INDEX(Hulpsheets!$AO$3:$AR$18,
                    MATCH($C$9,Hulpsheets!$AN$3:$AN$18,0),
                    MATCH($C$6,Hulpsheets!$AO$3:$AR$3,0)
                ),
                ""
            ),
            IFERROR(
                INDEX(Hulpsheets!$AH$3:$AK$18,
                    MATCH($C$9,Hulpsheets!$AG$3:$AG$18,0),
                    MATCH($C$6,Hulpsheets!$AH$3:$AK$3,0)
                ),
                ""
            )
        ),
        IF($L127="Niet-economische activiteit",
            100%,
            IF(Basisgegevens!$C$5="Ja",
                IFERROR(
                    INDEX(Hulpsheets!$AO$3:$AR$18,
                        MATCH($C$9,Hulpsheets!$AN$3:$AN$18,0),
                        MATCH($C$6,Hulpsheets!$AO$3:$AR$3,0)
                    ),
                    ""
                ),
                IFERROR(
                    INDEX(Hulpsheets!$AH$3:$AK$18,
                        MATCH($C$9,Hulpsheets!$AG$3:$AG$18,0),
                        MATCH($C$6,Hulpsheets!$AH$3:$AK$3,0)
                    ),
                    ""
                )
            )
        )
    )
)</f>
        <v/>
      </c>
      <c r="N127" s="397">
        <f t="shared" si="31"/>
        <v>0</v>
      </c>
      <c r="O127" s="87" t="str">
        <f t="shared" si="32"/>
        <v/>
      </c>
      <c r="P127" s="88" t="str">
        <f t="shared" si="33"/>
        <v/>
      </c>
      <c r="R127" s="405"/>
      <c r="S127" s="407" t="str">
        <f t="shared" si="38"/>
        <v/>
      </c>
      <c r="T127" s="365" t="str">
        <f t="shared" si="34"/>
        <v/>
      </c>
      <c r="U127" s="70"/>
      <c r="V127" s="405"/>
      <c r="W127" s="70"/>
      <c r="X127" s="405"/>
      <c r="Z127" s="407" t="str">
        <f t="shared" si="39"/>
        <v/>
      </c>
      <c r="AA127" s="365" t="str">
        <f t="shared" si="35"/>
        <v/>
      </c>
      <c r="AB127" s="407" t="str">
        <f t="shared" si="36"/>
        <v/>
      </c>
      <c r="AC127" s="365" t="str">
        <f t="shared" si="37"/>
        <v/>
      </c>
      <c r="AD127" s="461"/>
    </row>
    <row r="128" spans="2:30" ht="13.5" collapsed="1" thickBot="1" x14ac:dyDescent="0.25">
      <c r="B128" s="32"/>
      <c r="C128" s="32"/>
      <c r="D128" s="103"/>
      <c r="E128" s="110"/>
      <c r="F128" s="110"/>
      <c r="G128" s="111"/>
      <c r="H128" s="112"/>
      <c r="I128" s="29"/>
      <c r="J128" s="111"/>
      <c r="L128" s="418" t="s">
        <v>102</v>
      </c>
      <c r="M128" s="78"/>
      <c r="N128" s="101">
        <f>SUM(N103:N127)</f>
        <v>0</v>
      </c>
      <c r="O128" s="101">
        <f>SUM(O103:O127)</f>
        <v>0</v>
      </c>
      <c r="P128" s="101">
        <f>SUM(P103:P127)</f>
        <v>0</v>
      </c>
      <c r="Q128" s="29"/>
      <c r="R128" s="364">
        <f>SUM(R103:R127)</f>
        <v>0</v>
      </c>
      <c r="S128" s="364">
        <f>SUM(S103:S127)</f>
        <v>0</v>
      </c>
      <c r="T128" s="364">
        <f>SUM(T103:T127)</f>
        <v>0</v>
      </c>
      <c r="V128" s="364">
        <f>SUM(V103:V127)</f>
        <v>0</v>
      </c>
      <c r="W128" s="70"/>
      <c r="X128" s="364">
        <f>SUM(X103:X127)</f>
        <v>0</v>
      </c>
      <c r="Z128" s="364">
        <f>SUM(Z103:Z127)</f>
        <v>0</v>
      </c>
      <c r="AA128" s="364">
        <f>SUM(AA103:AA127)</f>
        <v>0</v>
      </c>
      <c r="AB128" s="364">
        <f>SUM(AB103:AB127)</f>
        <v>0</v>
      </c>
      <c r="AC128" s="364">
        <f>SUM(AC103:AC127)</f>
        <v>0</v>
      </c>
      <c r="AD128" s="462"/>
    </row>
    <row r="129" spans="1:30" ht="13.5" thickBot="1" x14ac:dyDescent="0.25">
      <c r="B129" s="32"/>
      <c r="C129" s="32"/>
      <c r="D129" s="103"/>
      <c r="E129" s="110"/>
      <c r="F129" s="110"/>
      <c r="G129" s="111"/>
      <c r="H129" s="112"/>
      <c r="I129" s="29"/>
      <c r="J129" s="111"/>
      <c r="U129" s="100"/>
      <c r="V129" s="100"/>
      <c r="W129" s="100"/>
      <c r="X129" s="100"/>
      <c r="Z129" s="100"/>
      <c r="AA129" s="100"/>
      <c r="AB129" s="100"/>
    </row>
    <row r="130" spans="1:30" ht="15" customHeight="1" thickBot="1" x14ac:dyDescent="0.25">
      <c r="B130" s="503" t="s">
        <v>122</v>
      </c>
      <c r="C130" s="503"/>
      <c r="D130" s="503"/>
      <c r="E130" s="503"/>
      <c r="F130" s="29"/>
      <c r="I130" s="29"/>
      <c r="P130" s="29"/>
      <c r="Q130" s="29"/>
      <c r="R130" s="406" t="s">
        <v>87</v>
      </c>
      <c r="S130" s="401"/>
      <c r="T130" s="402"/>
      <c r="U130" s="29"/>
      <c r="V130" s="498" t="s">
        <v>61</v>
      </c>
      <c r="W130" s="6"/>
      <c r="X130" s="498" t="s">
        <v>62</v>
      </c>
      <c r="Z130" s="401"/>
      <c r="AA130" s="402"/>
      <c r="AB130" s="412"/>
      <c r="AC130" s="413"/>
      <c r="AD130" s="463"/>
    </row>
    <row r="131" spans="1:30" ht="13.5" thickBot="1" x14ac:dyDescent="0.25">
      <c r="B131" s="106"/>
      <c r="C131" s="106"/>
      <c r="D131" s="107"/>
      <c r="E131" s="107"/>
      <c r="G131" s="107"/>
      <c r="H131" s="108"/>
      <c r="I131" s="95"/>
      <c r="J131" s="107"/>
      <c r="K131" s="107"/>
      <c r="L131" s="107"/>
      <c r="P131" s="29"/>
      <c r="Q131" s="29"/>
      <c r="R131" s="6"/>
      <c r="S131" s="6"/>
      <c r="T131" s="6"/>
      <c r="U131" s="29"/>
      <c r="V131" s="499"/>
      <c r="W131" s="6"/>
      <c r="X131" s="499"/>
      <c r="Z131" s="6"/>
      <c r="AA131" s="6"/>
      <c r="AB131" s="6"/>
      <c r="AC131" s="97"/>
      <c r="AD131" s="97"/>
    </row>
    <row r="132" spans="1:30" ht="21" customHeight="1" thickBot="1" x14ac:dyDescent="0.25">
      <c r="A132" s="120"/>
      <c r="B132" s="504" t="s">
        <v>109</v>
      </c>
      <c r="C132" s="505"/>
      <c r="D132" s="505"/>
      <c r="E132" s="505"/>
      <c r="F132" s="505"/>
      <c r="G132" s="505"/>
      <c r="H132" s="505"/>
      <c r="I132" s="505"/>
      <c r="J132" s="505"/>
      <c r="K132" s="506"/>
      <c r="L132" s="236" t="s">
        <v>235</v>
      </c>
      <c r="M132" s="143" t="s">
        <v>94</v>
      </c>
      <c r="N132" s="237" t="s">
        <v>66</v>
      </c>
      <c r="O132" s="237" t="s">
        <v>95</v>
      </c>
      <c r="P132" s="237" t="s">
        <v>96</v>
      </c>
      <c r="Q132" s="120"/>
      <c r="R132" s="239" t="s">
        <v>68</v>
      </c>
      <c r="S132" s="238" t="s">
        <v>97</v>
      </c>
      <c r="T132" s="238" t="s">
        <v>70</v>
      </c>
      <c r="U132" s="119"/>
      <c r="V132" s="239" t="s">
        <v>68</v>
      </c>
      <c r="W132" s="409"/>
      <c r="X132" s="239" t="s">
        <v>68</v>
      </c>
      <c r="Y132" s="120"/>
      <c r="Z132" s="238" t="s">
        <v>97</v>
      </c>
      <c r="AA132" s="238" t="s">
        <v>70</v>
      </c>
      <c r="AB132" s="238" t="s">
        <v>97</v>
      </c>
      <c r="AC132" s="238" t="s">
        <v>70</v>
      </c>
      <c r="AD132" s="118"/>
    </row>
    <row r="133" spans="1:30" x14ac:dyDescent="0.2">
      <c r="B133" s="507"/>
      <c r="C133" s="508"/>
      <c r="D133" s="508"/>
      <c r="E133" s="508"/>
      <c r="F133" s="508"/>
      <c r="G133" s="508"/>
      <c r="H133" s="508"/>
      <c r="I133" s="508"/>
      <c r="J133" s="508"/>
      <c r="K133" s="509"/>
      <c r="L133" s="429" t="s">
        <v>120</v>
      </c>
      <c r="M133" s="257" t="str">
        <f>IF(LEN($C$5)&lt;=1,
    "",
    IF(
        OR($C$5="Overige (zorg-)instellingen",$C$5="Onderneming"),
        IF(Basisgegevens!$C$5="Ja",
            IFERROR(
                INDEX(Hulpsheets!$AO$3:$AR$18,
                    MATCH($C$9,Hulpsheets!$AN$3:$AN$18,0),
                    MATCH($C$6,Hulpsheets!$AO$3:$AR$3,0)
                ),
                ""
            ),
            IFERROR(
                INDEX(Hulpsheets!$AH$3:$AK$18,
                    MATCH($C$9,Hulpsheets!$AG$3:$AG$18,0),
                    MATCH($C$6,Hulpsheets!$AH$3:$AK$3,0)
                ),
                ""
            )
        ),
        IF($L133="Niet-economische activiteit",
            100%,
            IF(Basisgegevens!$C$5="Ja",
                IFERROR(
                    INDEX(Hulpsheets!$AO$3:$AR$18,
                        MATCH($C$9,Hulpsheets!$AN$3:$AN$18,0),
                        MATCH($C$6,Hulpsheets!$AO$3:$AR$3,0)
                    ),
                    ""
                ),
                IFERROR(
                    INDEX(Hulpsheets!$AH$3:$AK$18,
                        MATCH($C$9,Hulpsheets!$AG$3:$AG$18,0),
                        MATCH($C$6,Hulpsheets!$AH$3:$AK$3,0)
                    ),
                    ""
                )
            )
        )
    )
)</f>
        <v/>
      </c>
      <c r="N133" s="398"/>
      <c r="O133" s="394" t="str">
        <f t="shared" ref="O133:O157" si="40">IFERROR(N133*M133,"")</f>
        <v/>
      </c>
      <c r="P133" s="85" t="str">
        <f t="shared" ref="P133:P157" si="41">IFERROR(N133-O133,"")</f>
        <v/>
      </c>
      <c r="R133" s="404"/>
      <c r="S133" s="403" t="str">
        <f>IFERROR($R133*(1-$M133),"")</f>
        <v/>
      </c>
      <c r="T133" s="130" t="str">
        <f t="shared" ref="T133:T157" si="42">IFERROR(R133-S133,"")</f>
        <v/>
      </c>
      <c r="U133" s="80"/>
      <c r="V133" s="404"/>
      <c r="W133" s="70"/>
      <c r="X133" s="404"/>
      <c r="Z133" s="403" t="str">
        <f>IFERROR($V133*(1-$M133),"")</f>
        <v/>
      </c>
      <c r="AA133" s="130" t="str">
        <f t="shared" ref="AA133:AA157" si="43">IFERROR(V133-Z133,"")</f>
        <v/>
      </c>
      <c r="AB133" s="403" t="str">
        <f t="shared" ref="AB133:AB157" si="44">IFERROR($X133*(1-$M133),"")</f>
        <v/>
      </c>
      <c r="AC133" s="130" t="str">
        <f t="shared" ref="AC133:AC157" si="45">IFERROR(X133-AB133,"")</f>
        <v/>
      </c>
      <c r="AD133" s="461"/>
    </row>
    <row r="134" spans="1:30" x14ac:dyDescent="0.2">
      <c r="B134" s="500"/>
      <c r="C134" s="501"/>
      <c r="D134" s="501"/>
      <c r="E134" s="501"/>
      <c r="F134" s="501"/>
      <c r="G134" s="501"/>
      <c r="H134" s="501"/>
      <c r="I134" s="501"/>
      <c r="J134" s="501"/>
      <c r="K134" s="502"/>
      <c r="L134" s="429" t="s">
        <v>120</v>
      </c>
      <c r="M134" s="257" t="str">
        <f>IF(LEN($C$5)&lt;=1,
    "",
    IF(
        OR($C$5="Overige (zorg-)instellingen",$C$5="Onderneming"),
        IF(Basisgegevens!$C$5="Ja",
            IFERROR(
                INDEX(Hulpsheets!$AO$3:$AR$18,
                    MATCH($C$9,Hulpsheets!$AN$3:$AN$18,0),
                    MATCH($C$6,Hulpsheets!$AO$3:$AR$3,0)
                ),
                ""
            ),
            IFERROR(
                INDEX(Hulpsheets!$AH$3:$AK$18,
                    MATCH($C$9,Hulpsheets!$AG$3:$AG$18,0),
                    MATCH($C$6,Hulpsheets!$AH$3:$AK$3,0)
                ),
                ""
            )
        ),
        IF($L134="Niet-economische activiteit",
            100%,
            IF(Basisgegevens!$C$5="Ja",
                IFERROR(
                    INDEX(Hulpsheets!$AO$3:$AR$18,
                        MATCH($C$9,Hulpsheets!$AN$3:$AN$18,0),
                        MATCH($C$6,Hulpsheets!$AO$3:$AR$3,0)
                    ),
                    ""
                ),
                IFERROR(
                    INDEX(Hulpsheets!$AH$3:$AK$18,
                        MATCH($C$9,Hulpsheets!$AG$3:$AG$18,0),
                        MATCH($C$6,Hulpsheets!$AH$3:$AK$3,0)
                    ),
                    ""
                )
            )
        )
    )
)</f>
        <v/>
      </c>
      <c r="N134" s="399"/>
      <c r="O134" s="395" t="str">
        <f t="shared" si="40"/>
        <v/>
      </c>
      <c r="P134" s="86" t="str">
        <f t="shared" si="41"/>
        <v/>
      </c>
      <c r="R134" s="404"/>
      <c r="S134" s="403" t="str">
        <f t="shared" ref="S134:S157" si="46">IFERROR($R134*(1-$M134),"")</f>
        <v/>
      </c>
      <c r="T134" s="130" t="str">
        <f t="shared" si="42"/>
        <v/>
      </c>
      <c r="U134" s="70"/>
      <c r="V134" s="404"/>
      <c r="W134" s="70"/>
      <c r="X134" s="404"/>
      <c r="Z134" s="403" t="str">
        <f t="shared" ref="Z134:Z157" si="47">IFERROR($V134*(1-$M134),"")</f>
        <v/>
      </c>
      <c r="AA134" s="130" t="str">
        <f t="shared" si="43"/>
        <v/>
      </c>
      <c r="AB134" s="403" t="str">
        <f t="shared" si="44"/>
        <v/>
      </c>
      <c r="AC134" s="130" t="str">
        <f t="shared" si="45"/>
        <v/>
      </c>
      <c r="AD134" s="461"/>
    </row>
    <row r="135" spans="1:30" x14ac:dyDescent="0.2">
      <c r="B135" s="500"/>
      <c r="C135" s="501"/>
      <c r="D135" s="501"/>
      <c r="E135" s="501"/>
      <c r="F135" s="501"/>
      <c r="G135" s="501"/>
      <c r="H135" s="501"/>
      <c r="I135" s="501"/>
      <c r="J135" s="501"/>
      <c r="K135" s="502"/>
      <c r="L135" s="429" t="s">
        <v>120</v>
      </c>
      <c r="M135" s="257" t="str">
        <f>IF(LEN($C$5)&lt;=1,
    "",
    IF(
        OR($C$5="Overige (zorg-)instellingen",$C$5="Onderneming"),
        IF(Basisgegevens!$C$5="Ja",
            IFERROR(
                INDEX(Hulpsheets!$AO$3:$AR$18,
                    MATCH($C$9,Hulpsheets!$AN$3:$AN$18,0),
                    MATCH($C$6,Hulpsheets!$AO$3:$AR$3,0)
                ),
                ""
            ),
            IFERROR(
                INDEX(Hulpsheets!$AH$3:$AK$18,
                    MATCH($C$9,Hulpsheets!$AG$3:$AG$18,0),
                    MATCH($C$6,Hulpsheets!$AH$3:$AK$3,0)
                ),
                ""
            )
        ),
        IF($L135="Niet-economische activiteit",
            100%,
            IF(Basisgegevens!$C$5="Ja",
                IFERROR(
                    INDEX(Hulpsheets!$AO$3:$AR$18,
                        MATCH($C$9,Hulpsheets!$AN$3:$AN$18,0),
                        MATCH($C$6,Hulpsheets!$AO$3:$AR$3,0)
                    ),
                    ""
                ),
                IFERROR(
                    INDEX(Hulpsheets!$AH$3:$AK$18,
                        MATCH($C$9,Hulpsheets!$AG$3:$AG$18,0),
                        MATCH($C$6,Hulpsheets!$AH$3:$AK$3,0)
                    ),
                    ""
                )
            )
        )
    )
)</f>
        <v/>
      </c>
      <c r="N135" s="399"/>
      <c r="O135" s="395" t="str">
        <f t="shared" si="40"/>
        <v/>
      </c>
      <c r="P135" s="86" t="str">
        <f t="shared" si="41"/>
        <v/>
      </c>
      <c r="R135" s="404"/>
      <c r="S135" s="403" t="str">
        <f t="shared" si="46"/>
        <v/>
      </c>
      <c r="T135" s="130" t="str">
        <f t="shared" si="42"/>
        <v/>
      </c>
      <c r="U135" s="70"/>
      <c r="V135" s="404"/>
      <c r="W135" s="70"/>
      <c r="X135" s="404"/>
      <c r="Z135" s="403" t="str">
        <f t="shared" si="47"/>
        <v/>
      </c>
      <c r="AA135" s="130" t="str">
        <f t="shared" si="43"/>
        <v/>
      </c>
      <c r="AB135" s="403" t="str">
        <f t="shared" si="44"/>
        <v/>
      </c>
      <c r="AC135" s="130" t="str">
        <f t="shared" si="45"/>
        <v/>
      </c>
      <c r="AD135" s="461"/>
    </row>
    <row r="136" spans="1:30" x14ac:dyDescent="0.2">
      <c r="B136" s="500"/>
      <c r="C136" s="501"/>
      <c r="D136" s="501"/>
      <c r="E136" s="501"/>
      <c r="F136" s="501"/>
      <c r="G136" s="501"/>
      <c r="H136" s="501"/>
      <c r="I136" s="501"/>
      <c r="J136" s="501"/>
      <c r="K136" s="502"/>
      <c r="L136" s="429" t="s">
        <v>120</v>
      </c>
      <c r="M136" s="257" t="str">
        <f>IF(LEN($C$5)&lt;=1,
    "",
    IF(
        OR($C$5="Overige (zorg-)instellingen",$C$5="Onderneming"),
        IF(Basisgegevens!$C$5="Ja",
            IFERROR(
                INDEX(Hulpsheets!$AO$3:$AR$18,
                    MATCH($C$9,Hulpsheets!$AN$3:$AN$18,0),
                    MATCH($C$6,Hulpsheets!$AO$3:$AR$3,0)
                ),
                ""
            ),
            IFERROR(
                INDEX(Hulpsheets!$AH$3:$AK$18,
                    MATCH($C$9,Hulpsheets!$AG$3:$AG$18,0),
                    MATCH($C$6,Hulpsheets!$AH$3:$AK$3,0)
                ),
                ""
            )
        ),
        IF($L136="Niet-economische activiteit",
            100%,
            IF(Basisgegevens!$C$5="Ja",
                IFERROR(
                    INDEX(Hulpsheets!$AO$3:$AR$18,
                        MATCH($C$9,Hulpsheets!$AN$3:$AN$18,0),
                        MATCH($C$6,Hulpsheets!$AO$3:$AR$3,0)
                    ),
                    ""
                ),
                IFERROR(
                    INDEX(Hulpsheets!$AH$3:$AK$18,
                        MATCH($C$9,Hulpsheets!$AG$3:$AG$18,0),
                        MATCH($C$6,Hulpsheets!$AH$3:$AK$3,0)
                    ),
                    ""
                )
            )
        )
    )
)</f>
        <v/>
      </c>
      <c r="N136" s="399"/>
      <c r="O136" s="395" t="str">
        <f t="shared" si="40"/>
        <v/>
      </c>
      <c r="P136" s="86" t="str">
        <f t="shared" si="41"/>
        <v/>
      </c>
      <c r="R136" s="404"/>
      <c r="S136" s="403" t="str">
        <f t="shared" si="46"/>
        <v/>
      </c>
      <c r="T136" s="130" t="str">
        <f t="shared" si="42"/>
        <v/>
      </c>
      <c r="U136" s="70"/>
      <c r="V136" s="404"/>
      <c r="W136" s="70"/>
      <c r="X136" s="404"/>
      <c r="Z136" s="403" t="str">
        <f t="shared" si="47"/>
        <v/>
      </c>
      <c r="AA136" s="130" t="str">
        <f t="shared" si="43"/>
        <v/>
      </c>
      <c r="AB136" s="403" t="str">
        <f t="shared" si="44"/>
        <v/>
      </c>
      <c r="AC136" s="130" t="str">
        <f t="shared" si="45"/>
        <v/>
      </c>
      <c r="AD136" s="461"/>
    </row>
    <row r="137" spans="1:30" x14ac:dyDescent="0.2">
      <c r="B137" s="500"/>
      <c r="C137" s="501"/>
      <c r="D137" s="501"/>
      <c r="E137" s="501"/>
      <c r="F137" s="501"/>
      <c r="G137" s="501"/>
      <c r="H137" s="501"/>
      <c r="I137" s="501"/>
      <c r="J137" s="501"/>
      <c r="K137" s="502"/>
      <c r="L137" s="429" t="s">
        <v>120</v>
      </c>
      <c r="M137" s="257" t="str">
        <f>IF(LEN($C$5)&lt;=1,
    "",
    IF(
        OR($C$5="Overige (zorg-)instellingen",$C$5="Onderneming"),
        IF(Basisgegevens!$C$5="Ja",
            IFERROR(
                INDEX(Hulpsheets!$AO$3:$AR$18,
                    MATCH($C$9,Hulpsheets!$AN$3:$AN$18,0),
                    MATCH($C$6,Hulpsheets!$AO$3:$AR$3,0)
                ),
                ""
            ),
            IFERROR(
                INDEX(Hulpsheets!$AH$3:$AK$18,
                    MATCH($C$9,Hulpsheets!$AG$3:$AG$18,0),
                    MATCH($C$6,Hulpsheets!$AH$3:$AK$3,0)
                ),
                ""
            )
        ),
        IF($L137="Niet-economische activiteit",
            100%,
            IF(Basisgegevens!$C$5="Ja",
                IFERROR(
                    INDEX(Hulpsheets!$AO$3:$AR$18,
                        MATCH($C$9,Hulpsheets!$AN$3:$AN$18,0),
                        MATCH($C$6,Hulpsheets!$AO$3:$AR$3,0)
                    ),
                    ""
                ),
                IFERROR(
                    INDEX(Hulpsheets!$AH$3:$AK$18,
                        MATCH($C$9,Hulpsheets!$AG$3:$AG$18,0),
                        MATCH($C$6,Hulpsheets!$AH$3:$AK$3,0)
                    ),
                    ""
                )
            )
        )
    )
)</f>
        <v/>
      </c>
      <c r="N137" s="399"/>
      <c r="O137" s="395" t="str">
        <f t="shared" si="40"/>
        <v/>
      </c>
      <c r="P137" s="86" t="str">
        <f t="shared" si="41"/>
        <v/>
      </c>
      <c r="R137" s="404"/>
      <c r="S137" s="403" t="str">
        <f t="shared" si="46"/>
        <v/>
      </c>
      <c r="T137" s="130" t="str">
        <f t="shared" si="42"/>
        <v/>
      </c>
      <c r="U137" s="70"/>
      <c r="V137" s="404"/>
      <c r="W137" s="70"/>
      <c r="X137" s="404"/>
      <c r="Z137" s="403" t="str">
        <f t="shared" si="47"/>
        <v/>
      </c>
      <c r="AA137" s="130" t="str">
        <f t="shared" si="43"/>
        <v/>
      </c>
      <c r="AB137" s="403" t="str">
        <f t="shared" si="44"/>
        <v/>
      </c>
      <c r="AC137" s="130" t="str">
        <f t="shared" si="45"/>
        <v/>
      </c>
      <c r="AD137" s="461"/>
    </row>
    <row r="138" spans="1:30" x14ac:dyDescent="0.2">
      <c r="B138" s="500"/>
      <c r="C138" s="501"/>
      <c r="D138" s="501"/>
      <c r="E138" s="501"/>
      <c r="F138" s="501"/>
      <c r="G138" s="501"/>
      <c r="H138" s="501"/>
      <c r="I138" s="501"/>
      <c r="J138" s="501"/>
      <c r="K138" s="502"/>
      <c r="L138" s="429" t="s">
        <v>120</v>
      </c>
      <c r="M138" s="257" t="str">
        <f>IF(LEN($C$5)&lt;=1,
    "",
    IF(
        OR($C$5="Overige (zorg-)instellingen",$C$5="Onderneming"),
        IF(Basisgegevens!$C$5="Ja",
            IFERROR(
                INDEX(Hulpsheets!$AO$3:$AR$18,
                    MATCH($C$9,Hulpsheets!$AN$3:$AN$18,0),
                    MATCH($C$6,Hulpsheets!$AO$3:$AR$3,0)
                ),
                ""
            ),
            IFERROR(
                INDEX(Hulpsheets!$AH$3:$AK$18,
                    MATCH($C$9,Hulpsheets!$AG$3:$AG$18,0),
                    MATCH($C$6,Hulpsheets!$AH$3:$AK$3,0)
                ),
                ""
            )
        ),
        IF($L138="Niet-economische activiteit",
            100%,
            IF(Basisgegevens!$C$5="Ja",
                IFERROR(
                    INDEX(Hulpsheets!$AO$3:$AR$18,
                        MATCH($C$9,Hulpsheets!$AN$3:$AN$18,0),
                        MATCH($C$6,Hulpsheets!$AO$3:$AR$3,0)
                    ),
                    ""
                ),
                IFERROR(
                    INDEX(Hulpsheets!$AH$3:$AK$18,
                        MATCH($C$9,Hulpsheets!$AG$3:$AG$18,0),
                        MATCH($C$6,Hulpsheets!$AH$3:$AK$3,0)
                    ),
                    ""
                )
            )
        )
    )
)</f>
        <v/>
      </c>
      <c r="N138" s="399"/>
      <c r="O138" s="395" t="str">
        <f t="shared" si="40"/>
        <v/>
      </c>
      <c r="P138" s="86" t="str">
        <f t="shared" si="41"/>
        <v/>
      </c>
      <c r="R138" s="404"/>
      <c r="S138" s="403" t="str">
        <f t="shared" si="46"/>
        <v/>
      </c>
      <c r="T138" s="130" t="str">
        <f t="shared" si="42"/>
        <v/>
      </c>
      <c r="U138" s="70"/>
      <c r="V138" s="404"/>
      <c r="W138" s="70"/>
      <c r="X138" s="404"/>
      <c r="Z138" s="403" t="str">
        <f t="shared" si="47"/>
        <v/>
      </c>
      <c r="AA138" s="130" t="str">
        <f t="shared" si="43"/>
        <v/>
      </c>
      <c r="AB138" s="403" t="str">
        <f t="shared" si="44"/>
        <v/>
      </c>
      <c r="AC138" s="130" t="str">
        <f t="shared" si="45"/>
        <v/>
      </c>
      <c r="AD138" s="461"/>
    </row>
    <row r="139" spans="1:30" x14ac:dyDescent="0.2">
      <c r="B139" s="500"/>
      <c r="C139" s="501"/>
      <c r="D139" s="501"/>
      <c r="E139" s="501"/>
      <c r="F139" s="501"/>
      <c r="G139" s="501"/>
      <c r="H139" s="501"/>
      <c r="I139" s="501"/>
      <c r="J139" s="501"/>
      <c r="K139" s="502"/>
      <c r="L139" s="429" t="s">
        <v>120</v>
      </c>
      <c r="M139" s="257" t="str">
        <f>IF(LEN($C$5)&lt;=1,
    "",
    IF(
        OR($C$5="Overige (zorg-)instellingen",$C$5="Onderneming"),
        IF(Basisgegevens!$C$5="Ja",
            IFERROR(
                INDEX(Hulpsheets!$AO$3:$AR$18,
                    MATCH($C$9,Hulpsheets!$AN$3:$AN$18,0),
                    MATCH($C$6,Hulpsheets!$AO$3:$AR$3,0)
                ),
                ""
            ),
            IFERROR(
                INDEX(Hulpsheets!$AH$3:$AK$18,
                    MATCH($C$9,Hulpsheets!$AG$3:$AG$18,0),
                    MATCH($C$6,Hulpsheets!$AH$3:$AK$3,0)
                ),
                ""
            )
        ),
        IF($L139="Niet-economische activiteit",
            100%,
            IF(Basisgegevens!$C$5="Ja",
                IFERROR(
                    INDEX(Hulpsheets!$AO$3:$AR$18,
                        MATCH($C$9,Hulpsheets!$AN$3:$AN$18,0),
                        MATCH($C$6,Hulpsheets!$AO$3:$AR$3,0)
                    ),
                    ""
                ),
                IFERROR(
                    INDEX(Hulpsheets!$AH$3:$AK$18,
                        MATCH($C$9,Hulpsheets!$AG$3:$AG$18,0),
                        MATCH($C$6,Hulpsheets!$AH$3:$AK$3,0)
                    ),
                    ""
                )
            )
        )
    )
)</f>
        <v/>
      </c>
      <c r="N139" s="399"/>
      <c r="O139" s="395" t="str">
        <f t="shared" si="40"/>
        <v/>
      </c>
      <c r="P139" s="86" t="str">
        <f t="shared" si="41"/>
        <v/>
      </c>
      <c r="R139" s="404"/>
      <c r="S139" s="403" t="str">
        <f t="shared" si="46"/>
        <v/>
      </c>
      <c r="T139" s="130" t="str">
        <f t="shared" si="42"/>
        <v/>
      </c>
      <c r="U139" s="70"/>
      <c r="V139" s="404"/>
      <c r="W139" s="70"/>
      <c r="X139" s="404"/>
      <c r="Z139" s="403" t="str">
        <f t="shared" si="47"/>
        <v/>
      </c>
      <c r="AA139" s="130" t="str">
        <f t="shared" si="43"/>
        <v/>
      </c>
      <c r="AB139" s="403" t="str">
        <f t="shared" si="44"/>
        <v/>
      </c>
      <c r="AC139" s="130" t="str">
        <f t="shared" si="45"/>
        <v/>
      </c>
      <c r="AD139" s="461"/>
    </row>
    <row r="140" spans="1:30" x14ac:dyDescent="0.2">
      <c r="B140" s="500"/>
      <c r="C140" s="501"/>
      <c r="D140" s="501"/>
      <c r="E140" s="501"/>
      <c r="F140" s="501"/>
      <c r="G140" s="501"/>
      <c r="H140" s="501"/>
      <c r="I140" s="501"/>
      <c r="J140" s="501"/>
      <c r="K140" s="502"/>
      <c r="L140" s="429" t="s">
        <v>120</v>
      </c>
      <c r="M140" s="257" t="str">
        <f>IF(LEN($C$5)&lt;=1,
    "",
    IF(
        OR($C$5="Overige (zorg-)instellingen",$C$5="Onderneming"),
        IF(Basisgegevens!$C$5="Ja",
            IFERROR(
                INDEX(Hulpsheets!$AO$3:$AR$18,
                    MATCH($C$9,Hulpsheets!$AN$3:$AN$18,0),
                    MATCH($C$6,Hulpsheets!$AO$3:$AR$3,0)
                ),
                ""
            ),
            IFERROR(
                INDEX(Hulpsheets!$AH$3:$AK$18,
                    MATCH($C$9,Hulpsheets!$AG$3:$AG$18,0),
                    MATCH($C$6,Hulpsheets!$AH$3:$AK$3,0)
                ),
                ""
            )
        ),
        IF($L140="Niet-economische activiteit",
            100%,
            IF(Basisgegevens!$C$5="Ja",
                IFERROR(
                    INDEX(Hulpsheets!$AO$3:$AR$18,
                        MATCH($C$9,Hulpsheets!$AN$3:$AN$18,0),
                        MATCH($C$6,Hulpsheets!$AO$3:$AR$3,0)
                    ),
                    ""
                ),
                IFERROR(
                    INDEX(Hulpsheets!$AH$3:$AK$18,
                        MATCH($C$9,Hulpsheets!$AG$3:$AG$18,0),
                        MATCH($C$6,Hulpsheets!$AH$3:$AK$3,0)
                    ),
                    ""
                )
            )
        )
    )
)</f>
        <v/>
      </c>
      <c r="N140" s="399"/>
      <c r="O140" s="395" t="str">
        <f t="shared" si="40"/>
        <v/>
      </c>
      <c r="P140" s="86" t="str">
        <f t="shared" si="41"/>
        <v/>
      </c>
      <c r="R140" s="404"/>
      <c r="S140" s="403" t="str">
        <f t="shared" si="46"/>
        <v/>
      </c>
      <c r="T140" s="130" t="str">
        <f t="shared" si="42"/>
        <v/>
      </c>
      <c r="U140" s="70"/>
      <c r="V140" s="404"/>
      <c r="W140" s="70"/>
      <c r="X140" s="404"/>
      <c r="Z140" s="403" t="str">
        <f t="shared" si="47"/>
        <v/>
      </c>
      <c r="AA140" s="130" t="str">
        <f t="shared" si="43"/>
        <v/>
      </c>
      <c r="AB140" s="403" t="str">
        <f t="shared" si="44"/>
        <v/>
      </c>
      <c r="AC140" s="130" t="str">
        <f t="shared" si="45"/>
        <v/>
      </c>
      <c r="AD140" s="461"/>
    </row>
    <row r="141" spans="1:30" x14ac:dyDescent="0.2">
      <c r="B141" s="500"/>
      <c r="C141" s="501"/>
      <c r="D141" s="501"/>
      <c r="E141" s="501"/>
      <c r="F141" s="501"/>
      <c r="G141" s="501"/>
      <c r="H141" s="501"/>
      <c r="I141" s="501"/>
      <c r="J141" s="501"/>
      <c r="K141" s="502"/>
      <c r="L141" s="429" t="s">
        <v>120</v>
      </c>
      <c r="M141" s="257" t="str">
        <f>IF(LEN($C$5)&lt;=1,
    "",
    IF(
        OR($C$5="Overige (zorg-)instellingen",$C$5="Onderneming"),
        IF(Basisgegevens!$C$5="Ja",
            IFERROR(
                INDEX(Hulpsheets!$AO$3:$AR$18,
                    MATCH($C$9,Hulpsheets!$AN$3:$AN$18,0),
                    MATCH($C$6,Hulpsheets!$AO$3:$AR$3,0)
                ),
                ""
            ),
            IFERROR(
                INDEX(Hulpsheets!$AH$3:$AK$18,
                    MATCH($C$9,Hulpsheets!$AG$3:$AG$18,0),
                    MATCH($C$6,Hulpsheets!$AH$3:$AK$3,0)
                ),
                ""
            )
        ),
        IF($L141="Niet-economische activiteit",
            100%,
            IF(Basisgegevens!$C$5="Ja",
                IFERROR(
                    INDEX(Hulpsheets!$AO$3:$AR$18,
                        MATCH($C$9,Hulpsheets!$AN$3:$AN$18,0),
                        MATCH($C$6,Hulpsheets!$AO$3:$AR$3,0)
                    ),
                    ""
                ),
                IFERROR(
                    INDEX(Hulpsheets!$AH$3:$AK$18,
                        MATCH($C$9,Hulpsheets!$AG$3:$AG$18,0),
                        MATCH($C$6,Hulpsheets!$AH$3:$AK$3,0)
                    ),
                    ""
                )
            )
        )
    )
)</f>
        <v/>
      </c>
      <c r="N141" s="399"/>
      <c r="O141" s="395" t="str">
        <f t="shared" si="40"/>
        <v/>
      </c>
      <c r="P141" s="86" t="str">
        <f t="shared" si="41"/>
        <v/>
      </c>
      <c r="R141" s="404"/>
      <c r="S141" s="403" t="str">
        <f t="shared" si="46"/>
        <v/>
      </c>
      <c r="T141" s="130" t="str">
        <f t="shared" si="42"/>
        <v/>
      </c>
      <c r="U141" s="70"/>
      <c r="V141" s="404"/>
      <c r="W141" s="70"/>
      <c r="X141" s="404"/>
      <c r="Z141" s="403" t="str">
        <f t="shared" si="47"/>
        <v/>
      </c>
      <c r="AA141" s="130" t="str">
        <f t="shared" si="43"/>
        <v/>
      </c>
      <c r="AB141" s="403" t="str">
        <f t="shared" si="44"/>
        <v/>
      </c>
      <c r="AC141" s="130" t="str">
        <f t="shared" si="45"/>
        <v/>
      </c>
      <c r="AD141" s="461"/>
    </row>
    <row r="142" spans="1:30" x14ac:dyDescent="0.2">
      <c r="B142" s="500"/>
      <c r="C142" s="501"/>
      <c r="D142" s="501"/>
      <c r="E142" s="501"/>
      <c r="F142" s="501"/>
      <c r="G142" s="501"/>
      <c r="H142" s="501"/>
      <c r="I142" s="501"/>
      <c r="J142" s="501"/>
      <c r="K142" s="502"/>
      <c r="L142" s="429" t="s">
        <v>120</v>
      </c>
      <c r="M142" s="257" t="str">
        <f>IF(LEN($C$5)&lt;=1,
    "",
    IF(
        OR($C$5="Overige (zorg-)instellingen",$C$5="Onderneming"),
        IF(Basisgegevens!$C$5="Ja",
            IFERROR(
                INDEX(Hulpsheets!$AO$3:$AR$18,
                    MATCH($C$9,Hulpsheets!$AN$3:$AN$18,0),
                    MATCH($C$6,Hulpsheets!$AO$3:$AR$3,0)
                ),
                ""
            ),
            IFERROR(
                INDEX(Hulpsheets!$AH$3:$AK$18,
                    MATCH($C$9,Hulpsheets!$AG$3:$AG$18,0),
                    MATCH($C$6,Hulpsheets!$AH$3:$AK$3,0)
                ),
                ""
            )
        ),
        IF($L142="Niet-economische activiteit",
            100%,
            IF(Basisgegevens!$C$5="Ja",
                IFERROR(
                    INDEX(Hulpsheets!$AO$3:$AR$18,
                        MATCH($C$9,Hulpsheets!$AN$3:$AN$18,0),
                        MATCH($C$6,Hulpsheets!$AO$3:$AR$3,0)
                    ),
                    ""
                ),
                IFERROR(
                    INDEX(Hulpsheets!$AH$3:$AK$18,
                        MATCH($C$9,Hulpsheets!$AG$3:$AG$18,0),
                        MATCH($C$6,Hulpsheets!$AH$3:$AK$3,0)
                    ),
                    ""
                )
            )
        )
    )
)</f>
        <v/>
      </c>
      <c r="N142" s="399"/>
      <c r="O142" s="395" t="str">
        <f t="shared" si="40"/>
        <v/>
      </c>
      <c r="P142" s="86" t="str">
        <f t="shared" si="41"/>
        <v/>
      </c>
      <c r="R142" s="404"/>
      <c r="S142" s="403" t="str">
        <f t="shared" si="46"/>
        <v/>
      </c>
      <c r="T142" s="130" t="str">
        <f t="shared" si="42"/>
        <v/>
      </c>
      <c r="U142" s="70"/>
      <c r="V142" s="404"/>
      <c r="W142" s="70"/>
      <c r="X142" s="404"/>
      <c r="Z142" s="403" t="str">
        <f t="shared" si="47"/>
        <v/>
      </c>
      <c r="AA142" s="130" t="str">
        <f t="shared" si="43"/>
        <v/>
      </c>
      <c r="AB142" s="403" t="str">
        <f t="shared" si="44"/>
        <v/>
      </c>
      <c r="AC142" s="130" t="str">
        <f t="shared" si="45"/>
        <v/>
      </c>
      <c r="AD142" s="461"/>
    </row>
    <row r="143" spans="1:30" x14ac:dyDescent="0.2">
      <c r="B143" s="500"/>
      <c r="C143" s="501"/>
      <c r="D143" s="501"/>
      <c r="E143" s="501"/>
      <c r="F143" s="501"/>
      <c r="G143" s="501"/>
      <c r="H143" s="501"/>
      <c r="I143" s="501"/>
      <c r="J143" s="501"/>
      <c r="K143" s="502"/>
      <c r="L143" s="429" t="s">
        <v>120</v>
      </c>
      <c r="M143" s="257" t="str">
        <f>IF(LEN($C$5)&lt;=1,
    "",
    IF(
        OR($C$5="Overige (zorg-)instellingen",$C$5="Onderneming"),
        IF(Basisgegevens!$C$5="Ja",
            IFERROR(
                INDEX(Hulpsheets!$AO$3:$AR$18,
                    MATCH($C$9,Hulpsheets!$AN$3:$AN$18,0),
                    MATCH($C$6,Hulpsheets!$AO$3:$AR$3,0)
                ),
                ""
            ),
            IFERROR(
                INDEX(Hulpsheets!$AH$3:$AK$18,
                    MATCH($C$9,Hulpsheets!$AG$3:$AG$18,0),
                    MATCH($C$6,Hulpsheets!$AH$3:$AK$3,0)
                ),
                ""
            )
        ),
        IF($L143="Niet-economische activiteit",
            100%,
            IF(Basisgegevens!$C$5="Ja",
                IFERROR(
                    INDEX(Hulpsheets!$AO$3:$AR$18,
                        MATCH($C$9,Hulpsheets!$AN$3:$AN$18,0),
                        MATCH($C$6,Hulpsheets!$AO$3:$AR$3,0)
                    ),
                    ""
                ),
                IFERROR(
                    INDEX(Hulpsheets!$AH$3:$AK$18,
                        MATCH($C$9,Hulpsheets!$AG$3:$AG$18,0),
                        MATCH($C$6,Hulpsheets!$AH$3:$AK$3,0)
                    ),
                    ""
                )
            )
        )
    )
)</f>
        <v/>
      </c>
      <c r="N143" s="399"/>
      <c r="O143" s="395" t="str">
        <f t="shared" si="40"/>
        <v/>
      </c>
      <c r="P143" s="86" t="str">
        <f t="shared" si="41"/>
        <v/>
      </c>
      <c r="R143" s="404"/>
      <c r="S143" s="403" t="str">
        <f t="shared" si="46"/>
        <v/>
      </c>
      <c r="T143" s="130" t="str">
        <f t="shared" si="42"/>
        <v/>
      </c>
      <c r="U143" s="70"/>
      <c r="V143" s="404"/>
      <c r="W143" s="70"/>
      <c r="X143" s="404"/>
      <c r="Z143" s="403" t="str">
        <f t="shared" si="47"/>
        <v/>
      </c>
      <c r="AA143" s="130" t="str">
        <f t="shared" si="43"/>
        <v/>
      </c>
      <c r="AB143" s="403" t="str">
        <f t="shared" si="44"/>
        <v/>
      </c>
      <c r="AC143" s="130" t="str">
        <f t="shared" si="45"/>
        <v/>
      </c>
      <c r="AD143" s="461"/>
    </row>
    <row r="144" spans="1:30" x14ac:dyDescent="0.2">
      <c r="B144" s="500"/>
      <c r="C144" s="501"/>
      <c r="D144" s="501"/>
      <c r="E144" s="501"/>
      <c r="F144" s="501"/>
      <c r="G144" s="501"/>
      <c r="H144" s="501"/>
      <c r="I144" s="501"/>
      <c r="J144" s="501"/>
      <c r="K144" s="502"/>
      <c r="L144" s="429" t="s">
        <v>120</v>
      </c>
      <c r="M144" s="257" t="str">
        <f>IF(LEN($C$5)&lt;=1,
    "",
    IF(
        OR($C$5="Overige (zorg-)instellingen",$C$5="Onderneming"),
        IF(Basisgegevens!$C$5="Ja",
            IFERROR(
                INDEX(Hulpsheets!$AO$3:$AR$18,
                    MATCH($C$9,Hulpsheets!$AN$3:$AN$18,0),
                    MATCH($C$6,Hulpsheets!$AO$3:$AR$3,0)
                ),
                ""
            ),
            IFERROR(
                INDEX(Hulpsheets!$AH$3:$AK$18,
                    MATCH($C$9,Hulpsheets!$AG$3:$AG$18,0),
                    MATCH($C$6,Hulpsheets!$AH$3:$AK$3,0)
                ),
                ""
            )
        ),
        IF($L144="Niet-economische activiteit",
            100%,
            IF(Basisgegevens!$C$5="Ja",
                IFERROR(
                    INDEX(Hulpsheets!$AO$3:$AR$18,
                        MATCH($C$9,Hulpsheets!$AN$3:$AN$18,0),
                        MATCH($C$6,Hulpsheets!$AO$3:$AR$3,0)
                    ),
                    ""
                ),
                IFERROR(
                    INDEX(Hulpsheets!$AH$3:$AK$18,
                        MATCH($C$9,Hulpsheets!$AG$3:$AG$18,0),
                        MATCH($C$6,Hulpsheets!$AH$3:$AK$3,0)
                    ),
                    ""
                )
            )
        )
    )
)</f>
        <v/>
      </c>
      <c r="N144" s="399"/>
      <c r="O144" s="395" t="str">
        <f t="shared" si="40"/>
        <v/>
      </c>
      <c r="P144" s="86" t="str">
        <f t="shared" si="41"/>
        <v/>
      </c>
      <c r="R144" s="404"/>
      <c r="S144" s="403" t="str">
        <f t="shared" si="46"/>
        <v/>
      </c>
      <c r="T144" s="130" t="str">
        <f t="shared" si="42"/>
        <v/>
      </c>
      <c r="U144" s="70"/>
      <c r="V144" s="404"/>
      <c r="W144" s="70"/>
      <c r="X144" s="404"/>
      <c r="Z144" s="403" t="str">
        <f t="shared" si="47"/>
        <v/>
      </c>
      <c r="AA144" s="130" t="str">
        <f t="shared" si="43"/>
        <v/>
      </c>
      <c r="AB144" s="403" t="str">
        <f t="shared" si="44"/>
        <v/>
      </c>
      <c r="AC144" s="130" t="str">
        <f t="shared" si="45"/>
        <v/>
      </c>
      <c r="AD144" s="461"/>
    </row>
    <row r="145" spans="2:30" x14ac:dyDescent="0.2">
      <c r="B145" s="500"/>
      <c r="C145" s="501"/>
      <c r="D145" s="501"/>
      <c r="E145" s="501"/>
      <c r="F145" s="501"/>
      <c r="G145" s="501"/>
      <c r="H145" s="501"/>
      <c r="I145" s="501"/>
      <c r="J145" s="501"/>
      <c r="K145" s="502"/>
      <c r="L145" s="429" t="s">
        <v>120</v>
      </c>
      <c r="M145" s="257" t="str">
        <f>IF(LEN($C$5)&lt;=1,
    "",
    IF(
        OR($C$5="Overige (zorg-)instellingen",$C$5="Onderneming"),
        IF(Basisgegevens!$C$5="Ja",
            IFERROR(
                INDEX(Hulpsheets!$AO$3:$AR$18,
                    MATCH($C$9,Hulpsheets!$AN$3:$AN$18,0),
                    MATCH($C$6,Hulpsheets!$AO$3:$AR$3,0)
                ),
                ""
            ),
            IFERROR(
                INDEX(Hulpsheets!$AH$3:$AK$18,
                    MATCH($C$9,Hulpsheets!$AG$3:$AG$18,0),
                    MATCH($C$6,Hulpsheets!$AH$3:$AK$3,0)
                ),
                ""
            )
        ),
        IF($L145="Niet-economische activiteit",
            100%,
            IF(Basisgegevens!$C$5="Ja",
                IFERROR(
                    INDEX(Hulpsheets!$AO$3:$AR$18,
                        MATCH($C$9,Hulpsheets!$AN$3:$AN$18,0),
                        MATCH($C$6,Hulpsheets!$AO$3:$AR$3,0)
                    ),
                    ""
                ),
                IFERROR(
                    INDEX(Hulpsheets!$AH$3:$AK$18,
                        MATCH($C$9,Hulpsheets!$AG$3:$AG$18,0),
                        MATCH($C$6,Hulpsheets!$AH$3:$AK$3,0)
                    ),
                    ""
                )
            )
        )
    )
)</f>
        <v/>
      </c>
      <c r="N145" s="399"/>
      <c r="O145" s="395" t="str">
        <f t="shared" si="40"/>
        <v/>
      </c>
      <c r="P145" s="86" t="str">
        <f t="shared" si="41"/>
        <v/>
      </c>
      <c r="R145" s="404"/>
      <c r="S145" s="403" t="str">
        <f t="shared" si="46"/>
        <v/>
      </c>
      <c r="T145" s="130" t="str">
        <f t="shared" si="42"/>
        <v/>
      </c>
      <c r="U145" s="70"/>
      <c r="V145" s="404"/>
      <c r="W145" s="70"/>
      <c r="X145" s="404"/>
      <c r="Z145" s="403" t="str">
        <f t="shared" si="47"/>
        <v/>
      </c>
      <c r="AA145" s="130" t="str">
        <f t="shared" si="43"/>
        <v/>
      </c>
      <c r="AB145" s="403" t="str">
        <f t="shared" si="44"/>
        <v/>
      </c>
      <c r="AC145" s="130" t="str">
        <f t="shared" si="45"/>
        <v/>
      </c>
      <c r="AD145" s="461"/>
    </row>
    <row r="146" spans="2:30" x14ac:dyDescent="0.2">
      <c r="B146" s="500"/>
      <c r="C146" s="501"/>
      <c r="D146" s="501"/>
      <c r="E146" s="501"/>
      <c r="F146" s="501"/>
      <c r="G146" s="501"/>
      <c r="H146" s="501"/>
      <c r="I146" s="501"/>
      <c r="J146" s="501"/>
      <c r="K146" s="502"/>
      <c r="L146" s="429" t="s">
        <v>120</v>
      </c>
      <c r="M146" s="257" t="str">
        <f>IF(LEN($C$5)&lt;=1,
    "",
    IF(
        OR($C$5="Overige (zorg-)instellingen",$C$5="Onderneming"),
        IF(Basisgegevens!$C$5="Ja",
            IFERROR(
                INDEX(Hulpsheets!$AO$3:$AR$18,
                    MATCH($C$9,Hulpsheets!$AN$3:$AN$18,0),
                    MATCH($C$6,Hulpsheets!$AO$3:$AR$3,0)
                ),
                ""
            ),
            IFERROR(
                INDEX(Hulpsheets!$AH$3:$AK$18,
                    MATCH($C$9,Hulpsheets!$AG$3:$AG$18,0),
                    MATCH($C$6,Hulpsheets!$AH$3:$AK$3,0)
                ),
                ""
            )
        ),
        IF($L146="Niet-economische activiteit",
            100%,
            IF(Basisgegevens!$C$5="Ja",
                IFERROR(
                    INDEX(Hulpsheets!$AO$3:$AR$18,
                        MATCH($C$9,Hulpsheets!$AN$3:$AN$18,0),
                        MATCH($C$6,Hulpsheets!$AO$3:$AR$3,0)
                    ),
                    ""
                ),
                IFERROR(
                    INDEX(Hulpsheets!$AH$3:$AK$18,
                        MATCH($C$9,Hulpsheets!$AG$3:$AG$18,0),
                        MATCH($C$6,Hulpsheets!$AH$3:$AK$3,0)
                    ),
                    ""
                )
            )
        )
    )
)</f>
        <v/>
      </c>
      <c r="N146" s="399"/>
      <c r="O146" s="395" t="str">
        <f t="shared" si="40"/>
        <v/>
      </c>
      <c r="P146" s="86" t="str">
        <f t="shared" si="41"/>
        <v/>
      </c>
      <c r="R146" s="404"/>
      <c r="S146" s="403" t="str">
        <f t="shared" si="46"/>
        <v/>
      </c>
      <c r="T146" s="130" t="str">
        <f t="shared" si="42"/>
        <v/>
      </c>
      <c r="U146" s="70"/>
      <c r="V146" s="404"/>
      <c r="W146" s="70"/>
      <c r="X146" s="404"/>
      <c r="Z146" s="403" t="str">
        <f t="shared" si="47"/>
        <v/>
      </c>
      <c r="AA146" s="130" t="str">
        <f t="shared" si="43"/>
        <v/>
      </c>
      <c r="AB146" s="403" t="str">
        <f t="shared" si="44"/>
        <v/>
      </c>
      <c r="AC146" s="130" t="str">
        <f t="shared" si="45"/>
        <v/>
      </c>
      <c r="AD146" s="461"/>
    </row>
    <row r="147" spans="2:30" ht="13.5" thickBot="1" x14ac:dyDescent="0.25">
      <c r="B147" s="500"/>
      <c r="C147" s="501"/>
      <c r="D147" s="501"/>
      <c r="E147" s="501"/>
      <c r="F147" s="501"/>
      <c r="G147" s="501"/>
      <c r="H147" s="501"/>
      <c r="I147" s="501"/>
      <c r="J147" s="501"/>
      <c r="K147" s="502"/>
      <c r="L147" s="429" t="s">
        <v>120</v>
      </c>
      <c r="M147" s="257" t="str">
        <f>IF(LEN($C$5)&lt;=1,
    "",
    IF(
        OR($C$5="Overige (zorg-)instellingen",$C$5="Onderneming"),
        IF(Basisgegevens!$C$5="Ja",
            IFERROR(
                INDEX(Hulpsheets!$AO$3:$AR$18,
                    MATCH($C$9,Hulpsheets!$AN$3:$AN$18,0),
                    MATCH($C$6,Hulpsheets!$AO$3:$AR$3,0)
                ),
                ""
            ),
            IFERROR(
                INDEX(Hulpsheets!$AH$3:$AK$18,
                    MATCH($C$9,Hulpsheets!$AG$3:$AG$18,0),
                    MATCH($C$6,Hulpsheets!$AH$3:$AK$3,0)
                ),
                ""
            )
        ),
        IF($L147="Niet-economische activiteit",
            100%,
            IF(Basisgegevens!$C$5="Ja",
                IFERROR(
                    INDEX(Hulpsheets!$AO$3:$AR$18,
                        MATCH($C$9,Hulpsheets!$AN$3:$AN$18,0),
                        MATCH($C$6,Hulpsheets!$AO$3:$AR$3,0)
                    ),
                    ""
                ),
                IFERROR(
                    INDEX(Hulpsheets!$AH$3:$AK$18,
                        MATCH($C$9,Hulpsheets!$AG$3:$AG$18,0),
                        MATCH($C$6,Hulpsheets!$AH$3:$AK$3,0)
                    ),
                    ""
                )
            )
        )
    )
)</f>
        <v/>
      </c>
      <c r="N147" s="399"/>
      <c r="O147" s="395" t="str">
        <f t="shared" si="40"/>
        <v/>
      </c>
      <c r="P147" s="86" t="str">
        <f t="shared" si="41"/>
        <v/>
      </c>
      <c r="R147" s="404"/>
      <c r="S147" s="403" t="str">
        <f t="shared" si="46"/>
        <v/>
      </c>
      <c r="T147" s="130" t="str">
        <f t="shared" si="42"/>
        <v/>
      </c>
      <c r="U147" s="70"/>
      <c r="V147" s="404"/>
      <c r="W147" s="70"/>
      <c r="X147" s="404"/>
      <c r="Z147" s="403" t="str">
        <f t="shared" si="47"/>
        <v/>
      </c>
      <c r="AA147" s="130" t="str">
        <f t="shared" si="43"/>
        <v/>
      </c>
      <c r="AB147" s="403" t="str">
        <f t="shared" si="44"/>
        <v/>
      </c>
      <c r="AC147" s="130" t="str">
        <f t="shared" si="45"/>
        <v/>
      </c>
      <c r="AD147" s="461"/>
    </row>
    <row r="148" spans="2:30" ht="13.5" hidden="1" outlineLevel="1" thickBot="1" x14ac:dyDescent="0.25">
      <c r="B148" s="500"/>
      <c r="C148" s="501"/>
      <c r="D148" s="501"/>
      <c r="E148" s="501"/>
      <c r="F148" s="501"/>
      <c r="G148" s="501"/>
      <c r="H148" s="501"/>
      <c r="I148" s="501"/>
      <c r="J148" s="501"/>
      <c r="K148" s="502"/>
      <c r="L148" s="429" t="s">
        <v>120</v>
      </c>
      <c r="M148" s="257" t="str">
        <f>IF(LEN($C$5)&lt;=1,
    "",
    IF(
        OR($C$5="Overige (zorg-)instellingen",$C$5="Onderneming"),
        IF(Basisgegevens!$C$5="Ja",
            IFERROR(
                INDEX(Hulpsheets!$AO$3:$AR$18,
                    MATCH($C$9,Hulpsheets!$AN$3:$AN$18,0),
                    MATCH($C$6,Hulpsheets!$AO$3:$AR$3,0)
                ),
                ""
            ),
            IFERROR(
                INDEX(Hulpsheets!$AH$3:$AK$18,
                    MATCH($C$9,Hulpsheets!$AG$3:$AG$18,0),
                    MATCH($C$6,Hulpsheets!$AH$3:$AK$3,0)
                ),
                ""
            )
        ),
        IF($L148="Niet-economische activiteit",
            100%,
            IF(Basisgegevens!$C$5="Ja",
                IFERROR(
                    INDEX(Hulpsheets!$AO$3:$AR$18,
                        MATCH($C$9,Hulpsheets!$AN$3:$AN$18,0),
                        MATCH($C$6,Hulpsheets!$AO$3:$AR$3,0)
                    ),
                    ""
                ),
                IFERROR(
                    INDEX(Hulpsheets!$AH$3:$AK$18,
                        MATCH($C$9,Hulpsheets!$AG$3:$AG$18,0),
                        MATCH($C$6,Hulpsheets!$AH$3:$AK$3,0)
                    ),
                    ""
                )
            )
        )
    )
)</f>
        <v/>
      </c>
      <c r="N148" s="399"/>
      <c r="O148" s="77" t="str">
        <f t="shared" si="40"/>
        <v/>
      </c>
      <c r="P148" s="86" t="str">
        <f t="shared" si="41"/>
        <v/>
      </c>
      <c r="R148" s="404"/>
      <c r="S148" s="403" t="str">
        <f t="shared" si="46"/>
        <v/>
      </c>
      <c r="T148" s="130" t="str">
        <f t="shared" si="42"/>
        <v/>
      </c>
      <c r="U148" s="70"/>
      <c r="V148" s="404"/>
      <c r="W148" s="70"/>
      <c r="X148" s="404"/>
      <c r="Z148" s="403" t="str">
        <f t="shared" si="47"/>
        <v/>
      </c>
      <c r="AA148" s="130" t="str">
        <f t="shared" si="43"/>
        <v/>
      </c>
      <c r="AB148" s="403" t="str">
        <f t="shared" si="44"/>
        <v/>
      </c>
      <c r="AC148" s="130" t="str">
        <f t="shared" si="45"/>
        <v/>
      </c>
      <c r="AD148" s="461"/>
    </row>
    <row r="149" spans="2:30" ht="13.5" hidden="1" outlineLevel="1" thickBot="1" x14ac:dyDescent="0.25">
      <c r="B149" s="500"/>
      <c r="C149" s="501"/>
      <c r="D149" s="501"/>
      <c r="E149" s="501"/>
      <c r="F149" s="501"/>
      <c r="G149" s="501"/>
      <c r="H149" s="501"/>
      <c r="I149" s="501"/>
      <c r="J149" s="501"/>
      <c r="K149" s="502"/>
      <c r="L149" s="429" t="s">
        <v>120</v>
      </c>
      <c r="M149" s="257" t="str">
        <f>IF(LEN($C$5)&lt;=1,
    "",
    IF(
        OR($C$5="Overige (zorg-)instellingen",$C$5="Onderneming"),
        IF(Basisgegevens!$C$5="Ja",
            IFERROR(
                INDEX(Hulpsheets!$AO$3:$AR$18,
                    MATCH($C$9,Hulpsheets!$AN$3:$AN$18,0),
                    MATCH($C$6,Hulpsheets!$AO$3:$AR$3,0)
                ),
                ""
            ),
            IFERROR(
                INDEX(Hulpsheets!$AH$3:$AK$18,
                    MATCH($C$9,Hulpsheets!$AG$3:$AG$18,0),
                    MATCH($C$6,Hulpsheets!$AH$3:$AK$3,0)
                ),
                ""
            )
        ),
        IF($L149="Niet-economische activiteit",
            100%,
            IF(Basisgegevens!$C$5="Ja",
                IFERROR(
                    INDEX(Hulpsheets!$AO$3:$AR$18,
                        MATCH($C$9,Hulpsheets!$AN$3:$AN$18,0),
                        MATCH($C$6,Hulpsheets!$AO$3:$AR$3,0)
                    ),
                    ""
                ),
                IFERROR(
                    INDEX(Hulpsheets!$AH$3:$AK$18,
                        MATCH($C$9,Hulpsheets!$AG$3:$AG$18,0),
                        MATCH($C$6,Hulpsheets!$AH$3:$AK$3,0)
                    ),
                    ""
                )
            )
        )
    )
)</f>
        <v/>
      </c>
      <c r="N149" s="399"/>
      <c r="O149" s="77" t="str">
        <f t="shared" si="40"/>
        <v/>
      </c>
      <c r="P149" s="86" t="str">
        <f t="shared" si="41"/>
        <v/>
      </c>
      <c r="R149" s="404"/>
      <c r="S149" s="403" t="str">
        <f t="shared" si="46"/>
        <v/>
      </c>
      <c r="T149" s="130" t="str">
        <f t="shared" si="42"/>
        <v/>
      </c>
      <c r="U149" s="70"/>
      <c r="V149" s="404"/>
      <c r="W149" s="70"/>
      <c r="X149" s="404"/>
      <c r="Z149" s="403" t="str">
        <f t="shared" si="47"/>
        <v/>
      </c>
      <c r="AA149" s="130" t="str">
        <f t="shared" si="43"/>
        <v/>
      </c>
      <c r="AB149" s="403" t="str">
        <f t="shared" si="44"/>
        <v/>
      </c>
      <c r="AC149" s="130" t="str">
        <f t="shared" si="45"/>
        <v/>
      </c>
      <c r="AD149" s="461"/>
    </row>
    <row r="150" spans="2:30" ht="13.5" hidden="1" outlineLevel="1" thickBot="1" x14ac:dyDescent="0.25">
      <c r="B150" s="500"/>
      <c r="C150" s="501"/>
      <c r="D150" s="501"/>
      <c r="E150" s="501"/>
      <c r="F150" s="501"/>
      <c r="G150" s="501"/>
      <c r="H150" s="501"/>
      <c r="I150" s="501"/>
      <c r="J150" s="501"/>
      <c r="K150" s="502"/>
      <c r="L150" s="429" t="s">
        <v>120</v>
      </c>
      <c r="M150" s="257" t="str">
        <f>IF(LEN($C$5)&lt;=1,
    "",
    IF(
        OR($C$5="Overige (zorg-)instellingen",$C$5="Onderneming"),
        IF(Basisgegevens!$C$5="Ja",
            IFERROR(
                INDEX(Hulpsheets!$AO$3:$AR$18,
                    MATCH($C$9,Hulpsheets!$AN$3:$AN$18,0),
                    MATCH($C$6,Hulpsheets!$AO$3:$AR$3,0)
                ),
                ""
            ),
            IFERROR(
                INDEX(Hulpsheets!$AH$3:$AK$18,
                    MATCH($C$9,Hulpsheets!$AG$3:$AG$18,0),
                    MATCH($C$6,Hulpsheets!$AH$3:$AK$3,0)
                ),
                ""
            )
        ),
        IF($L150="Niet-economische activiteit",
            100%,
            IF(Basisgegevens!$C$5="Ja",
                IFERROR(
                    INDEX(Hulpsheets!$AO$3:$AR$18,
                        MATCH($C$9,Hulpsheets!$AN$3:$AN$18,0),
                        MATCH($C$6,Hulpsheets!$AO$3:$AR$3,0)
                    ),
                    ""
                ),
                IFERROR(
                    INDEX(Hulpsheets!$AH$3:$AK$18,
                        MATCH($C$9,Hulpsheets!$AG$3:$AG$18,0),
                        MATCH($C$6,Hulpsheets!$AH$3:$AK$3,0)
                    ),
                    ""
                )
            )
        )
    )
)</f>
        <v/>
      </c>
      <c r="N150" s="399"/>
      <c r="O150" s="77" t="str">
        <f t="shared" si="40"/>
        <v/>
      </c>
      <c r="P150" s="86" t="str">
        <f t="shared" si="41"/>
        <v/>
      </c>
      <c r="R150" s="404"/>
      <c r="S150" s="403" t="str">
        <f t="shared" si="46"/>
        <v/>
      </c>
      <c r="T150" s="130" t="str">
        <f t="shared" si="42"/>
        <v/>
      </c>
      <c r="U150" s="70"/>
      <c r="V150" s="404"/>
      <c r="W150" s="70"/>
      <c r="X150" s="404"/>
      <c r="Z150" s="403" t="str">
        <f t="shared" si="47"/>
        <v/>
      </c>
      <c r="AA150" s="130" t="str">
        <f t="shared" si="43"/>
        <v/>
      </c>
      <c r="AB150" s="403" t="str">
        <f t="shared" si="44"/>
        <v/>
      </c>
      <c r="AC150" s="130" t="str">
        <f t="shared" si="45"/>
        <v/>
      </c>
      <c r="AD150" s="461"/>
    </row>
    <row r="151" spans="2:30" ht="13.5" hidden="1" outlineLevel="1" thickBot="1" x14ac:dyDescent="0.25">
      <c r="B151" s="500"/>
      <c r="C151" s="501"/>
      <c r="D151" s="501"/>
      <c r="E151" s="501"/>
      <c r="F151" s="501"/>
      <c r="G151" s="501"/>
      <c r="H151" s="501"/>
      <c r="I151" s="501"/>
      <c r="J151" s="501"/>
      <c r="K151" s="502"/>
      <c r="L151" s="429" t="s">
        <v>120</v>
      </c>
      <c r="M151" s="257" t="str">
        <f>IF(LEN($C$5)&lt;=1,
    "",
    IF(
        OR($C$5="Overige (zorg-)instellingen",$C$5="Onderneming"),
        IF(Basisgegevens!$C$5="Ja",
            IFERROR(
                INDEX(Hulpsheets!$AO$3:$AR$18,
                    MATCH($C$9,Hulpsheets!$AN$3:$AN$18,0),
                    MATCH($C$6,Hulpsheets!$AO$3:$AR$3,0)
                ),
                ""
            ),
            IFERROR(
                INDEX(Hulpsheets!$AH$3:$AK$18,
                    MATCH($C$9,Hulpsheets!$AG$3:$AG$18,0),
                    MATCH($C$6,Hulpsheets!$AH$3:$AK$3,0)
                ),
                ""
            )
        ),
        IF($L151="Niet-economische activiteit",
            100%,
            IF(Basisgegevens!$C$5="Ja",
                IFERROR(
                    INDEX(Hulpsheets!$AO$3:$AR$18,
                        MATCH($C$9,Hulpsheets!$AN$3:$AN$18,0),
                        MATCH($C$6,Hulpsheets!$AO$3:$AR$3,0)
                    ),
                    ""
                ),
                IFERROR(
                    INDEX(Hulpsheets!$AH$3:$AK$18,
                        MATCH($C$9,Hulpsheets!$AG$3:$AG$18,0),
                        MATCH($C$6,Hulpsheets!$AH$3:$AK$3,0)
                    ),
                    ""
                )
            )
        )
    )
)</f>
        <v/>
      </c>
      <c r="N151" s="399"/>
      <c r="O151" s="77" t="str">
        <f t="shared" si="40"/>
        <v/>
      </c>
      <c r="P151" s="86" t="str">
        <f t="shared" si="41"/>
        <v/>
      </c>
      <c r="R151" s="404"/>
      <c r="S151" s="403" t="str">
        <f t="shared" si="46"/>
        <v/>
      </c>
      <c r="T151" s="130" t="str">
        <f t="shared" si="42"/>
        <v/>
      </c>
      <c r="U151" s="70"/>
      <c r="V151" s="404"/>
      <c r="W151" s="70"/>
      <c r="X151" s="404"/>
      <c r="Z151" s="403" t="str">
        <f t="shared" si="47"/>
        <v/>
      </c>
      <c r="AA151" s="130" t="str">
        <f t="shared" si="43"/>
        <v/>
      </c>
      <c r="AB151" s="403" t="str">
        <f t="shared" si="44"/>
        <v/>
      </c>
      <c r="AC151" s="130" t="str">
        <f t="shared" si="45"/>
        <v/>
      </c>
      <c r="AD151" s="461"/>
    </row>
    <row r="152" spans="2:30" ht="13.5" hidden="1" outlineLevel="1" thickBot="1" x14ac:dyDescent="0.25">
      <c r="B152" s="500"/>
      <c r="C152" s="501"/>
      <c r="D152" s="501"/>
      <c r="E152" s="501"/>
      <c r="F152" s="501"/>
      <c r="G152" s="501"/>
      <c r="H152" s="501"/>
      <c r="I152" s="501"/>
      <c r="J152" s="501"/>
      <c r="K152" s="502"/>
      <c r="L152" s="429" t="s">
        <v>120</v>
      </c>
      <c r="M152" s="257" t="str">
        <f>IF(LEN($C$5)&lt;=1,
    "",
    IF(
        OR($C$5="Overige (zorg-)instellingen",$C$5="Onderneming"),
        IF(Basisgegevens!$C$5="Ja",
            IFERROR(
                INDEX(Hulpsheets!$AO$3:$AR$18,
                    MATCH($C$9,Hulpsheets!$AN$3:$AN$18,0),
                    MATCH($C$6,Hulpsheets!$AO$3:$AR$3,0)
                ),
                ""
            ),
            IFERROR(
                INDEX(Hulpsheets!$AH$3:$AK$18,
                    MATCH($C$9,Hulpsheets!$AG$3:$AG$18,0),
                    MATCH($C$6,Hulpsheets!$AH$3:$AK$3,0)
                ),
                ""
            )
        ),
        IF($L152="Niet-economische activiteit",
            100%,
            IF(Basisgegevens!$C$5="Ja",
                IFERROR(
                    INDEX(Hulpsheets!$AO$3:$AR$18,
                        MATCH($C$9,Hulpsheets!$AN$3:$AN$18,0),
                        MATCH($C$6,Hulpsheets!$AO$3:$AR$3,0)
                    ),
                    ""
                ),
                IFERROR(
                    INDEX(Hulpsheets!$AH$3:$AK$18,
                        MATCH($C$9,Hulpsheets!$AG$3:$AG$18,0),
                        MATCH($C$6,Hulpsheets!$AH$3:$AK$3,0)
                    ),
                    ""
                )
            )
        )
    )
)</f>
        <v/>
      </c>
      <c r="N152" s="399"/>
      <c r="O152" s="77" t="str">
        <f t="shared" si="40"/>
        <v/>
      </c>
      <c r="P152" s="86" t="str">
        <f t="shared" si="41"/>
        <v/>
      </c>
      <c r="R152" s="404"/>
      <c r="S152" s="403" t="str">
        <f t="shared" si="46"/>
        <v/>
      </c>
      <c r="T152" s="130" t="str">
        <f t="shared" si="42"/>
        <v/>
      </c>
      <c r="U152" s="70"/>
      <c r="V152" s="404"/>
      <c r="W152" s="70"/>
      <c r="X152" s="404"/>
      <c r="Z152" s="403" t="str">
        <f t="shared" si="47"/>
        <v/>
      </c>
      <c r="AA152" s="130" t="str">
        <f t="shared" si="43"/>
        <v/>
      </c>
      <c r="AB152" s="403" t="str">
        <f t="shared" si="44"/>
        <v/>
      </c>
      <c r="AC152" s="130" t="str">
        <f t="shared" si="45"/>
        <v/>
      </c>
      <c r="AD152" s="461"/>
    </row>
    <row r="153" spans="2:30" ht="13.5" hidden="1" outlineLevel="1" thickBot="1" x14ac:dyDescent="0.25">
      <c r="B153" s="500"/>
      <c r="C153" s="501"/>
      <c r="D153" s="501"/>
      <c r="E153" s="501"/>
      <c r="F153" s="501"/>
      <c r="G153" s="501"/>
      <c r="H153" s="501"/>
      <c r="I153" s="501"/>
      <c r="J153" s="501"/>
      <c r="K153" s="502"/>
      <c r="L153" s="429" t="s">
        <v>120</v>
      </c>
      <c r="M153" s="257" t="str">
        <f>IF(LEN($C$5)&lt;=1,
    "",
    IF(
        OR($C$5="Overige (zorg-)instellingen",$C$5="Onderneming"),
        IF(Basisgegevens!$C$5="Ja",
            IFERROR(
                INDEX(Hulpsheets!$AO$3:$AR$18,
                    MATCH($C$9,Hulpsheets!$AN$3:$AN$18,0),
                    MATCH($C$6,Hulpsheets!$AO$3:$AR$3,0)
                ),
                ""
            ),
            IFERROR(
                INDEX(Hulpsheets!$AH$3:$AK$18,
                    MATCH($C$9,Hulpsheets!$AG$3:$AG$18,0),
                    MATCH($C$6,Hulpsheets!$AH$3:$AK$3,0)
                ),
                ""
            )
        ),
        IF($L153="Niet-economische activiteit",
            100%,
            IF(Basisgegevens!$C$5="Ja",
                IFERROR(
                    INDEX(Hulpsheets!$AO$3:$AR$18,
                        MATCH($C$9,Hulpsheets!$AN$3:$AN$18,0),
                        MATCH($C$6,Hulpsheets!$AO$3:$AR$3,0)
                    ),
                    ""
                ),
                IFERROR(
                    INDEX(Hulpsheets!$AH$3:$AK$18,
                        MATCH($C$9,Hulpsheets!$AG$3:$AG$18,0),
                        MATCH($C$6,Hulpsheets!$AH$3:$AK$3,0)
                    ),
                    ""
                )
            )
        )
    )
)</f>
        <v/>
      </c>
      <c r="N153" s="399"/>
      <c r="O153" s="77" t="str">
        <f t="shared" si="40"/>
        <v/>
      </c>
      <c r="P153" s="86" t="str">
        <f t="shared" si="41"/>
        <v/>
      </c>
      <c r="R153" s="404"/>
      <c r="S153" s="403" t="str">
        <f t="shared" si="46"/>
        <v/>
      </c>
      <c r="T153" s="130" t="str">
        <f t="shared" si="42"/>
        <v/>
      </c>
      <c r="U153" s="70"/>
      <c r="V153" s="404"/>
      <c r="W153" s="70"/>
      <c r="X153" s="404"/>
      <c r="Z153" s="403" t="str">
        <f t="shared" si="47"/>
        <v/>
      </c>
      <c r="AA153" s="130" t="str">
        <f t="shared" si="43"/>
        <v/>
      </c>
      <c r="AB153" s="403" t="str">
        <f t="shared" si="44"/>
        <v/>
      </c>
      <c r="AC153" s="130" t="str">
        <f t="shared" si="45"/>
        <v/>
      </c>
      <c r="AD153" s="461"/>
    </row>
    <row r="154" spans="2:30" ht="13.5" hidden="1" outlineLevel="1" thickBot="1" x14ac:dyDescent="0.25">
      <c r="B154" s="500"/>
      <c r="C154" s="501"/>
      <c r="D154" s="501"/>
      <c r="E154" s="501"/>
      <c r="F154" s="501"/>
      <c r="G154" s="501"/>
      <c r="H154" s="501"/>
      <c r="I154" s="501"/>
      <c r="J154" s="501"/>
      <c r="K154" s="502"/>
      <c r="L154" s="429" t="s">
        <v>120</v>
      </c>
      <c r="M154" s="257" t="str">
        <f>IF(LEN($C$5)&lt;=1,
    "",
    IF(
        OR($C$5="Overige (zorg-)instellingen",$C$5="Onderneming"),
        IF(Basisgegevens!$C$5="Ja",
            IFERROR(
                INDEX(Hulpsheets!$AO$3:$AR$18,
                    MATCH($C$9,Hulpsheets!$AN$3:$AN$18,0),
                    MATCH($C$6,Hulpsheets!$AO$3:$AR$3,0)
                ),
                ""
            ),
            IFERROR(
                INDEX(Hulpsheets!$AH$3:$AK$18,
                    MATCH($C$9,Hulpsheets!$AG$3:$AG$18,0),
                    MATCH($C$6,Hulpsheets!$AH$3:$AK$3,0)
                ),
                ""
            )
        ),
        IF($L154="Niet-economische activiteit",
            100%,
            IF(Basisgegevens!$C$5="Ja",
                IFERROR(
                    INDEX(Hulpsheets!$AO$3:$AR$18,
                        MATCH($C$9,Hulpsheets!$AN$3:$AN$18,0),
                        MATCH($C$6,Hulpsheets!$AO$3:$AR$3,0)
                    ),
                    ""
                ),
                IFERROR(
                    INDEX(Hulpsheets!$AH$3:$AK$18,
                        MATCH($C$9,Hulpsheets!$AG$3:$AG$18,0),
                        MATCH($C$6,Hulpsheets!$AH$3:$AK$3,0)
                    ),
                    ""
                )
            )
        )
    )
)</f>
        <v/>
      </c>
      <c r="N154" s="399"/>
      <c r="O154" s="77" t="str">
        <f t="shared" si="40"/>
        <v/>
      </c>
      <c r="P154" s="86" t="str">
        <f t="shared" si="41"/>
        <v/>
      </c>
      <c r="R154" s="404"/>
      <c r="S154" s="403" t="str">
        <f t="shared" si="46"/>
        <v/>
      </c>
      <c r="T154" s="130" t="str">
        <f t="shared" si="42"/>
        <v/>
      </c>
      <c r="U154" s="70"/>
      <c r="V154" s="404"/>
      <c r="W154" s="70"/>
      <c r="X154" s="404"/>
      <c r="Z154" s="403" t="str">
        <f t="shared" si="47"/>
        <v/>
      </c>
      <c r="AA154" s="130" t="str">
        <f t="shared" si="43"/>
        <v/>
      </c>
      <c r="AB154" s="403" t="str">
        <f t="shared" si="44"/>
        <v/>
      </c>
      <c r="AC154" s="130" t="str">
        <f t="shared" si="45"/>
        <v/>
      </c>
      <c r="AD154" s="461"/>
    </row>
    <row r="155" spans="2:30" ht="13.5" hidden="1" outlineLevel="1" thickBot="1" x14ac:dyDescent="0.25">
      <c r="B155" s="500"/>
      <c r="C155" s="501"/>
      <c r="D155" s="501"/>
      <c r="E155" s="501"/>
      <c r="F155" s="501"/>
      <c r="G155" s="501"/>
      <c r="H155" s="501"/>
      <c r="I155" s="501"/>
      <c r="J155" s="501"/>
      <c r="K155" s="502"/>
      <c r="L155" s="429" t="s">
        <v>120</v>
      </c>
      <c r="M155" s="257" t="str">
        <f>IF(LEN($C$5)&lt;=1,
    "",
    IF(
        OR($C$5="Overige (zorg-)instellingen",$C$5="Onderneming"),
        IF(Basisgegevens!$C$5="Ja",
            IFERROR(
                INDEX(Hulpsheets!$AO$3:$AR$18,
                    MATCH($C$9,Hulpsheets!$AN$3:$AN$18,0),
                    MATCH($C$6,Hulpsheets!$AO$3:$AR$3,0)
                ),
                ""
            ),
            IFERROR(
                INDEX(Hulpsheets!$AH$3:$AK$18,
                    MATCH($C$9,Hulpsheets!$AG$3:$AG$18,0),
                    MATCH($C$6,Hulpsheets!$AH$3:$AK$3,0)
                ),
                ""
            )
        ),
        IF($L155="Niet-economische activiteit",
            100%,
            IF(Basisgegevens!$C$5="Ja",
                IFERROR(
                    INDEX(Hulpsheets!$AO$3:$AR$18,
                        MATCH($C$9,Hulpsheets!$AN$3:$AN$18,0),
                        MATCH($C$6,Hulpsheets!$AO$3:$AR$3,0)
                    ),
                    ""
                ),
                IFERROR(
                    INDEX(Hulpsheets!$AH$3:$AK$18,
                        MATCH($C$9,Hulpsheets!$AG$3:$AG$18,0),
                        MATCH($C$6,Hulpsheets!$AH$3:$AK$3,0)
                    ),
                    ""
                )
            )
        )
    )
)</f>
        <v/>
      </c>
      <c r="N155" s="399"/>
      <c r="O155" s="77" t="str">
        <f t="shared" si="40"/>
        <v/>
      </c>
      <c r="P155" s="86" t="str">
        <f t="shared" si="41"/>
        <v/>
      </c>
      <c r="R155" s="404"/>
      <c r="S155" s="403" t="str">
        <f t="shared" si="46"/>
        <v/>
      </c>
      <c r="T155" s="130" t="str">
        <f t="shared" si="42"/>
        <v/>
      </c>
      <c r="U155" s="70"/>
      <c r="V155" s="404"/>
      <c r="W155" s="70"/>
      <c r="X155" s="404"/>
      <c r="Z155" s="403" t="str">
        <f t="shared" si="47"/>
        <v/>
      </c>
      <c r="AA155" s="130" t="str">
        <f t="shared" si="43"/>
        <v/>
      </c>
      <c r="AB155" s="403" t="str">
        <f t="shared" si="44"/>
        <v/>
      </c>
      <c r="AC155" s="130" t="str">
        <f t="shared" si="45"/>
        <v/>
      </c>
      <c r="AD155" s="461"/>
    </row>
    <row r="156" spans="2:30" ht="13.5" hidden="1" outlineLevel="1" thickBot="1" x14ac:dyDescent="0.25">
      <c r="B156" s="500"/>
      <c r="C156" s="501"/>
      <c r="D156" s="501"/>
      <c r="E156" s="501"/>
      <c r="F156" s="501"/>
      <c r="G156" s="501"/>
      <c r="H156" s="501"/>
      <c r="I156" s="501"/>
      <c r="J156" s="501"/>
      <c r="K156" s="502"/>
      <c r="L156" s="429" t="s">
        <v>120</v>
      </c>
      <c r="M156" s="257" t="str">
        <f>IF(LEN($C$5)&lt;=1,
    "",
    IF(
        OR($C$5="Overige (zorg-)instellingen",$C$5="Onderneming"),
        IF(Basisgegevens!$C$5="Ja",
            IFERROR(
                INDEX(Hulpsheets!$AO$3:$AR$18,
                    MATCH($C$9,Hulpsheets!$AN$3:$AN$18,0),
                    MATCH($C$6,Hulpsheets!$AO$3:$AR$3,0)
                ),
                ""
            ),
            IFERROR(
                INDEX(Hulpsheets!$AH$3:$AK$18,
                    MATCH($C$9,Hulpsheets!$AG$3:$AG$18,0),
                    MATCH($C$6,Hulpsheets!$AH$3:$AK$3,0)
                ),
                ""
            )
        ),
        IF($L156="Niet-economische activiteit",
            100%,
            IF(Basisgegevens!$C$5="Ja",
                IFERROR(
                    INDEX(Hulpsheets!$AO$3:$AR$18,
                        MATCH($C$9,Hulpsheets!$AN$3:$AN$18,0),
                        MATCH($C$6,Hulpsheets!$AO$3:$AR$3,0)
                    ),
                    ""
                ),
                IFERROR(
                    INDEX(Hulpsheets!$AH$3:$AK$18,
                        MATCH($C$9,Hulpsheets!$AG$3:$AG$18,0),
                        MATCH($C$6,Hulpsheets!$AH$3:$AK$3,0)
                    ),
                    ""
                )
            )
        )
    )
)</f>
        <v/>
      </c>
      <c r="N156" s="399"/>
      <c r="O156" s="77" t="str">
        <f t="shared" si="40"/>
        <v/>
      </c>
      <c r="P156" s="86" t="str">
        <f t="shared" si="41"/>
        <v/>
      </c>
      <c r="R156" s="404"/>
      <c r="S156" s="403" t="str">
        <f t="shared" si="46"/>
        <v/>
      </c>
      <c r="T156" s="130" t="str">
        <f t="shared" si="42"/>
        <v/>
      </c>
      <c r="U156" s="70"/>
      <c r="V156" s="404"/>
      <c r="W156" s="70"/>
      <c r="X156" s="404"/>
      <c r="Z156" s="403" t="str">
        <f t="shared" si="47"/>
        <v/>
      </c>
      <c r="AA156" s="130" t="str">
        <f t="shared" si="43"/>
        <v/>
      </c>
      <c r="AB156" s="403" t="str">
        <f t="shared" si="44"/>
        <v/>
      </c>
      <c r="AC156" s="130" t="str">
        <f t="shared" si="45"/>
        <v/>
      </c>
      <c r="AD156" s="461"/>
    </row>
    <row r="157" spans="2:30" ht="13.5" hidden="1" outlineLevel="1" thickBot="1" x14ac:dyDescent="0.25">
      <c r="B157" s="532"/>
      <c r="C157" s="533"/>
      <c r="D157" s="533"/>
      <c r="E157" s="533"/>
      <c r="F157" s="533"/>
      <c r="G157" s="533"/>
      <c r="H157" s="533"/>
      <c r="I157" s="533"/>
      <c r="J157" s="533"/>
      <c r="K157" s="534"/>
      <c r="L157" s="428" t="s">
        <v>120</v>
      </c>
      <c r="M157" s="427" t="str">
        <f>IF(LEN($C$5)&lt;=1,
    "",
    IF(
        OR($C$5="Overige (zorg-)instellingen",$C$5="Onderneming"),
        IF(Basisgegevens!$C$5="Ja",
            IFERROR(
                INDEX(Hulpsheets!$AO$3:$AR$18,
                    MATCH($C$9,Hulpsheets!$AN$3:$AN$18,0),
                    MATCH($C$6,Hulpsheets!$AO$3:$AR$3,0)
                ),
                ""
            ),
            IFERROR(
                INDEX(Hulpsheets!$AH$3:$AK$18,
                    MATCH($C$9,Hulpsheets!$AG$3:$AG$18,0),
                    MATCH($C$6,Hulpsheets!$AH$3:$AK$3,0)
                ),
                ""
            )
        ),
        IF($L157="Niet-economische activiteit",
            100%,
            IF(Basisgegevens!$C$5="Ja",
                IFERROR(
                    INDEX(Hulpsheets!$AO$3:$AR$18,
                        MATCH($C$9,Hulpsheets!$AN$3:$AN$18,0),
                        MATCH($C$6,Hulpsheets!$AO$3:$AR$3,0)
                    ),
                    ""
                ),
                IFERROR(
                    INDEX(Hulpsheets!$AH$3:$AK$18,
                        MATCH($C$9,Hulpsheets!$AG$3:$AG$18,0),
                        MATCH($C$6,Hulpsheets!$AH$3:$AK$3,0)
                    ),
                    ""
                )
            )
        )
    )
)</f>
        <v/>
      </c>
      <c r="N157" s="399"/>
      <c r="O157" s="87" t="str">
        <f t="shared" si="40"/>
        <v/>
      </c>
      <c r="P157" s="88" t="str">
        <f t="shared" si="41"/>
        <v/>
      </c>
      <c r="R157" s="405"/>
      <c r="S157" s="403" t="str">
        <f t="shared" si="46"/>
        <v/>
      </c>
      <c r="T157" s="365" t="str">
        <f t="shared" si="42"/>
        <v/>
      </c>
      <c r="U157" s="70"/>
      <c r="V157" s="405"/>
      <c r="W157" s="70"/>
      <c r="X157" s="405"/>
      <c r="Z157" s="403" t="str">
        <f t="shared" si="47"/>
        <v/>
      </c>
      <c r="AA157" s="365" t="str">
        <f t="shared" si="43"/>
        <v/>
      </c>
      <c r="AB157" s="403" t="str">
        <f t="shared" si="44"/>
        <v/>
      </c>
      <c r="AC157" s="365" t="str">
        <f t="shared" si="45"/>
        <v/>
      </c>
      <c r="AD157" s="461"/>
    </row>
    <row r="158" spans="2:30" ht="13.5" collapsed="1" thickBot="1" x14ac:dyDescent="0.25">
      <c r="B158" s="32"/>
      <c r="C158" s="32"/>
      <c r="D158" s="103"/>
      <c r="E158" s="110"/>
      <c r="F158" s="110"/>
      <c r="G158" s="111"/>
      <c r="H158" s="112"/>
      <c r="I158" s="29"/>
      <c r="J158" s="111"/>
      <c r="L158" s="418" t="s">
        <v>102</v>
      </c>
      <c r="M158" s="78"/>
      <c r="N158" s="101">
        <f>SUM(N133:N157)</f>
        <v>0</v>
      </c>
      <c r="O158" s="101">
        <f>SUM(O133:O157)</f>
        <v>0</v>
      </c>
      <c r="P158" s="101">
        <f>SUM(P133:P157)</f>
        <v>0</v>
      </c>
      <c r="Q158" s="29"/>
      <c r="R158" s="439">
        <f>SUM(R133:R157)</f>
        <v>0</v>
      </c>
      <c r="S158" s="102">
        <f>SUM(S133:S157)</f>
        <v>0</v>
      </c>
      <c r="T158" s="102">
        <f>SUM(T133:T157)</f>
        <v>0</v>
      </c>
      <c r="V158" s="439">
        <f>SUM(V133:V157)</f>
        <v>0</v>
      </c>
      <c r="W158" s="70"/>
      <c r="X158" s="439">
        <f>SUM(X133:X157)</f>
        <v>0</v>
      </c>
      <c r="Z158" s="102">
        <f>SUM(Z133:Z157)</f>
        <v>0</v>
      </c>
      <c r="AA158" s="102">
        <f>SUM(AA133:AA157)</f>
        <v>0</v>
      </c>
      <c r="AB158" s="102">
        <f>SUM(AB133:AB157)</f>
        <v>0</v>
      </c>
      <c r="AC158" s="102">
        <f>SUM(AC133:AC157)</f>
        <v>0</v>
      </c>
      <c r="AD158" s="100"/>
    </row>
    <row r="159" spans="2:30" ht="13.5" thickBot="1" x14ac:dyDescent="0.25">
      <c r="B159" s="32"/>
      <c r="C159" s="32"/>
      <c r="D159" s="103"/>
      <c r="E159" s="110"/>
      <c r="F159" s="110"/>
      <c r="G159" s="111"/>
      <c r="H159" s="112"/>
      <c r="I159" s="29"/>
      <c r="J159" s="111"/>
      <c r="W159" s="100"/>
      <c r="X159" s="100"/>
      <c r="AB159" s="100"/>
    </row>
    <row r="160" spans="2:30" ht="15" customHeight="1" thickBot="1" x14ac:dyDescent="0.25">
      <c r="B160" s="503" t="s">
        <v>124</v>
      </c>
      <c r="C160" s="503"/>
      <c r="D160" s="503"/>
      <c r="E160" s="503"/>
      <c r="F160" s="29"/>
      <c r="I160" s="29"/>
      <c r="P160" s="29"/>
      <c r="Q160" s="29"/>
      <c r="R160" s="406" t="s">
        <v>87</v>
      </c>
      <c r="S160" s="401"/>
      <c r="T160" s="402"/>
      <c r="U160" s="29"/>
      <c r="V160" s="498" t="s">
        <v>61</v>
      </c>
      <c r="W160" s="6"/>
      <c r="X160" s="498" t="s">
        <v>62</v>
      </c>
      <c r="Z160" s="412"/>
      <c r="AA160" s="413"/>
      <c r="AB160" s="412"/>
      <c r="AC160" s="413"/>
      <c r="AD160" s="463"/>
    </row>
    <row r="161" spans="1:30" ht="13.5" thickBot="1" x14ac:dyDescent="0.25">
      <c r="B161" s="106"/>
      <c r="C161" s="106"/>
      <c r="D161" s="107"/>
      <c r="E161" s="107"/>
      <c r="G161" s="107"/>
      <c r="H161" s="108"/>
      <c r="I161" s="95"/>
      <c r="J161" s="107"/>
      <c r="K161" s="107"/>
      <c r="L161" s="107"/>
      <c r="P161" s="29"/>
      <c r="Q161" s="29"/>
      <c r="R161" s="6"/>
      <c r="S161" s="6"/>
      <c r="T161" s="6"/>
      <c r="U161" s="29"/>
      <c r="V161" s="499"/>
      <c r="W161" s="6"/>
      <c r="X161" s="499"/>
      <c r="Z161" s="6"/>
      <c r="AA161" s="6"/>
      <c r="AB161" s="6"/>
      <c r="AC161" s="97"/>
      <c r="AD161" s="97"/>
    </row>
    <row r="162" spans="1:30" ht="21" customHeight="1" thickBot="1" x14ac:dyDescent="0.25">
      <c r="A162" s="120"/>
      <c r="B162" s="504" t="s">
        <v>109</v>
      </c>
      <c r="C162" s="505"/>
      <c r="D162" s="505"/>
      <c r="E162" s="505"/>
      <c r="F162" s="505"/>
      <c r="G162" s="505"/>
      <c r="H162" s="505"/>
      <c r="I162" s="505"/>
      <c r="J162" s="505"/>
      <c r="K162" s="506"/>
      <c r="L162" s="236" t="s">
        <v>235</v>
      </c>
      <c r="M162" s="143" t="s">
        <v>94</v>
      </c>
      <c r="N162" s="237" t="s">
        <v>66</v>
      </c>
      <c r="O162" s="237" t="s">
        <v>95</v>
      </c>
      <c r="P162" s="237" t="s">
        <v>96</v>
      </c>
      <c r="Q162" s="120"/>
      <c r="R162" s="239" t="s">
        <v>68</v>
      </c>
      <c r="S162" s="238" t="s">
        <v>97</v>
      </c>
      <c r="T162" s="93" t="s">
        <v>70</v>
      </c>
      <c r="U162" s="119"/>
      <c r="V162" s="239" t="s">
        <v>68</v>
      </c>
      <c r="W162" s="409"/>
      <c r="X162" s="239" t="s">
        <v>68</v>
      </c>
      <c r="Y162" s="120"/>
      <c r="Z162" s="238" t="s">
        <v>97</v>
      </c>
      <c r="AA162" s="238" t="s">
        <v>70</v>
      </c>
      <c r="AB162" s="238" t="s">
        <v>97</v>
      </c>
      <c r="AC162" s="238" t="s">
        <v>70</v>
      </c>
      <c r="AD162" s="118"/>
    </row>
    <row r="163" spans="1:30" x14ac:dyDescent="0.2">
      <c r="B163" s="507"/>
      <c r="C163" s="508"/>
      <c r="D163" s="508"/>
      <c r="E163" s="508"/>
      <c r="F163" s="508"/>
      <c r="G163" s="508"/>
      <c r="H163" s="508"/>
      <c r="I163" s="508"/>
      <c r="J163" s="508"/>
      <c r="K163" s="509"/>
      <c r="L163" s="429" t="s">
        <v>120</v>
      </c>
      <c r="M163" s="257" t="str">
        <f>IF(LEN($C$5)&lt;=1,
    "",
    IF(
        OR($C$5="Overige (zorg-)instellingen",$C$5="Onderneming"),
        IF(Basisgegevens!$C$5="Ja",
            IFERROR(
                INDEX(Hulpsheets!$AO$3:$AR$18,
                    MATCH($C$9,Hulpsheets!$AN$3:$AN$18,0),
                    MATCH($C$6,Hulpsheets!$AO$3:$AR$3,0)
                ),
                ""
            ),
            IFERROR(
                INDEX(Hulpsheets!$AH$3:$AK$18,
                    MATCH($C$9,Hulpsheets!$AG$3:$AG$18,0),
                    MATCH($C$6,Hulpsheets!$AH$3:$AK$3,0)
                ),
                ""
            )
        ),
        IF($L163="Niet-economische activiteit",
            100%,
            IF(Basisgegevens!$C$5="Ja",
                IFERROR(
                    INDEX(Hulpsheets!$AO$3:$AR$18,
                        MATCH($C$9,Hulpsheets!$AN$3:$AN$18,0),
                        MATCH($C$6,Hulpsheets!$AO$3:$AR$3,0)
                    ),
                    ""
                ),
                IFERROR(
                    INDEX(Hulpsheets!$AH$3:$AK$18,
                        MATCH($C$9,Hulpsheets!$AG$3:$AG$18,0),
                        MATCH($C$6,Hulpsheets!$AH$3:$AK$3,0)
                    ),
                    ""
                )
            )
        )
    )
)</f>
        <v/>
      </c>
      <c r="N163" s="398"/>
      <c r="O163" s="394" t="str">
        <f t="shared" ref="O163:O187" si="48">IFERROR(N163*M163,"")</f>
        <v/>
      </c>
      <c r="P163" s="85" t="str">
        <f t="shared" ref="P163:P187" si="49">IFERROR(N163-O163,"")</f>
        <v/>
      </c>
      <c r="R163" s="404"/>
      <c r="S163" s="403" t="str">
        <f>IFERROR($R163*(1-$M163),"")</f>
        <v/>
      </c>
      <c r="T163" s="130" t="str">
        <f t="shared" ref="T163:T187" si="50">IFERROR(R163-S163,"")</f>
        <v/>
      </c>
      <c r="U163" s="80"/>
      <c r="V163" s="404"/>
      <c r="W163" s="70"/>
      <c r="X163" s="404"/>
      <c r="Z163" s="403" t="str">
        <f>IFERROR($V163*(1-$M163),"")</f>
        <v/>
      </c>
      <c r="AA163" s="130" t="str">
        <f t="shared" ref="AA163:AA187" si="51">IFERROR(V163-Z163,"")</f>
        <v/>
      </c>
      <c r="AB163" s="403" t="str">
        <f t="shared" ref="AB163:AB187" si="52">IFERROR($X163*(1-$M163),"")</f>
        <v/>
      </c>
      <c r="AC163" s="130" t="str">
        <f t="shared" ref="AC163:AC187" si="53">IFERROR(X163-AB163,"")</f>
        <v/>
      </c>
      <c r="AD163" s="461"/>
    </row>
    <row r="164" spans="1:30" x14ac:dyDescent="0.2">
      <c r="B164" s="500"/>
      <c r="C164" s="501"/>
      <c r="D164" s="501"/>
      <c r="E164" s="501"/>
      <c r="F164" s="501"/>
      <c r="G164" s="501"/>
      <c r="H164" s="501"/>
      <c r="I164" s="501"/>
      <c r="J164" s="501"/>
      <c r="K164" s="502"/>
      <c r="L164" s="429" t="s">
        <v>120</v>
      </c>
      <c r="M164" s="257" t="str">
        <f>IF(LEN($C$5)&lt;=1,
    "",
    IF(
        OR($C$5="Overige (zorg-)instellingen",$C$5="Onderneming"),
        IF(Basisgegevens!$C$5="Ja",
            IFERROR(
                INDEX(Hulpsheets!$AO$3:$AR$18,
                    MATCH($C$9,Hulpsheets!$AN$3:$AN$18,0),
                    MATCH($C$6,Hulpsheets!$AO$3:$AR$3,0)
                ),
                ""
            ),
            IFERROR(
                INDEX(Hulpsheets!$AH$3:$AK$18,
                    MATCH($C$9,Hulpsheets!$AG$3:$AG$18,0),
                    MATCH($C$6,Hulpsheets!$AH$3:$AK$3,0)
                ),
                ""
            )
        ),
        IF($L164="Niet-economische activiteit",
            100%,
            IF(Basisgegevens!$C$5="Ja",
                IFERROR(
                    INDEX(Hulpsheets!$AO$3:$AR$18,
                        MATCH($C$9,Hulpsheets!$AN$3:$AN$18,0),
                        MATCH($C$6,Hulpsheets!$AO$3:$AR$3,0)
                    ),
                    ""
                ),
                IFERROR(
                    INDEX(Hulpsheets!$AH$3:$AK$18,
                        MATCH($C$9,Hulpsheets!$AG$3:$AG$18,0),
                        MATCH($C$6,Hulpsheets!$AH$3:$AK$3,0)
                    ),
                    ""
                )
            )
        )
    )
)</f>
        <v/>
      </c>
      <c r="N164" s="399"/>
      <c r="O164" s="395" t="str">
        <f t="shared" si="48"/>
        <v/>
      </c>
      <c r="P164" s="86" t="str">
        <f t="shared" si="49"/>
        <v/>
      </c>
      <c r="R164" s="404"/>
      <c r="S164" s="403" t="str">
        <f t="shared" ref="S164:S187" si="54">IFERROR($R164*(1-$M164),"")</f>
        <v/>
      </c>
      <c r="T164" s="130" t="str">
        <f t="shared" si="50"/>
        <v/>
      </c>
      <c r="U164" s="70"/>
      <c r="V164" s="404"/>
      <c r="W164" s="70"/>
      <c r="X164" s="404"/>
      <c r="Z164" s="403" t="str">
        <f t="shared" ref="Z164:Z187" si="55">IFERROR($V164*(1-$M164),"")</f>
        <v/>
      </c>
      <c r="AA164" s="130" t="str">
        <f t="shared" si="51"/>
        <v/>
      </c>
      <c r="AB164" s="403" t="str">
        <f t="shared" si="52"/>
        <v/>
      </c>
      <c r="AC164" s="130" t="str">
        <f t="shared" si="53"/>
        <v/>
      </c>
      <c r="AD164" s="461"/>
    </row>
    <row r="165" spans="1:30" x14ac:dyDescent="0.2">
      <c r="B165" s="500"/>
      <c r="C165" s="501"/>
      <c r="D165" s="501"/>
      <c r="E165" s="501"/>
      <c r="F165" s="501"/>
      <c r="G165" s="501"/>
      <c r="H165" s="501"/>
      <c r="I165" s="501"/>
      <c r="J165" s="501"/>
      <c r="K165" s="502"/>
      <c r="L165" s="429" t="s">
        <v>120</v>
      </c>
      <c r="M165" s="257" t="str">
        <f>IF(LEN($C$5)&lt;=1,
    "",
    IF(
        OR($C$5="Overige (zorg-)instellingen",$C$5="Onderneming"),
        IF(Basisgegevens!$C$5="Ja",
            IFERROR(
                INDEX(Hulpsheets!$AO$3:$AR$18,
                    MATCH($C$9,Hulpsheets!$AN$3:$AN$18,0),
                    MATCH($C$6,Hulpsheets!$AO$3:$AR$3,0)
                ),
                ""
            ),
            IFERROR(
                INDEX(Hulpsheets!$AH$3:$AK$18,
                    MATCH($C$9,Hulpsheets!$AG$3:$AG$18,0),
                    MATCH($C$6,Hulpsheets!$AH$3:$AK$3,0)
                ),
                ""
            )
        ),
        IF($L165="Niet-economische activiteit",
            100%,
            IF(Basisgegevens!$C$5="Ja",
                IFERROR(
                    INDEX(Hulpsheets!$AO$3:$AR$18,
                        MATCH($C$9,Hulpsheets!$AN$3:$AN$18,0),
                        MATCH($C$6,Hulpsheets!$AO$3:$AR$3,0)
                    ),
                    ""
                ),
                IFERROR(
                    INDEX(Hulpsheets!$AH$3:$AK$18,
                        MATCH($C$9,Hulpsheets!$AG$3:$AG$18,0),
                        MATCH($C$6,Hulpsheets!$AH$3:$AK$3,0)
                    ),
                    ""
                )
            )
        )
    )
)</f>
        <v/>
      </c>
      <c r="N165" s="399"/>
      <c r="O165" s="395" t="str">
        <f t="shared" si="48"/>
        <v/>
      </c>
      <c r="P165" s="86" t="str">
        <f t="shared" si="49"/>
        <v/>
      </c>
      <c r="R165" s="404"/>
      <c r="S165" s="403" t="str">
        <f t="shared" si="54"/>
        <v/>
      </c>
      <c r="T165" s="130" t="str">
        <f t="shared" si="50"/>
        <v/>
      </c>
      <c r="U165" s="70"/>
      <c r="V165" s="404"/>
      <c r="W165" s="70"/>
      <c r="X165" s="404"/>
      <c r="Z165" s="403" t="str">
        <f t="shared" si="55"/>
        <v/>
      </c>
      <c r="AA165" s="130" t="str">
        <f t="shared" si="51"/>
        <v/>
      </c>
      <c r="AB165" s="403" t="str">
        <f t="shared" si="52"/>
        <v/>
      </c>
      <c r="AC165" s="130" t="str">
        <f t="shared" si="53"/>
        <v/>
      </c>
      <c r="AD165" s="461"/>
    </row>
    <row r="166" spans="1:30" x14ac:dyDescent="0.2">
      <c r="B166" s="500"/>
      <c r="C166" s="501"/>
      <c r="D166" s="501"/>
      <c r="E166" s="501"/>
      <c r="F166" s="501"/>
      <c r="G166" s="501"/>
      <c r="H166" s="501"/>
      <c r="I166" s="501"/>
      <c r="J166" s="501"/>
      <c r="K166" s="502"/>
      <c r="L166" s="429" t="s">
        <v>120</v>
      </c>
      <c r="M166" s="257" t="str">
        <f>IF(LEN($C$5)&lt;=1,
    "",
    IF(
        OR($C$5="Overige (zorg-)instellingen",$C$5="Onderneming"),
        IF(Basisgegevens!$C$5="Ja",
            IFERROR(
                INDEX(Hulpsheets!$AO$3:$AR$18,
                    MATCH($C$9,Hulpsheets!$AN$3:$AN$18,0),
                    MATCH($C$6,Hulpsheets!$AO$3:$AR$3,0)
                ),
                ""
            ),
            IFERROR(
                INDEX(Hulpsheets!$AH$3:$AK$18,
                    MATCH($C$9,Hulpsheets!$AG$3:$AG$18,0),
                    MATCH($C$6,Hulpsheets!$AH$3:$AK$3,0)
                ),
                ""
            )
        ),
        IF($L166="Niet-economische activiteit",
            100%,
            IF(Basisgegevens!$C$5="Ja",
                IFERROR(
                    INDEX(Hulpsheets!$AO$3:$AR$18,
                        MATCH($C$9,Hulpsheets!$AN$3:$AN$18,0),
                        MATCH($C$6,Hulpsheets!$AO$3:$AR$3,0)
                    ),
                    ""
                ),
                IFERROR(
                    INDEX(Hulpsheets!$AH$3:$AK$18,
                        MATCH($C$9,Hulpsheets!$AG$3:$AG$18,0),
                        MATCH($C$6,Hulpsheets!$AH$3:$AK$3,0)
                    ),
                    ""
                )
            )
        )
    )
)</f>
        <v/>
      </c>
      <c r="N166" s="399"/>
      <c r="O166" s="395" t="str">
        <f t="shared" si="48"/>
        <v/>
      </c>
      <c r="P166" s="86" t="str">
        <f t="shared" si="49"/>
        <v/>
      </c>
      <c r="R166" s="404"/>
      <c r="S166" s="403" t="str">
        <f t="shared" si="54"/>
        <v/>
      </c>
      <c r="T166" s="130" t="str">
        <f t="shared" si="50"/>
        <v/>
      </c>
      <c r="U166" s="70"/>
      <c r="V166" s="404"/>
      <c r="W166" s="70"/>
      <c r="X166" s="404"/>
      <c r="Z166" s="403" t="str">
        <f t="shared" si="55"/>
        <v/>
      </c>
      <c r="AA166" s="130" t="str">
        <f t="shared" si="51"/>
        <v/>
      </c>
      <c r="AB166" s="403" t="str">
        <f t="shared" si="52"/>
        <v/>
      </c>
      <c r="AC166" s="130" t="str">
        <f t="shared" si="53"/>
        <v/>
      </c>
      <c r="AD166" s="461"/>
    </row>
    <row r="167" spans="1:30" x14ac:dyDescent="0.2">
      <c r="B167" s="500"/>
      <c r="C167" s="501"/>
      <c r="D167" s="501"/>
      <c r="E167" s="501"/>
      <c r="F167" s="501"/>
      <c r="G167" s="501"/>
      <c r="H167" s="501"/>
      <c r="I167" s="501"/>
      <c r="J167" s="501"/>
      <c r="K167" s="502"/>
      <c r="L167" s="429" t="s">
        <v>120</v>
      </c>
      <c r="M167" s="257" t="str">
        <f>IF(LEN($C$5)&lt;=1,
    "",
    IF(
        OR($C$5="Overige (zorg-)instellingen",$C$5="Onderneming"),
        IF(Basisgegevens!$C$5="Ja",
            IFERROR(
                INDEX(Hulpsheets!$AO$3:$AR$18,
                    MATCH($C$9,Hulpsheets!$AN$3:$AN$18,0),
                    MATCH($C$6,Hulpsheets!$AO$3:$AR$3,0)
                ),
                ""
            ),
            IFERROR(
                INDEX(Hulpsheets!$AH$3:$AK$18,
                    MATCH($C$9,Hulpsheets!$AG$3:$AG$18,0),
                    MATCH($C$6,Hulpsheets!$AH$3:$AK$3,0)
                ),
                ""
            )
        ),
        IF($L167="Niet-economische activiteit",
            100%,
            IF(Basisgegevens!$C$5="Ja",
                IFERROR(
                    INDEX(Hulpsheets!$AO$3:$AR$18,
                        MATCH($C$9,Hulpsheets!$AN$3:$AN$18,0),
                        MATCH($C$6,Hulpsheets!$AO$3:$AR$3,0)
                    ),
                    ""
                ),
                IFERROR(
                    INDEX(Hulpsheets!$AH$3:$AK$18,
                        MATCH($C$9,Hulpsheets!$AG$3:$AG$18,0),
                        MATCH($C$6,Hulpsheets!$AH$3:$AK$3,0)
                    ),
                    ""
                )
            )
        )
    )
)</f>
        <v/>
      </c>
      <c r="N167" s="399"/>
      <c r="O167" s="395" t="str">
        <f t="shared" si="48"/>
        <v/>
      </c>
      <c r="P167" s="86" t="str">
        <f t="shared" si="49"/>
        <v/>
      </c>
      <c r="R167" s="404"/>
      <c r="S167" s="403" t="str">
        <f t="shared" si="54"/>
        <v/>
      </c>
      <c r="T167" s="130" t="str">
        <f t="shared" si="50"/>
        <v/>
      </c>
      <c r="U167" s="70"/>
      <c r="V167" s="404"/>
      <c r="W167" s="70"/>
      <c r="X167" s="404"/>
      <c r="Z167" s="403" t="str">
        <f t="shared" si="55"/>
        <v/>
      </c>
      <c r="AA167" s="130" t="str">
        <f t="shared" si="51"/>
        <v/>
      </c>
      <c r="AB167" s="403" t="str">
        <f t="shared" si="52"/>
        <v/>
      </c>
      <c r="AC167" s="130" t="str">
        <f t="shared" si="53"/>
        <v/>
      </c>
      <c r="AD167" s="461"/>
    </row>
    <row r="168" spans="1:30" x14ac:dyDescent="0.2">
      <c r="B168" s="500"/>
      <c r="C168" s="501"/>
      <c r="D168" s="501"/>
      <c r="E168" s="501"/>
      <c r="F168" s="501"/>
      <c r="G168" s="501"/>
      <c r="H168" s="501"/>
      <c r="I168" s="501"/>
      <c r="J168" s="501"/>
      <c r="K168" s="502"/>
      <c r="L168" s="429" t="s">
        <v>120</v>
      </c>
      <c r="M168" s="257" t="str">
        <f>IF(LEN($C$5)&lt;=1,
    "",
    IF(
        OR($C$5="Overige (zorg-)instellingen",$C$5="Onderneming"),
        IF(Basisgegevens!$C$5="Ja",
            IFERROR(
                INDEX(Hulpsheets!$AO$3:$AR$18,
                    MATCH($C$9,Hulpsheets!$AN$3:$AN$18,0),
                    MATCH($C$6,Hulpsheets!$AO$3:$AR$3,0)
                ),
                ""
            ),
            IFERROR(
                INDEX(Hulpsheets!$AH$3:$AK$18,
                    MATCH($C$9,Hulpsheets!$AG$3:$AG$18,0),
                    MATCH($C$6,Hulpsheets!$AH$3:$AK$3,0)
                ),
                ""
            )
        ),
        IF($L168="Niet-economische activiteit",
            100%,
            IF(Basisgegevens!$C$5="Ja",
                IFERROR(
                    INDEX(Hulpsheets!$AO$3:$AR$18,
                        MATCH($C$9,Hulpsheets!$AN$3:$AN$18,0),
                        MATCH($C$6,Hulpsheets!$AO$3:$AR$3,0)
                    ),
                    ""
                ),
                IFERROR(
                    INDEX(Hulpsheets!$AH$3:$AK$18,
                        MATCH($C$9,Hulpsheets!$AG$3:$AG$18,0),
                        MATCH($C$6,Hulpsheets!$AH$3:$AK$3,0)
                    ),
                    ""
                )
            )
        )
    )
)</f>
        <v/>
      </c>
      <c r="N168" s="399"/>
      <c r="O168" s="395" t="str">
        <f t="shared" si="48"/>
        <v/>
      </c>
      <c r="P168" s="86" t="str">
        <f t="shared" si="49"/>
        <v/>
      </c>
      <c r="R168" s="404"/>
      <c r="S168" s="403" t="str">
        <f t="shared" si="54"/>
        <v/>
      </c>
      <c r="T168" s="130" t="str">
        <f t="shared" si="50"/>
        <v/>
      </c>
      <c r="U168" s="70"/>
      <c r="V168" s="404"/>
      <c r="W168" s="70"/>
      <c r="X168" s="404"/>
      <c r="Z168" s="403" t="str">
        <f t="shared" si="55"/>
        <v/>
      </c>
      <c r="AA168" s="130" t="str">
        <f t="shared" si="51"/>
        <v/>
      </c>
      <c r="AB168" s="403" t="str">
        <f t="shared" si="52"/>
        <v/>
      </c>
      <c r="AC168" s="130" t="str">
        <f t="shared" si="53"/>
        <v/>
      </c>
      <c r="AD168" s="461"/>
    </row>
    <row r="169" spans="1:30" x14ac:dyDescent="0.2">
      <c r="B169" s="500"/>
      <c r="C169" s="501"/>
      <c r="D169" s="501"/>
      <c r="E169" s="501"/>
      <c r="F169" s="501"/>
      <c r="G169" s="501"/>
      <c r="H169" s="501"/>
      <c r="I169" s="501"/>
      <c r="J169" s="501"/>
      <c r="K169" s="502"/>
      <c r="L169" s="429" t="s">
        <v>120</v>
      </c>
      <c r="M169" s="257" t="str">
        <f>IF(LEN($C$5)&lt;=1,
    "",
    IF(
        OR($C$5="Overige (zorg-)instellingen",$C$5="Onderneming"),
        IF(Basisgegevens!$C$5="Ja",
            IFERROR(
                INDEX(Hulpsheets!$AO$3:$AR$18,
                    MATCH($C$9,Hulpsheets!$AN$3:$AN$18,0),
                    MATCH($C$6,Hulpsheets!$AO$3:$AR$3,0)
                ),
                ""
            ),
            IFERROR(
                INDEX(Hulpsheets!$AH$3:$AK$18,
                    MATCH($C$9,Hulpsheets!$AG$3:$AG$18,0),
                    MATCH($C$6,Hulpsheets!$AH$3:$AK$3,0)
                ),
                ""
            )
        ),
        IF($L169="Niet-economische activiteit",
            100%,
            IF(Basisgegevens!$C$5="Ja",
                IFERROR(
                    INDEX(Hulpsheets!$AO$3:$AR$18,
                        MATCH($C$9,Hulpsheets!$AN$3:$AN$18,0),
                        MATCH($C$6,Hulpsheets!$AO$3:$AR$3,0)
                    ),
                    ""
                ),
                IFERROR(
                    INDEX(Hulpsheets!$AH$3:$AK$18,
                        MATCH($C$9,Hulpsheets!$AG$3:$AG$18,0),
                        MATCH($C$6,Hulpsheets!$AH$3:$AK$3,0)
                    ),
                    ""
                )
            )
        )
    )
)</f>
        <v/>
      </c>
      <c r="N169" s="399"/>
      <c r="O169" s="395" t="str">
        <f t="shared" si="48"/>
        <v/>
      </c>
      <c r="P169" s="86" t="str">
        <f t="shared" si="49"/>
        <v/>
      </c>
      <c r="R169" s="404"/>
      <c r="S169" s="403" t="str">
        <f t="shared" si="54"/>
        <v/>
      </c>
      <c r="T169" s="130" t="str">
        <f t="shared" si="50"/>
        <v/>
      </c>
      <c r="U169" s="70"/>
      <c r="V169" s="404"/>
      <c r="W169" s="70"/>
      <c r="X169" s="404"/>
      <c r="Z169" s="403" t="str">
        <f t="shared" si="55"/>
        <v/>
      </c>
      <c r="AA169" s="130" t="str">
        <f t="shared" si="51"/>
        <v/>
      </c>
      <c r="AB169" s="403" t="str">
        <f t="shared" si="52"/>
        <v/>
      </c>
      <c r="AC169" s="130" t="str">
        <f t="shared" si="53"/>
        <v/>
      </c>
      <c r="AD169" s="461"/>
    </row>
    <row r="170" spans="1:30" x14ac:dyDescent="0.2">
      <c r="B170" s="500"/>
      <c r="C170" s="501"/>
      <c r="D170" s="501"/>
      <c r="E170" s="501"/>
      <c r="F170" s="501"/>
      <c r="G170" s="501"/>
      <c r="H170" s="501"/>
      <c r="I170" s="501"/>
      <c r="J170" s="501"/>
      <c r="K170" s="502"/>
      <c r="L170" s="429" t="s">
        <v>120</v>
      </c>
      <c r="M170" s="257" t="str">
        <f>IF(LEN($C$5)&lt;=1,
    "",
    IF(
        OR($C$5="Overige (zorg-)instellingen",$C$5="Onderneming"),
        IF(Basisgegevens!$C$5="Ja",
            IFERROR(
                INDEX(Hulpsheets!$AO$3:$AR$18,
                    MATCH($C$9,Hulpsheets!$AN$3:$AN$18,0),
                    MATCH($C$6,Hulpsheets!$AO$3:$AR$3,0)
                ),
                ""
            ),
            IFERROR(
                INDEX(Hulpsheets!$AH$3:$AK$18,
                    MATCH($C$9,Hulpsheets!$AG$3:$AG$18,0),
                    MATCH($C$6,Hulpsheets!$AH$3:$AK$3,0)
                ),
                ""
            )
        ),
        IF($L170="Niet-economische activiteit",
            100%,
            IF(Basisgegevens!$C$5="Ja",
                IFERROR(
                    INDEX(Hulpsheets!$AO$3:$AR$18,
                        MATCH($C$9,Hulpsheets!$AN$3:$AN$18,0),
                        MATCH($C$6,Hulpsheets!$AO$3:$AR$3,0)
                    ),
                    ""
                ),
                IFERROR(
                    INDEX(Hulpsheets!$AH$3:$AK$18,
                        MATCH($C$9,Hulpsheets!$AG$3:$AG$18,0),
                        MATCH($C$6,Hulpsheets!$AH$3:$AK$3,0)
                    ),
                    ""
                )
            )
        )
    )
)</f>
        <v/>
      </c>
      <c r="N170" s="399"/>
      <c r="O170" s="395" t="str">
        <f t="shared" si="48"/>
        <v/>
      </c>
      <c r="P170" s="86" t="str">
        <f t="shared" si="49"/>
        <v/>
      </c>
      <c r="R170" s="404"/>
      <c r="S170" s="403" t="str">
        <f t="shared" si="54"/>
        <v/>
      </c>
      <c r="T170" s="130" t="str">
        <f t="shared" si="50"/>
        <v/>
      </c>
      <c r="U170" s="70"/>
      <c r="V170" s="404"/>
      <c r="W170" s="70"/>
      <c r="X170" s="404"/>
      <c r="Z170" s="403" t="str">
        <f t="shared" si="55"/>
        <v/>
      </c>
      <c r="AA170" s="130" t="str">
        <f t="shared" si="51"/>
        <v/>
      </c>
      <c r="AB170" s="403" t="str">
        <f t="shared" si="52"/>
        <v/>
      </c>
      <c r="AC170" s="130" t="str">
        <f t="shared" si="53"/>
        <v/>
      </c>
      <c r="AD170" s="461"/>
    </row>
    <row r="171" spans="1:30" x14ac:dyDescent="0.2">
      <c r="B171" s="500"/>
      <c r="C171" s="501"/>
      <c r="D171" s="501"/>
      <c r="E171" s="501"/>
      <c r="F171" s="501"/>
      <c r="G171" s="501"/>
      <c r="H171" s="501"/>
      <c r="I171" s="501"/>
      <c r="J171" s="501"/>
      <c r="K171" s="502"/>
      <c r="L171" s="429" t="s">
        <v>120</v>
      </c>
      <c r="M171" s="257" t="str">
        <f>IF(LEN($C$5)&lt;=1,
    "",
    IF(
        OR($C$5="Overige (zorg-)instellingen",$C$5="Onderneming"),
        IF(Basisgegevens!$C$5="Ja",
            IFERROR(
                INDEX(Hulpsheets!$AO$3:$AR$18,
                    MATCH($C$9,Hulpsheets!$AN$3:$AN$18,0),
                    MATCH($C$6,Hulpsheets!$AO$3:$AR$3,0)
                ),
                ""
            ),
            IFERROR(
                INDEX(Hulpsheets!$AH$3:$AK$18,
                    MATCH($C$9,Hulpsheets!$AG$3:$AG$18,0),
                    MATCH($C$6,Hulpsheets!$AH$3:$AK$3,0)
                ),
                ""
            )
        ),
        IF($L171="Niet-economische activiteit",
            100%,
            IF(Basisgegevens!$C$5="Ja",
                IFERROR(
                    INDEX(Hulpsheets!$AO$3:$AR$18,
                        MATCH($C$9,Hulpsheets!$AN$3:$AN$18,0),
                        MATCH($C$6,Hulpsheets!$AO$3:$AR$3,0)
                    ),
                    ""
                ),
                IFERROR(
                    INDEX(Hulpsheets!$AH$3:$AK$18,
                        MATCH($C$9,Hulpsheets!$AG$3:$AG$18,0),
                        MATCH($C$6,Hulpsheets!$AH$3:$AK$3,0)
                    ),
                    ""
                )
            )
        )
    )
)</f>
        <v/>
      </c>
      <c r="N171" s="399"/>
      <c r="O171" s="395" t="str">
        <f t="shared" si="48"/>
        <v/>
      </c>
      <c r="P171" s="86" t="str">
        <f t="shared" si="49"/>
        <v/>
      </c>
      <c r="R171" s="404"/>
      <c r="S171" s="403" t="str">
        <f t="shared" si="54"/>
        <v/>
      </c>
      <c r="T171" s="130" t="str">
        <f t="shared" si="50"/>
        <v/>
      </c>
      <c r="U171" s="70"/>
      <c r="V171" s="404"/>
      <c r="W171" s="70"/>
      <c r="X171" s="404"/>
      <c r="Z171" s="403" t="str">
        <f t="shared" si="55"/>
        <v/>
      </c>
      <c r="AA171" s="130" t="str">
        <f t="shared" si="51"/>
        <v/>
      </c>
      <c r="AB171" s="403" t="str">
        <f t="shared" si="52"/>
        <v/>
      </c>
      <c r="AC171" s="130" t="str">
        <f t="shared" si="53"/>
        <v/>
      </c>
      <c r="AD171" s="461"/>
    </row>
    <row r="172" spans="1:30" x14ac:dyDescent="0.2">
      <c r="B172" s="500"/>
      <c r="C172" s="501"/>
      <c r="D172" s="501"/>
      <c r="E172" s="501"/>
      <c r="F172" s="501"/>
      <c r="G172" s="501"/>
      <c r="H172" s="501"/>
      <c r="I172" s="501"/>
      <c r="J172" s="501"/>
      <c r="K172" s="502"/>
      <c r="L172" s="429" t="s">
        <v>120</v>
      </c>
      <c r="M172" s="257" t="str">
        <f>IF(LEN($C$5)&lt;=1,
    "",
    IF(
        OR($C$5="Overige (zorg-)instellingen",$C$5="Onderneming"),
        IF(Basisgegevens!$C$5="Ja",
            IFERROR(
                INDEX(Hulpsheets!$AO$3:$AR$18,
                    MATCH($C$9,Hulpsheets!$AN$3:$AN$18,0),
                    MATCH($C$6,Hulpsheets!$AO$3:$AR$3,0)
                ),
                ""
            ),
            IFERROR(
                INDEX(Hulpsheets!$AH$3:$AK$18,
                    MATCH($C$9,Hulpsheets!$AG$3:$AG$18,0),
                    MATCH($C$6,Hulpsheets!$AH$3:$AK$3,0)
                ),
                ""
            )
        ),
        IF($L172="Niet-economische activiteit",
            100%,
            IF(Basisgegevens!$C$5="Ja",
                IFERROR(
                    INDEX(Hulpsheets!$AO$3:$AR$18,
                        MATCH($C$9,Hulpsheets!$AN$3:$AN$18,0),
                        MATCH($C$6,Hulpsheets!$AO$3:$AR$3,0)
                    ),
                    ""
                ),
                IFERROR(
                    INDEX(Hulpsheets!$AH$3:$AK$18,
                        MATCH($C$9,Hulpsheets!$AG$3:$AG$18,0),
                        MATCH($C$6,Hulpsheets!$AH$3:$AK$3,0)
                    ),
                    ""
                )
            )
        )
    )
)</f>
        <v/>
      </c>
      <c r="N172" s="399"/>
      <c r="O172" s="395" t="str">
        <f t="shared" si="48"/>
        <v/>
      </c>
      <c r="P172" s="86" t="str">
        <f t="shared" si="49"/>
        <v/>
      </c>
      <c r="R172" s="404"/>
      <c r="S172" s="403" t="str">
        <f t="shared" si="54"/>
        <v/>
      </c>
      <c r="T172" s="130" t="str">
        <f t="shared" si="50"/>
        <v/>
      </c>
      <c r="U172" s="70"/>
      <c r="V172" s="404"/>
      <c r="W172" s="70"/>
      <c r="X172" s="404"/>
      <c r="Z172" s="403" t="str">
        <f t="shared" si="55"/>
        <v/>
      </c>
      <c r="AA172" s="130" t="str">
        <f t="shared" si="51"/>
        <v/>
      </c>
      <c r="AB172" s="403" t="str">
        <f t="shared" si="52"/>
        <v/>
      </c>
      <c r="AC172" s="130" t="str">
        <f t="shared" si="53"/>
        <v/>
      </c>
      <c r="AD172" s="461"/>
    </row>
    <row r="173" spans="1:30" x14ac:dyDescent="0.2">
      <c r="B173" s="500"/>
      <c r="C173" s="501"/>
      <c r="D173" s="501"/>
      <c r="E173" s="501"/>
      <c r="F173" s="501"/>
      <c r="G173" s="501"/>
      <c r="H173" s="501"/>
      <c r="I173" s="501"/>
      <c r="J173" s="501"/>
      <c r="K173" s="502"/>
      <c r="L173" s="429" t="s">
        <v>120</v>
      </c>
      <c r="M173" s="257" t="str">
        <f>IF(LEN($C$5)&lt;=1,
    "",
    IF(
        OR($C$5="Overige (zorg-)instellingen",$C$5="Onderneming"),
        IF(Basisgegevens!$C$5="Ja",
            IFERROR(
                INDEX(Hulpsheets!$AO$3:$AR$18,
                    MATCH($C$9,Hulpsheets!$AN$3:$AN$18,0),
                    MATCH($C$6,Hulpsheets!$AO$3:$AR$3,0)
                ),
                ""
            ),
            IFERROR(
                INDEX(Hulpsheets!$AH$3:$AK$18,
                    MATCH($C$9,Hulpsheets!$AG$3:$AG$18,0),
                    MATCH($C$6,Hulpsheets!$AH$3:$AK$3,0)
                ),
                ""
            )
        ),
        IF($L173="Niet-economische activiteit",
            100%,
            IF(Basisgegevens!$C$5="Ja",
                IFERROR(
                    INDEX(Hulpsheets!$AO$3:$AR$18,
                        MATCH($C$9,Hulpsheets!$AN$3:$AN$18,0),
                        MATCH($C$6,Hulpsheets!$AO$3:$AR$3,0)
                    ),
                    ""
                ),
                IFERROR(
                    INDEX(Hulpsheets!$AH$3:$AK$18,
                        MATCH($C$9,Hulpsheets!$AG$3:$AG$18,0),
                        MATCH($C$6,Hulpsheets!$AH$3:$AK$3,0)
                    ),
                    ""
                )
            )
        )
    )
)</f>
        <v/>
      </c>
      <c r="N173" s="399"/>
      <c r="O173" s="395" t="str">
        <f t="shared" si="48"/>
        <v/>
      </c>
      <c r="P173" s="86" t="str">
        <f t="shared" si="49"/>
        <v/>
      </c>
      <c r="R173" s="404"/>
      <c r="S173" s="403" t="str">
        <f t="shared" si="54"/>
        <v/>
      </c>
      <c r="T173" s="130" t="str">
        <f t="shared" si="50"/>
        <v/>
      </c>
      <c r="U173" s="70"/>
      <c r="V173" s="404"/>
      <c r="W173" s="70"/>
      <c r="X173" s="404"/>
      <c r="Z173" s="403" t="str">
        <f t="shared" si="55"/>
        <v/>
      </c>
      <c r="AA173" s="130" t="str">
        <f t="shared" si="51"/>
        <v/>
      </c>
      <c r="AB173" s="403" t="str">
        <f t="shared" si="52"/>
        <v/>
      </c>
      <c r="AC173" s="130" t="str">
        <f t="shared" si="53"/>
        <v/>
      </c>
      <c r="AD173" s="461"/>
    </row>
    <row r="174" spans="1:30" x14ac:dyDescent="0.2">
      <c r="B174" s="500"/>
      <c r="C174" s="501"/>
      <c r="D174" s="501"/>
      <c r="E174" s="501"/>
      <c r="F174" s="501"/>
      <c r="G174" s="501"/>
      <c r="H174" s="501"/>
      <c r="I174" s="501"/>
      <c r="J174" s="501"/>
      <c r="K174" s="502"/>
      <c r="L174" s="429" t="s">
        <v>120</v>
      </c>
      <c r="M174" s="257" t="str">
        <f>IF(LEN($C$5)&lt;=1,
    "",
    IF(
        OR($C$5="Overige (zorg-)instellingen",$C$5="Onderneming"),
        IF(Basisgegevens!$C$5="Ja",
            IFERROR(
                INDEX(Hulpsheets!$AO$3:$AR$18,
                    MATCH($C$9,Hulpsheets!$AN$3:$AN$18,0),
                    MATCH($C$6,Hulpsheets!$AO$3:$AR$3,0)
                ),
                ""
            ),
            IFERROR(
                INDEX(Hulpsheets!$AH$3:$AK$18,
                    MATCH($C$9,Hulpsheets!$AG$3:$AG$18,0),
                    MATCH($C$6,Hulpsheets!$AH$3:$AK$3,0)
                ),
                ""
            )
        ),
        IF($L174="Niet-economische activiteit",
            100%,
            IF(Basisgegevens!$C$5="Ja",
                IFERROR(
                    INDEX(Hulpsheets!$AO$3:$AR$18,
                        MATCH($C$9,Hulpsheets!$AN$3:$AN$18,0),
                        MATCH($C$6,Hulpsheets!$AO$3:$AR$3,0)
                    ),
                    ""
                ),
                IFERROR(
                    INDEX(Hulpsheets!$AH$3:$AK$18,
                        MATCH($C$9,Hulpsheets!$AG$3:$AG$18,0),
                        MATCH($C$6,Hulpsheets!$AH$3:$AK$3,0)
                    ),
                    ""
                )
            )
        )
    )
)</f>
        <v/>
      </c>
      <c r="N174" s="399"/>
      <c r="O174" s="395" t="str">
        <f t="shared" si="48"/>
        <v/>
      </c>
      <c r="P174" s="86" t="str">
        <f t="shared" si="49"/>
        <v/>
      </c>
      <c r="R174" s="404"/>
      <c r="S174" s="403" t="str">
        <f t="shared" si="54"/>
        <v/>
      </c>
      <c r="T174" s="130" t="str">
        <f t="shared" si="50"/>
        <v/>
      </c>
      <c r="U174" s="70"/>
      <c r="V174" s="404"/>
      <c r="W174" s="70"/>
      <c r="X174" s="404"/>
      <c r="Z174" s="403" t="str">
        <f t="shared" si="55"/>
        <v/>
      </c>
      <c r="AA174" s="130" t="str">
        <f t="shared" si="51"/>
        <v/>
      </c>
      <c r="AB174" s="403" t="str">
        <f t="shared" si="52"/>
        <v/>
      </c>
      <c r="AC174" s="130" t="str">
        <f t="shared" si="53"/>
        <v/>
      </c>
      <c r="AD174" s="461"/>
    </row>
    <row r="175" spans="1:30" x14ac:dyDescent="0.2">
      <c r="B175" s="500"/>
      <c r="C175" s="501"/>
      <c r="D175" s="501"/>
      <c r="E175" s="501"/>
      <c r="F175" s="501"/>
      <c r="G175" s="501"/>
      <c r="H175" s="501"/>
      <c r="I175" s="501"/>
      <c r="J175" s="501"/>
      <c r="K175" s="502"/>
      <c r="L175" s="429" t="s">
        <v>120</v>
      </c>
      <c r="M175" s="257" t="str">
        <f>IF(LEN($C$5)&lt;=1,
    "",
    IF(
        OR($C$5="Overige (zorg-)instellingen",$C$5="Onderneming"),
        IF(Basisgegevens!$C$5="Ja",
            IFERROR(
                INDEX(Hulpsheets!$AO$3:$AR$18,
                    MATCH($C$9,Hulpsheets!$AN$3:$AN$18,0),
                    MATCH($C$6,Hulpsheets!$AO$3:$AR$3,0)
                ),
                ""
            ),
            IFERROR(
                INDEX(Hulpsheets!$AH$3:$AK$18,
                    MATCH($C$9,Hulpsheets!$AG$3:$AG$18,0),
                    MATCH($C$6,Hulpsheets!$AH$3:$AK$3,0)
                ),
                ""
            )
        ),
        IF($L175="Niet-economische activiteit",
            100%,
            IF(Basisgegevens!$C$5="Ja",
                IFERROR(
                    INDEX(Hulpsheets!$AO$3:$AR$18,
                        MATCH($C$9,Hulpsheets!$AN$3:$AN$18,0),
                        MATCH($C$6,Hulpsheets!$AO$3:$AR$3,0)
                    ),
                    ""
                ),
                IFERROR(
                    INDEX(Hulpsheets!$AH$3:$AK$18,
                        MATCH($C$9,Hulpsheets!$AG$3:$AG$18,0),
                        MATCH($C$6,Hulpsheets!$AH$3:$AK$3,0)
                    ),
                    ""
                )
            )
        )
    )
)</f>
        <v/>
      </c>
      <c r="N175" s="399"/>
      <c r="O175" s="395" t="str">
        <f t="shared" si="48"/>
        <v/>
      </c>
      <c r="P175" s="86" t="str">
        <f t="shared" si="49"/>
        <v/>
      </c>
      <c r="R175" s="404"/>
      <c r="S175" s="403" t="str">
        <f t="shared" si="54"/>
        <v/>
      </c>
      <c r="T175" s="130" t="str">
        <f t="shared" si="50"/>
        <v/>
      </c>
      <c r="U175" s="70"/>
      <c r="V175" s="404"/>
      <c r="W175" s="70"/>
      <c r="X175" s="404"/>
      <c r="Z175" s="403" t="str">
        <f t="shared" si="55"/>
        <v/>
      </c>
      <c r="AA175" s="130" t="str">
        <f t="shared" si="51"/>
        <v/>
      </c>
      <c r="AB175" s="403" t="str">
        <f t="shared" si="52"/>
        <v/>
      </c>
      <c r="AC175" s="130" t="str">
        <f t="shared" si="53"/>
        <v/>
      </c>
      <c r="AD175" s="461"/>
    </row>
    <row r="176" spans="1:30" x14ac:dyDescent="0.2">
      <c r="B176" s="500"/>
      <c r="C176" s="501"/>
      <c r="D176" s="501"/>
      <c r="E176" s="501"/>
      <c r="F176" s="501"/>
      <c r="G176" s="501"/>
      <c r="H176" s="501"/>
      <c r="I176" s="501"/>
      <c r="J176" s="501"/>
      <c r="K176" s="502"/>
      <c r="L176" s="429" t="s">
        <v>120</v>
      </c>
      <c r="M176" s="257" t="str">
        <f>IF(LEN($C$5)&lt;=1,
    "",
    IF(
        OR($C$5="Overige (zorg-)instellingen",$C$5="Onderneming"),
        IF(Basisgegevens!$C$5="Ja",
            IFERROR(
                INDEX(Hulpsheets!$AO$3:$AR$18,
                    MATCH($C$9,Hulpsheets!$AN$3:$AN$18,0),
                    MATCH($C$6,Hulpsheets!$AO$3:$AR$3,0)
                ),
                ""
            ),
            IFERROR(
                INDEX(Hulpsheets!$AH$3:$AK$18,
                    MATCH($C$9,Hulpsheets!$AG$3:$AG$18,0),
                    MATCH($C$6,Hulpsheets!$AH$3:$AK$3,0)
                ),
                ""
            )
        ),
        IF($L176="Niet-economische activiteit",
            100%,
            IF(Basisgegevens!$C$5="Ja",
                IFERROR(
                    INDEX(Hulpsheets!$AO$3:$AR$18,
                        MATCH($C$9,Hulpsheets!$AN$3:$AN$18,0),
                        MATCH($C$6,Hulpsheets!$AO$3:$AR$3,0)
                    ),
                    ""
                ),
                IFERROR(
                    INDEX(Hulpsheets!$AH$3:$AK$18,
                        MATCH($C$9,Hulpsheets!$AG$3:$AG$18,0),
                        MATCH($C$6,Hulpsheets!$AH$3:$AK$3,0)
                    ),
                    ""
                )
            )
        )
    )
)</f>
        <v/>
      </c>
      <c r="N176" s="399"/>
      <c r="O176" s="395" t="str">
        <f t="shared" si="48"/>
        <v/>
      </c>
      <c r="P176" s="86" t="str">
        <f t="shared" si="49"/>
        <v/>
      </c>
      <c r="R176" s="404"/>
      <c r="S176" s="403" t="str">
        <f t="shared" si="54"/>
        <v/>
      </c>
      <c r="T176" s="130" t="str">
        <f t="shared" si="50"/>
        <v/>
      </c>
      <c r="U176" s="70"/>
      <c r="V176" s="404"/>
      <c r="W176" s="70"/>
      <c r="X176" s="404"/>
      <c r="Z176" s="403" t="str">
        <f t="shared" si="55"/>
        <v/>
      </c>
      <c r="AA176" s="130" t="str">
        <f t="shared" si="51"/>
        <v/>
      </c>
      <c r="AB176" s="403" t="str">
        <f t="shared" si="52"/>
        <v/>
      </c>
      <c r="AC176" s="130" t="str">
        <f t="shared" si="53"/>
        <v/>
      </c>
      <c r="AD176" s="461"/>
    </row>
    <row r="177" spans="1:30" ht="13.5" thickBot="1" x14ac:dyDescent="0.25">
      <c r="B177" s="500"/>
      <c r="C177" s="501"/>
      <c r="D177" s="501"/>
      <c r="E177" s="501"/>
      <c r="F177" s="501"/>
      <c r="G177" s="501"/>
      <c r="H177" s="501"/>
      <c r="I177" s="501"/>
      <c r="J177" s="501"/>
      <c r="K177" s="502"/>
      <c r="L177" s="429" t="s">
        <v>120</v>
      </c>
      <c r="M177" s="257" t="str">
        <f>IF(LEN($C$5)&lt;=1,
    "",
    IF(
        OR($C$5="Overige (zorg-)instellingen",$C$5="Onderneming"),
        IF(Basisgegevens!$C$5="Ja",
            IFERROR(
                INDEX(Hulpsheets!$AO$3:$AR$18,
                    MATCH($C$9,Hulpsheets!$AN$3:$AN$18,0),
                    MATCH($C$6,Hulpsheets!$AO$3:$AR$3,0)
                ),
                ""
            ),
            IFERROR(
                INDEX(Hulpsheets!$AH$3:$AK$18,
                    MATCH($C$9,Hulpsheets!$AG$3:$AG$18,0),
                    MATCH($C$6,Hulpsheets!$AH$3:$AK$3,0)
                ),
                ""
            )
        ),
        IF($L177="Niet-economische activiteit",
            100%,
            IF(Basisgegevens!$C$5="Ja",
                IFERROR(
                    INDEX(Hulpsheets!$AO$3:$AR$18,
                        MATCH($C$9,Hulpsheets!$AN$3:$AN$18,0),
                        MATCH($C$6,Hulpsheets!$AO$3:$AR$3,0)
                    ),
                    ""
                ),
                IFERROR(
                    INDEX(Hulpsheets!$AH$3:$AK$18,
                        MATCH($C$9,Hulpsheets!$AG$3:$AG$18,0),
                        MATCH($C$6,Hulpsheets!$AH$3:$AK$3,0)
                    ),
                    ""
                )
            )
        )
    )
)</f>
        <v/>
      </c>
      <c r="N177" s="399"/>
      <c r="O177" s="395" t="str">
        <f t="shared" si="48"/>
        <v/>
      </c>
      <c r="P177" s="86" t="str">
        <f t="shared" si="49"/>
        <v/>
      </c>
      <c r="R177" s="404"/>
      <c r="S177" s="403" t="str">
        <f t="shared" si="54"/>
        <v/>
      </c>
      <c r="T177" s="130" t="str">
        <f t="shared" si="50"/>
        <v/>
      </c>
      <c r="U177" s="70"/>
      <c r="V177" s="404"/>
      <c r="W177" s="70"/>
      <c r="X177" s="404"/>
      <c r="Z177" s="403" t="str">
        <f t="shared" si="55"/>
        <v/>
      </c>
      <c r="AA177" s="130" t="str">
        <f t="shared" si="51"/>
        <v/>
      </c>
      <c r="AB177" s="403" t="str">
        <f t="shared" si="52"/>
        <v/>
      </c>
      <c r="AC177" s="130" t="str">
        <f t="shared" si="53"/>
        <v/>
      </c>
      <c r="AD177" s="461"/>
    </row>
    <row r="178" spans="1:30" ht="13.5" hidden="1" outlineLevel="1" thickBot="1" x14ac:dyDescent="0.25">
      <c r="B178" s="500"/>
      <c r="C178" s="501"/>
      <c r="D178" s="501"/>
      <c r="E178" s="501"/>
      <c r="F178" s="501"/>
      <c r="G178" s="501"/>
      <c r="H178" s="501"/>
      <c r="I178" s="501"/>
      <c r="J178" s="501"/>
      <c r="K178" s="502"/>
      <c r="L178" s="429" t="s">
        <v>120</v>
      </c>
      <c r="M178" s="257" t="str">
        <f>IF(LEN($C$5)&lt;=1,
    "",
    IF(
        OR($C$5="Overige (zorg-)instellingen",$C$5="Onderneming"),
        IF(Basisgegevens!$C$5="Ja",
            IFERROR(
                INDEX(Hulpsheets!$AO$3:$AR$18,
                    MATCH($C$9,Hulpsheets!$AN$3:$AN$18,0),
                    MATCH($C$6,Hulpsheets!$AO$3:$AR$3,0)
                ),
                ""
            ),
            IFERROR(
                INDEX(Hulpsheets!$AH$3:$AK$18,
                    MATCH($C$9,Hulpsheets!$AG$3:$AG$18,0),
                    MATCH($C$6,Hulpsheets!$AH$3:$AK$3,0)
                ),
                ""
            )
        ),
        IF($L178="Niet-economische activiteit",
            100%,
            IF(Basisgegevens!$C$5="Ja",
                IFERROR(
                    INDEX(Hulpsheets!$AO$3:$AR$18,
                        MATCH($C$9,Hulpsheets!$AN$3:$AN$18,0),
                        MATCH($C$6,Hulpsheets!$AO$3:$AR$3,0)
                    ),
                    ""
                ),
                IFERROR(
                    INDEX(Hulpsheets!$AH$3:$AK$18,
                        MATCH($C$9,Hulpsheets!$AG$3:$AG$18,0),
                        MATCH($C$6,Hulpsheets!$AH$3:$AK$3,0)
                    ),
                    ""
                )
            )
        )
    )
)</f>
        <v/>
      </c>
      <c r="N178" s="399"/>
      <c r="O178" s="77" t="str">
        <f t="shared" si="48"/>
        <v/>
      </c>
      <c r="P178" s="86" t="str">
        <f t="shared" si="49"/>
        <v/>
      </c>
      <c r="R178" s="404"/>
      <c r="S178" s="403" t="str">
        <f t="shared" si="54"/>
        <v/>
      </c>
      <c r="T178" s="130" t="str">
        <f t="shared" si="50"/>
        <v/>
      </c>
      <c r="U178" s="70"/>
      <c r="V178" s="404"/>
      <c r="W178" s="70"/>
      <c r="X178" s="404"/>
      <c r="Z178" s="403" t="str">
        <f t="shared" si="55"/>
        <v/>
      </c>
      <c r="AA178" s="130" t="str">
        <f t="shared" si="51"/>
        <v/>
      </c>
      <c r="AB178" s="403" t="str">
        <f t="shared" si="52"/>
        <v/>
      </c>
      <c r="AC178" s="130" t="str">
        <f t="shared" si="53"/>
        <v/>
      </c>
      <c r="AD178" s="461"/>
    </row>
    <row r="179" spans="1:30" ht="13.5" hidden="1" outlineLevel="1" thickBot="1" x14ac:dyDescent="0.25">
      <c r="B179" s="500"/>
      <c r="C179" s="501"/>
      <c r="D179" s="501"/>
      <c r="E179" s="501"/>
      <c r="F179" s="501"/>
      <c r="G179" s="501"/>
      <c r="H179" s="501"/>
      <c r="I179" s="501"/>
      <c r="J179" s="501"/>
      <c r="K179" s="502"/>
      <c r="L179" s="429" t="s">
        <v>120</v>
      </c>
      <c r="M179" s="257" t="str">
        <f>IF(LEN($C$5)&lt;=1,
    "",
    IF(
        OR($C$5="Overige (zorg-)instellingen",$C$5="Onderneming"),
        IF(Basisgegevens!$C$5="Ja",
            IFERROR(
                INDEX(Hulpsheets!$AO$3:$AR$18,
                    MATCH($C$9,Hulpsheets!$AN$3:$AN$18,0),
                    MATCH($C$6,Hulpsheets!$AO$3:$AR$3,0)
                ),
                ""
            ),
            IFERROR(
                INDEX(Hulpsheets!$AH$3:$AK$18,
                    MATCH($C$9,Hulpsheets!$AG$3:$AG$18,0),
                    MATCH($C$6,Hulpsheets!$AH$3:$AK$3,0)
                ),
                ""
            )
        ),
        IF($L179="Niet-economische activiteit",
            100%,
            IF(Basisgegevens!$C$5="Ja",
                IFERROR(
                    INDEX(Hulpsheets!$AO$3:$AR$18,
                        MATCH($C$9,Hulpsheets!$AN$3:$AN$18,0),
                        MATCH($C$6,Hulpsheets!$AO$3:$AR$3,0)
                    ),
                    ""
                ),
                IFERROR(
                    INDEX(Hulpsheets!$AH$3:$AK$18,
                        MATCH($C$9,Hulpsheets!$AG$3:$AG$18,0),
                        MATCH($C$6,Hulpsheets!$AH$3:$AK$3,0)
                    ),
                    ""
                )
            )
        )
    )
)</f>
        <v/>
      </c>
      <c r="N179" s="399"/>
      <c r="O179" s="77" t="str">
        <f t="shared" si="48"/>
        <v/>
      </c>
      <c r="P179" s="86" t="str">
        <f t="shared" si="49"/>
        <v/>
      </c>
      <c r="R179" s="404"/>
      <c r="S179" s="403" t="str">
        <f t="shared" si="54"/>
        <v/>
      </c>
      <c r="T179" s="130" t="str">
        <f t="shared" si="50"/>
        <v/>
      </c>
      <c r="U179" s="70"/>
      <c r="V179" s="404"/>
      <c r="W179" s="70"/>
      <c r="X179" s="404"/>
      <c r="Z179" s="403" t="str">
        <f t="shared" si="55"/>
        <v/>
      </c>
      <c r="AA179" s="130" t="str">
        <f t="shared" si="51"/>
        <v/>
      </c>
      <c r="AB179" s="403" t="str">
        <f t="shared" si="52"/>
        <v/>
      </c>
      <c r="AC179" s="130" t="str">
        <f t="shared" si="53"/>
        <v/>
      </c>
      <c r="AD179" s="461"/>
    </row>
    <row r="180" spans="1:30" ht="13.5" hidden="1" outlineLevel="1" thickBot="1" x14ac:dyDescent="0.25">
      <c r="B180" s="500"/>
      <c r="C180" s="501"/>
      <c r="D180" s="501"/>
      <c r="E180" s="501"/>
      <c r="F180" s="501"/>
      <c r="G180" s="501"/>
      <c r="H180" s="501"/>
      <c r="I180" s="501"/>
      <c r="J180" s="501"/>
      <c r="K180" s="502"/>
      <c r="L180" s="429" t="s">
        <v>120</v>
      </c>
      <c r="M180" s="257" t="str">
        <f>IF(LEN($C$5)&lt;=1,
    "",
    IF(
        OR($C$5="Overige (zorg-)instellingen",$C$5="Onderneming"),
        IF(Basisgegevens!$C$5="Ja",
            IFERROR(
                INDEX(Hulpsheets!$AO$3:$AR$18,
                    MATCH($C$9,Hulpsheets!$AN$3:$AN$18,0),
                    MATCH($C$6,Hulpsheets!$AO$3:$AR$3,0)
                ),
                ""
            ),
            IFERROR(
                INDEX(Hulpsheets!$AH$3:$AK$18,
                    MATCH($C$9,Hulpsheets!$AG$3:$AG$18,0),
                    MATCH($C$6,Hulpsheets!$AH$3:$AK$3,0)
                ),
                ""
            )
        ),
        IF($L180="Niet-economische activiteit",
            100%,
            IF(Basisgegevens!$C$5="Ja",
                IFERROR(
                    INDEX(Hulpsheets!$AO$3:$AR$18,
                        MATCH($C$9,Hulpsheets!$AN$3:$AN$18,0),
                        MATCH($C$6,Hulpsheets!$AO$3:$AR$3,0)
                    ),
                    ""
                ),
                IFERROR(
                    INDEX(Hulpsheets!$AH$3:$AK$18,
                        MATCH($C$9,Hulpsheets!$AG$3:$AG$18,0),
                        MATCH($C$6,Hulpsheets!$AH$3:$AK$3,0)
                    ),
                    ""
                )
            )
        )
    )
)</f>
        <v/>
      </c>
      <c r="N180" s="399"/>
      <c r="O180" s="77" t="str">
        <f t="shared" si="48"/>
        <v/>
      </c>
      <c r="P180" s="86" t="str">
        <f t="shared" si="49"/>
        <v/>
      </c>
      <c r="R180" s="404"/>
      <c r="S180" s="403" t="str">
        <f t="shared" si="54"/>
        <v/>
      </c>
      <c r="T180" s="130" t="str">
        <f t="shared" si="50"/>
        <v/>
      </c>
      <c r="U180" s="70"/>
      <c r="V180" s="404"/>
      <c r="W180" s="70"/>
      <c r="X180" s="404"/>
      <c r="Z180" s="403" t="str">
        <f t="shared" si="55"/>
        <v/>
      </c>
      <c r="AA180" s="130" t="str">
        <f t="shared" si="51"/>
        <v/>
      </c>
      <c r="AB180" s="403" t="str">
        <f t="shared" si="52"/>
        <v/>
      </c>
      <c r="AC180" s="130" t="str">
        <f t="shared" si="53"/>
        <v/>
      </c>
      <c r="AD180" s="461"/>
    </row>
    <row r="181" spans="1:30" ht="13.5" hidden="1" outlineLevel="1" thickBot="1" x14ac:dyDescent="0.25">
      <c r="B181" s="500"/>
      <c r="C181" s="501"/>
      <c r="D181" s="501"/>
      <c r="E181" s="501"/>
      <c r="F181" s="501"/>
      <c r="G181" s="501"/>
      <c r="H181" s="501"/>
      <c r="I181" s="501"/>
      <c r="J181" s="501"/>
      <c r="K181" s="502"/>
      <c r="L181" s="429" t="s">
        <v>120</v>
      </c>
      <c r="M181" s="257" t="str">
        <f>IF(LEN($C$5)&lt;=1,
    "",
    IF(
        OR($C$5="Overige (zorg-)instellingen",$C$5="Onderneming"),
        IF(Basisgegevens!$C$5="Ja",
            IFERROR(
                INDEX(Hulpsheets!$AO$3:$AR$18,
                    MATCH($C$9,Hulpsheets!$AN$3:$AN$18,0),
                    MATCH($C$6,Hulpsheets!$AO$3:$AR$3,0)
                ),
                ""
            ),
            IFERROR(
                INDEX(Hulpsheets!$AH$3:$AK$18,
                    MATCH($C$9,Hulpsheets!$AG$3:$AG$18,0),
                    MATCH($C$6,Hulpsheets!$AH$3:$AK$3,0)
                ),
                ""
            )
        ),
        IF($L181="Niet-economische activiteit",
            100%,
            IF(Basisgegevens!$C$5="Ja",
                IFERROR(
                    INDEX(Hulpsheets!$AO$3:$AR$18,
                        MATCH($C$9,Hulpsheets!$AN$3:$AN$18,0),
                        MATCH($C$6,Hulpsheets!$AO$3:$AR$3,0)
                    ),
                    ""
                ),
                IFERROR(
                    INDEX(Hulpsheets!$AH$3:$AK$18,
                        MATCH($C$9,Hulpsheets!$AG$3:$AG$18,0),
                        MATCH($C$6,Hulpsheets!$AH$3:$AK$3,0)
                    ),
                    ""
                )
            )
        )
    )
)</f>
        <v/>
      </c>
      <c r="N181" s="399"/>
      <c r="O181" s="77" t="str">
        <f t="shared" si="48"/>
        <v/>
      </c>
      <c r="P181" s="86" t="str">
        <f t="shared" si="49"/>
        <v/>
      </c>
      <c r="R181" s="404"/>
      <c r="S181" s="403" t="str">
        <f t="shared" si="54"/>
        <v/>
      </c>
      <c r="T181" s="130" t="str">
        <f t="shared" si="50"/>
        <v/>
      </c>
      <c r="U181" s="70"/>
      <c r="V181" s="404"/>
      <c r="W181" s="70"/>
      <c r="X181" s="404"/>
      <c r="Z181" s="403" t="str">
        <f t="shared" si="55"/>
        <v/>
      </c>
      <c r="AA181" s="130" t="str">
        <f t="shared" si="51"/>
        <v/>
      </c>
      <c r="AB181" s="403" t="str">
        <f t="shared" si="52"/>
        <v/>
      </c>
      <c r="AC181" s="130" t="str">
        <f t="shared" si="53"/>
        <v/>
      </c>
      <c r="AD181" s="461"/>
    </row>
    <row r="182" spans="1:30" ht="13.5" hidden="1" outlineLevel="1" thickBot="1" x14ac:dyDescent="0.25">
      <c r="B182" s="500"/>
      <c r="C182" s="501"/>
      <c r="D182" s="501"/>
      <c r="E182" s="501"/>
      <c r="F182" s="501"/>
      <c r="G182" s="501"/>
      <c r="H182" s="501"/>
      <c r="I182" s="501"/>
      <c r="J182" s="501"/>
      <c r="K182" s="502"/>
      <c r="L182" s="429" t="s">
        <v>120</v>
      </c>
      <c r="M182" s="257" t="str">
        <f>IF(LEN($C$5)&lt;=1,
    "",
    IF(
        OR($C$5="Overige (zorg-)instellingen",$C$5="Onderneming"),
        IF(Basisgegevens!$C$5="Ja",
            IFERROR(
                INDEX(Hulpsheets!$AO$3:$AR$18,
                    MATCH($C$9,Hulpsheets!$AN$3:$AN$18,0),
                    MATCH($C$6,Hulpsheets!$AO$3:$AR$3,0)
                ),
                ""
            ),
            IFERROR(
                INDEX(Hulpsheets!$AH$3:$AK$18,
                    MATCH($C$9,Hulpsheets!$AG$3:$AG$18,0),
                    MATCH($C$6,Hulpsheets!$AH$3:$AK$3,0)
                ),
                ""
            )
        ),
        IF($L182="Niet-economische activiteit",
            100%,
            IF(Basisgegevens!$C$5="Ja",
                IFERROR(
                    INDEX(Hulpsheets!$AO$3:$AR$18,
                        MATCH($C$9,Hulpsheets!$AN$3:$AN$18,0),
                        MATCH($C$6,Hulpsheets!$AO$3:$AR$3,0)
                    ),
                    ""
                ),
                IFERROR(
                    INDEX(Hulpsheets!$AH$3:$AK$18,
                        MATCH($C$9,Hulpsheets!$AG$3:$AG$18,0),
                        MATCH($C$6,Hulpsheets!$AH$3:$AK$3,0)
                    ),
                    ""
                )
            )
        )
    )
)</f>
        <v/>
      </c>
      <c r="N182" s="399"/>
      <c r="O182" s="77" t="str">
        <f t="shared" si="48"/>
        <v/>
      </c>
      <c r="P182" s="86" t="str">
        <f t="shared" si="49"/>
        <v/>
      </c>
      <c r="R182" s="404"/>
      <c r="S182" s="403" t="str">
        <f t="shared" si="54"/>
        <v/>
      </c>
      <c r="T182" s="130" t="str">
        <f t="shared" si="50"/>
        <v/>
      </c>
      <c r="U182" s="70"/>
      <c r="V182" s="404"/>
      <c r="W182" s="70"/>
      <c r="X182" s="404"/>
      <c r="Z182" s="403" t="str">
        <f t="shared" si="55"/>
        <v/>
      </c>
      <c r="AA182" s="130" t="str">
        <f t="shared" si="51"/>
        <v/>
      </c>
      <c r="AB182" s="403" t="str">
        <f t="shared" si="52"/>
        <v/>
      </c>
      <c r="AC182" s="130" t="str">
        <f t="shared" si="53"/>
        <v/>
      </c>
      <c r="AD182" s="461"/>
    </row>
    <row r="183" spans="1:30" ht="13.5" hidden="1" outlineLevel="1" thickBot="1" x14ac:dyDescent="0.25">
      <c r="B183" s="500"/>
      <c r="C183" s="501"/>
      <c r="D183" s="501"/>
      <c r="E183" s="501"/>
      <c r="F183" s="501"/>
      <c r="G183" s="501"/>
      <c r="H183" s="501"/>
      <c r="I183" s="501"/>
      <c r="J183" s="501"/>
      <c r="K183" s="502"/>
      <c r="L183" s="429" t="s">
        <v>120</v>
      </c>
      <c r="M183" s="257" t="str">
        <f>IF(LEN($C$5)&lt;=1,
    "",
    IF(
        OR($C$5="Overige (zorg-)instellingen",$C$5="Onderneming"),
        IF(Basisgegevens!$C$5="Ja",
            IFERROR(
                INDEX(Hulpsheets!$AO$3:$AR$18,
                    MATCH($C$9,Hulpsheets!$AN$3:$AN$18,0),
                    MATCH($C$6,Hulpsheets!$AO$3:$AR$3,0)
                ),
                ""
            ),
            IFERROR(
                INDEX(Hulpsheets!$AH$3:$AK$18,
                    MATCH($C$9,Hulpsheets!$AG$3:$AG$18,0),
                    MATCH($C$6,Hulpsheets!$AH$3:$AK$3,0)
                ),
                ""
            )
        ),
        IF($L183="Niet-economische activiteit",
            100%,
            IF(Basisgegevens!$C$5="Ja",
                IFERROR(
                    INDEX(Hulpsheets!$AO$3:$AR$18,
                        MATCH($C$9,Hulpsheets!$AN$3:$AN$18,0),
                        MATCH($C$6,Hulpsheets!$AO$3:$AR$3,0)
                    ),
                    ""
                ),
                IFERROR(
                    INDEX(Hulpsheets!$AH$3:$AK$18,
                        MATCH($C$9,Hulpsheets!$AG$3:$AG$18,0),
                        MATCH($C$6,Hulpsheets!$AH$3:$AK$3,0)
                    ),
                    ""
                )
            )
        )
    )
)</f>
        <v/>
      </c>
      <c r="N183" s="399"/>
      <c r="O183" s="77" t="str">
        <f t="shared" si="48"/>
        <v/>
      </c>
      <c r="P183" s="86" t="str">
        <f t="shared" si="49"/>
        <v/>
      </c>
      <c r="R183" s="404"/>
      <c r="S183" s="403" t="str">
        <f t="shared" si="54"/>
        <v/>
      </c>
      <c r="T183" s="130" t="str">
        <f t="shared" si="50"/>
        <v/>
      </c>
      <c r="U183" s="70"/>
      <c r="V183" s="404"/>
      <c r="W183" s="70"/>
      <c r="X183" s="404"/>
      <c r="Z183" s="403" t="str">
        <f t="shared" si="55"/>
        <v/>
      </c>
      <c r="AA183" s="130" t="str">
        <f t="shared" si="51"/>
        <v/>
      </c>
      <c r="AB183" s="403" t="str">
        <f t="shared" si="52"/>
        <v/>
      </c>
      <c r="AC183" s="130" t="str">
        <f t="shared" si="53"/>
        <v/>
      </c>
      <c r="AD183" s="461"/>
    </row>
    <row r="184" spans="1:30" ht="13.5" hidden="1" outlineLevel="1" thickBot="1" x14ac:dyDescent="0.25">
      <c r="B184" s="500"/>
      <c r="C184" s="501"/>
      <c r="D184" s="501"/>
      <c r="E184" s="501"/>
      <c r="F184" s="501"/>
      <c r="G184" s="501"/>
      <c r="H184" s="501"/>
      <c r="I184" s="501"/>
      <c r="J184" s="501"/>
      <c r="K184" s="502"/>
      <c r="L184" s="429" t="s">
        <v>120</v>
      </c>
      <c r="M184" s="257" t="str">
        <f>IF(LEN($C$5)&lt;=1,
    "",
    IF(
        OR($C$5="Overige (zorg-)instellingen",$C$5="Onderneming"),
        IF(Basisgegevens!$C$5="Ja",
            IFERROR(
                INDEX(Hulpsheets!$AO$3:$AR$18,
                    MATCH($C$9,Hulpsheets!$AN$3:$AN$18,0),
                    MATCH($C$6,Hulpsheets!$AO$3:$AR$3,0)
                ),
                ""
            ),
            IFERROR(
                INDEX(Hulpsheets!$AH$3:$AK$18,
                    MATCH($C$9,Hulpsheets!$AG$3:$AG$18,0),
                    MATCH($C$6,Hulpsheets!$AH$3:$AK$3,0)
                ),
                ""
            )
        ),
        IF($L184="Niet-economische activiteit",
            100%,
            IF(Basisgegevens!$C$5="Ja",
                IFERROR(
                    INDEX(Hulpsheets!$AO$3:$AR$18,
                        MATCH($C$9,Hulpsheets!$AN$3:$AN$18,0),
                        MATCH($C$6,Hulpsheets!$AO$3:$AR$3,0)
                    ),
                    ""
                ),
                IFERROR(
                    INDEX(Hulpsheets!$AH$3:$AK$18,
                        MATCH($C$9,Hulpsheets!$AG$3:$AG$18,0),
                        MATCH($C$6,Hulpsheets!$AH$3:$AK$3,0)
                    ),
                    ""
                )
            )
        )
    )
)</f>
        <v/>
      </c>
      <c r="N184" s="399"/>
      <c r="O184" s="77" t="str">
        <f t="shared" si="48"/>
        <v/>
      </c>
      <c r="P184" s="86" t="str">
        <f t="shared" si="49"/>
        <v/>
      </c>
      <c r="R184" s="404"/>
      <c r="S184" s="403" t="str">
        <f t="shared" si="54"/>
        <v/>
      </c>
      <c r="T184" s="130" t="str">
        <f t="shared" si="50"/>
        <v/>
      </c>
      <c r="U184" s="70"/>
      <c r="V184" s="404"/>
      <c r="W184" s="70"/>
      <c r="X184" s="404"/>
      <c r="Z184" s="403" t="str">
        <f t="shared" si="55"/>
        <v/>
      </c>
      <c r="AA184" s="130" t="str">
        <f t="shared" si="51"/>
        <v/>
      </c>
      <c r="AB184" s="403" t="str">
        <f t="shared" si="52"/>
        <v/>
      </c>
      <c r="AC184" s="130" t="str">
        <f t="shared" si="53"/>
        <v/>
      </c>
      <c r="AD184" s="461"/>
    </row>
    <row r="185" spans="1:30" ht="13.5" hidden="1" outlineLevel="1" thickBot="1" x14ac:dyDescent="0.25">
      <c r="B185" s="500"/>
      <c r="C185" s="501"/>
      <c r="D185" s="501"/>
      <c r="E185" s="501"/>
      <c r="F185" s="501"/>
      <c r="G185" s="501"/>
      <c r="H185" s="501"/>
      <c r="I185" s="501"/>
      <c r="J185" s="501"/>
      <c r="K185" s="502"/>
      <c r="L185" s="429" t="s">
        <v>120</v>
      </c>
      <c r="M185" s="257" t="str">
        <f>IF(LEN($C$5)&lt;=1,
    "",
    IF(
        OR($C$5="Overige (zorg-)instellingen",$C$5="Onderneming"),
        IF(Basisgegevens!$C$5="Ja",
            IFERROR(
                INDEX(Hulpsheets!$AO$3:$AR$18,
                    MATCH($C$9,Hulpsheets!$AN$3:$AN$18,0),
                    MATCH($C$6,Hulpsheets!$AO$3:$AR$3,0)
                ),
                ""
            ),
            IFERROR(
                INDEX(Hulpsheets!$AH$3:$AK$18,
                    MATCH($C$9,Hulpsheets!$AG$3:$AG$18,0),
                    MATCH($C$6,Hulpsheets!$AH$3:$AK$3,0)
                ),
                ""
            )
        ),
        IF($L185="Niet-economische activiteit",
            100%,
            IF(Basisgegevens!$C$5="Ja",
                IFERROR(
                    INDEX(Hulpsheets!$AO$3:$AR$18,
                        MATCH($C$9,Hulpsheets!$AN$3:$AN$18,0),
                        MATCH($C$6,Hulpsheets!$AO$3:$AR$3,0)
                    ),
                    ""
                ),
                IFERROR(
                    INDEX(Hulpsheets!$AH$3:$AK$18,
                        MATCH($C$9,Hulpsheets!$AG$3:$AG$18,0),
                        MATCH($C$6,Hulpsheets!$AH$3:$AK$3,0)
                    ),
                    ""
                )
            )
        )
    )
)</f>
        <v/>
      </c>
      <c r="N185" s="399"/>
      <c r="O185" s="77" t="str">
        <f t="shared" si="48"/>
        <v/>
      </c>
      <c r="P185" s="86" t="str">
        <f t="shared" si="49"/>
        <v/>
      </c>
      <c r="R185" s="404"/>
      <c r="S185" s="403" t="str">
        <f t="shared" si="54"/>
        <v/>
      </c>
      <c r="T185" s="130" t="str">
        <f t="shared" si="50"/>
        <v/>
      </c>
      <c r="U185" s="70"/>
      <c r="V185" s="404"/>
      <c r="W185" s="70"/>
      <c r="X185" s="404"/>
      <c r="Z185" s="403" t="str">
        <f t="shared" si="55"/>
        <v/>
      </c>
      <c r="AA185" s="130" t="str">
        <f t="shared" si="51"/>
        <v/>
      </c>
      <c r="AB185" s="403" t="str">
        <f t="shared" si="52"/>
        <v/>
      </c>
      <c r="AC185" s="130" t="str">
        <f t="shared" si="53"/>
        <v/>
      </c>
      <c r="AD185" s="461"/>
    </row>
    <row r="186" spans="1:30" ht="13.5" hidden="1" outlineLevel="1" thickBot="1" x14ac:dyDescent="0.25">
      <c r="B186" s="500"/>
      <c r="C186" s="501"/>
      <c r="D186" s="501"/>
      <c r="E186" s="501"/>
      <c r="F186" s="501"/>
      <c r="G186" s="501"/>
      <c r="H186" s="501"/>
      <c r="I186" s="501"/>
      <c r="J186" s="501"/>
      <c r="K186" s="502"/>
      <c r="L186" s="429" t="s">
        <v>120</v>
      </c>
      <c r="M186" s="257" t="str">
        <f>IF(LEN($C$5)&lt;=1,
    "",
    IF(
        OR($C$5="Overige (zorg-)instellingen",$C$5="Onderneming"),
        IF(Basisgegevens!$C$5="Ja",
            IFERROR(
                INDEX(Hulpsheets!$AO$3:$AR$18,
                    MATCH($C$9,Hulpsheets!$AN$3:$AN$18,0),
                    MATCH($C$6,Hulpsheets!$AO$3:$AR$3,0)
                ),
                ""
            ),
            IFERROR(
                INDEX(Hulpsheets!$AH$3:$AK$18,
                    MATCH($C$9,Hulpsheets!$AG$3:$AG$18,0),
                    MATCH($C$6,Hulpsheets!$AH$3:$AK$3,0)
                ),
                ""
            )
        ),
        IF($L186="Niet-economische activiteit",
            100%,
            IF(Basisgegevens!$C$5="Ja",
                IFERROR(
                    INDEX(Hulpsheets!$AO$3:$AR$18,
                        MATCH($C$9,Hulpsheets!$AN$3:$AN$18,0),
                        MATCH($C$6,Hulpsheets!$AO$3:$AR$3,0)
                    ),
                    ""
                ),
                IFERROR(
                    INDEX(Hulpsheets!$AH$3:$AK$18,
                        MATCH($C$9,Hulpsheets!$AG$3:$AG$18,0),
                        MATCH($C$6,Hulpsheets!$AH$3:$AK$3,0)
                    ),
                    ""
                )
            )
        )
    )
)</f>
        <v/>
      </c>
      <c r="N186" s="399"/>
      <c r="O186" s="77" t="str">
        <f t="shared" si="48"/>
        <v/>
      </c>
      <c r="P186" s="86" t="str">
        <f t="shared" si="49"/>
        <v/>
      </c>
      <c r="R186" s="404"/>
      <c r="S186" s="403" t="str">
        <f t="shared" si="54"/>
        <v/>
      </c>
      <c r="T186" s="130" t="str">
        <f t="shared" si="50"/>
        <v/>
      </c>
      <c r="U186" s="70"/>
      <c r="V186" s="404"/>
      <c r="W186" s="70"/>
      <c r="X186" s="404"/>
      <c r="Z186" s="403" t="str">
        <f t="shared" si="55"/>
        <v/>
      </c>
      <c r="AA186" s="130" t="str">
        <f t="shared" si="51"/>
        <v/>
      </c>
      <c r="AB186" s="403" t="str">
        <f t="shared" si="52"/>
        <v/>
      </c>
      <c r="AC186" s="130" t="str">
        <f t="shared" si="53"/>
        <v/>
      </c>
      <c r="AD186" s="461"/>
    </row>
    <row r="187" spans="1:30" ht="13.5" hidden="1" outlineLevel="1" thickBot="1" x14ac:dyDescent="0.25">
      <c r="B187" s="532"/>
      <c r="C187" s="533"/>
      <c r="D187" s="533"/>
      <c r="E187" s="533"/>
      <c r="F187" s="533"/>
      <c r="G187" s="533"/>
      <c r="H187" s="533"/>
      <c r="I187" s="533"/>
      <c r="J187" s="533"/>
      <c r="K187" s="534"/>
      <c r="L187" s="428" t="s">
        <v>120</v>
      </c>
      <c r="M187" s="427" t="str">
        <f>IF(LEN($C$5)&lt;=1,
    "",
    IF(
        OR($C$5="Overige (zorg-)instellingen",$C$5="Onderneming"),
        IF(Basisgegevens!$C$5="Ja",
            IFERROR(
                INDEX(Hulpsheets!$AO$3:$AR$18,
                    MATCH($C$9,Hulpsheets!$AN$3:$AN$18,0),
                    MATCH($C$6,Hulpsheets!$AO$3:$AR$3,0)
                ),
                ""
            ),
            IFERROR(
                INDEX(Hulpsheets!$AH$3:$AK$18,
                    MATCH($C$9,Hulpsheets!$AG$3:$AG$18,0),
                    MATCH($C$6,Hulpsheets!$AH$3:$AK$3,0)
                ),
                ""
            )
        ),
        IF($L187="Niet-economische activiteit",
            100%,
            IF(Basisgegevens!$C$5="Ja",
                IFERROR(
                    INDEX(Hulpsheets!$AO$3:$AR$18,
                        MATCH($C$9,Hulpsheets!$AN$3:$AN$18,0),
                        MATCH($C$6,Hulpsheets!$AO$3:$AR$3,0)
                    ),
                    ""
                ),
                IFERROR(
                    INDEX(Hulpsheets!$AH$3:$AK$18,
                        MATCH($C$9,Hulpsheets!$AG$3:$AG$18,0),
                        MATCH($C$6,Hulpsheets!$AH$3:$AK$3,0)
                    ),
                    ""
                )
            )
        )
    )
)</f>
        <v/>
      </c>
      <c r="N187" s="399"/>
      <c r="O187" s="87" t="str">
        <f t="shared" si="48"/>
        <v/>
      </c>
      <c r="P187" s="88" t="str">
        <f t="shared" si="49"/>
        <v/>
      </c>
      <c r="R187" s="405"/>
      <c r="S187" s="403" t="str">
        <f t="shared" si="54"/>
        <v/>
      </c>
      <c r="T187" s="365" t="str">
        <f t="shared" si="50"/>
        <v/>
      </c>
      <c r="U187" s="70"/>
      <c r="V187" s="405"/>
      <c r="W187" s="70"/>
      <c r="X187" s="405"/>
      <c r="Z187" s="403" t="str">
        <f t="shared" si="55"/>
        <v/>
      </c>
      <c r="AA187" s="365" t="str">
        <f t="shared" si="51"/>
        <v/>
      </c>
      <c r="AB187" s="403" t="str">
        <f t="shared" si="52"/>
        <v/>
      </c>
      <c r="AC187" s="365" t="str">
        <f t="shared" si="53"/>
        <v/>
      </c>
      <c r="AD187" s="461"/>
    </row>
    <row r="188" spans="1:30" ht="13.5" collapsed="1" thickBot="1" x14ac:dyDescent="0.25">
      <c r="B188" s="32"/>
      <c r="C188" s="32"/>
      <c r="D188" s="103"/>
      <c r="E188" s="110"/>
      <c r="F188" s="110"/>
      <c r="G188" s="111"/>
      <c r="H188" s="112"/>
      <c r="I188" s="29"/>
      <c r="J188" s="111"/>
      <c r="L188" s="418" t="s">
        <v>102</v>
      </c>
      <c r="M188" s="78"/>
      <c r="N188" s="101">
        <f>SUM(N163:N187)</f>
        <v>0</v>
      </c>
      <c r="O188" s="101">
        <f>SUM(O163:O187)</f>
        <v>0</v>
      </c>
      <c r="P188" s="101">
        <f>SUM(P163:P187)</f>
        <v>0</v>
      </c>
      <c r="Q188" s="29"/>
      <c r="R188" s="367">
        <f>SUM(R163:R187)</f>
        <v>0</v>
      </c>
      <c r="S188" s="367">
        <f>SUM(S163:S187)</f>
        <v>0</v>
      </c>
      <c r="T188" s="367">
        <f>SUM(T163:T187)</f>
        <v>0</v>
      </c>
      <c r="V188" s="439">
        <f>SUM(V163:V187)</f>
        <v>0</v>
      </c>
      <c r="W188" s="70"/>
      <c r="X188" s="439">
        <f>SUM(X163:X187)</f>
        <v>0</v>
      </c>
      <c r="Z188" s="102">
        <f>SUM(Z163:Z187)</f>
        <v>0</v>
      </c>
      <c r="AA188" s="102">
        <f>SUM(AA163:AA187)</f>
        <v>0</v>
      </c>
      <c r="AB188" s="102">
        <f>SUM(AB163:AB187)</f>
        <v>0</v>
      </c>
      <c r="AC188" s="102">
        <f>SUM(AC163:AC187)</f>
        <v>0</v>
      </c>
      <c r="AD188" s="100"/>
    </row>
    <row r="189" spans="1:30" x14ac:dyDescent="0.2">
      <c r="B189" s="32"/>
      <c r="C189" s="32"/>
      <c r="D189" s="103"/>
      <c r="E189" s="110"/>
      <c r="F189" s="110"/>
      <c r="G189" s="111"/>
      <c r="H189" s="112"/>
      <c r="I189" s="29"/>
      <c r="J189" s="111"/>
      <c r="W189" s="100"/>
      <c r="X189" s="100"/>
      <c r="AB189" s="100"/>
    </row>
    <row r="190" spans="1:30" x14ac:dyDescent="0.2">
      <c r="B190" s="503" t="s">
        <v>126</v>
      </c>
      <c r="C190" s="503"/>
      <c r="D190" s="503"/>
      <c r="E190" s="503"/>
      <c r="F190" s="29"/>
      <c r="I190" s="29"/>
      <c r="P190" s="29"/>
      <c r="Q190" s="29"/>
      <c r="R190" s="6"/>
      <c r="S190" s="121"/>
      <c r="T190" s="6"/>
      <c r="U190" s="29"/>
      <c r="V190" s="29"/>
      <c r="W190" s="29"/>
      <c r="X190" s="29"/>
      <c r="Z190" s="121"/>
      <c r="AA190" s="29"/>
      <c r="AB190" s="121"/>
    </row>
    <row r="191" spans="1:30" ht="13.5" thickBot="1" x14ac:dyDescent="0.25">
      <c r="B191" s="106"/>
      <c r="C191" s="106"/>
      <c r="D191" s="107"/>
      <c r="E191" s="107"/>
      <c r="G191" s="107"/>
      <c r="H191" s="108"/>
      <c r="I191" s="95"/>
      <c r="J191" s="107"/>
      <c r="P191" s="29"/>
      <c r="Q191" s="29"/>
      <c r="S191" s="6"/>
      <c r="T191" s="6"/>
      <c r="U191" s="29"/>
      <c r="W191" s="29"/>
      <c r="Z191" s="6"/>
      <c r="AA191" s="29"/>
      <c r="AB191" s="6"/>
    </row>
    <row r="192" spans="1:30" ht="38.25" customHeight="1" thickBot="1" x14ac:dyDescent="0.25">
      <c r="A192" s="117"/>
      <c r="B192" s="391" t="s">
        <v>109</v>
      </c>
      <c r="C192" s="392"/>
      <c r="D192" s="392"/>
      <c r="E192" s="392"/>
      <c r="F192" s="392"/>
      <c r="G192" s="392"/>
      <c r="H192" s="392"/>
      <c r="I192" s="392"/>
      <c r="J192" s="392"/>
      <c r="K192" s="392"/>
      <c r="L192" s="392"/>
      <c r="M192" s="392"/>
      <c r="N192" s="237" t="s">
        <v>127</v>
      </c>
      <c r="Q192" s="117"/>
      <c r="R192" s="239" t="s">
        <v>187</v>
      </c>
      <c r="S192" s="118"/>
      <c r="T192" s="118"/>
      <c r="U192" s="242"/>
      <c r="V192" s="239" t="s">
        <v>187</v>
      </c>
      <c r="W192" s="242"/>
      <c r="X192" s="239" t="s">
        <v>187</v>
      </c>
      <c r="Y192" s="117"/>
      <c r="Z192" s="118"/>
      <c r="AA192" s="242"/>
      <c r="AB192" s="118"/>
      <c r="AC192" s="117"/>
      <c r="AD192" s="117"/>
    </row>
    <row r="193" spans="2:28" x14ac:dyDescent="0.2">
      <c r="B193" s="496"/>
      <c r="C193" s="497"/>
      <c r="D193" s="497"/>
      <c r="E193" s="497"/>
      <c r="F193" s="497"/>
      <c r="G193" s="497"/>
      <c r="H193" s="497"/>
      <c r="I193" s="497"/>
      <c r="J193" s="497"/>
      <c r="K193" s="497"/>
      <c r="L193" s="497"/>
      <c r="M193" s="393"/>
      <c r="N193" s="325"/>
      <c r="R193" s="416"/>
      <c r="S193" s="80"/>
      <c r="T193" s="80"/>
      <c r="V193" s="416"/>
      <c r="X193" s="416"/>
      <c r="Z193" s="80"/>
      <c r="AB193" s="80"/>
    </row>
    <row r="194" spans="2:28" x14ac:dyDescent="0.2">
      <c r="B194" s="492"/>
      <c r="C194" s="493"/>
      <c r="D194" s="493"/>
      <c r="E194" s="493"/>
      <c r="F194" s="493"/>
      <c r="G194" s="493"/>
      <c r="H194" s="493"/>
      <c r="I194" s="493"/>
      <c r="J194" s="493"/>
      <c r="K194" s="493"/>
      <c r="L194" s="493"/>
      <c r="M194" s="390"/>
      <c r="N194" s="326"/>
      <c r="R194" s="416"/>
      <c r="S194" s="70"/>
      <c r="T194" s="70"/>
      <c r="V194" s="416"/>
      <c r="X194" s="416"/>
      <c r="Z194" s="70"/>
      <c r="AB194" s="70"/>
    </row>
    <row r="195" spans="2:28" x14ac:dyDescent="0.2">
      <c r="B195" s="492"/>
      <c r="C195" s="493"/>
      <c r="D195" s="493"/>
      <c r="E195" s="493"/>
      <c r="F195" s="493"/>
      <c r="G195" s="493"/>
      <c r="H195" s="493"/>
      <c r="I195" s="493"/>
      <c r="J195" s="493"/>
      <c r="K195" s="493"/>
      <c r="L195" s="493"/>
      <c r="M195" s="389"/>
      <c r="N195" s="326"/>
      <c r="R195" s="416"/>
      <c r="S195" s="70"/>
      <c r="T195" s="70"/>
      <c r="V195" s="416"/>
      <c r="X195" s="416"/>
      <c r="Z195" s="70"/>
      <c r="AB195" s="70"/>
    </row>
    <row r="196" spans="2:28" x14ac:dyDescent="0.2">
      <c r="B196" s="492"/>
      <c r="C196" s="493"/>
      <c r="D196" s="493"/>
      <c r="E196" s="493"/>
      <c r="F196" s="493"/>
      <c r="G196" s="493"/>
      <c r="H196" s="493"/>
      <c r="I196" s="493"/>
      <c r="J196" s="493"/>
      <c r="K196" s="493"/>
      <c r="L196" s="493"/>
      <c r="M196" s="390"/>
      <c r="N196" s="326"/>
      <c r="R196" s="416"/>
      <c r="S196" s="70"/>
      <c r="T196" s="70"/>
      <c r="V196" s="416"/>
      <c r="X196" s="416"/>
      <c r="Z196" s="70"/>
      <c r="AB196" s="70"/>
    </row>
    <row r="197" spans="2:28" x14ac:dyDescent="0.2">
      <c r="B197" s="492"/>
      <c r="C197" s="493"/>
      <c r="D197" s="493"/>
      <c r="E197" s="493"/>
      <c r="F197" s="493"/>
      <c r="G197" s="493"/>
      <c r="H197" s="493"/>
      <c r="I197" s="493"/>
      <c r="J197" s="493"/>
      <c r="K197" s="493"/>
      <c r="L197" s="493"/>
      <c r="M197" s="389"/>
      <c r="N197" s="326"/>
      <c r="R197" s="416"/>
      <c r="S197" s="70"/>
      <c r="T197" s="70"/>
      <c r="V197" s="416"/>
      <c r="X197" s="416"/>
      <c r="Z197" s="70"/>
      <c r="AB197" s="70"/>
    </row>
    <row r="198" spans="2:28" x14ac:dyDescent="0.2">
      <c r="B198" s="492"/>
      <c r="C198" s="493"/>
      <c r="D198" s="493"/>
      <c r="E198" s="493"/>
      <c r="F198" s="493"/>
      <c r="G198" s="493"/>
      <c r="H198" s="493"/>
      <c r="I198" s="493"/>
      <c r="J198" s="493"/>
      <c r="K198" s="493"/>
      <c r="L198" s="493"/>
      <c r="M198" s="389"/>
      <c r="N198" s="326"/>
      <c r="R198" s="416"/>
      <c r="S198" s="70"/>
      <c r="T198" s="70"/>
      <c r="V198" s="416"/>
      <c r="X198" s="416"/>
      <c r="Z198" s="70"/>
      <c r="AB198" s="70"/>
    </row>
    <row r="199" spans="2:28" x14ac:dyDescent="0.2">
      <c r="B199" s="492"/>
      <c r="C199" s="493"/>
      <c r="D199" s="493"/>
      <c r="E199" s="493"/>
      <c r="F199" s="493"/>
      <c r="G199" s="493"/>
      <c r="H199" s="493"/>
      <c r="I199" s="493"/>
      <c r="J199" s="493"/>
      <c r="K199" s="493"/>
      <c r="L199" s="493"/>
      <c r="M199" s="389"/>
      <c r="N199" s="326"/>
      <c r="R199" s="416"/>
      <c r="S199" s="70"/>
      <c r="T199" s="70"/>
      <c r="V199" s="416"/>
      <c r="X199" s="416"/>
      <c r="Z199" s="70"/>
      <c r="AB199" s="70"/>
    </row>
    <row r="200" spans="2:28" x14ac:dyDescent="0.2">
      <c r="B200" s="492"/>
      <c r="C200" s="493"/>
      <c r="D200" s="493"/>
      <c r="E200" s="493"/>
      <c r="F200" s="493"/>
      <c r="G200" s="493"/>
      <c r="H200" s="493"/>
      <c r="I200" s="493"/>
      <c r="J200" s="493"/>
      <c r="K200" s="493"/>
      <c r="L200" s="493"/>
      <c r="M200" s="389"/>
      <c r="N200" s="326"/>
      <c r="R200" s="416"/>
      <c r="S200" s="70"/>
      <c r="T200" s="70"/>
      <c r="V200" s="416"/>
      <c r="X200" s="416"/>
      <c r="Z200" s="70"/>
      <c r="AB200" s="70"/>
    </row>
    <row r="201" spans="2:28" x14ac:dyDescent="0.2">
      <c r="B201" s="492"/>
      <c r="C201" s="493"/>
      <c r="D201" s="493"/>
      <c r="E201" s="493"/>
      <c r="F201" s="493"/>
      <c r="G201" s="493"/>
      <c r="H201" s="493"/>
      <c r="I201" s="493"/>
      <c r="J201" s="493"/>
      <c r="K201" s="493"/>
      <c r="L201" s="493"/>
      <c r="M201" s="389"/>
      <c r="N201" s="326"/>
      <c r="R201" s="416"/>
      <c r="S201" s="70"/>
      <c r="T201" s="70"/>
      <c r="V201" s="416"/>
      <c r="X201" s="416"/>
      <c r="Z201" s="70"/>
      <c r="AB201" s="70"/>
    </row>
    <row r="202" spans="2:28" x14ac:dyDescent="0.2">
      <c r="B202" s="492"/>
      <c r="C202" s="493"/>
      <c r="D202" s="493"/>
      <c r="E202" s="493"/>
      <c r="F202" s="493"/>
      <c r="G202" s="493"/>
      <c r="H202" s="493"/>
      <c r="I202" s="493"/>
      <c r="J202" s="493"/>
      <c r="K202" s="493"/>
      <c r="L202" s="493"/>
      <c r="M202" s="389"/>
      <c r="N202" s="326"/>
      <c r="R202" s="416"/>
      <c r="S202" s="70"/>
      <c r="T202" s="70"/>
      <c r="V202" s="416"/>
      <c r="X202" s="416"/>
      <c r="Z202" s="70"/>
      <c r="AB202" s="70"/>
    </row>
    <row r="203" spans="2:28" x14ac:dyDescent="0.2">
      <c r="B203" s="492"/>
      <c r="C203" s="493"/>
      <c r="D203" s="493"/>
      <c r="E203" s="493"/>
      <c r="F203" s="493"/>
      <c r="G203" s="493"/>
      <c r="H203" s="493"/>
      <c r="I203" s="493"/>
      <c r="J203" s="493"/>
      <c r="K203" s="493"/>
      <c r="L203" s="493"/>
      <c r="M203" s="389"/>
      <c r="N203" s="326"/>
      <c r="R203" s="416"/>
      <c r="S203" s="70"/>
      <c r="T203" s="70"/>
      <c r="V203" s="416"/>
      <c r="X203" s="416"/>
      <c r="Z203" s="70"/>
      <c r="AB203" s="70"/>
    </row>
    <row r="204" spans="2:28" x14ac:dyDescent="0.2">
      <c r="B204" s="492"/>
      <c r="C204" s="493"/>
      <c r="D204" s="493"/>
      <c r="E204" s="493"/>
      <c r="F204" s="493"/>
      <c r="G204" s="493"/>
      <c r="H204" s="493"/>
      <c r="I204" s="493"/>
      <c r="J204" s="493"/>
      <c r="K204" s="493"/>
      <c r="L204" s="493"/>
      <c r="M204" s="389"/>
      <c r="N204" s="326"/>
      <c r="R204" s="416"/>
      <c r="S204" s="70"/>
      <c r="T204" s="70"/>
      <c r="V204" s="416"/>
      <c r="X204" s="416"/>
      <c r="Z204" s="70"/>
      <c r="AB204" s="70"/>
    </row>
    <row r="205" spans="2:28" x14ac:dyDescent="0.2">
      <c r="B205" s="492"/>
      <c r="C205" s="493"/>
      <c r="D205" s="493"/>
      <c r="E205" s="493"/>
      <c r="F205" s="493"/>
      <c r="G205" s="493"/>
      <c r="H205" s="493"/>
      <c r="I205" s="493"/>
      <c r="J205" s="493"/>
      <c r="K205" s="493"/>
      <c r="L205" s="493"/>
      <c r="M205" s="389"/>
      <c r="N205" s="326"/>
      <c r="R205" s="416"/>
      <c r="S205" s="70"/>
      <c r="T205" s="70"/>
      <c r="V205" s="416"/>
      <c r="X205" s="416"/>
      <c r="Z205" s="70"/>
      <c r="AB205" s="70"/>
    </row>
    <row r="206" spans="2:28" x14ac:dyDescent="0.2">
      <c r="B206" s="492"/>
      <c r="C206" s="493"/>
      <c r="D206" s="493"/>
      <c r="E206" s="493"/>
      <c r="F206" s="493"/>
      <c r="G206" s="493"/>
      <c r="H206" s="493"/>
      <c r="I206" s="493"/>
      <c r="J206" s="493"/>
      <c r="K206" s="493"/>
      <c r="L206" s="493"/>
      <c r="M206" s="389"/>
      <c r="N206" s="326"/>
      <c r="R206" s="416"/>
      <c r="S206" s="70"/>
      <c r="T206" s="70"/>
      <c r="V206" s="416"/>
      <c r="X206" s="416"/>
      <c r="Z206" s="70"/>
      <c r="AB206" s="70"/>
    </row>
    <row r="207" spans="2:28" x14ac:dyDescent="0.2">
      <c r="B207" s="492"/>
      <c r="C207" s="493"/>
      <c r="D207" s="493"/>
      <c r="E207" s="493"/>
      <c r="F207" s="493"/>
      <c r="G207" s="493"/>
      <c r="H207" s="493"/>
      <c r="I207" s="493"/>
      <c r="J207" s="493"/>
      <c r="K207" s="493"/>
      <c r="L207" s="493"/>
      <c r="M207" s="389"/>
      <c r="N207" s="326"/>
      <c r="R207" s="416"/>
      <c r="S207" s="70"/>
      <c r="T207" s="70"/>
      <c r="V207" s="416"/>
      <c r="X207" s="416"/>
      <c r="Z207" s="70"/>
      <c r="AB207" s="70"/>
    </row>
    <row r="208" spans="2:28" ht="12.75" hidden="1" customHeight="1" outlineLevel="1" x14ac:dyDescent="0.2">
      <c r="B208" s="492"/>
      <c r="C208" s="493"/>
      <c r="D208" s="493"/>
      <c r="E208" s="493"/>
      <c r="F208" s="493"/>
      <c r="G208" s="493"/>
      <c r="H208" s="493"/>
      <c r="I208" s="493"/>
      <c r="J208" s="493"/>
      <c r="K208" s="493"/>
      <c r="L208" s="493"/>
      <c r="M208" s="386"/>
      <c r="N208" s="326"/>
      <c r="R208" s="416"/>
      <c r="S208" s="70"/>
      <c r="T208" s="70"/>
      <c r="V208" s="416"/>
      <c r="X208" s="416"/>
      <c r="Z208" s="70"/>
      <c r="AB208" s="70"/>
    </row>
    <row r="209" spans="2:28" ht="12.75" hidden="1" customHeight="1" outlineLevel="1" x14ac:dyDescent="0.2">
      <c r="B209" s="492"/>
      <c r="C209" s="493"/>
      <c r="D209" s="493"/>
      <c r="E209" s="493"/>
      <c r="F209" s="493"/>
      <c r="G209" s="493"/>
      <c r="H209" s="493"/>
      <c r="I209" s="493"/>
      <c r="J209" s="493"/>
      <c r="K209" s="493"/>
      <c r="L209" s="493"/>
      <c r="M209" s="386"/>
      <c r="N209" s="326"/>
      <c r="R209" s="416"/>
      <c r="S209" s="70"/>
      <c r="T209" s="70"/>
      <c r="V209" s="416"/>
      <c r="X209" s="416"/>
      <c r="Z209" s="70"/>
      <c r="AB209" s="70"/>
    </row>
    <row r="210" spans="2:28" ht="12.75" hidden="1" customHeight="1" outlineLevel="1" x14ac:dyDescent="0.2">
      <c r="B210" s="492"/>
      <c r="C210" s="493"/>
      <c r="D210" s="493"/>
      <c r="E210" s="493"/>
      <c r="F210" s="493"/>
      <c r="G210" s="493"/>
      <c r="H210" s="493"/>
      <c r="I210" s="493"/>
      <c r="J210" s="493"/>
      <c r="K210" s="493"/>
      <c r="L210" s="493"/>
      <c r="M210" s="387"/>
      <c r="N210" s="326"/>
      <c r="R210" s="416"/>
      <c r="S210" s="70"/>
      <c r="T210" s="70"/>
      <c r="V210" s="416"/>
      <c r="X210" s="416"/>
      <c r="Z210" s="70"/>
      <c r="AB210" s="70"/>
    </row>
    <row r="211" spans="2:28" ht="12.75" hidden="1" customHeight="1" outlineLevel="1" x14ac:dyDescent="0.2">
      <c r="B211" s="492"/>
      <c r="C211" s="493"/>
      <c r="D211" s="493"/>
      <c r="E211" s="493"/>
      <c r="F211" s="493"/>
      <c r="G211" s="493"/>
      <c r="H211" s="493"/>
      <c r="I211" s="493"/>
      <c r="J211" s="493"/>
      <c r="K211" s="493"/>
      <c r="L211" s="493"/>
      <c r="M211" s="386"/>
      <c r="N211" s="326"/>
      <c r="R211" s="416"/>
      <c r="S211" s="70"/>
      <c r="T211" s="70"/>
      <c r="V211" s="416"/>
      <c r="X211" s="416"/>
      <c r="Z211" s="70"/>
      <c r="AB211" s="70"/>
    </row>
    <row r="212" spans="2:28" ht="12.75" hidden="1" customHeight="1" outlineLevel="1" x14ac:dyDescent="0.2">
      <c r="B212" s="492"/>
      <c r="C212" s="493"/>
      <c r="D212" s="493"/>
      <c r="E212" s="493"/>
      <c r="F212" s="493"/>
      <c r="G212" s="493"/>
      <c r="H212" s="493"/>
      <c r="I212" s="493"/>
      <c r="J212" s="493"/>
      <c r="K212" s="493"/>
      <c r="L212" s="493"/>
      <c r="M212" s="386"/>
      <c r="N212" s="326"/>
      <c r="R212" s="416"/>
      <c r="S212" s="70"/>
      <c r="T212" s="70"/>
      <c r="V212" s="416"/>
      <c r="X212" s="416"/>
      <c r="Z212" s="70"/>
      <c r="AB212" s="70"/>
    </row>
    <row r="213" spans="2:28" ht="12.75" hidden="1" customHeight="1" outlineLevel="1" x14ac:dyDescent="0.2">
      <c r="B213" s="492"/>
      <c r="C213" s="493"/>
      <c r="D213" s="493"/>
      <c r="E213" s="493"/>
      <c r="F213" s="493"/>
      <c r="G213" s="493"/>
      <c r="H213" s="493"/>
      <c r="I213" s="493"/>
      <c r="J213" s="493"/>
      <c r="K213" s="493"/>
      <c r="L213" s="493"/>
      <c r="M213" s="386"/>
      <c r="N213" s="326"/>
      <c r="R213" s="416"/>
      <c r="S213" s="70"/>
      <c r="T213" s="70"/>
      <c r="V213" s="416"/>
      <c r="X213" s="416"/>
      <c r="Z213" s="70"/>
      <c r="AB213" s="70"/>
    </row>
    <row r="214" spans="2:28" ht="12.75" hidden="1" customHeight="1" outlineLevel="1" x14ac:dyDescent="0.2">
      <c r="B214" s="492"/>
      <c r="C214" s="493"/>
      <c r="D214" s="493"/>
      <c r="E214" s="493"/>
      <c r="F214" s="493"/>
      <c r="G214" s="493"/>
      <c r="H214" s="493"/>
      <c r="I214" s="493"/>
      <c r="J214" s="493"/>
      <c r="K214" s="493"/>
      <c r="L214" s="493"/>
      <c r="M214" s="387"/>
      <c r="N214" s="326"/>
      <c r="R214" s="416"/>
      <c r="S214" s="70"/>
      <c r="T214" s="70"/>
      <c r="V214" s="416"/>
      <c r="X214" s="416"/>
      <c r="Z214" s="70"/>
      <c r="AB214" s="70"/>
    </row>
    <row r="215" spans="2:28" ht="12.75" hidden="1" customHeight="1" outlineLevel="1" x14ac:dyDescent="0.2">
      <c r="B215" s="492"/>
      <c r="C215" s="493"/>
      <c r="D215" s="493"/>
      <c r="E215" s="493"/>
      <c r="F215" s="493"/>
      <c r="G215" s="493"/>
      <c r="H215" s="493"/>
      <c r="I215" s="493"/>
      <c r="J215" s="493"/>
      <c r="K215" s="493"/>
      <c r="L215" s="493"/>
      <c r="M215" s="386"/>
      <c r="N215" s="326"/>
      <c r="R215" s="416"/>
      <c r="S215" s="70"/>
      <c r="T215" s="70"/>
      <c r="V215" s="416"/>
      <c r="X215" s="416"/>
      <c r="Z215" s="70"/>
      <c r="AB215" s="70"/>
    </row>
    <row r="216" spans="2:28" ht="12.75" hidden="1" customHeight="1" outlineLevel="1" x14ac:dyDescent="0.2">
      <c r="B216" s="492"/>
      <c r="C216" s="493"/>
      <c r="D216" s="493"/>
      <c r="E216" s="493"/>
      <c r="F216" s="493"/>
      <c r="G216" s="493"/>
      <c r="H216" s="493"/>
      <c r="I216" s="493"/>
      <c r="J216" s="493"/>
      <c r="K216" s="493"/>
      <c r="L216" s="493"/>
      <c r="M216" s="387"/>
      <c r="N216" s="326"/>
      <c r="R216" s="416"/>
      <c r="S216" s="70"/>
      <c r="T216" s="70"/>
      <c r="V216" s="416"/>
      <c r="X216" s="416"/>
      <c r="Z216" s="70"/>
      <c r="AB216" s="70"/>
    </row>
    <row r="217" spans="2:28" ht="13.5" hidden="1" customHeight="1" outlineLevel="1" thickBot="1" x14ac:dyDescent="0.25">
      <c r="B217" s="494"/>
      <c r="C217" s="495"/>
      <c r="D217" s="495"/>
      <c r="E217" s="495"/>
      <c r="F217" s="495"/>
      <c r="G217" s="495"/>
      <c r="H217" s="495"/>
      <c r="I217" s="495"/>
      <c r="J217" s="495"/>
      <c r="K217" s="495"/>
      <c r="L217" s="495"/>
      <c r="M217" s="388"/>
      <c r="N217" s="327"/>
      <c r="R217" s="417"/>
      <c r="S217" s="70"/>
      <c r="T217" s="70"/>
      <c r="V217" s="417"/>
      <c r="X217" s="417"/>
      <c r="Z217" s="70"/>
      <c r="AB217" s="70"/>
    </row>
    <row r="218" spans="2:28" ht="13.5" collapsed="1" thickBot="1" x14ac:dyDescent="0.25">
      <c r="B218" s="32"/>
      <c r="C218" s="32"/>
      <c r="D218" s="103"/>
      <c r="E218" s="110"/>
      <c r="F218" s="110"/>
      <c r="G218" s="111"/>
      <c r="H218" s="112"/>
      <c r="I218" s="29"/>
      <c r="J218" s="111"/>
      <c r="K218" s="111"/>
      <c r="L218" s="418" t="s">
        <v>102</v>
      </c>
      <c r="N218" s="113">
        <f>SUM(N193:N217)</f>
        <v>0</v>
      </c>
      <c r="Q218" s="29"/>
      <c r="R218" s="335">
        <f>SUM(R193:R217)</f>
        <v>0</v>
      </c>
      <c r="S218" s="100"/>
      <c r="T218" s="100"/>
      <c r="U218" s="29"/>
      <c r="V218" s="335">
        <f>SUM(V193:V217)</f>
        <v>0</v>
      </c>
      <c r="W218" s="29"/>
      <c r="X218" s="335">
        <f>SUM(X193:X217)</f>
        <v>0</v>
      </c>
      <c r="Z218" s="100"/>
      <c r="AA218" s="29"/>
      <c r="AB218" s="100"/>
    </row>
    <row r="219" spans="2:28" ht="13.5" thickBot="1" x14ac:dyDescent="0.25">
      <c r="B219" s="32"/>
      <c r="C219" s="32"/>
      <c r="D219" s="103"/>
      <c r="E219" s="110"/>
      <c r="F219" s="110"/>
      <c r="G219" s="111"/>
      <c r="H219" s="112"/>
      <c r="I219" s="29"/>
      <c r="O219" s="100"/>
      <c r="P219" s="100"/>
      <c r="S219" s="100"/>
      <c r="T219" s="100"/>
      <c r="U219" s="100"/>
      <c r="W219" s="100"/>
      <c r="Z219" s="100"/>
      <c r="AA219" s="100"/>
      <c r="AB219" s="100"/>
    </row>
    <row r="220" spans="2:28" ht="15.75" thickBot="1" x14ac:dyDescent="0.3">
      <c r="B220" s="32"/>
      <c r="C220" s="32"/>
      <c r="D220" s="103"/>
      <c r="E220" s="110"/>
      <c r="F220" s="110"/>
      <c r="G220" s="111"/>
      <c r="H220" s="112"/>
      <c r="I220" s="112"/>
      <c r="J220" s="548" t="s">
        <v>224</v>
      </c>
      <c r="K220" s="549"/>
      <c r="L220" s="550"/>
      <c r="M220" s="137"/>
      <c r="N220" s="94">
        <f>K231</f>
        <v>0</v>
      </c>
      <c r="O220" s="111"/>
      <c r="P220" s="29"/>
      <c r="Q220" s="29"/>
      <c r="R220" s="400">
        <f>K237</f>
        <v>0</v>
      </c>
      <c r="S220" s="29"/>
      <c r="T220" s="29"/>
      <c r="U220" s="29"/>
      <c r="V220" s="400">
        <f>V237</f>
        <v>0</v>
      </c>
      <c r="W220" s="29"/>
      <c r="X220" s="400">
        <f>X237</f>
        <v>0</v>
      </c>
      <c r="Z220" s="29"/>
      <c r="AA220" s="29"/>
      <c r="AB220" s="29"/>
    </row>
    <row r="221" spans="2:28" ht="15" customHeight="1" thickBot="1" x14ac:dyDescent="0.25">
      <c r="B221" s="538" t="s">
        <v>128</v>
      </c>
      <c r="C221" s="539"/>
      <c r="D221" s="539"/>
      <c r="E221" s="539"/>
      <c r="F221" s="539"/>
      <c r="G221" s="539"/>
      <c r="H221" s="539"/>
      <c r="I221" s="539"/>
      <c r="J221" s="539"/>
      <c r="K221" s="50" t="s">
        <v>127</v>
      </c>
      <c r="L221" s="111"/>
      <c r="O221" s="41"/>
      <c r="P221" s="29"/>
      <c r="Q221" s="29"/>
      <c r="R221" s="29"/>
      <c r="S221" s="29"/>
      <c r="T221" s="29"/>
      <c r="U221" s="29"/>
      <c r="V221" s="29"/>
      <c r="W221" s="29"/>
      <c r="X221" s="29"/>
      <c r="Z221" s="29"/>
      <c r="AA221" s="29"/>
      <c r="AB221" s="29"/>
    </row>
    <row r="222" spans="2:28" ht="15" customHeight="1" x14ac:dyDescent="0.2">
      <c r="B222" s="540" t="s">
        <v>129</v>
      </c>
      <c r="C222" s="541"/>
      <c r="D222" s="541"/>
      <c r="E222" s="541"/>
      <c r="F222" s="541"/>
      <c r="G222" s="541"/>
      <c r="H222" s="541"/>
      <c r="I222" s="541"/>
      <c r="J222" s="541"/>
      <c r="K222" s="49">
        <f>N38</f>
        <v>0</v>
      </c>
      <c r="L222" s="330" t="str">
        <f>IFERROR($K$222/$K$229, "")</f>
        <v/>
      </c>
      <c r="O222" s="42"/>
      <c r="P222" s="29"/>
      <c r="Q222" s="29"/>
      <c r="R222" s="29"/>
      <c r="S222" s="29"/>
      <c r="T222" s="29"/>
      <c r="U222" s="29"/>
      <c r="V222" s="29"/>
      <c r="W222" s="29"/>
      <c r="X222" s="29"/>
      <c r="Z222" s="29"/>
      <c r="AA222" s="29"/>
      <c r="AB222" s="29"/>
    </row>
    <row r="223" spans="2:28" ht="15" customHeight="1" x14ac:dyDescent="0.2">
      <c r="B223" s="542" t="s">
        <v>130</v>
      </c>
      <c r="C223" s="543"/>
      <c r="D223" s="543"/>
      <c r="E223" s="543"/>
      <c r="F223" s="543"/>
      <c r="G223" s="543"/>
      <c r="H223" s="543"/>
      <c r="I223" s="543"/>
      <c r="J223" s="543"/>
      <c r="K223" s="45">
        <f>N68</f>
        <v>0</v>
      </c>
      <c r="L223" s="330" t="str">
        <f>IFERROR($K$223/$K$229,"")</f>
        <v/>
      </c>
      <c r="O223" s="42"/>
      <c r="P223" s="29"/>
      <c r="Q223" s="29"/>
      <c r="R223" s="29"/>
      <c r="S223" s="29"/>
      <c r="T223" s="29"/>
      <c r="U223" s="29"/>
      <c r="V223" s="29"/>
      <c r="W223" s="29"/>
      <c r="X223" s="29"/>
      <c r="Z223" s="29"/>
      <c r="AA223" s="29"/>
      <c r="AB223" s="29"/>
    </row>
    <row r="224" spans="2:28" ht="15" customHeight="1" x14ac:dyDescent="0.2">
      <c r="B224" s="542" t="s">
        <v>108</v>
      </c>
      <c r="C224" s="543"/>
      <c r="D224" s="543"/>
      <c r="E224" s="543"/>
      <c r="F224" s="543"/>
      <c r="G224" s="543"/>
      <c r="H224" s="543"/>
      <c r="I224" s="543"/>
      <c r="J224" s="543"/>
      <c r="K224" s="45">
        <f>N98</f>
        <v>0</v>
      </c>
      <c r="L224" s="330" t="str">
        <f>IFERROR($K$224/$K$229,"")</f>
        <v/>
      </c>
      <c r="O224" s="42"/>
      <c r="P224" s="29"/>
      <c r="Q224" s="29"/>
      <c r="R224" s="29"/>
      <c r="S224" s="29"/>
      <c r="T224" s="29"/>
      <c r="U224" s="29"/>
      <c r="V224" s="29"/>
      <c r="W224" s="29"/>
      <c r="X224" s="29"/>
      <c r="Z224" s="29"/>
      <c r="AA224" s="29"/>
      <c r="AB224" s="29"/>
    </row>
    <row r="225" spans="2:28" ht="15" customHeight="1" x14ac:dyDescent="0.2">
      <c r="B225" s="542" t="s">
        <v>203</v>
      </c>
      <c r="C225" s="543"/>
      <c r="D225" s="543"/>
      <c r="E225" s="543"/>
      <c r="F225" s="543"/>
      <c r="G225" s="543"/>
      <c r="H225" s="543"/>
      <c r="I225" s="543"/>
      <c r="J225" s="543"/>
      <c r="K225" s="45">
        <f>N128</f>
        <v>0</v>
      </c>
      <c r="L225" s="330" t="str">
        <f>IFERROR($K$225/$K$229,"")</f>
        <v/>
      </c>
      <c r="O225" s="42"/>
      <c r="P225" s="29"/>
      <c r="Q225" s="29"/>
      <c r="R225" s="29"/>
      <c r="S225" s="29"/>
      <c r="T225" s="29"/>
      <c r="U225" s="29"/>
      <c r="V225" s="29"/>
      <c r="W225" s="29"/>
      <c r="X225" s="29"/>
      <c r="Z225" s="29"/>
      <c r="AA225" s="29"/>
      <c r="AB225" s="29"/>
    </row>
    <row r="226" spans="2:28" ht="15" customHeight="1" x14ac:dyDescent="0.2">
      <c r="B226" s="542" t="s">
        <v>122</v>
      </c>
      <c r="C226" s="543"/>
      <c r="D226" s="543"/>
      <c r="E226" s="543"/>
      <c r="F226" s="543"/>
      <c r="G226" s="543"/>
      <c r="H226" s="543"/>
      <c r="I226" s="543"/>
      <c r="J226" s="543"/>
      <c r="K226" s="153">
        <f>N158</f>
        <v>0</v>
      </c>
      <c r="L226" s="330" t="str">
        <f>IFERROR($K$226/$K$229,"")</f>
        <v/>
      </c>
      <c r="O226" s="42"/>
      <c r="P226" s="29"/>
      <c r="Q226" s="29"/>
      <c r="R226" s="29"/>
      <c r="S226" s="29"/>
      <c r="T226" s="29"/>
      <c r="U226" s="29"/>
      <c r="V226" s="29"/>
      <c r="W226" s="29"/>
      <c r="X226" s="29"/>
      <c r="Z226" s="29"/>
      <c r="AA226" s="29"/>
      <c r="AB226" s="29"/>
    </row>
    <row r="227" spans="2:28" ht="15" customHeight="1" thickBot="1" x14ac:dyDescent="0.25">
      <c r="B227" s="544" t="s">
        <v>124</v>
      </c>
      <c r="C227" s="545"/>
      <c r="D227" s="545"/>
      <c r="E227" s="545"/>
      <c r="F227" s="545"/>
      <c r="G227" s="545"/>
      <c r="H227" s="545"/>
      <c r="I227" s="545"/>
      <c r="J227" s="545"/>
      <c r="K227" s="90">
        <f>N188</f>
        <v>0</v>
      </c>
      <c r="L227" s="330" t="str">
        <f>IFERROR($K$227/$K$229,"")</f>
        <v/>
      </c>
      <c r="O227" s="42"/>
      <c r="P227" s="29"/>
      <c r="Q227" s="29"/>
      <c r="R227" s="29"/>
      <c r="S227" s="29"/>
      <c r="T227" s="29"/>
      <c r="U227" s="29"/>
      <c r="V227" s="29"/>
      <c r="W227" s="29"/>
      <c r="X227" s="29"/>
      <c r="Z227" s="29"/>
      <c r="AA227" s="29"/>
      <c r="AB227" s="29"/>
    </row>
    <row r="228" spans="2:28" ht="15" customHeight="1" thickBot="1" x14ac:dyDescent="0.25">
      <c r="B228" s="89"/>
      <c r="C228" s="89"/>
      <c r="D228" s="89"/>
      <c r="E228" s="89"/>
      <c r="F228" s="89"/>
      <c r="G228" s="89"/>
      <c r="H228" s="89"/>
      <c r="I228" s="89"/>
      <c r="J228" s="89"/>
      <c r="K228" s="42"/>
      <c r="L228" s="331"/>
      <c r="O228" s="42"/>
      <c r="P228" s="29"/>
      <c r="Q228" s="29"/>
      <c r="R228" s="29"/>
      <c r="S228" s="29"/>
      <c r="T228" s="29"/>
      <c r="U228" s="29"/>
      <c r="V228" s="29"/>
      <c r="W228" s="29"/>
      <c r="X228" s="29"/>
      <c r="Z228" s="29"/>
      <c r="AA228" s="29"/>
      <c r="AB228" s="29"/>
    </row>
    <row r="229" spans="2:28" ht="15.75" customHeight="1" thickBot="1" x14ac:dyDescent="0.25">
      <c r="B229" s="546" t="s">
        <v>66</v>
      </c>
      <c r="C229" s="547"/>
      <c r="D229" s="547"/>
      <c r="E229" s="547"/>
      <c r="F229" s="547"/>
      <c r="G229" s="547"/>
      <c r="H229" s="547"/>
      <c r="I229" s="547"/>
      <c r="J229" s="547"/>
      <c r="K229" s="94">
        <f>SUM(K222:K227)</f>
        <v>0</v>
      </c>
      <c r="L229" s="330" t="str">
        <f>IFERROR($K$229/$K$229,"")</f>
        <v/>
      </c>
      <c r="O229" s="43"/>
      <c r="P229" s="29"/>
      <c r="Q229" s="29"/>
      <c r="R229" s="29"/>
      <c r="S229" s="29"/>
      <c r="T229" s="29"/>
      <c r="U229" s="29"/>
      <c r="V229" s="29"/>
      <c r="W229" s="29"/>
      <c r="X229" s="29"/>
      <c r="Z229" s="29"/>
      <c r="AA229" s="29"/>
      <c r="AB229" s="29"/>
    </row>
    <row r="230" spans="2:28" ht="15" customHeight="1" thickBot="1" x14ac:dyDescent="0.25">
      <c r="B230" s="546" t="s">
        <v>226</v>
      </c>
      <c r="C230" s="547"/>
      <c r="D230" s="547"/>
      <c r="E230" s="547"/>
      <c r="F230" s="547"/>
      <c r="G230" s="547"/>
      <c r="H230" s="547"/>
      <c r="I230" s="547"/>
      <c r="J230" s="547"/>
      <c r="K230" s="94">
        <f>K229-K232</f>
        <v>0</v>
      </c>
      <c r="L230" s="330" t="str">
        <f>IFERROR($K$230/$K$229,"")</f>
        <v/>
      </c>
      <c r="O230" s="111"/>
      <c r="P230" s="29"/>
      <c r="Q230" s="29"/>
      <c r="R230" s="95"/>
      <c r="S230" s="29"/>
      <c r="T230" s="29"/>
      <c r="U230" s="29"/>
      <c r="V230" s="29"/>
      <c r="W230" s="29"/>
      <c r="X230" s="29"/>
      <c r="Z230" s="29"/>
      <c r="AA230" s="29"/>
      <c r="AB230" s="29"/>
    </row>
    <row r="231" spans="2:28" ht="15" customHeight="1" thickBot="1" x14ac:dyDescent="0.25">
      <c r="B231" s="551" t="s">
        <v>224</v>
      </c>
      <c r="C231" s="552"/>
      <c r="D231" s="552"/>
      <c r="E231" s="552"/>
      <c r="F231" s="552"/>
      <c r="G231" s="552"/>
      <c r="H231" s="552"/>
      <c r="I231" s="552"/>
      <c r="J231" s="552"/>
      <c r="K231" s="94">
        <f>SUM(P38,P68,P98,P128,P158,P188)</f>
        <v>0</v>
      </c>
      <c r="L231" s="330"/>
      <c r="O231" s="111"/>
      <c r="P231" s="29"/>
      <c r="Q231" s="29"/>
      <c r="R231" s="95"/>
      <c r="S231" s="29"/>
      <c r="T231" s="29"/>
      <c r="U231" s="29"/>
      <c r="V231" s="29"/>
      <c r="W231" s="29"/>
      <c r="X231" s="29"/>
      <c r="Z231" s="29"/>
      <c r="AA231" s="29"/>
      <c r="AB231" s="29"/>
    </row>
    <row r="232" spans="2:28" ht="15" customHeight="1" thickBot="1" x14ac:dyDescent="0.25">
      <c r="B232" s="546" t="s">
        <v>131</v>
      </c>
      <c r="C232" s="547"/>
      <c r="D232" s="547"/>
      <c r="E232" s="547"/>
      <c r="F232" s="547"/>
      <c r="G232" s="547"/>
      <c r="H232" s="547"/>
      <c r="I232" s="547"/>
      <c r="J232" s="547"/>
      <c r="K232" s="94">
        <f>N218</f>
        <v>0</v>
      </c>
      <c r="L232" s="330" t="str">
        <f>IFERROR($K$232/$K$229,"")</f>
        <v/>
      </c>
      <c r="N232" s="230" t="s">
        <v>230</v>
      </c>
      <c r="O232" s="111"/>
      <c r="Q232" s="29"/>
      <c r="S232" s="29"/>
      <c r="T232" s="29"/>
      <c r="U232" s="29"/>
      <c r="V232" s="29"/>
      <c r="W232" s="29"/>
      <c r="X232" s="29"/>
      <c r="Z232" s="29"/>
      <c r="AA232" s="29"/>
      <c r="AB232" s="29"/>
    </row>
    <row r="233" spans="2:28" ht="15" customHeight="1" thickBot="1" x14ac:dyDescent="0.25">
      <c r="B233" s="546" t="s">
        <v>132</v>
      </c>
      <c r="C233" s="547"/>
      <c r="D233" s="547"/>
      <c r="E233" s="547"/>
      <c r="F233" s="547"/>
      <c r="G233" s="547"/>
      <c r="H233" s="547"/>
      <c r="I233" s="547"/>
      <c r="J233" s="547"/>
      <c r="K233" s="94">
        <f>MAX(K231-K232,0)</f>
        <v>0</v>
      </c>
      <c r="L233" s="230" t="s">
        <v>73</v>
      </c>
      <c r="O233" s="111"/>
      <c r="Q233" s="29"/>
      <c r="S233" s="29"/>
      <c r="T233" s="29"/>
      <c r="U233" s="29"/>
      <c r="V233" s="29"/>
      <c r="W233" s="29"/>
      <c r="X233" s="29"/>
      <c r="Z233" s="29"/>
      <c r="AA233" s="29"/>
      <c r="AB233" s="29"/>
    </row>
    <row r="234" spans="2:28" ht="15" customHeight="1" thickBot="1" x14ac:dyDescent="0.25">
      <c r="B234" s="144"/>
      <c r="C234" s="144"/>
      <c r="D234" s="144"/>
      <c r="E234" s="144"/>
      <c r="F234" s="144"/>
      <c r="G234" s="144"/>
      <c r="H234" s="144"/>
      <c r="I234" s="144"/>
      <c r="J234" s="144"/>
      <c r="K234" s="43"/>
      <c r="L234" s="111"/>
      <c r="O234" s="111"/>
      <c r="Q234" s="29"/>
      <c r="R234" s="29"/>
      <c r="S234" s="29"/>
      <c r="T234" s="29"/>
      <c r="U234" s="29"/>
      <c r="V234" s="29"/>
      <c r="W234" s="29"/>
      <c r="X234" s="29"/>
      <c r="Z234" s="29"/>
      <c r="AA234" s="29"/>
      <c r="AB234" s="29"/>
    </row>
    <row r="235" spans="2:28" ht="26.25" thickBot="1" x14ac:dyDescent="0.25">
      <c r="B235" s="553" t="s">
        <v>133</v>
      </c>
      <c r="C235" s="554"/>
      <c r="D235" s="554"/>
      <c r="E235" s="554"/>
      <c r="F235" s="554"/>
      <c r="G235" s="554"/>
      <c r="H235" s="554"/>
      <c r="I235" s="554"/>
      <c r="J235" s="554"/>
      <c r="K235" s="154" t="s">
        <v>248</v>
      </c>
      <c r="O235" s="111"/>
      <c r="Q235" s="29"/>
      <c r="S235" s="29"/>
      <c r="T235" s="29"/>
      <c r="U235" s="29"/>
      <c r="V235" s="419" t="s">
        <v>134</v>
      </c>
      <c r="W235" s="29"/>
      <c r="X235" s="419" t="s">
        <v>135</v>
      </c>
      <c r="Z235" s="29"/>
      <c r="AA235" s="29"/>
      <c r="AB235" s="29"/>
    </row>
    <row r="236" spans="2:28" ht="13.5" thickBot="1" x14ac:dyDescent="0.25">
      <c r="B236" s="555" t="s">
        <v>68</v>
      </c>
      <c r="C236" s="556"/>
      <c r="D236" s="556"/>
      <c r="E236" s="556"/>
      <c r="F236" s="556"/>
      <c r="G236" s="556"/>
      <c r="H236" s="556"/>
      <c r="I236" s="556"/>
      <c r="J236" s="556"/>
      <c r="K236" s="94">
        <f>SUM(R38,R68,R98,R128,R158,R188)</f>
        <v>0</v>
      </c>
      <c r="O236" s="111"/>
      <c r="Q236" s="29"/>
      <c r="S236" s="29"/>
      <c r="T236" s="29"/>
      <c r="U236" s="29"/>
      <c r="V236" s="400">
        <f>SUM(V38,V68,V98,V128,V158,V188)</f>
        <v>0</v>
      </c>
      <c r="W236" s="29"/>
      <c r="X236" s="400">
        <f>SUM(X38,X68,X98,X128,X158,X188)</f>
        <v>0</v>
      </c>
      <c r="Z236" s="29"/>
      <c r="AA236" s="29"/>
      <c r="AB236" s="29"/>
    </row>
    <row r="237" spans="2:28" ht="13.5" customHeight="1" thickBot="1" x14ac:dyDescent="0.25">
      <c r="B237" s="557" t="s">
        <v>224</v>
      </c>
      <c r="C237" s="558"/>
      <c r="D237" s="558"/>
      <c r="E237" s="558"/>
      <c r="F237" s="558"/>
      <c r="G237" s="558"/>
      <c r="H237" s="558"/>
      <c r="I237" s="558"/>
      <c r="J237" s="558"/>
      <c r="K237" s="94">
        <f>SUM(S38,S68,S98,S128,S158,S188)</f>
        <v>0</v>
      </c>
      <c r="O237" s="111"/>
      <c r="Q237" s="29"/>
      <c r="S237" s="29"/>
      <c r="T237" s="29"/>
      <c r="U237" s="29"/>
      <c r="V237" s="400">
        <f>SUM(Z38,Z68,Z98,Z128,Z158,Z188)</f>
        <v>0</v>
      </c>
      <c r="W237" s="29"/>
      <c r="X237" s="400">
        <f>SUM(AB38,AB68,AB98,AB128,AB158,AB188)</f>
        <v>0</v>
      </c>
      <c r="Z237" s="29"/>
      <c r="AA237" s="29"/>
      <c r="AB237" s="29"/>
    </row>
    <row r="238" spans="2:28" ht="13.5" customHeight="1" thickBot="1" x14ac:dyDescent="0.25">
      <c r="B238" s="559" t="s">
        <v>204</v>
      </c>
      <c r="C238" s="560"/>
      <c r="D238" s="560"/>
      <c r="E238" s="560"/>
      <c r="F238" s="560"/>
      <c r="G238" s="560"/>
      <c r="H238" s="560"/>
      <c r="I238" s="560"/>
      <c r="J238" s="560"/>
      <c r="K238" s="94">
        <f>R218</f>
        <v>0</v>
      </c>
      <c r="O238" s="111"/>
      <c r="P238" s="123"/>
      <c r="Q238" s="118"/>
      <c r="S238" s="29"/>
      <c r="T238" s="29"/>
      <c r="U238" s="29"/>
      <c r="V238" s="400">
        <f>V218</f>
        <v>0</v>
      </c>
      <c r="W238" s="29"/>
      <c r="X238" s="400">
        <f>X218</f>
        <v>0</v>
      </c>
      <c r="Z238" s="29"/>
      <c r="AA238" s="29"/>
      <c r="AB238" s="29"/>
    </row>
    <row r="239" spans="2:28" ht="13.5" customHeight="1" thickBot="1" x14ac:dyDescent="0.25">
      <c r="B239" s="557" t="s">
        <v>205</v>
      </c>
      <c r="C239" s="558"/>
      <c r="D239" s="558"/>
      <c r="E239" s="558"/>
      <c r="F239" s="558"/>
      <c r="G239" s="558"/>
      <c r="H239" s="558"/>
      <c r="I239" s="558"/>
      <c r="J239" s="558"/>
      <c r="K239" s="94">
        <f>K236-K238</f>
        <v>0</v>
      </c>
      <c r="O239" s="111"/>
      <c r="P239" s="123"/>
      <c r="Q239" s="118"/>
      <c r="S239" s="29"/>
      <c r="T239" s="29"/>
      <c r="U239" s="29"/>
      <c r="V239" s="400">
        <f t="shared" ref="V239" si="56">V236-V238</f>
        <v>0</v>
      </c>
      <c r="W239" s="29"/>
      <c r="X239" s="400">
        <f>X236-X238</f>
        <v>0</v>
      </c>
      <c r="Z239" s="29"/>
      <c r="AA239" s="29"/>
      <c r="AB239" s="29"/>
    </row>
    <row r="240" spans="2:28" x14ac:dyDescent="0.2">
      <c r="B240" s="32"/>
      <c r="C240" s="32"/>
      <c r="D240" s="103"/>
      <c r="E240" s="110"/>
      <c r="F240" s="110"/>
      <c r="G240" s="111"/>
      <c r="H240" s="112"/>
      <c r="I240" s="29"/>
      <c r="J240" s="111"/>
      <c r="K240" s="230" t="s">
        <v>188</v>
      </c>
      <c r="O240" s="111"/>
      <c r="P240" s="29"/>
      <c r="Q240" s="29"/>
      <c r="S240" s="29"/>
      <c r="T240" s="29"/>
      <c r="U240" s="29"/>
      <c r="V240" s="230"/>
      <c r="W240" s="29"/>
      <c r="X240" s="230"/>
      <c r="Z240" s="29"/>
      <c r="AA240" s="29"/>
      <c r="AB240" s="29"/>
    </row>
    <row r="241" spans="1:30" x14ac:dyDescent="0.2">
      <c r="B241" s="44" t="s">
        <v>136</v>
      </c>
      <c r="C241" s="28"/>
      <c r="D241" s="28"/>
      <c r="E241" s="28"/>
      <c r="F241" s="28"/>
      <c r="G241" s="28"/>
      <c r="H241" s="28"/>
      <c r="I241" s="28"/>
      <c r="J241" s="28"/>
      <c r="K241" s="28"/>
      <c r="L241" s="260"/>
      <c r="O241" s="28"/>
      <c r="P241" s="28"/>
      <c r="Q241" s="28"/>
      <c r="S241" s="28"/>
      <c r="T241" s="28"/>
      <c r="U241" s="28"/>
      <c r="W241" s="28"/>
      <c r="X241" s="29"/>
      <c r="Z241" s="28"/>
      <c r="AA241" s="28"/>
      <c r="AB241" s="28"/>
      <c r="AC241" s="28"/>
      <c r="AD241" s="28"/>
    </row>
    <row r="242" spans="1:30" x14ac:dyDescent="0.2">
      <c r="B242" s="44"/>
      <c r="C242" s="28"/>
      <c r="D242" s="28"/>
      <c r="E242" s="28"/>
      <c r="F242" s="28"/>
      <c r="G242" s="28"/>
      <c r="H242" s="28"/>
      <c r="I242" s="28"/>
      <c r="J242" s="28"/>
      <c r="K242" s="28"/>
      <c r="L242" s="260"/>
      <c r="O242" s="329"/>
      <c r="P242" s="329"/>
      <c r="Q242" s="28"/>
      <c r="S242" s="28"/>
      <c r="T242" s="28"/>
      <c r="U242" s="28"/>
      <c r="W242" s="28"/>
      <c r="X242" s="29"/>
      <c r="Z242" s="28"/>
      <c r="AA242" s="28"/>
      <c r="AB242" s="28"/>
      <c r="AC242" s="28"/>
      <c r="AD242" s="28"/>
    </row>
    <row r="243" spans="1:30" ht="143.25" customHeight="1" x14ac:dyDescent="0.2">
      <c r="B243" s="535"/>
      <c r="C243" s="536"/>
      <c r="D243" s="536"/>
      <c r="E243" s="536"/>
      <c r="F243" s="536"/>
      <c r="G243" s="536"/>
      <c r="H243" s="536"/>
      <c r="I243" s="536"/>
      <c r="J243" s="536"/>
      <c r="K243" s="537"/>
      <c r="L243" s="328"/>
      <c r="M243" s="328"/>
      <c r="O243" s="318"/>
      <c r="Q243" s="329"/>
      <c r="S243" s="329"/>
      <c r="T243" s="329"/>
      <c r="U243" s="329"/>
      <c r="W243" s="329"/>
      <c r="X243" s="29"/>
      <c r="Z243" s="329"/>
      <c r="AA243" s="329"/>
      <c r="AB243" s="329"/>
    </row>
    <row r="244" spans="1:30" x14ac:dyDescent="0.2">
      <c r="B244" s="114"/>
      <c r="C244" s="114"/>
      <c r="D244" s="114"/>
      <c r="E244" s="114"/>
      <c r="F244" s="114"/>
      <c r="G244" s="114"/>
      <c r="H244" s="114"/>
      <c r="I244" s="114"/>
      <c r="J244" s="114"/>
      <c r="K244" s="114"/>
      <c r="L244" s="114"/>
      <c r="M244" s="261"/>
      <c r="O244" s="318"/>
      <c r="P244" s="115"/>
      <c r="Q244" s="115"/>
      <c r="S244" s="115"/>
      <c r="T244" s="115"/>
      <c r="U244" s="115"/>
      <c r="W244" s="115"/>
      <c r="X244" s="29"/>
      <c r="Z244" s="115"/>
      <c r="AA244" s="115"/>
      <c r="AB244" s="115"/>
    </row>
    <row r="245" spans="1:30" x14ac:dyDescent="0.2">
      <c r="B245" s="29"/>
      <c r="C245" s="29"/>
      <c r="D245" s="29"/>
      <c r="E245" s="29"/>
      <c r="F245" s="29"/>
      <c r="N245" s="111"/>
      <c r="P245" s="29"/>
      <c r="Q245" s="29"/>
      <c r="S245" s="29"/>
      <c r="T245" s="29"/>
      <c r="U245" s="29"/>
      <c r="V245" s="29"/>
      <c r="W245" s="29"/>
      <c r="X245" s="29"/>
      <c r="Z245" s="29"/>
      <c r="AA245" s="29"/>
      <c r="AB245" s="29"/>
    </row>
    <row r="246" spans="1:30" hidden="1" x14ac:dyDescent="0.2">
      <c r="A246"/>
      <c r="B246" s="28"/>
      <c r="C246" s="28"/>
      <c r="D246" s="28"/>
      <c r="E246" s="28"/>
      <c r="F246" s="28"/>
      <c r="G246" s="28"/>
      <c r="H246" s="28"/>
      <c r="I246" s="28"/>
      <c r="J246" s="28"/>
      <c r="K246" s="28"/>
      <c r="L246" s="28"/>
      <c r="M246" s="260"/>
      <c r="N246" s="260"/>
      <c r="O246" s="28"/>
      <c r="P246" s="28"/>
      <c r="Q246"/>
      <c r="R246" s="29"/>
      <c r="S246"/>
      <c r="T246"/>
      <c r="U246"/>
      <c r="V246" s="29"/>
      <c r="W246"/>
      <c r="X246" s="28"/>
      <c r="Y246"/>
      <c r="Z246"/>
      <c r="AA246"/>
      <c r="AB246"/>
      <c r="AC246"/>
      <c r="AD246"/>
    </row>
    <row r="247" spans="1:30" hidden="1" x14ac:dyDescent="0.2">
      <c r="A247"/>
      <c r="B247" s="28"/>
      <c r="C247" s="28"/>
      <c r="D247" s="28"/>
      <c r="E247" s="28"/>
      <c r="F247" s="28"/>
      <c r="G247" s="28"/>
      <c r="H247" s="28"/>
      <c r="I247" s="28"/>
      <c r="J247" s="28"/>
      <c r="K247" s="28"/>
      <c r="L247" s="28"/>
      <c r="M247" s="260"/>
      <c r="N247" s="260"/>
      <c r="O247" s="28"/>
      <c r="P247" s="28"/>
      <c r="Q247"/>
      <c r="R247" s="29"/>
      <c r="S247"/>
      <c r="T247"/>
      <c r="U247"/>
      <c r="V247" s="29"/>
      <c r="W247"/>
      <c r="X247" s="28"/>
      <c r="Y247"/>
      <c r="Z247"/>
      <c r="AA247"/>
      <c r="AB247"/>
      <c r="AC247"/>
      <c r="AD247"/>
    </row>
    <row r="248" spans="1:30" hidden="1" x14ac:dyDescent="0.2">
      <c r="A248"/>
      <c r="B248" s="28"/>
      <c r="C248" s="28"/>
      <c r="D248" s="28"/>
      <c r="E248" s="28"/>
      <c r="F248" s="28"/>
      <c r="G248" s="28"/>
      <c r="H248" s="28"/>
      <c r="I248" s="28"/>
      <c r="J248" s="28"/>
      <c r="K248" s="28"/>
      <c r="L248" s="28"/>
      <c r="M248" s="260"/>
      <c r="N248" s="318"/>
      <c r="O248" s="28"/>
      <c r="P248" s="28"/>
      <c r="Q248"/>
      <c r="R248" s="118"/>
      <c r="S248"/>
      <c r="T248"/>
      <c r="U248"/>
      <c r="V248" s="29"/>
      <c r="W248"/>
      <c r="X248" s="329"/>
      <c r="Y248"/>
      <c r="Z248"/>
      <c r="AA248"/>
      <c r="AB248"/>
      <c r="AC248"/>
      <c r="AD248"/>
    </row>
    <row r="249" spans="1:30" hidden="1" x14ac:dyDescent="0.2">
      <c r="A249"/>
      <c r="B249" s="28"/>
      <c r="C249" s="28"/>
      <c r="D249" s="28"/>
      <c r="E249" s="28"/>
      <c r="F249" s="28"/>
      <c r="G249" s="28"/>
      <c r="H249" s="28"/>
      <c r="I249" s="28"/>
      <c r="J249" s="28"/>
      <c r="K249" s="28"/>
      <c r="L249" s="28"/>
      <c r="M249" s="260"/>
      <c r="N249" s="114"/>
      <c r="O249" s="28"/>
      <c r="P249" s="28"/>
      <c r="Q249"/>
      <c r="R249" s="118"/>
      <c r="S249"/>
      <c r="T249"/>
      <c r="U249"/>
      <c r="V249" s="29"/>
      <c r="W249"/>
      <c r="X249" s="115"/>
      <c r="Y249"/>
      <c r="Z249"/>
      <c r="AA249"/>
      <c r="AB249"/>
      <c r="AC249"/>
      <c r="AD249"/>
    </row>
    <row r="250" spans="1:30" hidden="1" x14ac:dyDescent="0.2">
      <c r="A250"/>
      <c r="B250" s="28"/>
      <c r="C250" s="28"/>
      <c r="D250" s="28"/>
      <c r="E250" s="28"/>
      <c r="F250" s="28"/>
      <c r="G250" s="28"/>
      <c r="H250" s="28"/>
      <c r="I250" s="28"/>
      <c r="J250" s="28"/>
      <c r="K250" s="28"/>
      <c r="L250" s="28"/>
      <c r="M250" s="260"/>
      <c r="O250" s="28"/>
      <c r="P250" s="28"/>
      <c r="Q250"/>
      <c r="R250" s="29"/>
      <c r="S250"/>
      <c r="T250"/>
      <c r="U250"/>
      <c r="V250" s="29"/>
      <c r="W250"/>
      <c r="X250" s="29"/>
      <c r="Y250"/>
      <c r="Z250"/>
      <c r="AA250"/>
      <c r="AB250"/>
      <c r="AC250"/>
      <c r="AD250"/>
    </row>
    <row r="251" spans="1:30" hidden="1" x14ac:dyDescent="0.2">
      <c r="A251"/>
      <c r="B251" s="28"/>
      <c r="C251" s="28"/>
      <c r="D251" s="28"/>
      <c r="E251" s="28"/>
      <c r="F251" s="28"/>
      <c r="G251" s="28"/>
      <c r="H251" s="28"/>
      <c r="I251" s="28"/>
      <c r="J251" s="28"/>
      <c r="K251" s="28"/>
      <c r="L251" s="28"/>
      <c r="M251" s="260"/>
      <c r="N251" s="28"/>
      <c r="O251" s="28"/>
      <c r="P251" s="28"/>
      <c r="Q251"/>
      <c r="R251" s="28"/>
      <c r="S251"/>
      <c r="T251"/>
      <c r="U251"/>
      <c r="V251" s="28"/>
      <c r="W251"/>
      <c r="X251"/>
      <c r="Y251"/>
      <c r="Z251"/>
      <c r="AA251"/>
      <c r="AB251"/>
      <c r="AC251"/>
      <c r="AD251"/>
    </row>
    <row r="252" spans="1:30" hidden="1" x14ac:dyDescent="0.2">
      <c r="A252"/>
      <c r="B252" s="28"/>
      <c r="C252" s="28"/>
      <c r="D252" s="28"/>
      <c r="E252" s="28"/>
      <c r="F252" s="28"/>
      <c r="G252" s="28"/>
      <c r="H252" s="28"/>
      <c r="I252" s="28"/>
      <c r="J252" s="28"/>
      <c r="K252" s="28"/>
      <c r="L252" s="28"/>
      <c r="M252" s="260"/>
      <c r="N252" s="28"/>
      <c r="O252" s="28"/>
      <c r="P252" s="28"/>
      <c r="Q252"/>
      <c r="R252" s="28"/>
      <c r="S252"/>
      <c r="T252"/>
      <c r="U252"/>
      <c r="V252" s="28"/>
      <c r="W252"/>
      <c r="X252"/>
      <c r="Y252"/>
      <c r="Z252"/>
      <c r="AA252"/>
      <c r="AB252"/>
      <c r="AC252"/>
      <c r="AD252"/>
    </row>
    <row r="253" spans="1:30" hidden="1" x14ac:dyDescent="0.2">
      <c r="A253"/>
      <c r="B253" s="28"/>
      <c r="C253" s="28"/>
      <c r="D253" s="28"/>
      <c r="E253" s="28"/>
      <c r="F253" s="28"/>
      <c r="G253" s="28"/>
      <c r="H253" s="28"/>
      <c r="I253" s="28"/>
      <c r="J253" s="28"/>
      <c r="K253" s="28"/>
      <c r="L253" s="28"/>
      <c r="M253" s="260"/>
      <c r="N253" s="28"/>
      <c r="O253" s="28"/>
      <c r="P253" s="28"/>
      <c r="Q253"/>
      <c r="R253" s="329"/>
      <c r="S253"/>
      <c r="T253"/>
      <c r="U253"/>
      <c r="V253" s="329"/>
      <c r="W253"/>
      <c r="X253"/>
      <c r="Y253"/>
      <c r="Z253"/>
      <c r="AA253"/>
      <c r="AB253"/>
      <c r="AC253"/>
      <c r="AD253"/>
    </row>
    <row r="254" spans="1:30" hidden="1" x14ac:dyDescent="0.2">
      <c r="A254"/>
      <c r="B254" s="28"/>
      <c r="C254" s="28"/>
      <c r="D254" s="28"/>
      <c r="E254" s="28"/>
      <c r="F254" s="28"/>
      <c r="G254" s="28"/>
      <c r="H254" s="28"/>
      <c r="I254" s="28"/>
      <c r="J254" s="28"/>
      <c r="K254" s="28"/>
      <c r="L254" s="28"/>
      <c r="M254" s="260"/>
      <c r="N254" s="28"/>
      <c r="O254" s="28"/>
      <c r="P254" s="28"/>
      <c r="Q254"/>
      <c r="R254" s="115"/>
      <c r="S254"/>
      <c r="T254"/>
      <c r="U254"/>
      <c r="V254" s="115"/>
      <c r="W254"/>
      <c r="X254"/>
      <c r="Y254"/>
      <c r="Z254"/>
      <c r="AA254"/>
      <c r="AB254"/>
      <c r="AC254"/>
      <c r="AD254"/>
    </row>
    <row r="255" spans="1:30" hidden="1" x14ac:dyDescent="0.2">
      <c r="A255"/>
      <c r="B255" s="28"/>
      <c r="C255" s="28"/>
      <c r="D255" s="28"/>
      <c r="E255" s="28"/>
      <c r="F255" s="28"/>
      <c r="G255" s="28"/>
      <c r="H255" s="28"/>
      <c r="I255" s="28"/>
      <c r="J255" s="28"/>
      <c r="K255" s="28"/>
      <c r="L255" s="28"/>
      <c r="M255" s="260"/>
      <c r="N255" s="28"/>
      <c r="O255" s="28"/>
      <c r="P255" s="28"/>
      <c r="Q255"/>
      <c r="R255" s="29"/>
      <c r="S255"/>
      <c r="T255"/>
      <c r="U255"/>
      <c r="V255" s="29"/>
      <c r="W255"/>
      <c r="X255"/>
      <c r="Y255"/>
      <c r="Z255"/>
      <c r="AA255"/>
      <c r="AB255"/>
      <c r="AC255"/>
      <c r="AD255"/>
    </row>
    <row r="256" spans="1:30" hidden="1" x14ac:dyDescent="0.2">
      <c r="A256"/>
      <c r="B256" s="28"/>
      <c r="C256" s="28"/>
      <c r="D256" s="28"/>
      <c r="E256" s="28"/>
      <c r="F256" s="28"/>
      <c r="G256" s="28"/>
      <c r="H256" s="28"/>
      <c r="I256" s="28"/>
      <c r="J256" s="28"/>
      <c r="K256" s="28"/>
      <c r="L256" s="28"/>
      <c r="M256" s="260"/>
      <c r="N256" s="28"/>
      <c r="O256" s="28"/>
      <c r="P256" s="28"/>
      <c r="Q256"/>
      <c r="R256"/>
      <c r="S256"/>
      <c r="T256"/>
      <c r="U256"/>
      <c r="V256"/>
      <c r="W256"/>
      <c r="X256"/>
      <c r="Y256"/>
      <c r="Z256"/>
      <c r="AA256"/>
      <c r="AB256"/>
      <c r="AC256"/>
      <c r="AD256"/>
    </row>
    <row r="257" spans="1:30" hidden="1" x14ac:dyDescent="0.2">
      <c r="A257"/>
      <c r="B257" s="28"/>
      <c r="C257" s="28"/>
      <c r="D257" s="28"/>
      <c r="E257" s="28"/>
      <c r="F257" s="28"/>
      <c r="G257" s="28"/>
      <c r="H257" s="28"/>
      <c r="I257" s="28"/>
      <c r="J257" s="28"/>
      <c r="K257" s="28"/>
      <c r="L257" s="28"/>
      <c r="M257" s="260"/>
      <c r="N257" s="28"/>
      <c r="O257" s="28"/>
      <c r="P257" s="28"/>
      <c r="Q257"/>
      <c r="R257"/>
      <c r="S257"/>
      <c r="T257"/>
      <c r="U257"/>
      <c r="V257"/>
      <c r="W257"/>
      <c r="X257"/>
      <c r="Y257"/>
      <c r="Z257"/>
      <c r="AA257"/>
      <c r="AB257"/>
      <c r="AC257"/>
      <c r="AD257"/>
    </row>
    <row r="258" spans="1:30" hidden="1" x14ac:dyDescent="0.2">
      <c r="A258"/>
      <c r="B258" s="28"/>
      <c r="C258" s="28"/>
      <c r="D258" s="28"/>
      <c r="E258" s="28"/>
      <c r="F258" s="28"/>
      <c r="G258" s="28"/>
      <c r="H258" s="28"/>
      <c r="I258" s="28"/>
      <c r="J258" s="28"/>
      <c r="K258" s="28"/>
      <c r="L258" s="28"/>
      <c r="M258" s="260"/>
      <c r="N258" s="28"/>
      <c r="O258" s="28"/>
      <c r="P258" s="28"/>
      <c r="Q258"/>
      <c r="R258"/>
      <c r="S258"/>
      <c r="T258"/>
      <c r="U258"/>
      <c r="V258"/>
      <c r="W258"/>
      <c r="X258"/>
      <c r="Y258"/>
      <c r="Z258"/>
      <c r="AA258"/>
      <c r="AB258"/>
      <c r="AC258"/>
      <c r="AD258"/>
    </row>
    <row r="259" spans="1:30" hidden="1" x14ac:dyDescent="0.2">
      <c r="A259"/>
      <c r="B259" s="28"/>
      <c r="C259" s="28"/>
      <c r="D259" s="28"/>
      <c r="E259" s="28"/>
      <c r="F259" s="28"/>
      <c r="G259" s="28"/>
      <c r="H259" s="28"/>
      <c r="I259" s="28"/>
      <c r="J259" s="28"/>
      <c r="K259" s="28"/>
      <c r="L259" s="28"/>
      <c r="M259" s="260"/>
      <c r="N259" s="28"/>
      <c r="O259" s="28"/>
      <c r="P259" s="28"/>
      <c r="Q259"/>
      <c r="R259"/>
      <c r="S259"/>
      <c r="T259"/>
      <c r="U259"/>
      <c r="V259"/>
      <c r="W259"/>
      <c r="X259"/>
      <c r="Y259"/>
      <c r="Z259"/>
      <c r="AA259"/>
      <c r="AB259"/>
      <c r="AC259"/>
      <c r="AD259"/>
    </row>
    <row r="260" spans="1:30" hidden="1" x14ac:dyDescent="0.2">
      <c r="A260"/>
      <c r="B260" s="28"/>
      <c r="C260" s="28"/>
      <c r="D260" s="28"/>
      <c r="E260" s="28"/>
      <c r="F260" s="28"/>
      <c r="G260" s="28"/>
      <c r="H260" s="28"/>
      <c r="I260" s="28"/>
      <c r="J260" s="28"/>
      <c r="K260" s="28"/>
      <c r="L260" s="28"/>
      <c r="M260" s="260"/>
      <c r="N260" s="28"/>
      <c r="O260" s="28"/>
      <c r="P260" s="28"/>
      <c r="Q260"/>
      <c r="R260"/>
      <c r="S260"/>
      <c r="T260"/>
      <c r="U260"/>
      <c r="V260"/>
      <c r="W260"/>
      <c r="X260"/>
      <c r="Y260"/>
      <c r="Z260"/>
      <c r="AA260"/>
      <c r="AB260"/>
      <c r="AC260"/>
      <c r="AD260"/>
    </row>
    <row r="261" spans="1:30" hidden="1" x14ac:dyDescent="0.2">
      <c r="A261"/>
      <c r="B261" s="28"/>
      <c r="C261" s="28"/>
      <c r="D261" s="28"/>
      <c r="E261" s="28"/>
      <c r="F261" s="28"/>
      <c r="G261" s="28"/>
      <c r="H261" s="28"/>
      <c r="I261" s="28"/>
      <c r="J261" s="28"/>
      <c r="K261" s="28"/>
      <c r="L261" s="28"/>
      <c r="M261" s="260"/>
      <c r="N261" s="28"/>
      <c r="O261" s="28"/>
      <c r="P261" s="28"/>
      <c r="Q261"/>
      <c r="R261"/>
      <c r="S261"/>
      <c r="T261"/>
      <c r="U261"/>
      <c r="V261"/>
      <c r="W261"/>
      <c r="X261"/>
      <c r="Y261"/>
      <c r="Z261"/>
      <c r="AA261"/>
      <c r="AB261"/>
      <c r="AC261"/>
      <c r="AD261"/>
    </row>
    <row r="262" spans="1:30" hidden="1" x14ac:dyDescent="0.2">
      <c r="A262"/>
      <c r="B262" s="28"/>
      <c r="C262" s="28"/>
      <c r="D262" s="28"/>
      <c r="E262" s="28"/>
      <c r="F262" s="28"/>
      <c r="G262" s="28"/>
      <c r="H262" s="28"/>
      <c r="I262" s="28"/>
      <c r="J262" s="28"/>
      <c r="K262" s="28"/>
      <c r="L262" s="28"/>
      <c r="M262" s="260"/>
      <c r="N262" s="28"/>
      <c r="O262" s="28"/>
      <c r="P262" s="28"/>
      <c r="Q262"/>
      <c r="R262"/>
      <c r="S262"/>
      <c r="T262"/>
      <c r="U262"/>
      <c r="V262"/>
      <c r="W262"/>
      <c r="X262"/>
      <c r="Y262"/>
      <c r="Z262"/>
      <c r="AA262"/>
      <c r="AB262"/>
      <c r="AC262"/>
      <c r="AD262"/>
    </row>
    <row r="263" spans="1:30" hidden="1" x14ac:dyDescent="0.2">
      <c r="A263"/>
      <c r="B263" s="28"/>
      <c r="C263" s="28"/>
      <c r="D263" s="28"/>
      <c r="E263" s="28"/>
      <c r="F263" s="28"/>
      <c r="G263" s="28"/>
      <c r="H263" s="28"/>
      <c r="I263" s="28"/>
      <c r="J263" s="28"/>
      <c r="K263" s="28"/>
      <c r="L263" s="28"/>
      <c r="M263" s="260"/>
      <c r="N263" s="28"/>
      <c r="O263" s="28"/>
      <c r="P263" s="28"/>
      <c r="Q263"/>
      <c r="R263"/>
      <c r="S263"/>
      <c r="T263"/>
      <c r="U263"/>
      <c r="V263"/>
      <c r="W263"/>
      <c r="X263"/>
      <c r="Y263"/>
      <c r="Z263"/>
      <c r="AA263"/>
      <c r="AB263"/>
      <c r="AC263"/>
      <c r="AD263"/>
    </row>
    <row r="264" spans="1:30" hidden="1" x14ac:dyDescent="0.2">
      <c r="A264"/>
      <c r="B264" s="28"/>
      <c r="C264" s="28"/>
      <c r="D264" s="28"/>
      <c r="E264" s="28"/>
      <c r="F264" s="28"/>
      <c r="G264" s="28"/>
      <c r="H264" s="28"/>
      <c r="I264" s="28"/>
      <c r="J264" s="28"/>
      <c r="K264" s="28"/>
      <c r="L264" s="28"/>
      <c r="M264" s="260"/>
      <c r="N264" s="28"/>
      <c r="O264" s="28"/>
      <c r="P264" s="28"/>
      <c r="Q264"/>
      <c r="R264"/>
      <c r="S264"/>
      <c r="T264"/>
      <c r="U264"/>
      <c r="V264"/>
      <c r="W264"/>
      <c r="X264"/>
      <c r="Y264"/>
      <c r="Z264"/>
      <c r="AA264"/>
      <c r="AB264"/>
      <c r="AC264"/>
      <c r="AD264"/>
    </row>
    <row r="265" spans="1:30" hidden="1" x14ac:dyDescent="0.2">
      <c r="A265"/>
      <c r="B265" s="28"/>
      <c r="C265" s="28"/>
      <c r="D265" s="28"/>
      <c r="E265" s="28"/>
      <c r="F265" s="28"/>
      <c r="G265" s="28"/>
      <c r="H265" s="28"/>
      <c r="I265" s="28"/>
      <c r="J265" s="28"/>
      <c r="K265" s="28"/>
      <c r="L265" s="28"/>
      <c r="M265" s="260"/>
      <c r="N265" s="28"/>
      <c r="O265" s="28"/>
      <c r="P265" s="28"/>
      <c r="Q265"/>
      <c r="R265"/>
      <c r="S265"/>
      <c r="T265"/>
      <c r="U265"/>
      <c r="V265"/>
      <c r="W265"/>
      <c r="X265"/>
      <c r="Y265"/>
      <c r="Z265"/>
      <c r="AA265"/>
      <c r="AB265"/>
      <c r="AC265"/>
      <c r="AD265"/>
    </row>
    <row r="266" spans="1:30" hidden="1" x14ac:dyDescent="0.2">
      <c r="A266"/>
      <c r="B266" s="28"/>
      <c r="C266" s="28"/>
      <c r="D266" s="28"/>
      <c r="E266" s="28"/>
      <c r="F266" s="28"/>
      <c r="G266" s="28"/>
      <c r="H266" s="28"/>
      <c r="I266" s="28"/>
      <c r="J266" s="28"/>
      <c r="K266" s="28"/>
      <c r="L266" s="28"/>
      <c r="M266" s="260"/>
      <c r="N266" s="28"/>
      <c r="O266" s="28"/>
      <c r="P266" s="28"/>
      <c r="Q266"/>
      <c r="R266"/>
      <c r="S266"/>
      <c r="T266"/>
      <c r="U266"/>
      <c r="V266"/>
      <c r="W266"/>
      <c r="X266"/>
      <c r="Y266"/>
      <c r="Z266"/>
      <c r="AA266"/>
      <c r="AB266"/>
      <c r="AC266"/>
      <c r="AD266"/>
    </row>
    <row r="267" spans="1:30" hidden="1" x14ac:dyDescent="0.2">
      <c r="A267"/>
      <c r="B267" s="28"/>
      <c r="C267" s="28"/>
      <c r="D267" s="28"/>
      <c r="E267" s="28"/>
      <c r="F267" s="28"/>
      <c r="G267" s="28"/>
      <c r="H267" s="28"/>
      <c r="I267" s="28"/>
      <c r="J267" s="28"/>
      <c r="K267" s="28"/>
      <c r="L267" s="28"/>
      <c r="M267" s="260"/>
      <c r="N267" s="28"/>
      <c r="O267" s="28"/>
      <c r="P267" s="28"/>
      <c r="Q267"/>
      <c r="R267"/>
      <c r="S267"/>
      <c r="T267"/>
      <c r="U267"/>
      <c r="V267"/>
      <c r="W267"/>
      <c r="X267"/>
      <c r="Y267"/>
      <c r="Z267"/>
      <c r="AA267"/>
      <c r="AB267"/>
      <c r="AC267"/>
      <c r="AD267"/>
    </row>
    <row r="268" spans="1:30" hidden="1" x14ac:dyDescent="0.2">
      <c r="A268"/>
      <c r="B268" s="28"/>
      <c r="C268" s="28"/>
      <c r="D268" s="28"/>
      <c r="E268" s="28"/>
      <c r="F268" s="28"/>
      <c r="G268" s="28"/>
      <c r="H268" s="28"/>
      <c r="I268" s="28"/>
      <c r="J268" s="28"/>
      <c r="K268" s="28"/>
      <c r="L268" s="28"/>
      <c r="M268" s="260"/>
      <c r="N268" s="28"/>
      <c r="O268" s="28"/>
      <c r="P268" s="28"/>
      <c r="Q268"/>
      <c r="R268"/>
      <c r="S268"/>
      <c r="T268"/>
      <c r="U268"/>
      <c r="V268"/>
      <c r="W268"/>
      <c r="X268"/>
      <c r="Y268"/>
      <c r="Z268"/>
      <c r="AA268"/>
      <c r="AB268"/>
      <c r="AC268"/>
      <c r="AD268"/>
    </row>
    <row r="269" spans="1:30" hidden="1" x14ac:dyDescent="0.2">
      <c r="A269"/>
      <c r="B269" s="28"/>
      <c r="C269" s="28"/>
      <c r="D269" s="28"/>
      <c r="E269" s="28"/>
      <c r="F269" s="28"/>
      <c r="G269" s="28"/>
      <c r="H269" s="28"/>
      <c r="I269" s="28"/>
      <c r="J269" s="28"/>
      <c r="K269" s="28"/>
      <c r="L269" s="28"/>
      <c r="M269" s="260"/>
      <c r="N269" s="28"/>
      <c r="O269" s="28"/>
      <c r="P269" s="28"/>
      <c r="Q269"/>
      <c r="R269"/>
      <c r="S269"/>
      <c r="T269"/>
      <c r="U269"/>
      <c r="V269"/>
      <c r="W269"/>
      <c r="X269"/>
      <c r="Y269"/>
      <c r="Z269"/>
      <c r="AA269"/>
      <c r="AB269"/>
      <c r="AC269"/>
      <c r="AD269"/>
    </row>
    <row r="270" spans="1:30" hidden="1" x14ac:dyDescent="0.2">
      <c r="A270"/>
      <c r="B270" s="28"/>
      <c r="C270" s="28"/>
      <c r="D270" s="28"/>
      <c r="E270" s="28"/>
      <c r="F270" s="28"/>
      <c r="G270" s="28"/>
      <c r="H270" s="28"/>
      <c r="I270" s="28"/>
      <c r="J270" s="28"/>
      <c r="K270" s="28"/>
      <c r="L270" s="28"/>
      <c r="M270" s="260"/>
      <c r="N270" s="28"/>
      <c r="O270" s="28"/>
      <c r="P270" s="28"/>
      <c r="Q270"/>
      <c r="R270"/>
      <c r="S270"/>
      <c r="T270"/>
      <c r="U270"/>
      <c r="V270"/>
      <c r="W270"/>
      <c r="X270"/>
      <c r="Y270"/>
      <c r="Z270"/>
      <c r="AA270"/>
      <c r="AB270"/>
      <c r="AC270"/>
      <c r="AD270"/>
    </row>
    <row r="271" spans="1:30" hidden="1" x14ac:dyDescent="0.2">
      <c r="A271"/>
      <c r="B271" s="28"/>
      <c r="C271" s="28"/>
      <c r="D271" s="28"/>
      <c r="E271" s="28"/>
      <c r="F271" s="28"/>
      <c r="G271" s="28"/>
      <c r="H271" s="28"/>
      <c r="I271" s="28"/>
      <c r="J271" s="28"/>
      <c r="K271" s="28"/>
      <c r="L271" s="28"/>
      <c r="M271" s="260"/>
      <c r="N271" s="28"/>
      <c r="O271" s="28"/>
      <c r="P271" s="28"/>
      <c r="Q271"/>
      <c r="R271"/>
      <c r="S271"/>
      <c r="T271"/>
      <c r="U271"/>
      <c r="V271"/>
      <c r="W271"/>
      <c r="X271"/>
      <c r="Y271"/>
      <c r="Z271"/>
      <c r="AA271"/>
      <c r="AB271"/>
      <c r="AC271"/>
      <c r="AD271"/>
    </row>
    <row r="272" spans="1:30" hidden="1" x14ac:dyDescent="0.2">
      <c r="A272"/>
      <c r="B272" s="28"/>
      <c r="C272" s="28"/>
      <c r="D272" s="28"/>
      <c r="E272" s="28"/>
      <c r="F272" s="28"/>
      <c r="G272" s="28"/>
      <c r="H272" s="28"/>
      <c r="I272" s="28"/>
      <c r="J272" s="28"/>
      <c r="K272" s="28"/>
      <c r="L272" s="28"/>
      <c r="M272" s="260"/>
      <c r="N272" s="28"/>
      <c r="O272" s="28"/>
      <c r="P272" s="28"/>
      <c r="Q272"/>
      <c r="R272"/>
      <c r="S272"/>
      <c r="T272"/>
      <c r="U272"/>
      <c r="V272"/>
      <c r="W272"/>
      <c r="X272"/>
      <c r="Y272"/>
      <c r="Z272"/>
      <c r="AA272"/>
      <c r="AB272"/>
      <c r="AC272"/>
      <c r="AD272"/>
    </row>
    <row r="273" spans="1:30" hidden="1" x14ac:dyDescent="0.2">
      <c r="A273"/>
      <c r="B273" s="28"/>
      <c r="C273" s="28"/>
      <c r="D273" s="28"/>
      <c r="E273" s="28"/>
      <c r="F273" s="28"/>
      <c r="G273" s="28"/>
      <c r="H273" s="28"/>
      <c r="I273" s="28"/>
      <c r="J273" s="28"/>
      <c r="K273" s="28"/>
      <c r="L273" s="28"/>
      <c r="M273" s="260"/>
      <c r="N273" s="28"/>
      <c r="O273" s="28"/>
      <c r="P273" s="28"/>
      <c r="Q273"/>
      <c r="R273"/>
      <c r="S273"/>
      <c r="T273"/>
      <c r="U273"/>
      <c r="V273"/>
      <c r="W273"/>
      <c r="X273"/>
      <c r="Y273"/>
      <c r="Z273"/>
      <c r="AA273"/>
      <c r="AB273"/>
      <c r="AC273"/>
      <c r="AD273"/>
    </row>
    <row r="274" spans="1:30" hidden="1" x14ac:dyDescent="0.2">
      <c r="A274"/>
      <c r="B274" s="28"/>
      <c r="C274" s="28"/>
      <c r="D274" s="28"/>
      <c r="E274" s="28"/>
      <c r="F274" s="28"/>
      <c r="G274" s="28"/>
      <c r="H274" s="28"/>
      <c r="I274" s="28"/>
      <c r="J274" s="28"/>
      <c r="K274" s="28"/>
      <c r="L274" s="28"/>
      <c r="M274" s="260"/>
      <c r="N274" s="28"/>
      <c r="O274" s="28"/>
      <c r="P274" s="28"/>
      <c r="Q274"/>
      <c r="R274"/>
      <c r="S274"/>
      <c r="T274"/>
      <c r="U274"/>
      <c r="V274"/>
      <c r="W274"/>
      <c r="X274"/>
      <c r="Y274"/>
      <c r="Z274"/>
      <c r="AA274"/>
      <c r="AB274"/>
      <c r="AC274"/>
      <c r="AD274"/>
    </row>
    <row r="275" spans="1:30" hidden="1" x14ac:dyDescent="0.2">
      <c r="A275"/>
      <c r="B275" s="28"/>
      <c r="C275" s="28"/>
      <c r="D275" s="28"/>
      <c r="E275" s="28"/>
      <c r="F275" s="28"/>
      <c r="G275" s="28"/>
      <c r="H275" s="28"/>
      <c r="I275" s="28"/>
      <c r="J275" s="28"/>
      <c r="K275" s="28"/>
      <c r="L275" s="28"/>
      <c r="M275" s="260"/>
      <c r="N275" s="28"/>
      <c r="O275" s="28"/>
      <c r="P275" s="28"/>
      <c r="Q275"/>
      <c r="R275"/>
      <c r="S275"/>
      <c r="T275"/>
      <c r="U275"/>
      <c r="V275"/>
      <c r="W275"/>
      <c r="X275"/>
      <c r="Y275"/>
      <c r="Z275"/>
      <c r="AA275"/>
      <c r="AB275"/>
      <c r="AC275"/>
      <c r="AD275"/>
    </row>
    <row r="276" spans="1:30" hidden="1" x14ac:dyDescent="0.2">
      <c r="A276"/>
      <c r="B276" s="28"/>
      <c r="C276" s="28"/>
      <c r="D276" s="28"/>
      <c r="E276" s="28"/>
      <c r="F276" s="28"/>
      <c r="G276" s="28"/>
      <c r="H276" s="28"/>
      <c r="I276" s="28"/>
      <c r="J276" s="28"/>
      <c r="K276" s="28"/>
      <c r="L276" s="28"/>
      <c r="M276" s="260"/>
      <c r="N276" s="28"/>
      <c r="O276" s="28"/>
      <c r="P276" s="28"/>
      <c r="Q276"/>
      <c r="R276"/>
      <c r="S276"/>
      <c r="T276"/>
      <c r="U276"/>
      <c r="V276"/>
      <c r="W276"/>
      <c r="X276"/>
      <c r="Y276"/>
      <c r="Z276"/>
      <c r="AA276"/>
      <c r="AB276"/>
      <c r="AC276"/>
      <c r="AD276"/>
    </row>
    <row r="277" spans="1:30" hidden="1" x14ac:dyDescent="0.2">
      <c r="A277"/>
      <c r="B277" s="28"/>
      <c r="C277" s="28"/>
      <c r="D277" s="28"/>
      <c r="E277" s="28"/>
      <c r="F277" s="28"/>
      <c r="G277" s="28"/>
      <c r="H277" s="28"/>
      <c r="I277" s="28"/>
      <c r="J277" s="28"/>
      <c r="K277" s="28"/>
      <c r="L277" s="28"/>
      <c r="M277" s="260"/>
      <c r="N277" s="28"/>
      <c r="O277" s="28"/>
      <c r="P277" s="28"/>
      <c r="Q277"/>
      <c r="R277"/>
      <c r="S277"/>
      <c r="T277"/>
      <c r="U277"/>
      <c r="V277"/>
      <c r="W277"/>
      <c r="X277"/>
      <c r="Y277"/>
      <c r="Z277"/>
      <c r="AA277"/>
      <c r="AB277"/>
      <c r="AC277"/>
      <c r="AD277"/>
    </row>
    <row r="278" spans="1:30" hidden="1" x14ac:dyDescent="0.2">
      <c r="A278"/>
      <c r="B278" s="28"/>
      <c r="C278" s="28"/>
      <c r="D278" s="28"/>
      <c r="E278" s="28"/>
      <c r="F278" s="28"/>
      <c r="G278" s="28"/>
      <c r="H278" s="28"/>
      <c r="I278" s="28"/>
      <c r="J278" s="28"/>
      <c r="K278" s="28"/>
      <c r="L278" s="28"/>
      <c r="M278" s="260"/>
      <c r="N278" s="28"/>
      <c r="O278" s="28"/>
      <c r="P278" s="28"/>
      <c r="Q278"/>
      <c r="R278"/>
      <c r="S278"/>
      <c r="T278"/>
      <c r="U278"/>
      <c r="V278"/>
      <c r="W278"/>
      <c r="X278"/>
      <c r="Y278"/>
      <c r="Z278"/>
      <c r="AA278"/>
      <c r="AB278"/>
      <c r="AC278"/>
      <c r="AD278"/>
    </row>
    <row r="279" spans="1:30" hidden="1" x14ac:dyDescent="0.2">
      <c r="A279"/>
      <c r="B279" s="28"/>
      <c r="C279" s="28"/>
      <c r="D279" s="28"/>
      <c r="E279" s="28"/>
      <c r="F279" s="28"/>
      <c r="G279" s="28"/>
      <c r="H279" s="28"/>
      <c r="I279" s="28"/>
      <c r="J279" s="28"/>
      <c r="K279" s="28"/>
      <c r="L279" s="28"/>
      <c r="M279" s="260"/>
      <c r="N279" s="28"/>
      <c r="O279" s="28"/>
      <c r="P279" s="28"/>
      <c r="Q279"/>
      <c r="R279"/>
      <c r="S279"/>
      <c r="T279"/>
      <c r="U279"/>
      <c r="V279"/>
      <c r="W279"/>
      <c r="X279"/>
      <c r="Y279"/>
      <c r="Z279"/>
      <c r="AA279"/>
      <c r="AB279"/>
      <c r="AC279"/>
      <c r="AD279"/>
    </row>
    <row r="280" spans="1:30" x14ac:dyDescent="0.2">
      <c r="N280" s="28"/>
    </row>
    <row r="281" spans="1:30" x14ac:dyDescent="0.2">
      <c r="N281" s="28"/>
    </row>
    <row r="282" spans="1:30" x14ac:dyDescent="0.2">
      <c r="N282" s="28"/>
    </row>
    <row r="283" spans="1:30" x14ac:dyDescent="0.2">
      <c r="N283" s="28"/>
    </row>
    <row r="284" spans="1:30" x14ac:dyDescent="0.2">
      <c r="N284" s="28"/>
    </row>
    <row r="285" spans="1:30" x14ac:dyDescent="0.2">
      <c r="R285" s="118"/>
    </row>
    <row r="286" spans="1:30" x14ac:dyDescent="0.2">
      <c r="R286" s="118"/>
    </row>
    <row r="287" spans="1:30" x14ac:dyDescent="0.2">
      <c r="R287" s="118"/>
    </row>
    <row r="288" spans="1:30" hidden="1" x14ac:dyDescent="0.2">
      <c r="R288" s="118"/>
      <c r="V288"/>
    </row>
    <row r="289" spans="18:22" hidden="1" x14ac:dyDescent="0.2">
      <c r="R289" s="118"/>
      <c r="V289"/>
    </row>
  </sheetData>
  <sheetProtection algorithmName="SHA-512" hashValue="Y2+EsM0J9Fuig/rEBiaa+6Ibg/GNH7DGfQi0XV/eyeZccTzoh+qNZuRrd7hJuyS3GLNw/oGtc2sYLX/kGiZ0FA==" saltValue="SJxaFntzvKyej+Nf7WzTiA==" spinCount="100000" sheet="1" formatColumns="0" formatRows="0" selectLockedCells="1"/>
  <mergeCells count="195">
    <mergeCell ref="B233:J233"/>
    <mergeCell ref="B235:J235"/>
    <mergeCell ref="B236:J236"/>
    <mergeCell ref="B237:J237"/>
    <mergeCell ref="B238:J238"/>
    <mergeCell ref="B239:J239"/>
    <mergeCell ref="B243:K243"/>
    <mergeCell ref="J220:L220"/>
    <mergeCell ref="B222:J222"/>
    <mergeCell ref="B223:J223"/>
    <mergeCell ref="B224:J224"/>
    <mergeCell ref="B225:J225"/>
    <mergeCell ref="B226:J226"/>
    <mergeCell ref="B227:J227"/>
    <mergeCell ref="B229:J229"/>
    <mergeCell ref="B230:J230"/>
    <mergeCell ref="B231:J231"/>
    <mergeCell ref="B232:J232"/>
    <mergeCell ref="B221:J221"/>
    <mergeCell ref="B186:K186"/>
    <mergeCell ref="B187:K187"/>
    <mergeCell ref="B190:E190"/>
    <mergeCell ref="B180:K180"/>
    <mergeCell ref="B181:K181"/>
    <mergeCell ref="B182:K182"/>
    <mergeCell ref="B183:K183"/>
    <mergeCell ref="B184:K184"/>
    <mergeCell ref="B185:K185"/>
    <mergeCell ref="B175:K175"/>
    <mergeCell ref="B176:K176"/>
    <mergeCell ref="B177:K177"/>
    <mergeCell ref="B178:K178"/>
    <mergeCell ref="B179:K179"/>
    <mergeCell ref="B168:K168"/>
    <mergeCell ref="B169:K169"/>
    <mergeCell ref="B170:K170"/>
    <mergeCell ref="B171:K171"/>
    <mergeCell ref="B172:K172"/>
    <mergeCell ref="B173:K173"/>
    <mergeCell ref="B163:K163"/>
    <mergeCell ref="B164:K164"/>
    <mergeCell ref="B165:K165"/>
    <mergeCell ref="B166:K166"/>
    <mergeCell ref="B167:K167"/>
    <mergeCell ref="B156:K156"/>
    <mergeCell ref="B157:K157"/>
    <mergeCell ref="B160:E160"/>
    <mergeCell ref="B174:K174"/>
    <mergeCell ref="B150:K150"/>
    <mergeCell ref="B151:K151"/>
    <mergeCell ref="B152:K152"/>
    <mergeCell ref="B153:K153"/>
    <mergeCell ref="B154:K154"/>
    <mergeCell ref="B155:K155"/>
    <mergeCell ref="V160:V161"/>
    <mergeCell ref="X160:X161"/>
    <mergeCell ref="B162:K162"/>
    <mergeCell ref="B145:K145"/>
    <mergeCell ref="B146:K146"/>
    <mergeCell ref="B147:K147"/>
    <mergeCell ref="B148:K148"/>
    <mergeCell ref="B149:K149"/>
    <mergeCell ref="B138:K138"/>
    <mergeCell ref="B139:K139"/>
    <mergeCell ref="B140:K140"/>
    <mergeCell ref="B141:K141"/>
    <mergeCell ref="B142:K142"/>
    <mergeCell ref="B143:K143"/>
    <mergeCell ref="B133:K133"/>
    <mergeCell ref="B134:K134"/>
    <mergeCell ref="B135:K135"/>
    <mergeCell ref="B136:K136"/>
    <mergeCell ref="B137:K137"/>
    <mergeCell ref="B126:D126"/>
    <mergeCell ref="B127:D127"/>
    <mergeCell ref="B130:E130"/>
    <mergeCell ref="B144:K144"/>
    <mergeCell ref="B120:D120"/>
    <mergeCell ref="B121:D121"/>
    <mergeCell ref="B122:D122"/>
    <mergeCell ref="B123:D123"/>
    <mergeCell ref="B124:D124"/>
    <mergeCell ref="B125:D125"/>
    <mergeCell ref="X130:X131"/>
    <mergeCell ref="V130:V131"/>
    <mergeCell ref="B132:K132"/>
    <mergeCell ref="B115:D115"/>
    <mergeCell ref="B116:D116"/>
    <mergeCell ref="B117:D117"/>
    <mergeCell ref="B118:D118"/>
    <mergeCell ref="B119:D119"/>
    <mergeCell ref="B108:D108"/>
    <mergeCell ref="B109:D109"/>
    <mergeCell ref="B110:D110"/>
    <mergeCell ref="B111:D111"/>
    <mergeCell ref="B112:D112"/>
    <mergeCell ref="B113:D113"/>
    <mergeCell ref="B103:D103"/>
    <mergeCell ref="B104:D104"/>
    <mergeCell ref="B105:D105"/>
    <mergeCell ref="B106:D106"/>
    <mergeCell ref="B107:D107"/>
    <mergeCell ref="B96:I96"/>
    <mergeCell ref="B97:I97"/>
    <mergeCell ref="B100:E100"/>
    <mergeCell ref="B114:D114"/>
    <mergeCell ref="B90:I90"/>
    <mergeCell ref="B91:I91"/>
    <mergeCell ref="B92:I92"/>
    <mergeCell ref="B93:I93"/>
    <mergeCell ref="B94:I94"/>
    <mergeCell ref="B95:I95"/>
    <mergeCell ref="V100:V101"/>
    <mergeCell ref="X100:X101"/>
    <mergeCell ref="B102:D102"/>
    <mergeCell ref="B86:I86"/>
    <mergeCell ref="B87:I87"/>
    <mergeCell ref="B88:I88"/>
    <mergeCell ref="B89:I89"/>
    <mergeCell ref="B78:I78"/>
    <mergeCell ref="B79:I79"/>
    <mergeCell ref="B80:I80"/>
    <mergeCell ref="B81:I81"/>
    <mergeCell ref="B82:I82"/>
    <mergeCell ref="B83:I83"/>
    <mergeCell ref="B74:I74"/>
    <mergeCell ref="B75:I75"/>
    <mergeCell ref="B76:I76"/>
    <mergeCell ref="B77:I77"/>
    <mergeCell ref="B66:I66"/>
    <mergeCell ref="B67:I67"/>
    <mergeCell ref="B70:E70"/>
    <mergeCell ref="B84:I84"/>
    <mergeCell ref="B85:I85"/>
    <mergeCell ref="B61:I61"/>
    <mergeCell ref="B62:I62"/>
    <mergeCell ref="B63:I63"/>
    <mergeCell ref="B64:I64"/>
    <mergeCell ref="B65:I65"/>
    <mergeCell ref="V70:V71"/>
    <mergeCell ref="X70:X71"/>
    <mergeCell ref="B72:I72"/>
    <mergeCell ref="B73:I73"/>
    <mergeCell ref="B58:I58"/>
    <mergeCell ref="B59:I59"/>
    <mergeCell ref="B48:I48"/>
    <mergeCell ref="B49:I49"/>
    <mergeCell ref="B50:I50"/>
    <mergeCell ref="B51:I51"/>
    <mergeCell ref="B52:I52"/>
    <mergeCell ref="B53:I53"/>
    <mergeCell ref="B60:I60"/>
    <mergeCell ref="B45:I45"/>
    <mergeCell ref="B46:I46"/>
    <mergeCell ref="B47:I47"/>
    <mergeCell ref="V40:V41"/>
    <mergeCell ref="X40:X41"/>
    <mergeCell ref="B54:I54"/>
    <mergeCell ref="B55:I55"/>
    <mergeCell ref="B56:I56"/>
    <mergeCell ref="B57:I57"/>
    <mergeCell ref="C4:D4"/>
    <mergeCell ref="C5:D5"/>
    <mergeCell ref="C6:D6"/>
    <mergeCell ref="C7:D7"/>
    <mergeCell ref="C8:D8"/>
    <mergeCell ref="C9:D9"/>
    <mergeCell ref="B42:I42"/>
    <mergeCell ref="B43:I43"/>
    <mergeCell ref="B44:I44"/>
    <mergeCell ref="B193:L193"/>
    <mergeCell ref="B194:L194"/>
    <mergeCell ref="B195:L195"/>
    <mergeCell ref="B196:L196"/>
    <mergeCell ref="B197:L197"/>
    <mergeCell ref="B198:L198"/>
    <mergeCell ref="B199:L199"/>
    <mergeCell ref="B200:L200"/>
    <mergeCell ref="B201:L201"/>
    <mergeCell ref="B211:L211"/>
    <mergeCell ref="B212:L212"/>
    <mergeCell ref="B213:L213"/>
    <mergeCell ref="B214:L214"/>
    <mergeCell ref="B215:L215"/>
    <mergeCell ref="B216:L216"/>
    <mergeCell ref="B217:L217"/>
    <mergeCell ref="B202:L202"/>
    <mergeCell ref="B203:L203"/>
    <mergeCell ref="B204:L204"/>
    <mergeCell ref="B205:L205"/>
    <mergeCell ref="B206:L206"/>
    <mergeCell ref="B207:L207"/>
    <mergeCell ref="B208:L208"/>
    <mergeCell ref="B209:L209"/>
    <mergeCell ref="B210:L210"/>
  </mergeCells>
  <conditionalFormatting sqref="E11">
    <cfRule type="expression" dxfId="101" priority="13">
      <formula>MAX($E$13:$E$37)&gt;$C$7</formula>
    </cfRule>
  </conditionalFormatting>
  <conditionalFormatting sqref="E13:E37">
    <cfRule type="expression" dxfId="100" priority="52">
      <formula>$E13&gt;$C$7</formula>
    </cfRule>
  </conditionalFormatting>
  <conditionalFormatting sqref="E38">
    <cfRule type="expression" dxfId="99" priority="48">
      <formula>MAX($E$13:$E$37)&gt;$C$7</formula>
    </cfRule>
  </conditionalFormatting>
  <conditionalFormatting sqref="G13:G37 K13:K37">
    <cfRule type="expression" dxfId="98" priority="46">
      <formula>OR($D13="Medische Specialist",$C13="Overig")</formula>
    </cfRule>
  </conditionalFormatting>
  <conditionalFormatting sqref="K232:L232">
    <cfRule type="expression" dxfId="97" priority="14">
      <formula>$K$230&lt;0</formula>
    </cfRule>
  </conditionalFormatting>
  <conditionalFormatting sqref="K233:L233">
    <cfRule type="expression" dxfId="96" priority="70">
      <formula>$K233&gt;0</formula>
    </cfRule>
  </conditionalFormatting>
  <conditionalFormatting sqref="K240:L240">
    <cfRule type="expression" dxfId="95" priority="47">
      <formula>$K$238&lt;$K$237</formula>
    </cfRule>
  </conditionalFormatting>
  <conditionalFormatting sqref="L13:L37">
    <cfRule type="expression" dxfId="94" priority="6">
      <formula>AND(LEN($C$5)&gt;1,$C$5&lt;&gt;"Overige (zorg-)instellingen",$C$5&lt;&gt;"Onderneming",$C$8&lt;&gt;"Geen staatssteun")</formula>
    </cfRule>
  </conditionalFormatting>
  <conditionalFormatting sqref="L43:L67">
    <cfRule type="expression" dxfId="93" priority="5">
      <formula>AND(LEN($C$5)&gt;1,$C$5&lt;&gt;"Overige (zorg-)instellingen",$C$5&lt;&gt;"Onderneming",$C$8&lt;&gt;"Geen staatssteun")</formula>
    </cfRule>
  </conditionalFormatting>
  <conditionalFormatting sqref="L73:L97">
    <cfRule type="expression" dxfId="92" priority="4">
      <formula>AND(LEN($C$5)&gt;1,$C$5&lt;&gt;"Overige (zorg-)instellingen",$C$5&lt;&gt;"Onderneming",$C$8&lt;&gt;"Geen staatssteun")</formula>
    </cfRule>
  </conditionalFormatting>
  <conditionalFormatting sqref="L103:L127">
    <cfRule type="expression" dxfId="91" priority="3">
      <formula>AND(LEN($C$5)&gt;1,$C$5&lt;&gt;"Overige (zorg-)instellingen",$C$5&lt;&gt;"Onderneming",$C$8&lt;&gt;"Geen staatssteun")</formula>
    </cfRule>
  </conditionalFormatting>
  <conditionalFormatting sqref="L133:L157">
    <cfRule type="expression" dxfId="90" priority="2">
      <formula>AND(LEN($C$5)&gt;1,$C$5&lt;&gt;"Overige (zorg-)instellingen",$C$5&lt;&gt;"Onderneming",$C$8&lt;&gt;"Geen staatssteun")</formula>
    </cfRule>
  </conditionalFormatting>
  <conditionalFormatting sqref="L163:L187">
    <cfRule type="expression" dxfId="89" priority="1">
      <formula>AND(LEN($C$5)&gt;1,$C$5&lt;&gt;"Overige (zorg-)instellingen",$C$5&lt;&gt;"Onderneming",$C$8&lt;&gt;"Geen staatssteun")</formula>
    </cfRule>
  </conditionalFormatting>
  <conditionalFormatting sqref="L233">
    <cfRule type="expression" dxfId="88" priority="16">
      <formula>$K$232&lt;$K$231</formula>
    </cfRule>
  </conditionalFormatting>
  <conditionalFormatting sqref="N232">
    <cfRule type="expression" dxfId="87" priority="15">
      <formula>$K$230&lt;0</formula>
    </cfRule>
  </conditionalFormatting>
  <conditionalFormatting sqref="V240">
    <cfRule type="expression" dxfId="86" priority="12">
      <formula>$K$238&lt;$K$237</formula>
    </cfRule>
  </conditionalFormatting>
  <conditionalFormatting sqref="X240">
    <cfRule type="expression" dxfId="85" priority="11">
      <formula>$K$238&lt;$K$237</formula>
    </cfRule>
  </conditionalFormatting>
  <dataValidations count="3">
    <dataValidation type="list" showInputMessage="1" showErrorMessage="1" sqref="D13:D37" xr:uid="{40143E08-31DA-4DEF-A29D-A2E5C3DB26DF}">
      <formula1>INDIRECT(C13)</formula1>
    </dataValidation>
    <dataValidation type="custom" showInputMessage="1" showErrorMessage="1" sqref="G13:G37 K13:K37" xr:uid="{3542FF52-8968-4717-8823-90BD27C31424}">
      <formula1>OR($C13="Overig",$D13="Medische Specialist")</formula1>
    </dataValidation>
    <dataValidation type="list" allowBlank="1" showInputMessage="1" showErrorMessage="1" sqref="L43:L67 L103:L127 L13:L37 L133:L157 L73:L97 L163:L187" xr:uid="{735E915D-5541-4E04-ABC5-225ADE8539C9}">
      <formula1>INDIRECT(IF(OR($C$5="Overige (zorg-)instellingen",$C$5="Onderneming"),"activiteit2","activiteit1"))</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7" max="1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179F0F44-888D-412F-A8B3-9D3559FB4D8B}">
          <x14:formula1>
            <xm:f>Hulpsheets!$AW$4:$AW$5</xm:f>
          </x14:formula1>
          <xm:sqref>E103:E127</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51B7F-0A56-44C5-B899-B2EE6F22E90A}">
  <sheetPr codeName="Blad20">
    <pageSetUpPr fitToPage="1"/>
  </sheetPr>
  <dimension ref="A1:XFC289"/>
  <sheetViews>
    <sheetView zoomScale="85" zoomScaleNormal="85" workbookViewId="0">
      <pane ySplit="9" topLeftCell="A10" activePane="bottomLeft" state="frozen"/>
      <selection activeCell="Z1" sqref="Z1:AD1048576"/>
      <selection pane="bottomLeft" activeCell="B13" sqref="B13"/>
    </sheetView>
  </sheetViews>
  <sheetFormatPr defaultColWidth="0" defaultRowHeight="12.75" zeroHeight="1" outlineLevelRow="1" outlineLevelCol="1" x14ac:dyDescent="0.2"/>
  <cols>
    <col min="1" max="1" width="4.7109375" style="30" customWidth="1"/>
    <col min="2" max="2" width="35.28515625" style="30" customWidth="1"/>
    <col min="3" max="3" width="20.85546875" style="30" customWidth="1"/>
    <col min="4" max="4" width="20.28515625" style="30" customWidth="1" outlineLevel="1"/>
    <col min="5" max="5" width="22.5703125" style="30" customWidth="1" outlineLevel="1"/>
    <col min="6" max="6" width="17.5703125" style="30" customWidth="1" outlineLevel="1"/>
    <col min="7" max="7" width="19.85546875" style="30" customWidth="1" outlineLevel="1"/>
    <col min="8" max="8" width="14.140625" style="30" customWidth="1" outlineLevel="1"/>
    <col min="9" max="9" width="17.7109375" style="30" customWidth="1" outlineLevel="1"/>
    <col min="10" max="10" width="24.7109375" style="30" customWidth="1"/>
    <col min="11" max="11" width="19.5703125" style="30" customWidth="1"/>
    <col min="12" max="12" width="23.140625" style="30" customWidth="1"/>
    <col min="13" max="13" width="9.7109375" style="255" hidden="1" customWidth="1"/>
    <col min="14" max="14" width="15.5703125" style="30" customWidth="1"/>
    <col min="15" max="15" width="15.5703125" style="30" hidden="1" customWidth="1"/>
    <col min="16" max="16" width="17.140625" style="30" hidden="1" customWidth="1"/>
    <col min="17" max="17" width="2.85546875" style="30" customWidth="1"/>
    <col min="18" max="18" width="24.5703125" style="30" customWidth="1"/>
    <col min="19" max="20" width="24.5703125" style="30" hidden="1" customWidth="1"/>
    <col min="21" max="21" width="3.140625" style="30" customWidth="1"/>
    <col min="22" max="22" width="24.5703125" style="30" hidden="1" customWidth="1" outlineLevel="1"/>
    <col min="23" max="23" width="4.85546875" style="30" hidden="1" customWidth="1" outlineLevel="1"/>
    <col min="24" max="24" width="24.5703125" style="30" hidden="1" customWidth="1" outlineLevel="1"/>
    <col min="25" max="25" width="11.140625" style="30" customWidth="1" collapsed="1"/>
    <col min="26" max="30" width="24.5703125" style="30" hidden="1" customWidth="1"/>
    <col min="31" max="16379" width="27" hidden="1"/>
    <col min="16380" max="16380" width="8" hidden="1"/>
    <col min="16381" max="16381" width="9.140625" hidden="1"/>
    <col min="16382" max="16382" width="10.28515625" hidden="1"/>
    <col min="16383" max="16383" width="9.140625" hidden="1"/>
    <col min="16384" max="16384" width="10.28515625" hidden="1"/>
  </cols>
  <sheetData>
    <row r="1" spans="1:30" x14ac:dyDescent="0.2">
      <c r="B1" s="10"/>
      <c r="C1" s="10"/>
      <c r="D1" s="10"/>
      <c r="E1" s="10"/>
      <c r="F1" s="10"/>
      <c r="G1" s="11"/>
      <c r="H1" s="11"/>
      <c r="I1" s="10"/>
      <c r="J1" s="11"/>
      <c r="K1" s="11"/>
      <c r="P1" s="29"/>
      <c r="Q1" s="29"/>
      <c r="R1" s="29"/>
      <c r="S1" s="29"/>
      <c r="T1" s="29"/>
      <c r="U1" s="29"/>
      <c r="V1" s="29"/>
      <c r="W1" s="29"/>
      <c r="X1" s="29"/>
      <c r="Z1" s="29"/>
      <c r="AA1" s="29"/>
      <c r="AB1" s="29"/>
    </row>
    <row r="2" spans="1:30" ht="18" x14ac:dyDescent="0.2">
      <c r="B2" s="31" t="s">
        <v>80</v>
      </c>
      <c r="C2" s="29"/>
      <c r="D2" s="29"/>
      <c r="E2" s="29"/>
      <c r="F2" s="29"/>
      <c r="I2" s="29"/>
      <c r="P2" s="29"/>
      <c r="Q2" s="29"/>
      <c r="R2" s="29"/>
      <c r="S2" s="29"/>
      <c r="T2" s="29"/>
      <c r="U2" s="29"/>
      <c r="V2" s="29"/>
      <c r="W2" s="29"/>
      <c r="X2" s="29"/>
      <c r="Z2" s="29"/>
      <c r="AA2" s="29"/>
      <c r="AB2" s="29"/>
    </row>
    <row r="3" spans="1:30" ht="13.5" thickBot="1" x14ac:dyDescent="0.25">
      <c r="B3" s="96"/>
      <c r="C3" s="29"/>
      <c r="D3" s="29"/>
      <c r="E3" s="29"/>
      <c r="F3" s="29"/>
      <c r="I3" s="29"/>
      <c r="Q3" s="29"/>
      <c r="R3" s="29"/>
      <c r="S3" s="29"/>
      <c r="T3" s="29"/>
      <c r="U3" s="29"/>
      <c r="V3" s="29"/>
      <c r="W3" s="29"/>
      <c r="X3" s="29"/>
      <c r="Z3" s="29"/>
      <c r="AA3" s="29"/>
      <c r="AB3" s="29"/>
    </row>
    <row r="4" spans="1:30" ht="13.5" thickBot="1" x14ac:dyDescent="0.25">
      <c r="B4" s="159" t="s">
        <v>81</v>
      </c>
      <c r="C4" s="510">
        <f>Basisgegevens!C27</f>
        <v>0</v>
      </c>
      <c r="D4" s="511"/>
      <c r="E4" s="29"/>
      <c r="F4" s="29"/>
      <c r="I4" s="29"/>
      <c r="Q4" s="29"/>
      <c r="R4" s="29"/>
      <c r="S4" s="29"/>
      <c r="T4" s="29"/>
      <c r="U4" s="29"/>
      <c r="V4" s="29"/>
      <c r="W4" s="29"/>
      <c r="X4" s="29"/>
      <c r="Z4" s="29"/>
      <c r="AA4" s="29"/>
      <c r="AB4" s="29"/>
    </row>
    <row r="5" spans="1:30" ht="13.5" thickBot="1" x14ac:dyDescent="0.25">
      <c r="B5" s="159" t="s">
        <v>82</v>
      </c>
      <c r="C5" s="510">
        <f>Basisgegevens!D27</f>
        <v>0</v>
      </c>
      <c r="D5" s="511"/>
      <c r="E5" s="29"/>
      <c r="F5" s="29"/>
      <c r="I5" s="29"/>
      <c r="Q5" s="29"/>
      <c r="R5" s="29"/>
      <c r="S5" s="29"/>
      <c r="T5" s="29"/>
      <c r="U5" s="29"/>
      <c r="V5" s="29"/>
      <c r="W5" s="29"/>
      <c r="X5" s="29"/>
      <c r="Z5" s="29"/>
      <c r="AA5" s="29"/>
      <c r="AB5" s="29"/>
    </row>
    <row r="6" spans="1:30" ht="13.5" thickBot="1" x14ac:dyDescent="0.25">
      <c r="B6" s="159" t="s">
        <v>83</v>
      </c>
      <c r="C6" s="510">
        <f>Basisgegevens!E27</f>
        <v>0</v>
      </c>
      <c r="D6" s="511"/>
      <c r="E6" s="29"/>
      <c r="F6" s="29"/>
      <c r="I6" s="29"/>
      <c r="P6" s="29"/>
      <c r="Q6" s="29"/>
      <c r="R6" s="29"/>
      <c r="S6" s="29"/>
      <c r="T6" s="29"/>
      <c r="U6" s="29"/>
      <c r="V6" s="29"/>
      <c r="W6" s="29"/>
      <c r="X6" s="29"/>
      <c r="Z6" s="29"/>
      <c r="AA6" s="29"/>
      <c r="AB6" s="29"/>
    </row>
    <row r="7" spans="1:30" ht="13.5" thickBot="1" x14ac:dyDescent="0.25">
      <c r="B7" s="159" t="s">
        <v>84</v>
      </c>
      <c r="C7" s="512" t="str">
        <f>IF(Basisgegevens!C6="","",Basisgegevens!C6)</f>
        <v/>
      </c>
      <c r="D7" s="513"/>
      <c r="E7" s="29"/>
      <c r="F7" s="29"/>
      <c r="I7" s="29"/>
      <c r="P7" s="29"/>
      <c r="Q7" s="29"/>
      <c r="R7" s="29"/>
      <c r="S7" s="29"/>
      <c r="T7" s="29"/>
      <c r="U7" s="29"/>
      <c r="V7" s="29"/>
      <c r="W7" s="29"/>
      <c r="X7" s="29"/>
      <c r="Z7" s="29"/>
      <c r="AA7" s="29"/>
      <c r="AB7" s="29"/>
    </row>
    <row r="8" spans="1:30" ht="13.5" thickBot="1" x14ac:dyDescent="0.25">
      <c r="B8" s="159" t="s">
        <v>225</v>
      </c>
      <c r="C8" s="510">
        <f>Basisgegevens!F27</f>
        <v>0</v>
      </c>
      <c r="D8" s="511"/>
      <c r="E8" s="29"/>
      <c r="F8" s="29"/>
      <c r="I8" s="29"/>
      <c r="P8" s="29"/>
      <c r="Q8" s="29"/>
      <c r="R8" s="29"/>
      <c r="S8" s="29"/>
      <c r="T8" s="29"/>
      <c r="U8" s="29"/>
      <c r="V8" s="29"/>
      <c r="W8" s="29"/>
      <c r="X8" s="29"/>
      <c r="Z8" s="29"/>
      <c r="AA8" s="29"/>
      <c r="AB8" s="29"/>
    </row>
    <row r="9" spans="1:30" ht="13.5" thickBot="1" x14ac:dyDescent="0.25">
      <c r="B9" s="159" t="s">
        <v>229</v>
      </c>
      <c r="C9" s="510">
        <f>IF($C$8="AGVV",Basisgegevens!G27,$C$8)</f>
        <v>0</v>
      </c>
      <c r="D9" s="511"/>
      <c r="E9" s="430"/>
      <c r="F9" s="29"/>
      <c r="I9" s="29"/>
      <c r="P9" s="29"/>
      <c r="Q9" s="29"/>
      <c r="R9" s="29"/>
      <c r="S9" s="29"/>
      <c r="T9" s="29"/>
      <c r="U9" s="29"/>
      <c r="V9" s="29"/>
      <c r="W9" s="29"/>
      <c r="X9" s="29"/>
      <c r="Z9" s="29"/>
      <c r="AA9" s="29"/>
      <c r="AB9" s="29"/>
    </row>
    <row r="10" spans="1:30" ht="26.25" thickBot="1" x14ac:dyDescent="0.25">
      <c r="B10" s="5" t="s">
        <v>85</v>
      </c>
      <c r="C10" s="6"/>
      <c r="D10" s="6"/>
      <c r="E10" s="219"/>
      <c r="F10" s="6"/>
      <c r="G10" s="6"/>
      <c r="H10" s="6"/>
      <c r="I10" s="6"/>
      <c r="J10" s="6"/>
      <c r="K10" s="6"/>
      <c r="L10" s="6"/>
      <c r="M10" s="256"/>
      <c r="N10" s="51"/>
      <c r="O10" s="51"/>
      <c r="P10" s="51"/>
      <c r="Q10" s="6"/>
      <c r="R10" s="406" t="s">
        <v>87</v>
      </c>
      <c r="S10" s="401"/>
      <c r="T10" s="402"/>
      <c r="U10" s="6"/>
      <c r="V10" s="408" t="s">
        <v>61</v>
      </c>
      <c r="W10" s="6"/>
      <c r="X10" s="408" t="s">
        <v>62</v>
      </c>
      <c r="Z10" s="401"/>
      <c r="AA10" s="402"/>
      <c r="AB10" s="401"/>
      <c r="AC10" s="402"/>
      <c r="AD10" s="460"/>
    </row>
    <row r="11" spans="1:30" ht="13.5" thickBot="1" x14ac:dyDescent="0.25">
      <c r="A11" s="5"/>
      <c r="B11" s="6"/>
      <c r="C11" s="6"/>
      <c r="D11" s="6"/>
      <c r="E11" s="219" t="s">
        <v>86</v>
      </c>
      <c r="F11" s="6"/>
      <c r="G11" s="6"/>
      <c r="H11" s="6"/>
      <c r="I11" s="6"/>
      <c r="J11" s="6"/>
      <c r="K11" s="6"/>
      <c r="L11" s="6"/>
      <c r="M11" s="256"/>
      <c r="P11" s="6"/>
      <c r="Q11" s="6"/>
      <c r="R11" s="6"/>
      <c r="S11" s="6"/>
      <c r="T11" s="6"/>
      <c r="U11" s="6"/>
      <c r="V11" s="6"/>
      <c r="W11" s="6"/>
      <c r="X11" s="6"/>
      <c r="Z11" s="6"/>
      <c r="AA11" s="6"/>
      <c r="AB11" s="6"/>
      <c r="AC11" s="97"/>
      <c r="AD11" s="97"/>
    </row>
    <row r="12" spans="1:30" ht="68.25" customHeight="1" thickBot="1" x14ac:dyDescent="0.25">
      <c r="A12" s="116"/>
      <c r="B12" s="368" t="s">
        <v>88</v>
      </c>
      <c r="C12" s="236" t="s">
        <v>208</v>
      </c>
      <c r="D12" s="236" t="s">
        <v>89</v>
      </c>
      <c r="E12" s="236" t="s">
        <v>90</v>
      </c>
      <c r="F12" s="236" t="s">
        <v>91</v>
      </c>
      <c r="G12" s="236" t="s">
        <v>193</v>
      </c>
      <c r="H12" s="236" t="s">
        <v>92</v>
      </c>
      <c r="I12" s="236" t="s">
        <v>93</v>
      </c>
      <c r="J12" s="236" t="s">
        <v>194</v>
      </c>
      <c r="K12" s="236" t="s">
        <v>195</v>
      </c>
      <c r="L12" s="236" t="s">
        <v>235</v>
      </c>
      <c r="M12" s="143" t="s">
        <v>94</v>
      </c>
      <c r="N12" s="143" t="s">
        <v>66</v>
      </c>
      <c r="O12" s="237" t="s">
        <v>95</v>
      </c>
      <c r="P12" s="237" t="s">
        <v>96</v>
      </c>
      <c r="Q12" s="117"/>
      <c r="R12" s="239" t="s">
        <v>68</v>
      </c>
      <c r="S12" s="93" t="s">
        <v>97</v>
      </c>
      <c r="T12" s="93" t="s">
        <v>70</v>
      </c>
      <c r="U12" s="118"/>
      <c r="V12" s="239" t="s">
        <v>68</v>
      </c>
      <c r="W12" s="409"/>
      <c r="X12" s="239" t="s">
        <v>68</v>
      </c>
      <c r="Y12" s="117"/>
      <c r="Z12" s="238" t="s">
        <v>97</v>
      </c>
      <c r="AA12" s="93" t="s">
        <v>70</v>
      </c>
      <c r="AB12" s="238" t="s">
        <v>97</v>
      </c>
      <c r="AC12" s="238" t="s">
        <v>70</v>
      </c>
      <c r="AD12" s="118"/>
    </row>
    <row r="13" spans="1:30" x14ac:dyDescent="0.2">
      <c r="A13" s="6"/>
      <c r="B13" s="52"/>
      <c r="C13" s="323" t="str">
        <f t="shared" ref="C13:C37" si="0">IF(B13="","",IF($C$5="Universiteit","UNL",IF($C$5="Universitair Medisch Centrum","NFU","Overig")))</f>
        <v/>
      </c>
      <c r="D13" s="20"/>
      <c r="E13" s="124"/>
      <c r="F13" s="34">
        <f>IFERROR(IF(C13="UNL",INDEX(Tabel_UNL,MATCH($E13,Hulpsheets!$P$3:$P$123,0),MATCH($D13,Hulpsheets!$P$3:$U$3,0)),IF(C13="NFU",INDEX(Tabel_NFU,MATCH($E13,Hulpsheets!$W$3:$W$99,0),MATCH($D13,Hulpsheets!$W$3:$AC$3,0)),IF(C13="Overig",0,0))),0)</f>
        <v>0</v>
      </c>
      <c r="G13" s="355"/>
      <c r="H13" s="127"/>
      <c r="I13" s="33">
        <f>IF(F13&gt;0,F13*H13,G13*E13*H13)</f>
        <v>0</v>
      </c>
      <c r="J13" s="1">
        <f t="shared" ref="J13:J14" si="1">IF(OR(C13="Overig",D13="Medische Specialist"),I13*0.4,0)</f>
        <v>0</v>
      </c>
      <c r="K13" s="358"/>
      <c r="L13" s="429" t="s">
        <v>120</v>
      </c>
      <c r="M13" s="257" t="str">
        <f>IF(LEN($C$5)&lt;=1,
    "",
    IF(
        OR($C$5="Overige (zorg-)instellingen",$C$5="Onderneming"),
        IF(Basisgegevens!$C$5="Ja",
            IFERROR(
                INDEX(Hulpsheets!$AO$3:$AR$18,
                    MATCH($C$9,Hulpsheets!$AN$3:$AN$18,0),
                    MATCH($C$6,Hulpsheets!$AO$3:$AR$3,0)
                ),
                ""
            ),
            IFERROR(
                INDEX(Hulpsheets!$AH$3:$AK$18,
                    MATCH($C$9,Hulpsheets!$AG$3:$AG$18,0),
                    MATCH($C$6,Hulpsheets!$AH$3:$AK$3,0)
                ),
                ""
            )
        ),
        IF($L13="Niet-economische activiteit",
            100%,
            IF(Basisgegevens!$C$5="Ja",
                IFERROR(
                    INDEX(Hulpsheets!$AO$3:$AR$18,
                        MATCH($C$9,Hulpsheets!$AN$3:$AN$18,0),
                        MATCH($C$6,Hulpsheets!$AO$3:$AR$3,0)
                    ),
                    ""
                ),
                IFERROR(
                    INDEX(Hulpsheets!$AH$3:$AK$18,
                        MATCH($C$9,Hulpsheets!$AG$3:$AG$18,0),
                        MATCH($C$6,Hulpsheets!$AH$3:$AK$3,0)
                    ),
                    ""
                )
            )
        )
    )
)</f>
        <v/>
      </c>
      <c r="N13" s="396">
        <f t="shared" ref="N13:N37" si="2">IF(OR(C13="Overig",$D13="Medische Specialist"),((I13+J13)*(1+K13)),I13)</f>
        <v>0</v>
      </c>
      <c r="O13" s="394" t="str">
        <f>IFERROR(N13*M13,"")</f>
        <v/>
      </c>
      <c r="P13" s="81" t="str">
        <f>IFERROR(N13-O13,"")</f>
        <v/>
      </c>
      <c r="R13" s="404"/>
      <c r="S13" s="403" t="str">
        <f>IFERROR($R13*(1-$M13),"")</f>
        <v/>
      </c>
      <c r="T13" s="130" t="str">
        <f>IFERROR(R13-S13,"")</f>
        <v/>
      </c>
      <c r="U13" s="70"/>
      <c r="V13" s="404"/>
      <c r="W13" s="70"/>
      <c r="X13" s="404"/>
      <c r="Z13" s="407" t="str">
        <f>IFERROR($V13*(1-$M13),"")</f>
        <v/>
      </c>
      <c r="AA13" s="130" t="str">
        <f t="shared" ref="AA13:AA37" si="3">IFERROR(V13-Z13,"")</f>
        <v/>
      </c>
      <c r="AB13" s="407" t="str">
        <f t="shared" ref="AB13:AB37" si="4">IFERROR($X13*(1-$M13),"")</f>
        <v/>
      </c>
      <c r="AC13" s="130" t="str">
        <f t="shared" ref="AC13:AC37" si="5">IFERROR(X13-AB13,"")</f>
        <v/>
      </c>
      <c r="AD13" s="461"/>
    </row>
    <row r="14" spans="1:30" x14ac:dyDescent="0.2">
      <c r="A14" s="6"/>
      <c r="B14" s="53"/>
      <c r="C14" s="323" t="str">
        <f t="shared" si="0"/>
        <v/>
      </c>
      <c r="D14" s="20"/>
      <c r="E14" s="125"/>
      <c r="F14" s="34">
        <f>IFERROR(IF(C14="UNL",INDEX(Tabel_UNL,MATCH($E14,Hulpsheets!$P$3:$P$123,0),MATCH($D14,Hulpsheets!$P$3:$U$3,0)),IF(C14="NFU",INDEX(Tabel_NFU,MATCH($E14,Hulpsheets!$W$3:$W$99,0),MATCH($D14,Hulpsheets!$W$3:$AC$3,0)),IF(C14="Overig",0,0))),0)</f>
        <v>0</v>
      </c>
      <c r="G14" s="356"/>
      <c r="H14" s="128"/>
      <c r="I14" s="1">
        <f t="shared" ref="I14:I37" si="6">IF(F14&gt;0,F14*H14,G14*E14*H14)</f>
        <v>0</v>
      </c>
      <c r="J14" s="1">
        <f t="shared" si="1"/>
        <v>0</v>
      </c>
      <c r="K14" s="359"/>
      <c r="L14" s="429" t="s">
        <v>120</v>
      </c>
      <c r="M14" s="257" t="str">
        <f>IF(LEN($C$5)&lt;=1,
    "",
    IF(
        OR($C$5="Overige (zorg-)instellingen",$C$5="Onderneming"),
        IF(Basisgegevens!$C$5="Ja",
            IFERROR(
                INDEX(Hulpsheets!$AO$3:$AR$18,
                    MATCH($C$9,Hulpsheets!$AN$3:$AN$18,0),
                    MATCH($C$6,Hulpsheets!$AO$3:$AR$3,0)
                ),
                ""
            ),
            IFERROR(
                INDEX(Hulpsheets!$AH$3:$AK$18,
                    MATCH($C$9,Hulpsheets!$AG$3:$AG$18,0),
                    MATCH($C$6,Hulpsheets!$AH$3:$AK$3,0)
                ),
                ""
            )
        ),
        IF($L14="Niet-economische activiteit",
            100%,
            IF(Basisgegevens!$C$5="Ja",
                IFERROR(
                    INDEX(Hulpsheets!$AO$3:$AR$18,
                        MATCH($C$9,Hulpsheets!$AN$3:$AN$18,0),
                        MATCH($C$6,Hulpsheets!$AO$3:$AR$3,0)
                    ),
                    ""
                ),
                IFERROR(
                    INDEX(Hulpsheets!$AH$3:$AK$18,
                        MATCH($C$9,Hulpsheets!$AG$3:$AG$18,0),
                        MATCH($C$6,Hulpsheets!$AH$3:$AK$3,0)
                    ),
                    ""
                )
            )
        )
    )
)</f>
        <v/>
      </c>
      <c r="N14" s="397">
        <f t="shared" si="2"/>
        <v>0</v>
      </c>
      <c r="O14" s="394" t="str">
        <f t="shared" ref="O14:O37" si="7">IFERROR(N14*M14,"")</f>
        <v/>
      </c>
      <c r="P14" s="81" t="str">
        <f t="shared" ref="P14:P37" si="8">IFERROR(N14-O14,"")</f>
        <v/>
      </c>
      <c r="R14" s="404"/>
      <c r="S14" s="403" t="str">
        <f t="shared" ref="S14:S37" si="9">IFERROR($R14*(1-$M14),"")</f>
        <v/>
      </c>
      <c r="T14" s="130" t="str">
        <f t="shared" ref="T14:T36" si="10">IFERROR(R14-S14,"")</f>
        <v/>
      </c>
      <c r="U14" s="70"/>
      <c r="V14" s="404"/>
      <c r="W14" s="70"/>
      <c r="X14" s="404"/>
      <c r="Z14" s="407" t="str">
        <f t="shared" ref="Z14:Z37" si="11">IFERROR($V14*(1-$M14),"")</f>
        <v/>
      </c>
      <c r="AA14" s="130" t="str">
        <f t="shared" si="3"/>
        <v/>
      </c>
      <c r="AB14" s="407" t="str">
        <f t="shared" si="4"/>
        <v/>
      </c>
      <c r="AC14" s="130" t="str">
        <f t="shared" si="5"/>
        <v/>
      </c>
      <c r="AD14" s="461"/>
    </row>
    <row r="15" spans="1:30" x14ac:dyDescent="0.2">
      <c r="A15" s="6"/>
      <c r="B15" s="53"/>
      <c r="C15" s="323" t="str">
        <f t="shared" si="0"/>
        <v/>
      </c>
      <c r="D15" s="20"/>
      <c r="E15" s="125"/>
      <c r="F15" s="34">
        <f>IFERROR(IF(C15="UNL",INDEX(Tabel_UNL,MATCH($E15,Hulpsheets!$P$3:$P$123,0),MATCH($D15,Hulpsheets!$P$3:$U$3,0)),IF(C15="NFU",INDEX(Tabel_NFU,MATCH($E15,Hulpsheets!$W$3:$W$99,0),MATCH($D15,Hulpsheets!$W$3:$AC$3,0)),IF(C15="Overig",0,0))),0)</f>
        <v>0</v>
      </c>
      <c r="G15" s="356"/>
      <c r="H15" s="128"/>
      <c r="I15" s="1">
        <f>IF(F15&gt;0,F15*H15,G15*E15*H15)</f>
        <v>0</v>
      </c>
      <c r="J15" s="1">
        <f>IF(OR(C15="Overig",D15="Medische Specialist"),I15*0.4,0)</f>
        <v>0</v>
      </c>
      <c r="K15" s="359"/>
      <c r="L15" s="429" t="s">
        <v>120</v>
      </c>
      <c r="M15" s="257" t="str">
        <f>IF(LEN($C$5)&lt;=1,
    "",
    IF(
        OR($C$5="Overige (zorg-)instellingen",$C$5="Onderneming"),
        IF(Basisgegevens!$C$5="Ja",
            IFERROR(
                INDEX(Hulpsheets!$AO$3:$AR$18,
                    MATCH($C$9,Hulpsheets!$AN$3:$AN$18,0),
                    MATCH($C$6,Hulpsheets!$AO$3:$AR$3,0)
                ),
                ""
            ),
            IFERROR(
                INDEX(Hulpsheets!$AH$3:$AK$18,
                    MATCH($C$9,Hulpsheets!$AG$3:$AG$18,0),
                    MATCH($C$6,Hulpsheets!$AH$3:$AK$3,0)
                ),
                ""
            )
        ),
        IF($L15="Niet-economische activiteit",
            100%,
            IF(Basisgegevens!$C$5="Ja",
                IFERROR(
                    INDEX(Hulpsheets!$AO$3:$AR$18,
                        MATCH($C$9,Hulpsheets!$AN$3:$AN$18,0),
                        MATCH($C$6,Hulpsheets!$AO$3:$AR$3,0)
                    ),
                    ""
                ),
                IFERROR(
                    INDEX(Hulpsheets!$AH$3:$AK$18,
                        MATCH($C$9,Hulpsheets!$AG$3:$AG$18,0),
                        MATCH($C$6,Hulpsheets!$AH$3:$AK$3,0)
                    ),
                    ""
                )
            )
        )
    )
)</f>
        <v/>
      </c>
      <c r="N15" s="397">
        <f t="shared" si="2"/>
        <v>0</v>
      </c>
      <c r="O15" s="394" t="str">
        <f t="shared" si="7"/>
        <v/>
      </c>
      <c r="P15" s="81" t="str">
        <f t="shared" si="8"/>
        <v/>
      </c>
      <c r="R15" s="404"/>
      <c r="S15" s="403" t="str">
        <f t="shared" si="9"/>
        <v/>
      </c>
      <c r="T15" s="130" t="str">
        <f t="shared" si="10"/>
        <v/>
      </c>
      <c r="U15" s="70"/>
      <c r="V15" s="404"/>
      <c r="W15" s="70"/>
      <c r="X15" s="404"/>
      <c r="Z15" s="407" t="str">
        <f t="shared" si="11"/>
        <v/>
      </c>
      <c r="AA15" s="130" t="str">
        <f t="shared" si="3"/>
        <v/>
      </c>
      <c r="AB15" s="407" t="str">
        <f t="shared" si="4"/>
        <v/>
      </c>
      <c r="AC15" s="130" t="str">
        <f t="shared" si="5"/>
        <v/>
      </c>
      <c r="AD15" s="461"/>
    </row>
    <row r="16" spans="1:30" x14ac:dyDescent="0.2">
      <c r="A16" s="6"/>
      <c r="B16" s="53"/>
      <c r="C16" s="323" t="str">
        <f t="shared" si="0"/>
        <v/>
      </c>
      <c r="D16" s="20"/>
      <c r="E16" s="125"/>
      <c r="F16" s="34">
        <f>IFERROR(IF(C16="UNL",INDEX(Tabel_UNL,MATCH($E16,Hulpsheets!$P$3:$P$123,0),MATCH($D16,Hulpsheets!$P$3:$U$3,0)),IF(C16="NFU",INDEX(Tabel_NFU,MATCH($E16,Hulpsheets!$W$3:$W$99,0),MATCH($D16,Hulpsheets!$W$3:$AC$3,0)),IF(C16="Overig",0,0))),0)</f>
        <v>0</v>
      </c>
      <c r="G16" s="356"/>
      <c r="H16" s="128"/>
      <c r="I16" s="1">
        <f t="shared" si="6"/>
        <v>0</v>
      </c>
      <c r="J16" s="1">
        <f t="shared" ref="J16:J37" si="12">IF(OR(C16="Overig",D16="Medische Specialist"),I16*0.4,0)</f>
        <v>0</v>
      </c>
      <c r="K16" s="359"/>
      <c r="L16" s="429" t="s">
        <v>120</v>
      </c>
      <c r="M16" s="257" t="str">
        <f>IF(LEN($C$5)&lt;=1,
    "",
    IF(
        OR($C$5="Overige (zorg-)instellingen",$C$5="Onderneming"),
        IF(Basisgegevens!$C$5="Ja",
            IFERROR(
                INDEX(Hulpsheets!$AO$3:$AR$18,
                    MATCH($C$9,Hulpsheets!$AN$3:$AN$18,0),
                    MATCH($C$6,Hulpsheets!$AO$3:$AR$3,0)
                ),
                ""
            ),
            IFERROR(
                INDEX(Hulpsheets!$AH$3:$AK$18,
                    MATCH($C$9,Hulpsheets!$AG$3:$AG$18,0),
                    MATCH($C$6,Hulpsheets!$AH$3:$AK$3,0)
                ),
                ""
            )
        ),
        IF($L16="Niet-economische activiteit",
            100%,
            IF(Basisgegevens!$C$5="Ja",
                IFERROR(
                    INDEX(Hulpsheets!$AO$3:$AR$18,
                        MATCH($C$9,Hulpsheets!$AN$3:$AN$18,0),
                        MATCH($C$6,Hulpsheets!$AO$3:$AR$3,0)
                    ),
                    ""
                ),
                IFERROR(
                    INDEX(Hulpsheets!$AH$3:$AK$18,
                        MATCH($C$9,Hulpsheets!$AG$3:$AG$18,0),
                        MATCH($C$6,Hulpsheets!$AH$3:$AK$3,0)
                    ),
                    ""
                )
            )
        )
    )
)</f>
        <v/>
      </c>
      <c r="N16" s="397">
        <f t="shared" si="2"/>
        <v>0</v>
      </c>
      <c r="O16" s="394" t="str">
        <f t="shared" si="7"/>
        <v/>
      </c>
      <c r="P16" s="81" t="str">
        <f t="shared" si="8"/>
        <v/>
      </c>
      <c r="R16" s="404"/>
      <c r="S16" s="403" t="str">
        <f t="shared" si="9"/>
        <v/>
      </c>
      <c r="T16" s="130" t="str">
        <f t="shared" si="10"/>
        <v/>
      </c>
      <c r="U16" s="70"/>
      <c r="V16" s="404"/>
      <c r="W16" s="70"/>
      <c r="X16" s="404"/>
      <c r="Z16" s="407" t="str">
        <f t="shared" si="11"/>
        <v/>
      </c>
      <c r="AA16" s="130" t="str">
        <f t="shared" si="3"/>
        <v/>
      </c>
      <c r="AB16" s="407" t="str">
        <f t="shared" si="4"/>
        <v/>
      </c>
      <c r="AC16" s="130" t="str">
        <f t="shared" si="5"/>
        <v/>
      </c>
      <c r="AD16" s="461"/>
    </row>
    <row r="17" spans="1:30" x14ac:dyDescent="0.2">
      <c r="A17" s="6"/>
      <c r="B17" s="53"/>
      <c r="C17" s="323" t="str">
        <f t="shared" si="0"/>
        <v/>
      </c>
      <c r="D17" s="20"/>
      <c r="E17" s="125"/>
      <c r="F17" s="34">
        <f>IFERROR(IF(C17="UNL",INDEX(Tabel_UNL,MATCH($E17,Hulpsheets!$P$3:$P$123,0),MATCH($D17,Hulpsheets!$P$3:$U$3,0)),IF(C17="NFU",INDEX(Tabel_NFU,MATCH($E17,Hulpsheets!$W$3:$W$99,0),MATCH($D17,Hulpsheets!$W$3:$AC$3,0)),IF(C17="Overig",0,0))),0)</f>
        <v>0</v>
      </c>
      <c r="G17" s="356"/>
      <c r="H17" s="128"/>
      <c r="I17" s="1">
        <f t="shared" si="6"/>
        <v>0</v>
      </c>
      <c r="J17" s="1">
        <f t="shared" si="12"/>
        <v>0</v>
      </c>
      <c r="K17" s="359"/>
      <c r="L17" s="429" t="s">
        <v>120</v>
      </c>
      <c r="M17" s="257" t="str">
        <f>IF(LEN($C$5)&lt;=1,
    "",
    IF(
        OR($C$5="Overige (zorg-)instellingen",$C$5="Onderneming"),
        IF(Basisgegevens!$C$5="Ja",
            IFERROR(
                INDEX(Hulpsheets!$AO$3:$AR$18,
                    MATCH($C$9,Hulpsheets!$AN$3:$AN$18,0),
                    MATCH($C$6,Hulpsheets!$AO$3:$AR$3,0)
                ),
                ""
            ),
            IFERROR(
                INDEX(Hulpsheets!$AH$3:$AK$18,
                    MATCH($C$9,Hulpsheets!$AG$3:$AG$18,0),
                    MATCH($C$6,Hulpsheets!$AH$3:$AK$3,0)
                ),
                ""
            )
        ),
        IF($L17="Niet-economische activiteit",
            100%,
            IF(Basisgegevens!$C$5="Ja",
                IFERROR(
                    INDEX(Hulpsheets!$AO$3:$AR$18,
                        MATCH($C$9,Hulpsheets!$AN$3:$AN$18,0),
                        MATCH($C$6,Hulpsheets!$AO$3:$AR$3,0)
                    ),
                    ""
                ),
                IFERROR(
                    INDEX(Hulpsheets!$AH$3:$AK$18,
                        MATCH($C$9,Hulpsheets!$AG$3:$AG$18,0),
                        MATCH($C$6,Hulpsheets!$AH$3:$AK$3,0)
                    ),
                    ""
                )
            )
        )
    )
)</f>
        <v/>
      </c>
      <c r="N17" s="397">
        <f t="shared" si="2"/>
        <v>0</v>
      </c>
      <c r="O17" s="394" t="str">
        <f t="shared" si="7"/>
        <v/>
      </c>
      <c r="P17" s="81" t="str">
        <f t="shared" si="8"/>
        <v/>
      </c>
      <c r="R17" s="404"/>
      <c r="S17" s="403" t="str">
        <f t="shared" si="9"/>
        <v/>
      </c>
      <c r="T17" s="130" t="str">
        <f t="shared" si="10"/>
        <v/>
      </c>
      <c r="U17" s="70"/>
      <c r="V17" s="404"/>
      <c r="W17" s="70"/>
      <c r="X17" s="404"/>
      <c r="Z17" s="407" t="str">
        <f t="shared" si="11"/>
        <v/>
      </c>
      <c r="AA17" s="130" t="str">
        <f t="shared" si="3"/>
        <v/>
      </c>
      <c r="AB17" s="407" t="str">
        <f t="shared" si="4"/>
        <v/>
      </c>
      <c r="AC17" s="130" t="str">
        <f t="shared" si="5"/>
        <v/>
      </c>
      <c r="AD17" s="461"/>
    </row>
    <row r="18" spans="1:30" x14ac:dyDescent="0.2">
      <c r="A18" s="6"/>
      <c r="B18" s="53"/>
      <c r="C18" s="323" t="str">
        <f t="shared" si="0"/>
        <v/>
      </c>
      <c r="D18" s="20"/>
      <c r="E18" s="125"/>
      <c r="F18" s="34">
        <f>IFERROR(IF(C18="UNL",INDEX(Tabel_UNL,MATCH($E18,Hulpsheets!$P$3:$P$123,0),MATCH($D18,Hulpsheets!$P$3:$U$3,0)),IF(C18="NFU",INDEX(Tabel_NFU,MATCH($E18,Hulpsheets!$W$3:$W$99,0),MATCH($D18,Hulpsheets!$W$3:$AC$3,0)),IF(C18="Overig",0,0))),0)</f>
        <v>0</v>
      </c>
      <c r="G18" s="356"/>
      <c r="H18" s="128"/>
      <c r="I18" s="1">
        <f t="shared" si="6"/>
        <v>0</v>
      </c>
      <c r="J18" s="1">
        <f t="shared" si="12"/>
        <v>0</v>
      </c>
      <c r="K18" s="359"/>
      <c r="L18" s="429" t="s">
        <v>120</v>
      </c>
      <c r="M18" s="257" t="str">
        <f>IF(LEN($C$5)&lt;=1,
    "",
    IF(
        OR($C$5="Overige (zorg-)instellingen",$C$5="Onderneming"),
        IF(Basisgegevens!$C$5="Ja",
            IFERROR(
                INDEX(Hulpsheets!$AO$3:$AR$18,
                    MATCH($C$9,Hulpsheets!$AN$3:$AN$18,0),
                    MATCH($C$6,Hulpsheets!$AO$3:$AR$3,0)
                ),
                ""
            ),
            IFERROR(
                INDEX(Hulpsheets!$AH$3:$AK$18,
                    MATCH($C$9,Hulpsheets!$AG$3:$AG$18,0),
                    MATCH($C$6,Hulpsheets!$AH$3:$AK$3,0)
                ),
                ""
            )
        ),
        IF($L18="Niet-economische activiteit",
            100%,
            IF(Basisgegevens!$C$5="Ja",
                IFERROR(
                    INDEX(Hulpsheets!$AO$3:$AR$18,
                        MATCH($C$9,Hulpsheets!$AN$3:$AN$18,0),
                        MATCH($C$6,Hulpsheets!$AO$3:$AR$3,0)
                    ),
                    ""
                ),
                IFERROR(
                    INDEX(Hulpsheets!$AH$3:$AK$18,
                        MATCH($C$9,Hulpsheets!$AG$3:$AG$18,0),
                        MATCH($C$6,Hulpsheets!$AH$3:$AK$3,0)
                    ),
                    ""
                )
            )
        )
    )
)</f>
        <v/>
      </c>
      <c r="N18" s="397">
        <f t="shared" si="2"/>
        <v>0</v>
      </c>
      <c r="O18" s="394" t="str">
        <f t="shared" si="7"/>
        <v/>
      </c>
      <c r="P18" s="81" t="str">
        <f t="shared" si="8"/>
        <v/>
      </c>
      <c r="R18" s="404"/>
      <c r="S18" s="403" t="str">
        <f t="shared" si="9"/>
        <v/>
      </c>
      <c r="T18" s="130" t="str">
        <f>IFERROR(R18-S18,"")</f>
        <v/>
      </c>
      <c r="U18" s="70"/>
      <c r="V18" s="404"/>
      <c r="W18" s="70"/>
      <c r="X18" s="404"/>
      <c r="Z18" s="407" t="str">
        <f t="shared" si="11"/>
        <v/>
      </c>
      <c r="AA18" s="130" t="str">
        <f t="shared" si="3"/>
        <v/>
      </c>
      <c r="AB18" s="407" t="str">
        <f t="shared" si="4"/>
        <v/>
      </c>
      <c r="AC18" s="130" t="str">
        <f t="shared" si="5"/>
        <v/>
      </c>
      <c r="AD18" s="461"/>
    </row>
    <row r="19" spans="1:30" x14ac:dyDescent="0.2">
      <c r="A19" s="6"/>
      <c r="B19" s="98"/>
      <c r="C19" s="323" t="str">
        <f t="shared" si="0"/>
        <v/>
      </c>
      <c r="D19" s="20"/>
      <c r="E19" s="125"/>
      <c r="F19" s="34">
        <f>IFERROR(IF(C19="UNL",INDEX(Tabel_UNL,MATCH($E19,Hulpsheets!$P$3:$P$123,0),MATCH($D19,Hulpsheets!$P$3:$U$3,0)),IF(C19="NFU",INDEX(Tabel_NFU,MATCH($E19,Hulpsheets!$W$3:$W$99,0),MATCH($D19,Hulpsheets!$W$3:$AC$3,0)),IF(C19="Overig",0,0))),0)</f>
        <v>0</v>
      </c>
      <c r="G19" s="356"/>
      <c r="H19" s="128"/>
      <c r="I19" s="1">
        <f t="shared" si="6"/>
        <v>0</v>
      </c>
      <c r="J19" s="1">
        <f t="shared" si="12"/>
        <v>0</v>
      </c>
      <c r="K19" s="359"/>
      <c r="L19" s="429" t="s">
        <v>120</v>
      </c>
      <c r="M19" s="257" t="str">
        <f>IF(LEN($C$5)&lt;=1,
    "",
    IF(
        OR($C$5="Overige (zorg-)instellingen",$C$5="Onderneming"),
        IF(Basisgegevens!$C$5="Ja",
            IFERROR(
                INDEX(Hulpsheets!$AO$3:$AR$18,
                    MATCH($C$9,Hulpsheets!$AN$3:$AN$18,0),
                    MATCH($C$6,Hulpsheets!$AO$3:$AR$3,0)
                ),
                ""
            ),
            IFERROR(
                INDEX(Hulpsheets!$AH$3:$AK$18,
                    MATCH($C$9,Hulpsheets!$AG$3:$AG$18,0),
                    MATCH($C$6,Hulpsheets!$AH$3:$AK$3,0)
                ),
                ""
            )
        ),
        IF($L19="Niet-economische activiteit",
            100%,
            IF(Basisgegevens!$C$5="Ja",
                IFERROR(
                    INDEX(Hulpsheets!$AO$3:$AR$18,
                        MATCH($C$9,Hulpsheets!$AN$3:$AN$18,0),
                        MATCH($C$6,Hulpsheets!$AO$3:$AR$3,0)
                    ),
                    ""
                ),
                IFERROR(
                    INDEX(Hulpsheets!$AH$3:$AK$18,
                        MATCH($C$9,Hulpsheets!$AG$3:$AG$18,0),
                        MATCH($C$6,Hulpsheets!$AH$3:$AK$3,0)
                    ),
                    ""
                )
            )
        )
    )
)</f>
        <v/>
      </c>
      <c r="N19" s="397">
        <f t="shared" si="2"/>
        <v>0</v>
      </c>
      <c r="O19" s="395" t="str">
        <f t="shared" si="7"/>
        <v/>
      </c>
      <c r="P19" s="86" t="str">
        <f t="shared" si="8"/>
        <v/>
      </c>
      <c r="R19" s="404"/>
      <c r="S19" s="403" t="str">
        <f t="shared" si="9"/>
        <v/>
      </c>
      <c r="T19" s="130" t="str">
        <f t="shared" si="10"/>
        <v/>
      </c>
      <c r="U19" s="70"/>
      <c r="V19" s="404"/>
      <c r="W19" s="70"/>
      <c r="X19" s="404"/>
      <c r="Z19" s="407" t="str">
        <f t="shared" si="11"/>
        <v/>
      </c>
      <c r="AA19" s="130" t="str">
        <f t="shared" si="3"/>
        <v/>
      </c>
      <c r="AB19" s="407" t="str">
        <f t="shared" si="4"/>
        <v/>
      </c>
      <c r="AC19" s="130" t="str">
        <f t="shared" si="5"/>
        <v/>
      </c>
      <c r="AD19" s="461"/>
    </row>
    <row r="20" spans="1:30" x14ac:dyDescent="0.2">
      <c r="A20" s="6"/>
      <c r="B20" s="98"/>
      <c r="C20" s="323" t="str">
        <f t="shared" si="0"/>
        <v/>
      </c>
      <c r="D20" s="20"/>
      <c r="E20" s="125"/>
      <c r="F20" s="34">
        <f>IFERROR(IF(C20="UNL",INDEX(Tabel_UNL,MATCH($E20,Hulpsheets!$P$3:$P$123,0),MATCH($D20,Hulpsheets!$P$3:$U$3,0)),IF(C20="NFU",INDEX(Tabel_NFU,MATCH($E20,Hulpsheets!$W$3:$W$99,0),MATCH($D20,Hulpsheets!$W$3:$AC$3,0)),IF(C20="Overig",0,0))),0)</f>
        <v>0</v>
      </c>
      <c r="G20" s="356"/>
      <c r="H20" s="128"/>
      <c r="I20" s="1">
        <f t="shared" si="6"/>
        <v>0</v>
      </c>
      <c r="J20" s="1">
        <f t="shared" si="12"/>
        <v>0</v>
      </c>
      <c r="K20" s="359"/>
      <c r="L20" s="429" t="s">
        <v>120</v>
      </c>
      <c r="M20" s="257" t="str">
        <f>IF(LEN($C$5)&lt;=1,
    "",
    IF(
        OR($C$5="Overige (zorg-)instellingen",$C$5="Onderneming"),
        IF(Basisgegevens!$C$5="Ja",
            IFERROR(
                INDEX(Hulpsheets!$AO$3:$AR$18,
                    MATCH($C$9,Hulpsheets!$AN$3:$AN$18,0),
                    MATCH($C$6,Hulpsheets!$AO$3:$AR$3,0)
                ),
                ""
            ),
            IFERROR(
                INDEX(Hulpsheets!$AH$3:$AK$18,
                    MATCH($C$9,Hulpsheets!$AG$3:$AG$18,0),
                    MATCH($C$6,Hulpsheets!$AH$3:$AK$3,0)
                ),
                ""
            )
        ),
        IF($L20="Niet-economische activiteit",
            100%,
            IF(Basisgegevens!$C$5="Ja",
                IFERROR(
                    INDEX(Hulpsheets!$AO$3:$AR$18,
                        MATCH($C$9,Hulpsheets!$AN$3:$AN$18,0),
                        MATCH($C$6,Hulpsheets!$AO$3:$AR$3,0)
                    ),
                    ""
                ),
                IFERROR(
                    INDEX(Hulpsheets!$AH$3:$AK$18,
                        MATCH($C$9,Hulpsheets!$AG$3:$AG$18,0),
                        MATCH($C$6,Hulpsheets!$AH$3:$AK$3,0)
                    ),
                    ""
                )
            )
        )
    )
)</f>
        <v/>
      </c>
      <c r="N20" s="397">
        <f t="shared" si="2"/>
        <v>0</v>
      </c>
      <c r="O20" s="395" t="str">
        <f t="shared" si="7"/>
        <v/>
      </c>
      <c r="P20" s="86" t="str">
        <f t="shared" si="8"/>
        <v/>
      </c>
      <c r="R20" s="404"/>
      <c r="S20" s="403" t="str">
        <f t="shared" si="9"/>
        <v/>
      </c>
      <c r="T20" s="130" t="str">
        <f t="shared" si="10"/>
        <v/>
      </c>
      <c r="U20" s="70"/>
      <c r="V20" s="404"/>
      <c r="W20" s="70"/>
      <c r="X20" s="404"/>
      <c r="Z20" s="407" t="str">
        <f t="shared" si="11"/>
        <v/>
      </c>
      <c r="AA20" s="130" t="str">
        <f t="shared" si="3"/>
        <v/>
      </c>
      <c r="AB20" s="407" t="str">
        <f t="shared" si="4"/>
        <v/>
      </c>
      <c r="AC20" s="130" t="str">
        <f t="shared" si="5"/>
        <v/>
      </c>
      <c r="AD20" s="461"/>
    </row>
    <row r="21" spans="1:30" x14ac:dyDescent="0.2">
      <c r="A21" s="6"/>
      <c r="B21" s="98"/>
      <c r="C21" s="323" t="str">
        <f t="shared" si="0"/>
        <v/>
      </c>
      <c r="D21" s="20"/>
      <c r="E21" s="125"/>
      <c r="F21" s="34">
        <f>IFERROR(IF(C21="UNL",INDEX(Tabel_UNL,MATCH($E21,Hulpsheets!$P$3:$P$123,0),MATCH($D21,Hulpsheets!$P$3:$U$3,0)),IF(C21="NFU",INDEX(Tabel_NFU,MATCH($E21,Hulpsheets!$W$3:$W$99,0),MATCH($D21,Hulpsheets!$W$3:$AC$3,0)),IF(C21="Overig",0,0))),0)</f>
        <v>0</v>
      </c>
      <c r="G21" s="356"/>
      <c r="H21" s="128"/>
      <c r="I21" s="1">
        <f t="shared" si="6"/>
        <v>0</v>
      </c>
      <c r="J21" s="1">
        <f t="shared" si="12"/>
        <v>0</v>
      </c>
      <c r="K21" s="359"/>
      <c r="L21" s="429" t="s">
        <v>120</v>
      </c>
      <c r="M21" s="257" t="str">
        <f>IF(LEN($C$5)&lt;=1,
    "",
    IF(
        OR($C$5="Overige (zorg-)instellingen",$C$5="Onderneming"),
        IF(Basisgegevens!$C$5="Ja",
            IFERROR(
                INDEX(Hulpsheets!$AO$3:$AR$18,
                    MATCH($C$9,Hulpsheets!$AN$3:$AN$18,0),
                    MATCH($C$6,Hulpsheets!$AO$3:$AR$3,0)
                ),
                ""
            ),
            IFERROR(
                INDEX(Hulpsheets!$AH$3:$AK$18,
                    MATCH($C$9,Hulpsheets!$AG$3:$AG$18,0),
                    MATCH($C$6,Hulpsheets!$AH$3:$AK$3,0)
                ),
                ""
            )
        ),
        IF($L21="Niet-economische activiteit",
            100%,
            IF(Basisgegevens!$C$5="Ja",
                IFERROR(
                    INDEX(Hulpsheets!$AO$3:$AR$18,
                        MATCH($C$9,Hulpsheets!$AN$3:$AN$18,0),
                        MATCH($C$6,Hulpsheets!$AO$3:$AR$3,0)
                    ),
                    ""
                ),
                IFERROR(
                    INDEX(Hulpsheets!$AH$3:$AK$18,
                        MATCH($C$9,Hulpsheets!$AG$3:$AG$18,0),
                        MATCH($C$6,Hulpsheets!$AH$3:$AK$3,0)
                    ),
                    ""
                )
            )
        )
    )
)</f>
        <v/>
      </c>
      <c r="N21" s="397">
        <f t="shared" si="2"/>
        <v>0</v>
      </c>
      <c r="O21" s="395" t="str">
        <f t="shared" si="7"/>
        <v/>
      </c>
      <c r="P21" s="86" t="str">
        <f t="shared" si="8"/>
        <v/>
      </c>
      <c r="R21" s="404"/>
      <c r="S21" s="403" t="str">
        <f t="shared" si="9"/>
        <v/>
      </c>
      <c r="T21" s="130" t="str">
        <f t="shared" si="10"/>
        <v/>
      </c>
      <c r="U21" s="70"/>
      <c r="V21" s="404"/>
      <c r="W21" s="70"/>
      <c r="X21" s="404"/>
      <c r="Z21" s="407" t="str">
        <f t="shared" si="11"/>
        <v/>
      </c>
      <c r="AA21" s="130" t="str">
        <f t="shared" si="3"/>
        <v/>
      </c>
      <c r="AB21" s="407" t="str">
        <f t="shared" si="4"/>
        <v/>
      </c>
      <c r="AC21" s="130" t="str">
        <f t="shared" si="5"/>
        <v/>
      </c>
      <c r="AD21" s="461"/>
    </row>
    <row r="22" spans="1:30" x14ac:dyDescent="0.2">
      <c r="A22" s="6"/>
      <c r="B22" s="98"/>
      <c r="C22" s="323" t="str">
        <f t="shared" si="0"/>
        <v/>
      </c>
      <c r="D22" s="20"/>
      <c r="E22" s="125"/>
      <c r="F22" s="34">
        <f>IFERROR(IF(C22="UNL",INDEX(Tabel_UNL,MATCH($E22,Hulpsheets!$P$3:$P$123,0),MATCH($D22,Hulpsheets!$P$3:$U$3,0)),IF(C22="NFU",INDEX(Tabel_NFU,MATCH($E22,Hulpsheets!$W$3:$W$99,0),MATCH($D22,Hulpsheets!$W$3:$AC$3,0)),IF(C22="Overig",0,0))),0)</f>
        <v>0</v>
      </c>
      <c r="G22" s="356"/>
      <c r="H22" s="128"/>
      <c r="I22" s="1">
        <f t="shared" si="6"/>
        <v>0</v>
      </c>
      <c r="J22" s="1">
        <f t="shared" si="12"/>
        <v>0</v>
      </c>
      <c r="K22" s="359"/>
      <c r="L22" s="429" t="s">
        <v>120</v>
      </c>
      <c r="M22" s="257" t="str">
        <f>IF(LEN($C$5)&lt;=1,
    "",
    IF(
        OR($C$5="Overige (zorg-)instellingen",$C$5="Onderneming"),
        IF(Basisgegevens!$C$5="Ja",
            IFERROR(
                INDEX(Hulpsheets!$AO$3:$AR$18,
                    MATCH($C$9,Hulpsheets!$AN$3:$AN$18,0),
                    MATCH($C$6,Hulpsheets!$AO$3:$AR$3,0)
                ),
                ""
            ),
            IFERROR(
                INDEX(Hulpsheets!$AH$3:$AK$18,
                    MATCH($C$9,Hulpsheets!$AG$3:$AG$18,0),
                    MATCH($C$6,Hulpsheets!$AH$3:$AK$3,0)
                ),
                ""
            )
        ),
        IF($L22="Niet-economische activiteit",
            100%,
            IF(Basisgegevens!$C$5="Ja",
                IFERROR(
                    INDEX(Hulpsheets!$AO$3:$AR$18,
                        MATCH($C$9,Hulpsheets!$AN$3:$AN$18,0),
                        MATCH($C$6,Hulpsheets!$AO$3:$AR$3,0)
                    ),
                    ""
                ),
                IFERROR(
                    INDEX(Hulpsheets!$AH$3:$AK$18,
                        MATCH($C$9,Hulpsheets!$AG$3:$AG$18,0),
                        MATCH($C$6,Hulpsheets!$AH$3:$AK$3,0)
                    ),
                    ""
                )
            )
        )
    )
)</f>
        <v/>
      </c>
      <c r="N22" s="397">
        <f t="shared" si="2"/>
        <v>0</v>
      </c>
      <c r="O22" s="395" t="str">
        <f t="shared" si="7"/>
        <v/>
      </c>
      <c r="P22" s="86" t="str">
        <f t="shared" si="8"/>
        <v/>
      </c>
      <c r="R22" s="404"/>
      <c r="S22" s="403" t="str">
        <f t="shared" si="9"/>
        <v/>
      </c>
      <c r="T22" s="130" t="str">
        <f>IFERROR(R22-S22,"")</f>
        <v/>
      </c>
      <c r="U22" s="70"/>
      <c r="V22" s="404"/>
      <c r="W22" s="70"/>
      <c r="X22" s="404"/>
      <c r="Z22" s="407" t="str">
        <f t="shared" si="11"/>
        <v/>
      </c>
      <c r="AA22" s="130" t="str">
        <f t="shared" si="3"/>
        <v/>
      </c>
      <c r="AB22" s="407" t="str">
        <f t="shared" si="4"/>
        <v/>
      </c>
      <c r="AC22" s="130" t="str">
        <f t="shared" si="5"/>
        <v/>
      </c>
      <c r="AD22" s="461"/>
    </row>
    <row r="23" spans="1:30" x14ac:dyDescent="0.2">
      <c r="A23" s="6"/>
      <c r="B23" s="98"/>
      <c r="C23" s="323" t="str">
        <f t="shared" si="0"/>
        <v/>
      </c>
      <c r="D23" s="20"/>
      <c r="E23" s="125"/>
      <c r="F23" s="34">
        <f>IFERROR(IF(C23="UNL",INDEX(Tabel_UNL,MATCH($E23,Hulpsheets!$P$3:$P$123,0),MATCH($D23,Hulpsheets!$P$3:$U$3,0)),IF(C23="NFU",INDEX(Tabel_NFU,MATCH($E23,Hulpsheets!$W$3:$W$99,0),MATCH($D23,Hulpsheets!$W$3:$AC$3,0)),IF(C23="Overig",0,0))),0)</f>
        <v>0</v>
      </c>
      <c r="G23" s="356"/>
      <c r="H23" s="128"/>
      <c r="I23" s="1">
        <f t="shared" si="6"/>
        <v>0</v>
      </c>
      <c r="J23" s="1">
        <f t="shared" si="12"/>
        <v>0</v>
      </c>
      <c r="K23" s="359"/>
      <c r="L23" s="429" t="s">
        <v>120</v>
      </c>
      <c r="M23" s="257" t="str">
        <f>IF(LEN($C$5)&lt;=1,
    "",
    IF(
        OR($C$5="Overige (zorg-)instellingen",$C$5="Onderneming"),
        IF(Basisgegevens!$C$5="Ja",
            IFERROR(
                INDEX(Hulpsheets!$AO$3:$AR$18,
                    MATCH($C$9,Hulpsheets!$AN$3:$AN$18,0),
                    MATCH($C$6,Hulpsheets!$AO$3:$AR$3,0)
                ),
                ""
            ),
            IFERROR(
                INDEX(Hulpsheets!$AH$3:$AK$18,
                    MATCH($C$9,Hulpsheets!$AG$3:$AG$18,0),
                    MATCH($C$6,Hulpsheets!$AH$3:$AK$3,0)
                ),
                ""
            )
        ),
        IF($L23="Niet-economische activiteit",
            100%,
            IF(Basisgegevens!$C$5="Ja",
                IFERROR(
                    INDEX(Hulpsheets!$AO$3:$AR$18,
                        MATCH($C$9,Hulpsheets!$AN$3:$AN$18,0),
                        MATCH($C$6,Hulpsheets!$AO$3:$AR$3,0)
                    ),
                    ""
                ),
                IFERROR(
                    INDEX(Hulpsheets!$AH$3:$AK$18,
                        MATCH($C$9,Hulpsheets!$AG$3:$AG$18,0),
                        MATCH($C$6,Hulpsheets!$AH$3:$AK$3,0)
                    ),
                    ""
                )
            )
        )
    )
)</f>
        <v/>
      </c>
      <c r="N23" s="397">
        <f t="shared" si="2"/>
        <v>0</v>
      </c>
      <c r="O23" s="395" t="str">
        <f t="shared" si="7"/>
        <v/>
      </c>
      <c r="P23" s="86" t="str">
        <f t="shared" si="8"/>
        <v/>
      </c>
      <c r="R23" s="404"/>
      <c r="S23" s="403" t="str">
        <f t="shared" si="9"/>
        <v/>
      </c>
      <c r="T23" s="130" t="str">
        <f t="shared" si="10"/>
        <v/>
      </c>
      <c r="U23" s="70"/>
      <c r="V23" s="404"/>
      <c r="W23" s="70"/>
      <c r="X23" s="404"/>
      <c r="Z23" s="407" t="str">
        <f t="shared" si="11"/>
        <v/>
      </c>
      <c r="AA23" s="130" t="str">
        <f t="shared" si="3"/>
        <v/>
      </c>
      <c r="AB23" s="407" t="str">
        <f t="shared" si="4"/>
        <v/>
      </c>
      <c r="AC23" s="130" t="str">
        <f t="shared" si="5"/>
        <v/>
      </c>
      <c r="AD23" s="461"/>
    </row>
    <row r="24" spans="1:30" x14ac:dyDescent="0.2">
      <c r="A24" s="6"/>
      <c r="B24" s="98"/>
      <c r="C24" s="323" t="str">
        <f t="shared" si="0"/>
        <v/>
      </c>
      <c r="D24" s="20"/>
      <c r="E24" s="125"/>
      <c r="F24" s="34">
        <f>IFERROR(IF(C24="UNL",INDEX(Tabel_UNL,MATCH($E24,Hulpsheets!$P$3:$P$123,0),MATCH($D24,Hulpsheets!$P$3:$U$3,0)),IF(C24="NFU",INDEX(Tabel_NFU,MATCH($E24,Hulpsheets!$W$3:$W$99,0),MATCH($D24,Hulpsheets!$W$3:$AC$3,0)),IF(C24="Overig",0,0))),0)</f>
        <v>0</v>
      </c>
      <c r="G24" s="356"/>
      <c r="H24" s="128"/>
      <c r="I24" s="1">
        <f t="shared" si="6"/>
        <v>0</v>
      </c>
      <c r="J24" s="1">
        <f t="shared" si="12"/>
        <v>0</v>
      </c>
      <c r="K24" s="359"/>
      <c r="L24" s="429" t="s">
        <v>120</v>
      </c>
      <c r="M24" s="257" t="str">
        <f>IF(LEN($C$5)&lt;=1,
    "",
    IF(
        OR($C$5="Overige (zorg-)instellingen",$C$5="Onderneming"),
        IF(Basisgegevens!$C$5="Ja",
            IFERROR(
                INDEX(Hulpsheets!$AO$3:$AR$18,
                    MATCH($C$9,Hulpsheets!$AN$3:$AN$18,0),
                    MATCH($C$6,Hulpsheets!$AO$3:$AR$3,0)
                ),
                ""
            ),
            IFERROR(
                INDEX(Hulpsheets!$AH$3:$AK$18,
                    MATCH($C$9,Hulpsheets!$AG$3:$AG$18,0),
                    MATCH($C$6,Hulpsheets!$AH$3:$AK$3,0)
                ),
                ""
            )
        ),
        IF($L24="Niet-economische activiteit",
            100%,
            IF(Basisgegevens!$C$5="Ja",
                IFERROR(
                    INDEX(Hulpsheets!$AO$3:$AR$18,
                        MATCH($C$9,Hulpsheets!$AN$3:$AN$18,0),
                        MATCH($C$6,Hulpsheets!$AO$3:$AR$3,0)
                    ),
                    ""
                ),
                IFERROR(
                    INDEX(Hulpsheets!$AH$3:$AK$18,
                        MATCH($C$9,Hulpsheets!$AG$3:$AG$18,0),
                        MATCH($C$6,Hulpsheets!$AH$3:$AK$3,0)
                    ),
                    ""
                )
            )
        )
    )
)</f>
        <v/>
      </c>
      <c r="N24" s="397">
        <f t="shared" si="2"/>
        <v>0</v>
      </c>
      <c r="O24" s="395" t="str">
        <f t="shared" si="7"/>
        <v/>
      </c>
      <c r="P24" s="86" t="str">
        <f t="shared" si="8"/>
        <v/>
      </c>
      <c r="R24" s="404"/>
      <c r="S24" s="403" t="str">
        <f t="shared" si="9"/>
        <v/>
      </c>
      <c r="T24" s="130" t="str">
        <f t="shared" si="10"/>
        <v/>
      </c>
      <c r="U24" s="70"/>
      <c r="V24" s="404"/>
      <c r="W24" s="70"/>
      <c r="X24" s="404"/>
      <c r="Z24" s="407" t="str">
        <f t="shared" si="11"/>
        <v/>
      </c>
      <c r="AA24" s="130" t="str">
        <f t="shared" si="3"/>
        <v/>
      </c>
      <c r="AB24" s="407" t="str">
        <f t="shared" si="4"/>
        <v/>
      </c>
      <c r="AC24" s="130" t="str">
        <f t="shared" si="5"/>
        <v/>
      </c>
      <c r="AD24" s="461"/>
    </row>
    <row r="25" spans="1:30" x14ac:dyDescent="0.2">
      <c r="A25" s="6"/>
      <c r="B25" s="98"/>
      <c r="C25" s="323" t="str">
        <f t="shared" si="0"/>
        <v/>
      </c>
      <c r="D25" s="20"/>
      <c r="E25" s="125"/>
      <c r="F25" s="34">
        <f>IFERROR(IF(C25="UNL",INDEX(Tabel_UNL,MATCH($E25,Hulpsheets!$P$3:$P$123,0),MATCH($D25,Hulpsheets!$P$3:$U$3,0)),IF(C25="NFU",INDEX(Tabel_NFU,MATCH($E25,Hulpsheets!$W$3:$W$99,0),MATCH($D25,Hulpsheets!$W$3:$AC$3,0)),IF(C25="Overig",0,0))),0)</f>
        <v>0</v>
      </c>
      <c r="G25" s="356"/>
      <c r="H25" s="128"/>
      <c r="I25" s="1">
        <f t="shared" si="6"/>
        <v>0</v>
      </c>
      <c r="J25" s="1">
        <f t="shared" si="12"/>
        <v>0</v>
      </c>
      <c r="K25" s="359"/>
      <c r="L25" s="429" t="s">
        <v>120</v>
      </c>
      <c r="M25" s="257" t="str">
        <f>IF(LEN($C$5)&lt;=1,
    "",
    IF(
        OR($C$5="Overige (zorg-)instellingen",$C$5="Onderneming"),
        IF(Basisgegevens!$C$5="Ja",
            IFERROR(
                INDEX(Hulpsheets!$AO$3:$AR$18,
                    MATCH($C$9,Hulpsheets!$AN$3:$AN$18,0),
                    MATCH($C$6,Hulpsheets!$AO$3:$AR$3,0)
                ),
                ""
            ),
            IFERROR(
                INDEX(Hulpsheets!$AH$3:$AK$18,
                    MATCH($C$9,Hulpsheets!$AG$3:$AG$18,0),
                    MATCH($C$6,Hulpsheets!$AH$3:$AK$3,0)
                ),
                ""
            )
        ),
        IF($L25="Niet-economische activiteit",
            100%,
            IF(Basisgegevens!$C$5="Ja",
                IFERROR(
                    INDEX(Hulpsheets!$AO$3:$AR$18,
                        MATCH($C$9,Hulpsheets!$AN$3:$AN$18,0),
                        MATCH($C$6,Hulpsheets!$AO$3:$AR$3,0)
                    ),
                    ""
                ),
                IFERROR(
                    INDEX(Hulpsheets!$AH$3:$AK$18,
                        MATCH($C$9,Hulpsheets!$AG$3:$AG$18,0),
                        MATCH($C$6,Hulpsheets!$AH$3:$AK$3,0)
                    ),
                    ""
                )
            )
        )
    )
)</f>
        <v/>
      </c>
      <c r="N25" s="397">
        <f t="shared" si="2"/>
        <v>0</v>
      </c>
      <c r="O25" s="395" t="str">
        <f t="shared" si="7"/>
        <v/>
      </c>
      <c r="P25" s="86" t="str">
        <f t="shared" si="8"/>
        <v/>
      </c>
      <c r="R25" s="404"/>
      <c r="S25" s="403" t="str">
        <f t="shared" si="9"/>
        <v/>
      </c>
      <c r="T25" s="130" t="str">
        <f t="shared" si="10"/>
        <v/>
      </c>
      <c r="U25" s="70"/>
      <c r="V25" s="404"/>
      <c r="W25" s="70"/>
      <c r="X25" s="404"/>
      <c r="Z25" s="407" t="str">
        <f t="shared" si="11"/>
        <v/>
      </c>
      <c r="AA25" s="130" t="str">
        <f t="shared" si="3"/>
        <v/>
      </c>
      <c r="AB25" s="407" t="str">
        <f t="shared" si="4"/>
        <v/>
      </c>
      <c r="AC25" s="130" t="str">
        <f t="shared" si="5"/>
        <v/>
      </c>
      <c r="AD25" s="461"/>
    </row>
    <row r="26" spans="1:30" x14ac:dyDescent="0.2">
      <c r="A26" s="6"/>
      <c r="B26" s="98"/>
      <c r="C26" s="323" t="str">
        <f t="shared" si="0"/>
        <v/>
      </c>
      <c r="D26" s="20"/>
      <c r="E26" s="125"/>
      <c r="F26" s="34">
        <f>IFERROR(IF(C26="UNL",INDEX(Tabel_UNL,MATCH($E26,Hulpsheets!$P$3:$P$123,0),MATCH($D26,Hulpsheets!$P$3:$U$3,0)),IF(C26="NFU",INDEX(Tabel_NFU,MATCH($E26,Hulpsheets!$W$3:$W$99,0),MATCH($D26,Hulpsheets!$W$3:$AC$3,0)),IF(C26="Overig",0,0))),0)</f>
        <v>0</v>
      </c>
      <c r="G26" s="356"/>
      <c r="H26" s="128"/>
      <c r="I26" s="1">
        <f t="shared" si="6"/>
        <v>0</v>
      </c>
      <c r="J26" s="1">
        <f t="shared" si="12"/>
        <v>0</v>
      </c>
      <c r="K26" s="359"/>
      <c r="L26" s="429" t="s">
        <v>120</v>
      </c>
      <c r="M26" s="257" t="str">
        <f>IF(LEN($C$5)&lt;=1,
    "",
    IF(
        OR($C$5="Overige (zorg-)instellingen",$C$5="Onderneming"),
        IF(Basisgegevens!$C$5="Ja",
            IFERROR(
                INDEX(Hulpsheets!$AO$3:$AR$18,
                    MATCH($C$9,Hulpsheets!$AN$3:$AN$18,0),
                    MATCH($C$6,Hulpsheets!$AO$3:$AR$3,0)
                ),
                ""
            ),
            IFERROR(
                INDEX(Hulpsheets!$AH$3:$AK$18,
                    MATCH($C$9,Hulpsheets!$AG$3:$AG$18,0),
                    MATCH($C$6,Hulpsheets!$AH$3:$AK$3,0)
                ),
                ""
            )
        ),
        IF($L26="Niet-economische activiteit",
            100%,
            IF(Basisgegevens!$C$5="Ja",
                IFERROR(
                    INDEX(Hulpsheets!$AO$3:$AR$18,
                        MATCH($C$9,Hulpsheets!$AN$3:$AN$18,0),
                        MATCH($C$6,Hulpsheets!$AO$3:$AR$3,0)
                    ),
                    ""
                ),
                IFERROR(
                    INDEX(Hulpsheets!$AH$3:$AK$18,
                        MATCH($C$9,Hulpsheets!$AG$3:$AG$18,0),
                        MATCH($C$6,Hulpsheets!$AH$3:$AK$3,0)
                    ),
                    ""
                )
            )
        )
    )
)</f>
        <v/>
      </c>
      <c r="N26" s="397">
        <f t="shared" si="2"/>
        <v>0</v>
      </c>
      <c r="O26" s="395" t="str">
        <f t="shared" si="7"/>
        <v/>
      </c>
      <c r="P26" s="86" t="str">
        <f t="shared" si="8"/>
        <v/>
      </c>
      <c r="R26" s="404"/>
      <c r="S26" s="403" t="str">
        <f t="shared" si="9"/>
        <v/>
      </c>
      <c r="T26" s="130" t="str">
        <f t="shared" si="10"/>
        <v/>
      </c>
      <c r="U26" s="70"/>
      <c r="V26" s="404"/>
      <c r="W26" s="70"/>
      <c r="X26" s="404"/>
      <c r="Z26" s="407" t="str">
        <f t="shared" si="11"/>
        <v/>
      </c>
      <c r="AA26" s="130" t="str">
        <f t="shared" si="3"/>
        <v/>
      </c>
      <c r="AB26" s="407" t="str">
        <f t="shared" si="4"/>
        <v/>
      </c>
      <c r="AC26" s="130" t="str">
        <f t="shared" si="5"/>
        <v/>
      </c>
      <c r="AD26" s="461"/>
    </row>
    <row r="27" spans="1:30" ht="13.5" thickBot="1" x14ac:dyDescent="0.25">
      <c r="A27" s="6"/>
      <c r="B27" s="98"/>
      <c r="C27" s="323" t="str">
        <f t="shared" si="0"/>
        <v/>
      </c>
      <c r="D27" s="20"/>
      <c r="E27" s="125"/>
      <c r="F27" s="34">
        <f>IFERROR(IF(C27="UNL",INDEX(Tabel_UNL,MATCH($E27,Hulpsheets!$P$3:$P$123,0),MATCH($D27,Hulpsheets!$P$3:$U$3,0)),IF(C27="NFU",INDEX(Tabel_NFU,MATCH($E27,Hulpsheets!$W$3:$W$99,0),MATCH($D27,Hulpsheets!$W$3:$AC$3,0)),IF(C27="Overig",0,0))),0)</f>
        <v>0</v>
      </c>
      <c r="G27" s="356"/>
      <c r="H27" s="128"/>
      <c r="I27" s="1">
        <f t="shared" si="6"/>
        <v>0</v>
      </c>
      <c r="J27" s="1">
        <f t="shared" si="12"/>
        <v>0</v>
      </c>
      <c r="K27" s="359"/>
      <c r="L27" s="429" t="s">
        <v>120</v>
      </c>
      <c r="M27" s="257" t="str">
        <f>IF(LEN($C$5)&lt;=1,
    "",
    IF(
        OR($C$5="Overige (zorg-)instellingen",$C$5="Onderneming"),
        IF(Basisgegevens!$C$5="Ja",
            IFERROR(
                INDEX(Hulpsheets!$AO$3:$AR$18,
                    MATCH($C$9,Hulpsheets!$AN$3:$AN$18,0),
                    MATCH($C$6,Hulpsheets!$AO$3:$AR$3,0)
                ),
                ""
            ),
            IFERROR(
                INDEX(Hulpsheets!$AH$3:$AK$18,
                    MATCH($C$9,Hulpsheets!$AG$3:$AG$18,0),
                    MATCH($C$6,Hulpsheets!$AH$3:$AK$3,0)
                ),
                ""
            )
        ),
        IF($L27="Niet-economische activiteit",
            100%,
            IF(Basisgegevens!$C$5="Ja",
                IFERROR(
                    INDEX(Hulpsheets!$AO$3:$AR$18,
                        MATCH($C$9,Hulpsheets!$AN$3:$AN$18,0),
                        MATCH($C$6,Hulpsheets!$AO$3:$AR$3,0)
                    ),
                    ""
                ),
                IFERROR(
                    INDEX(Hulpsheets!$AH$3:$AK$18,
                        MATCH($C$9,Hulpsheets!$AG$3:$AG$18,0),
                        MATCH($C$6,Hulpsheets!$AH$3:$AK$3,0)
                    ),
                    ""
                )
            )
        )
    )
)</f>
        <v/>
      </c>
      <c r="N27" s="397">
        <f t="shared" si="2"/>
        <v>0</v>
      </c>
      <c r="O27" s="395" t="str">
        <f t="shared" si="7"/>
        <v/>
      </c>
      <c r="P27" s="86" t="str">
        <f t="shared" si="8"/>
        <v/>
      </c>
      <c r="R27" s="404"/>
      <c r="S27" s="403" t="str">
        <f t="shared" si="9"/>
        <v/>
      </c>
      <c r="T27" s="130" t="str">
        <f t="shared" si="10"/>
        <v/>
      </c>
      <c r="U27" s="70"/>
      <c r="V27" s="404"/>
      <c r="W27" s="70"/>
      <c r="X27" s="404"/>
      <c r="Z27" s="407" t="str">
        <f t="shared" si="11"/>
        <v/>
      </c>
      <c r="AA27" s="130" t="str">
        <f t="shared" si="3"/>
        <v/>
      </c>
      <c r="AB27" s="407" t="str">
        <f t="shared" si="4"/>
        <v/>
      </c>
      <c r="AC27" s="130" t="str">
        <f t="shared" si="5"/>
        <v/>
      </c>
      <c r="AD27" s="461"/>
    </row>
    <row r="28" spans="1:30" ht="13.5" hidden="1" outlineLevel="1" thickBot="1" x14ac:dyDescent="0.25">
      <c r="A28" s="6"/>
      <c r="B28" s="98"/>
      <c r="C28" s="323" t="str">
        <f t="shared" si="0"/>
        <v/>
      </c>
      <c r="D28" s="20"/>
      <c r="E28" s="125"/>
      <c r="F28" s="34">
        <f>IFERROR(IF(C28="UNL",INDEX(Tabel_UNL,MATCH($E28,Hulpsheets!$P$3:$P$123,0),MATCH($D28,Hulpsheets!$P$3:$U$3,0)),IF(C28="NFU",INDEX(Tabel_NFU,MATCH($E28,Hulpsheets!$W$3:$W$99,0),MATCH($D28,Hulpsheets!$W$3:$AC$3,0)),IF(C28="Overig",0,0))),0)</f>
        <v>0</v>
      </c>
      <c r="G28" s="356"/>
      <c r="H28" s="128"/>
      <c r="I28" s="1">
        <f t="shared" si="6"/>
        <v>0</v>
      </c>
      <c r="J28" s="1">
        <f t="shared" si="12"/>
        <v>0</v>
      </c>
      <c r="K28" s="359"/>
      <c r="L28" s="429" t="s">
        <v>120</v>
      </c>
      <c r="M28" s="257" t="str">
        <f>IF(LEN($C$5)&lt;=1,
    "",
    IF(
        OR($C$5="Overige (zorg-)instellingen",$C$5="Onderneming"),
        IF(Basisgegevens!$C$5="Ja",
            IFERROR(
                INDEX(Hulpsheets!$AO$3:$AR$18,
                    MATCH($C$9,Hulpsheets!$AN$3:$AN$18,0),
                    MATCH($C$6,Hulpsheets!$AO$3:$AR$3,0)
                ),
                ""
            ),
            IFERROR(
                INDEX(Hulpsheets!$AH$3:$AK$18,
                    MATCH($C$9,Hulpsheets!$AG$3:$AG$18,0),
                    MATCH($C$6,Hulpsheets!$AH$3:$AK$3,0)
                ),
                ""
            )
        ),
        IF($L28="Niet-economische activiteit",
            100%,
            IF(Basisgegevens!$C$5="Ja",
                IFERROR(
                    INDEX(Hulpsheets!$AO$3:$AR$18,
                        MATCH($C$9,Hulpsheets!$AN$3:$AN$18,0),
                        MATCH($C$6,Hulpsheets!$AO$3:$AR$3,0)
                    ),
                    ""
                ),
                IFERROR(
                    INDEX(Hulpsheets!$AH$3:$AK$18,
                        MATCH($C$9,Hulpsheets!$AG$3:$AG$18,0),
                        MATCH($C$6,Hulpsheets!$AH$3:$AK$3,0)
                    ),
                    ""
                )
            )
        )
    )
)</f>
        <v/>
      </c>
      <c r="N28" s="397">
        <f t="shared" si="2"/>
        <v>0</v>
      </c>
      <c r="O28" s="77" t="str">
        <f t="shared" si="7"/>
        <v/>
      </c>
      <c r="P28" s="86" t="str">
        <f t="shared" si="8"/>
        <v/>
      </c>
      <c r="R28" s="404"/>
      <c r="S28" s="403" t="str">
        <f t="shared" si="9"/>
        <v/>
      </c>
      <c r="T28" s="130" t="str">
        <f t="shared" si="10"/>
        <v/>
      </c>
      <c r="U28" s="70"/>
      <c r="V28" s="404"/>
      <c r="W28" s="70"/>
      <c r="X28" s="404"/>
      <c r="Z28" s="407" t="str">
        <f t="shared" si="11"/>
        <v/>
      </c>
      <c r="AA28" s="130" t="str">
        <f t="shared" si="3"/>
        <v/>
      </c>
      <c r="AB28" s="407" t="str">
        <f t="shared" si="4"/>
        <v/>
      </c>
      <c r="AC28" s="130" t="str">
        <f t="shared" si="5"/>
        <v/>
      </c>
      <c r="AD28" s="461"/>
    </row>
    <row r="29" spans="1:30" ht="13.5" hidden="1" outlineLevel="1" thickBot="1" x14ac:dyDescent="0.25">
      <c r="A29" s="6"/>
      <c r="B29" s="98"/>
      <c r="C29" s="323" t="str">
        <f t="shared" si="0"/>
        <v/>
      </c>
      <c r="D29" s="20"/>
      <c r="E29" s="125"/>
      <c r="F29" s="34">
        <f>IFERROR(IF(C29="UNL",INDEX(Tabel_UNL,MATCH($E29,Hulpsheets!$P$3:$P$123,0),MATCH($D29,Hulpsheets!$P$3:$U$3,0)),IF(C29="NFU",INDEX(Tabel_NFU,MATCH($E29,Hulpsheets!$W$3:$W$99,0),MATCH($D29,Hulpsheets!$W$3:$AC$3,0)),IF(C29="Overig",0,0))),0)</f>
        <v>0</v>
      </c>
      <c r="G29" s="356"/>
      <c r="H29" s="128"/>
      <c r="I29" s="1">
        <f t="shared" si="6"/>
        <v>0</v>
      </c>
      <c r="J29" s="1">
        <f t="shared" si="12"/>
        <v>0</v>
      </c>
      <c r="K29" s="359"/>
      <c r="L29" s="429" t="s">
        <v>120</v>
      </c>
      <c r="M29" s="257" t="str">
        <f>IF(LEN($C$5)&lt;=1,
    "",
    IF(
        OR($C$5="Overige (zorg-)instellingen",$C$5="Onderneming"),
        IF(Basisgegevens!$C$5="Ja",
            IFERROR(
                INDEX(Hulpsheets!$AO$3:$AR$18,
                    MATCH($C$9,Hulpsheets!$AN$3:$AN$18,0),
                    MATCH($C$6,Hulpsheets!$AO$3:$AR$3,0)
                ),
                ""
            ),
            IFERROR(
                INDEX(Hulpsheets!$AH$3:$AK$18,
                    MATCH($C$9,Hulpsheets!$AG$3:$AG$18,0),
                    MATCH($C$6,Hulpsheets!$AH$3:$AK$3,0)
                ),
                ""
            )
        ),
        IF($L29="Niet-economische activiteit",
            100%,
            IF(Basisgegevens!$C$5="Ja",
                IFERROR(
                    INDEX(Hulpsheets!$AO$3:$AR$18,
                        MATCH($C$9,Hulpsheets!$AN$3:$AN$18,0),
                        MATCH($C$6,Hulpsheets!$AO$3:$AR$3,0)
                    ),
                    ""
                ),
                IFERROR(
                    INDEX(Hulpsheets!$AH$3:$AK$18,
                        MATCH($C$9,Hulpsheets!$AG$3:$AG$18,0),
                        MATCH($C$6,Hulpsheets!$AH$3:$AK$3,0)
                    ),
                    ""
                )
            )
        )
    )
)</f>
        <v/>
      </c>
      <c r="N29" s="397">
        <f t="shared" si="2"/>
        <v>0</v>
      </c>
      <c r="O29" s="77" t="str">
        <f t="shared" si="7"/>
        <v/>
      </c>
      <c r="P29" s="86" t="str">
        <f t="shared" si="8"/>
        <v/>
      </c>
      <c r="R29" s="404"/>
      <c r="S29" s="403" t="str">
        <f t="shared" si="9"/>
        <v/>
      </c>
      <c r="T29" s="130" t="str">
        <f t="shared" si="10"/>
        <v/>
      </c>
      <c r="U29" s="70"/>
      <c r="V29" s="404"/>
      <c r="W29" s="70"/>
      <c r="X29" s="404"/>
      <c r="Z29" s="407" t="str">
        <f t="shared" si="11"/>
        <v/>
      </c>
      <c r="AA29" s="130" t="str">
        <f t="shared" si="3"/>
        <v/>
      </c>
      <c r="AB29" s="407" t="str">
        <f t="shared" si="4"/>
        <v/>
      </c>
      <c r="AC29" s="130" t="str">
        <f t="shared" si="5"/>
        <v/>
      </c>
      <c r="AD29" s="461"/>
    </row>
    <row r="30" spans="1:30" ht="13.5" hidden="1" outlineLevel="1" thickBot="1" x14ac:dyDescent="0.25">
      <c r="A30" s="6"/>
      <c r="B30" s="98"/>
      <c r="C30" s="323" t="str">
        <f t="shared" si="0"/>
        <v/>
      </c>
      <c r="D30" s="20"/>
      <c r="E30" s="125"/>
      <c r="F30" s="34">
        <f>IFERROR(IF(C30="UNL",INDEX(Tabel_UNL,MATCH($E30,Hulpsheets!$P$3:$P$123,0),MATCH($D30,Hulpsheets!$P$3:$U$3,0)),IF(C30="NFU",INDEX(Tabel_NFU,MATCH($E30,Hulpsheets!$W$3:$W$99,0),MATCH($D30,Hulpsheets!$W$3:$AC$3,0)),IF(C30="Overig",0,0))),0)</f>
        <v>0</v>
      </c>
      <c r="G30" s="356"/>
      <c r="H30" s="128"/>
      <c r="I30" s="1">
        <f t="shared" si="6"/>
        <v>0</v>
      </c>
      <c r="J30" s="1">
        <f t="shared" si="12"/>
        <v>0</v>
      </c>
      <c r="K30" s="359"/>
      <c r="L30" s="429" t="s">
        <v>120</v>
      </c>
      <c r="M30" s="257" t="str">
        <f>IF(LEN($C$5)&lt;=1,
    "",
    IF(
        OR($C$5="Overige (zorg-)instellingen",$C$5="Onderneming"),
        IF(Basisgegevens!$C$5="Ja",
            IFERROR(
                INDEX(Hulpsheets!$AO$3:$AR$18,
                    MATCH($C$9,Hulpsheets!$AN$3:$AN$18,0),
                    MATCH($C$6,Hulpsheets!$AO$3:$AR$3,0)
                ),
                ""
            ),
            IFERROR(
                INDEX(Hulpsheets!$AH$3:$AK$18,
                    MATCH($C$9,Hulpsheets!$AG$3:$AG$18,0),
                    MATCH($C$6,Hulpsheets!$AH$3:$AK$3,0)
                ),
                ""
            )
        ),
        IF($L30="Niet-economische activiteit",
            100%,
            IF(Basisgegevens!$C$5="Ja",
                IFERROR(
                    INDEX(Hulpsheets!$AO$3:$AR$18,
                        MATCH($C$9,Hulpsheets!$AN$3:$AN$18,0),
                        MATCH($C$6,Hulpsheets!$AO$3:$AR$3,0)
                    ),
                    ""
                ),
                IFERROR(
                    INDEX(Hulpsheets!$AH$3:$AK$18,
                        MATCH($C$9,Hulpsheets!$AG$3:$AG$18,0),
                        MATCH($C$6,Hulpsheets!$AH$3:$AK$3,0)
                    ),
                    ""
                )
            )
        )
    )
)</f>
        <v/>
      </c>
      <c r="N30" s="397">
        <f t="shared" si="2"/>
        <v>0</v>
      </c>
      <c r="O30" s="77" t="str">
        <f t="shared" si="7"/>
        <v/>
      </c>
      <c r="P30" s="86" t="str">
        <f t="shared" si="8"/>
        <v/>
      </c>
      <c r="R30" s="404"/>
      <c r="S30" s="403" t="str">
        <f t="shared" si="9"/>
        <v/>
      </c>
      <c r="T30" s="130" t="str">
        <f t="shared" si="10"/>
        <v/>
      </c>
      <c r="U30" s="70"/>
      <c r="V30" s="404"/>
      <c r="W30" s="70"/>
      <c r="X30" s="404"/>
      <c r="Z30" s="407" t="str">
        <f t="shared" si="11"/>
        <v/>
      </c>
      <c r="AA30" s="130" t="str">
        <f t="shared" si="3"/>
        <v/>
      </c>
      <c r="AB30" s="407" t="str">
        <f t="shared" si="4"/>
        <v/>
      </c>
      <c r="AC30" s="130" t="str">
        <f t="shared" si="5"/>
        <v/>
      </c>
      <c r="AD30" s="461"/>
    </row>
    <row r="31" spans="1:30" ht="13.5" hidden="1" outlineLevel="1" thickBot="1" x14ac:dyDescent="0.25">
      <c r="A31" s="6"/>
      <c r="B31" s="98"/>
      <c r="C31" s="323" t="str">
        <f t="shared" si="0"/>
        <v/>
      </c>
      <c r="D31" s="20"/>
      <c r="E31" s="125"/>
      <c r="F31" s="34">
        <f>IFERROR(IF(C31="UNL",INDEX(Tabel_UNL,MATCH($E31,Hulpsheets!$P$3:$P$123,0),MATCH($D31,Hulpsheets!$P$3:$U$3,0)),IF(C31="NFU",INDEX(Tabel_NFU,MATCH($E31,Hulpsheets!$W$3:$W$99,0),MATCH($D31,Hulpsheets!$W$3:$AC$3,0)),IF(C31="Overig",0,0))),0)</f>
        <v>0</v>
      </c>
      <c r="G31" s="356"/>
      <c r="H31" s="128"/>
      <c r="I31" s="1">
        <f t="shared" si="6"/>
        <v>0</v>
      </c>
      <c r="J31" s="1">
        <f t="shared" si="12"/>
        <v>0</v>
      </c>
      <c r="K31" s="359"/>
      <c r="L31" s="429" t="s">
        <v>120</v>
      </c>
      <c r="M31" s="257" t="str">
        <f>IF(LEN($C$5)&lt;=1,
    "",
    IF(
        OR($C$5="Overige (zorg-)instellingen",$C$5="Onderneming"),
        IF(Basisgegevens!$C$5="Ja",
            IFERROR(
                INDEX(Hulpsheets!$AO$3:$AR$18,
                    MATCH($C$9,Hulpsheets!$AN$3:$AN$18,0),
                    MATCH($C$6,Hulpsheets!$AO$3:$AR$3,0)
                ),
                ""
            ),
            IFERROR(
                INDEX(Hulpsheets!$AH$3:$AK$18,
                    MATCH($C$9,Hulpsheets!$AG$3:$AG$18,0),
                    MATCH($C$6,Hulpsheets!$AH$3:$AK$3,0)
                ),
                ""
            )
        ),
        IF($L31="Niet-economische activiteit",
            100%,
            IF(Basisgegevens!$C$5="Ja",
                IFERROR(
                    INDEX(Hulpsheets!$AO$3:$AR$18,
                        MATCH($C$9,Hulpsheets!$AN$3:$AN$18,0),
                        MATCH($C$6,Hulpsheets!$AO$3:$AR$3,0)
                    ),
                    ""
                ),
                IFERROR(
                    INDEX(Hulpsheets!$AH$3:$AK$18,
                        MATCH($C$9,Hulpsheets!$AG$3:$AG$18,0),
                        MATCH($C$6,Hulpsheets!$AH$3:$AK$3,0)
                    ),
                    ""
                )
            )
        )
    )
)</f>
        <v/>
      </c>
      <c r="N31" s="397">
        <f t="shared" si="2"/>
        <v>0</v>
      </c>
      <c r="O31" s="77" t="str">
        <f t="shared" si="7"/>
        <v/>
      </c>
      <c r="P31" s="86" t="str">
        <f t="shared" si="8"/>
        <v/>
      </c>
      <c r="R31" s="404"/>
      <c r="S31" s="403" t="str">
        <f t="shared" si="9"/>
        <v/>
      </c>
      <c r="T31" s="130" t="str">
        <f t="shared" si="10"/>
        <v/>
      </c>
      <c r="U31" s="70"/>
      <c r="V31" s="404"/>
      <c r="W31" s="70"/>
      <c r="X31" s="404"/>
      <c r="Z31" s="407" t="str">
        <f t="shared" si="11"/>
        <v/>
      </c>
      <c r="AA31" s="130" t="str">
        <f t="shared" si="3"/>
        <v/>
      </c>
      <c r="AB31" s="407" t="str">
        <f t="shared" si="4"/>
        <v/>
      </c>
      <c r="AC31" s="130" t="str">
        <f t="shared" si="5"/>
        <v/>
      </c>
      <c r="AD31" s="461"/>
    </row>
    <row r="32" spans="1:30" ht="13.5" hidden="1" outlineLevel="1" thickBot="1" x14ac:dyDescent="0.25">
      <c r="A32" s="6"/>
      <c r="B32" s="98"/>
      <c r="C32" s="323" t="str">
        <f t="shared" si="0"/>
        <v/>
      </c>
      <c r="D32" s="20"/>
      <c r="E32" s="125"/>
      <c r="F32" s="34">
        <f>IFERROR(IF(C32="UNL",INDEX(Tabel_UNL,MATCH($E32,Hulpsheets!$P$3:$P$123,0),MATCH($D32,Hulpsheets!$P$3:$U$3,0)),IF(C32="NFU",INDEX(Tabel_NFU,MATCH($E32,Hulpsheets!$W$3:$W$99,0),MATCH($D32,Hulpsheets!$W$3:$AC$3,0)),IF(C32="Overig",0,0))),0)</f>
        <v>0</v>
      </c>
      <c r="G32" s="356"/>
      <c r="H32" s="128"/>
      <c r="I32" s="1">
        <f t="shared" si="6"/>
        <v>0</v>
      </c>
      <c r="J32" s="1">
        <f t="shared" si="12"/>
        <v>0</v>
      </c>
      <c r="K32" s="359"/>
      <c r="L32" s="429" t="s">
        <v>120</v>
      </c>
      <c r="M32" s="257" t="str">
        <f>IF(LEN($C$5)&lt;=1,
    "",
    IF(
        OR($C$5="Overige (zorg-)instellingen",$C$5="Onderneming"),
        IF(Basisgegevens!$C$5="Ja",
            IFERROR(
                INDEX(Hulpsheets!$AO$3:$AR$18,
                    MATCH($C$9,Hulpsheets!$AN$3:$AN$18,0),
                    MATCH($C$6,Hulpsheets!$AO$3:$AR$3,0)
                ),
                ""
            ),
            IFERROR(
                INDEX(Hulpsheets!$AH$3:$AK$18,
                    MATCH($C$9,Hulpsheets!$AG$3:$AG$18,0),
                    MATCH($C$6,Hulpsheets!$AH$3:$AK$3,0)
                ),
                ""
            )
        ),
        IF($L32="Niet-economische activiteit",
            100%,
            IF(Basisgegevens!$C$5="Ja",
                IFERROR(
                    INDEX(Hulpsheets!$AO$3:$AR$18,
                        MATCH($C$9,Hulpsheets!$AN$3:$AN$18,0),
                        MATCH($C$6,Hulpsheets!$AO$3:$AR$3,0)
                    ),
                    ""
                ),
                IFERROR(
                    INDEX(Hulpsheets!$AH$3:$AK$18,
                        MATCH($C$9,Hulpsheets!$AG$3:$AG$18,0),
                        MATCH($C$6,Hulpsheets!$AH$3:$AK$3,0)
                    ),
                    ""
                )
            )
        )
    )
)</f>
        <v/>
      </c>
      <c r="N32" s="397">
        <f t="shared" si="2"/>
        <v>0</v>
      </c>
      <c r="O32" s="77" t="str">
        <f t="shared" si="7"/>
        <v/>
      </c>
      <c r="P32" s="86" t="str">
        <f t="shared" si="8"/>
        <v/>
      </c>
      <c r="R32" s="404"/>
      <c r="S32" s="403" t="str">
        <f t="shared" si="9"/>
        <v/>
      </c>
      <c r="T32" s="130" t="str">
        <f t="shared" si="10"/>
        <v/>
      </c>
      <c r="U32" s="70"/>
      <c r="V32" s="404"/>
      <c r="W32" s="70"/>
      <c r="X32" s="404"/>
      <c r="Z32" s="407" t="str">
        <f t="shared" si="11"/>
        <v/>
      </c>
      <c r="AA32" s="130" t="str">
        <f t="shared" si="3"/>
        <v/>
      </c>
      <c r="AB32" s="407" t="str">
        <f t="shared" si="4"/>
        <v/>
      </c>
      <c r="AC32" s="130" t="str">
        <f t="shared" si="5"/>
        <v/>
      </c>
      <c r="AD32" s="461"/>
    </row>
    <row r="33" spans="1:30" ht="13.5" hidden="1" outlineLevel="1" thickBot="1" x14ac:dyDescent="0.25">
      <c r="A33" s="6"/>
      <c r="B33" s="98"/>
      <c r="C33" s="323" t="str">
        <f t="shared" si="0"/>
        <v/>
      </c>
      <c r="D33" s="20"/>
      <c r="E33" s="125"/>
      <c r="F33" s="34">
        <f>IFERROR(IF(C33="UNL",INDEX(Tabel_UNL,MATCH($E33,Hulpsheets!$P$3:$P$123,0),MATCH($D33,Hulpsheets!$P$3:$U$3,0)),IF(C33="NFU",INDEX(Tabel_NFU,MATCH($E33,Hulpsheets!$W$3:$W$99,0),MATCH($D33,Hulpsheets!$W$3:$AC$3,0)),IF(C33="Overig",0,0))),0)</f>
        <v>0</v>
      </c>
      <c r="G33" s="356"/>
      <c r="H33" s="128"/>
      <c r="I33" s="1">
        <f t="shared" si="6"/>
        <v>0</v>
      </c>
      <c r="J33" s="1">
        <f t="shared" si="12"/>
        <v>0</v>
      </c>
      <c r="K33" s="359"/>
      <c r="L33" s="429" t="s">
        <v>120</v>
      </c>
      <c r="M33" s="257" t="str">
        <f>IF(LEN($C$5)&lt;=1,
    "",
    IF(
        OR($C$5="Overige (zorg-)instellingen",$C$5="Onderneming"),
        IF(Basisgegevens!$C$5="Ja",
            IFERROR(
                INDEX(Hulpsheets!$AO$3:$AR$18,
                    MATCH($C$9,Hulpsheets!$AN$3:$AN$18,0),
                    MATCH($C$6,Hulpsheets!$AO$3:$AR$3,0)
                ),
                ""
            ),
            IFERROR(
                INDEX(Hulpsheets!$AH$3:$AK$18,
                    MATCH($C$9,Hulpsheets!$AG$3:$AG$18,0),
                    MATCH($C$6,Hulpsheets!$AH$3:$AK$3,0)
                ),
                ""
            )
        ),
        IF($L33="Niet-economische activiteit",
            100%,
            IF(Basisgegevens!$C$5="Ja",
                IFERROR(
                    INDEX(Hulpsheets!$AO$3:$AR$18,
                        MATCH($C$9,Hulpsheets!$AN$3:$AN$18,0),
                        MATCH($C$6,Hulpsheets!$AO$3:$AR$3,0)
                    ),
                    ""
                ),
                IFERROR(
                    INDEX(Hulpsheets!$AH$3:$AK$18,
                        MATCH($C$9,Hulpsheets!$AG$3:$AG$18,0),
                        MATCH($C$6,Hulpsheets!$AH$3:$AK$3,0)
                    ),
                    ""
                )
            )
        )
    )
)</f>
        <v/>
      </c>
      <c r="N33" s="397">
        <f t="shared" si="2"/>
        <v>0</v>
      </c>
      <c r="O33" s="77" t="str">
        <f t="shared" si="7"/>
        <v/>
      </c>
      <c r="P33" s="86" t="str">
        <f t="shared" si="8"/>
        <v/>
      </c>
      <c r="R33" s="404"/>
      <c r="S33" s="403" t="str">
        <f t="shared" si="9"/>
        <v/>
      </c>
      <c r="T33" s="130" t="str">
        <f t="shared" si="10"/>
        <v/>
      </c>
      <c r="U33" s="70"/>
      <c r="V33" s="404"/>
      <c r="W33" s="70"/>
      <c r="X33" s="404"/>
      <c r="Z33" s="407" t="str">
        <f t="shared" si="11"/>
        <v/>
      </c>
      <c r="AA33" s="130" t="str">
        <f t="shared" si="3"/>
        <v/>
      </c>
      <c r="AB33" s="407" t="str">
        <f t="shared" si="4"/>
        <v/>
      </c>
      <c r="AC33" s="130" t="str">
        <f t="shared" si="5"/>
        <v/>
      </c>
      <c r="AD33" s="461"/>
    </row>
    <row r="34" spans="1:30" ht="13.5" hidden="1" outlineLevel="1" thickBot="1" x14ac:dyDescent="0.25">
      <c r="A34" s="6"/>
      <c r="B34" s="98"/>
      <c r="C34" s="323" t="str">
        <f t="shared" si="0"/>
        <v/>
      </c>
      <c r="D34" s="20"/>
      <c r="E34" s="125"/>
      <c r="F34" s="34">
        <f>IFERROR(IF(C34="UNL",INDEX(Tabel_UNL,MATCH($E34,Hulpsheets!$P$3:$P$123,0),MATCH($D34,Hulpsheets!$P$3:$U$3,0)),IF(C34="NFU",INDEX(Tabel_NFU,MATCH($E34,Hulpsheets!$W$3:$W$99,0),MATCH($D34,Hulpsheets!$W$3:$AC$3,0)),IF(C34="Overig",0,0))),0)</f>
        <v>0</v>
      </c>
      <c r="G34" s="356"/>
      <c r="H34" s="128"/>
      <c r="I34" s="1">
        <f t="shared" si="6"/>
        <v>0</v>
      </c>
      <c r="J34" s="1">
        <f t="shared" si="12"/>
        <v>0</v>
      </c>
      <c r="K34" s="359"/>
      <c r="L34" s="429" t="s">
        <v>120</v>
      </c>
      <c r="M34" s="257" t="str">
        <f>IF(LEN($C$5)&lt;=1,
    "",
    IF(
        OR($C$5="Overige (zorg-)instellingen",$C$5="Onderneming"),
        IF(Basisgegevens!$C$5="Ja",
            IFERROR(
                INDEX(Hulpsheets!$AO$3:$AR$18,
                    MATCH($C$9,Hulpsheets!$AN$3:$AN$18,0),
                    MATCH($C$6,Hulpsheets!$AO$3:$AR$3,0)
                ),
                ""
            ),
            IFERROR(
                INDEX(Hulpsheets!$AH$3:$AK$18,
                    MATCH($C$9,Hulpsheets!$AG$3:$AG$18,0),
                    MATCH($C$6,Hulpsheets!$AH$3:$AK$3,0)
                ),
                ""
            )
        ),
        IF($L34="Niet-economische activiteit",
            100%,
            IF(Basisgegevens!$C$5="Ja",
                IFERROR(
                    INDEX(Hulpsheets!$AO$3:$AR$18,
                        MATCH($C$9,Hulpsheets!$AN$3:$AN$18,0),
                        MATCH($C$6,Hulpsheets!$AO$3:$AR$3,0)
                    ),
                    ""
                ),
                IFERROR(
                    INDEX(Hulpsheets!$AH$3:$AK$18,
                        MATCH($C$9,Hulpsheets!$AG$3:$AG$18,0),
                        MATCH($C$6,Hulpsheets!$AH$3:$AK$3,0)
                    ),
                    ""
                )
            )
        )
    )
)</f>
        <v/>
      </c>
      <c r="N34" s="397">
        <f t="shared" si="2"/>
        <v>0</v>
      </c>
      <c r="O34" s="77" t="str">
        <f t="shared" si="7"/>
        <v/>
      </c>
      <c r="P34" s="86" t="str">
        <f t="shared" si="8"/>
        <v/>
      </c>
      <c r="R34" s="404"/>
      <c r="S34" s="403" t="str">
        <f t="shared" si="9"/>
        <v/>
      </c>
      <c r="T34" s="130" t="str">
        <f t="shared" si="10"/>
        <v/>
      </c>
      <c r="U34" s="70"/>
      <c r="V34" s="404"/>
      <c r="W34" s="70"/>
      <c r="X34" s="404"/>
      <c r="Z34" s="407" t="str">
        <f t="shared" si="11"/>
        <v/>
      </c>
      <c r="AA34" s="130" t="str">
        <f t="shared" si="3"/>
        <v/>
      </c>
      <c r="AB34" s="407" t="str">
        <f t="shared" si="4"/>
        <v/>
      </c>
      <c r="AC34" s="130" t="str">
        <f t="shared" si="5"/>
        <v/>
      </c>
      <c r="AD34" s="461"/>
    </row>
    <row r="35" spans="1:30" ht="13.5" hidden="1" outlineLevel="1" thickBot="1" x14ac:dyDescent="0.25">
      <c r="A35" s="6"/>
      <c r="B35" s="98"/>
      <c r="C35" s="323" t="str">
        <f t="shared" si="0"/>
        <v/>
      </c>
      <c r="D35" s="20"/>
      <c r="E35" s="125"/>
      <c r="F35" s="34">
        <f>IFERROR(IF(C35="UNL",INDEX(Tabel_UNL,MATCH($E35,Hulpsheets!$P$3:$P$123,0),MATCH($D35,Hulpsheets!$P$3:$U$3,0)),IF(C35="NFU",INDEX(Tabel_NFU,MATCH($E35,Hulpsheets!$W$3:$W$99,0),MATCH($D35,Hulpsheets!$W$3:$AC$3,0)),IF(C35="Overig",0,0))),0)</f>
        <v>0</v>
      </c>
      <c r="G35" s="356"/>
      <c r="H35" s="128"/>
      <c r="I35" s="1">
        <f t="shared" si="6"/>
        <v>0</v>
      </c>
      <c r="J35" s="1">
        <f t="shared" si="12"/>
        <v>0</v>
      </c>
      <c r="K35" s="359"/>
      <c r="L35" s="429" t="s">
        <v>120</v>
      </c>
      <c r="M35" s="257" t="str">
        <f>IF(LEN($C$5)&lt;=1,
    "",
    IF(
        OR($C$5="Overige (zorg-)instellingen",$C$5="Onderneming"),
        IF(Basisgegevens!$C$5="Ja",
            IFERROR(
                INDEX(Hulpsheets!$AO$3:$AR$18,
                    MATCH($C$9,Hulpsheets!$AN$3:$AN$18,0),
                    MATCH($C$6,Hulpsheets!$AO$3:$AR$3,0)
                ),
                ""
            ),
            IFERROR(
                INDEX(Hulpsheets!$AH$3:$AK$18,
                    MATCH($C$9,Hulpsheets!$AG$3:$AG$18,0),
                    MATCH($C$6,Hulpsheets!$AH$3:$AK$3,0)
                ),
                ""
            )
        ),
        IF($L35="Niet-economische activiteit",
            100%,
            IF(Basisgegevens!$C$5="Ja",
                IFERROR(
                    INDEX(Hulpsheets!$AO$3:$AR$18,
                        MATCH($C$9,Hulpsheets!$AN$3:$AN$18,0),
                        MATCH($C$6,Hulpsheets!$AO$3:$AR$3,0)
                    ),
                    ""
                ),
                IFERROR(
                    INDEX(Hulpsheets!$AH$3:$AK$18,
                        MATCH($C$9,Hulpsheets!$AG$3:$AG$18,0),
                        MATCH($C$6,Hulpsheets!$AH$3:$AK$3,0)
                    ),
                    ""
                )
            )
        )
    )
)</f>
        <v/>
      </c>
      <c r="N35" s="397">
        <f t="shared" si="2"/>
        <v>0</v>
      </c>
      <c r="O35" s="77" t="str">
        <f t="shared" si="7"/>
        <v/>
      </c>
      <c r="P35" s="86" t="str">
        <f t="shared" si="8"/>
        <v/>
      </c>
      <c r="R35" s="404"/>
      <c r="S35" s="403" t="str">
        <f t="shared" si="9"/>
        <v/>
      </c>
      <c r="T35" s="130" t="str">
        <f t="shared" si="10"/>
        <v/>
      </c>
      <c r="U35" s="70"/>
      <c r="V35" s="404"/>
      <c r="W35" s="70"/>
      <c r="X35" s="404"/>
      <c r="Z35" s="407" t="str">
        <f t="shared" si="11"/>
        <v/>
      </c>
      <c r="AA35" s="130" t="str">
        <f t="shared" si="3"/>
        <v/>
      </c>
      <c r="AB35" s="407" t="str">
        <f t="shared" si="4"/>
        <v/>
      </c>
      <c r="AC35" s="130" t="str">
        <f t="shared" si="5"/>
        <v/>
      </c>
      <c r="AD35" s="461"/>
    </row>
    <row r="36" spans="1:30" ht="13.5" hidden="1" outlineLevel="1" thickBot="1" x14ac:dyDescent="0.25">
      <c r="A36" s="6"/>
      <c r="B36" s="98"/>
      <c r="C36" s="323" t="str">
        <f t="shared" si="0"/>
        <v/>
      </c>
      <c r="D36" s="20"/>
      <c r="E36" s="125"/>
      <c r="F36" s="34">
        <f>IFERROR(IF(C36="UNL",INDEX(Tabel_UNL,MATCH($E36,Hulpsheets!$P$3:$P$123,0),MATCH($D36,Hulpsheets!$P$3:$U$3,0)),IF(C36="NFU",INDEX(Tabel_NFU,MATCH($E36,Hulpsheets!$W$3:$W$99,0),MATCH($D36,Hulpsheets!$W$3:$AC$3,0)),IF(C36="Overig",0,0))),0)</f>
        <v>0</v>
      </c>
      <c r="G36" s="356"/>
      <c r="H36" s="128"/>
      <c r="I36" s="1">
        <f t="shared" si="6"/>
        <v>0</v>
      </c>
      <c r="J36" s="1">
        <f t="shared" si="12"/>
        <v>0</v>
      </c>
      <c r="K36" s="359"/>
      <c r="L36" s="429" t="s">
        <v>120</v>
      </c>
      <c r="M36" s="257" t="str">
        <f>IF(LEN($C$5)&lt;=1,
    "",
    IF(
        OR($C$5="Overige (zorg-)instellingen",$C$5="Onderneming"),
        IF(Basisgegevens!$C$5="Ja",
            IFERROR(
                INDEX(Hulpsheets!$AO$3:$AR$18,
                    MATCH($C$9,Hulpsheets!$AN$3:$AN$18,0),
                    MATCH($C$6,Hulpsheets!$AO$3:$AR$3,0)
                ),
                ""
            ),
            IFERROR(
                INDEX(Hulpsheets!$AH$3:$AK$18,
                    MATCH($C$9,Hulpsheets!$AG$3:$AG$18,0),
                    MATCH($C$6,Hulpsheets!$AH$3:$AK$3,0)
                ),
                ""
            )
        ),
        IF($L36="Niet-economische activiteit",
            100%,
            IF(Basisgegevens!$C$5="Ja",
                IFERROR(
                    INDEX(Hulpsheets!$AO$3:$AR$18,
                        MATCH($C$9,Hulpsheets!$AN$3:$AN$18,0),
                        MATCH($C$6,Hulpsheets!$AO$3:$AR$3,0)
                    ),
                    ""
                ),
                IFERROR(
                    INDEX(Hulpsheets!$AH$3:$AK$18,
                        MATCH($C$9,Hulpsheets!$AG$3:$AG$18,0),
                        MATCH($C$6,Hulpsheets!$AH$3:$AK$3,0)
                    ),
                    ""
                )
            )
        )
    )
)</f>
        <v/>
      </c>
      <c r="N36" s="397">
        <f t="shared" si="2"/>
        <v>0</v>
      </c>
      <c r="O36" s="77" t="str">
        <f t="shared" si="7"/>
        <v/>
      </c>
      <c r="P36" s="86" t="str">
        <f t="shared" si="8"/>
        <v/>
      </c>
      <c r="R36" s="404"/>
      <c r="S36" s="403" t="str">
        <f t="shared" si="9"/>
        <v/>
      </c>
      <c r="T36" s="130" t="str">
        <f t="shared" si="10"/>
        <v/>
      </c>
      <c r="U36" s="70"/>
      <c r="V36" s="404"/>
      <c r="W36" s="70"/>
      <c r="X36" s="404"/>
      <c r="Z36" s="407" t="str">
        <f t="shared" si="11"/>
        <v/>
      </c>
      <c r="AA36" s="130" t="str">
        <f t="shared" si="3"/>
        <v/>
      </c>
      <c r="AB36" s="407" t="str">
        <f t="shared" si="4"/>
        <v/>
      </c>
      <c r="AC36" s="130" t="str">
        <f t="shared" si="5"/>
        <v/>
      </c>
      <c r="AD36" s="461"/>
    </row>
    <row r="37" spans="1:30" ht="13.5" hidden="1" outlineLevel="1" thickBot="1" x14ac:dyDescent="0.25">
      <c r="A37" s="6"/>
      <c r="B37" s="99"/>
      <c r="C37" s="376" t="str">
        <f t="shared" si="0"/>
        <v/>
      </c>
      <c r="D37" s="35"/>
      <c r="E37" s="126"/>
      <c r="F37" s="385">
        <f>IFERROR(IF(C37="UNL",INDEX(Tabel_UNL,MATCH($E37,Hulpsheets!$P$3:$P$123,0),MATCH($D37,Hulpsheets!$P$3:$U$3,0)),IF(C37="NFU",INDEX(Tabel_NFU,MATCH($E37,Hulpsheets!$W$3:$W$99,0),MATCH($D37,Hulpsheets!$W$3:$AC$3,0)),IF(C37="Overig",0,0))),0)</f>
        <v>0</v>
      </c>
      <c r="G37" s="357"/>
      <c r="H37" s="129"/>
      <c r="I37" s="79">
        <f t="shared" si="6"/>
        <v>0</v>
      </c>
      <c r="J37" s="79">
        <f t="shared" si="12"/>
        <v>0</v>
      </c>
      <c r="K37" s="360"/>
      <c r="L37" s="428" t="s">
        <v>120</v>
      </c>
      <c r="M37" s="427" t="str">
        <f>IF(LEN($C$5)&lt;=1,
    "",
    IF(
        OR($C$5="Overige (zorg-)instellingen",$C$5="Onderneming"),
        IF(Basisgegevens!$C$5="Ja",
            IFERROR(
                INDEX(Hulpsheets!$AO$3:$AR$18,
                    MATCH($C$9,Hulpsheets!$AN$3:$AN$18,0),
                    MATCH($C$6,Hulpsheets!$AO$3:$AR$3,0)
                ),
                ""
            ),
            IFERROR(
                INDEX(Hulpsheets!$AH$3:$AK$18,
                    MATCH($C$9,Hulpsheets!$AG$3:$AG$18,0),
                    MATCH($C$6,Hulpsheets!$AH$3:$AK$3,0)
                ),
                ""
            )
        ),
        IF($L37="Niet-economische activiteit",
            100%,
            IF(Basisgegevens!$C$5="Ja",
                IFERROR(
                    INDEX(Hulpsheets!$AO$3:$AR$18,
                        MATCH($C$9,Hulpsheets!$AN$3:$AN$18,0),
                        MATCH($C$6,Hulpsheets!$AO$3:$AR$3,0)
                    ),
                    ""
                ),
                IFERROR(
                    INDEX(Hulpsheets!$AH$3:$AK$18,
                        MATCH($C$9,Hulpsheets!$AG$3:$AG$18,0),
                        MATCH($C$6,Hulpsheets!$AH$3:$AK$3,0)
                    ),
                    ""
                )
            )
        )
    )
)</f>
        <v/>
      </c>
      <c r="N37" s="397">
        <f t="shared" si="2"/>
        <v>0</v>
      </c>
      <c r="O37" s="87" t="str">
        <f t="shared" si="7"/>
        <v/>
      </c>
      <c r="P37" s="88" t="str">
        <f t="shared" si="8"/>
        <v/>
      </c>
      <c r="R37" s="405"/>
      <c r="S37" s="403" t="str">
        <f t="shared" si="9"/>
        <v/>
      </c>
      <c r="T37" s="365" t="str">
        <f>IFERROR(R37-S37,"")</f>
        <v/>
      </c>
      <c r="U37" s="70"/>
      <c r="V37" s="411"/>
      <c r="W37" s="70"/>
      <c r="X37" s="411"/>
      <c r="Z37" s="407" t="str">
        <f t="shared" si="11"/>
        <v/>
      </c>
      <c r="AA37" s="365" t="str">
        <f t="shared" si="3"/>
        <v/>
      </c>
      <c r="AB37" s="407" t="str">
        <f t="shared" si="4"/>
        <v/>
      </c>
      <c r="AC37" s="365" t="str">
        <f t="shared" si="5"/>
        <v/>
      </c>
      <c r="AD37" s="461"/>
    </row>
    <row r="38" spans="1:30" ht="13.5" collapsed="1" thickBot="1" x14ac:dyDescent="0.25">
      <c r="A38" s="97"/>
      <c r="B38" s="9"/>
      <c r="C38" s="97"/>
      <c r="D38" s="97"/>
      <c r="E38" s="230" t="str">
        <f>"* Let op: aantal maanden is maximaal "&amp;C7</f>
        <v xml:space="preserve">* Let op: aantal maanden is maximaal </v>
      </c>
      <c r="F38" s="97"/>
      <c r="G38" s="97"/>
      <c r="H38" s="97"/>
      <c r="L38" s="418" t="s">
        <v>102</v>
      </c>
      <c r="M38" s="78"/>
      <c r="N38" s="101">
        <f>SUM(N13:N37)</f>
        <v>0</v>
      </c>
      <c r="O38" s="101">
        <f>SUM(O13:O37)</f>
        <v>0</v>
      </c>
      <c r="P38" s="101">
        <f>SUM(P13:P37)</f>
        <v>0</v>
      </c>
      <c r="R38" s="366">
        <f>SUM(R13:R37)</f>
        <v>0</v>
      </c>
      <c r="S38" s="366">
        <f>SUM(S13:S37)</f>
        <v>0</v>
      </c>
      <c r="T38" s="366">
        <f>SUM(T13:T37)</f>
        <v>0</v>
      </c>
      <c r="U38" s="70"/>
      <c r="V38" s="364">
        <f>SUM(V13:V37)</f>
        <v>0</v>
      </c>
      <c r="W38" s="70"/>
      <c r="X38" s="364">
        <f>SUM(X13:X37)</f>
        <v>0</v>
      </c>
      <c r="Z38" s="410">
        <f>SUM(Z13:Z37)</f>
        <v>0</v>
      </c>
      <c r="AA38" s="364">
        <f>SUM(AA13:AA37)</f>
        <v>0</v>
      </c>
      <c r="AB38" s="410">
        <f>SUM(AB13:AB37)</f>
        <v>0</v>
      </c>
      <c r="AC38" s="364">
        <f>SUM(AC13:AC37)</f>
        <v>0</v>
      </c>
      <c r="AD38" s="462"/>
    </row>
    <row r="39" spans="1:30" ht="16.5" customHeight="1" thickBot="1" x14ac:dyDescent="0.25">
      <c r="B39" s="5" t="s">
        <v>103</v>
      </c>
      <c r="C39" s="7"/>
      <c r="D39" s="7"/>
      <c r="E39" s="6"/>
      <c r="F39" s="6"/>
      <c r="G39" s="6"/>
      <c r="H39" s="6"/>
      <c r="Q39" s="97"/>
      <c r="R39" s="97"/>
      <c r="S39" s="97"/>
      <c r="T39" s="97"/>
      <c r="U39" s="97"/>
      <c r="V39" s="97"/>
      <c r="W39" s="97"/>
      <c r="X39" s="97"/>
      <c r="Z39" s="97"/>
      <c r="AA39" s="97"/>
      <c r="AB39" s="97"/>
      <c r="AC39" s="97"/>
      <c r="AD39" s="97"/>
    </row>
    <row r="40" spans="1:30" ht="16.5" customHeight="1" thickBot="1" x14ac:dyDescent="0.25">
      <c r="B40" s="8" t="s">
        <v>104</v>
      </c>
      <c r="C40" s="7"/>
      <c r="D40" s="7"/>
      <c r="F40" s="6"/>
      <c r="G40" s="6"/>
      <c r="H40" s="6"/>
      <c r="Q40" s="97"/>
      <c r="R40" s="406" t="s">
        <v>87</v>
      </c>
      <c r="S40" s="401"/>
      <c r="T40" s="402"/>
      <c r="U40" s="6"/>
      <c r="V40" s="498" t="s">
        <v>61</v>
      </c>
      <c r="W40" s="6"/>
      <c r="X40" s="498" t="s">
        <v>62</v>
      </c>
      <c r="Z40" s="412"/>
      <c r="AA40" s="413"/>
      <c r="AB40" s="412"/>
      <c r="AC40" s="413"/>
      <c r="AD40" s="463"/>
    </row>
    <row r="41" spans="1:30" ht="13.5" thickBot="1" x14ac:dyDescent="0.25">
      <c r="A41" s="39"/>
      <c r="B41" s="39"/>
      <c r="C41" s="39"/>
      <c r="D41" s="39"/>
      <c r="F41" s="39"/>
      <c r="G41" s="39"/>
      <c r="H41" s="39"/>
      <c r="I41" s="39"/>
      <c r="J41" s="39"/>
      <c r="K41" s="39"/>
      <c r="L41" s="39"/>
      <c r="M41" s="258"/>
      <c r="N41" s="39"/>
      <c r="O41" s="39"/>
      <c r="P41" s="97"/>
      <c r="Q41" s="97"/>
      <c r="R41" s="6"/>
      <c r="S41" s="6"/>
      <c r="T41" s="6"/>
      <c r="U41" s="6"/>
      <c r="V41" s="499"/>
      <c r="W41" s="6"/>
      <c r="X41" s="499"/>
      <c r="Z41" s="6"/>
      <c r="AA41" s="6"/>
      <c r="AB41" s="6"/>
      <c r="AC41" s="97"/>
      <c r="AD41" s="97"/>
    </row>
    <row r="42" spans="1:30" ht="21" customHeight="1" thickBot="1" x14ac:dyDescent="0.25">
      <c r="A42" s="121"/>
      <c r="B42" s="521" t="s">
        <v>88</v>
      </c>
      <c r="C42" s="522"/>
      <c r="D42" s="522"/>
      <c r="E42" s="522"/>
      <c r="F42" s="522"/>
      <c r="G42" s="522"/>
      <c r="H42" s="522"/>
      <c r="I42" s="523"/>
      <c r="J42" s="236" t="s">
        <v>105</v>
      </c>
      <c r="K42" s="236" t="s">
        <v>106</v>
      </c>
      <c r="L42" s="236" t="s">
        <v>235</v>
      </c>
      <c r="M42" s="235" t="s">
        <v>94</v>
      </c>
      <c r="N42" s="143" t="s">
        <v>66</v>
      </c>
      <c r="O42" s="142" t="s">
        <v>95</v>
      </c>
      <c r="P42" s="122" t="s">
        <v>96</v>
      </c>
      <c r="Q42" s="120"/>
      <c r="R42" s="239" t="s">
        <v>68</v>
      </c>
      <c r="S42" s="93" t="s">
        <v>97</v>
      </c>
      <c r="T42" s="238" t="s">
        <v>70</v>
      </c>
      <c r="U42" s="119"/>
      <c r="V42" s="239" t="s">
        <v>68</v>
      </c>
      <c r="W42" s="414"/>
      <c r="X42" s="239" t="s">
        <v>68</v>
      </c>
      <c r="Y42" s="120"/>
      <c r="Z42" s="238" t="s">
        <v>97</v>
      </c>
      <c r="AA42" s="238" t="s">
        <v>70</v>
      </c>
      <c r="AB42" s="238" t="s">
        <v>97</v>
      </c>
      <c r="AC42" s="238" t="s">
        <v>70</v>
      </c>
      <c r="AD42" s="118"/>
    </row>
    <row r="43" spans="1:30" ht="14.25" customHeight="1" x14ac:dyDescent="0.2">
      <c r="A43" s="6"/>
      <c r="B43" s="524"/>
      <c r="C43" s="525"/>
      <c r="D43" s="525"/>
      <c r="E43" s="525"/>
      <c r="F43" s="525"/>
      <c r="G43" s="525"/>
      <c r="H43" s="525"/>
      <c r="I43" s="526"/>
      <c r="J43" s="138"/>
      <c r="K43" s="292"/>
      <c r="L43" s="429" t="s">
        <v>120</v>
      </c>
      <c r="M43" s="257" t="str">
        <f>IF(LEN($C$5)&lt;=1,
    "",
    IF(
        OR($C$5="Overige (zorg-)instellingen",$C$5="Onderneming"),
        IF(Basisgegevens!$C$5="Ja",
            IFERROR(
                INDEX(Hulpsheets!$AO$3:$AR$18,
                    MATCH($C$9,Hulpsheets!$AN$3:$AN$18,0),
                    MATCH($C$6,Hulpsheets!$AO$3:$AR$3,0)
                ),
                ""
            ),
            IFERROR(
                INDEX(Hulpsheets!$AH$3:$AK$18,
                    MATCH($C$9,Hulpsheets!$AG$3:$AG$18,0),
                    MATCH($C$6,Hulpsheets!$AH$3:$AK$3,0)
                ),
                ""
            )
        ),
        IF($L43="Niet-economische activiteit",
            100%,
            IF(Basisgegevens!$C$5="Ja",
                IFERROR(
                    INDEX(Hulpsheets!$AO$3:$AR$18,
                        MATCH($C$9,Hulpsheets!$AN$3:$AN$18,0),
                        MATCH($C$6,Hulpsheets!$AO$3:$AR$3,0)
                    ),
                    ""
                ),
                IFERROR(
                    INDEX(Hulpsheets!$AH$3:$AK$18,
                        MATCH($C$9,Hulpsheets!$AG$3:$AG$18,0),
                        MATCH($C$6,Hulpsheets!$AH$3:$AK$3,0)
                    ),
                    ""
                )
            )
        )
    )
)</f>
        <v/>
      </c>
      <c r="N43" s="397">
        <f t="shared" ref="N43:N67" si="13">IFERROR(J43*K43,"")</f>
        <v>0</v>
      </c>
      <c r="O43" s="82" t="str">
        <f>IFERROR(N43*M43,"")</f>
        <v/>
      </c>
      <c r="P43" s="81" t="str">
        <f>IFERROR(N43-O43,"")</f>
        <v/>
      </c>
      <c r="R43" s="404"/>
      <c r="S43" s="403" t="str">
        <f>IFERROR($R43*(1-$M43),"")</f>
        <v/>
      </c>
      <c r="T43" s="130" t="str">
        <f>IFERROR(R43-S43,"")</f>
        <v/>
      </c>
      <c r="U43" s="80"/>
      <c r="V43" s="404"/>
      <c r="W43" s="70"/>
      <c r="X43" s="404"/>
      <c r="Z43" s="407" t="str">
        <f>IFERROR($V43*(1-$M43),"")</f>
        <v/>
      </c>
      <c r="AA43" s="130" t="str">
        <f t="shared" ref="AA43:AA67" si="14">IFERROR(V43-Z43,"")</f>
        <v/>
      </c>
      <c r="AB43" s="407" t="str">
        <f t="shared" ref="AB43:AB67" si="15">IFERROR($X43*(1-$M43),"")</f>
        <v/>
      </c>
      <c r="AC43" s="130" t="str">
        <f t="shared" ref="AC43:AC67" si="16">IFERROR(X43-AB43,"")</f>
        <v/>
      </c>
      <c r="AD43" s="461"/>
    </row>
    <row r="44" spans="1:30" x14ac:dyDescent="0.2">
      <c r="A44" s="6"/>
      <c r="B44" s="500"/>
      <c r="C44" s="501"/>
      <c r="D44" s="501"/>
      <c r="E44" s="501"/>
      <c r="F44" s="501"/>
      <c r="G44" s="501"/>
      <c r="H44" s="501"/>
      <c r="I44" s="502"/>
      <c r="J44" s="139"/>
      <c r="K44" s="254"/>
      <c r="L44" s="429" t="s">
        <v>120</v>
      </c>
      <c r="M44" s="257" t="str">
        <f>IF(LEN($C$5)&lt;=1,
    "",
    IF(
        OR($C$5="Overige (zorg-)instellingen",$C$5="Onderneming"),
        IF(Basisgegevens!$C$5="Ja",
            IFERROR(
                INDEX(Hulpsheets!$AO$3:$AR$18,
                    MATCH($C$9,Hulpsheets!$AN$3:$AN$18,0),
                    MATCH($C$6,Hulpsheets!$AO$3:$AR$3,0)
                ),
                ""
            ),
            IFERROR(
                INDEX(Hulpsheets!$AH$3:$AK$18,
                    MATCH($C$9,Hulpsheets!$AG$3:$AG$18,0),
                    MATCH($C$6,Hulpsheets!$AH$3:$AK$3,0)
                ),
                ""
            )
        ),
        IF($L44="Niet-economische activiteit",
            100%,
            IF(Basisgegevens!$C$5="Ja",
                IFERROR(
                    INDEX(Hulpsheets!$AO$3:$AR$18,
                        MATCH($C$9,Hulpsheets!$AN$3:$AN$18,0),
                        MATCH($C$6,Hulpsheets!$AO$3:$AR$3,0)
                    ),
                    ""
                ),
                IFERROR(
                    INDEX(Hulpsheets!$AH$3:$AK$18,
                        MATCH($C$9,Hulpsheets!$AG$3:$AG$18,0),
                        MATCH($C$6,Hulpsheets!$AH$3:$AK$3,0)
                    ),
                    ""
                )
            )
        )
    )
)</f>
        <v/>
      </c>
      <c r="N44" s="397">
        <f t="shared" si="13"/>
        <v>0</v>
      </c>
      <c r="O44" s="77" t="str">
        <f t="shared" ref="O44:O67" si="17">IFERROR(N44*M44,"")</f>
        <v/>
      </c>
      <c r="P44" s="81" t="str">
        <f t="shared" ref="P44:P67" si="18">IFERROR(N44-O44,"")</f>
        <v/>
      </c>
      <c r="R44" s="404"/>
      <c r="S44" s="403" t="str">
        <f t="shared" ref="S44:S67" si="19">IFERROR($R44*(1-$M44),"")</f>
        <v/>
      </c>
      <c r="T44" s="130" t="str">
        <f t="shared" ref="T44:T67" si="20">IFERROR(R44-S44,"")</f>
        <v/>
      </c>
      <c r="U44" s="70"/>
      <c r="V44" s="404"/>
      <c r="W44" s="70"/>
      <c r="X44" s="404"/>
      <c r="Z44" s="407" t="str">
        <f t="shared" ref="Z44:Z66" si="21">IFERROR($V44*(1-$M44),"")</f>
        <v/>
      </c>
      <c r="AA44" s="130" t="str">
        <f t="shared" si="14"/>
        <v/>
      </c>
      <c r="AB44" s="407" t="str">
        <f t="shared" si="15"/>
        <v/>
      </c>
      <c r="AC44" s="130" t="str">
        <f t="shared" si="16"/>
        <v/>
      </c>
      <c r="AD44" s="461"/>
    </row>
    <row r="45" spans="1:30" x14ac:dyDescent="0.2">
      <c r="A45" s="6"/>
      <c r="B45" s="500"/>
      <c r="C45" s="501"/>
      <c r="D45" s="501"/>
      <c r="E45" s="501"/>
      <c r="F45" s="501"/>
      <c r="G45" s="501"/>
      <c r="H45" s="501"/>
      <c r="I45" s="502"/>
      <c r="J45" s="139"/>
      <c r="K45" s="254"/>
      <c r="L45" s="429" t="s">
        <v>120</v>
      </c>
      <c r="M45" s="257" t="str">
        <f>IF(LEN($C$5)&lt;=1,
    "",
    IF(
        OR($C$5="Overige (zorg-)instellingen",$C$5="Onderneming"),
        IF(Basisgegevens!$C$5="Ja",
            IFERROR(
                INDEX(Hulpsheets!$AO$3:$AR$18,
                    MATCH($C$9,Hulpsheets!$AN$3:$AN$18,0),
                    MATCH($C$6,Hulpsheets!$AO$3:$AR$3,0)
                ),
                ""
            ),
            IFERROR(
                INDEX(Hulpsheets!$AH$3:$AK$18,
                    MATCH($C$9,Hulpsheets!$AG$3:$AG$18,0),
                    MATCH($C$6,Hulpsheets!$AH$3:$AK$3,0)
                ),
                ""
            )
        ),
        IF($L45="Niet-economische activiteit",
            100%,
            IF(Basisgegevens!$C$5="Ja",
                IFERROR(
                    INDEX(Hulpsheets!$AO$3:$AR$18,
                        MATCH($C$9,Hulpsheets!$AN$3:$AN$18,0),
                        MATCH($C$6,Hulpsheets!$AO$3:$AR$3,0)
                    ),
                    ""
                ),
                IFERROR(
                    INDEX(Hulpsheets!$AH$3:$AK$18,
                        MATCH($C$9,Hulpsheets!$AG$3:$AG$18,0),
                        MATCH($C$6,Hulpsheets!$AH$3:$AK$3,0)
                    ),
                    ""
                )
            )
        )
    )
)</f>
        <v/>
      </c>
      <c r="N45" s="397">
        <f t="shared" si="13"/>
        <v>0</v>
      </c>
      <c r="O45" s="77" t="str">
        <f t="shared" si="17"/>
        <v/>
      </c>
      <c r="P45" s="81" t="str">
        <f t="shared" si="18"/>
        <v/>
      </c>
      <c r="R45" s="404"/>
      <c r="S45" s="403" t="str">
        <f t="shared" si="19"/>
        <v/>
      </c>
      <c r="T45" s="130" t="str">
        <f t="shared" si="20"/>
        <v/>
      </c>
      <c r="U45" s="70"/>
      <c r="V45" s="404"/>
      <c r="W45" s="70"/>
      <c r="X45" s="404"/>
      <c r="Z45" s="407" t="str">
        <f t="shared" si="21"/>
        <v/>
      </c>
      <c r="AA45" s="130" t="str">
        <f t="shared" si="14"/>
        <v/>
      </c>
      <c r="AB45" s="407" t="str">
        <f t="shared" si="15"/>
        <v/>
      </c>
      <c r="AC45" s="130" t="str">
        <f t="shared" si="16"/>
        <v/>
      </c>
      <c r="AD45" s="461"/>
    </row>
    <row r="46" spans="1:30" x14ac:dyDescent="0.2">
      <c r="A46" s="6"/>
      <c r="B46" s="500"/>
      <c r="C46" s="501"/>
      <c r="D46" s="501"/>
      <c r="E46" s="501"/>
      <c r="F46" s="501"/>
      <c r="G46" s="501"/>
      <c r="H46" s="501"/>
      <c r="I46" s="502"/>
      <c r="J46" s="139"/>
      <c r="K46" s="254"/>
      <c r="L46" s="429" t="s">
        <v>120</v>
      </c>
      <c r="M46" s="257" t="str">
        <f>IF(LEN($C$5)&lt;=1,
    "",
    IF(
        OR($C$5="Overige (zorg-)instellingen",$C$5="Onderneming"),
        IF(Basisgegevens!$C$5="Ja",
            IFERROR(
                INDEX(Hulpsheets!$AO$3:$AR$18,
                    MATCH($C$9,Hulpsheets!$AN$3:$AN$18,0),
                    MATCH($C$6,Hulpsheets!$AO$3:$AR$3,0)
                ),
                ""
            ),
            IFERROR(
                INDEX(Hulpsheets!$AH$3:$AK$18,
                    MATCH($C$9,Hulpsheets!$AG$3:$AG$18,0),
                    MATCH($C$6,Hulpsheets!$AH$3:$AK$3,0)
                ),
                ""
            )
        ),
        IF($L46="Niet-economische activiteit",
            100%,
            IF(Basisgegevens!$C$5="Ja",
                IFERROR(
                    INDEX(Hulpsheets!$AO$3:$AR$18,
                        MATCH($C$9,Hulpsheets!$AN$3:$AN$18,0),
                        MATCH($C$6,Hulpsheets!$AO$3:$AR$3,0)
                    ),
                    ""
                ),
                IFERROR(
                    INDEX(Hulpsheets!$AH$3:$AK$18,
                        MATCH($C$9,Hulpsheets!$AG$3:$AG$18,0),
                        MATCH($C$6,Hulpsheets!$AH$3:$AK$3,0)
                    ),
                    ""
                )
            )
        )
    )
)</f>
        <v/>
      </c>
      <c r="N46" s="397">
        <f t="shared" si="13"/>
        <v>0</v>
      </c>
      <c r="O46" s="77" t="str">
        <f t="shared" si="17"/>
        <v/>
      </c>
      <c r="P46" s="81" t="str">
        <f t="shared" si="18"/>
        <v/>
      </c>
      <c r="R46" s="404"/>
      <c r="S46" s="403" t="str">
        <f t="shared" si="19"/>
        <v/>
      </c>
      <c r="T46" s="130" t="str">
        <f t="shared" si="20"/>
        <v/>
      </c>
      <c r="U46" s="70"/>
      <c r="V46" s="404"/>
      <c r="W46" s="70"/>
      <c r="X46" s="404"/>
      <c r="Z46" s="407" t="str">
        <f t="shared" si="21"/>
        <v/>
      </c>
      <c r="AA46" s="130" t="str">
        <f t="shared" si="14"/>
        <v/>
      </c>
      <c r="AB46" s="407" t="str">
        <f t="shared" si="15"/>
        <v/>
      </c>
      <c r="AC46" s="130" t="str">
        <f t="shared" si="16"/>
        <v/>
      </c>
      <c r="AD46" s="461"/>
    </row>
    <row r="47" spans="1:30" x14ac:dyDescent="0.2">
      <c r="A47" s="6"/>
      <c r="B47" s="500"/>
      <c r="C47" s="501"/>
      <c r="D47" s="501"/>
      <c r="E47" s="501"/>
      <c r="F47" s="501"/>
      <c r="G47" s="501"/>
      <c r="H47" s="501"/>
      <c r="I47" s="502"/>
      <c r="J47" s="139"/>
      <c r="K47" s="254"/>
      <c r="L47" s="429" t="s">
        <v>120</v>
      </c>
      <c r="M47" s="257" t="str">
        <f>IF(LEN($C$5)&lt;=1,
    "",
    IF(
        OR($C$5="Overige (zorg-)instellingen",$C$5="Onderneming"),
        IF(Basisgegevens!$C$5="Ja",
            IFERROR(
                INDEX(Hulpsheets!$AO$3:$AR$18,
                    MATCH($C$9,Hulpsheets!$AN$3:$AN$18,0),
                    MATCH($C$6,Hulpsheets!$AO$3:$AR$3,0)
                ),
                ""
            ),
            IFERROR(
                INDEX(Hulpsheets!$AH$3:$AK$18,
                    MATCH($C$9,Hulpsheets!$AG$3:$AG$18,0),
                    MATCH($C$6,Hulpsheets!$AH$3:$AK$3,0)
                ),
                ""
            )
        ),
        IF($L47="Niet-economische activiteit",
            100%,
            IF(Basisgegevens!$C$5="Ja",
                IFERROR(
                    INDEX(Hulpsheets!$AO$3:$AR$18,
                        MATCH($C$9,Hulpsheets!$AN$3:$AN$18,0),
                        MATCH($C$6,Hulpsheets!$AO$3:$AR$3,0)
                    ),
                    ""
                ),
                IFERROR(
                    INDEX(Hulpsheets!$AH$3:$AK$18,
                        MATCH($C$9,Hulpsheets!$AG$3:$AG$18,0),
                        MATCH($C$6,Hulpsheets!$AH$3:$AK$3,0)
                    ),
                    ""
                )
            )
        )
    )
)</f>
        <v/>
      </c>
      <c r="N47" s="397">
        <f t="shared" si="13"/>
        <v>0</v>
      </c>
      <c r="O47" s="77" t="str">
        <f t="shared" si="17"/>
        <v/>
      </c>
      <c r="P47" s="81" t="str">
        <f t="shared" si="18"/>
        <v/>
      </c>
      <c r="R47" s="404"/>
      <c r="S47" s="403" t="str">
        <f t="shared" si="19"/>
        <v/>
      </c>
      <c r="T47" s="130" t="str">
        <f t="shared" si="20"/>
        <v/>
      </c>
      <c r="U47" s="70"/>
      <c r="V47" s="404"/>
      <c r="W47" s="70"/>
      <c r="X47" s="404"/>
      <c r="Z47" s="407" t="str">
        <f t="shared" si="21"/>
        <v/>
      </c>
      <c r="AA47" s="130" t="str">
        <f t="shared" si="14"/>
        <v/>
      </c>
      <c r="AB47" s="407" t="str">
        <f t="shared" si="15"/>
        <v/>
      </c>
      <c r="AC47" s="130" t="str">
        <f t="shared" si="16"/>
        <v/>
      </c>
      <c r="AD47" s="461"/>
    </row>
    <row r="48" spans="1:30" x14ac:dyDescent="0.2">
      <c r="A48" s="6"/>
      <c r="B48" s="500"/>
      <c r="C48" s="501"/>
      <c r="D48" s="501"/>
      <c r="E48" s="501"/>
      <c r="F48" s="501"/>
      <c r="G48" s="501"/>
      <c r="H48" s="501"/>
      <c r="I48" s="502"/>
      <c r="J48" s="139"/>
      <c r="K48" s="254"/>
      <c r="L48" s="429" t="s">
        <v>120</v>
      </c>
      <c r="M48" s="257" t="str">
        <f>IF(LEN($C$5)&lt;=1,
    "",
    IF(
        OR($C$5="Overige (zorg-)instellingen",$C$5="Onderneming"),
        IF(Basisgegevens!$C$5="Ja",
            IFERROR(
                INDEX(Hulpsheets!$AO$3:$AR$18,
                    MATCH($C$9,Hulpsheets!$AN$3:$AN$18,0),
                    MATCH($C$6,Hulpsheets!$AO$3:$AR$3,0)
                ),
                ""
            ),
            IFERROR(
                INDEX(Hulpsheets!$AH$3:$AK$18,
                    MATCH($C$9,Hulpsheets!$AG$3:$AG$18,0),
                    MATCH($C$6,Hulpsheets!$AH$3:$AK$3,0)
                ),
                ""
            )
        ),
        IF($L48="Niet-economische activiteit",
            100%,
            IF(Basisgegevens!$C$5="Ja",
                IFERROR(
                    INDEX(Hulpsheets!$AO$3:$AR$18,
                        MATCH($C$9,Hulpsheets!$AN$3:$AN$18,0),
                        MATCH($C$6,Hulpsheets!$AO$3:$AR$3,0)
                    ),
                    ""
                ),
                IFERROR(
                    INDEX(Hulpsheets!$AH$3:$AK$18,
                        MATCH($C$9,Hulpsheets!$AG$3:$AG$18,0),
                        MATCH($C$6,Hulpsheets!$AH$3:$AK$3,0)
                    ),
                    ""
                )
            )
        )
    )
)</f>
        <v/>
      </c>
      <c r="N48" s="397">
        <f t="shared" si="13"/>
        <v>0</v>
      </c>
      <c r="O48" s="77" t="str">
        <f t="shared" si="17"/>
        <v/>
      </c>
      <c r="P48" s="81" t="str">
        <f t="shared" si="18"/>
        <v/>
      </c>
      <c r="R48" s="404"/>
      <c r="S48" s="403" t="str">
        <f t="shared" si="19"/>
        <v/>
      </c>
      <c r="T48" s="130" t="str">
        <f t="shared" si="20"/>
        <v/>
      </c>
      <c r="U48" s="70"/>
      <c r="V48" s="404"/>
      <c r="W48" s="70"/>
      <c r="X48" s="404"/>
      <c r="Z48" s="407" t="str">
        <f t="shared" si="21"/>
        <v/>
      </c>
      <c r="AA48" s="130" t="str">
        <f t="shared" si="14"/>
        <v/>
      </c>
      <c r="AB48" s="407" t="str">
        <f t="shared" si="15"/>
        <v/>
      </c>
      <c r="AC48" s="130" t="str">
        <f t="shared" si="16"/>
        <v/>
      </c>
      <c r="AD48" s="461"/>
    </row>
    <row r="49" spans="1:30" x14ac:dyDescent="0.2">
      <c r="A49" s="6"/>
      <c r="B49" s="500"/>
      <c r="C49" s="501"/>
      <c r="D49" s="501"/>
      <c r="E49" s="501"/>
      <c r="F49" s="501"/>
      <c r="G49" s="501"/>
      <c r="H49" s="501"/>
      <c r="I49" s="502"/>
      <c r="J49" s="139"/>
      <c r="K49" s="254"/>
      <c r="L49" s="429" t="s">
        <v>120</v>
      </c>
      <c r="M49" s="257" t="str">
        <f>IF(LEN($C$5)&lt;=1,
    "",
    IF(
        OR($C$5="Overige (zorg-)instellingen",$C$5="Onderneming"),
        IF(Basisgegevens!$C$5="Ja",
            IFERROR(
                INDEX(Hulpsheets!$AO$3:$AR$18,
                    MATCH($C$9,Hulpsheets!$AN$3:$AN$18,0),
                    MATCH($C$6,Hulpsheets!$AO$3:$AR$3,0)
                ),
                ""
            ),
            IFERROR(
                INDEX(Hulpsheets!$AH$3:$AK$18,
                    MATCH($C$9,Hulpsheets!$AG$3:$AG$18,0),
                    MATCH($C$6,Hulpsheets!$AH$3:$AK$3,0)
                ),
                ""
            )
        ),
        IF($L49="Niet-economische activiteit",
            100%,
            IF(Basisgegevens!$C$5="Ja",
                IFERROR(
                    INDEX(Hulpsheets!$AO$3:$AR$18,
                        MATCH($C$9,Hulpsheets!$AN$3:$AN$18,0),
                        MATCH($C$6,Hulpsheets!$AO$3:$AR$3,0)
                    ),
                    ""
                ),
                IFERROR(
                    INDEX(Hulpsheets!$AH$3:$AK$18,
                        MATCH($C$9,Hulpsheets!$AG$3:$AG$18,0),
                        MATCH($C$6,Hulpsheets!$AH$3:$AK$3,0)
                    ),
                    ""
                )
            )
        )
    )
)</f>
        <v/>
      </c>
      <c r="N49" s="397">
        <f t="shared" si="13"/>
        <v>0</v>
      </c>
      <c r="O49" s="77" t="str">
        <f t="shared" si="17"/>
        <v/>
      </c>
      <c r="P49" s="81" t="str">
        <f t="shared" si="18"/>
        <v/>
      </c>
      <c r="R49" s="404"/>
      <c r="S49" s="403" t="str">
        <f t="shared" si="19"/>
        <v/>
      </c>
      <c r="T49" s="130" t="str">
        <f t="shared" si="20"/>
        <v/>
      </c>
      <c r="U49" s="70"/>
      <c r="V49" s="404"/>
      <c r="W49" s="70"/>
      <c r="X49" s="404"/>
      <c r="Z49" s="407" t="str">
        <f t="shared" si="21"/>
        <v/>
      </c>
      <c r="AA49" s="130" t="str">
        <f t="shared" si="14"/>
        <v/>
      </c>
      <c r="AB49" s="407" t="str">
        <f t="shared" si="15"/>
        <v/>
      </c>
      <c r="AC49" s="130" t="str">
        <f t="shared" si="16"/>
        <v/>
      </c>
      <c r="AD49" s="461"/>
    </row>
    <row r="50" spans="1:30" x14ac:dyDescent="0.2">
      <c r="A50" s="6"/>
      <c r="B50" s="500"/>
      <c r="C50" s="501"/>
      <c r="D50" s="501"/>
      <c r="E50" s="501"/>
      <c r="F50" s="501"/>
      <c r="G50" s="501"/>
      <c r="H50" s="501"/>
      <c r="I50" s="502"/>
      <c r="J50" s="139"/>
      <c r="K50" s="254"/>
      <c r="L50" s="429" t="s">
        <v>120</v>
      </c>
      <c r="M50" s="257" t="str">
        <f>IF(LEN($C$5)&lt;=1,
    "",
    IF(
        OR($C$5="Overige (zorg-)instellingen",$C$5="Onderneming"),
        IF(Basisgegevens!$C$5="Ja",
            IFERROR(
                INDEX(Hulpsheets!$AO$3:$AR$18,
                    MATCH($C$9,Hulpsheets!$AN$3:$AN$18,0),
                    MATCH($C$6,Hulpsheets!$AO$3:$AR$3,0)
                ),
                ""
            ),
            IFERROR(
                INDEX(Hulpsheets!$AH$3:$AK$18,
                    MATCH($C$9,Hulpsheets!$AG$3:$AG$18,0),
                    MATCH($C$6,Hulpsheets!$AH$3:$AK$3,0)
                ),
                ""
            )
        ),
        IF($L50="Niet-economische activiteit",
            100%,
            IF(Basisgegevens!$C$5="Ja",
                IFERROR(
                    INDEX(Hulpsheets!$AO$3:$AR$18,
                        MATCH($C$9,Hulpsheets!$AN$3:$AN$18,0),
                        MATCH($C$6,Hulpsheets!$AO$3:$AR$3,0)
                    ),
                    ""
                ),
                IFERROR(
                    INDEX(Hulpsheets!$AH$3:$AK$18,
                        MATCH($C$9,Hulpsheets!$AG$3:$AG$18,0),
                        MATCH($C$6,Hulpsheets!$AH$3:$AK$3,0)
                    ),
                    ""
                )
            )
        )
    )
)</f>
        <v/>
      </c>
      <c r="N50" s="397">
        <f t="shared" si="13"/>
        <v>0</v>
      </c>
      <c r="O50" s="77" t="str">
        <f t="shared" si="17"/>
        <v/>
      </c>
      <c r="P50" s="81" t="str">
        <f t="shared" si="18"/>
        <v/>
      </c>
      <c r="R50" s="404"/>
      <c r="S50" s="403" t="str">
        <f t="shared" si="19"/>
        <v/>
      </c>
      <c r="T50" s="130" t="str">
        <f t="shared" si="20"/>
        <v/>
      </c>
      <c r="U50" s="70"/>
      <c r="V50" s="404"/>
      <c r="W50" s="70"/>
      <c r="X50" s="404"/>
      <c r="Z50" s="407" t="str">
        <f t="shared" si="21"/>
        <v/>
      </c>
      <c r="AA50" s="130" t="str">
        <f t="shared" si="14"/>
        <v/>
      </c>
      <c r="AB50" s="407" t="str">
        <f t="shared" si="15"/>
        <v/>
      </c>
      <c r="AC50" s="130" t="str">
        <f t="shared" si="16"/>
        <v/>
      </c>
      <c r="AD50" s="461"/>
    </row>
    <row r="51" spans="1:30" x14ac:dyDescent="0.2">
      <c r="A51" s="6"/>
      <c r="B51" s="500"/>
      <c r="C51" s="501"/>
      <c r="D51" s="501"/>
      <c r="E51" s="501"/>
      <c r="F51" s="501"/>
      <c r="G51" s="501"/>
      <c r="H51" s="501"/>
      <c r="I51" s="502"/>
      <c r="J51" s="139"/>
      <c r="K51" s="254"/>
      <c r="L51" s="429" t="s">
        <v>120</v>
      </c>
      <c r="M51" s="257" t="str">
        <f>IF(LEN($C$5)&lt;=1,
    "",
    IF(
        OR($C$5="Overige (zorg-)instellingen",$C$5="Onderneming"),
        IF(Basisgegevens!$C$5="Ja",
            IFERROR(
                INDEX(Hulpsheets!$AO$3:$AR$18,
                    MATCH($C$9,Hulpsheets!$AN$3:$AN$18,0),
                    MATCH($C$6,Hulpsheets!$AO$3:$AR$3,0)
                ),
                ""
            ),
            IFERROR(
                INDEX(Hulpsheets!$AH$3:$AK$18,
                    MATCH($C$9,Hulpsheets!$AG$3:$AG$18,0),
                    MATCH($C$6,Hulpsheets!$AH$3:$AK$3,0)
                ),
                ""
            )
        ),
        IF($L51="Niet-economische activiteit",
            100%,
            IF(Basisgegevens!$C$5="Ja",
                IFERROR(
                    INDEX(Hulpsheets!$AO$3:$AR$18,
                        MATCH($C$9,Hulpsheets!$AN$3:$AN$18,0),
                        MATCH($C$6,Hulpsheets!$AO$3:$AR$3,0)
                    ),
                    ""
                ),
                IFERROR(
                    INDEX(Hulpsheets!$AH$3:$AK$18,
                        MATCH($C$9,Hulpsheets!$AG$3:$AG$18,0),
                        MATCH($C$6,Hulpsheets!$AH$3:$AK$3,0)
                    ),
                    ""
                )
            )
        )
    )
)</f>
        <v/>
      </c>
      <c r="N51" s="397">
        <f t="shared" si="13"/>
        <v>0</v>
      </c>
      <c r="O51" s="77" t="str">
        <f t="shared" si="17"/>
        <v/>
      </c>
      <c r="P51" s="81" t="str">
        <f t="shared" si="18"/>
        <v/>
      </c>
      <c r="R51" s="404"/>
      <c r="S51" s="403" t="str">
        <f t="shared" si="19"/>
        <v/>
      </c>
      <c r="T51" s="130" t="str">
        <f t="shared" si="20"/>
        <v/>
      </c>
      <c r="U51" s="70"/>
      <c r="V51" s="404"/>
      <c r="W51" s="70"/>
      <c r="X51" s="404"/>
      <c r="Z51" s="407" t="str">
        <f t="shared" si="21"/>
        <v/>
      </c>
      <c r="AA51" s="130" t="str">
        <f t="shared" si="14"/>
        <v/>
      </c>
      <c r="AB51" s="407" t="str">
        <f t="shared" si="15"/>
        <v/>
      </c>
      <c r="AC51" s="130" t="str">
        <f t="shared" si="16"/>
        <v/>
      </c>
      <c r="AD51" s="461"/>
    </row>
    <row r="52" spans="1:30" x14ac:dyDescent="0.2">
      <c r="A52" s="6"/>
      <c r="B52" s="500"/>
      <c r="C52" s="501"/>
      <c r="D52" s="501"/>
      <c r="E52" s="501"/>
      <c r="F52" s="501"/>
      <c r="G52" s="501"/>
      <c r="H52" s="501"/>
      <c r="I52" s="502"/>
      <c r="J52" s="139"/>
      <c r="K52" s="254"/>
      <c r="L52" s="429" t="s">
        <v>120</v>
      </c>
      <c r="M52" s="257" t="str">
        <f>IF(LEN($C$5)&lt;=1,
    "",
    IF(
        OR($C$5="Overige (zorg-)instellingen",$C$5="Onderneming"),
        IF(Basisgegevens!$C$5="Ja",
            IFERROR(
                INDEX(Hulpsheets!$AO$3:$AR$18,
                    MATCH($C$9,Hulpsheets!$AN$3:$AN$18,0),
                    MATCH($C$6,Hulpsheets!$AO$3:$AR$3,0)
                ),
                ""
            ),
            IFERROR(
                INDEX(Hulpsheets!$AH$3:$AK$18,
                    MATCH($C$9,Hulpsheets!$AG$3:$AG$18,0),
                    MATCH($C$6,Hulpsheets!$AH$3:$AK$3,0)
                ),
                ""
            )
        ),
        IF($L52="Niet-economische activiteit",
            100%,
            IF(Basisgegevens!$C$5="Ja",
                IFERROR(
                    INDEX(Hulpsheets!$AO$3:$AR$18,
                        MATCH($C$9,Hulpsheets!$AN$3:$AN$18,0),
                        MATCH($C$6,Hulpsheets!$AO$3:$AR$3,0)
                    ),
                    ""
                ),
                IFERROR(
                    INDEX(Hulpsheets!$AH$3:$AK$18,
                        MATCH($C$9,Hulpsheets!$AG$3:$AG$18,0),
                        MATCH($C$6,Hulpsheets!$AH$3:$AK$3,0)
                    ),
                    ""
                )
            )
        )
    )
)</f>
        <v/>
      </c>
      <c r="N52" s="397">
        <f t="shared" si="13"/>
        <v>0</v>
      </c>
      <c r="O52" s="77" t="str">
        <f t="shared" si="17"/>
        <v/>
      </c>
      <c r="P52" s="81" t="str">
        <f t="shared" si="18"/>
        <v/>
      </c>
      <c r="R52" s="404"/>
      <c r="S52" s="403" t="str">
        <f t="shared" si="19"/>
        <v/>
      </c>
      <c r="T52" s="130" t="str">
        <f t="shared" si="20"/>
        <v/>
      </c>
      <c r="U52" s="70"/>
      <c r="V52" s="404"/>
      <c r="W52" s="70"/>
      <c r="X52" s="404"/>
      <c r="Z52" s="407" t="str">
        <f t="shared" si="21"/>
        <v/>
      </c>
      <c r="AA52" s="130" t="str">
        <f t="shared" si="14"/>
        <v/>
      </c>
      <c r="AB52" s="407" t="str">
        <f t="shared" si="15"/>
        <v/>
      </c>
      <c r="AC52" s="130" t="str">
        <f t="shared" si="16"/>
        <v/>
      </c>
      <c r="AD52" s="461"/>
    </row>
    <row r="53" spans="1:30" x14ac:dyDescent="0.2">
      <c r="A53" s="6"/>
      <c r="B53" s="500"/>
      <c r="C53" s="501"/>
      <c r="D53" s="501"/>
      <c r="E53" s="501"/>
      <c r="F53" s="501"/>
      <c r="G53" s="501"/>
      <c r="H53" s="501"/>
      <c r="I53" s="502"/>
      <c r="J53" s="139"/>
      <c r="K53" s="254"/>
      <c r="L53" s="429" t="s">
        <v>120</v>
      </c>
      <c r="M53" s="257" t="str">
        <f>IF(LEN($C$5)&lt;=1,
    "",
    IF(
        OR($C$5="Overige (zorg-)instellingen",$C$5="Onderneming"),
        IF(Basisgegevens!$C$5="Ja",
            IFERROR(
                INDEX(Hulpsheets!$AO$3:$AR$18,
                    MATCH($C$9,Hulpsheets!$AN$3:$AN$18,0),
                    MATCH($C$6,Hulpsheets!$AO$3:$AR$3,0)
                ),
                ""
            ),
            IFERROR(
                INDEX(Hulpsheets!$AH$3:$AK$18,
                    MATCH($C$9,Hulpsheets!$AG$3:$AG$18,0),
                    MATCH($C$6,Hulpsheets!$AH$3:$AK$3,0)
                ),
                ""
            )
        ),
        IF($L53="Niet-economische activiteit",
            100%,
            IF(Basisgegevens!$C$5="Ja",
                IFERROR(
                    INDEX(Hulpsheets!$AO$3:$AR$18,
                        MATCH($C$9,Hulpsheets!$AN$3:$AN$18,0),
                        MATCH($C$6,Hulpsheets!$AO$3:$AR$3,0)
                    ),
                    ""
                ),
                IFERROR(
                    INDEX(Hulpsheets!$AH$3:$AK$18,
                        MATCH($C$9,Hulpsheets!$AG$3:$AG$18,0),
                        MATCH($C$6,Hulpsheets!$AH$3:$AK$3,0)
                    ),
                    ""
                )
            )
        )
    )
)</f>
        <v/>
      </c>
      <c r="N53" s="397">
        <f t="shared" si="13"/>
        <v>0</v>
      </c>
      <c r="O53" s="77" t="str">
        <f t="shared" si="17"/>
        <v/>
      </c>
      <c r="P53" s="81" t="str">
        <f t="shared" si="18"/>
        <v/>
      </c>
      <c r="R53" s="404"/>
      <c r="S53" s="403" t="str">
        <f t="shared" si="19"/>
        <v/>
      </c>
      <c r="T53" s="130" t="str">
        <f t="shared" si="20"/>
        <v/>
      </c>
      <c r="U53" s="70"/>
      <c r="V53" s="404"/>
      <c r="W53" s="70"/>
      <c r="X53" s="404"/>
      <c r="Z53" s="407" t="str">
        <f t="shared" si="21"/>
        <v/>
      </c>
      <c r="AA53" s="130" t="str">
        <f t="shared" si="14"/>
        <v/>
      </c>
      <c r="AB53" s="407" t="str">
        <f t="shared" si="15"/>
        <v/>
      </c>
      <c r="AC53" s="130" t="str">
        <f t="shared" si="16"/>
        <v/>
      </c>
      <c r="AD53" s="461"/>
    </row>
    <row r="54" spans="1:30" x14ac:dyDescent="0.2">
      <c r="A54" s="6"/>
      <c r="B54" s="500"/>
      <c r="C54" s="501"/>
      <c r="D54" s="501"/>
      <c r="E54" s="501"/>
      <c r="F54" s="501"/>
      <c r="G54" s="501"/>
      <c r="H54" s="501"/>
      <c r="I54" s="502"/>
      <c r="J54" s="139"/>
      <c r="K54" s="254"/>
      <c r="L54" s="429" t="s">
        <v>120</v>
      </c>
      <c r="M54" s="257" t="str">
        <f>IF(LEN($C$5)&lt;=1,
    "",
    IF(
        OR($C$5="Overige (zorg-)instellingen",$C$5="Onderneming"),
        IF(Basisgegevens!$C$5="Ja",
            IFERROR(
                INDEX(Hulpsheets!$AO$3:$AR$18,
                    MATCH($C$9,Hulpsheets!$AN$3:$AN$18,0),
                    MATCH($C$6,Hulpsheets!$AO$3:$AR$3,0)
                ),
                ""
            ),
            IFERROR(
                INDEX(Hulpsheets!$AH$3:$AK$18,
                    MATCH($C$9,Hulpsheets!$AG$3:$AG$18,0),
                    MATCH($C$6,Hulpsheets!$AH$3:$AK$3,0)
                ),
                ""
            )
        ),
        IF($L54="Niet-economische activiteit",
            100%,
            IF(Basisgegevens!$C$5="Ja",
                IFERROR(
                    INDEX(Hulpsheets!$AO$3:$AR$18,
                        MATCH($C$9,Hulpsheets!$AN$3:$AN$18,0),
                        MATCH($C$6,Hulpsheets!$AO$3:$AR$3,0)
                    ),
                    ""
                ),
                IFERROR(
                    INDEX(Hulpsheets!$AH$3:$AK$18,
                        MATCH($C$9,Hulpsheets!$AG$3:$AG$18,0),
                        MATCH($C$6,Hulpsheets!$AH$3:$AK$3,0)
                    ),
                    ""
                )
            )
        )
    )
)</f>
        <v/>
      </c>
      <c r="N54" s="397">
        <f t="shared" si="13"/>
        <v>0</v>
      </c>
      <c r="O54" s="77" t="str">
        <f t="shared" si="17"/>
        <v/>
      </c>
      <c r="P54" s="81" t="str">
        <f t="shared" si="18"/>
        <v/>
      </c>
      <c r="R54" s="404"/>
      <c r="S54" s="403" t="str">
        <f t="shared" si="19"/>
        <v/>
      </c>
      <c r="T54" s="130" t="str">
        <f t="shared" si="20"/>
        <v/>
      </c>
      <c r="U54" s="70"/>
      <c r="V54" s="404"/>
      <c r="W54" s="70"/>
      <c r="X54" s="404"/>
      <c r="Z54" s="407" t="str">
        <f t="shared" si="21"/>
        <v/>
      </c>
      <c r="AA54" s="130" t="str">
        <f t="shared" si="14"/>
        <v/>
      </c>
      <c r="AB54" s="407" t="str">
        <f t="shared" si="15"/>
        <v/>
      </c>
      <c r="AC54" s="130" t="str">
        <f t="shared" si="16"/>
        <v/>
      </c>
      <c r="AD54" s="461"/>
    </row>
    <row r="55" spans="1:30" x14ac:dyDescent="0.2">
      <c r="A55" s="6"/>
      <c r="B55" s="500"/>
      <c r="C55" s="501"/>
      <c r="D55" s="501"/>
      <c r="E55" s="501"/>
      <c r="F55" s="501"/>
      <c r="G55" s="501"/>
      <c r="H55" s="501"/>
      <c r="I55" s="502"/>
      <c r="J55" s="139"/>
      <c r="K55" s="254"/>
      <c r="L55" s="429" t="s">
        <v>120</v>
      </c>
      <c r="M55" s="257" t="str">
        <f>IF(LEN($C$5)&lt;=1,
    "",
    IF(
        OR($C$5="Overige (zorg-)instellingen",$C$5="Onderneming"),
        IF(Basisgegevens!$C$5="Ja",
            IFERROR(
                INDEX(Hulpsheets!$AO$3:$AR$18,
                    MATCH($C$9,Hulpsheets!$AN$3:$AN$18,0),
                    MATCH($C$6,Hulpsheets!$AO$3:$AR$3,0)
                ),
                ""
            ),
            IFERROR(
                INDEX(Hulpsheets!$AH$3:$AK$18,
                    MATCH($C$9,Hulpsheets!$AG$3:$AG$18,0),
                    MATCH($C$6,Hulpsheets!$AH$3:$AK$3,0)
                ),
                ""
            )
        ),
        IF($L55="Niet-economische activiteit",
            100%,
            IF(Basisgegevens!$C$5="Ja",
                IFERROR(
                    INDEX(Hulpsheets!$AO$3:$AR$18,
                        MATCH($C$9,Hulpsheets!$AN$3:$AN$18,0),
                        MATCH($C$6,Hulpsheets!$AO$3:$AR$3,0)
                    ),
                    ""
                ),
                IFERROR(
                    INDEX(Hulpsheets!$AH$3:$AK$18,
                        MATCH($C$9,Hulpsheets!$AG$3:$AG$18,0),
                        MATCH($C$6,Hulpsheets!$AH$3:$AK$3,0)
                    ),
                    ""
                )
            )
        )
    )
)</f>
        <v/>
      </c>
      <c r="N55" s="397">
        <f t="shared" si="13"/>
        <v>0</v>
      </c>
      <c r="O55" s="77" t="str">
        <f t="shared" si="17"/>
        <v/>
      </c>
      <c r="P55" s="81" t="str">
        <f t="shared" si="18"/>
        <v/>
      </c>
      <c r="R55" s="404"/>
      <c r="S55" s="403" t="str">
        <f t="shared" si="19"/>
        <v/>
      </c>
      <c r="T55" s="130" t="str">
        <f t="shared" si="20"/>
        <v/>
      </c>
      <c r="U55" s="70"/>
      <c r="V55" s="404"/>
      <c r="W55" s="70"/>
      <c r="X55" s="404"/>
      <c r="Z55" s="407" t="str">
        <f t="shared" si="21"/>
        <v/>
      </c>
      <c r="AA55" s="130" t="str">
        <f t="shared" si="14"/>
        <v/>
      </c>
      <c r="AB55" s="407" t="str">
        <f t="shared" si="15"/>
        <v/>
      </c>
      <c r="AC55" s="130" t="str">
        <f t="shared" si="16"/>
        <v/>
      </c>
      <c r="AD55" s="461"/>
    </row>
    <row r="56" spans="1:30" x14ac:dyDescent="0.2">
      <c r="A56" s="6"/>
      <c r="B56" s="500"/>
      <c r="C56" s="501"/>
      <c r="D56" s="501"/>
      <c r="E56" s="501"/>
      <c r="F56" s="501"/>
      <c r="G56" s="501"/>
      <c r="H56" s="501"/>
      <c r="I56" s="502"/>
      <c r="J56" s="139"/>
      <c r="K56" s="254"/>
      <c r="L56" s="429" t="s">
        <v>120</v>
      </c>
      <c r="M56" s="257" t="str">
        <f>IF(LEN($C$5)&lt;=1,
    "",
    IF(
        OR($C$5="Overige (zorg-)instellingen",$C$5="Onderneming"),
        IF(Basisgegevens!$C$5="Ja",
            IFERROR(
                INDEX(Hulpsheets!$AO$3:$AR$18,
                    MATCH($C$9,Hulpsheets!$AN$3:$AN$18,0),
                    MATCH($C$6,Hulpsheets!$AO$3:$AR$3,0)
                ),
                ""
            ),
            IFERROR(
                INDEX(Hulpsheets!$AH$3:$AK$18,
                    MATCH($C$9,Hulpsheets!$AG$3:$AG$18,0),
                    MATCH($C$6,Hulpsheets!$AH$3:$AK$3,0)
                ),
                ""
            )
        ),
        IF($L56="Niet-economische activiteit",
            100%,
            IF(Basisgegevens!$C$5="Ja",
                IFERROR(
                    INDEX(Hulpsheets!$AO$3:$AR$18,
                        MATCH($C$9,Hulpsheets!$AN$3:$AN$18,0),
                        MATCH($C$6,Hulpsheets!$AO$3:$AR$3,0)
                    ),
                    ""
                ),
                IFERROR(
                    INDEX(Hulpsheets!$AH$3:$AK$18,
                        MATCH($C$9,Hulpsheets!$AG$3:$AG$18,0),
                        MATCH($C$6,Hulpsheets!$AH$3:$AK$3,0)
                    ),
                    ""
                )
            )
        )
    )
)</f>
        <v/>
      </c>
      <c r="N56" s="397">
        <f t="shared" si="13"/>
        <v>0</v>
      </c>
      <c r="O56" s="77" t="str">
        <f t="shared" si="17"/>
        <v/>
      </c>
      <c r="P56" s="81" t="str">
        <f t="shared" si="18"/>
        <v/>
      </c>
      <c r="R56" s="404"/>
      <c r="S56" s="403" t="str">
        <f t="shared" si="19"/>
        <v/>
      </c>
      <c r="T56" s="130" t="str">
        <f t="shared" si="20"/>
        <v/>
      </c>
      <c r="U56" s="70"/>
      <c r="V56" s="404"/>
      <c r="W56" s="70"/>
      <c r="X56" s="404"/>
      <c r="Z56" s="407" t="str">
        <f t="shared" si="21"/>
        <v/>
      </c>
      <c r="AA56" s="130" t="str">
        <f t="shared" si="14"/>
        <v/>
      </c>
      <c r="AB56" s="407" t="str">
        <f t="shared" si="15"/>
        <v/>
      </c>
      <c r="AC56" s="130" t="str">
        <f t="shared" si="16"/>
        <v/>
      </c>
      <c r="AD56" s="461"/>
    </row>
    <row r="57" spans="1:30" ht="13.5" thickBot="1" x14ac:dyDescent="0.25">
      <c r="A57" s="6"/>
      <c r="B57" s="500"/>
      <c r="C57" s="501"/>
      <c r="D57" s="501"/>
      <c r="E57" s="501"/>
      <c r="F57" s="501"/>
      <c r="G57" s="501"/>
      <c r="H57" s="501"/>
      <c r="I57" s="502"/>
      <c r="J57" s="139"/>
      <c r="K57" s="254"/>
      <c r="L57" s="429" t="s">
        <v>120</v>
      </c>
      <c r="M57" s="257" t="str">
        <f>IF(LEN($C$5)&lt;=1,
    "",
    IF(
        OR($C$5="Overige (zorg-)instellingen",$C$5="Onderneming"),
        IF(Basisgegevens!$C$5="Ja",
            IFERROR(
                INDEX(Hulpsheets!$AO$3:$AR$18,
                    MATCH($C$9,Hulpsheets!$AN$3:$AN$18,0),
                    MATCH($C$6,Hulpsheets!$AO$3:$AR$3,0)
                ),
                ""
            ),
            IFERROR(
                INDEX(Hulpsheets!$AH$3:$AK$18,
                    MATCH($C$9,Hulpsheets!$AG$3:$AG$18,0),
                    MATCH($C$6,Hulpsheets!$AH$3:$AK$3,0)
                ),
                ""
            )
        ),
        IF($L57="Niet-economische activiteit",
            100%,
            IF(Basisgegevens!$C$5="Ja",
                IFERROR(
                    INDEX(Hulpsheets!$AO$3:$AR$18,
                        MATCH($C$9,Hulpsheets!$AN$3:$AN$18,0),
                        MATCH($C$6,Hulpsheets!$AO$3:$AR$3,0)
                    ),
                    ""
                ),
                IFERROR(
                    INDEX(Hulpsheets!$AH$3:$AK$18,
                        MATCH($C$9,Hulpsheets!$AG$3:$AG$18,0),
                        MATCH($C$6,Hulpsheets!$AH$3:$AK$3,0)
                    ),
                    ""
                )
            )
        )
    )
)</f>
        <v/>
      </c>
      <c r="N57" s="397">
        <f t="shared" si="13"/>
        <v>0</v>
      </c>
      <c r="O57" s="77" t="str">
        <f t="shared" si="17"/>
        <v/>
      </c>
      <c r="P57" s="81" t="str">
        <f t="shared" si="18"/>
        <v/>
      </c>
      <c r="R57" s="404"/>
      <c r="S57" s="403" t="str">
        <f t="shared" si="19"/>
        <v/>
      </c>
      <c r="T57" s="130" t="str">
        <f t="shared" si="20"/>
        <v/>
      </c>
      <c r="U57" s="70"/>
      <c r="V57" s="404"/>
      <c r="W57" s="70"/>
      <c r="X57" s="404"/>
      <c r="Z57" s="407" t="str">
        <f t="shared" si="21"/>
        <v/>
      </c>
      <c r="AA57" s="130" t="str">
        <f t="shared" si="14"/>
        <v/>
      </c>
      <c r="AB57" s="407" t="str">
        <f t="shared" si="15"/>
        <v/>
      </c>
      <c r="AC57" s="130" t="str">
        <f t="shared" si="16"/>
        <v/>
      </c>
      <c r="AD57" s="461"/>
    </row>
    <row r="58" spans="1:30" ht="13.5" hidden="1" outlineLevel="1" thickBot="1" x14ac:dyDescent="0.25">
      <c r="A58" s="6"/>
      <c r="B58" s="500"/>
      <c r="C58" s="501"/>
      <c r="D58" s="501"/>
      <c r="E58" s="501"/>
      <c r="F58" s="501"/>
      <c r="G58" s="501"/>
      <c r="H58" s="501"/>
      <c r="I58" s="502"/>
      <c r="J58" s="139"/>
      <c r="K58" s="254"/>
      <c r="L58" s="429" t="s">
        <v>120</v>
      </c>
      <c r="M58" s="257" t="str">
        <f>IF(LEN($C$5)&lt;=1,
    "",
    IF(
        OR($C$5="Overige (zorg-)instellingen",$C$5="Onderneming"),
        IF(Basisgegevens!$C$5="Ja",
            IFERROR(
                INDEX(Hulpsheets!$AO$3:$AR$18,
                    MATCH($C$9,Hulpsheets!$AN$3:$AN$18,0),
                    MATCH($C$6,Hulpsheets!$AO$3:$AR$3,0)
                ),
                ""
            ),
            IFERROR(
                INDEX(Hulpsheets!$AH$3:$AK$18,
                    MATCH($C$9,Hulpsheets!$AG$3:$AG$18,0),
                    MATCH($C$6,Hulpsheets!$AH$3:$AK$3,0)
                ),
                ""
            )
        ),
        IF($L58="Niet-economische activiteit",
            100%,
            IF(Basisgegevens!$C$5="Ja",
                IFERROR(
                    INDEX(Hulpsheets!$AO$3:$AR$18,
                        MATCH($C$9,Hulpsheets!$AN$3:$AN$18,0),
                        MATCH($C$6,Hulpsheets!$AO$3:$AR$3,0)
                    ),
                    ""
                ),
                IFERROR(
                    INDEX(Hulpsheets!$AH$3:$AK$18,
                        MATCH($C$9,Hulpsheets!$AG$3:$AG$18,0),
                        MATCH($C$6,Hulpsheets!$AH$3:$AK$3,0)
                    ),
                    ""
                )
            )
        )
    )
)</f>
        <v/>
      </c>
      <c r="N58" s="397">
        <f t="shared" si="13"/>
        <v>0</v>
      </c>
      <c r="O58" s="77" t="str">
        <f t="shared" si="17"/>
        <v/>
      </c>
      <c r="P58" s="81" t="str">
        <f t="shared" si="18"/>
        <v/>
      </c>
      <c r="R58" s="404"/>
      <c r="S58" s="403" t="str">
        <f t="shared" si="19"/>
        <v/>
      </c>
      <c r="T58" s="130" t="str">
        <f t="shared" si="20"/>
        <v/>
      </c>
      <c r="U58" s="70"/>
      <c r="V58" s="404"/>
      <c r="W58" s="70"/>
      <c r="X58" s="404"/>
      <c r="Z58" s="407" t="str">
        <f t="shared" si="21"/>
        <v/>
      </c>
      <c r="AA58" s="130" t="str">
        <f t="shared" si="14"/>
        <v/>
      </c>
      <c r="AB58" s="407" t="str">
        <f t="shared" si="15"/>
        <v/>
      </c>
      <c r="AC58" s="130" t="str">
        <f t="shared" si="16"/>
        <v/>
      </c>
      <c r="AD58" s="461"/>
    </row>
    <row r="59" spans="1:30" ht="13.5" hidden="1" outlineLevel="1" thickBot="1" x14ac:dyDescent="0.25">
      <c r="A59" s="6"/>
      <c r="B59" s="500"/>
      <c r="C59" s="501"/>
      <c r="D59" s="501"/>
      <c r="E59" s="501"/>
      <c r="F59" s="501"/>
      <c r="G59" s="501"/>
      <c r="H59" s="501"/>
      <c r="I59" s="502"/>
      <c r="J59" s="139"/>
      <c r="K59" s="254"/>
      <c r="L59" s="429" t="s">
        <v>120</v>
      </c>
      <c r="M59" s="257" t="str">
        <f>IF(LEN($C$5)&lt;=1,
    "",
    IF(
        OR($C$5="Overige (zorg-)instellingen",$C$5="Onderneming"),
        IF(Basisgegevens!$C$5="Ja",
            IFERROR(
                INDEX(Hulpsheets!$AO$3:$AR$18,
                    MATCH($C$9,Hulpsheets!$AN$3:$AN$18,0),
                    MATCH($C$6,Hulpsheets!$AO$3:$AR$3,0)
                ),
                ""
            ),
            IFERROR(
                INDEX(Hulpsheets!$AH$3:$AK$18,
                    MATCH($C$9,Hulpsheets!$AG$3:$AG$18,0),
                    MATCH($C$6,Hulpsheets!$AH$3:$AK$3,0)
                ),
                ""
            )
        ),
        IF($L59="Niet-economische activiteit",
            100%,
            IF(Basisgegevens!$C$5="Ja",
                IFERROR(
                    INDEX(Hulpsheets!$AO$3:$AR$18,
                        MATCH($C$9,Hulpsheets!$AN$3:$AN$18,0),
                        MATCH($C$6,Hulpsheets!$AO$3:$AR$3,0)
                    ),
                    ""
                ),
                IFERROR(
                    INDEX(Hulpsheets!$AH$3:$AK$18,
                        MATCH($C$9,Hulpsheets!$AG$3:$AG$18,0),
                        MATCH($C$6,Hulpsheets!$AH$3:$AK$3,0)
                    ),
                    ""
                )
            )
        )
    )
)</f>
        <v/>
      </c>
      <c r="N59" s="397">
        <f t="shared" si="13"/>
        <v>0</v>
      </c>
      <c r="O59" s="77" t="str">
        <f t="shared" si="17"/>
        <v/>
      </c>
      <c r="P59" s="81" t="str">
        <f t="shared" si="18"/>
        <v/>
      </c>
      <c r="R59" s="404"/>
      <c r="S59" s="403" t="str">
        <f t="shared" si="19"/>
        <v/>
      </c>
      <c r="T59" s="130" t="str">
        <f t="shared" si="20"/>
        <v/>
      </c>
      <c r="U59" s="70"/>
      <c r="V59" s="404"/>
      <c r="W59" s="70"/>
      <c r="X59" s="404"/>
      <c r="Z59" s="407" t="str">
        <f t="shared" si="21"/>
        <v/>
      </c>
      <c r="AA59" s="130" t="str">
        <f t="shared" si="14"/>
        <v/>
      </c>
      <c r="AB59" s="407" t="str">
        <f t="shared" si="15"/>
        <v/>
      </c>
      <c r="AC59" s="130" t="str">
        <f t="shared" si="16"/>
        <v/>
      </c>
      <c r="AD59" s="461"/>
    </row>
    <row r="60" spans="1:30" ht="13.5" hidden="1" outlineLevel="1" thickBot="1" x14ac:dyDescent="0.25">
      <c r="A60" s="6"/>
      <c r="B60" s="500"/>
      <c r="C60" s="501"/>
      <c r="D60" s="501"/>
      <c r="E60" s="501"/>
      <c r="F60" s="501"/>
      <c r="G60" s="501"/>
      <c r="H60" s="501"/>
      <c r="I60" s="502"/>
      <c r="J60" s="139"/>
      <c r="K60" s="254"/>
      <c r="L60" s="429" t="s">
        <v>120</v>
      </c>
      <c r="M60" s="257" t="str">
        <f>IF(LEN($C$5)&lt;=1,
    "",
    IF(
        OR($C$5="Overige (zorg-)instellingen",$C$5="Onderneming"),
        IF(Basisgegevens!$C$5="Ja",
            IFERROR(
                INDEX(Hulpsheets!$AO$3:$AR$18,
                    MATCH($C$9,Hulpsheets!$AN$3:$AN$18,0),
                    MATCH($C$6,Hulpsheets!$AO$3:$AR$3,0)
                ),
                ""
            ),
            IFERROR(
                INDEX(Hulpsheets!$AH$3:$AK$18,
                    MATCH($C$9,Hulpsheets!$AG$3:$AG$18,0),
                    MATCH($C$6,Hulpsheets!$AH$3:$AK$3,0)
                ),
                ""
            )
        ),
        IF($L60="Niet-economische activiteit",
            100%,
            IF(Basisgegevens!$C$5="Ja",
                IFERROR(
                    INDEX(Hulpsheets!$AO$3:$AR$18,
                        MATCH($C$9,Hulpsheets!$AN$3:$AN$18,0),
                        MATCH($C$6,Hulpsheets!$AO$3:$AR$3,0)
                    ),
                    ""
                ),
                IFERROR(
                    INDEX(Hulpsheets!$AH$3:$AK$18,
                        MATCH($C$9,Hulpsheets!$AG$3:$AG$18,0),
                        MATCH($C$6,Hulpsheets!$AH$3:$AK$3,0)
                    ),
                    ""
                )
            )
        )
    )
)</f>
        <v/>
      </c>
      <c r="N60" s="397">
        <f t="shared" si="13"/>
        <v>0</v>
      </c>
      <c r="O60" s="77" t="str">
        <f t="shared" si="17"/>
        <v/>
      </c>
      <c r="P60" s="81" t="str">
        <f t="shared" si="18"/>
        <v/>
      </c>
      <c r="R60" s="404"/>
      <c r="S60" s="403" t="str">
        <f t="shared" si="19"/>
        <v/>
      </c>
      <c r="T60" s="130" t="str">
        <f t="shared" si="20"/>
        <v/>
      </c>
      <c r="U60" s="70"/>
      <c r="V60" s="404"/>
      <c r="W60" s="70"/>
      <c r="X60" s="404"/>
      <c r="Z60" s="407" t="str">
        <f t="shared" si="21"/>
        <v/>
      </c>
      <c r="AA60" s="130" t="str">
        <f t="shared" si="14"/>
        <v/>
      </c>
      <c r="AB60" s="407" t="str">
        <f t="shared" si="15"/>
        <v/>
      </c>
      <c r="AC60" s="130" t="str">
        <f t="shared" si="16"/>
        <v/>
      </c>
      <c r="AD60" s="461"/>
    </row>
    <row r="61" spans="1:30" ht="13.5" hidden="1" outlineLevel="1" thickBot="1" x14ac:dyDescent="0.25">
      <c r="A61" s="6"/>
      <c r="B61" s="500"/>
      <c r="C61" s="501"/>
      <c r="D61" s="501"/>
      <c r="E61" s="501"/>
      <c r="F61" s="501"/>
      <c r="G61" s="501"/>
      <c r="H61" s="501"/>
      <c r="I61" s="502"/>
      <c r="J61" s="139"/>
      <c r="K61" s="254"/>
      <c r="L61" s="429" t="s">
        <v>120</v>
      </c>
      <c r="M61" s="257" t="str">
        <f>IF(LEN($C$5)&lt;=1,
    "",
    IF(
        OR($C$5="Overige (zorg-)instellingen",$C$5="Onderneming"),
        IF(Basisgegevens!$C$5="Ja",
            IFERROR(
                INDEX(Hulpsheets!$AO$3:$AR$18,
                    MATCH($C$9,Hulpsheets!$AN$3:$AN$18,0),
                    MATCH($C$6,Hulpsheets!$AO$3:$AR$3,0)
                ),
                ""
            ),
            IFERROR(
                INDEX(Hulpsheets!$AH$3:$AK$18,
                    MATCH($C$9,Hulpsheets!$AG$3:$AG$18,0),
                    MATCH($C$6,Hulpsheets!$AH$3:$AK$3,0)
                ),
                ""
            )
        ),
        IF($L61="Niet-economische activiteit",
            100%,
            IF(Basisgegevens!$C$5="Ja",
                IFERROR(
                    INDEX(Hulpsheets!$AO$3:$AR$18,
                        MATCH($C$9,Hulpsheets!$AN$3:$AN$18,0),
                        MATCH($C$6,Hulpsheets!$AO$3:$AR$3,0)
                    ),
                    ""
                ),
                IFERROR(
                    INDEX(Hulpsheets!$AH$3:$AK$18,
                        MATCH($C$9,Hulpsheets!$AG$3:$AG$18,0),
                        MATCH($C$6,Hulpsheets!$AH$3:$AK$3,0)
                    ),
                    ""
                )
            )
        )
    )
)</f>
        <v/>
      </c>
      <c r="N61" s="397">
        <f t="shared" si="13"/>
        <v>0</v>
      </c>
      <c r="O61" s="77" t="str">
        <f t="shared" si="17"/>
        <v/>
      </c>
      <c r="P61" s="81" t="str">
        <f t="shared" si="18"/>
        <v/>
      </c>
      <c r="R61" s="404"/>
      <c r="S61" s="403" t="str">
        <f t="shared" si="19"/>
        <v/>
      </c>
      <c r="T61" s="130" t="str">
        <f t="shared" si="20"/>
        <v/>
      </c>
      <c r="U61" s="70"/>
      <c r="V61" s="404"/>
      <c r="W61" s="70"/>
      <c r="X61" s="404"/>
      <c r="Z61" s="407" t="str">
        <f t="shared" si="21"/>
        <v/>
      </c>
      <c r="AA61" s="130" t="str">
        <f t="shared" si="14"/>
        <v/>
      </c>
      <c r="AB61" s="407" t="str">
        <f t="shared" si="15"/>
        <v/>
      </c>
      <c r="AC61" s="130" t="str">
        <f t="shared" si="16"/>
        <v/>
      </c>
      <c r="AD61" s="461"/>
    </row>
    <row r="62" spans="1:30" ht="13.5" hidden="1" outlineLevel="1" thickBot="1" x14ac:dyDescent="0.25">
      <c r="A62" s="6"/>
      <c r="B62" s="500"/>
      <c r="C62" s="501"/>
      <c r="D62" s="501"/>
      <c r="E62" s="501"/>
      <c r="F62" s="501"/>
      <c r="G62" s="501"/>
      <c r="H62" s="501"/>
      <c r="I62" s="502"/>
      <c r="J62" s="139"/>
      <c r="K62" s="254"/>
      <c r="L62" s="429" t="s">
        <v>120</v>
      </c>
      <c r="M62" s="257" t="str">
        <f>IF(LEN($C$5)&lt;=1,
    "",
    IF(
        OR($C$5="Overige (zorg-)instellingen",$C$5="Onderneming"),
        IF(Basisgegevens!$C$5="Ja",
            IFERROR(
                INDEX(Hulpsheets!$AO$3:$AR$18,
                    MATCH($C$9,Hulpsheets!$AN$3:$AN$18,0),
                    MATCH($C$6,Hulpsheets!$AO$3:$AR$3,0)
                ),
                ""
            ),
            IFERROR(
                INDEX(Hulpsheets!$AH$3:$AK$18,
                    MATCH($C$9,Hulpsheets!$AG$3:$AG$18,0),
                    MATCH($C$6,Hulpsheets!$AH$3:$AK$3,0)
                ),
                ""
            )
        ),
        IF($L62="Niet-economische activiteit",
            100%,
            IF(Basisgegevens!$C$5="Ja",
                IFERROR(
                    INDEX(Hulpsheets!$AO$3:$AR$18,
                        MATCH($C$9,Hulpsheets!$AN$3:$AN$18,0),
                        MATCH($C$6,Hulpsheets!$AO$3:$AR$3,0)
                    ),
                    ""
                ),
                IFERROR(
                    INDEX(Hulpsheets!$AH$3:$AK$18,
                        MATCH($C$9,Hulpsheets!$AG$3:$AG$18,0),
                        MATCH($C$6,Hulpsheets!$AH$3:$AK$3,0)
                    ),
                    ""
                )
            )
        )
    )
)</f>
        <v/>
      </c>
      <c r="N62" s="397">
        <f t="shared" si="13"/>
        <v>0</v>
      </c>
      <c r="O62" s="77" t="str">
        <f t="shared" si="17"/>
        <v/>
      </c>
      <c r="P62" s="81" t="str">
        <f t="shared" si="18"/>
        <v/>
      </c>
      <c r="R62" s="404"/>
      <c r="S62" s="403" t="str">
        <f t="shared" si="19"/>
        <v/>
      </c>
      <c r="T62" s="130" t="str">
        <f t="shared" si="20"/>
        <v/>
      </c>
      <c r="U62" s="70"/>
      <c r="V62" s="404"/>
      <c r="W62" s="70"/>
      <c r="X62" s="404"/>
      <c r="Z62" s="407" t="str">
        <f t="shared" si="21"/>
        <v/>
      </c>
      <c r="AA62" s="130" t="str">
        <f t="shared" si="14"/>
        <v/>
      </c>
      <c r="AB62" s="407" t="str">
        <f t="shared" si="15"/>
        <v/>
      </c>
      <c r="AC62" s="130" t="str">
        <f t="shared" si="16"/>
        <v/>
      </c>
      <c r="AD62" s="461"/>
    </row>
    <row r="63" spans="1:30" ht="13.5" hidden="1" outlineLevel="1" thickBot="1" x14ac:dyDescent="0.25">
      <c r="A63" s="6"/>
      <c r="B63" s="500"/>
      <c r="C63" s="501"/>
      <c r="D63" s="501"/>
      <c r="E63" s="501"/>
      <c r="F63" s="501"/>
      <c r="G63" s="501"/>
      <c r="H63" s="501"/>
      <c r="I63" s="502"/>
      <c r="J63" s="139"/>
      <c r="K63" s="254"/>
      <c r="L63" s="429" t="s">
        <v>120</v>
      </c>
      <c r="M63" s="257" t="str">
        <f>IF(LEN($C$5)&lt;=1,
    "",
    IF(
        OR($C$5="Overige (zorg-)instellingen",$C$5="Onderneming"),
        IF(Basisgegevens!$C$5="Ja",
            IFERROR(
                INDEX(Hulpsheets!$AO$3:$AR$18,
                    MATCH($C$9,Hulpsheets!$AN$3:$AN$18,0),
                    MATCH($C$6,Hulpsheets!$AO$3:$AR$3,0)
                ),
                ""
            ),
            IFERROR(
                INDEX(Hulpsheets!$AH$3:$AK$18,
                    MATCH($C$9,Hulpsheets!$AG$3:$AG$18,0),
                    MATCH($C$6,Hulpsheets!$AH$3:$AK$3,0)
                ),
                ""
            )
        ),
        IF($L63="Niet-economische activiteit",
            100%,
            IF(Basisgegevens!$C$5="Ja",
                IFERROR(
                    INDEX(Hulpsheets!$AO$3:$AR$18,
                        MATCH($C$9,Hulpsheets!$AN$3:$AN$18,0),
                        MATCH($C$6,Hulpsheets!$AO$3:$AR$3,0)
                    ),
                    ""
                ),
                IFERROR(
                    INDEX(Hulpsheets!$AH$3:$AK$18,
                        MATCH($C$9,Hulpsheets!$AG$3:$AG$18,0),
                        MATCH($C$6,Hulpsheets!$AH$3:$AK$3,0)
                    ),
                    ""
                )
            )
        )
    )
)</f>
        <v/>
      </c>
      <c r="N63" s="397">
        <f t="shared" si="13"/>
        <v>0</v>
      </c>
      <c r="O63" s="77" t="str">
        <f t="shared" si="17"/>
        <v/>
      </c>
      <c r="P63" s="81" t="str">
        <f t="shared" si="18"/>
        <v/>
      </c>
      <c r="R63" s="404"/>
      <c r="S63" s="403" t="str">
        <f t="shared" si="19"/>
        <v/>
      </c>
      <c r="T63" s="130" t="str">
        <f t="shared" si="20"/>
        <v/>
      </c>
      <c r="U63" s="70"/>
      <c r="V63" s="404"/>
      <c r="W63" s="70"/>
      <c r="X63" s="404"/>
      <c r="Z63" s="407" t="str">
        <f t="shared" si="21"/>
        <v/>
      </c>
      <c r="AA63" s="130" t="str">
        <f t="shared" si="14"/>
        <v/>
      </c>
      <c r="AB63" s="407" t="str">
        <f t="shared" si="15"/>
        <v/>
      </c>
      <c r="AC63" s="130" t="str">
        <f t="shared" si="16"/>
        <v/>
      </c>
      <c r="AD63" s="461"/>
    </row>
    <row r="64" spans="1:30" ht="13.5" hidden="1" outlineLevel="1" thickBot="1" x14ac:dyDescent="0.25">
      <c r="A64" s="6"/>
      <c r="B64" s="500"/>
      <c r="C64" s="501"/>
      <c r="D64" s="501"/>
      <c r="E64" s="501"/>
      <c r="F64" s="501"/>
      <c r="G64" s="501"/>
      <c r="H64" s="501"/>
      <c r="I64" s="502"/>
      <c r="J64" s="139"/>
      <c r="K64" s="254"/>
      <c r="L64" s="429" t="s">
        <v>120</v>
      </c>
      <c r="M64" s="257" t="str">
        <f>IF(LEN($C$5)&lt;=1,
    "",
    IF(
        OR($C$5="Overige (zorg-)instellingen",$C$5="Onderneming"),
        IF(Basisgegevens!$C$5="Ja",
            IFERROR(
                INDEX(Hulpsheets!$AO$3:$AR$18,
                    MATCH($C$9,Hulpsheets!$AN$3:$AN$18,0),
                    MATCH($C$6,Hulpsheets!$AO$3:$AR$3,0)
                ),
                ""
            ),
            IFERROR(
                INDEX(Hulpsheets!$AH$3:$AK$18,
                    MATCH($C$9,Hulpsheets!$AG$3:$AG$18,0),
                    MATCH($C$6,Hulpsheets!$AH$3:$AK$3,0)
                ),
                ""
            )
        ),
        IF($L64="Niet-economische activiteit",
            100%,
            IF(Basisgegevens!$C$5="Ja",
                IFERROR(
                    INDEX(Hulpsheets!$AO$3:$AR$18,
                        MATCH($C$9,Hulpsheets!$AN$3:$AN$18,0),
                        MATCH($C$6,Hulpsheets!$AO$3:$AR$3,0)
                    ),
                    ""
                ),
                IFERROR(
                    INDEX(Hulpsheets!$AH$3:$AK$18,
                        MATCH($C$9,Hulpsheets!$AG$3:$AG$18,0),
                        MATCH($C$6,Hulpsheets!$AH$3:$AK$3,0)
                    ),
                    ""
                )
            )
        )
    )
)</f>
        <v/>
      </c>
      <c r="N64" s="397">
        <f t="shared" si="13"/>
        <v>0</v>
      </c>
      <c r="O64" s="77" t="str">
        <f t="shared" si="17"/>
        <v/>
      </c>
      <c r="P64" s="81" t="str">
        <f t="shared" si="18"/>
        <v/>
      </c>
      <c r="R64" s="404"/>
      <c r="S64" s="403" t="str">
        <f t="shared" si="19"/>
        <v/>
      </c>
      <c r="T64" s="130" t="str">
        <f t="shared" si="20"/>
        <v/>
      </c>
      <c r="U64" s="70"/>
      <c r="V64" s="404"/>
      <c r="W64" s="70"/>
      <c r="X64" s="404"/>
      <c r="Z64" s="407" t="str">
        <f t="shared" si="21"/>
        <v/>
      </c>
      <c r="AA64" s="130" t="str">
        <f t="shared" si="14"/>
        <v/>
      </c>
      <c r="AB64" s="407" t="str">
        <f t="shared" si="15"/>
        <v/>
      </c>
      <c r="AC64" s="130" t="str">
        <f t="shared" si="16"/>
        <v/>
      </c>
      <c r="AD64" s="461"/>
    </row>
    <row r="65" spans="1:30" ht="13.5" hidden="1" outlineLevel="1" thickBot="1" x14ac:dyDescent="0.25">
      <c r="A65" s="6"/>
      <c r="B65" s="500"/>
      <c r="C65" s="501"/>
      <c r="D65" s="501"/>
      <c r="E65" s="501"/>
      <c r="F65" s="501"/>
      <c r="G65" s="501"/>
      <c r="H65" s="501"/>
      <c r="I65" s="502"/>
      <c r="J65" s="139"/>
      <c r="K65" s="254"/>
      <c r="L65" s="429" t="s">
        <v>120</v>
      </c>
      <c r="M65" s="257" t="str">
        <f>IF(LEN($C$5)&lt;=1,
    "",
    IF(
        OR($C$5="Overige (zorg-)instellingen",$C$5="Onderneming"),
        IF(Basisgegevens!$C$5="Ja",
            IFERROR(
                INDEX(Hulpsheets!$AO$3:$AR$18,
                    MATCH($C$9,Hulpsheets!$AN$3:$AN$18,0),
                    MATCH($C$6,Hulpsheets!$AO$3:$AR$3,0)
                ),
                ""
            ),
            IFERROR(
                INDEX(Hulpsheets!$AH$3:$AK$18,
                    MATCH($C$9,Hulpsheets!$AG$3:$AG$18,0),
                    MATCH($C$6,Hulpsheets!$AH$3:$AK$3,0)
                ),
                ""
            )
        ),
        IF($L65="Niet-economische activiteit",
            100%,
            IF(Basisgegevens!$C$5="Ja",
                IFERROR(
                    INDEX(Hulpsheets!$AO$3:$AR$18,
                        MATCH($C$9,Hulpsheets!$AN$3:$AN$18,0),
                        MATCH($C$6,Hulpsheets!$AO$3:$AR$3,0)
                    ),
                    ""
                ),
                IFERROR(
                    INDEX(Hulpsheets!$AH$3:$AK$18,
                        MATCH($C$9,Hulpsheets!$AG$3:$AG$18,0),
                        MATCH($C$6,Hulpsheets!$AH$3:$AK$3,0)
                    ),
                    ""
                )
            )
        )
    )
)</f>
        <v/>
      </c>
      <c r="N65" s="397">
        <f t="shared" si="13"/>
        <v>0</v>
      </c>
      <c r="O65" s="77" t="str">
        <f t="shared" si="17"/>
        <v/>
      </c>
      <c r="P65" s="81" t="str">
        <f t="shared" si="18"/>
        <v/>
      </c>
      <c r="R65" s="404"/>
      <c r="S65" s="403" t="str">
        <f t="shared" si="19"/>
        <v/>
      </c>
      <c r="T65" s="130" t="str">
        <f t="shared" si="20"/>
        <v/>
      </c>
      <c r="U65" s="70"/>
      <c r="V65" s="404"/>
      <c r="W65" s="70"/>
      <c r="X65" s="404"/>
      <c r="Z65" s="407" t="str">
        <f t="shared" si="21"/>
        <v/>
      </c>
      <c r="AA65" s="130" t="str">
        <f t="shared" si="14"/>
        <v/>
      </c>
      <c r="AB65" s="407" t="str">
        <f t="shared" si="15"/>
        <v/>
      </c>
      <c r="AC65" s="130" t="str">
        <f t="shared" si="16"/>
        <v/>
      </c>
      <c r="AD65" s="461"/>
    </row>
    <row r="66" spans="1:30" ht="13.5" hidden="1" outlineLevel="1" thickBot="1" x14ac:dyDescent="0.25">
      <c r="A66" s="6"/>
      <c r="B66" s="500"/>
      <c r="C66" s="501"/>
      <c r="D66" s="501"/>
      <c r="E66" s="501"/>
      <c r="F66" s="501"/>
      <c r="G66" s="501"/>
      <c r="H66" s="501"/>
      <c r="I66" s="502"/>
      <c r="J66" s="139"/>
      <c r="K66" s="254"/>
      <c r="L66" s="429" t="s">
        <v>120</v>
      </c>
      <c r="M66" s="257" t="str">
        <f>IF(LEN($C$5)&lt;=1,
    "",
    IF(
        OR($C$5="Overige (zorg-)instellingen",$C$5="Onderneming"),
        IF(Basisgegevens!$C$5="Ja",
            IFERROR(
                INDEX(Hulpsheets!$AO$3:$AR$18,
                    MATCH($C$9,Hulpsheets!$AN$3:$AN$18,0),
                    MATCH($C$6,Hulpsheets!$AO$3:$AR$3,0)
                ),
                ""
            ),
            IFERROR(
                INDEX(Hulpsheets!$AH$3:$AK$18,
                    MATCH($C$9,Hulpsheets!$AG$3:$AG$18,0),
                    MATCH($C$6,Hulpsheets!$AH$3:$AK$3,0)
                ),
                ""
            )
        ),
        IF($L66="Niet-economische activiteit",
            100%,
            IF(Basisgegevens!$C$5="Ja",
                IFERROR(
                    INDEX(Hulpsheets!$AO$3:$AR$18,
                        MATCH($C$9,Hulpsheets!$AN$3:$AN$18,0),
                        MATCH($C$6,Hulpsheets!$AO$3:$AR$3,0)
                    ),
                    ""
                ),
                IFERROR(
                    INDEX(Hulpsheets!$AH$3:$AK$18,
                        MATCH($C$9,Hulpsheets!$AG$3:$AG$18,0),
                        MATCH($C$6,Hulpsheets!$AH$3:$AK$3,0)
                    ),
                    ""
                )
            )
        )
    )
)</f>
        <v/>
      </c>
      <c r="N66" s="397">
        <f t="shared" si="13"/>
        <v>0</v>
      </c>
      <c r="O66" s="77" t="str">
        <f t="shared" si="17"/>
        <v/>
      </c>
      <c r="P66" s="81" t="str">
        <f t="shared" si="18"/>
        <v/>
      </c>
      <c r="R66" s="404"/>
      <c r="S66" s="403" t="str">
        <f t="shared" si="19"/>
        <v/>
      </c>
      <c r="T66" s="130" t="str">
        <f t="shared" si="20"/>
        <v/>
      </c>
      <c r="U66" s="70"/>
      <c r="V66" s="404"/>
      <c r="W66" s="70"/>
      <c r="X66" s="404"/>
      <c r="Z66" s="407" t="str">
        <f t="shared" si="21"/>
        <v/>
      </c>
      <c r="AA66" s="130" t="str">
        <f t="shared" si="14"/>
        <v/>
      </c>
      <c r="AB66" s="407" t="str">
        <f t="shared" si="15"/>
        <v/>
      </c>
      <c r="AC66" s="130" t="str">
        <f t="shared" si="16"/>
        <v/>
      </c>
      <c r="AD66" s="461"/>
    </row>
    <row r="67" spans="1:30" ht="13.5" hidden="1" outlineLevel="1" thickBot="1" x14ac:dyDescent="0.25">
      <c r="A67" s="6"/>
      <c r="B67" s="518"/>
      <c r="C67" s="519"/>
      <c r="D67" s="519"/>
      <c r="E67" s="519"/>
      <c r="F67" s="519"/>
      <c r="G67" s="519"/>
      <c r="H67" s="519"/>
      <c r="I67" s="520"/>
      <c r="J67" s="140"/>
      <c r="K67" s="293"/>
      <c r="L67" s="428" t="s">
        <v>120</v>
      </c>
      <c r="M67" s="427" t="str">
        <f>IF(LEN($C$5)&lt;=1,
    "",
    IF(
        OR($C$5="Overige (zorg-)instellingen",$C$5="Onderneming"),
        IF(Basisgegevens!$C$5="Ja",
            IFERROR(
                INDEX(Hulpsheets!$AO$3:$AR$18,
                    MATCH($C$9,Hulpsheets!$AN$3:$AN$18,0),
                    MATCH($C$6,Hulpsheets!$AO$3:$AR$3,0)
                ),
                ""
            ),
            IFERROR(
                INDEX(Hulpsheets!$AH$3:$AK$18,
                    MATCH($C$9,Hulpsheets!$AG$3:$AG$18,0),
                    MATCH($C$6,Hulpsheets!$AH$3:$AK$3,0)
                ),
                ""
            )
        ),
        IF($L67="Niet-economische activiteit",
            100%,
            IF(Basisgegevens!$C$5="Ja",
                IFERROR(
                    INDEX(Hulpsheets!$AO$3:$AR$18,
                        MATCH($C$9,Hulpsheets!$AN$3:$AN$18,0),
                        MATCH($C$6,Hulpsheets!$AO$3:$AR$3,0)
                    ),
                    ""
                ),
                IFERROR(
                    INDEX(Hulpsheets!$AH$3:$AK$18,
                        MATCH($C$9,Hulpsheets!$AG$3:$AG$18,0),
                        MATCH($C$6,Hulpsheets!$AH$3:$AK$3,0)
                    ),
                    ""
                )
            )
        )
    )
)</f>
        <v/>
      </c>
      <c r="N67" s="397">
        <f t="shared" si="13"/>
        <v>0</v>
      </c>
      <c r="O67" s="87" t="str">
        <f t="shared" si="17"/>
        <v/>
      </c>
      <c r="P67" s="83" t="str">
        <f t="shared" si="18"/>
        <v/>
      </c>
      <c r="R67" s="405"/>
      <c r="S67" s="403" t="str">
        <f t="shared" si="19"/>
        <v/>
      </c>
      <c r="T67" s="365" t="str">
        <f t="shared" si="20"/>
        <v/>
      </c>
      <c r="U67" s="70"/>
      <c r="V67" s="411"/>
      <c r="W67" s="70"/>
      <c r="X67" s="411"/>
      <c r="Z67" s="407" t="str">
        <f>IFERROR($V67*(1-$M67),"")</f>
        <v/>
      </c>
      <c r="AA67" s="365" t="str">
        <f t="shared" si="14"/>
        <v/>
      </c>
      <c r="AB67" s="407" t="str">
        <f t="shared" si="15"/>
        <v/>
      </c>
      <c r="AC67" s="365" t="str">
        <f t="shared" si="16"/>
        <v/>
      </c>
      <c r="AD67" s="461"/>
    </row>
    <row r="68" spans="1:30" ht="13.5" collapsed="1" thickBot="1" x14ac:dyDescent="0.25">
      <c r="A68" s="5"/>
      <c r="B68" s="40"/>
      <c r="C68" s="40"/>
      <c r="D68" s="7"/>
      <c r="E68" s="6"/>
      <c r="F68" s="6"/>
      <c r="G68" s="6"/>
      <c r="H68" s="6"/>
      <c r="I68" s="9"/>
      <c r="J68" s="97"/>
      <c r="L68" s="418" t="s">
        <v>102</v>
      </c>
      <c r="M68" s="78"/>
      <c r="N68" s="101">
        <f>SUM(N43:N67)</f>
        <v>0</v>
      </c>
      <c r="O68" s="101">
        <f>SUM(O43:O67)</f>
        <v>0</v>
      </c>
      <c r="P68" s="101">
        <f>SUM(P43:P67)</f>
        <v>0</v>
      </c>
      <c r="R68" s="439">
        <f>SUM(R43:R67)</f>
        <v>0</v>
      </c>
      <c r="S68" s="102">
        <f>SUM(S43:S67)</f>
        <v>0</v>
      </c>
      <c r="T68" s="102">
        <f>SUM(T43:T67)</f>
        <v>0</v>
      </c>
      <c r="U68" s="100"/>
      <c r="V68" s="364">
        <f>SUM(V43:V67)</f>
        <v>0</v>
      </c>
      <c r="W68" s="70"/>
      <c r="X68" s="364">
        <f>SUM(X43:X67)</f>
        <v>0</v>
      </c>
      <c r="Z68" s="410">
        <f>SUM(Z43:Z67)</f>
        <v>0</v>
      </c>
      <c r="AA68" s="364">
        <f>SUM(AA43:AA67)</f>
        <v>0</v>
      </c>
      <c r="AB68" s="410">
        <f>SUM(AB43:AB67)</f>
        <v>0</v>
      </c>
      <c r="AC68" s="364">
        <f>SUM(AC43:AC67)</f>
        <v>0</v>
      </c>
      <c r="AD68" s="462"/>
    </row>
    <row r="69" spans="1:30" ht="13.5" thickBot="1" x14ac:dyDescent="0.25">
      <c r="B69" s="32"/>
      <c r="C69" s="32"/>
      <c r="D69" s="103"/>
      <c r="E69" s="104"/>
      <c r="F69" s="104"/>
      <c r="G69" s="105"/>
      <c r="H69" s="105"/>
      <c r="I69" s="29"/>
      <c r="J69" s="105"/>
      <c r="K69" s="105"/>
      <c r="L69" s="105"/>
      <c r="M69" s="259"/>
      <c r="N69" s="105"/>
      <c r="O69" s="105"/>
      <c r="P69" s="29"/>
      <c r="Q69" s="29"/>
      <c r="R69" s="29"/>
      <c r="S69" s="29"/>
      <c r="T69" s="29"/>
      <c r="U69" s="29"/>
      <c r="V69" s="29"/>
      <c r="W69" s="29"/>
      <c r="X69" s="29"/>
      <c r="Z69" s="29"/>
      <c r="AA69" s="29"/>
      <c r="AB69" s="29"/>
    </row>
    <row r="70" spans="1:30" ht="15.75" customHeight="1" thickBot="1" x14ac:dyDescent="0.25">
      <c r="B70" s="503" t="s">
        <v>108</v>
      </c>
      <c r="C70" s="503"/>
      <c r="D70" s="503"/>
      <c r="E70" s="503"/>
      <c r="F70" s="29"/>
      <c r="I70" s="29"/>
      <c r="P70" s="29"/>
      <c r="Q70" s="29"/>
      <c r="R70" s="406" t="s">
        <v>87</v>
      </c>
      <c r="S70" s="401"/>
      <c r="T70" s="402"/>
      <c r="U70" s="6"/>
      <c r="V70" s="498" t="s">
        <v>61</v>
      </c>
      <c r="W70" s="6"/>
      <c r="X70" s="498" t="s">
        <v>62</v>
      </c>
      <c r="Z70" s="401"/>
      <c r="AA70" s="402"/>
      <c r="AB70" s="401"/>
      <c r="AC70" s="402"/>
      <c r="AD70" s="460"/>
    </row>
    <row r="71" spans="1:30" ht="13.5" thickBot="1" x14ac:dyDescent="0.25">
      <c r="B71" s="106"/>
      <c r="C71" s="106"/>
      <c r="D71" s="107"/>
      <c r="E71" s="107"/>
      <c r="G71" s="107"/>
      <c r="H71" s="108"/>
      <c r="I71" s="95"/>
      <c r="J71" s="107"/>
      <c r="K71" s="107"/>
      <c r="L71" s="107"/>
      <c r="P71" s="29"/>
      <c r="Q71" s="29"/>
      <c r="R71" s="6"/>
      <c r="S71" s="6"/>
      <c r="T71" s="6"/>
      <c r="U71" s="6"/>
      <c r="V71" s="499"/>
      <c r="W71" s="415"/>
      <c r="X71" s="499"/>
      <c r="Z71" s="6"/>
      <c r="AA71" s="6"/>
      <c r="AB71" s="6"/>
      <c r="AC71" s="97"/>
      <c r="AD71" s="97"/>
    </row>
    <row r="72" spans="1:30" ht="21" customHeight="1" thickBot="1" x14ac:dyDescent="0.25">
      <c r="A72" s="120"/>
      <c r="B72" s="529" t="s">
        <v>109</v>
      </c>
      <c r="C72" s="530"/>
      <c r="D72" s="530"/>
      <c r="E72" s="530"/>
      <c r="F72" s="530"/>
      <c r="G72" s="530"/>
      <c r="H72" s="530"/>
      <c r="I72" s="531"/>
      <c r="J72" s="236" t="s">
        <v>110</v>
      </c>
      <c r="K72" s="236" t="s">
        <v>111</v>
      </c>
      <c r="L72" s="236" t="s">
        <v>235</v>
      </c>
      <c r="M72" s="143" t="s">
        <v>94</v>
      </c>
      <c r="N72" s="237" t="s">
        <v>66</v>
      </c>
      <c r="O72" s="237" t="s">
        <v>95</v>
      </c>
      <c r="P72" s="237" t="s">
        <v>96</v>
      </c>
      <c r="Q72" s="120"/>
      <c r="R72" s="239" t="s">
        <v>68</v>
      </c>
      <c r="S72" s="238" t="s">
        <v>97</v>
      </c>
      <c r="T72" s="238" t="s">
        <v>70</v>
      </c>
      <c r="U72" s="119"/>
      <c r="V72" s="239" t="s">
        <v>68</v>
      </c>
      <c r="W72" s="414"/>
      <c r="X72" s="239" t="s">
        <v>68</v>
      </c>
      <c r="Y72" s="120"/>
      <c r="Z72" s="238" t="s">
        <v>97</v>
      </c>
      <c r="AA72" s="238" t="s">
        <v>70</v>
      </c>
      <c r="AB72" s="238" t="s">
        <v>97</v>
      </c>
      <c r="AC72" s="238" t="s">
        <v>70</v>
      </c>
      <c r="AD72" s="118"/>
    </row>
    <row r="73" spans="1:30" x14ac:dyDescent="0.2">
      <c r="B73" s="516"/>
      <c r="C73" s="517"/>
      <c r="D73" s="517"/>
      <c r="E73" s="517"/>
      <c r="F73" s="517"/>
      <c r="G73" s="517"/>
      <c r="H73" s="517"/>
      <c r="I73" s="517"/>
      <c r="J73" s="71"/>
      <c r="K73" s="253"/>
      <c r="L73" s="429" t="s">
        <v>120</v>
      </c>
      <c r="M73" s="257" t="str">
        <f>IF(LEN($C$5)&lt;=1,
    "",
    IF(
        OR($C$5="Overige (zorg-)instellingen",$C$5="Onderneming"),
        IF(Basisgegevens!$C$5="Ja",
            IFERROR(
                INDEX(Hulpsheets!$AO$3:$AR$18,
                    MATCH($C$9,Hulpsheets!$AN$3:$AN$18,0),
                    MATCH($C$6,Hulpsheets!$AO$3:$AR$3,0)
                ),
                ""
            ),
            IFERROR(
                INDEX(Hulpsheets!$AH$3:$AK$18,
                    MATCH($C$9,Hulpsheets!$AG$3:$AG$18,0),
                    MATCH($C$6,Hulpsheets!$AH$3:$AK$3,0)
                ),
                ""
            )
        ),
        IF($L73="Niet-economische activiteit",
            100%,
            IF(Basisgegevens!$C$5="Ja",
                IFERROR(
                    INDEX(Hulpsheets!$AO$3:$AR$18,
                        MATCH($C$9,Hulpsheets!$AN$3:$AN$18,0),
                        MATCH($C$6,Hulpsheets!$AO$3:$AR$3,0)
                    ),
                    ""
                ),
                IFERROR(
                    INDEX(Hulpsheets!$AH$3:$AK$18,
                        MATCH($C$9,Hulpsheets!$AG$3:$AG$18,0),
                        MATCH($C$6,Hulpsheets!$AH$3:$AK$3,0)
                    ),
                    ""
                )
            )
        )
    )
)</f>
        <v/>
      </c>
      <c r="N73" s="397">
        <f t="shared" ref="N73:N97" si="22">IFERROR(J73*K73,"")</f>
        <v>0</v>
      </c>
      <c r="O73" s="82" t="str">
        <f t="shared" ref="O73:O97" si="23">IFERROR(N73*M73,"")</f>
        <v/>
      </c>
      <c r="P73" s="85" t="str">
        <f t="shared" ref="P73:P97" si="24">IFERROR(N73-O73,"")</f>
        <v/>
      </c>
      <c r="R73" s="404"/>
      <c r="S73" s="403" t="str">
        <f>IFERROR($R73*(1-$M73),"")</f>
        <v/>
      </c>
      <c r="T73" s="130" t="str">
        <f t="shared" ref="T73:T97" si="25">IFERROR(R73-S73,"")</f>
        <v/>
      </c>
      <c r="U73" s="80"/>
      <c r="V73" s="404"/>
      <c r="W73" s="70"/>
      <c r="X73" s="404"/>
      <c r="Z73" s="407" t="str">
        <f>IFERROR($V73*(1-$M73),"")</f>
        <v/>
      </c>
      <c r="AA73" s="130" t="str">
        <f t="shared" ref="AA73:AA97" si="26">IFERROR(V73-Z73,"")</f>
        <v/>
      </c>
      <c r="AB73" s="407" t="str">
        <f t="shared" ref="AB73:AB97" si="27">IFERROR($X73*(1-$M73),"")</f>
        <v/>
      </c>
      <c r="AC73" s="130" t="str">
        <f t="shared" ref="AC73:AC97" si="28">IFERROR(X73-AB73,"")</f>
        <v/>
      </c>
      <c r="AD73" s="461"/>
    </row>
    <row r="74" spans="1:30" x14ac:dyDescent="0.2">
      <c r="B74" s="514"/>
      <c r="C74" s="515"/>
      <c r="D74" s="515"/>
      <c r="E74" s="515"/>
      <c r="F74" s="515"/>
      <c r="G74" s="515"/>
      <c r="H74" s="515"/>
      <c r="I74" s="515"/>
      <c r="J74" s="48"/>
      <c r="K74" s="254"/>
      <c r="L74" s="429" t="s">
        <v>120</v>
      </c>
      <c r="M74" s="257" t="str">
        <f>IF(LEN($C$5)&lt;=1,
    "",
    IF(
        OR($C$5="Overige (zorg-)instellingen",$C$5="Onderneming"),
        IF(Basisgegevens!$C$5="Ja",
            IFERROR(
                INDEX(Hulpsheets!$AO$3:$AR$18,
                    MATCH($C$9,Hulpsheets!$AN$3:$AN$18,0),
                    MATCH($C$6,Hulpsheets!$AO$3:$AR$3,0)
                ),
                ""
            ),
            IFERROR(
                INDEX(Hulpsheets!$AH$3:$AK$18,
                    MATCH($C$9,Hulpsheets!$AG$3:$AG$18,0),
                    MATCH($C$6,Hulpsheets!$AH$3:$AK$3,0)
                ),
                ""
            )
        ),
        IF($L74="Niet-economische activiteit",
            100%,
            IF(Basisgegevens!$C$5="Ja",
                IFERROR(
                    INDEX(Hulpsheets!$AO$3:$AR$18,
                        MATCH($C$9,Hulpsheets!$AN$3:$AN$18,0),
                        MATCH($C$6,Hulpsheets!$AO$3:$AR$3,0)
                    ),
                    ""
                ),
                IFERROR(
                    INDEX(Hulpsheets!$AH$3:$AK$18,
                        MATCH($C$9,Hulpsheets!$AG$3:$AG$18,0),
                        MATCH($C$6,Hulpsheets!$AH$3:$AK$3,0)
                    ),
                    ""
                )
            )
        )
    )
)</f>
        <v/>
      </c>
      <c r="N74" s="397">
        <f t="shared" si="22"/>
        <v>0</v>
      </c>
      <c r="O74" s="77" t="str">
        <f t="shared" si="23"/>
        <v/>
      </c>
      <c r="P74" s="86" t="str">
        <f t="shared" si="24"/>
        <v/>
      </c>
      <c r="R74" s="404"/>
      <c r="S74" s="403" t="str">
        <f t="shared" ref="S74:S97" si="29">IFERROR($R74*(1-$M74),"")</f>
        <v/>
      </c>
      <c r="T74" s="130" t="str">
        <f t="shared" si="25"/>
        <v/>
      </c>
      <c r="U74" s="70"/>
      <c r="V74" s="404"/>
      <c r="W74" s="70"/>
      <c r="X74" s="404"/>
      <c r="Z74" s="407" t="str">
        <f t="shared" ref="Z74:Z97" si="30">IFERROR($V74*(1-$M74),"")</f>
        <v/>
      </c>
      <c r="AA74" s="130" t="str">
        <f t="shared" si="26"/>
        <v/>
      </c>
      <c r="AB74" s="407" t="str">
        <f t="shared" si="27"/>
        <v/>
      </c>
      <c r="AC74" s="130" t="str">
        <f t="shared" si="28"/>
        <v/>
      </c>
      <c r="AD74" s="461"/>
    </row>
    <row r="75" spans="1:30" x14ac:dyDescent="0.2">
      <c r="B75" s="514"/>
      <c r="C75" s="515"/>
      <c r="D75" s="515"/>
      <c r="E75" s="515"/>
      <c r="F75" s="515"/>
      <c r="G75" s="515"/>
      <c r="H75" s="515"/>
      <c r="I75" s="515"/>
      <c r="J75" s="48"/>
      <c r="K75" s="254"/>
      <c r="L75" s="429" t="s">
        <v>120</v>
      </c>
      <c r="M75" s="257" t="str">
        <f>IF(LEN($C$5)&lt;=1,
    "",
    IF(
        OR($C$5="Overige (zorg-)instellingen",$C$5="Onderneming"),
        IF(Basisgegevens!$C$5="Ja",
            IFERROR(
                INDEX(Hulpsheets!$AO$3:$AR$18,
                    MATCH($C$9,Hulpsheets!$AN$3:$AN$18,0),
                    MATCH($C$6,Hulpsheets!$AO$3:$AR$3,0)
                ),
                ""
            ),
            IFERROR(
                INDEX(Hulpsheets!$AH$3:$AK$18,
                    MATCH($C$9,Hulpsheets!$AG$3:$AG$18,0),
                    MATCH($C$6,Hulpsheets!$AH$3:$AK$3,0)
                ),
                ""
            )
        ),
        IF($L75="Niet-economische activiteit",
            100%,
            IF(Basisgegevens!$C$5="Ja",
                IFERROR(
                    INDEX(Hulpsheets!$AO$3:$AR$18,
                        MATCH($C$9,Hulpsheets!$AN$3:$AN$18,0),
                        MATCH($C$6,Hulpsheets!$AO$3:$AR$3,0)
                    ),
                    ""
                ),
                IFERROR(
                    INDEX(Hulpsheets!$AH$3:$AK$18,
                        MATCH($C$9,Hulpsheets!$AG$3:$AG$18,0),
                        MATCH($C$6,Hulpsheets!$AH$3:$AK$3,0)
                    ),
                    ""
                )
            )
        )
    )
)</f>
        <v/>
      </c>
      <c r="N75" s="397">
        <f t="shared" si="22"/>
        <v>0</v>
      </c>
      <c r="O75" s="77" t="str">
        <f t="shared" si="23"/>
        <v/>
      </c>
      <c r="P75" s="86" t="str">
        <f t="shared" si="24"/>
        <v/>
      </c>
      <c r="R75" s="404"/>
      <c r="S75" s="403" t="str">
        <f t="shared" si="29"/>
        <v/>
      </c>
      <c r="T75" s="130" t="str">
        <f t="shared" si="25"/>
        <v/>
      </c>
      <c r="U75" s="70"/>
      <c r="V75" s="404"/>
      <c r="W75" s="70"/>
      <c r="X75" s="404"/>
      <c r="Z75" s="407" t="str">
        <f t="shared" si="30"/>
        <v/>
      </c>
      <c r="AA75" s="130" t="str">
        <f t="shared" si="26"/>
        <v/>
      </c>
      <c r="AB75" s="407" t="str">
        <f t="shared" si="27"/>
        <v/>
      </c>
      <c r="AC75" s="130" t="str">
        <f t="shared" si="28"/>
        <v/>
      </c>
      <c r="AD75" s="461"/>
    </row>
    <row r="76" spans="1:30" x14ac:dyDescent="0.2">
      <c r="B76" s="514"/>
      <c r="C76" s="515"/>
      <c r="D76" s="515"/>
      <c r="E76" s="515"/>
      <c r="F76" s="515"/>
      <c r="G76" s="515"/>
      <c r="H76" s="515"/>
      <c r="I76" s="515"/>
      <c r="J76" s="48"/>
      <c r="K76" s="254"/>
      <c r="L76" s="429" t="s">
        <v>120</v>
      </c>
      <c r="M76" s="257" t="str">
        <f>IF(LEN($C$5)&lt;=1,
    "",
    IF(
        OR($C$5="Overige (zorg-)instellingen",$C$5="Onderneming"),
        IF(Basisgegevens!$C$5="Ja",
            IFERROR(
                INDEX(Hulpsheets!$AO$3:$AR$18,
                    MATCH($C$9,Hulpsheets!$AN$3:$AN$18,0),
                    MATCH($C$6,Hulpsheets!$AO$3:$AR$3,0)
                ),
                ""
            ),
            IFERROR(
                INDEX(Hulpsheets!$AH$3:$AK$18,
                    MATCH($C$9,Hulpsheets!$AG$3:$AG$18,0),
                    MATCH($C$6,Hulpsheets!$AH$3:$AK$3,0)
                ),
                ""
            )
        ),
        IF($L76="Niet-economische activiteit",
            100%,
            IF(Basisgegevens!$C$5="Ja",
                IFERROR(
                    INDEX(Hulpsheets!$AO$3:$AR$18,
                        MATCH($C$9,Hulpsheets!$AN$3:$AN$18,0),
                        MATCH($C$6,Hulpsheets!$AO$3:$AR$3,0)
                    ),
                    ""
                ),
                IFERROR(
                    INDEX(Hulpsheets!$AH$3:$AK$18,
                        MATCH($C$9,Hulpsheets!$AG$3:$AG$18,0),
                        MATCH($C$6,Hulpsheets!$AH$3:$AK$3,0)
                    ),
                    ""
                )
            )
        )
    )
)</f>
        <v/>
      </c>
      <c r="N76" s="397">
        <f t="shared" si="22"/>
        <v>0</v>
      </c>
      <c r="O76" s="77" t="str">
        <f t="shared" si="23"/>
        <v/>
      </c>
      <c r="P76" s="86" t="str">
        <f t="shared" si="24"/>
        <v/>
      </c>
      <c r="R76" s="404"/>
      <c r="S76" s="403" t="str">
        <f t="shared" si="29"/>
        <v/>
      </c>
      <c r="T76" s="130" t="str">
        <f t="shared" si="25"/>
        <v/>
      </c>
      <c r="U76" s="70"/>
      <c r="V76" s="404"/>
      <c r="W76" s="70"/>
      <c r="X76" s="404"/>
      <c r="Z76" s="407" t="str">
        <f t="shared" si="30"/>
        <v/>
      </c>
      <c r="AA76" s="130" t="str">
        <f t="shared" si="26"/>
        <v/>
      </c>
      <c r="AB76" s="407" t="str">
        <f t="shared" si="27"/>
        <v/>
      </c>
      <c r="AC76" s="130" t="str">
        <f t="shared" si="28"/>
        <v/>
      </c>
      <c r="AD76" s="461"/>
    </row>
    <row r="77" spans="1:30" x14ac:dyDescent="0.2">
      <c r="B77" s="500"/>
      <c r="C77" s="501"/>
      <c r="D77" s="501"/>
      <c r="E77" s="501"/>
      <c r="F77" s="501"/>
      <c r="G77" s="501"/>
      <c r="H77" s="501"/>
      <c r="I77" s="502"/>
      <c r="J77" s="48"/>
      <c r="K77" s="254"/>
      <c r="L77" s="429" t="s">
        <v>120</v>
      </c>
      <c r="M77" s="257" t="str">
        <f>IF(LEN($C$5)&lt;=1,
    "",
    IF(
        OR($C$5="Overige (zorg-)instellingen",$C$5="Onderneming"),
        IF(Basisgegevens!$C$5="Ja",
            IFERROR(
                INDEX(Hulpsheets!$AO$3:$AR$18,
                    MATCH($C$9,Hulpsheets!$AN$3:$AN$18,0),
                    MATCH($C$6,Hulpsheets!$AO$3:$AR$3,0)
                ),
                ""
            ),
            IFERROR(
                INDEX(Hulpsheets!$AH$3:$AK$18,
                    MATCH($C$9,Hulpsheets!$AG$3:$AG$18,0),
                    MATCH($C$6,Hulpsheets!$AH$3:$AK$3,0)
                ),
                ""
            )
        ),
        IF($L77="Niet-economische activiteit",
            100%,
            IF(Basisgegevens!$C$5="Ja",
                IFERROR(
                    INDEX(Hulpsheets!$AO$3:$AR$18,
                        MATCH($C$9,Hulpsheets!$AN$3:$AN$18,0),
                        MATCH($C$6,Hulpsheets!$AO$3:$AR$3,0)
                    ),
                    ""
                ),
                IFERROR(
                    INDEX(Hulpsheets!$AH$3:$AK$18,
                        MATCH($C$9,Hulpsheets!$AG$3:$AG$18,0),
                        MATCH($C$6,Hulpsheets!$AH$3:$AK$3,0)
                    ),
                    ""
                )
            )
        )
    )
)</f>
        <v/>
      </c>
      <c r="N77" s="397">
        <f t="shared" si="22"/>
        <v>0</v>
      </c>
      <c r="O77" s="77" t="str">
        <f t="shared" si="23"/>
        <v/>
      </c>
      <c r="P77" s="86" t="str">
        <f t="shared" si="24"/>
        <v/>
      </c>
      <c r="R77" s="404"/>
      <c r="S77" s="403" t="str">
        <f t="shared" si="29"/>
        <v/>
      </c>
      <c r="T77" s="130" t="str">
        <f t="shared" si="25"/>
        <v/>
      </c>
      <c r="U77" s="70"/>
      <c r="V77" s="404"/>
      <c r="W77" s="70"/>
      <c r="X77" s="404"/>
      <c r="Z77" s="407" t="str">
        <f t="shared" si="30"/>
        <v/>
      </c>
      <c r="AA77" s="130" t="str">
        <f t="shared" si="26"/>
        <v/>
      </c>
      <c r="AB77" s="407" t="str">
        <f t="shared" si="27"/>
        <v/>
      </c>
      <c r="AC77" s="130" t="str">
        <f t="shared" si="28"/>
        <v/>
      </c>
      <c r="AD77" s="461"/>
    </row>
    <row r="78" spans="1:30" x14ac:dyDescent="0.2">
      <c r="B78" s="514"/>
      <c r="C78" s="515"/>
      <c r="D78" s="515"/>
      <c r="E78" s="515"/>
      <c r="F78" s="515"/>
      <c r="G78" s="515"/>
      <c r="H78" s="515"/>
      <c r="I78" s="515"/>
      <c r="J78" s="48"/>
      <c r="K78" s="254"/>
      <c r="L78" s="429" t="s">
        <v>120</v>
      </c>
      <c r="M78" s="257" t="str">
        <f>IF(LEN($C$5)&lt;=1,
    "",
    IF(
        OR($C$5="Overige (zorg-)instellingen",$C$5="Onderneming"),
        IF(Basisgegevens!$C$5="Ja",
            IFERROR(
                INDEX(Hulpsheets!$AO$3:$AR$18,
                    MATCH($C$9,Hulpsheets!$AN$3:$AN$18,0),
                    MATCH($C$6,Hulpsheets!$AO$3:$AR$3,0)
                ),
                ""
            ),
            IFERROR(
                INDEX(Hulpsheets!$AH$3:$AK$18,
                    MATCH($C$9,Hulpsheets!$AG$3:$AG$18,0),
                    MATCH($C$6,Hulpsheets!$AH$3:$AK$3,0)
                ),
                ""
            )
        ),
        IF($L78="Niet-economische activiteit",
            100%,
            IF(Basisgegevens!$C$5="Ja",
                IFERROR(
                    INDEX(Hulpsheets!$AO$3:$AR$18,
                        MATCH($C$9,Hulpsheets!$AN$3:$AN$18,0),
                        MATCH($C$6,Hulpsheets!$AO$3:$AR$3,0)
                    ),
                    ""
                ),
                IFERROR(
                    INDEX(Hulpsheets!$AH$3:$AK$18,
                        MATCH($C$9,Hulpsheets!$AG$3:$AG$18,0),
                        MATCH($C$6,Hulpsheets!$AH$3:$AK$3,0)
                    ),
                    ""
                )
            )
        )
    )
)</f>
        <v/>
      </c>
      <c r="N78" s="397">
        <f t="shared" si="22"/>
        <v>0</v>
      </c>
      <c r="O78" s="77" t="str">
        <f t="shared" si="23"/>
        <v/>
      </c>
      <c r="P78" s="86" t="str">
        <f t="shared" si="24"/>
        <v/>
      </c>
      <c r="R78" s="404"/>
      <c r="S78" s="403" t="str">
        <f t="shared" si="29"/>
        <v/>
      </c>
      <c r="T78" s="377" t="str">
        <f t="shared" si="25"/>
        <v/>
      </c>
      <c r="U78" s="70"/>
      <c r="V78" s="404"/>
      <c r="W78" s="70"/>
      <c r="X78" s="404"/>
      <c r="Z78" s="407" t="str">
        <f t="shared" si="30"/>
        <v/>
      </c>
      <c r="AA78" s="130" t="str">
        <f t="shared" si="26"/>
        <v/>
      </c>
      <c r="AB78" s="407" t="str">
        <f t="shared" si="27"/>
        <v/>
      </c>
      <c r="AC78" s="130" t="str">
        <f t="shared" si="28"/>
        <v/>
      </c>
      <c r="AD78" s="461"/>
    </row>
    <row r="79" spans="1:30" x14ac:dyDescent="0.2">
      <c r="B79" s="514"/>
      <c r="C79" s="515"/>
      <c r="D79" s="515"/>
      <c r="E79" s="515"/>
      <c r="F79" s="515"/>
      <c r="G79" s="515"/>
      <c r="H79" s="515"/>
      <c r="I79" s="515"/>
      <c r="J79" s="48"/>
      <c r="K79" s="254"/>
      <c r="L79" s="429" t="s">
        <v>120</v>
      </c>
      <c r="M79" s="257" t="str">
        <f>IF(LEN($C$5)&lt;=1,
    "",
    IF(
        OR($C$5="Overige (zorg-)instellingen",$C$5="Onderneming"),
        IF(Basisgegevens!$C$5="Ja",
            IFERROR(
                INDEX(Hulpsheets!$AO$3:$AR$18,
                    MATCH($C$9,Hulpsheets!$AN$3:$AN$18,0),
                    MATCH($C$6,Hulpsheets!$AO$3:$AR$3,0)
                ),
                ""
            ),
            IFERROR(
                INDEX(Hulpsheets!$AH$3:$AK$18,
                    MATCH($C$9,Hulpsheets!$AG$3:$AG$18,0),
                    MATCH($C$6,Hulpsheets!$AH$3:$AK$3,0)
                ),
                ""
            )
        ),
        IF($L79="Niet-economische activiteit",
            100%,
            IF(Basisgegevens!$C$5="Ja",
                IFERROR(
                    INDEX(Hulpsheets!$AO$3:$AR$18,
                        MATCH($C$9,Hulpsheets!$AN$3:$AN$18,0),
                        MATCH($C$6,Hulpsheets!$AO$3:$AR$3,0)
                    ),
                    ""
                ),
                IFERROR(
                    INDEX(Hulpsheets!$AH$3:$AK$18,
                        MATCH($C$9,Hulpsheets!$AG$3:$AG$18,0),
                        MATCH($C$6,Hulpsheets!$AH$3:$AK$3,0)
                    ),
                    ""
                )
            )
        )
    )
)</f>
        <v/>
      </c>
      <c r="N79" s="397">
        <f t="shared" si="22"/>
        <v>0</v>
      </c>
      <c r="O79" s="77" t="str">
        <f t="shared" si="23"/>
        <v/>
      </c>
      <c r="P79" s="86" t="str">
        <f t="shared" si="24"/>
        <v/>
      </c>
      <c r="R79" s="404"/>
      <c r="S79" s="403" t="str">
        <f t="shared" si="29"/>
        <v/>
      </c>
      <c r="T79" s="377" t="str">
        <f t="shared" si="25"/>
        <v/>
      </c>
      <c r="U79" s="70"/>
      <c r="V79" s="404"/>
      <c r="W79" s="70"/>
      <c r="X79" s="404"/>
      <c r="Z79" s="407" t="str">
        <f t="shared" si="30"/>
        <v/>
      </c>
      <c r="AA79" s="130" t="str">
        <f t="shared" si="26"/>
        <v/>
      </c>
      <c r="AB79" s="407" t="str">
        <f t="shared" si="27"/>
        <v/>
      </c>
      <c r="AC79" s="130" t="str">
        <f t="shared" si="28"/>
        <v/>
      </c>
      <c r="AD79" s="461"/>
    </row>
    <row r="80" spans="1:30" x14ac:dyDescent="0.2">
      <c r="B80" s="500"/>
      <c r="C80" s="501"/>
      <c r="D80" s="501"/>
      <c r="E80" s="501"/>
      <c r="F80" s="501"/>
      <c r="G80" s="501"/>
      <c r="H80" s="501"/>
      <c r="I80" s="502"/>
      <c r="J80" s="48"/>
      <c r="K80" s="254"/>
      <c r="L80" s="429" t="s">
        <v>120</v>
      </c>
      <c r="M80" s="257" t="str">
        <f>IF(LEN($C$5)&lt;=1,
    "",
    IF(
        OR($C$5="Overige (zorg-)instellingen",$C$5="Onderneming"),
        IF(Basisgegevens!$C$5="Ja",
            IFERROR(
                INDEX(Hulpsheets!$AO$3:$AR$18,
                    MATCH($C$9,Hulpsheets!$AN$3:$AN$18,0),
                    MATCH($C$6,Hulpsheets!$AO$3:$AR$3,0)
                ),
                ""
            ),
            IFERROR(
                INDEX(Hulpsheets!$AH$3:$AK$18,
                    MATCH($C$9,Hulpsheets!$AG$3:$AG$18,0),
                    MATCH($C$6,Hulpsheets!$AH$3:$AK$3,0)
                ),
                ""
            )
        ),
        IF($L80="Niet-economische activiteit",
            100%,
            IF(Basisgegevens!$C$5="Ja",
                IFERROR(
                    INDEX(Hulpsheets!$AO$3:$AR$18,
                        MATCH($C$9,Hulpsheets!$AN$3:$AN$18,0),
                        MATCH($C$6,Hulpsheets!$AO$3:$AR$3,0)
                    ),
                    ""
                ),
                IFERROR(
                    INDEX(Hulpsheets!$AH$3:$AK$18,
                        MATCH($C$9,Hulpsheets!$AG$3:$AG$18,0),
                        MATCH($C$6,Hulpsheets!$AH$3:$AK$3,0)
                    ),
                    ""
                )
            )
        )
    )
)</f>
        <v/>
      </c>
      <c r="N80" s="397">
        <f t="shared" si="22"/>
        <v>0</v>
      </c>
      <c r="O80" s="77" t="str">
        <f t="shared" si="23"/>
        <v/>
      </c>
      <c r="P80" s="86" t="str">
        <f t="shared" si="24"/>
        <v/>
      </c>
      <c r="R80" s="404"/>
      <c r="S80" s="403" t="str">
        <f t="shared" si="29"/>
        <v/>
      </c>
      <c r="T80" s="130" t="str">
        <f t="shared" si="25"/>
        <v/>
      </c>
      <c r="U80" s="70"/>
      <c r="V80" s="404"/>
      <c r="W80" s="70"/>
      <c r="X80" s="404"/>
      <c r="Z80" s="407" t="str">
        <f t="shared" si="30"/>
        <v/>
      </c>
      <c r="AA80" s="130" t="str">
        <f t="shared" si="26"/>
        <v/>
      </c>
      <c r="AB80" s="407" t="str">
        <f t="shared" si="27"/>
        <v/>
      </c>
      <c r="AC80" s="130" t="str">
        <f t="shared" si="28"/>
        <v/>
      </c>
      <c r="AD80" s="461"/>
    </row>
    <row r="81" spans="2:30" x14ac:dyDescent="0.2">
      <c r="B81" s="500"/>
      <c r="C81" s="501"/>
      <c r="D81" s="501"/>
      <c r="E81" s="501"/>
      <c r="F81" s="501"/>
      <c r="G81" s="501"/>
      <c r="H81" s="501"/>
      <c r="I81" s="502"/>
      <c r="J81" s="48"/>
      <c r="K81" s="254"/>
      <c r="L81" s="429" t="s">
        <v>120</v>
      </c>
      <c r="M81" s="257" t="str">
        <f>IF(LEN($C$5)&lt;=1,
    "",
    IF(
        OR($C$5="Overige (zorg-)instellingen",$C$5="Onderneming"),
        IF(Basisgegevens!$C$5="Ja",
            IFERROR(
                INDEX(Hulpsheets!$AO$3:$AR$18,
                    MATCH($C$9,Hulpsheets!$AN$3:$AN$18,0),
                    MATCH($C$6,Hulpsheets!$AO$3:$AR$3,0)
                ),
                ""
            ),
            IFERROR(
                INDEX(Hulpsheets!$AH$3:$AK$18,
                    MATCH($C$9,Hulpsheets!$AG$3:$AG$18,0),
                    MATCH($C$6,Hulpsheets!$AH$3:$AK$3,0)
                ),
                ""
            )
        ),
        IF($L81="Niet-economische activiteit",
            100%,
            IF(Basisgegevens!$C$5="Ja",
                IFERROR(
                    INDEX(Hulpsheets!$AO$3:$AR$18,
                        MATCH($C$9,Hulpsheets!$AN$3:$AN$18,0),
                        MATCH($C$6,Hulpsheets!$AO$3:$AR$3,0)
                    ),
                    ""
                ),
                IFERROR(
                    INDEX(Hulpsheets!$AH$3:$AK$18,
                        MATCH($C$9,Hulpsheets!$AG$3:$AG$18,0),
                        MATCH($C$6,Hulpsheets!$AH$3:$AK$3,0)
                    ),
                    ""
                )
            )
        )
    )
)</f>
        <v/>
      </c>
      <c r="N81" s="397">
        <f t="shared" si="22"/>
        <v>0</v>
      </c>
      <c r="O81" s="77" t="str">
        <f t="shared" si="23"/>
        <v/>
      </c>
      <c r="P81" s="86" t="str">
        <f t="shared" si="24"/>
        <v/>
      </c>
      <c r="R81" s="404"/>
      <c r="S81" s="403" t="str">
        <f t="shared" si="29"/>
        <v/>
      </c>
      <c r="T81" s="130" t="str">
        <f t="shared" si="25"/>
        <v/>
      </c>
      <c r="U81" s="70"/>
      <c r="V81" s="404"/>
      <c r="W81" s="70"/>
      <c r="X81" s="404"/>
      <c r="Z81" s="407" t="str">
        <f t="shared" si="30"/>
        <v/>
      </c>
      <c r="AA81" s="130" t="str">
        <f t="shared" si="26"/>
        <v/>
      </c>
      <c r="AB81" s="407" t="str">
        <f t="shared" si="27"/>
        <v/>
      </c>
      <c r="AC81" s="130" t="str">
        <f t="shared" si="28"/>
        <v/>
      </c>
      <c r="AD81" s="461"/>
    </row>
    <row r="82" spans="2:30" x14ac:dyDescent="0.2">
      <c r="B82" s="500"/>
      <c r="C82" s="501"/>
      <c r="D82" s="501"/>
      <c r="E82" s="501"/>
      <c r="F82" s="501"/>
      <c r="G82" s="501"/>
      <c r="H82" s="501"/>
      <c r="I82" s="502"/>
      <c r="J82" s="48"/>
      <c r="K82" s="254"/>
      <c r="L82" s="429" t="s">
        <v>120</v>
      </c>
      <c r="M82" s="257" t="str">
        <f>IF(LEN($C$5)&lt;=1,
    "",
    IF(
        OR($C$5="Overige (zorg-)instellingen",$C$5="Onderneming"),
        IF(Basisgegevens!$C$5="Ja",
            IFERROR(
                INDEX(Hulpsheets!$AO$3:$AR$18,
                    MATCH($C$9,Hulpsheets!$AN$3:$AN$18,0),
                    MATCH($C$6,Hulpsheets!$AO$3:$AR$3,0)
                ),
                ""
            ),
            IFERROR(
                INDEX(Hulpsheets!$AH$3:$AK$18,
                    MATCH($C$9,Hulpsheets!$AG$3:$AG$18,0),
                    MATCH($C$6,Hulpsheets!$AH$3:$AK$3,0)
                ),
                ""
            )
        ),
        IF($L82="Niet-economische activiteit",
            100%,
            IF(Basisgegevens!$C$5="Ja",
                IFERROR(
                    INDEX(Hulpsheets!$AO$3:$AR$18,
                        MATCH($C$9,Hulpsheets!$AN$3:$AN$18,0),
                        MATCH($C$6,Hulpsheets!$AO$3:$AR$3,0)
                    ),
                    ""
                ),
                IFERROR(
                    INDEX(Hulpsheets!$AH$3:$AK$18,
                        MATCH($C$9,Hulpsheets!$AG$3:$AG$18,0),
                        MATCH($C$6,Hulpsheets!$AH$3:$AK$3,0)
                    ),
                    ""
                )
            )
        )
    )
)</f>
        <v/>
      </c>
      <c r="N82" s="397">
        <f t="shared" si="22"/>
        <v>0</v>
      </c>
      <c r="O82" s="77" t="str">
        <f t="shared" si="23"/>
        <v/>
      </c>
      <c r="P82" s="86" t="str">
        <f t="shared" si="24"/>
        <v/>
      </c>
      <c r="R82" s="404"/>
      <c r="S82" s="403" t="str">
        <f t="shared" si="29"/>
        <v/>
      </c>
      <c r="T82" s="130" t="str">
        <f t="shared" si="25"/>
        <v/>
      </c>
      <c r="U82" s="70"/>
      <c r="V82" s="404"/>
      <c r="W82" s="70"/>
      <c r="X82" s="404"/>
      <c r="Z82" s="407" t="str">
        <f t="shared" si="30"/>
        <v/>
      </c>
      <c r="AA82" s="130" t="str">
        <f t="shared" si="26"/>
        <v/>
      </c>
      <c r="AB82" s="407" t="str">
        <f t="shared" si="27"/>
        <v/>
      </c>
      <c r="AC82" s="130" t="str">
        <f t="shared" si="28"/>
        <v/>
      </c>
      <c r="AD82" s="461"/>
    </row>
    <row r="83" spans="2:30" x14ac:dyDescent="0.2">
      <c r="B83" s="500"/>
      <c r="C83" s="501"/>
      <c r="D83" s="501"/>
      <c r="E83" s="501"/>
      <c r="F83" s="501"/>
      <c r="G83" s="501"/>
      <c r="H83" s="501"/>
      <c r="I83" s="502"/>
      <c r="J83" s="48"/>
      <c r="K83" s="254"/>
      <c r="L83" s="429" t="s">
        <v>120</v>
      </c>
      <c r="M83" s="257" t="str">
        <f>IF(LEN($C$5)&lt;=1,
    "",
    IF(
        OR($C$5="Overige (zorg-)instellingen",$C$5="Onderneming"),
        IF(Basisgegevens!$C$5="Ja",
            IFERROR(
                INDEX(Hulpsheets!$AO$3:$AR$18,
                    MATCH($C$9,Hulpsheets!$AN$3:$AN$18,0),
                    MATCH($C$6,Hulpsheets!$AO$3:$AR$3,0)
                ),
                ""
            ),
            IFERROR(
                INDEX(Hulpsheets!$AH$3:$AK$18,
                    MATCH($C$9,Hulpsheets!$AG$3:$AG$18,0),
                    MATCH($C$6,Hulpsheets!$AH$3:$AK$3,0)
                ),
                ""
            )
        ),
        IF($L83="Niet-economische activiteit",
            100%,
            IF(Basisgegevens!$C$5="Ja",
                IFERROR(
                    INDEX(Hulpsheets!$AO$3:$AR$18,
                        MATCH($C$9,Hulpsheets!$AN$3:$AN$18,0),
                        MATCH($C$6,Hulpsheets!$AO$3:$AR$3,0)
                    ),
                    ""
                ),
                IFERROR(
                    INDEX(Hulpsheets!$AH$3:$AK$18,
                        MATCH($C$9,Hulpsheets!$AG$3:$AG$18,0),
                        MATCH($C$6,Hulpsheets!$AH$3:$AK$3,0)
                    ),
                    ""
                )
            )
        )
    )
)</f>
        <v/>
      </c>
      <c r="N83" s="397">
        <f t="shared" si="22"/>
        <v>0</v>
      </c>
      <c r="O83" s="77" t="str">
        <f t="shared" si="23"/>
        <v/>
      </c>
      <c r="P83" s="86" t="str">
        <f t="shared" si="24"/>
        <v/>
      </c>
      <c r="R83" s="404"/>
      <c r="S83" s="403" t="str">
        <f t="shared" si="29"/>
        <v/>
      </c>
      <c r="T83" s="130" t="str">
        <f t="shared" si="25"/>
        <v/>
      </c>
      <c r="U83" s="70"/>
      <c r="V83" s="404"/>
      <c r="W83" s="70"/>
      <c r="X83" s="404"/>
      <c r="Z83" s="407" t="str">
        <f t="shared" si="30"/>
        <v/>
      </c>
      <c r="AA83" s="130" t="str">
        <f t="shared" si="26"/>
        <v/>
      </c>
      <c r="AB83" s="407" t="str">
        <f t="shared" si="27"/>
        <v/>
      </c>
      <c r="AC83" s="130" t="str">
        <f t="shared" si="28"/>
        <v/>
      </c>
      <c r="AD83" s="461"/>
    </row>
    <row r="84" spans="2:30" x14ac:dyDescent="0.2">
      <c r="B84" s="500"/>
      <c r="C84" s="501"/>
      <c r="D84" s="501"/>
      <c r="E84" s="501"/>
      <c r="F84" s="501"/>
      <c r="G84" s="501"/>
      <c r="H84" s="501"/>
      <c r="I84" s="502"/>
      <c r="J84" s="48"/>
      <c r="K84" s="254"/>
      <c r="L84" s="429" t="s">
        <v>120</v>
      </c>
      <c r="M84" s="257" t="str">
        <f>IF(LEN($C$5)&lt;=1,
    "",
    IF(
        OR($C$5="Overige (zorg-)instellingen",$C$5="Onderneming"),
        IF(Basisgegevens!$C$5="Ja",
            IFERROR(
                INDEX(Hulpsheets!$AO$3:$AR$18,
                    MATCH($C$9,Hulpsheets!$AN$3:$AN$18,0),
                    MATCH($C$6,Hulpsheets!$AO$3:$AR$3,0)
                ),
                ""
            ),
            IFERROR(
                INDEX(Hulpsheets!$AH$3:$AK$18,
                    MATCH($C$9,Hulpsheets!$AG$3:$AG$18,0),
                    MATCH($C$6,Hulpsheets!$AH$3:$AK$3,0)
                ),
                ""
            )
        ),
        IF($L84="Niet-economische activiteit",
            100%,
            IF(Basisgegevens!$C$5="Ja",
                IFERROR(
                    INDEX(Hulpsheets!$AO$3:$AR$18,
                        MATCH($C$9,Hulpsheets!$AN$3:$AN$18,0),
                        MATCH($C$6,Hulpsheets!$AO$3:$AR$3,0)
                    ),
                    ""
                ),
                IFERROR(
                    INDEX(Hulpsheets!$AH$3:$AK$18,
                        MATCH($C$9,Hulpsheets!$AG$3:$AG$18,0),
                        MATCH($C$6,Hulpsheets!$AH$3:$AK$3,0)
                    ),
                    ""
                )
            )
        )
    )
)</f>
        <v/>
      </c>
      <c r="N84" s="397">
        <f t="shared" si="22"/>
        <v>0</v>
      </c>
      <c r="O84" s="77" t="str">
        <f t="shared" si="23"/>
        <v/>
      </c>
      <c r="P84" s="86" t="str">
        <f t="shared" si="24"/>
        <v/>
      </c>
      <c r="R84" s="404"/>
      <c r="S84" s="403" t="str">
        <f t="shared" si="29"/>
        <v/>
      </c>
      <c r="T84" s="130" t="str">
        <f t="shared" si="25"/>
        <v/>
      </c>
      <c r="U84" s="70"/>
      <c r="V84" s="404"/>
      <c r="W84" s="70"/>
      <c r="X84" s="404"/>
      <c r="Z84" s="407" t="str">
        <f t="shared" si="30"/>
        <v/>
      </c>
      <c r="AA84" s="130" t="str">
        <f t="shared" si="26"/>
        <v/>
      </c>
      <c r="AB84" s="407" t="str">
        <f t="shared" si="27"/>
        <v/>
      </c>
      <c r="AC84" s="130" t="str">
        <f t="shared" si="28"/>
        <v/>
      </c>
      <c r="AD84" s="461"/>
    </row>
    <row r="85" spans="2:30" x14ac:dyDescent="0.2">
      <c r="B85" s="500"/>
      <c r="C85" s="501"/>
      <c r="D85" s="501"/>
      <c r="E85" s="501"/>
      <c r="F85" s="501"/>
      <c r="G85" s="501"/>
      <c r="H85" s="501"/>
      <c r="I85" s="502"/>
      <c r="J85" s="48"/>
      <c r="K85" s="254"/>
      <c r="L85" s="429" t="s">
        <v>120</v>
      </c>
      <c r="M85" s="257" t="str">
        <f>IF(LEN($C$5)&lt;=1,
    "",
    IF(
        OR($C$5="Overige (zorg-)instellingen",$C$5="Onderneming"),
        IF(Basisgegevens!$C$5="Ja",
            IFERROR(
                INDEX(Hulpsheets!$AO$3:$AR$18,
                    MATCH($C$9,Hulpsheets!$AN$3:$AN$18,0),
                    MATCH($C$6,Hulpsheets!$AO$3:$AR$3,0)
                ),
                ""
            ),
            IFERROR(
                INDEX(Hulpsheets!$AH$3:$AK$18,
                    MATCH($C$9,Hulpsheets!$AG$3:$AG$18,0),
                    MATCH($C$6,Hulpsheets!$AH$3:$AK$3,0)
                ),
                ""
            )
        ),
        IF($L85="Niet-economische activiteit",
            100%,
            IF(Basisgegevens!$C$5="Ja",
                IFERROR(
                    INDEX(Hulpsheets!$AO$3:$AR$18,
                        MATCH($C$9,Hulpsheets!$AN$3:$AN$18,0),
                        MATCH($C$6,Hulpsheets!$AO$3:$AR$3,0)
                    ),
                    ""
                ),
                IFERROR(
                    INDEX(Hulpsheets!$AH$3:$AK$18,
                        MATCH($C$9,Hulpsheets!$AG$3:$AG$18,0),
                        MATCH($C$6,Hulpsheets!$AH$3:$AK$3,0)
                    ),
                    ""
                )
            )
        )
    )
)</f>
        <v/>
      </c>
      <c r="N85" s="397">
        <f t="shared" si="22"/>
        <v>0</v>
      </c>
      <c r="O85" s="77" t="str">
        <f t="shared" si="23"/>
        <v/>
      </c>
      <c r="P85" s="86" t="str">
        <f t="shared" si="24"/>
        <v/>
      </c>
      <c r="R85" s="404"/>
      <c r="S85" s="403" t="str">
        <f t="shared" si="29"/>
        <v/>
      </c>
      <c r="T85" s="130" t="str">
        <f t="shared" si="25"/>
        <v/>
      </c>
      <c r="U85" s="70"/>
      <c r="V85" s="404"/>
      <c r="W85" s="70"/>
      <c r="X85" s="404"/>
      <c r="Z85" s="407" t="str">
        <f t="shared" si="30"/>
        <v/>
      </c>
      <c r="AA85" s="130" t="str">
        <f t="shared" si="26"/>
        <v/>
      </c>
      <c r="AB85" s="407" t="str">
        <f t="shared" si="27"/>
        <v/>
      </c>
      <c r="AC85" s="130" t="str">
        <f t="shared" si="28"/>
        <v/>
      </c>
      <c r="AD85" s="461"/>
    </row>
    <row r="86" spans="2:30" x14ac:dyDescent="0.2">
      <c r="B86" s="500"/>
      <c r="C86" s="501"/>
      <c r="D86" s="501"/>
      <c r="E86" s="501"/>
      <c r="F86" s="501"/>
      <c r="G86" s="501"/>
      <c r="H86" s="501"/>
      <c r="I86" s="502"/>
      <c r="J86" s="48"/>
      <c r="K86" s="254"/>
      <c r="L86" s="429" t="s">
        <v>120</v>
      </c>
      <c r="M86" s="257" t="str">
        <f>IF(LEN($C$5)&lt;=1,
    "",
    IF(
        OR($C$5="Overige (zorg-)instellingen",$C$5="Onderneming"),
        IF(Basisgegevens!$C$5="Ja",
            IFERROR(
                INDEX(Hulpsheets!$AO$3:$AR$18,
                    MATCH($C$9,Hulpsheets!$AN$3:$AN$18,0),
                    MATCH($C$6,Hulpsheets!$AO$3:$AR$3,0)
                ),
                ""
            ),
            IFERROR(
                INDEX(Hulpsheets!$AH$3:$AK$18,
                    MATCH($C$9,Hulpsheets!$AG$3:$AG$18,0),
                    MATCH($C$6,Hulpsheets!$AH$3:$AK$3,0)
                ),
                ""
            )
        ),
        IF($L86="Niet-economische activiteit",
            100%,
            IF(Basisgegevens!$C$5="Ja",
                IFERROR(
                    INDEX(Hulpsheets!$AO$3:$AR$18,
                        MATCH($C$9,Hulpsheets!$AN$3:$AN$18,0),
                        MATCH($C$6,Hulpsheets!$AO$3:$AR$3,0)
                    ),
                    ""
                ),
                IFERROR(
                    INDEX(Hulpsheets!$AH$3:$AK$18,
                        MATCH($C$9,Hulpsheets!$AG$3:$AG$18,0),
                        MATCH($C$6,Hulpsheets!$AH$3:$AK$3,0)
                    ),
                    ""
                )
            )
        )
    )
)</f>
        <v/>
      </c>
      <c r="N86" s="397">
        <f t="shared" si="22"/>
        <v>0</v>
      </c>
      <c r="O86" s="77" t="str">
        <f t="shared" si="23"/>
        <v/>
      </c>
      <c r="P86" s="86" t="str">
        <f t="shared" si="24"/>
        <v/>
      </c>
      <c r="R86" s="404"/>
      <c r="S86" s="403" t="str">
        <f t="shared" si="29"/>
        <v/>
      </c>
      <c r="T86" s="130" t="str">
        <f t="shared" si="25"/>
        <v/>
      </c>
      <c r="U86" s="70"/>
      <c r="V86" s="404"/>
      <c r="W86" s="70"/>
      <c r="X86" s="404"/>
      <c r="Z86" s="407" t="str">
        <f t="shared" si="30"/>
        <v/>
      </c>
      <c r="AA86" s="130" t="str">
        <f t="shared" si="26"/>
        <v/>
      </c>
      <c r="AB86" s="407" t="str">
        <f t="shared" si="27"/>
        <v/>
      </c>
      <c r="AC86" s="130" t="str">
        <f t="shared" si="28"/>
        <v/>
      </c>
      <c r="AD86" s="461"/>
    </row>
    <row r="87" spans="2:30" ht="13.5" thickBot="1" x14ac:dyDescent="0.25">
      <c r="B87" s="500"/>
      <c r="C87" s="501"/>
      <c r="D87" s="501"/>
      <c r="E87" s="501"/>
      <c r="F87" s="501"/>
      <c r="G87" s="501"/>
      <c r="H87" s="501"/>
      <c r="I87" s="502"/>
      <c r="J87" s="48"/>
      <c r="K87" s="254"/>
      <c r="L87" s="429" t="s">
        <v>120</v>
      </c>
      <c r="M87" s="257" t="str">
        <f>IF(LEN($C$5)&lt;=1,
    "",
    IF(
        OR($C$5="Overige (zorg-)instellingen",$C$5="Onderneming"),
        IF(Basisgegevens!$C$5="Ja",
            IFERROR(
                INDEX(Hulpsheets!$AO$3:$AR$18,
                    MATCH($C$9,Hulpsheets!$AN$3:$AN$18,0),
                    MATCH($C$6,Hulpsheets!$AO$3:$AR$3,0)
                ),
                ""
            ),
            IFERROR(
                INDEX(Hulpsheets!$AH$3:$AK$18,
                    MATCH($C$9,Hulpsheets!$AG$3:$AG$18,0),
                    MATCH($C$6,Hulpsheets!$AH$3:$AK$3,0)
                ),
                ""
            )
        ),
        IF($L87="Niet-economische activiteit",
            100%,
            IF(Basisgegevens!$C$5="Ja",
                IFERROR(
                    INDEX(Hulpsheets!$AO$3:$AR$18,
                        MATCH($C$9,Hulpsheets!$AN$3:$AN$18,0),
                        MATCH($C$6,Hulpsheets!$AO$3:$AR$3,0)
                    ),
                    ""
                ),
                IFERROR(
                    INDEX(Hulpsheets!$AH$3:$AK$18,
                        MATCH($C$9,Hulpsheets!$AG$3:$AG$18,0),
                        MATCH($C$6,Hulpsheets!$AH$3:$AK$3,0)
                    ),
                    ""
                )
            )
        )
    )
)</f>
        <v/>
      </c>
      <c r="N87" s="397">
        <f t="shared" si="22"/>
        <v>0</v>
      </c>
      <c r="O87" s="77" t="str">
        <f t="shared" si="23"/>
        <v/>
      </c>
      <c r="P87" s="86" t="str">
        <f t="shared" si="24"/>
        <v/>
      </c>
      <c r="R87" s="404"/>
      <c r="S87" s="403" t="str">
        <f t="shared" si="29"/>
        <v/>
      </c>
      <c r="T87" s="130" t="str">
        <f t="shared" si="25"/>
        <v/>
      </c>
      <c r="U87" s="70"/>
      <c r="V87" s="404"/>
      <c r="W87" s="70"/>
      <c r="X87" s="404"/>
      <c r="Z87" s="407" t="str">
        <f t="shared" si="30"/>
        <v/>
      </c>
      <c r="AA87" s="130" t="str">
        <f t="shared" si="26"/>
        <v/>
      </c>
      <c r="AB87" s="407" t="str">
        <f t="shared" si="27"/>
        <v/>
      </c>
      <c r="AC87" s="130" t="str">
        <f t="shared" si="28"/>
        <v/>
      </c>
      <c r="AD87" s="461"/>
    </row>
    <row r="88" spans="2:30" ht="13.5" hidden="1" outlineLevel="1" thickBot="1" x14ac:dyDescent="0.25">
      <c r="B88" s="514"/>
      <c r="C88" s="515"/>
      <c r="D88" s="515"/>
      <c r="E88" s="515"/>
      <c r="F88" s="515"/>
      <c r="G88" s="515"/>
      <c r="H88" s="515"/>
      <c r="I88" s="515"/>
      <c r="J88" s="48"/>
      <c r="K88" s="254"/>
      <c r="L88" s="429" t="s">
        <v>120</v>
      </c>
      <c r="M88" s="257" t="str">
        <f>IF(LEN($C$5)&lt;=1,
    "",
    IF(
        OR($C$5="Overige (zorg-)instellingen",$C$5="Onderneming"),
        IF(Basisgegevens!$C$5="Ja",
            IFERROR(
                INDEX(Hulpsheets!$AO$3:$AR$18,
                    MATCH($C$9,Hulpsheets!$AN$3:$AN$18,0),
                    MATCH($C$6,Hulpsheets!$AO$3:$AR$3,0)
                ),
                ""
            ),
            IFERROR(
                INDEX(Hulpsheets!$AH$3:$AK$18,
                    MATCH($C$9,Hulpsheets!$AG$3:$AG$18,0),
                    MATCH($C$6,Hulpsheets!$AH$3:$AK$3,0)
                ),
                ""
            )
        ),
        IF($L88="Niet-economische activiteit",
            100%,
            IF(Basisgegevens!$C$5="Ja",
                IFERROR(
                    INDEX(Hulpsheets!$AO$3:$AR$18,
                        MATCH($C$9,Hulpsheets!$AN$3:$AN$18,0),
                        MATCH($C$6,Hulpsheets!$AO$3:$AR$3,0)
                    ),
                    ""
                ),
                IFERROR(
                    INDEX(Hulpsheets!$AH$3:$AK$18,
                        MATCH($C$9,Hulpsheets!$AG$3:$AG$18,0),
                        MATCH($C$6,Hulpsheets!$AH$3:$AK$3,0)
                    ),
                    ""
                )
            )
        )
    )
)</f>
        <v/>
      </c>
      <c r="N88" s="397">
        <f t="shared" si="22"/>
        <v>0</v>
      </c>
      <c r="O88" s="77" t="str">
        <f t="shared" si="23"/>
        <v/>
      </c>
      <c r="P88" s="86" t="str">
        <f t="shared" si="24"/>
        <v/>
      </c>
      <c r="R88" s="404"/>
      <c r="S88" s="403" t="str">
        <f t="shared" si="29"/>
        <v/>
      </c>
      <c r="T88" s="130" t="str">
        <f t="shared" si="25"/>
        <v/>
      </c>
      <c r="U88" s="70"/>
      <c r="V88" s="404"/>
      <c r="W88" s="70"/>
      <c r="X88" s="404"/>
      <c r="Z88" s="407" t="str">
        <f t="shared" si="30"/>
        <v/>
      </c>
      <c r="AA88" s="130" t="str">
        <f t="shared" si="26"/>
        <v/>
      </c>
      <c r="AB88" s="407" t="str">
        <f t="shared" si="27"/>
        <v/>
      </c>
      <c r="AC88" s="130" t="str">
        <f t="shared" si="28"/>
        <v/>
      </c>
      <c r="AD88" s="461"/>
    </row>
    <row r="89" spans="2:30" ht="13.5" hidden="1" outlineLevel="1" thickBot="1" x14ac:dyDescent="0.25">
      <c r="B89" s="514"/>
      <c r="C89" s="515"/>
      <c r="D89" s="515"/>
      <c r="E89" s="515"/>
      <c r="F89" s="515"/>
      <c r="G89" s="515"/>
      <c r="H89" s="515"/>
      <c r="I89" s="515"/>
      <c r="J89" s="48"/>
      <c r="K89" s="254"/>
      <c r="L89" s="429" t="s">
        <v>120</v>
      </c>
      <c r="M89" s="257" t="str">
        <f>IF(LEN($C$5)&lt;=1,
    "",
    IF(
        OR($C$5="Overige (zorg-)instellingen",$C$5="Onderneming"),
        IF(Basisgegevens!$C$5="Ja",
            IFERROR(
                INDEX(Hulpsheets!$AO$3:$AR$18,
                    MATCH($C$9,Hulpsheets!$AN$3:$AN$18,0),
                    MATCH($C$6,Hulpsheets!$AO$3:$AR$3,0)
                ),
                ""
            ),
            IFERROR(
                INDEX(Hulpsheets!$AH$3:$AK$18,
                    MATCH($C$9,Hulpsheets!$AG$3:$AG$18,0),
                    MATCH($C$6,Hulpsheets!$AH$3:$AK$3,0)
                ),
                ""
            )
        ),
        IF($L89="Niet-economische activiteit",
            100%,
            IF(Basisgegevens!$C$5="Ja",
                IFERROR(
                    INDEX(Hulpsheets!$AO$3:$AR$18,
                        MATCH($C$9,Hulpsheets!$AN$3:$AN$18,0),
                        MATCH($C$6,Hulpsheets!$AO$3:$AR$3,0)
                    ),
                    ""
                ),
                IFERROR(
                    INDEX(Hulpsheets!$AH$3:$AK$18,
                        MATCH($C$9,Hulpsheets!$AG$3:$AG$18,0),
                        MATCH($C$6,Hulpsheets!$AH$3:$AK$3,0)
                    ),
                    ""
                )
            )
        )
    )
)</f>
        <v/>
      </c>
      <c r="N89" s="397">
        <f t="shared" si="22"/>
        <v>0</v>
      </c>
      <c r="O89" s="77" t="str">
        <f t="shared" si="23"/>
        <v/>
      </c>
      <c r="P89" s="86" t="str">
        <f t="shared" si="24"/>
        <v/>
      </c>
      <c r="R89" s="404"/>
      <c r="S89" s="403" t="str">
        <f t="shared" si="29"/>
        <v/>
      </c>
      <c r="T89" s="130" t="str">
        <f t="shared" si="25"/>
        <v/>
      </c>
      <c r="U89" s="70"/>
      <c r="V89" s="404"/>
      <c r="W89" s="70"/>
      <c r="X89" s="404"/>
      <c r="Z89" s="407" t="str">
        <f t="shared" si="30"/>
        <v/>
      </c>
      <c r="AA89" s="130" t="str">
        <f t="shared" si="26"/>
        <v/>
      </c>
      <c r="AB89" s="407" t="str">
        <f t="shared" si="27"/>
        <v/>
      </c>
      <c r="AC89" s="130" t="str">
        <f t="shared" si="28"/>
        <v/>
      </c>
      <c r="AD89" s="461"/>
    </row>
    <row r="90" spans="2:30" ht="13.5" hidden="1" outlineLevel="1" thickBot="1" x14ac:dyDescent="0.25">
      <c r="B90" s="514"/>
      <c r="C90" s="515"/>
      <c r="D90" s="515"/>
      <c r="E90" s="515"/>
      <c r="F90" s="515"/>
      <c r="G90" s="515"/>
      <c r="H90" s="515"/>
      <c r="I90" s="515"/>
      <c r="J90" s="48"/>
      <c r="K90" s="254"/>
      <c r="L90" s="429" t="s">
        <v>120</v>
      </c>
      <c r="M90" s="257" t="str">
        <f>IF(LEN($C$5)&lt;=1,
    "",
    IF(
        OR($C$5="Overige (zorg-)instellingen",$C$5="Onderneming"),
        IF(Basisgegevens!$C$5="Ja",
            IFERROR(
                INDEX(Hulpsheets!$AO$3:$AR$18,
                    MATCH($C$9,Hulpsheets!$AN$3:$AN$18,0),
                    MATCH($C$6,Hulpsheets!$AO$3:$AR$3,0)
                ),
                ""
            ),
            IFERROR(
                INDEX(Hulpsheets!$AH$3:$AK$18,
                    MATCH($C$9,Hulpsheets!$AG$3:$AG$18,0),
                    MATCH($C$6,Hulpsheets!$AH$3:$AK$3,0)
                ),
                ""
            )
        ),
        IF($L90="Niet-economische activiteit",
            100%,
            IF(Basisgegevens!$C$5="Ja",
                IFERROR(
                    INDEX(Hulpsheets!$AO$3:$AR$18,
                        MATCH($C$9,Hulpsheets!$AN$3:$AN$18,0),
                        MATCH($C$6,Hulpsheets!$AO$3:$AR$3,0)
                    ),
                    ""
                ),
                IFERROR(
                    INDEX(Hulpsheets!$AH$3:$AK$18,
                        MATCH($C$9,Hulpsheets!$AG$3:$AG$18,0),
                        MATCH($C$6,Hulpsheets!$AH$3:$AK$3,0)
                    ),
                    ""
                )
            )
        )
    )
)</f>
        <v/>
      </c>
      <c r="N90" s="397">
        <f t="shared" si="22"/>
        <v>0</v>
      </c>
      <c r="O90" s="77" t="str">
        <f t="shared" si="23"/>
        <v/>
      </c>
      <c r="P90" s="86" t="str">
        <f t="shared" si="24"/>
        <v/>
      </c>
      <c r="R90" s="404"/>
      <c r="S90" s="403" t="str">
        <f t="shared" si="29"/>
        <v/>
      </c>
      <c r="T90" s="130" t="str">
        <f t="shared" si="25"/>
        <v/>
      </c>
      <c r="U90" s="70"/>
      <c r="V90" s="404"/>
      <c r="W90" s="70"/>
      <c r="X90" s="404"/>
      <c r="Z90" s="407" t="str">
        <f t="shared" si="30"/>
        <v/>
      </c>
      <c r="AA90" s="130" t="str">
        <f t="shared" si="26"/>
        <v/>
      </c>
      <c r="AB90" s="407" t="str">
        <f t="shared" si="27"/>
        <v/>
      </c>
      <c r="AC90" s="130" t="str">
        <f t="shared" si="28"/>
        <v/>
      </c>
      <c r="AD90" s="461"/>
    </row>
    <row r="91" spans="2:30" ht="13.5" hidden="1" outlineLevel="1" thickBot="1" x14ac:dyDescent="0.25">
      <c r="B91" s="514"/>
      <c r="C91" s="515"/>
      <c r="D91" s="515"/>
      <c r="E91" s="515"/>
      <c r="F91" s="515"/>
      <c r="G91" s="515"/>
      <c r="H91" s="515"/>
      <c r="I91" s="515"/>
      <c r="J91" s="48"/>
      <c r="K91" s="254"/>
      <c r="L91" s="429" t="s">
        <v>120</v>
      </c>
      <c r="M91" s="257" t="str">
        <f>IF(LEN($C$5)&lt;=1,
    "",
    IF(
        OR($C$5="Overige (zorg-)instellingen",$C$5="Onderneming"),
        IF(Basisgegevens!$C$5="Ja",
            IFERROR(
                INDEX(Hulpsheets!$AO$3:$AR$18,
                    MATCH($C$9,Hulpsheets!$AN$3:$AN$18,0),
                    MATCH($C$6,Hulpsheets!$AO$3:$AR$3,0)
                ),
                ""
            ),
            IFERROR(
                INDEX(Hulpsheets!$AH$3:$AK$18,
                    MATCH($C$9,Hulpsheets!$AG$3:$AG$18,0),
                    MATCH($C$6,Hulpsheets!$AH$3:$AK$3,0)
                ),
                ""
            )
        ),
        IF($L91="Niet-economische activiteit",
            100%,
            IF(Basisgegevens!$C$5="Ja",
                IFERROR(
                    INDEX(Hulpsheets!$AO$3:$AR$18,
                        MATCH($C$9,Hulpsheets!$AN$3:$AN$18,0),
                        MATCH($C$6,Hulpsheets!$AO$3:$AR$3,0)
                    ),
                    ""
                ),
                IFERROR(
                    INDEX(Hulpsheets!$AH$3:$AK$18,
                        MATCH($C$9,Hulpsheets!$AG$3:$AG$18,0),
                        MATCH($C$6,Hulpsheets!$AH$3:$AK$3,0)
                    ),
                    ""
                )
            )
        )
    )
)</f>
        <v/>
      </c>
      <c r="N91" s="397">
        <f t="shared" si="22"/>
        <v>0</v>
      </c>
      <c r="O91" s="77" t="str">
        <f t="shared" si="23"/>
        <v/>
      </c>
      <c r="P91" s="86" t="str">
        <f t="shared" si="24"/>
        <v/>
      </c>
      <c r="R91" s="404"/>
      <c r="S91" s="403" t="str">
        <f t="shared" si="29"/>
        <v/>
      </c>
      <c r="T91" s="130" t="str">
        <f t="shared" si="25"/>
        <v/>
      </c>
      <c r="U91" s="70"/>
      <c r="V91" s="404"/>
      <c r="W91" s="70"/>
      <c r="X91" s="404"/>
      <c r="Z91" s="407" t="str">
        <f t="shared" si="30"/>
        <v/>
      </c>
      <c r="AA91" s="130" t="str">
        <f t="shared" si="26"/>
        <v/>
      </c>
      <c r="AB91" s="407" t="str">
        <f t="shared" si="27"/>
        <v/>
      </c>
      <c r="AC91" s="130" t="str">
        <f t="shared" si="28"/>
        <v/>
      </c>
      <c r="AD91" s="461"/>
    </row>
    <row r="92" spans="2:30" ht="13.5" hidden="1" outlineLevel="1" thickBot="1" x14ac:dyDescent="0.25">
      <c r="B92" s="514"/>
      <c r="C92" s="515"/>
      <c r="D92" s="515"/>
      <c r="E92" s="515"/>
      <c r="F92" s="515"/>
      <c r="G92" s="515"/>
      <c r="H92" s="515"/>
      <c r="I92" s="515"/>
      <c r="J92" s="48"/>
      <c r="K92" s="254"/>
      <c r="L92" s="429" t="s">
        <v>120</v>
      </c>
      <c r="M92" s="257" t="str">
        <f>IF(LEN($C$5)&lt;=1,
    "",
    IF(
        OR($C$5="Overige (zorg-)instellingen",$C$5="Onderneming"),
        IF(Basisgegevens!$C$5="Ja",
            IFERROR(
                INDEX(Hulpsheets!$AO$3:$AR$18,
                    MATCH($C$9,Hulpsheets!$AN$3:$AN$18,0),
                    MATCH($C$6,Hulpsheets!$AO$3:$AR$3,0)
                ),
                ""
            ),
            IFERROR(
                INDEX(Hulpsheets!$AH$3:$AK$18,
                    MATCH($C$9,Hulpsheets!$AG$3:$AG$18,0),
                    MATCH($C$6,Hulpsheets!$AH$3:$AK$3,0)
                ),
                ""
            )
        ),
        IF($L92="Niet-economische activiteit",
            100%,
            IF(Basisgegevens!$C$5="Ja",
                IFERROR(
                    INDEX(Hulpsheets!$AO$3:$AR$18,
                        MATCH($C$9,Hulpsheets!$AN$3:$AN$18,0),
                        MATCH($C$6,Hulpsheets!$AO$3:$AR$3,0)
                    ),
                    ""
                ),
                IFERROR(
                    INDEX(Hulpsheets!$AH$3:$AK$18,
                        MATCH($C$9,Hulpsheets!$AG$3:$AG$18,0),
                        MATCH($C$6,Hulpsheets!$AH$3:$AK$3,0)
                    ),
                    ""
                )
            )
        )
    )
)</f>
        <v/>
      </c>
      <c r="N92" s="397">
        <f t="shared" si="22"/>
        <v>0</v>
      </c>
      <c r="O92" s="77" t="str">
        <f t="shared" si="23"/>
        <v/>
      </c>
      <c r="P92" s="86" t="str">
        <f t="shared" si="24"/>
        <v/>
      </c>
      <c r="R92" s="404"/>
      <c r="S92" s="403" t="str">
        <f t="shared" si="29"/>
        <v/>
      </c>
      <c r="T92" s="130" t="str">
        <f t="shared" si="25"/>
        <v/>
      </c>
      <c r="U92" s="70"/>
      <c r="V92" s="404"/>
      <c r="W92" s="70"/>
      <c r="X92" s="404"/>
      <c r="Z92" s="407" t="str">
        <f t="shared" si="30"/>
        <v/>
      </c>
      <c r="AA92" s="130" t="str">
        <f t="shared" si="26"/>
        <v/>
      </c>
      <c r="AB92" s="407" t="str">
        <f t="shared" si="27"/>
        <v/>
      </c>
      <c r="AC92" s="130" t="str">
        <f t="shared" si="28"/>
        <v/>
      </c>
      <c r="AD92" s="461"/>
    </row>
    <row r="93" spans="2:30" ht="13.5" hidden="1" outlineLevel="1" thickBot="1" x14ac:dyDescent="0.25">
      <c r="B93" s="514"/>
      <c r="C93" s="515"/>
      <c r="D93" s="515"/>
      <c r="E93" s="515"/>
      <c r="F93" s="515"/>
      <c r="G93" s="515"/>
      <c r="H93" s="515"/>
      <c r="I93" s="515"/>
      <c r="J93" s="48"/>
      <c r="K93" s="254"/>
      <c r="L93" s="429" t="s">
        <v>120</v>
      </c>
      <c r="M93" s="257" t="str">
        <f>IF(LEN($C$5)&lt;=1,
    "",
    IF(
        OR($C$5="Overige (zorg-)instellingen",$C$5="Onderneming"),
        IF(Basisgegevens!$C$5="Ja",
            IFERROR(
                INDEX(Hulpsheets!$AO$3:$AR$18,
                    MATCH($C$9,Hulpsheets!$AN$3:$AN$18,0),
                    MATCH($C$6,Hulpsheets!$AO$3:$AR$3,0)
                ),
                ""
            ),
            IFERROR(
                INDEX(Hulpsheets!$AH$3:$AK$18,
                    MATCH($C$9,Hulpsheets!$AG$3:$AG$18,0),
                    MATCH($C$6,Hulpsheets!$AH$3:$AK$3,0)
                ),
                ""
            )
        ),
        IF($L93="Niet-economische activiteit",
            100%,
            IF(Basisgegevens!$C$5="Ja",
                IFERROR(
                    INDEX(Hulpsheets!$AO$3:$AR$18,
                        MATCH($C$9,Hulpsheets!$AN$3:$AN$18,0),
                        MATCH($C$6,Hulpsheets!$AO$3:$AR$3,0)
                    ),
                    ""
                ),
                IFERROR(
                    INDEX(Hulpsheets!$AH$3:$AK$18,
                        MATCH($C$9,Hulpsheets!$AG$3:$AG$18,0),
                        MATCH($C$6,Hulpsheets!$AH$3:$AK$3,0)
                    ),
                    ""
                )
            )
        )
    )
)</f>
        <v/>
      </c>
      <c r="N93" s="397">
        <f t="shared" si="22"/>
        <v>0</v>
      </c>
      <c r="O93" s="77" t="str">
        <f t="shared" si="23"/>
        <v/>
      </c>
      <c r="P93" s="86" t="str">
        <f t="shared" si="24"/>
        <v/>
      </c>
      <c r="R93" s="404"/>
      <c r="S93" s="403" t="str">
        <f t="shared" si="29"/>
        <v/>
      </c>
      <c r="T93" s="130" t="str">
        <f t="shared" si="25"/>
        <v/>
      </c>
      <c r="U93" s="70"/>
      <c r="V93" s="404"/>
      <c r="W93" s="70"/>
      <c r="X93" s="404"/>
      <c r="Z93" s="407" t="str">
        <f t="shared" si="30"/>
        <v/>
      </c>
      <c r="AA93" s="130" t="str">
        <f t="shared" si="26"/>
        <v/>
      </c>
      <c r="AB93" s="407" t="str">
        <f t="shared" si="27"/>
        <v/>
      </c>
      <c r="AC93" s="130" t="str">
        <f t="shared" si="28"/>
        <v/>
      </c>
      <c r="AD93" s="461"/>
    </row>
    <row r="94" spans="2:30" ht="13.5" hidden="1" outlineLevel="1" thickBot="1" x14ac:dyDescent="0.25">
      <c r="B94" s="514"/>
      <c r="C94" s="515"/>
      <c r="D94" s="515"/>
      <c r="E94" s="515"/>
      <c r="F94" s="515"/>
      <c r="G94" s="515"/>
      <c r="H94" s="515"/>
      <c r="I94" s="515"/>
      <c r="J94" s="48"/>
      <c r="K94" s="254"/>
      <c r="L94" s="429" t="s">
        <v>120</v>
      </c>
      <c r="M94" s="257" t="str">
        <f>IF(LEN($C$5)&lt;=1,
    "",
    IF(
        OR($C$5="Overige (zorg-)instellingen",$C$5="Onderneming"),
        IF(Basisgegevens!$C$5="Ja",
            IFERROR(
                INDEX(Hulpsheets!$AO$3:$AR$18,
                    MATCH($C$9,Hulpsheets!$AN$3:$AN$18,0),
                    MATCH($C$6,Hulpsheets!$AO$3:$AR$3,0)
                ),
                ""
            ),
            IFERROR(
                INDEX(Hulpsheets!$AH$3:$AK$18,
                    MATCH($C$9,Hulpsheets!$AG$3:$AG$18,0),
                    MATCH($C$6,Hulpsheets!$AH$3:$AK$3,0)
                ),
                ""
            )
        ),
        IF($L94="Niet-economische activiteit",
            100%,
            IF(Basisgegevens!$C$5="Ja",
                IFERROR(
                    INDEX(Hulpsheets!$AO$3:$AR$18,
                        MATCH($C$9,Hulpsheets!$AN$3:$AN$18,0),
                        MATCH($C$6,Hulpsheets!$AO$3:$AR$3,0)
                    ),
                    ""
                ),
                IFERROR(
                    INDEX(Hulpsheets!$AH$3:$AK$18,
                        MATCH($C$9,Hulpsheets!$AG$3:$AG$18,0),
                        MATCH($C$6,Hulpsheets!$AH$3:$AK$3,0)
                    ),
                    ""
                )
            )
        )
    )
)</f>
        <v/>
      </c>
      <c r="N94" s="397">
        <f t="shared" si="22"/>
        <v>0</v>
      </c>
      <c r="O94" s="77" t="str">
        <f t="shared" si="23"/>
        <v/>
      </c>
      <c r="P94" s="86" t="str">
        <f t="shared" si="24"/>
        <v/>
      </c>
      <c r="R94" s="404"/>
      <c r="S94" s="403" t="str">
        <f t="shared" si="29"/>
        <v/>
      </c>
      <c r="T94" s="130" t="str">
        <f t="shared" si="25"/>
        <v/>
      </c>
      <c r="U94" s="70"/>
      <c r="V94" s="404"/>
      <c r="W94" s="70"/>
      <c r="X94" s="404"/>
      <c r="Z94" s="407" t="str">
        <f t="shared" si="30"/>
        <v/>
      </c>
      <c r="AA94" s="130" t="str">
        <f t="shared" si="26"/>
        <v/>
      </c>
      <c r="AB94" s="407" t="str">
        <f t="shared" si="27"/>
        <v/>
      </c>
      <c r="AC94" s="130" t="str">
        <f t="shared" si="28"/>
        <v/>
      </c>
      <c r="AD94" s="461"/>
    </row>
    <row r="95" spans="2:30" ht="13.5" hidden="1" outlineLevel="1" thickBot="1" x14ac:dyDescent="0.25">
      <c r="B95" s="514"/>
      <c r="C95" s="515"/>
      <c r="D95" s="515"/>
      <c r="E95" s="515"/>
      <c r="F95" s="515"/>
      <c r="G95" s="515"/>
      <c r="H95" s="515"/>
      <c r="I95" s="515"/>
      <c r="J95" s="48"/>
      <c r="K95" s="254"/>
      <c r="L95" s="429" t="s">
        <v>120</v>
      </c>
      <c r="M95" s="257" t="str">
        <f>IF(LEN($C$5)&lt;=1,
    "",
    IF(
        OR($C$5="Overige (zorg-)instellingen",$C$5="Onderneming"),
        IF(Basisgegevens!$C$5="Ja",
            IFERROR(
                INDEX(Hulpsheets!$AO$3:$AR$18,
                    MATCH($C$9,Hulpsheets!$AN$3:$AN$18,0),
                    MATCH($C$6,Hulpsheets!$AO$3:$AR$3,0)
                ),
                ""
            ),
            IFERROR(
                INDEX(Hulpsheets!$AH$3:$AK$18,
                    MATCH($C$9,Hulpsheets!$AG$3:$AG$18,0),
                    MATCH($C$6,Hulpsheets!$AH$3:$AK$3,0)
                ),
                ""
            )
        ),
        IF($L95="Niet-economische activiteit",
            100%,
            IF(Basisgegevens!$C$5="Ja",
                IFERROR(
                    INDEX(Hulpsheets!$AO$3:$AR$18,
                        MATCH($C$9,Hulpsheets!$AN$3:$AN$18,0),
                        MATCH($C$6,Hulpsheets!$AO$3:$AR$3,0)
                    ),
                    ""
                ),
                IFERROR(
                    INDEX(Hulpsheets!$AH$3:$AK$18,
                        MATCH($C$9,Hulpsheets!$AG$3:$AG$18,0),
                        MATCH($C$6,Hulpsheets!$AH$3:$AK$3,0)
                    ),
                    ""
                )
            )
        )
    )
)</f>
        <v/>
      </c>
      <c r="N95" s="397">
        <f t="shared" si="22"/>
        <v>0</v>
      </c>
      <c r="O95" s="77" t="str">
        <f t="shared" si="23"/>
        <v/>
      </c>
      <c r="P95" s="86" t="str">
        <f t="shared" si="24"/>
        <v/>
      </c>
      <c r="R95" s="404"/>
      <c r="S95" s="403" t="str">
        <f t="shared" si="29"/>
        <v/>
      </c>
      <c r="T95" s="130" t="str">
        <f t="shared" si="25"/>
        <v/>
      </c>
      <c r="U95" s="70"/>
      <c r="V95" s="404"/>
      <c r="W95" s="70"/>
      <c r="X95" s="404"/>
      <c r="Z95" s="407" t="str">
        <f t="shared" si="30"/>
        <v/>
      </c>
      <c r="AA95" s="130" t="str">
        <f t="shared" si="26"/>
        <v/>
      </c>
      <c r="AB95" s="407" t="str">
        <f t="shared" si="27"/>
        <v/>
      </c>
      <c r="AC95" s="130" t="str">
        <f t="shared" si="28"/>
        <v/>
      </c>
      <c r="AD95" s="461"/>
    </row>
    <row r="96" spans="2:30" ht="13.5" hidden="1" outlineLevel="1" thickBot="1" x14ac:dyDescent="0.25">
      <c r="B96" s="514"/>
      <c r="C96" s="515"/>
      <c r="D96" s="515"/>
      <c r="E96" s="515"/>
      <c r="F96" s="515"/>
      <c r="G96" s="515"/>
      <c r="H96" s="515"/>
      <c r="I96" s="515"/>
      <c r="J96" s="48"/>
      <c r="K96" s="254"/>
      <c r="L96" s="429" t="s">
        <v>120</v>
      </c>
      <c r="M96" s="257" t="str">
        <f>IF(LEN($C$5)&lt;=1,
    "",
    IF(
        OR($C$5="Overige (zorg-)instellingen",$C$5="Onderneming"),
        IF(Basisgegevens!$C$5="Ja",
            IFERROR(
                INDEX(Hulpsheets!$AO$3:$AR$18,
                    MATCH($C$9,Hulpsheets!$AN$3:$AN$18,0),
                    MATCH($C$6,Hulpsheets!$AO$3:$AR$3,0)
                ),
                ""
            ),
            IFERROR(
                INDEX(Hulpsheets!$AH$3:$AK$18,
                    MATCH($C$9,Hulpsheets!$AG$3:$AG$18,0),
                    MATCH($C$6,Hulpsheets!$AH$3:$AK$3,0)
                ),
                ""
            )
        ),
        IF($L96="Niet-economische activiteit",
            100%,
            IF(Basisgegevens!$C$5="Ja",
                IFERROR(
                    INDEX(Hulpsheets!$AO$3:$AR$18,
                        MATCH($C$9,Hulpsheets!$AN$3:$AN$18,0),
                        MATCH($C$6,Hulpsheets!$AO$3:$AR$3,0)
                    ),
                    ""
                ),
                IFERROR(
                    INDEX(Hulpsheets!$AH$3:$AK$18,
                        MATCH($C$9,Hulpsheets!$AG$3:$AG$18,0),
                        MATCH($C$6,Hulpsheets!$AH$3:$AK$3,0)
                    ),
                    ""
                )
            )
        )
    )
)</f>
        <v/>
      </c>
      <c r="N96" s="397">
        <f t="shared" si="22"/>
        <v>0</v>
      </c>
      <c r="O96" s="77" t="str">
        <f t="shared" si="23"/>
        <v/>
      </c>
      <c r="P96" s="86" t="str">
        <f t="shared" si="24"/>
        <v/>
      </c>
      <c r="R96" s="404"/>
      <c r="S96" s="403" t="str">
        <f t="shared" si="29"/>
        <v/>
      </c>
      <c r="T96" s="130" t="str">
        <f t="shared" si="25"/>
        <v/>
      </c>
      <c r="U96" s="70"/>
      <c r="V96" s="404"/>
      <c r="W96" s="70"/>
      <c r="X96" s="404"/>
      <c r="Z96" s="407" t="str">
        <f t="shared" si="30"/>
        <v/>
      </c>
      <c r="AA96" s="130" t="str">
        <f t="shared" si="26"/>
        <v/>
      </c>
      <c r="AB96" s="407" t="str">
        <f t="shared" si="27"/>
        <v/>
      </c>
      <c r="AC96" s="130" t="str">
        <f t="shared" si="28"/>
        <v/>
      </c>
      <c r="AD96" s="461"/>
    </row>
    <row r="97" spans="1:30" ht="13.5" hidden="1" outlineLevel="1" collapsed="1" thickBot="1" x14ac:dyDescent="0.25">
      <c r="B97" s="527"/>
      <c r="C97" s="528"/>
      <c r="D97" s="528"/>
      <c r="E97" s="528"/>
      <c r="F97" s="528"/>
      <c r="G97" s="528"/>
      <c r="H97" s="528"/>
      <c r="I97" s="528"/>
      <c r="J97" s="109"/>
      <c r="K97" s="438"/>
      <c r="L97" s="428" t="s">
        <v>120</v>
      </c>
      <c r="M97" s="427" t="str">
        <f>IF(LEN($C$5)&lt;=1,
    "",
    IF(
        OR($C$5="Overige (zorg-)instellingen",$C$5="Onderneming"),
        IF(Basisgegevens!$C$5="Ja",
            IFERROR(
                INDEX(Hulpsheets!$AO$3:$AR$18,
                    MATCH($C$9,Hulpsheets!$AN$3:$AN$18,0),
                    MATCH($C$6,Hulpsheets!$AO$3:$AR$3,0)
                ),
                ""
            ),
            IFERROR(
                INDEX(Hulpsheets!$AH$3:$AK$18,
                    MATCH($C$9,Hulpsheets!$AG$3:$AG$18,0),
                    MATCH($C$6,Hulpsheets!$AH$3:$AK$3,0)
                ),
                ""
            )
        ),
        IF($L97="Niet-economische activiteit",
            100%,
            IF(Basisgegevens!$C$5="Ja",
                IFERROR(
                    INDEX(Hulpsheets!$AO$3:$AR$18,
                        MATCH($C$9,Hulpsheets!$AN$3:$AN$18,0),
                        MATCH($C$6,Hulpsheets!$AO$3:$AR$3,0)
                    ),
                    ""
                ),
                IFERROR(
                    INDEX(Hulpsheets!$AH$3:$AK$18,
                        MATCH($C$9,Hulpsheets!$AG$3:$AG$18,0),
                        MATCH($C$6,Hulpsheets!$AH$3:$AK$3,0)
                    ),
                    ""
                )
            )
        )
    )
)</f>
        <v/>
      </c>
      <c r="N97" s="397">
        <f t="shared" si="22"/>
        <v>0</v>
      </c>
      <c r="O97" s="87" t="str">
        <f t="shared" si="23"/>
        <v/>
      </c>
      <c r="P97" s="88" t="str">
        <f t="shared" si="24"/>
        <v/>
      </c>
      <c r="R97" s="405"/>
      <c r="S97" s="403" t="str">
        <f t="shared" si="29"/>
        <v/>
      </c>
      <c r="T97" s="365" t="str">
        <f t="shared" si="25"/>
        <v/>
      </c>
      <c r="U97" s="70"/>
      <c r="V97" s="405"/>
      <c r="W97" s="70"/>
      <c r="X97" s="405"/>
      <c r="Z97" s="407" t="str">
        <f t="shared" si="30"/>
        <v/>
      </c>
      <c r="AA97" s="130" t="str">
        <f t="shared" si="26"/>
        <v/>
      </c>
      <c r="AB97" s="407" t="str">
        <f t="shared" si="27"/>
        <v/>
      </c>
      <c r="AC97" s="365" t="str">
        <f t="shared" si="28"/>
        <v/>
      </c>
      <c r="AD97" s="461"/>
    </row>
    <row r="98" spans="1:30" ht="13.5" collapsed="1" thickBot="1" x14ac:dyDescent="0.25">
      <c r="B98" s="32"/>
      <c r="C98" s="32"/>
      <c r="D98" s="103"/>
      <c r="E98" s="110"/>
      <c r="F98" s="110"/>
      <c r="G98" s="111"/>
      <c r="H98" s="112"/>
      <c r="I98" s="29"/>
      <c r="J98" s="111"/>
      <c r="L98" s="418" t="s">
        <v>102</v>
      </c>
      <c r="M98" s="78"/>
      <c r="N98" s="101">
        <f>SUM(N73:N97)</f>
        <v>0</v>
      </c>
      <c r="O98" s="101">
        <f>SUM(O73:O97)</f>
        <v>0</v>
      </c>
      <c r="P98" s="101">
        <f>SUM(P73:P97)</f>
        <v>0</v>
      </c>
      <c r="Q98" s="29"/>
      <c r="R98" s="439">
        <f>SUM(R73:R97)</f>
        <v>0</v>
      </c>
      <c r="S98" s="102">
        <f>SUM(S73:S97)</f>
        <v>0</v>
      </c>
      <c r="T98" s="102">
        <f>SUM(T73:T97)</f>
        <v>0</v>
      </c>
      <c r="V98" s="364">
        <f>SUM(V73:V97)</f>
        <v>0</v>
      </c>
      <c r="W98" s="70"/>
      <c r="X98" s="364">
        <f>SUM(X73:X97)</f>
        <v>0</v>
      </c>
      <c r="Z98" s="364">
        <f>SUM(Z73:Z97)</f>
        <v>0</v>
      </c>
      <c r="AA98" s="364">
        <f>SUM(AA73:AA97)</f>
        <v>0</v>
      </c>
      <c r="AB98" s="364">
        <f>SUM(AB73:AB97)</f>
        <v>0</v>
      </c>
      <c r="AC98" s="364">
        <f>SUM(AC73:AC97)</f>
        <v>0</v>
      </c>
      <c r="AD98" s="462"/>
    </row>
    <row r="99" spans="1:30" ht="13.5" thickBot="1" x14ac:dyDescent="0.25">
      <c r="B99" s="32"/>
      <c r="C99" s="32"/>
      <c r="D99" s="103"/>
      <c r="E99" s="110"/>
      <c r="F99" s="110"/>
      <c r="G99" s="111"/>
      <c r="H99" s="112"/>
      <c r="I99" s="29"/>
      <c r="J99" s="111"/>
      <c r="U99" s="100"/>
      <c r="V99" s="100"/>
      <c r="W99" s="100"/>
      <c r="X99" s="100"/>
      <c r="Z99" s="100"/>
      <c r="AA99" s="100"/>
      <c r="AB99" s="100"/>
    </row>
    <row r="100" spans="1:30" ht="15" customHeight="1" thickBot="1" x14ac:dyDescent="0.25">
      <c r="B100" s="503" t="s">
        <v>244</v>
      </c>
      <c r="C100" s="503"/>
      <c r="D100" s="503"/>
      <c r="E100" s="503"/>
      <c r="F100" s="29"/>
      <c r="I100" s="29"/>
      <c r="P100" s="29"/>
      <c r="Q100" s="29"/>
      <c r="R100" s="406" t="s">
        <v>87</v>
      </c>
      <c r="S100" s="401"/>
      <c r="T100" s="402"/>
      <c r="U100" s="6"/>
      <c r="V100" s="498" t="s">
        <v>61</v>
      </c>
      <c r="W100" s="6"/>
      <c r="X100" s="498" t="s">
        <v>62</v>
      </c>
      <c r="Z100" s="401"/>
      <c r="AA100" s="402"/>
      <c r="AB100" s="412"/>
      <c r="AC100" s="413"/>
      <c r="AD100" s="463"/>
    </row>
    <row r="101" spans="1:30" ht="13.5" thickBot="1" x14ac:dyDescent="0.25">
      <c r="B101" s="106"/>
      <c r="C101" s="106"/>
      <c r="D101" s="107"/>
      <c r="E101" s="107"/>
      <c r="G101" s="107"/>
      <c r="H101" s="108"/>
      <c r="I101" s="95"/>
      <c r="J101" s="107"/>
      <c r="K101" s="107"/>
      <c r="L101" s="107"/>
      <c r="P101" s="29"/>
      <c r="Q101" s="29"/>
      <c r="R101" s="6"/>
      <c r="S101" s="6"/>
      <c r="T101" s="6"/>
      <c r="U101" s="6"/>
      <c r="V101" s="499"/>
      <c r="W101" s="6"/>
      <c r="X101" s="499"/>
      <c r="Z101" s="6"/>
      <c r="AA101" s="6"/>
      <c r="AB101" s="6"/>
      <c r="AC101" s="97"/>
      <c r="AD101" s="97"/>
    </row>
    <row r="102" spans="1:30" ht="39" customHeight="1" thickBot="1" x14ac:dyDescent="0.25">
      <c r="A102" s="117"/>
      <c r="B102" s="504" t="s">
        <v>109</v>
      </c>
      <c r="C102" s="505"/>
      <c r="D102" s="505"/>
      <c r="E102" s="240" t="s">
        <v>112</v>
      </c>
      <c r="F102" s="237" t="s">
        <v>113</v>
      </c>
      <c r="G102" s="240" t="s">
        <v>114</v>
      </c>
      <c r="H102" s="240" t="s">
        <v>115</v>
      </c>
      <c r="I102" s="240" t="s">
        <v>116</v>
      </c>
      <c r="J102" s="240" t="s">
        <v>117</v>
      </c>
      <c r="K102" s="240" t="s">
        <v>118</v>
      </c>
      <c r="L102" s="236" t="s">
        <v>235</v>
      </c>
      <c r="M102" s="143" t="s">
        <v>94</v>
      </c>
      <c r="N102" s="237" t="s">
        <v>119</v>
      </c>
      <c r="O102" s="237" t="s">
        <v>95</v>
      </c>
      <c r="P102" s="237" t="s">
        <v>96</v>
      </c>
      <c r="Q102" s="117"/>
      <c r="R102" s="239" t="s">
        <v>68</v>
      </c>
      <c r="S102" s="238" t="s">
        <v>97</v>
      </c>
      <c r="T102" s="238" t="s">
        <v>70</v>
      </c>
      <c r="U102" s="119"/>
      <c r="V102" s="239" t="s">
        <v>68</v>
      </c>
      <c r="W102" s="6"/>
      <c r="X102" s="239" t="s">
        <v>68</v>
      </c>
      <c r="Y102" s="117"/>
      <c r="Z102" s="238" t="s">
        <v>97</v>
      </c>
      <c r="AA102" s="238" t="s">
        <v>70</v>
      </c>
      <c r="AB102" s="238" t="s">
        <v>97</v>
      </c>
      <c r="AC102" s="238" t="s">
        <v>70</v>
      </c>
      <c r="AD102" s="118"/>
    </row>
    <row r="103" spans="1:30" x14ac:dyDescent="0.2">
      <c r="B103" s="516"/>
      <c r="C103" s="517"/>
      <c r="D103" s="517"/>
      <c r="E103" s="20"/>
      <c r="F103" s="141"/>
      <c r="G103" s="151" t="str">
        <f>IF(E103="","",IF($C$7&gt;12,IF(E103="computer",F103*Hulpsheets!$AX$4,F103*Hulpsheets!$AX$5),(IF(E103="computer",F103*Hulpsheets!$AX$4,F103*Hulpsheets!$AX$5)*$C$7/12)))</f>
        <v/>
      </c>
      <c r="H103" s="151" t="str">
        <f>IF(E103="","",IF($C$7&lt;13,0,IF($C$7&gt;24,IF(E103="computer",F103*Hulpsheets!$AY$4,F103*Hulpsheets!$AY$5),IF(E103="computer",F103*Hulpsheets!$AY$4,F103*Hulpsheets!$AY$5)*($C$7-12)/12)))</f>
        <v/>
      </c>
      <c r="I103" s="151" t="str">
        <f>IF(E103="","",IF($C$7&lt;24,0,IF($C$7&gt;36,IF(E103="computer",F103*Hulpsheets!$AZ$4,F103*Hulpsheets!$AZ$5),IF(E103="computer",F103*Hulpsheets!$AZ$4,F103*Hulpsheets!$AZ$5)*($C$7-24)/12)))</f>
        <v/>
      </c>
      <c r="J103" s="151" t="str">
        <f>IF(E103="","",IF($C$7&lt;36,0,IF($C$7&gt;48,IF(E103="computer",F103*Hulpsheets!$BA$4,F103*Hulpsheets!$BA$5),IF(E103="computer",F103*Hulpsheets!$BA$4,F103*Hulpsheets!$BA$5)*($C$7-36)/12)))</f>
        <v/>
      </c>
      <c r="K103" s="151" t="str">
        <f>IF(E103="","",IF($C$7&lt;48,0,IF($C$7&gt;48,IF(E103="computer",F103*Hulpsheets!$BB$4,F103*Hulpsheets!$BB$5),IF(E103="computer",F103*Hulpsheets!$BB$4,F103*Hulpsheets!$BB$5)*($C$7-48)/12)))</f>
        <v/>
      </c>
      <c r="L103" s="429" t="s">
        <v>120</v>
      </c>
      <c r="M103" s="257" t="str">
        <f>IF(LEN($C$5)&lt;=1,
    "",
    IF(
        OR($C$5="Overige (zorg-)instellingen",$C$5="Onderneming"),
        IF(Basisgegevens!$C$5="Ja",
            IFERROR(
                INDEX(Hulpsheets!$AO$3:$AR$18,
                    MATCH($C$9,Hulpsheets!$AN$3:$AN$18,0),
                    MATCH($C$6,Hulpsheets!$AO$3:$AR$3,0)
                ),
                ""
            ),
            IFERROR(
                INDEX(Hulpsheets!$AH$3:$AK$18,
                    MATCH($C$9,Hulpsheets!$AG$3:$AG$18,0),
                    MATCH($C$6,Hulpsheets!$AH$3:$AK$3,0)
                ),
                ""
            )
        ),
        IF($L103="Niet-economische activiteit",
            100%,
            IF(Basisgegevens!$C$5="Ja",
                IFERROR(
                    INDEX(Hulpsheets!$AO$3:$AR$18,
                        MATCH($C$9,Hulpsheets!$AN$3:$AN$18,0),
                        MATCH($C$6,Hulpsheets!$AO$3:$AR$3,0)
                    ),
                    ""
                ),
                IFERROR(
                    INDEX(Hulpsheets!$AH$3:$AK$18,
                        MATCH($C$9,Hulpsheets!$AG$3:$AG$18,0),
                        MATCH($C$6,Hulpsheets!$AH$3:$AK$3,0)
                    ),
                    ""
                )
            )
        )
    )
)</f>
        <v/>
      </c>
      <c r="N103" s="397">
        <f t="shared" ref="N103:N127" si="31">SUM(G103:K103)</f>
        <v>0</v>
      </c>
      <c r="O103" s="82" t="str">
        <f t="shared" ref="O103:O127" si="32">IFERROR(N103*M103,"")</f>
        <v/>
      </c>
      <c r="P103" s="85" t="str">
        <f t="shared" ref="P103:P127" si="33">IFERROR(N103-O103,"")</f>
        <v/>
      </c>
      <c r="R103" s="404"/>
      <c r="S103" s="407" t="str">
        <f>IFERROR($R103*(1-$M103),"")</f>
        <v/>
      </c>
      <c r="T103" s="130" t="str">
        <f t="shared" ref="T103:T127" si="34">IFERROR(R103-S103,"")</f>
        <v/>
      </c>
      <c r="U103" s="80"/>
      <c r="V103" s="404"/>
      <c r="W103" s="70"/>
      <c r="X103" s="404"/>
      <c r="Z103" s="407" t="str">
        <f>IFERROR($V103*(1-$M103),"")</f>
        <v/>
      </c>
      <c r="AA103" s="130" t="str">
        <f t="shared" ref="AA103:AA127" si="35">IFERROR(V103-Z103,"")</f>
        <v/>
      </c>
      <c r="AB103" s="407" t="str">
        <f t="shared" ref="AB103:AB127" si="36">IFERROR($X103*(1-$M103),"")</f>
        <v/>
      </c>
      <c r="AC103" s="130" t="str">
        <f t="shared" ref="AC103:AC127" si="37">IFERROR(X103-AB103,"")</f>
        <v/>
      </c>
      <c r="AD103" s="461"/>
    </row>
    <row r="104" spans="1:30" x14ac:dyDescent="0.2">
      <c r="B104" s="514"/>
      <c r="C104" s="515"/>
      <c r="D104" s="515"/>
      <c r="E104" s="19"/>
      <c r="F104" s="141"/>
      <c r="G104" s="151" t="str">
        <f>IF(E104="","",IF($C$7&gt;12,IF(E104="computer",F104*Hulpsheets!$AX$4,F104*Hulpsheets!$AX$5),(IF(E104="computer",F104*Hulpsheets!$AX$4,F104*Hulpsheets!$AX$5)*$C$7/12)))</f>
        <v/>
      </c>
      <c r="H104" s="151" t="str">
        <f>IF(E104="","",IF($C$7&lt;13,0,IF($C$7&gt;24,IF(E104="computer",F104*Hulpsheets!$AY$4,F104*Hulpsheets!$AY$5),IF(E104="computer",F104*Hulpsheets!$AY$4,F104*Hulpsheets!$AY$5)*($C$7-12)/12)))</f>
        <v/>
      </c>
      <c r="I104" s="151" t="str">
        <f>IF(E104="","",IF($C$7&lt;24,0,IF($C$7&gt;36,IF(E104="computer",F104*Hulpsheets!$AZ$4,F104*Hulpsheets!$AZ$5),IF(E104="computer",F104*Hulpsheets!$AZ$4,F104*Hulpsheets!$AZ$5)*($C$7-24)/12)))</f>
        <v/>
      </c>
      <c r="J104" s="151" t="str">
        <f>IF(E104="","",IF($C$7&lt;36,0,IF($C$7&gt;48,IF(E104="computer",F104*Hulpsheets!$BA$4,F104*Hulpsheets!$BA$5),IF(E104="computer",F104*Hulpsheets!$BA$4,F104*Hulpsheets!$BA$5)*($C$7-36)/12)))</f>
        <v/>
      </c>
      <c r="K104" s="151" t="str">
        <f>IF(E104="","",IF($C$7&lt;48,0,IF($C$7&gt;48,IF(E104="computer",F104*Hulpsheets!$BB$4,F104*Hulpsheets!$BB$5),IF(E104="computer",F104*Hulpsheets!$BB$4,F104*Hulpsheets!$BB$5)*($C$7-48)/12)))</f>
        <v/>
      </c>
      <c r="L104" s="429" t="s">
        <v>120</v>
      </c>
      <c r="M104" s="257" t="str">
        <f>IF(LEN($C$5)&lt;=1,
    "",
    IF(
        OR($C$5="Overige (zorg-)instellingen",$C$5="Onderneming"),
        IF(Basisgegevens!$C$5="Ja",
            IFERROR(
                INDEX(Hulpsheets!$AO$3:$AR$18,
                    MATCH($C$9,Hulpsheets!$AN$3:$AN$18,0),
                    MATCH($C$6,Hulpsheets!$AO$3:$AR$3,0)
                ),
                ""
            ),
            IFERROR(
                INDEX(Hulpsheets!$AH$3:$AK$18,
                    MATCH($C$9,Hulpsheets!$AG$3:$AG$18,0),
                    MATCH($C$6,Hulpsheets!$AH$3:$AK$3,0)
                ),
                ""
            )
        ),
        IF($L104="Niet-economische activiteit",
            100%,
            IF(Basisgegevens!$C$5="Ja",
                IFERROR(
                    INDEX(Hulpsheets!$AO$3:$AR$18,
                        MATCH($C$9,Hulpsheets!$AN$3:$AN$18,0),
                        MATCH($C$6,Hulpsheets!$AO$3:$AR$3,0)
                    ),
                    ""
                ),
                IFERROR(
                    INDEX(Hulpsheets!$AH$3:$AK$18,
                        MATCH($C$9,Hulpsheets!$AG$3:$AG$18,0),
                        MATCH($C$6,Hulpsheets!$AH$3:$AK$3,0)
                    ),
                    ""
                )
            )
        )
    )
)</f>
        <v/>
      </c>
      <c r="N104" s="397">
        <f t="shared" si="31"/>
        <v>0</v>
      </c>
      <c r="O104" s="77" t="str">
        <f t="shared" si="32"/>
        <v/>
      </c>
      <c r="P104" s="86" t="str">
        <f t="shared" si="33"/>
        <v/>
      </c>
      <c r="R104" s="404"/>
      <c r="S104" s="407" t="str">
        <f t="shared" ref="S104:S127" si="38">IFERROR($R104*(1-$M104),"")</f>
        <v/>
      </c>
      <c r="T104" s="130" t="str">
        <f t="shared" si="34"/>
        <v/>
      </c>
      <c r="U104" s="70"/>
      <c r="V104" s="404"/>
      <c r="W104" s="70"/>
      <c r="X104" s="404"/>
      <c r="Z104" s="407" t="str">
        <f t="shared" ref="Z104:Z127" si="39">IFERROR($V104*(1-$M104),"")</f>
        <v/>
      </c>
      <c r="AA104" s="130" t="str">
        <f t="shared" si="35"/>
        <v/>
      </c>
      <c r="AB104" s="407" t="str">
        <f t="shared" si="36"/>
        <v/>
      </c>
      <c r="AC104" s="130" t="str">
        <f t="shared" si="37"/>
        <v/>
      </c>
      <c r="AD104" s="461"/>
    </row>
    <row r="105" spans="1:30" x14ac:dyDescent="0.2">
      <c r="B105" s="514"/>
      <c r="C105" s="515"/>
      <c r="D105" s="515"/>
      <c r="E105" s="19"/>
      <c r="F105" s="141"/>
      <c r="G105" s="151" t="str">
        <f>IF(E105="","",IF($C$7&gt;12,IF(E105="computer",F105*Hulpsheets!$AX$4,F105*Hulpsheets!$AX$5),(IF(E105="computer",F105*Hulpsheets!$AX$4,F105*Hulpsheets!$AX$5)*$C$7/12)))</f>
        <v/>
      </c>
      <c r="H105" s="151" t="str">
        <f>IF(E105="","",IF($C$7&lt;13,0,IF($C$7&gt;24,IF(E105="computer",F105*Hulpsheets!$AY$4,F105*Hulpsheets!$AY$5),IF(E105="computer",F105*Hulpsheets!$AY$4,F105*Hulpsheets!$AY$5)*($C$7-12)/12)))</f>
        <v/>
      </c>
      <c r="I105" s="151" t="str">
        <f>IF(E105="","",IF($C$7&lt;24,0,IF($C$7&gt;36,IF(E105="computer",F105*Hulpsheets!$AZ$4,F105*Hulpsheets!$AZ$5),IF(E105="computer",F105*Hulpsheets!$AZ$4,F105*Hulpsheets!$AZ$5)*($C$7-24)/12)))</f>
        <v/>
      </c>
      <c r="J105" s="151" t="str">
        <f>IF(E105="","",IF($C$7&lt;36,0,IF($C$7&gt;48,IF(E105="computer",F105*Hulpsheets!$BA$4,F105*Hulpsheets!$BA$5),IF(E105="computer",F105*Hulpsheets!$BA$4,F105*Hulpsheets!$BA$5)*($C$7-36)/12)))</f>
        <v/>
      </c>
      <c r="K105" s="151" t="str">
        <f>IF(E105="","",IF($C$7&lt;48,0,IF($C$7&gt;48,IF(E105="computer",F105*Hulpsheets!$BB$4,F105*Hulpsheets!$BB$5),IF(E105="computer",F105*Hulpsheets!$BB$4,F105*Hulpsheets!$BB$5)*($C$7-48)/12)))</f>
        <v/>
      </c>
      <c r="L105" s="429" t="s">
        <v>120</v>
      </c>
      <c r="M105" s="257" t="str">
        <f>IF(LEN($C$5)&lt;=1,
    "",
    IF(
        OR($C$5="Overige (zorg-)instellingen",$C$5="Onderneming"),
        IF(Basisgegevens!$C$5="Ja",
            IFERROR(
                INDEX(Hulpsheets!$AO$3:$AR$18,
                    MATCH($C$9,Hulpsheets!$AN$3:$AN$18,0),
                    MATCH($C$6,Hulpsheets!$AO$3:$AR$3,0)
                ),
                ""
            ),
            IFERROR(
                INDEX(Hulpsheets!$AH$3:$AK$18,
                    MATCH($C$9,Hulpsheets!$AG$3:$AG$18,0),
                    MATCH($C$6,Hulpsheets!$AH$3:$AK$3,0)
                ),
                ""
            )
        ),
        IF($L105="Niet-economische activiteit",
            100%,
            IF(Basisgegevens!$C$5="Ja",
                IFERROR(
                    INDEX(Hulpsheets!$AO$3:$AR$18,
                        MATCH($C$9,Hulpsheets!$AN$3:$AN$18,0),
                        MATCH($C$6,Hulpsheets!$AO$3:$AR$3,0)
                    ),
                    ""
                ),
                IFERROR(
                    INDEX(Hulpsheets!$AH$3:$AK$18,
                        MATCH($C$9,Hulpsheets!$AG$3:$AG$18,0),
                        MATCH($C$6,Hulpsheets!$AH$3:$AK$3,0)
                    ),
                    ""
                )
            )
        )
    )
)</f>
        <v/>
      </c>
      <c r="N105" s="397">
        <f t="shared" si="31"/>
        <v>0</v>
      </c>
      <c r="O105" s="77" t="str">
        <f t="shared" si="32"/>
        <v/>
      </c>
      <c r="P105" s="86" t="str">
        <f t="shared" si="33"/>
        <v/>
      </c>
      <c r="R105" s="404"/>
      <c r="S105" s="407" t="str">
        <f t="shared" si="38"/>
        <v/>
      </c>
      <c r="T105" s="130" t="str">
        <f t="shared" si="34"/>
        <v/>
      </c>
      <c r="U105" s="70"/>
      <c r="V105" s="404"/>
      <c r="W105" s="70"/>
      <c r="X105" s="404"/>
      <c r="Z105" s="407" t="str">
        <f t="shared" si="39"/>
        <v/>
      </c>
      <c r="AA105" s="130" t="str">
        <f t="shared" si="35"/>
        <v/>
      </c>
      <c r="AB105" s="407" t="str">
        <f t="shared" si="36"/>
        <v/>
      </c>
      <c r="AC105" s="130" t="str">
        <f t="shared" si="37"/>
        <v/>
      </c>
      <c r="AD105" s="461"/>
    </row>
    <row r="106" spans="1:30" x14ac:dyDescent="0.2">
      <c r="B106" s="514"/>
      <c r="C106" s="515"/>
      <c r="D106" s="515"/>
      <c r="E106" s="19"/>
      <c r="F106" s="141"/>
      <c r="G106" s="151" t="str">
        <f>IF(E106="","",IF($C$7&gt;12,IF(E106="computer",F106*Hulpsheets!$AX$4,F106*Hulpsheets!$AX$5),(IF(E106="computer",F106*Hulpsheets!$AX$4,F106*Hulpsheets!$AX$5)*$C$7/12)))</f>
        <v/>
      </c>
      <c r="H106" s="151" t="str">
        <f>IF(E106="","",IF($C$7&lt;13,0,IF($C$7&gt;24,IF(E106="computer",F106*Hulpsheets!$AY$4,F106*Hulpsheets!$AY$5),IF(E106="computer",F106*Hulpsheets!$AY$4,F106*Hulpsheets!$AY$5)*($C$7-12)/12)))</f>
        <v/>
      </c>
      <c r="I106" s="151" t="str">
        <f>IF(E106="","",IF($C$7&lt;24,0,IF($C$7&gt;36,IF(E106="computer",F106*Hulpsheets!$AZ$4,F106*Hulpsheets!$AZ$5),IF(E106="computer",F106*Hulpsheets!$AZ$4,F106*Hulpsheets!$AZ$5)*($C$7-24)/12)))</f>
        <v/>
      </c>
      <c r="J106" s="151" t="str">
        <f>IF(E106="","",IF($C$7&lt;36,0,IF($C$7&gt;48,IF(E106="computer",F106*Hulpsheets!$BA$4,F106*Hulpsheets!$BA$5),IF(E106="computer",F106*Hulpsheets!$BA$4,F106*Hulpsheets!$BA$5)*($C$7-36)/12)))</f>
        <v/>
      </c>
      <c r="K106" s="151" t="str">
        <f>IF(E106="","",IF($C$7&lt;48,0,IF($C$7&gt;48,IF(E106="computer",F106*Hulpsheets!$BB$4,F106*Hulpsheets!$BB$5),IF(E106="computer",F106*Hulpsheets!$BB$4,F106*Hulpsheets!$BB$5)*($C$7-48)/12)))</f>
        <v/>
      </c>
      <c r="L106" s="429" t="s">
        <v>120</v>
      </c>
      <c r="M106" s="257" t="str">
        <f>IF(LEN($C$5)&lt;=1,
    "",
    IF(
        OR($C$5="Overige (zorg-)instellingen",$C$5="Onderneming"),
        IF(Basisgegevens!$C$5="Ja",
            IFERROR(
                INDEX(Hulpsheets!$AO$3:$AR$18,
                    MATCH($C$9,Hulpsheets!$AN$3:$AN$18,0),
                    MATCH($C$6,Hulpsheets!$AO$3:$AR$3,0)
                ),
                ""
            ),
            IFERROR(
                INDEX(Hulpsheets!$AH$3:$AK$18,
                    MATCH($C$9,Hulpsheets!$AG$3:$AG$18,0),
                    MATCH($C$6,Hulpsheets!$AH$3:$AK$3,0)
                ),
                ""
            )
        ),
        IF($L106="Niet-economische activiteit",
            100%,
            IF(Basisgegevens!$C$5="Ja",
                IFERROR(
                    INDEX(Hulpsheets!$AO$3:$AR$18,
                        MATCH($C$9,Hulpsheets!$AN$3:$AN$18,0),
                        MATCH($C$6,Hulpsheets!$AO$3:$AR$3,0)
                    ),
                    ""
                ),
                IFERROR(
                    INDEX(Hulpsheets!$AH$3:$AK$18,
                        MATCH($C$9,Hulpsheets!$AG$3:$AG$18,0),
                        MATCH($C$6,Hulpsheets!$AH$3:$AK$3,0)
                    ),
                    ""
                )
            )
        )
    )
)</f>
        <v/>
      </c>
      <c r="N106" s="397">
        <f t="shared" si="31"/>
        <v>0</v>
      </c>
      <c r="O106" s="77" t="str">
        <f t="shared" si="32"/>
        <v/>
      </c>
      <c r="P106" s="86" t="str">
        <f t="shared" si="33"/>
        <v/>
      </c>
      <c r="R106" s="404"/>
      <c r="S106" s="407" t="str">
        <f t="shared" si="38"/>
        <v/>
      </c>
      <c r="T106" s="130" t="str">
        <f t="shared" si="34"/>
        <v/>
      </c>
      <c r="U106" s="70"/>
      <c r="V106" s="404"/>
      <c r="W106" s="70"/>
      <c r="X106" s="404"/>
      <c r="Z106" s="407" t="str">
        <f t="shared" si="39"/>
        <v/>
      </c>
      <c r="AA106" s="130" t="str">
        <f t="shared" si="35"/>
        <v/>
      </c>
      <c r="AB106" s="407" t="str">
        <f t="shared" si="36"/>
        <v/>
      </c>
      <c r="AC106" s="130" t="str">
        <f t="shared" si="37"/>
        <v/>
      </c>
      <c r="AD106" s="461"/>
    </row>
    <row r="107" spans="1:30" x14ac:dyDescent="0.2">
      <c r="B107" s="514"/>
      <c r="C107" s="515"/>
      <c r="D107" s="515"/>
      <c r="E107" s="19"/>
      <c r="F107" s="141"/>
      <c r="G107" s="151" t="str">
        <f>IF(E107="","",IF($C$7&gt;12,IF(E107="computer",F107*Hulpsheets!$AX$4,F107*Hulpsheets!$AX$5),(IF(E107="computer",F107*Hulpsheets!$AX$4,F107*Hulpsheets!$AX$5)*$C$7/12)))</f>
        <v/>
      </c>
      <c r="H107" s="151" t="str">
        <f>IF(E107="","",IF($C$7&lt;13,0,IF($C$7&gt;24,IF(E107="computer",F107*Hulpsheets!$AY$4,F107*Hulpsheets!$AY$5),IF(E107="computer",F107*Hulpsheets!$AY$4,F107*Hulpsheets!$AY$5)*($C$7-12)/12)))</f>
        <v/>
      </c>
      <c r="I107" s="151" t="str">
        <f>IF(E107="","",IF($C$7&lt;24,0,IF($C$7&gt;36,IF(E107="computer",F107*Hulpsheets!$AZ$4,F107*Hulpsheets!$AZ$5),IF(E107="computer",F107*Hulpsheets!$AZ$4,F107*Hulpsheets!$AZ$5)*($C$7-24)/12)))</f>
        <v/>
      </c>
      <c r="J107" s="151" t="str">
        <f>IF(E107="","",IF($C$7&lt;36,0,IF($C$7&gt;48,IF(E107="computer",F107*Hulpsheets!$BA$4,F107*Hulpsheets!$BA$5),IF(E107="computer",F107*Hulpsheets!$BA$4,F107*Hulpsheets!$BA$5)*($C$7-36)/12)))</f>
        <v/>
      </c>
      <c r="K107" s="151" t="str">
        <f>IF(E107="","",IF($C$7&lt;48,0,IF($C$7&gt;48,IF(E107="computer",F107*Hulpsheets!$BB$4,F107*Hulpsheets!$BB$5),IF(E107="computer",F107*Hulpsheets!$BB$4,F107*Hulpsheets!$BB$5)*($C$7-48)/12)))</f>
        <v/>
      </c>
      <c r="L107" s="429" t="s">
        <v>120</v>
      </c>
      <c r="M107" s="257" t="str">
        <f>IF(LEN($C$5)&lt;=1,
    "",
    IF(
        OR($C$5="Overige (zorg-)instellingen",$C$5="Onderneming"),
        IF(Basisgegevens!$C$5="Ja",
            IFERROR(
                INDEX(Hulpsheets!$AO$3:$AR$18,
                    MATCH($C$9,Hulpsheets!$AN$3:$AN$18,0),
                    MATCH($C$6,Hulpsheets!$AO$3:$AR$3,0)
                ),
                ""
            ),
            IFERROR(
                INDEX(Hulpsheets!$AH$3:$AK$18,
                    MATCH($C$9,Hulpsheets!$AG$3:$AG$18,0),
                    MATCH($C$6,Hulpsheets!$AH$3:$AK$3,0)
                ),
                ""
            )
        ),
        IF($L107="Niet-economische activiteit",
            100%,
            IF(Basisgegevens!$C$5="Ja",
                IFERROR(
                    INDEX(Hulpsheets!$AO$3:$AR$18,
                        MATCH($C$9,Hulpsheets!$AN$3:$AN$18,0),
                        MATCH($C$6,Hulpsheets!$AO$3:$AR$3,0)
                    ),
                    ""
                ),
                IFERROR(
                    INDEX(Hulpsheets!$AH$3:$AK$18,
                        MATCH($C$9,Hulpsheets!$AG$3:$AG$18,0),
                        MATCH($C$6,Hulpsheets!$AH$3:$AK$3,0)
                    ),
                    ""
                )
            )
        )
    )
)</f>
        <v/>
      </c>
      <c r="N107" s="397">
        <f t="shared" si="31"/>
        <v>0</v>
      </c>
      <c r="O107" s="77" t="str">
        <f t="shared" si="32"/>
        <v/>
      </c>
      <c r="P107" s="86" t="str">
        <f t="shared" si="33"/>
        <v/>
      </c>
      <c r="R107" s="404"/>
      <c r="S107" s="407" t="str">
        <f t="shared" si="38"/>
        <v/>
      </c>
      <c r="T107" s="130" t="str">
        <f t="shared" si="34"/>
        <v/>
      </c>
      <c r="U107" s="70"/>
      <c r="V107" s="404"/>
      <c r="W107" s="70"/>
      <c r="X107" s="404"/>
      <c r="Z107" s="407" t="str">
        <f t="shared" si="39"/>
        <v/>
      </c>
      <c r="AA107" s="130" t="str">
        <f t="shared" si="35"/>
        <v/>
      </c>
      <c r="AB107" s="407" t="str">
        <f t="shared" si="36"/>
        <v/>
      </c>
      <c r="AC107" s="130" t="str">
        <f t="shared" si="37"/>
        <v/>
      </c>
      <c r="AD107" s="461"/>
    </row>
    <row r="108" spans="1:30" x14ac:dyDescent="0.2">
      <c r="B108" s="514"/>
      <c r="C108" s="515"/>
      <c r="D108" s="515"/>
      <c r="E108" s="19"/>
      <c r="F108" s="141"/>
      <c r="G108" s="151" t="str">
        <f>IF(E108="","",IF($C$7&gt;12,IF(E108="computer",F108*Hulpsheets!$AX$4,F108*Hulpsheets!$AX$5),(IF(E108="computer",F108*Hulpsheets!$AX$4,F108*Hulpsheets!$AX$5)*$C$7/12)))</f>
        <v/>
      </c>
      <c r="H108" s="151" t="str">
        <f>IF(E108="","",IF($C$7&lt;13,0,IF($C$7&gt;24,IF(E108="computer",F108*Hulpsheets!$AY$4,F108*Hulpsheets!$AY$5),IF(E108="computer",F108*Hulpsheets!$AY$4,F108*Hulpsheets!$AY$5)*($C$7-12)/12)))</f>
        <v/>
      </c>
      <c r="I108" s="151" t="str">
        <f>IF(E108="","",IF($C$7&lt;24,0,IF($C$7&gt;36,IF(E108="computer",F108*Hulpsheets!$AZ$4,F108*Hulpsheets!$AZ$5),IF(E108="computer",F108*Hulpsheets!$AZ$4,F108*Hulpsheets!$AZ$5)*($C$7-24)/12)))</f>
        <v/>
      </c>
      <c r="J108" s="151" t="str">
        <f>IF(E108="","",IF($C$7&lt;36,0,IF($C$7&gt;48,IF(E108="computer",F108*Hulpsheets!$BA$4,F108*Hulpsheets!$BA$5),IF(E108="computer",F108*Hulpsheets!$BA$4,F108*Hulpsheets!$BA$5)*($C$7-36)/12)))</f>
        <v/>
      </c>
      <c r="K108" s="151" t="str">
        <f>IF(E108="","",IF($C$7&lt;48,0,IF($C$7&gt;48,IF(E108="computer",F108*Hulpsheets!$BB$4,F108*Hulpsheets!$BB$5),IF(E108="computer",F108*Hulpsheets!$BB$4,F108*Hulpsheets!$BB$5)*($C$7-48)/12)))</f>
        <v/>
      </c>
      <c r="L108" s="429" t="s">
        <v>120</v>
      </c>
      <c r="M108" s="257" t="str">
        <f>IF(LEN($C$5)&lt;=1,
    "",
    IF(
        OR($C$5="Overige (zorg-)instellingen",$C$5="Onderneming"),
        IF(Basisgegevens!$C$5="Ja",
            IFERROR(
                INDEX(Hulpsheets!$AO$3:$AR$18,
                    MATCH($C$9,Hulpsheets!$AN$3:$AN$18,0),
                    MATCH($C$6,Hulpsheets!$AO$3:$AR$3,0)
                ),
                ""
            ),
            IFERROR(
                INDEX(Hulpsheets!$AH$3:$AK$18,
                    MATCH($C$9,Hulpsheets!$AG$3:$AG$18,0),
                    MATCH($C$6,Hulpsheets!$AH$3:$AK$3,0)
                ),
                ""
            )
        ),
        IF($L108="Niet-economische activiteit",
            100%,
            IF(Basisgegevens!$C$5="Ja",
                IFERROR(
                    INDEX(Hulpsheets!$AO$3:$AR$18,
                        MATCH($C$9,Hulpsheets!$AN$3:$AN$18,0),
                        MATCH($C$6,Hulpsheets!$AO$3:$AR$3,0)
                    ),
                    ""
                ),
                IFERROR(
                    INDEX(Hulpsheets!$AH$3:$AK$18,
                        MATCH($C$9,Hulpsheets!$AG$3:$AG$18,0),
                        MATCH($C$6,Hulpsheets!$AH$3:$AK$3,0)
                    ),
                    ""
                )
            )
        )
    )
)</f>
        <v/>
      </c>
      <c r="N108" s="397">
        <f t="shared" si="31"/>
        <v>0</v>
      </c>
      <c r="O108" s="77" t="str">
        <f t="shared" si="32"/>
        <v/>
      </c>
      <c r="P108" s="86" t="str">
        <f t="shared" si="33"/>
        <v/>
      </c>
      <c r="R108" s="404"/>
      <c r="S108" s="407" t="str">
        <f t="shared" si="38"/>
        <v/>
      </c>
      <c r="T108" s="130" t="str">
        <f t="shared" si="34"/>
        <v/>
      </c>
      <c r="U108" s="70"/>
      <c r="V108" s="404"/>
      <c r="W108" s="70"/>
      <c r="X108" s="404"/>
      <c r="Z108" s="407" t="str">
        <f t="shared" si="39"/>
        <v/>
      </c>
      <c r="AA108" s="130" t="str">
        <f t="shared" si="35"/>
        <v/>
      </c>
      <c r="AB108" s="407" t="str">
        <f t="shared" si="36"/>
        <v/>
      </c>
      <c r="AC108" s="130" t="str">
        <f t="shared" si="37"/>
        <v/>
      </c>
      <c r="AD108" s="461"/>
    </row>
    <row r="109" spans="1:30" x14ac:dyDescent="0.2">
      <c r="B109" s="514"/>
      <c r="C109" s="515"/>
      <c r="D109" s="515"/>
      <c r="E109" s="19"/>
      <c r="F109" s="141"/>
      <c r="G109" s="151" t="str">
        <f>IF(E109="","",IF($C$7&gt;12,IF(E109="computer",F109*Hulpsheets!$AX$4,F109*Hulpsheets!$AX$5),(IF(E109="computer",F109*Hulpsheets!$AX$4,F109*Hulpsheets!$AX$5)*$C$7/12)))</f>
        <v/>
      </c>
      <c r="H109" s="151" t="str">
        <f>IF(E109="","",IF($C$7&lt;13,0,IF($C$7&gt;24,IF(E109="computer",F109*Hulpsheets!$AY$4,F109*Hulpsheets!$AY$5),IF(E109="computer",F109*Hulpsheets!$AY$4,F109*Hulpsheets!$AY$5)*($C$7-12)/12)))</f>
        <v/>
      </c>
      <c r="I109" s="151" t="str">
        <f>IF(E109="","",IF($C$7&lt;24,0,IF($C$7&gt;36,IF(E109="computer",F109*Hulpsheets!$AZ$4,F109*Hulpsheets!$AZ$5),IF(E109="computer",F109*Hulpsheets!$AZ$4,F109*Hulpsheets!$AZ$5)*($C$7-24)/12)))</f>
        <v/>
      </c>
      <c r="J109" s="151" t="str">
        <f>IF(E109="","",IF($C$7&lt;36,0,IF($C$7&gt;48,IF(E109="computer",F109*Hulpsheets!$BA$4,F109*Hulpsheets!$BA$5),IF(E109="computer",F109*Hulpsheets!$BA$4,F109*Hulpsheets!$BA$5)*($C$7-36)/12)))</f>
        <v/>
      </c>
      <c r="K109" s="151" t="str">
        <f>IF(E109="","",IF($C$7&lt;48,0,IF($C$7&gt;48,IF(E109="computer",F109*Hulpsheets!$BB$4,F109*Hulpsheets!$BB$5),IF(E109="computer",F109*Hulpsheets!$BB$4,F109*Hulpsheets!$BB$5)*($C$7-48)/12)))</f>
        <v/>
      </c>
      <c r="L109" s="429" t="s">
        <v>120</v>
      </c>
      <c r="M109" s="257" t="str">
        <f>IF(LEN($C$5)&lt;=1,
    "",
    IF(
        OR($C$5="Overige (zorg-)instellingen",$C$5="Onderneming"),
        IF(Basisgegevens!$C$5="Ja",
            IFERROR(
                INDEX(Hulpsheets!$AO$3:$AR$18,
                    MATCH($C$9,Hulpsheets!$AN$3:$AN$18,0),
                    MATCH($C$6,Hulpsheets!$AO$3:$AR$3,0)
                ),
                ""
            ),
            IFERROR(
                INDEX(Hulpsheets!$AH$3:$AK$18,
                    MATCH($C$9,Hulpsheets!$AG$3:$AG$18,0),
                    MATCH($C$6,Hulpsheets!$AH$3:$AK$3,0)
                ),
                ""
            )
        ),
        IF($L109="Niet-economische activiteit",
            100%,
            IF(Basisgegevens!$C$5="Ja",
                IFERROR(
                    INDEX(Hulpsheets!$AO$3:$AR$18,
                        MATCH($C$9,Hulpsheets!$AN$3:$AN$18,0),
                        MATCH($C$6,Hulpsheets!$AO$3:$AR$3,0)
                    ),
                    ""
                ),
                IFERROR(
                    INDEX(Hulpsheets!$AH$3:$AK$18,
                        MATCH($C$9,Hulpsheets!$AG$3:$AG$18,0),
                        MATCH($C$6,Hulpsheets!$AH$3:$AK$3,0)
                    ),
                    ""
                )
            )
        )
    )
)</f>
        <v/>
      </c>
      <c r="N109" s="397">
        <f t="shared" si="31"/>
        <v>0</v>
      </c>
      <c r="O109" s="77" t="str">
        <f t="shared" si="32"/>
        <v/>
      </c>
      <c r="P109" s="86" t="str">
        <f t="shared" si="33"/>
        <v/>
      </c>
      <c r="R109" s="404"/>
      <c r="S109" s="407" t="str">
        <f t="shared" si="38"/>
        <v/>
      </c>
      <c r="T109" s="130" t="str">
        <f t="shared" si="34"/>
        <v/>
      </c>
      <c r="U109" s="70"/>
      <c r="V109" s="404"/>
      <c r="W109" s="70"/>
      <c r="X109" s="404"/>
      <c r="Z109" s="407" t="str">
        <f t="shared" si="39"/>
        <v/>
      </c>
      <c r="AA109" s="130" t="str">
        <f t="shared" si="35"/>
        <v/>
      </c>
      <c r="AB109" s="407" t="str">
        <f t="shared" si="36"/>
        <v/>
      </c>
      <c r="AC109" s="130" t="str">
        <f t="shared" si="37"/>
        <v/>
      </c>
      <c r="AD109" s="461"/>
    </row>
    <row r="110" spans="1:30" x14ac:dyDescent="0.2">
      <c r="B110" s="514"/>
      <c r="C110" s="515"/>
      <c r="D110" s="515"/>
      <c r="E110" s="19"/>
      <c r="F110" s="141"/>
      <c r="G110" s="151" t="str">
        <f>IF(E110="","",IF($C$7&gt;12,IF(E110="computer",F110*Hulpsheets!$AX$4,F110*Hulpsheets!$AX$5),(IF(E110="computer",F110*Hulpsheets!$AX$4,F110*Hulpsheets!$AX$5)*$C$7/12)))</f>
        <v/>
      </c>
      <c r="H110" s="151" t="str">
        <f>IF(E110="","",IF($C$7&lt;13,0,IF($C$7&gt;24,IF(E110="computer",F110*Hulpsheets!$AY$4,F110*Hulpsheets!$AY$5),IF(E110="computer",F110*Hulpsheets!$AY$4,F110*Hulpsheets!$AY$5)*($C$7-12)/12)))</f>
        <v/>
      </c>
      <c r="I110" s="151" t="str">
        <f>IF(E110="","",IF($C$7&lt;24,0,IF($C$7&gt;36,IF(E110="computer",F110*Hulpsheets!$AZ$4,F110*Hulpsheets!$AZ$5),IF(E110="computer",F110*Hulpsheets!$AZ$4,F110*Hulpsheets!$AZ$5)*($C$7-24)/12)))</f>
        <v/>
      </c>
      <c r="J110" s="151" t="str">
        <f>IF(E110="","",IF($C$7&lt;36,0,IF($C$7&gt;48,IF(E110="computer",F110*Hulpsheets!$BA$4,F110*Hulpsheets!$BA$5),IF(E110="computer",F110*Hulpsheets!$BA$4,F110*Hulpsheets!$BA$5)*($C$7-36)/12)))</f>
        <v/>
      </c>
      <c r="K110" s="151" t="str">
        <f>IF(E110="","",IF($C$7&lt;48,0,IF($C$7&gt;48,IF(E110="computer",F110*Hulpsheets!$BB$4,F110*Hulpsheets!$BB$5),IF(E110="computer",F110*Hulpsheets!$BB$4,F110*Hulpsheets!$BB$5)*($C$7-48)/12)))</f>
        <v/>
      </c>
      <c r="L110" s="429" t="s">
        <v>120</v>
      </c>
      <c r="M110" s="257" t="str">
        <f>IF(LEN($C$5)&lt;=1,
    "",
    IF(
        OR($C$5="Overige (zorg-)instellingen",$C$5="Onderneming"),
        IF(Basisgegevens!$C$5="Ja",
            IFERROR(
                INDEX(Hulpsheets!$AO$3:$AR$18,
                    MATCH($C$9,Hulpsheets!$AN$3:$AN$18,0),
                    MATCH($C$6,Hulpsheets!$AO$3:$AR$3,0)
                ),
                ""
            ),
            IFERROR(
                INDEX(Hulpsheets!$AH$3:$AK$18,
                    MATCH($C$9,Hulpsheets!$AG$3:$AG$18,0),
                    MATCH($C$6,Hulpsheets!$AH$3:$AK$3,0)
                ),
                ""
            )
        ),
        IF($L110="Niet-economische activiteit",
            100%,
            IF(Basisgegevens!$C$5="Ja",
                IFERROR(
                    INDEX(Hulpsheets!$AO$3:$AR$18,
                        MATCH($C$9,Hulpsheets!$AN$3:$AN$18,0),
                        MATCH($C$6,Hulpsheets!$AO$3:$AR$3,0)
                    ),
                    ""
                ),
                IFERROR(
                    INDEX(Hulpsheets!$AH$3:$AK$18,
                        MATCH($C$9,Hulpsheets!$AG$3:$AG$18,0),
                        MATCH($C$6,Hulpsheets!$AH$3:$AK$3,0)
                    ),
                    ""
                )
            )
        )
    )
)</f>
        <v/>
      </c>
      <c r="N110" s="397">
        <f t="shared" si="31"/>
        <v>0</v>
      </c>
      <c r="O110" s="77" t="str">
        <f t="shared" si="32"/>
        <v/>
      </c>
      <c r="P110" s="86" t="str">
        <f t="shared" si="33"/>
        <v/>
      </c>
      <c r="R110" s="404"/>
      <c r="S110" s="407" t="str">
        <f t="shared" si="38"/>
        <v/>
      </c>
      <c r="T110" s="130" t="str">
        <f t="shared" si="34"/>
        <v/>
      </c>
      <c r="U110" s="70"/>
      <c r="V110" s="404"/>
      <c r="W110" s="70"/>
      <c r="X110" s="404"/>
      <c r="Z110" s="407" t="str">
        <f t="shared" si="39"/>
        <v/>
      </c>
      <c r="AA110" s="130" t="str">
        <f t="shared" si="35"/>
        <v/>
      </c>
      <c r="AB110" s="407" t="str">
        <f t="shared" si="36"/>
        <v/>
      </c>
      <c r="AC110" s="130" t="str">
        <f t="shared" si="37"/>
        <v/>
      </c>
      <c r="AD110" s="461"/>
    </row>
    <row r="111" spans="1:30" x14ac:dyDescent="0.2">
      <c r="B111" s="514"/>
      <c r="C111" s="515"/>
      <c r="D111" s="515"/>
      <c r="E111" s="19"/>
      <c r="F111" s="141"/>
      <c r="G111" s="151" t="str">
        <f>IF(E111="","",IF($C$7&gt;12,IF(E111="computer",F111*Hulpsheets!$AX$4,F111*Hulpsheets!$AX$5),(IF(E111="computer",F111*Hulpsheets!$AX$4,F111*Hulpsheets!$AX$5)*$C$7/12)))</f>
        <v/>
      </c>
      <c r="H111" s="151" t="str">
        <f>IF(E111="","",IF($C$7&lt;13,0,IF($C$7&gt;24,IF(E111="computer",F111*Hulpsheets!$AY$4,F111*Hulpsheets!$AY$5),IF(E111="computer",F111*Hulpsheets!$AY$4,F111*Hulpsheets!$AY$5)*($C$7-12)/12)))</f>
        <v/>
      </c>
      <c r="I111" s="151" t="str">
        <f>IF(E111="","",IF($C$7&lt;24,0,IF($C$7&gt;36,IF(E111="computer",F111*Hulpsheets!$AZ$4,F111*Hulpsheets!$AZ$5),IF(E111="computer",F111*Hulpsheets!$AZ$4,F111*Hulpsheets!$AZ$5)*($C$7-24)/12)))</f>
        <v/>
      </c>
      <c r="J111" s="151" t="str">
        <f>IF(E111="","",IF($C$7&lt;36,0,IF($C$7&gt;48,IF(E111="computer",F111*Hulpsheets!$BA$4,F111*Hulpsheets!$BA$5),IF(E111="computer",F111*Hulpsheets!$BA$4,F111*Hulpsheets!$BA$5)*($C$7-36)/12)))</f>
        <v/>
      </c>
      <c r="K111" s="151" t="str">
        <f>IF(E111="","",IF($C$7&lt;48,0,IF($C$7&gt;48,IF(E111="computer",F111*Hulpsheets!$BB$4,F111*Hulpsheets!$BB$5),IF(E111="computer",F111*Hulpsheets!$BB$4,F111*Hulpsheets!$BB$5)*($C$7-48)/12)))</f>
        <v/>
      </c>
      <c r="L111" s="429" t="s">
        <v>120</v>
      </c>
      <c r="M111" s="257" t="str">
        <f>IF(LEN($C$5)&lt;=1,
    "",
    IF(
        OR($C$5="Overige (zorg-)instellingen",$C$5="Onderneming"),
        IF(Basisgegevens!$C$5="Ja",
            IFERROR(
                INDEX(Hulpsheets!$AO$3:$AR$18,
                    MATCH($C$9,Hulpsheets!$AN$3:$AN$18,0),
                    MATCH($C$6,Hulpsheets!$AO$3:$AR$3,0)
                ),
                ""
            ),
            IFERROR(
                INDEX(Hulpsheets!$AH$3:$AK$18,
                    MATCH($C$9,Hulpsheets!$AG$3:$AG$18,0),
                    MATCH($C$6,Hulpsheets!$AH$3:$AK$3,0)
                ),
                ""
            )
        ),
        IF($L111="Niet-economische activiteit",
            100%,
            IF(Basisgegevens!$C$5="Ja",
                IFERROR(
                    INDEX(Hulpsheets!$AO$3:$AR$18,
                        MATCH($C$9,Hulpsheets!$AN$3:$AN$18,0),
                        MATCH($C$6,Hulpsheets!$AO$3:$AR$3,0)
                    ),
                    ""
                ),
                IFERROR(
                    INDEX(Hulpsheets!$AH$3:$AK$18,
                        MATCH($C$9,Hulpsheets!$AG$3:$AG$18,0),
                        MATCH($C$6,Hulpsheets!$AH$3:$AK$3,0)
                    ),
                    ""
                )
            )
        )
    )
)</f>
        <v/>
      </c>
      <c r="N111" s="397">
        <f t="shared" si="31"/>
        <v>0</v>
      </c>
      <c r="O111" s="77" t="str">
        <f t="shared" si="32"/>
        <v/>
      </c>
      <c r="P111" s="86" t="str">
        <f t="shared" si="33"/>
        <v/>
      </c>
      <c r="R111" s="404"/>
      <c r="S111" s="407" t="str">
        <f t="shared" si="38"/>
        <v/>
      </c>
      <c r="T111" s="130" t="str">
        <f t="shared" si="34"/>
        <v/>
      </c>
      <c r="U111" s="70"/>
      <c r="V111" s="404"/>
      <c r="W111" s="70"/>
      <c r="X111" s="404"/>
      <c r="Z111" s="407" t="str">
        <f t="shared" si="39"/>
        <v/>
      </c>
      <c r="AA111" s="130" t="str">
        <f t="shared" si="35"/>
        <v/>
      </c>
      <c r="AB111" s="407" t="str">
        <f t="shared" si="36"/>
        <v/>
      </c>
      <c r="AC111" s="130" t="str">
        <f t="shared" si="37"/>
        <v/>
      </c>
      <c r="AD111" s="461"/>
    </row>
    <row r="112" spans="1:30" x14ac:dyDescent="0.2">
      <c r="B112" s="514"/>
      <c r="C112" s="515"/>
      <c r="D112" s="515"/>
      <c r="E112" s="19"/>
      <c r="F112" s="141"/>
      <c r="G112" s="151" t="str">
        <f>IF(E112="","",IF($C$7&gt;12,IF(E112="computer",F112*Hulpsheets!$AX$4,F112*Hulpsheets!$AX$5),(IF(E112="computer",F112*Hulpsheets!$AX$4,F112*Hulpsheets!$AX$5)*$C$7/12)))</f>
        <v/>
      </c>
      <c r="H112" s="151" t="str">
        <f>IF(E112="","",IF($C$7&lt;13,0,IF($C$7&gt;24,IF(E112="computer",F112*Hulpsheets!$AY$4,F112*Hulpsheets!$AY$5),IF(E112="computer",F112*Hulpsheets!$AY$4,F112*Hulpsheets!$AY$5)*($C$7-12)/12)))</f>
        <v/>
      </c>
      <c r="I112" s="151" t="str">
        <f>IF(E112="","",IF($C$7&lt;24,0,IF($C$7&gt;36,IF(E112="computer",F112*Hulpsheets!$AZ$4,F112*Hulpsheets!$AZ$5),IF(E112="computer",F112*Hulpsheets!$AZ$4,F112*Hulpsheets!$AZ$5)*($C$7-24)/12)))</f>
        <v/>
      </c>
      <c r="J112" s="151" t="str">
        <f>IF(E112="","",IF($C$7&lt;36,0,IF($C$7&gt;48,IF(E112="computer",F112*Hulpsheets!$BA$4,F112*Hulpsheets!$BA$5),IF(E112="computer",F112*Hulpsheets!$BA$4,F112*Hulpsheets!$BA$5)*($C$7-36)/12)))</f>
        <v/>
      </c>
      <c r="K112" s="151" t="str">
        <f>IF(E112="","",IF($C$7&lt;48,0,IF($C$7&gt;48,IF(E112="computer",F112*Hulpsheets!$BB$4,F112*Hulpsheets!$BB$5),IF(E112="computer",F112*Hulpsheets!$BB$4,F112*Hulpsheets!$BB$5)*($C$7-48)/12)))</f>
        <v/>
      </c>
      <c r="L112" s="429" t="s">
        <v>120</v>
      </c>
      <c r="M112" s="257" t="str">
        <f>IF(LEN($C$5)&lt;=1,
    "",
    IF(
        OR($C$5="Overige (zorg-)instellingen",$C$5="Onderneming"),
        IF(Basisgegevens!$C$5="Ja",
            IFERROR(
                INDEX(Hulpsheets!$AO$3:$AR$18,
                    MATCH($C$9,Hulpsheets!$AN$3:$AN$18,0),
                    MATCH($C$6,Hulpsheets!$AO$3:$AR$3,0)
                ),
                ""
            ),
            IFERROR(
                INDEX(Hulpsheets!$AH$3:$AK$18,
                    MATCH($C$9,Hulpsheets!$AG$3:$AG$18,0),
                    MATCH($C$6,Hulpsheets!$AH$3:$AK$3,0)
                ),
                ""
            )
        ),
        IF($L112="Niet-economische activiteit",
            100%,
            IF(Basisgegevens!$C$5="Ja",
                IFERROR(
                    INDEX(Hulpsheets!$AO$3:$AR$18,
                        MATCH($C$9,Hulpsheets!$AN$3:$AN$18,0),
                        MATCH($C$6,Hulpsheets!$AO$3:$AR$3,0)
                    ),
                    ""
                ),
                IFERROR(
                    INDEX(Hulpsheets!$AH$3:$AK$18,
                        MATCH($C$9,Hulpsheets!$AG$3:$AG$18,0),
                        MATCH($C$6,Hulpsheets!$AH$3:$AK$3,0)
                    ),
                    ""
                )
            )
        )
    )
)</f>
        <v/>
      </c>
      <c r="N112" s="397">
        <f t="shared" si="31"/>
        <v>0</v>
      </c>
      <c r="O112" s="77" t="str">
        <f t="shared" si="32"/>
        <v/>
      </c>
      <c r="P112" s="86" t="str">
        <f t="shared" si="33"/>
        <v/>
      </c>
      <c r="R112" s="404"/>
      <c r="S112" s="407" t="str">
        <f t="shared" si="38"/>
        <v/>
      </c>
      <c r="T112" s="130" t="str">
        <f t="shared" si="34"/>
        <v/>
      </c>
      <c r="U112" s="70"/>
      <c r="V112" s="404"/>
      <c r="W112" s="70"/>
      <c r="X112" s="404"/>
      <c r="Z112" s="407" t="str">
        <f t="shared" si="39"/>
        <v/>
      </c>
      <c r="AA112" s="130" t="str">
        <f t="shared" si="35"/>
        <v/>
      </c>
      <c r="AB112" s="407" t="str">
        <f t="shared" si="36"/>
        <v/>
      </c>
      <c r="AC112" s="130" t="str">
        <f t="shared" si="37"/>
        <v/>
      </c>
      <c r="AD112" s="461"/>
    </row>
    <row r="113" spans="2:30" x14ac:dyDescent="0.2">
      <c r="B113" s="514"/>
      <c r="C113" s="515"/>
      <c r="D113" s="515"/>
      <c r="E113" s="19"/>
      <c r="F113" s="141"/>
      <c r="G113" s="151" t="str">
        <f>IF(E113="","",IF($C$7&gt;12,IF(E113="computer",F113*Hulpsheets!$AX$4,F113*Hulpsheets!$AX$5),(IF(E113="computer",F113*Hulpsheets!$AX$4,F113*Hulpsheets!$AX$5)*$C$7/12)))</f>
        <v/>
      </c>
      <c r="H113" s="151" t="str">
        <f>IF(E113="","",IF($C$7&lt;13,0,IF($C$7&gt;24,IF(E113="computer",F113*Hulpsheets!$AY$4,F113*Hulpsheets!$AY$5),IF(E113="computer",F113*Hulpsheets!$AY$4,F113*Hulpsheets!$AY$5)*($C$7-12)/12)))</f>
        <v/>
      </c>
      <c r="I113" s="151" t="str">
        <f>IF(E113="","",IF($C$7&lt;24,0,IF($C$7&gt;36,IF(E113="computer",F113*Hulpsheets!$AZ$4,F113*Hulpsheets!$AZ$5),IF(E113="computer",F113*Hulpsheets!$AZ$4,F113*Hulpsheets!$AZ$5)*($C$7-24)/12)))</f>
        <v/>
      </c>
      <c r="J113" s="151" t="str">
        <f>IF(E113="","",IF($C$7&lt;36,0,IF($C$7&gt;48,IF(E113="computer",F113*Hulpsheets!$BA$4,F113*Hulpsheets!$BA$5),IF(E113="computer",F113*Hulpsheets!$BA$4,F113*Hulpsheets!$BA$5)*($C$7-36)/12)))</f>
        <v/>
      </c>
      <c r="K113" s="151" t="str">
        <f>IF(E113="","",IF($C$7&lt;48,0,IF($C$7&gt;48,IF(E113="computer",F113*Hulpsheets!$BB$4,F113*Hulpsheets!$BB$5),IF(E113="computer",F113*Hulpsheets!$BB$4,F113*Hulpsheets!$BB$5)*($C$7-48)/12)))</f>
        <v/>
      </c>
      <c r="L113" s="429" t="s">
        <v>120</v>
      </c>
      <c r="M113" s="257" t="str">
        <f>IF(LEN($C$5)&lt;=1,
    "",
    IF(
        OR($C$5="Overige (zorg-)instellingen",$C$5="Onderneming"),
        IF(Basisgegevens!$C$5="Ja",
            IFERROR(
                INDEX(Hulpsheets!$AO$3:$AR$18,
                    MATCH($C$9,Hulpsheets!$AN$3:$AN$18,0),
                    MATCH($C$6,Hulpsheets!$AO$3:$AR$3,0)
                ),
                ""
            ),
            IFERROR(
                INDEX(Hulpsheets!$AH$3:$AK$18,
                    MATCH($C$9,Hulpsheets!$AG$3:$AG$18,0),
                    MATCH($C$6,Hulpsheets!$AH$3:$AK$3,0)
                ),
                ""
            )
        ),
        IF($L113="Niet-economische activiteit",
            100%,
            IF(Basisgegevens!$C$5="Ja",
                IFERROR(
                    INDEX(Hulpsheets!$AO$3:$AR$18,
                        MATCH($C$9,Hulpsheets!$AN$3:$AN$18,0),
                        MATCH($C$6,Hulpsheets!$AO$3:$AR$3,0)
                    ),
                    ""
                ),
                IFERROR(
                    INDEX(Hulpsheets!$AH$3:$AK$18,
                        MATCH($C$9,Hulpsheets!$AG$3:$AG$18,0),
                        MATCH($C$6,Hulpsheets!$AH$3:$AK$3,0)
                    ),
                    ""
                )
            )
        )
    )
)</f>
        <v/>
      </c>
      <c r="N113" s="397">
        <f t="shared" si="31"/>
        <v>0</v>
      </c>
      <c r="O113" s="77" t="str">
        <f t="shared" si="32"/>
        <v/>
      </c>
      <c r="P113" s="86" t="str">
        <f t="shared" si="33"/>
        <v/>
      </c>
      <c r="R113" s="404"/>
      <c r="S113" s="407" t="str">
        <f t="shared" si="38"/>
        <v/>
      </c>
      <c r="T113" s="130" t="str">
        <f t="shared" si="34"/>
        <v/>
      </c>
      <c r="U113" s="70"/>
      <c r="V113" s="404"/>
      <c r="W113" s="70"/>
      <c r="X113" s="404"/>
      <c r="Z113" s="407" t="str">
        <f t="shared" si="39"/>
        <v/>
      </c>
      <c r="AA113" s="130" t="str">
        <f t="shared" si="35"/>
        <v/>
      </c>
      <c r="AB113" s="407" t="str">
        <f t="shared" si="36"/>
        <v/>
      </c>
      <c r="AC113" s="130" t="str">
        <f t="shared" si="37"/>
        <v/>
      </c>
      <c r="AD113" s="461"/>
    </row>
    <row r="114" spans="2:30" x14ac:dyDescent="0.2">
      <c r="B114" s="514"/>
      <c r="C114" s="515"/>
      <c r="D114" s="515"/>
      <c r="E114" s="19"/>
      <c r="F114" s="141"/>
      <c r="G114" s="151" t="str">
        <f>IF(E114="","",IF($C$7&gt;12,IF(E114="computer",F114*Hulpsheets!$AX$4,F114*Hulpsheets!$AX$5),(IF(E114="computer",F114*Hulpsheets!$AX$4,F114*Hulpsheets!$AX$5)*$C$7/12)))</f>
        <v/>
      </c>
      <c r="H114" s="151" t="str">
        <f>IF(E114="","",IF($C$7&lt;13,0,IF($C$7&gt;24,IF(E114="computer",F114*Hulpsheets!$AY$4,F114*Hulpsheets!$AY$5),IF(E114="computer",F114*Hulpsheets!$AY$4,F114*Hulpsheets!$AY$5)*($C$7-12)/12)))</f>
        <v/>
      </c>
      <c r="I114" s="151" t="str">
        <f>IF(E114="","",IF($C$7&lt;24,0,IF($C$7&gt;36,IF(E114="computer",F114*Hulpsheets!$AZ$4,F114*Hulpsheets!$AZ$5),IF(E114="computer",F114*Hulpsheets!$AZ$4,F114*Hulpsheets!$AZ$5)*($C$7-24)/12)))</f>
        <v/>
      </c>
      <c r="J114" s="151" t="str">
        <f>IF(E114="","",IF($C$7&lt;36,0,IF($C$7&gt;48,IF(E114="computer",F114*Hulpsheets!$BA$4,F114*Hulpsheets!$BA$5),IF(E114="computer",F114*Hulpsheets!$BA$4,F114*Hulpsheets!$BA$5)*($C$7-36)/12)))</f>
        <v/>
      </c>
      <c r="K114" s="151" t="str">
        <f>IF(E114="","",IF($C$7&lt;48,0,IF($C$7&gt;48,IF(E114="computer",F114*Hulpsheets!$BB$4,F114*Hulpsheets!$BB$5),IF(E114="computer",F114*Hulpsheets!$BB$4,F114*Hulpsheets!$BB$5)*($C$7-48)/12)))</f>
        <v/>
      </c>
      <c r="L114" s="429" t="s">
        <v>120</v>
      </c>
      <c r="M114" s="257" t="str">
        <f>IF(LEN($C$5)&lt;=1,
    "",
    IF(
        OR($C$5="Overige (zorg-)instellingen",$C$5="Onderneming"),
        IF(Basisgegevens!$C$5="Ja",
            IFERROR(
                INDEX(Hulpsheets!$AO$3:$AR$18,
                    MATCH($C$9,Hulpsheets!$AN$3:$AN$18,0),
                    MATCH($C$6,Hulpsheets!$AO$3:$AR$3,0)
                ),
                ""
            ),
            IFERROR(
                INDEX(Hulpsheets!$AH$3:$AK$18,
                    MATCH($C$9,Hulpsheets!$AG$3:$AG$18,0),
                    MATCH($C$6,Hulpsheets!$AH$3:$AK$3,0)
                ),
                ""
            )
        ),
        IF($L114="Niet-economische activiteit",
            100%,
            IF(Basisgegevens!$C$5="Ja",
                IFERROR(
                    INDEX(Hulpsheets!$AO$3:$AR$18,
                        MATCH($C$9,Hulpsheets!$AN$3:$AN$18,0),
                        MATCH($C$6,Hulpsheets!$AO$3:$AR$3,0)
                    ),
                    ""
                ),
                IFERROR(
                    INDEX(Hulpsheets!$AH$3:$AK$18,
                        MATCH($C$9,Hulpsheets!$AG$3:$AG$18,0),
                        MATCH($C$6,Hulpsheets!$AH$3:$AK$3,0)
                    ),
                    ""
                )
            )
        )
    )
)</f>
        <v/>
      </c>
      <c r="N114" s="397">
        <f t="shared" si="31"/>
        <v>0</v>
      </c>
      <c r="O114" s="77" t="str">
        <f t="shared" si="32"/>
        <v/>
      </c>
      <c r="P114" s="86" t="str">
        <f t="shared" si="33"/>
        <v/>
      </c>
      <c r="R114" s="404"/>
      <c r="S114" s="407" t="str">
        <f t="shared" si="38"/>
        <v/>
      </c>
      <c r="T114" s="130" t="str">
        <f t="shared" si="34"/>
        <v/>
      </c>
      <c r="U114" s="70"/>
      <c r="V114" s="404"/>
      <c r="W114" s="70"/>
      <c r="X114" s="404"/>
      <c r="Z114" s="407" t="str">
        <f t="shared" si="39"/>
        <v/>
      </c>
      <c r="AA114" s="130" t="str">
        <f t="shared" si="35"/>
        <v/>
      </c>
      <c r="AB114" s="407" t="str">
        <f t="shared" si="36"/>
        <v/>
      </c>
      <c r="AC114" s="130" t="str">
        <f t="shared" si="37"/>
        <v/>
      </c>
      <c r="AD114" s="461"/>
    </row>
    <row r="115" spans="2:30" x14ac:dyDescent="0.2">
      <c r="B115" s="514"/>
      <c r="C115" s="515"/>
      <c r="D115" s="515"/>
      <c r="E115" s="19"/>
      <c r="F115" s="141"/>
      <c r="G115" s="151" t="str">
        <f>IF(E115="","",IF($C$7&gt;12,IF(E115="computer",F115*Hulpsheets!$AX$4,F115*Hulpsheets!$AX$5),(IF(E115="computer",F115*Hulpsheets!$AX$4,F115*Hulpsheets!$AX$5)*$C$7/12)))</f>
        <v/>
      </c>
      <c r="H115" s="151" t="str">
        <f>IF(E115="","",IF($C$7&lt;13,0,IF($C$7&gt;24,IF(E115="computer",F115*Hulpsheets!$AY$4,F115*Hulpsheets!$AY$5),IF(E115="computer",F115*Hulpsheets!$AY$4,F115*Hulpsheets!$AY$5)*($C$7-12)/12)))</f>
        <v/>
      </c>
      <c r="I115" s="151" t="str">
        <f>IF(E115="","",IF($C$7&lt;24,0,IF($C$7&gt;36,IF(E115="computer",F115*Hulpsheets!$AZ$4,F115*Hulpsheets!$AZ$5),IF(E115="computer",F115*Hulpsheets!$AZ$4,F115*Hulpsheets!$AZ$5)*($C$7-24)/12)))</f>
        <v/>
      </c>
      <c r="J115" s="151" t="str">
        <f>IF(E115="","",IF($C$7&lt;36,0,IF($C$7&gt;48,IF(E115="computer",F115*Hulpsheets!$BA$4,F115*Hulpsheets!$BA$5),IF(E115="computer",F115*Hulpsheets!$BA$4,F115*Hulpsheets!$BA$5)*($C$7-36)/12)))</f>
        <v/>
      </c>
      <c r="K115" s="151" t="str">
        <f>IF(E115="","",IF($C$7&lt;48,0,IF($C$7&gt;48,IF(E115="computer",F115*Hulpsheets!$BB$4,F115*Hulpsheets!$BB$5),IF(E115="computer",F115*Hulpsheets!$BB$4,F115*Hulpsheets!$BB$5)*($C$7-48)/12)))</f>
        <v/>
      </c>
      <c r="L115" s="429" t="s">
        <v>120</v>
      </c>
      <c r="M115" s="257" t="str">
        <f>IF(LEN($C$5)&lt;=1,
    "",
    IF(
        OR($C$5="Overige (zorg-)instellingen",$C$5="Onderneming"),
        IF(Basisgegevens!$C$5="Ja",
            IFERROR(
                INDEX(Hulpsheets!$AO$3:$AR$18,
                    MATCH($C$9,Hulpsheets!$AN$3:$AN$18,0),
                    MATCH($C$6,Hulpsheets!$AO$3:$AR$3,0)
                ),
                ""
            ),
            IFERROR(
                INDEX(Hulpsheets!$AH$3:$AK$18,
                    MATCH($C$9,Hulpsheets!$AG$3:$AG$18,0),
                    MATCH($C$6,Hulpsheets!$AH$3:$AK$3,0)
                ),
                ""
            )
        ),
        IF($L115="Niet-economische activiteit",
            100%,
            IF(Basisgegevens!$C$5="Ja",
                IFERROR(
                    INDEX(Hulpsheets!$AO$3:$AR$18,
                        MATCH($C$9,Hulpsheets!$AN$3:$AN$18,0),
                        MATCH($C$6,Hulpsheets!$AO$3:$AR$3,0)
                    ),
                    ""
                ),
                IFERROR(
                    INDEX(Hulpsheets!$AH$3:$AK$18,
                        MATCH($C$9,Hulpsheets!$AG$3:$AG$18,0),
                        MATCH($C$6,Hulpsheets!$AH$3:$AK$3,0)
                    ),
                    ""
                )
            )
        )
    )
)</f>
        <v/>
      </c>
      <c r="N115" s="397">
        <f t="shared" si="31"/>
        <v>0</v>
      </c>
      <c r="O115" s="77" t="str">
        <f t="shared" si="32"/>
        <v/>
      </c>
      <c r="P115" s="86" t="str">
        <f t="shared" si="33"/>
        <v/>
      </c>
      <c r="R115" s="404"/>
      <c r="S115" s="407" t="str">
        <f t="shared" si="38"/>
        <v/>
      </c>
      <c r="T115" s="130" t="str">
        <f t="shared" si="34"/>
        <v/>
      </c>
      <c r="U115" s="70"/>
      <c r="V115" s="404"/>
      <c r="W115" s="70"/>
      <c r="X115" s="404"/>
      <c r="Z115" s="407" t="str">
        <f t="shared" si="39"/>
        <v/>
      </c>
      <c r="AA115" s="130" t="str">
        <f t="shared" si="35"/>
        <v/>
      </c>
      <c r="AB115" s="407" t="str">
        <f t="shared" si="36"/>
        <v/>
      </c>
      <c r="AC115" s="130" t="str">
        <f t="shared" si="37"/>
        <v/>
      </c>
      <c r="AD115" s="461"/>
    </row>
    <row r="116" spans="2:30" x14ac:dyDescent="0.2">
      <c r="B116" s="514"/>
      <c r="C116" s="515"/>
      <c r="D116" s="515"/>
      <c r="E116" s="19"/>
      <c r="F116" s="141"/>
      <c r="G116" s="151" t="str">
        <f>IF(E116="","",IF($C$7&gt;12,IF(E116="computer",F116*Hulpsheets!$AX$4,F116*Hulpsheets!$AX$5),(IF(E116="computer",F116*Hulpsheets!$AX$4,F116*Hulpsheets!$AX$5)*$C$7/12)))</f>
        <v/>
      </c>
      <c r="H116" s="151" t="str">
        <f>IF(E116="","",IF($C$7&lt;13,0,IF($C$7&gt;24,IF(E116="computer",F116*Hulpsheets!$AY$4,F116*Hulpsheets!$AY$5),IF(E116="computer",F116*Hulpsheets!$AY$4,F116*Hulpsheets!$AY$5)*($C$7-12)/12)))</f>
        <v/>
      </c>
      <c r="I116" s="151" t="str">
        <f>IF(E116="","",IF($C$7&lt;24,0,IF($C$7&gt;36,IF(E116="computer",F116*Hulpsheets!$AZ$4,F116*Hulpsheets!$AZ$5),IF(E116="computer",F116*Hulpsheets!$AZ$4,F116*Hulpsheets!$AZ$5)*($C$7-24)/12)))</f>
        <v/>
      </c>
      <c r="J116" s="151" t="str">
        <f>IF(E116="","",IF($C$7&lt;36,0,IF($C$7&gt;48,IF(E116="computer",F116*Hulpsheets!$BA$4,F116*Hulpsheets!$BA$5),IF(E116="computer",F116*Hulpsheets!$BA$4,F116*Hulpsheets!$BA$5)*($C$7-36)/12)))</f>
        <v/>
      </c>
      <c r="K116" s="151" t="str">
        <f>IF(E116="","",IF($C$7&lt;48,0,IF($C$7&gt;48,IF(E116="computer",F116*Hulpsheets!$BB$4,F116*Hulpsheets!$BB$5),IF(E116="computer",F116*Hulpsheets!$BB$4,F116*Hulpsheets!$BB$5)*($C$7-48)/12)))</f>
        <v/>
      </c>
      <c r="L116" s="429" t="s">
        <v>120</v>
      </c>
      <c r="M116" s="257" t="str">
        <f>IF(LEN($C$5)&lt;=1,
    "",
    IF(
        OR($C$5="Overige (zorg-)instellingen",$C$5="Onderneming"),
        IF(Basisgegevens!$C$5="Ja",
            IFERROR(
                INDEX(Hulpsheets!$AO$3:$AR$18,
                    MATCH($C$9,Hulpsheets!$AN$3:$AN$18,0),
                    MATCH($C$6,Hulpsheets!$AO$3:$AR$3,0)
                ),
                ""
            ),
            IFERROR(
                INDEX(Hulpsheets!$AH$3:$AK$18,
                    MATCH($C$9,Hulpsheets!$AG$3:$AG$18,0),
                    MATCH($C$6,Hulpsheets!$AH$3:$AK$3,0)
                ),
                ""
            )
        ),
        IF($L116="Niet-economische activiteit",
            100%,
            IF(Basisgegevens!$C$5="Ja",
                IFERROR(
                    INDEX(Hulpsheets!$AO$3:$AR$18,
                        MATCH($C$9,Hulpsheets!$AN$3:$AN$18,0),
                        MATCH($C$6,Hulpsheets!$AO$3:$AR$3,0)
                    ),
                    ""
                ),
                IFERROR(
                    INDEX(Hulpsheets!$AH$3:$AK$18,
                        MATCH($C$9,Hulpsheets!$AG$3:$AG$18,0),
                        MATCH($C$6,Hulpsheets!$AH$3:$AK$3,0)
                    ),
                    ""
                )
            )
        )
    )
)</f>
        <v/>
      </c>
      <c r="N116" s="397">
        <f t="shared" si="31"/>
        <v>0</v>
      </c>
      <c r="O116" s="77" t="str">
        <f t="shared" si="32"/>
        <v/>
      </c>
      <c r="P116" s="86" t="str">
        <f t="shared" si="33"/>
        <v/>
      </c>
      <c r="R116" s="404"/>
      <c r="S116" s="407" t="str">
        <f t="shared" si="38"/>
        <v/>
      </c>
      <c r="T116" s="130" t="str">
        <f t="shared" si="34"/>
        <v/>
      </c>
      <c r="U116" s="70"/>
      <c r="V116" s="404"/>
      <c r="W116" s="70"/>
      <c r="X116" s="404"/>
      <c r="Z116" s="407" t="str">
        <f t="shared" si="39"/>
        <v/>
      </c>
      <c r="AA116" s="130" t="str">
        <f t="shared" si="35"/>
        <v/>
      </c>
      <c r="AB116" s="407" t="str">
        <f t="shared" si="36"/>
        <v/>
      </c>
      <c r="AC116" s="130" t="str">
        <f t="shared" si="37"/>
        <v/>
      </c>
      <c r="AD116" s="461"/>
    </row>
    <row r="117" spans="2:30" ht="13.5" thickBot="1" x14ac:dyDescent="0.25">
      <c r="B117" s="514"/>
      <c r="C117" s="515"/>
      <c r="D117" s="515"/>
      <c r="E117" s="19"/>
      <c r="F117" s="141"/>
      <c r="G117" s="151" t="str">
        <f>IF(E117="","",IF($C$7&gt;12,IF(E117="computer",F117*Hulpsheets!$AX$4,F117*Hulpsheets!$AX$5),(IF(E117="computer",F117*Hulpsheets!$AX$4,F117*Hulpsheets!$AX$5)*$C$7/12)))</f>
        <v/>
      </c>
      <c r="H117" s="151" t="str">
        <f>IF(E117="","",IF($C$7&lt;13,0,IF($C$7&gt;24,IF(E117="computer",F117*Hulpsheets!$AY$4,F117*Hulpsheets!$AY$5),IF(E117="computer",F117*Hulpsheets!$AY$4,F117*Hulpsheets!$AY$5)*($C$7-12)/12)))</f>
        <v/>
      </c>
      <c r="I117" s="151" t="str">
        <f>IF(E117="","",IF($C$7&lt;24,0,IF($C$7&gt;36,IF(E117="computer",F117*Hulpsheets!$AZ$4,F117*Hulpsheets!$AZ$5),IF(E117="computer",F117*Hulpsheets!$AZ$4,F117*Hulpsheets!$AZ$5)*($C$7-24)/12)))</f>
        <v/>
      </c>
      <c r="J117" s="151" t="str">
        <f>IF(E117="","",IF($C$7&lt;36,0,IF($C$7&gt;48,IF(E117="computer",F117*Hulpsheets!$BA$4,F117*Hulpsheets!$BA$5),IF(E117="computer",F117*Hulpsheets!$BA$4,F117*Hulpsheets!$BA$5)*($C$7-36)/12)))</f>
        <v/>
      </c>
      <c r="K117" s="151" t="str">
        <f>IF(E117="","",IF($C$7&lt;48,0,IF($C$7&gt;48,IF(E117="computer",F117*Hulpsheets!$BB$4,F117*Hulpsheets!$BB$5),IF(E117="computer",F117*Hulpsheets!$BB$4,F117*Hulpsheets!$BB$5)*($C$7-48)/12)))</f>
        <v/>
      </c>
      <c r="L117" s="429" t="s">
        <v>120</v>
      </c>
      <c r="M117" s="257" t="str">
        <f>IF(LEN($C$5)&lt;=1,
    "",
    IF(
        OR($C$5="Overige (zorg-)instellingen",$C$5="Onderneming"),
        IF(Basisgegevens!$C$5="Ja",
            IFERROR(
                INDEX(Hulpsheets!$AO$3:$AR$18,
                    MATCH($C$9,Hulpsheets!$AN$3:$AN$18,0),
                    MATCH($C$6,Hulpsheets!$AO$3:$AR$3,0)
                ),
                ""
            ),
            IFERROR(
                INDEX(Hulpsheets!$AH$3:$AK$18,
                    MATCH($C$9,Hulpsheets!$AG$3:$AG$18,0),
                    MATCH($C$6,Hulpsheets!$AH$3:$AK$3,0)
                ),
                ""
            )
        ),
        IF($L117="Niet-economische activiteit",
            100%,
            IF(Basisgegevens!$C$5="Ja",
                IFERROR(
                    INDEX(Hulpsheets!$AO$3:$AR$18,
                        MATCH($C$9,Hulpsheets!$AN$3:$AN$18,0),
                        MATCH($C$6,Hulpsheets!$AO$3:$AR$3,0)
                    ),
                    ""
                ),
                IFERROR(
                    INDEX(Hulpsheets!$AH$3:$AK$18,
                        MATCH($C$9,Hulpsheets!$AG$3:$AG$18,0),
                        MATCH($C$6,Hulpsheets!$AH$3:$AK$3,0)
                    ),
                    ""
                )
            )
        )
    )
)</f>
        <v/>
      </c>
      <c r="N117" s="397">
        <f t="shared" si="31"/>
        <v>0</v>
      </c>
      <c r="O117" s="77" t="str">
        <f t="shared" si="32"/>
        <v/>
      </c>
      <c r="P117" s="86" t="str">
        <f t="shared" si="33"/>
        <v/>
      </c>
      <c r="R117" s="404"/>
      <c r="S117" s="407" t="str">
        <f t="shared" si="38"/>
        <v/>
      </c>
      <c r="T117" s="130" t="str">
        <f t="shared" si="34"/>
        <v/>
      </c>
      <c r="U117" s="70"/>
      <c r="V117" s="404"/>
      <c r="W117" s="70"/>
      <c r="X117" s="404"/>
      <c r="Z117" s="407" t="str">
        <f t="shared" si="39"/>
        <v/>
      </c>
      <c r="AA117" s="130" t="str">
        <f t="shared" si="35"/>
        <v/>
      </c>
      <c r="AB117" s="407" t="str">
        <f t="shared" si="36"/>
        <v/>
      </c>
      <c r="AC117" s="130" t="str">
        <f t="shared" si="37"/>
        <v/>
      </c>
      <c r="AD117" s="461"/>
    </row>
    <row r="118" spans="2:30" ht="13.5" hidden="1" outlineLevel="1" thickBot="1" x14ac:dyDescent="0.25">
      <c r="B118" s="514"/>
      <c r="C118" s="515"/>
      <c r="D118" s="515"/>
      <c r="E118" s="19"/>
      <c r="F118" s="141"/>
      <c r="G118" s="151" t="str">
        <f>IF(E118="","",IF($C$7&gt;12,IF(E118="computer",F118*Hulpsheets!$AX$4,F118*Hulpsheets!$AX$5),(IF(E118="computer",F118*Hulpsheets!$AX$4,F118*Hulpsheets!$AX$5)*$C$7/12)))</f>
        <v/>
      </c>
      <c r="H118" s="151" t="str">
        <f>IF(E118="","",IF($C$7&lt;13,0,IF($C$7&gt;24,IF(E118="computer",F118*Hulpsheets!$AY$4,F118*Hulpsheets!$AY$5),IF(E118="computer",F118*Hulpsheets!$AY$4,F118*Hulpsheets!$AY$5)*($C$7-12)/12)))</f>
        <v/>
      </c>
      <c r="I118" s="151" t="str">
        <f>IF(E118="","",IF($C$7&lt;24,0,IF($C$7&gt;36,IF(E118="computer",F118*Hulpsheets!$AZ$4,F118*Hulpsheets!$AZ$5),IF(E118="computer",F118*Hulpsheets!$AZ$4,F118*Hulpsheets!$AZ$5)*($C$7-24)/12)))</f>
        <v/>
      </c>
      <c r="J118" s="151" t="str">
        <f>IF(E118="","",IF($C$7&lt;36,0,IF($C$7&gt;48,IF(E118="computer",F118*Hulpsheets!$BA$4,F118*Hulpsheets!$BA$5),IF(E118="computer",F118*Hulpsheets!$BA$4,F118*Hulpsheets!$BA$5)*($C$7-36)/12)))</f>
        <v/>
      </c>
      <c r="K118" s="151" t="str">
        <f>IF(E118="","",IF($C$7&lt;48,0,IF($C$7&gt;48,IF(E118="computer",F118*Hulpsheets!$BB$4,F118*Hulpsheets!$BB$5),IF(E118="computer",F118*Hulpsheets!$BB$4,F118*Hulpsheets!$BB$5)*($C$7-48)/12)))</f>
        <v/>
      </c>
      <c r="L118" s="429" t="s">
        <v>120</v>
      </c>
      <c r="M118" s="257" t="str">
        <f>IF(LEN($C$5)&lt;=1,
    "",
    IF(
        OR($C$5="Overige (zorg-)instellingen",$C$5="Onderneming"),
        IF(Basisgegevens!$C$5="Ja",
            IFERROR(
                INDEX(Hulpsheets!$AO$3:$AR$18,
                    MATCH($C$9,Hulpsheets!$AN$3:$AN$18,0),
                    MATCH($C$6,Hulpsheets!$AO$3:$AR$3,0)
                ),
                ""
            ),
            IFERROR(
                INDEX(Hulpsheets!$AH$3:$AK$18,
                    MATCH($C$9,Hulpsheets!$AG$3:$AG$18,0),
                    MATCH($C$6,Hulpsheets!$AH$3:$AK$3,0)
                ),
                ""
            )
        ),
        IF($L118="Niet-economische activiteit",
            100%,
            IF(Basisgegevens!$C$5="Ja",
                IFERROR(
                    INDEX(Hulpsheets!$AO$3:$AR$18,
                        MATCH($C$9,Hulpsheets!$AN$3:$AN$18,0),
                        MATCH($C$6,Hulpsheets!$AO$3:$AR$3,0)
                    ),
                    ""
                ),
                IFERROR(
                    INDEX(Hulpsheets!$AH$3:$AK$18,
                        MATCH($C$9,Hulpsheets!$AG$3:$AG$18,0),
                        MATCH($C$6,Hulpsheets!$AH$3:$AK$3,0)
                    ),
                    ""
                )
            )
        )
    )
)</f>
        <v/>
      </c>
      <c r="N118" s="397">
        <f t="shared" si="31"/>
        <v>0</v>
      </c>
      <c r="O118" s="77" t="str">
        <f t="shared" si="32"/>
        <v/>
      </c>
      <c r="P118" s="86" t="str">
        <f t="shared" si="33"/>
        <v/>
      </c>
      <c r="R118" s="404"/>
      <c r="S118" s="407" t="str">
        <f t="shared" si="38"/>
        <v/>
      </c>
      <c r="T118" s="130" t="str">
        <f t="shared" si="34"/>
        <v/>
      </c>
      <c r="U118" s="70"/>
      <c r="V118" s="404"/>
      <c r="W118" s="70"/>
      <c r="X118" s="404"/>
      <c r="Z118" s="407" t="str">
        <f t="shared" si="39"/>
        <v/>
      </c>
      <c r="AA118" s="130" t="str">
        <f t="shared" si="35"/>
        <v/>
      </c>
      <c r="AB118" s="407" t="str">
        <f t="shared" si="36"/>
        <v/>
      </c>
      <c r="AC118" s="130" t="str">
        <f t="shared" si="37"/>
        <v/>
      </c>
      <c r="AD118" s="461"/>
    </row>
    <row r="119" spans="2:30" ht="13.5" hidden="1" outlineLevel="1" thickBot="1" x14ac:dyDescent="0.25">
      <c r="B119" s="514"/>
      <c r="C119" s="515"/>
      <c r="D119" s="515"/>
      <c r="E119" s="19"/>
      <c r="F119" s="141"/>
      <c r="G119" s="151" t="str">
        <f>IF(E119="","",IF($C$7&gt;12,IF(E119="computer",F119*Hulpsheets!$AX$4,F119*Hulpsheets!$AX$5),(IF(E119="computer",F119*Hulpsheets!$AX$4,F119*Hulpsheets!$AX$5)*$C$7/12)))</f>
        <v/>
      </c>
      <c r="H119" s="151" t="str">
        <f>IF(E119="","",IF($C$7&lt;13,0,IF($C$7&gt;24,IF(E119="computer",F119*Hulpsheets!$AY$4,F119*Hulpsheets!$AY$5),IF(E119="computer",F119*Hulpsheets!$AY$4,F119*Hulpsheets!$AY$5)*($C$7-12)/12)))</f>
        <v/>
      </c>
      <c r="I119" s="151" t="str">
        <f>IF(E119="","",IF($C$7&lt;24,0,IF($C$7&gt;36,IF(E119="computer",F119*Hulpsheets!$AZ$4,F119*Hulpsheets!$AZ$5),IF(E119="computer",F119*Hulpsheets!$AZ$4,F119*Hulpsheets!$AZ$5)*($C$7-24)/12)))</f>
        <v/>
      </c>
      <c r="J119" s="151" t="str">
        <f>IF(E119="","",IF($C$7&lt;36,0,IF($C$7&gt;48,IF(E119="computer",F119*Hulpsheets!$BA$4,F119*Hulpsheets!$BA$5),IF(E119="computer",F119*Hulpsheets!$BA$4,F119*Hulpsheets!$BA$5)*($C$7-36)/12)))</f>
        <v/>
      </c>
      <c r="K119" s="151" t="str">
        <f>IF(E119="","",IF($C$7&lt;48,0,IF($C$7&gt;48,IF(E119="computer",F119*Hulpsheets!$BB$4,F119*Hulpsheets!$BB$5),IF(E119="computer",F119*Hulpsheets!$BB$4,F119*Hulpsheets!$BB$5)*($C$7-48)/12)))</f>
        <v/>
      </c>
      <c r="L119" s="429" t="s">
        <v>120</v>
      </c>
      <c r="M119" s="257" t="str">
        <f>IF(LEN($C$5)&lt;=1,
    "",
    IF(
        OR($C$5="Overige (zorg-)instellingen",$C$5="Onderneming"),
        IF(Basisgegevens!$C$5="Ja",
            IFERROR(
                INDEX(Hulpsheets!$AO$3:$AR$18,
                    MATCH($C$9,Hulpsheets!$AN$3:$AN$18,0),
                    MATCH($C$6,Hulpsheets!$AO$3:$AR$3,0)
                ),
                ""
            ),
            IFERROR(
                INDEX(Hulpsheets!$AH$3:$AK$18,
                    MATCH($C$9,Hulpsheets!$AG$3:$AG$18,0),
                    MATCH($C$6,Hulpsheets!$AH$3:$AK$3,0)
                ),
                ""
            )
        ),
        IF($L119="Niet-economische activiteit",
            100%,
            IF(Basisgegevens!$C$5="Ja",
                IFERROR(
                    INDEX(Hulpsheets!$AO$3:$AR$18,
                        MATCH($C$9,Hulpsheets!$AN$3:$AN$18,0),
                        MATCH($C$6,Hulpsheets!$AO$3:$AR$3,0)
                    ),
                    ""
                ),
                IFERROR(
                    INDEX(Hulpsheets!$AH$3:$AK$18,
                        MATCH($C$9,Hulpsheets!$AG$3:$AG$18,0),
                        MATCH($C$6,Hulpsheets!$AH$3:$AK$3,0)
                    ),
                    ""
                )
            )
        )
    )
)</f>
        <v/>
      </c>
      <c r="N119" s="397">
        <f t="shared" si="31"/>
        <v>0</v>
      </c>
      <c r="O119" s="77" t="str">
        <f t="shared" si="32"/>
        <v/>
      </c>
      <c r="P119" s="86" t="str">
        <f t="shared" si="33"/>
        <v/>
      </c>
      <c r="R119" s="404"/>
      <c r="S119" s="407" t="str">
        <f t="shared" si="38"/>
        <v/>
      </c>
      <c r="T119" s="130" t="str">
        <f t="shared" si="34"/>
        <v/>
      </c>
      <c r="U119" s="70"/>
      <c r="V119" s="404"/>
      <c r="W119" s="70"/>
      <c r="X119" s="404"/>
      <c r="Z119" s="407" t="str">
        <f t="shared" si="39"/>
        <v/>
      </c>
      <c r="AA119" s="130" t="str">
        <f t="shared" si="35"/>
        <v/>
      </c>
      <c r="AB119" s="407" t="str">
        <f t="shared" si="36"/>
        <v/>
      </c>
      <c r="AC119" s="130" t="str">
        <f t="shared" si="37"/>
        <v/>
      </c>
      <c r="AD119" s="461"/>
    </row>
    <row r="120" spans="2:30" ht="13.5" hidden="1" outlineLevel="1" thickBot="1" x14ac:dyDescent="0.25">
      <c r="B120" s="514"/>
      <c r="C120" s="515"/>
      <c r="D120" s="515"/>
      <c r="E120" s="19"/>
      <c r="F120" s="141"/>
      <c r="G120" s="151" t="str">
        <f>IF(E120="","",IF($C$7&gt;12,IF(E120="computer",F120*Hulpsheets!$AX$4,F120*Hulpsheets!$AX$5),(IF(E120="computer",F120*Hulpsheets!$AX$4,F120*Hulpsheets!$AX$5)*$C$7/12)))</f>
        <v/>
      </c>
      <c r="H120" s="151" t="str">
        <f>IF(E120="","",IF($C$7&lt;13,0,IF($C$7&gt;24,IF(E120="computer",F120*Hulpsheets!$AY$4,F120*Hulpsheets!$AY$5),IF(E120="computer",F120*Hulpsheets!$AY$4,F120*Hulpsheets!$AY$5)*($C$7-12)/12)))</f>
        <v/>
      </c>
      <c r="I120" s="151" t="str">
        <f>IF(E120="","",IF($C$7&lt;24,0,IF($C$7&gt;36,IF(E120="computer",F120*Hulpsheets!$AZ$4,F120*Hulpsheets!$AZ$5),IF(E120="computer",F120*Hulpsheets!$AZ$4,F120*Hulpsheets!$AZ$5)*($C$7-24)/12)))</f>
        <v/>
      </c>
      <c r="J120" s="151" t="str">
        <f>IF(E120="","",IF($C$7&lt;36,0,IF($C$7&gt;48,IF(E120="computer",F120*Hulpsheets!$BA$4,F120*Hulpsheets!$BA$5),IF(E120="computer",F120*Hulpsheets!$BA$4,F120*Hulpsheets!$BA$5)*($C$7-36)/12)))</f>
        <v/>
      </c>
      <c r="K120" s="151" t="str">
        <f>IF(E120="","",IF($C$7&lt;48,0,IF($C$7&gt;48,IF(E120="computer",F120*Hulpsheets!$BB$4,F120*Hulpsheets!$BB$5),IF(E120="computer",F120*Hulpsheets!$BB$4,F120*Hulpsheets!$BB$5)*($C$7-48)/12)))</f>
        <v/>
      </c>
      <c r="L120" s="429" t="s">
        <v>120</v>
      </c>
      <c r="M120" s="257" t="str">
        <f>IF(LEN($C$5)&lt;=1,
    "",
    IF(
        OR($C$5="Overige (zorg-)instellingen",$C$5="Onderneming"),
        IF(Basisgegevens!$C$5="Ja",
            IFERROR(
                INDEX(Hulpsheets!$AO$3:$AR$18,
                    MATCH($C$9,Hulpsheets!$AN$3:$AN$18,0),
                    MATCH($C$6,Hulpsheets!$AO$3:$AR$3,0)
                ),
                ""
            ),
            IFERROR(
                INDEX(Hulpsheets!$AH$3:$AK$18,
                    MATCH($C$9,Hulpsheets!$AG$3:$AG$18,0),
                    MATCH($C$6,Hulpsheets!$AH$3:$AK$3,0)
                ),
                ""
            )
        ),
        IF($L120="Niet-economische activiteit",
            100%,
            IF(Basisgegevens!$C$5="Ja",
                IFERROR(
                    INDEX(Hulpsheets!$AO$3:$AR$18,
                        MATCH($C$9,Hulpsheets!$AN$3:$AN$18,0),
                        MATCH($C$6,Hulpsheets!$AO$3:$AR$3,0)
                    ),
                    ""
                ),
                IFERROR(
                    INDEX(Hulpsheets!$AH$3:$AK$18,
                        MATCH($C$9,Hulpsheets!$AG$3:$AG$18,0),
                        MATCH($C$6,Hulpsheets!$AH$3:$AK$3,0)
                    ),
                    ""
                )
            )
        )
    )
)</f>
        <v/>
      </c>
      <c r="N120" s="397">
        <f t="shared" si="31"/>
        <v>0</v>
      </c>
      <c r="O120" s="77" t="str">
        <f t="shared" si="32"/>
        <v/>
      </c>
      <c r="P120" s="86" t="str">
        <f t="shared" si="33"/>
        <v/>
      </c>
      <c r="R120" s="404"/>
      <c r="S120" s="407" t="str">
        <f t="shared" si="38"/>
        <v/>
      </c>
      <c r="T120" s="130" t="str">
        <f t="shared" si="34"/>
        <v/>
      </c>
      <c r="U120" s="70"/>
      <c r="V120" s="404"/>
      <c r="W120" s="70"/>
      <c r="X120" s="404"/>
      <c r="Z120" s="407" t="str">
        <f t="shared" si="39"/>
        <v/>
      </c>
      <c r="AA120" s="130" t="str">
        <f t="shared" si="35"/>
        <v/>
      </c>
      <c r="AB120" s="407" t="str">
        <f t="shared" si="36"/>
        <v/>
      </c>
      <c r="AC120" s="130" t="str">
        <f t="shared" si="37"/>
        <v/>
      </c>
      <c r="AD120" s="461"/>
    </row>
    <row r="121" spans="2:30" ht="13.5" hidden="1" outlineLevel="1" thickBot="1" x14ac:dyDescent="0.25">
      <c r="B121" s="514"/>
      <c r="C121" s="515"/>
      <c r="D121" s="515"/>
      <c r="E121" s="19"/>
      <c r="F121" s="141"/>
      <c r="G121" s="151" t="str">
        <f>IF(E121="","",IF($C$7&gt;12,IF(E121="computer",F121*Hulpsheets!$AX$4,F121*Hulpsheets!$AX$5),(IF(E121="computer",F121*Hulpsheets!$AX$4,F121*Hulpsheets!$AX$5)*$C$7/12)))</f>
        <v/>
      </c>
      <c r="H121" s="151" t="str">
        <f>IF(E121="","",IF($C$7&lt;13,0,IF($C$7&gt;24,IF(E121="computer",F121*Hulpsheets!$AY$4,F121*Hulpsheets!$AY$5),IF(E121="computer",F121*Hulpsheets!$AY$4,F121*Hulpsheets!$AY$5)*($C$7-12)/12)))</f>
        <v/>
      </c>
      <c r="I121" s="151" t="str">
        <f>IF(E121="","",IF($C$7&lt;24,0,IF($C$7&gt;36,IF(E121="computer",F121*Hulpsheets!$AZ$4,F121*Hulpsheets!$AZ$5),IF(E121="computer",F121*Hulpsheets!$AZ$4,F121*Hulpsheets!$AZ$5)*($C$7-24)/12)))</f>
        <v/>
      </c>
      <c r="J121" s="151" t="str">
        <f>IF(E121="","",IF($C$7&lt;36,0,IF($C$7&gt;48,IF(E121="computer",F121*Hulpsheets!$BA$4,F121*Hulpsheets!$BA$5),IF(E121="computer",F121*Hulpsheets!$BA$4,F121*Hulpsheets!$BA$5)*($C$7-36)/12)))</f>
        <v/>
      </c>
      <c r="K121" s="151" t="str">
        <f>IF(E121="","",IF($C$7&lt;48,0,IF($C$7&gt;48,IF(E121="computer",F121*Hulpsheets!$BB$4,F121*Hulpsheets!$BB$5),IF(E121="computer",F121*Hulpsheets!$BB$4,F121*Hulpsheets!$BB$5)*($C$7-48)/12)))</f>
        <v/>
      </c>
      <c r="L121" s="429" t="s">
        <v>120</v>
      </c>
      <c r="M121" s="257" t="str">
        <f>IF(LEN($C$5)&lt;=1,
    "",
    IF(
        OR($C$5="Overige (zorg-)instellingen",$C$5="Onderneming"),
        IF(Basisgegevens!$C$5="Ja",
            IFERROR(
                INDEX(Hulpsheets!$AO$3:$AR$18,
                    MATCH($C$9,Hulpsheets!$AN$3:$AN$18,0),
                    MATCH($C$6,Hulpsheets!$AO$3:$AR$3,0)
                ),
                ""
            ),
            IFERROR(
                INDEX(Hulpsheets!$AH$3:$AK$18,
                    MATCH($C$9,Hulpsheets!$AG$3:$AG$18,0),
                    MATCH($C$6,Hulpsheets!$AH$3:$AK$3,0)
                ),
                ""
            )
        ),
        IF($L121="Niet-economische activiteit",
            100%,
            IF(Basisgegevens!$C$5="Ja",
                IFERROR(
                    INDEX(Hulpsheets!$AO$3:$AR$18,
                        MATCH($C$9,Hulpsheets!$AN$3:$AN$18,0),
                        MATCH($C$6,Hulpsheets!$AO$3:$AR$3,0)
                    ),
                    ""
                ),
                IFERROR(
                    INDEX(Hulpsheets!$AH$3:$AK$18,
                        MATCH($C$9,Hulpsheets!$AG$3:$AG$18,0),
                        MATCH($C$6,Hulpsheets!$AH$3:$AK$3,0)
                    ),
                    ""
                )
            )
        )
    )
)</f>
        <v/>
      </c>
      <c r="N121" s="397">
        <f t="shared" si="31"/>
        <v>0</v>
      </c>
      <c r="O121" s="77" t="str">
        <f t="shared" si="32"/>
        <v/>
      </c>
      <c r="P121" s="86" t="str">
        <f t="shared" si="33"/>
        <v/>
      </c>
      <c r="R121" s="404"/>
      <c r="S121" s="407" t="str">
        <f t="shared" si="38"/>
        <v/>
      </c>
      <c r="T121" s="130" t="str">
        <f t="shared" si="34"/>
        <v/>
      </c>
      <c r="U121" s="70"/>
      <c r="V121" s="404"/>
      <c r="W121" s="70"/>
      <c r="X121" s="404"/>
      <c r="Z121" s="407" t="str">
        <f t="shared" si="39"/>
        <v/>
      </c>
      <c r="AA121" s="130" t="str">
        <f t="shared" si="35"/>
        <v/>
      </c>
      <c r="AB121" s="407" t="str">
        <f t="shared" si="36"/>
        <v/>
      </c>
      <c r="AC121" s="130" t="str">
        <f t="shared" si="37"/>
        <v/>
      </c>
      <c r="AD121" s="461"/>
    </row>
    <row r="122" spans="2:30" ht="13.5" hidden="1" outlineLevel="1" thickBot="1" x14ac:dyDescent="0.25">
      <c r="B122" s="514"/>
      <c r="C122" s="515"/>
      <c r="D122" s="515"/>
      <c r="E122" s="19"/>
      <c r="F122" s="141"/>
      <c r="G122" s="151" t="str">
        <f>IF(E122="","",IF($C$7&gt;12,IF(E122="computer",F122*Hulpsheets!$AX$4,F122*Hulpsheets!$AX$5),(IF(E122="computer",F122*Hulpsheets!$AX$4,F122*Hulpsheets!$AX$5)*$C$7/12)))</f>
        <v/>
      </c>
      <c r="H122" s="151" t="str">
        <f>IF(E122="","",IF($C$7&lt;13,0,IF($C$7&gt;24,IF(E122="computer",F122*Hulpsheets!$AY$4,F122*Hulpsheets!$AY$5),IF(E122="computer",F122*Hulpsheets!$AY$4,F122*Hulpsheets!$AY$5)*($C$7-12)/12)))</f>
        <v/>
      </c>
      <c r="I122" s="151" t="str">
        <f>IF(E122="","",IF($C$7&lt;24,0,IF($C$7&gt;36,IF(E122="computer",F122*Hulpsheets!$AZ$4,F122*Hulpsheets!$AZ$5),IF(E122="computer",F122*Hulpsheets!$AZ$4,F122*Hulpsheets!$AZ$5)*($C$7-24)/12)))</f>
        <v/>
      </c>
      <c r="J122" s="151" t="str">
        <f>IF(E122="","",IF($C$7&lt;36,0,IF($C$7&gt;48,IF(E122="computer",F122*Hulpsheets!$BA$4,F122*Hulpsheets!$BA$5),IF(E122="computer",F122*Hulpsheets!$BA$4,F122*Hulpsheets!$BA$5)*($C$7-36)/12)))</f>
        <v/>
      </c>
      <c r="K122" s="151" t="str">
        <f>IF(E122="","",IF($C$7&lt;48,0,IF($C$7&gt;48,IF(E122="computer",F122*Hulpsheets!$BB$4,F122*Hulpsheets!$BB$5),IF(E122="computer",F122*Hulpsheets!$BB$4,F122*Hulpsheets!$BB$5)*($C$7-48)/12)))</f>
        <v/>
      </c>
      <c r="L122" s="429" t="s">
        <v>120</v>
      </c>
      <c r="M122" s="257" t="str">
        <f>IF(LEN($C$5)&lt;=1,
    "",
    IF(
        OR($C$5="Overige (zorg-)instellingen",$C$5="Onderneming"),
        IF(Basisgegevens!$C$5="Ja",
            IFERROR(
                INDEX(Hulpsheets!$AO$3:$AR$18,
                    MATCH($C$9,Hulpsheets!$AN$3:$AN$18,0),
                    MATCH($C$6,Hulpsheets!$AO$3:$AR$3,0)
                ),
                ""
            ),
            IFERROR(
                INDEX(Hulpsheets!$AH$3:$AK$18,
                    MATCH($C$9,Hulpsheets!$AG$3:$AG$18,0),
                    MATCH($C$6,Hulpsheets!$AH$3:$AK$3,0)
                ),
                ""
            )
        ),
        IF($L122="Niet-economische activiteit",
            100%,
            IF(Basisgegevens!$C$5="Ja",
                IFERROR(
                    INDEX(Hulpsheets!$AO$3:$AR$18,
                        MATCH($C$9,Hulpsheets!$AN$3:$AN$18,0),
                        MATCH($C$6,Hulpsheets!$AO$3:$AR$3,0)
                    ),
                    ""
                ),
                IFERROR(
                    INDEX(Hulpsheets!$AH$3:$AK$18,
                        MATCH($C$9,Hulpsheets!$AG$3:$AG$18,0),
                        MATCH($C$6,Hulpsheets!$AH$3:$AK$3,0)
                    ),
                    ""
                )
            )
        )
    )
)</f>
        <v/>
      </c>
      <c r="N122" s="397">
        <f t="shared" si="31"/>
        <v>0</v>
      </c>
      <c r="O122" s="77" t="str">
        <f t="shared" si="32"/>
        <v/>
      </c>
      <c r="P122" s="86" t="str">
        <f t="shared" si="33"/>
        <v/>
      </c>
      <c r="R122" s="404"/>
      <c r="S122" s="407" t="str">
        <f t="shared" si="38"/>
        <v/>
      </c>
      <c r="T122" s="130" t="str">
        <f t="shared" si="34"/>
        <v/>
      </c>
      <c r="U122" s="70"/>
      <c r="V122" s="404"/>
      <c r="W122" s="70"/>
      <c r="X122" s="404"/>
      <c r="Z122" s="407" t="str">
        <f t="shared" si="39"/>
        <v/>
      </c>
      <c r="AA122" s="130" t="str">
        <f t="shared" si="35"/>
        <v/>
      </c>
      <c r="AB122" s="407" t="str">
        <f t="shared" si="36"/>
        <v/>
      </c>
      <c r="AC122" s="130" t="str">
        <f t="shared" si="37"/>
        <v/>
      </c>
      <c r="AD122" s="461"/>
    </row>
    <row r="123" spans="2:30" ht="13.5" hidden="1" outlineLevel="1" thickBot="1" x14ac:dyDescent="0.25">
      <c r="B123" s="514"/>
      <c r="C123" s="515"/>
      <c r="D123" s="515"/>
      <c r="E123" s="19"/>
      <c r="F123" s="141"/>
      <c r="G123" s="151" t="str">
        <f>IF(E123="","",IF($C$7&gt;12,IF(E123="computer",F123*Hulpsheets!$AX$4,F123*Hulpsheets!$AX$5),(IF(E123="computer",F123*Hulpsheets!$AX$4,F123*Hulpsheets!$AX$5)*$C$7/12)))</f>
        <v/>
      </c>
      <c r="H123" s="151" t="str">
        <f>IF(E123="","",IF($C$7&lt;13,0,IF($C$7&gt;24,IF(E123="computer",F123*Hulpsheets!$AY$4,F123*Hulpsheets!$AY$5),IF(E123="computer",F123*Hulpsheets!$AY$4,F123*Hulpsheets!$AY$5)*($C$7-12)/12)))</f>
        <v/>
      </c>
      <c r="I123" s="151" t="str">
        <f>IF(E123="","",IF($C$7&lt;24,0,IF($C$7&gt;36,IF(E123="computer",F123*Hulpsheets!$AZ$4,F123*Hulpsheets!$AZ$5),IF(E123="computer",F123*Hulpsheets!$AZ$4,F123*Hulpsheets!$AZ$5)*($C$7-24)/12)))</f>
        <v/>
      </c>
      <c r="J123" s="151" t="str">
        <f>IF(E123="","",IF($C$7&lt;36,0,IF($C$7&gt;48,IF(E123="computer",F123*Hulpsheets!$BA$4,F123*Hulpsheets!$BA$5),IF(E123="computer",F123*Hulpsheets!$BA$4,F123*Hulpsheets!$BA$5)*($C$7-36)/12)))</f>
        <v/>
      </c>
      <c r="K123" s="151" t="str">
        <f>IF(E123="","",IF($C$7&lt;48,0,IF($C$7&gt;48,IF(E123="computer",F123*Hulpsheets!$BB$4,F123*Hulpsheets!$BB$5),IF(E123="computer",F123*Hulpsheets!$BB$4,F123*Hulpsheets!$BB$5)*($C$7-48)/12)))</f>
        <v/>
      </c>
      <c r="L123" s="429" t="s">
        <v>120</v>
      </c>
      <c r="M123" s="257" t="str">
        <f>IF(LEN($C$5)&lt;=1,
    "",
    IF(
        OR($C$5="Overige (zorg-)instellingen",$C$5="Onderneming"),
        IF(Basisgegevens!$C$5="Ja",
            IFERROR(
                INDEX(Hulpsheets!$AO$3:$AR$18,
                    MATCH($C$9,Hulpsheets!$AN$3:$AN$18,0),
                    MATCH($C$6,Hulpsheets!$AO$3:$AR$3,0)
                ),
                ""
            ),
            IFERROR(
                INDEX(Hulpsheets!$AH$3:$AK$18,
                    MATCH($C$9,Hulpsheets!$AG$3:$AG$18,0),
                    MATCH($C$6,Hulpsheets!$AH$3:$AK$3,0)
                ),
                ""
            )
        ),
        IF($L123="Niet-economische activiteit",
            100%,
            IF(Basisgegevens!$C$5="Ja",
                IFERROR(
                    INDEX(Hulpsheets!$AO$3:$AR$18,
                        MATCH($C$9,Hulpsheets!$AN$3:$AN$18,0),
                        MATCH($C$6,Hulpsheets!$AO$3:$AR$3,0)
                    ),
                    ""
                ),
                IFERROR(
                    INDEX(Hulpsheets!$AH$3:$AK$18,
                        MATCH($C$9,Hulpsheets!$AG$3:$AG$18,0),
                        MATCH($C$6,Hulpsheets!$AH$3:$AK$3,0)
                    ),
                    ""
                )
            )
        )
    )
)</f>
        <v/>
      </c>
      <c r="N123" s="397">
        <f t="shared" si="31"/>
        <v>0</v>
      </c>
      <c r="O123" s="77" t="str">
        <f t="shared" si="32"/>
        <v/>
      </c>
      <c r="P123" s="86" t="str">
        <f t="shared" si="33"/>
        <v/>
      </c>
      <c r="R123" s="404"/>
      <c r="S123" s="407" t="str">
        <f t="shared" si="38"/>
        <v/>
      </c>
      <c r="T123" s="130" t="str">
        <f t="shared" si="34"/>
        <v/>
      </c>
      <c r="U123" s="70"/>
      <c r="V123" s="404"/>
      <c r="W123" s="70"/>
      <c r="X123" s="404"/>
      <c r="Z123" s="407" t="str">
        <f t="shared" si="39"/>
        <v/>
      </c>
      <c r="AA123" s="130" t="str">
        <f t="shared" si="35"/>
        <v/>
      </c>
      <c r="AB123" s="407" t="str">
        <f t="shared" si="36"/>
        <v/>
      </c>
      <c r="AC123" s="130" t="str">
        <f t="shared" si="37"/>
        <v/>
      </c>
      <c r="AD123" s="461"/>
    </row>
    <row r="124" spans="2:30" ht="13.5" hidden="1" outlineLevel="1" thickBot="1" x14ac:dyDescent="0.25">
      <c r="B124" s="514"/>
      <c r="C124" s="515"/>
      <c r="D124" s="515"/>
      <c r="E124" s="19"/>
      <c r="F124" s="141"/>
      <c r="G124" s="151" t="str">
        <f>IF(E124="","",IF($C$7&gt;12,IF(E124="computer",F124*Hulpsheets!$AX$4,F124*Hulpsheets!$AX$5),(IF(E124="computer",F124*Hulpsheets!$AX$4,F124*Hulpsheets!$AX$5)*$C$7/12)))</f>
        <v/>
      </c>
      <c r="H124" s="151" t="str">
        <f>IF(E124="","",IF($C$7&lt;13,0,IF($C$7&gt;24,IF(E124="computer",F124*Hulpsheets!$AY$4,F124*Hulpsheets!$AY$5),IF(E124="computer",F124*Hulpsheets!$AY$4,F124*Hulpsheets!$AY$5)*($C$7-12)/12)))</f>
        <v/>
      </c>
      <c r="I124" s="151" t="str">
        <f>IF(E124="","",IF($C$7&lt;24,0,IF($C$7&gt;36,IF(E124="computer",F124*Hulpsheets!$AZ$4,F124*Hulpsheets!$AZ$5),IF(E124="computer",F124*Hulpsheets!$AZ$4,F124*Hulpsheets!$AZ$5)*($C$7-24)/12)))</f>
        <v/>
      </c>
      <c r="J124" s="151" t="str">
        <f>IF(E124="","",IF($C$7&lt;36,0,IF($C$7&gt;48,IF(E124="computer",F124*Hulpsheets!$BA$4,F124*Hulpsheets!$BA$5),IF(E124="computer",F124*Hulpsheets!$BA$4,F124*Hulpsheets!$BA$5)*($C$7-36)/12)))</f>
        <v/>
      </c>
      <c r="K124" s="151" t="str">
        <f>IF(E124="","",IF($C$7&lt;48,0,IF($C$7&gt;48,IF(E124="computer",F124*Hulpsheets!$BB$4,F124*Hulpsheets!$BB$5),IF(E124="computer",F124*Hulpsheets!$BB$4,F124*Hulpsheets!$BB$5)*($C$7-48)/12)))</f>
        <v/>
      </c>
      <c r="L124" s="429" t="s">
        <v>120</v>
      </c>
      <c r="M124" s="257" t="str">
        <f>IF(LEN($C$5)&lt;=1,
    "",
    IF(
        OR($C$5="Overige (zorg-)instellingen",$C$5="Onderneming"),
        IF(Basisgegevens!$C$5="Ja",
            IFERROR(
                INDEX(Hulpsheets!$AO$3:$AR$18,
                    MATCH($C$9,Hulpsheets!$AN$3:$AN$18,0),
                    MATCH($C$6,Hulpsheets!$AO$3:$AR$3,0)
                ),
                ""
            ),
            IFERROR(
                INDEX(Hulpsheets!$AH$3:$AK$18,
                    MATCH($C$9,Hulpsheets!$AG$3:$AG$18,0),
                    MATCH($C$6,Hulpsheets!$AH$3:$AK$3,0)
                ),
                ""
            )
        ),
        IF($L124="Niet-economische activiteit",
            100%,
            IF(Basisgegevens!$C$5="Ja",
                IFERROR(
                    INDEX(Hulpsheets!$AO$3:$AR$18,
                        MATCH($C$9,Hulpsheets!$AN$3:$AN$18,0),
                        MATCH($C$6,Hulpsheets!$AO$3:$AR$3,0)
                    ),
                    ""
                ),
                IFERROR(
                    INDEX(Hulpsheets!$AH$3:$AK$18,
                        MATCH($C$9,Hulpsheets!$AG$3:$AG$18,0),
                        MATCH($C$6,Hulpsheets!$AH$3:$AK$3,0)
                    ),
                    ""
                )
            )
        )
    )
)</f>
        <v/>
      </c>
      <c r="N124" s="397">
        <f t="shared" si="31"/>
        <v>0</v>
      </c>
      <c r="O124" s="77" t="str">
        <f t="shared" si="32"/>
        <v/>
      </c>
      <c r="P124" s="86" t="str">
        <f t="shared" si="33"/>
        <v/>
      </c>
      <c r="R124" s="404"/>
      <c r="S124" s="407" t="str">
        <f t="shared" si="38"/>
        <v/>
      </c>
      <c r="T124" s="130" t="str">
        <f t="shared" si="34"/>
        <v/>
      </c>
      <c r="U124" s="70"/>
      <c r="V124" s="404"/>
      <c r="W124" s="70"/>
      <c r="X124" s="404"/>
      <c r="Z124" s="407" t="str">
        <f t="shared" si="39"/>
        <v/>
      </c>
      <c r="AA124" s="130" t="str">
        <f t="shared" si="35"/>
        <v/>
      </c>
      <c r="AB124" s="407" t="str">
        <f t="shared" si="36"/>
        <v/>
      </c>
      <c r="AC124" s="130" t="str">
        <f t="shared" si="37"/>
        <v/>
      </c>
      <c r="AD124" s="461"/>
    </row>
    <row r="125" spans="2:30" ht="13.5" hidden="1" outlineLevel="1" thickBot="1" x14ac:dyDescent="0.25">
      <c r="B125" s="514"/>
      <c r="C125" s="515"/>
      <c r="D125" s="515"/>
      <c r="E125" s="19"/>
      <c r="F125" s="141"/>
      <c r="G125" s="151" t="str">
        <f>IF(E125="","",IF($C$7&gt;12,IF(E125="computer",F125*Hulpsheets!$AX$4,F125*Hulpsheets!$AX$5),(IF(E125="computer",F125*Hulpsheets!$AX$4,F125*Hulpsheets!$AX$5)*$C$7/12)))</f>
        <v/>
      </c>
      <c r="H125" s="151" t="str">
        <f>IF(E125="","",IF($C$7&lt;13,0,IF($C$7&gt;24,IF(E125="computer",F125*Hulpsheets!$AY$4,F125*Hulpsheets!$AY$5),IF(E125="computer",F125*Hulpsheets!$AY$4,F125*Hulpsheets!$AY$5)*($C$7-12)/12)))</f>
        <v/>
      </c>
      <c r="I125" s="151" t="str">
        <f>IF(E125="","",IF($C$7&lt;24,0,IF($C$7&gt;36,IF(E125="computer",F125*Hulpsheets!$AZ$4,F125*Hulpsheets!$AZ$5),IF(E125="computer",F125*Hulpsheets!$AZ$4,F125*Hulpsheets!$AZ$5)*($C$7-24)/12)))</f>
        <v/>
      </c>
      <c r="J125" s="151" t="str">
        <f>IF(E125="","",IF($C$7&lt;36,0,IF($C$7&gt;48,IF(E125="computer",F125*Hulpsheets!$BA$4,F125*Hulpsheets!$BA$5),IF(E125="computer",F125*Hulpsheets!$BA$4,F125*Hulpsheets!$BA$5)*($C$7-36)/12)))</f>
        <v/>
      </c>
      <c r="K125" s="151" t="str">
        <f>IF(E125="","",IF($C$7&lt;48,0,IF($C$7&gt;48,IF(E125="computer",F125*Hulpsheets!$BB$4,F125*Hulpsheets!$BB$5),IF(E125="computer",F125*Hulpsheets!$BB$4,F125*Hulpsheets!$BB$5)*($C$7-48)/12)))</f>
        <v/>
      </c>
      <c r="L125" s="429" t="s">
        <v>120</v>
      </c>
      <c r="M125" s="257" t="str">
        <f>IF(LEN($C$5)&lt;=1,
    "",
    IF(
        OR($C$5="Overige (zorg-)instellingen",$C$5="Onderneming"),
        IF(Basisgegevens!$C$5="Ja",
            IFERROR(
                INDEX(Hulpsheets!$AO$3:$AR$18,
                    MATCH($C$9,Hulpsheets!$AN$3:$AN$18,0),
                    MATCH($C$6,Hulpsheets!$AO$3:$AR$3,0)
                ),
                ""
            ),
            IFERROR(
                INDEX(Hulpsheets!$AH$3:$AK$18,
                    MATCH($C$9,Hulpsheets!$AG$3:$AG$18,0),
                    MATCH($C$6,Hulpsheets!$AH$3:$AK$3,0)
                ),
                ""
            )
        ),
        IF($L125="Niet-economische activiteit",
            100%,
            IF(Basisgegevens!$C$5="Ja",
                IFERROR(
                    INDEX(Hulpsheets!$AO$3:$AR$18,
                        MATCH($C$9,Hulpsheets!$AN$3:$AN$18,0),
                        MATCH($C$6,Hulpsheets!$AO$3:$AR$3,0)
                    ),
                    ""
                ),
                IFERROR(
                    INDEX(Hulpsheets!$AH$3:$AK$18,
                        MATCH($C$9,Hulpsheets!$AG$3:$AG$18,0),
                        MATCH($C$6,Hulpsheets!$AH$3:$AK$3,0)
                    ),
                    ""
                )
            )
        )
    )
)</f>
        <v/>
      </c>
      <c r="N125" s="397">
        <f t="shared" si="31"/>
        <v>0</v>
      </c>
      <c r="O125" s="77" t="str">
        <f t="shared" si="32"/>
        <v/>
      </c>
      <c r="P125" s="86" t="str">
        <f t="shared" si="33"/>
        <v/>
      </c>
      <c r="R125" s="404"/>
      <c r="S125" s="407" t="str">
        <f t="shared" si="38"/>
        <v/>
      </c>
      <c r="T125" s="130" t="str">
        <f t="shared" si="34"/>
        <v/>
      </c>
      <c r="U125" s="70"/>
      <c r="V125" s="404"/>
      <c r="W125" s="70"/>
      <c r="X125" s="404"/>
      <c r="Z125" s="407" t="str">
        <f t="shared" si="39"/>
        <v/>
      </c>
      <c r="AA125" s="130" t="str">
        <f t="shared" si="35"/>
        <v/>
      </c>
      <c r="AB125" s="407" t="str">
        <f t="shared" si="36"/>
        <v/>
      </c>
      <c r="AC125" s="130" t="str">
        <f t="shared" si="37"/>
        <v/>
      </c>
      <c r="AD125" s="461"/>
    </row>
    <row r="126" spans="2:30" ht="13.5" hidden="1" outlineLevel="1" thickBot="1" x14ac:dyDescent="0.25">
      <c r="B126" s="514"/>
      <c r="C126" s="515"/>
      <c r="D126" s="515"/>
      <c r="E126" s="19"/>
      <c r="F126" s="141"/>
      <c r="G126" s="151" t="str">
        <f>IF(E126="","",IF($C$7&gt;12,IF(E126="computer",F126*Hulpsheets!$AX$4,F126*Hulpsheets!$AX$5),(IF(E126="computer",F126*Hulpsheets!$AX$4,F126*Hulpsheets!$AX$5)*$C$7/12)))</f>
        <v/>
      </c>
      <c r="H126" s="151" t="str">
        <f>IF(E126="","",IF($C$7&lt;13,0,IF($C$7&gt;24,IF(E126="computer",F126*Hulpsheets!$AY$4,F126*Hulpsheets!$AY$5),IF(E126="computer",F126*Hulpsheets!$AY$4,F126*Hulpsheets!$AY$5)*($C$7-12)/12)))</f>
        <v/>
      </c>
      <c r="I126" s="151" t="str">
        <f>IF(E126="","",IF($C$7&lt;24,0,IF($C$7&gt;36,IF(E126="computer",F126*Hulpsheets!$AZ$4,F126*Hulpsheets!$AZ$5),IF(E126="computer",F126*Hulpsheets!$AZ$4,F126*Hulpsheets!$AZ$5)*($C$7-24)/12)))</f>
        <v/>
      </c>
      <c r="J126" s="151" t="str">
        <f>IF(E126="","",IF($C$7&lt;36,0,IF($C$7&gt;48,IF(E126="computer",F126*Hulpsheets!$BA$4,F126*Hulpsheets!$BA$5),IF(E126="computer",F126*Hulpsheets!$BA$4,F126*Hulpsheets!$BA$5)*($C$7-36)/12)))</f>
        <v/>
      </c>
      <c r="K126" s="151" t="str">
        <f>IF(E126="","",IF($C$7&lt;48,0,IF($C$7&gt;48,IF(E126="computer",F126*Hulpsheets!$BB$4,F126*Hulpsheets!$BB$5),IF(E126="computer",F126*Hulpsheets!$BB$4,F126*Hulpsheets!$BB$5)*($C$7-48)/12)))</f>
        <v/>
      </c>
      <c r="L126" s="429" t="s">
        <v>120</v>
      </c>
      <c r="M126" s="257" t="str">
        <f>IF(LEN($C$5)&lt;=1,
    "",
    IF(
        OR($C$5="Overige (zorg-)instellingen",$C$5="Onderneming"),
        IF(Basisgegevens!$C$5="Ja",
            IFERROR(
                INDEX(Hulpsheets!$AO$3:$AR$18,
                    MATCH($C$9,Hulpsheets!$AN$3:$AN$18,0),
                    MATCH($C$6,Hulpsheets!$AO$3:$AR$3,0)
                ),
                ""
            ),
            IFERROR(
                INDEX(Hulpsheets!$AH$3:$AK$18,
                    MATCH($C$9,Hulpsheets!$AG$3:$AG$18,0),
                    MATCH($C$6,Hulpsheets!$AH$3:$AK$3,0)
                ),
                ""
            )
        ),
        IF($L126="Niet-economische activiteit",
            100%,
            IF(Basisgegevens!$C$5="Ja",
                IFERROR(
                    INDEX(Hulpsheets!$AO$3:$AR$18,
                        MATCH($C$9,Hulpsheets!$AN$3:$AN$18,0),
                        MATCH($C$6,Hulpsheets!$AO$3:$AR$3,0)
                    ),
                    ""
                ),
                IFERROR(
                    INDEX(Hulpsheets!$AH$3:$AK$18,
                        MATCH($C$9,Hulpsheets!$AG$3:$AG$18,0),
                        MATCH($C$6,Hulpsheets!$AH$3:$AK$3,0)
                    ),
                    ""
                )
            )
        )
    )
)</f>
        <v/>
      </c>
      <c r="N126" s="397">
        <f t="shared" si="31"/>
        <v>0</v>
      </c>
      <c r="O126" s="77" t="str">
        <f t="shared" si="32"/>
        <v/>
      </c>
      <c r="P126" s="86" t="str">
        <f t="shared" si="33"/>
        <v/>
      </c>
      <c r="R126" s="404"/>
      <c r="S126" s="407" t="str">
        <f t="shared" si="38"/>
        <v/>
      </c>
      <c r="T126" s="130" t="str">
        <f t="shared" si="34"/>
        <v/>
      </c>
      <c r="U126" s="70"/>
      <c r="V126" s="404"/>
      <c r="W126" s="70"/>
      <c r="X126" s="404"/>
      <c r="Z126" s="407" t="str">
        <f t="shared" si="39"/>
        <v/>
      </c>
      <c r="AA126" s="130" t="str">
        <f t="shared" si="35"/>
        <v/>
      </c>
      <c r="AB126" s="407" t="str">
        <f t="shared" si="36"/>
        <v/>
      </c>
      <c r="AC126" s="130" t="str">
        <f t="shared" si="37"/>
        <v/>
      </c>
      <c r="AD126" s="461"/>
    </row>
    <row r="127" spans="2:30" ht="13.5" hidden="1" outlineLevel="1" thickBot="1" x14ac:dyDescent="0.25">
      <c r="B127" s="527"/>
      <c r="C127" s="528"/>
      <c r="D127" s="528"/>
      <c r="E127" s="228"/>
      <c r="F127" s="150"/>
      <c r="G127" s="243" t="str">
        <f>IF(E127="","",IF($C$7&gt;12,IF(E127="computer",F127*Hulpsheets!$AX$4,F127*Hulpsheets!$AX$5),(IF(E127="computer",F127*Hulpsheets!$AX$4,F127*Hulpsheets!$AX$5)*$C$7/12)))</f>
        <v/>
      </c>
      <c r="H127" s="243" t="str">
        <f>IF(E127="","",IF($C$7&lt;13,0,IF($C$7&gt;24,IF(E127="computer",F127*Hulpsheets!$AY$4,F127*Hulpsheets!$AY$5),IF(E127="computer",F127*Hulpsheets!$AY$4,F127*Hulpsheets!$AY$5)*($C$7-12)/12)))</f>
        <v/>
      </c>
      <c r="I127" s="243" t="str">
        <f>IF(E127="","",IF($C$7&lt;24,0,IF($C$7&gt;36,IF(E127="computer",F127*Hulpsheets!$AZ$4,F127*Hulpsheets!$AZ$5),IF(E127="computer",F127*Hulpsheets!$AZ$4,F127*Hulpsheets!$AZ$5)*($C$7-24)/12)))</f>
        <v/>
      </c>
      <c r="J127" s="243" t="str">
        <f>IF(E127="","",IF($C$7&lt;36,0,IF($C$7&gt;48,IF(E127="computer",F127*Hulpsheets!$BA$4,F127*Hulpsheets!$BA$5),IF(E127="computer",F127*Hulpsheets!$BA$4,F127*Hulpsheets!$BA$5)*($C$7-36)/12)))</f>
        <v/>
      </c>
      <c r="K127" s="243" t="str">
        <f>IF(E127="","",IF($C$7&lt;48,0,IF($C$7&gt;48,IF(E127="computer",F127*Hulpsheets!$BB$4,F127*Hulpsheets!$BB$5),IF(E127="computer",F127*Hulpsheets!$BB$4,F127*Hulpsheets!$BB$5)*($C$7-48)/12)))</f>
        <v/>
      </c>
      <c r="L127" s="428" t="s">
        <v>120</v>
      </c>
      <c r="M127" s="427" t="str">
        <f>IF(LEN($C$5)&lt;=1,
    "",
    IF(
        OR($C$5="Overige (zorg-)instellingen",$C$5="Onderneming"),
        IF(Basisgegevens!$C$5="Ja",
            IFERROR(
                INDEX(Hulpsheets!$AO$3:$AR$18,
                    MATCH($C$9,Hulpsheets!$AN$3:$AN$18,0),
                    MATCH($C$6,Hulpsheets!$AO$3:$AR$3,0)
                ),
                ""
            ),
            IFERROR(
                INDEX(Hulpsheets!$AH$3:$AK$18,
                    MATCH($C$9,Hulpsheets!$AG$3:$AG$18,0),
                    MATCH($C$6,Hulpsheets!$AH$3:$AK$3,0)
                ),
                ""
            )
        ),
        IF($L127="Niet-economische activiteit",
            100%,
            IF(Basisgegevens!$C$5="Ja",
                IFERROR(
                    INDEX(Hulpsheets!$AO$3:$AR$18,
                        MATCH($C$9,Hulpsheets!$AN$3:$AN$18,0),
                        MATCH($C$6,Hulpsheets!$AO$3:$AR$3,0)
                    ),
                    ""
                ),
                IFERROR(
                    INDEX(Hulpsheets!$AH$3:$AK$18,
                        MATCH($C$9,Hulpsheets!$AG$3:$AG$18,0),
                        MATCH($C$6,Hulpsheets!$AH$3:$AK$3,0)
                    ),
                    ""
                )
            )
        )
    )
)</f>
        <v/>
      </c>
      <c r="N127" s="397">
        <f t="shared" si="31"/>
        <v>0</v>
      </c>
      <c r="O127" s="87" t="str">
        <f t="shared" si="32"/>
        <v/>
      </c>
      <c r="P127" s="88" t="str">
        <f t="shared" si="33"/>
        <v/>
      </c>
      <c r="R127" s="405"/>
      <c r="S127" s="407" t="str">
        <f t="shared" si="38"/>
        <v/>
      </c>
      <c r="T127" s="365" t="str">
        <f t="shared" si="34"/>
        <v/>
      </c>
      <c r="U127" s="70"/>
      <c r="V127" s="405"/>
      <c r="W127" s="70"/>
      <c r="X127" s="405"/>
      <c r="Z127" s="407" t="str">
        <f t="shared" si="39"/>
        <v/>
      </c>
      <c r="AA127" s="365" t="str">
        <f t="shared" si="35"/>
        <v/>
      </c>
      <c r="AB127" s="407" t="str">
        <f t="shared" si="36"/>
        <v/>
      </c>
      <c r="AC127" s="365" t="str">
        <f t="shared" si="37"/>
        <v/>
      </c>
      <c r="AD127" s="461"/>
    </row>
    <row r="128" spans="2:30" ht="13.5" collapsed="1" thickBot="1" x14ac:dyDescent="0.25">
      <c r="B128" s="32"/>
      <c r="C128" s="32"/>
      <c r="D128" s="103"/>
      <c r="E128" s="110"/>
      <c r="F128" s="110"/>
      <c r="G128" s="111"/>
      <c r="H128" s="112"/>
      <c r="I128" s="29"/>
      <c r="J128" s="111"/>
      <c r="L128" s="418" t="s">
        <v>102</v>
      </c>
      <c r="M128" s="78"/>
      <c r="N128" s="101">
        <f>SUM(N103:N127)</f>
        <v>0</v>
      </c>
      <c r="O128" s="101">
        <f>SUM(O103:O127)</f>
        <v>0</v>
      </c>
      <c r="P128" s="101">
        <f>SUM(P103:P127)</f>
        <v>0</v>
      </c>
      <c r="Q128" s="29"/>
      <c r="R128" s="364">
        <f>SUM(R103:R127)</f>
        <v>0</v>
      </c>
      <c r="S128" s="364">
        <f>SUM(S103:S127)</f>
        <v>0</v>
      </c>
      <c r="T128" s="364">
        <f>SUM(T103:T127)</f>
        <v>0</v>
      </c>
      <c r="V128" s="364">
        <f>SUM(V103:V127)</f>
        <v>0</v>
      </c>
      <c r="W128" s="70"/>
      <c r="X128" s="364">
        <f>SUM(X103:X127)</f>
        <v>0</v>
      </c>
      <c r="Z128" s="364">
        <f>SUM(Z103:Z127)</f>
        <v>0</v>
      </c>
      <c r="AA128" s="364">
        <f>SUM(AA103:AA127)</f>
        <v>0</v>
      </c>
      <c r="AB128" s="364">
        <f>SUM(AB103:AB127)</f>
        <v>0</v>
      </c>
      <c r="AC128" s="364">
        <f>SUM(AC103:AC127)</f>
        <v>0</v>
      </c>
      <c r="AD128" s="462"/>
    </row>
    <row r="129" spans="1:30" ht="13.5" thickBot="1" x14ac:dyDescent="0.25">
      <c r="B129" s="32"/>
      <c r="C129" s="32"/>
      <c r="D129" s="103"/>
      <c r="E129" s="110"/>
      <c r="F129" s="110"/>
      <c r="G129" s="111"/>
      <c r="H129" s="112"/>
      <c r="I129" s="29"/>
      <c r="J129" s="111"/>
      <c r="U129" s="100"/>
      <c r="V129" s="100"/>
      <c r="W129" s="100"/>
      <c r="X129" s="100"/>
      <c r="Z129" s="100"/>
      <c r="AA129" s="100"/>
      <c r="AB129" s="100"/>
    </row>
    <row r="130" spans="1:30" ht="15" customHeight="1" thickBot="1" x14ac:dyDescent="0.25">
      <c r="B130" s="503" t="s">
        <v>122</v>
      </c>
      <c r="C130" s="503"/>
      <c r="D130" s="503"/>
      <c r="E130" s="503"/>
      <c r="F130" s="29"/>
      <c r="I130" s="29"/>
      <c r="P130" s="29"/>
      <c r="Q130" s="29"/>
      <c r="R130" s="406" t="s">
        <v>87</v>
      </c>
      <c r="S130" s="401"/>
      <c r="T130" s="402"/>
      <c r="U130" s="29"/>
      <c r="V130" s="498" t="s">
        <v>61</v>
      </c>
      <c r="W130" s="6"/>
      <c r="X130" s="498" t="s">
        <v>62</v>
      </c>
      <c r="Z130" s="401"/>
      <c r="AA130" s="402"/>
      <c r="AB130" s="412"/>
      <c r="AC130" s="413"/>
      <c r="AD130" s="463"/>
    </row>
    <row r="131" spans="1:30" ht="13.5" thickBot="1" x14ac:dyDescent="0.25">
      <c r="B131" s="106"/>
      <c r="C131" s="106"/>
      <c r="D131" s="107"/>
      <c r="E131" s="107"/>
      <c r="G131" s="107"/>
      <c r="H131" s="108"/>
      <c r="I131" s="95"/>
      <c r="J131" s="107"/>
      <c r="K131" s="107"/>
      <c r="L131" s="107"/>
      <c r="P131" s="29"/>
      <c r="Q131" s="29"/>
      <c r="R131" s="6"/>
      <c r="S131" s="6"/>
      <c r="T131" s="6"/>
      <c r="U131" s="29"/>
      <c r="V131" s="499"/>
      <c r="W131" s="6"/>
      <c r="X131" s="499"/>
      <c r="Z131" s="6"/>
      <c r="AA131" s="6"/>
      <c r="AB131" s="6"/>
      <c r="AC131" s="97"/>
      <c r="AD131" s="97"/>
    </row>
    <row r="132" spans="1:30" ht="21" customHeight="1" thickBot="1" x14ac:dyDescent="0.25">
      <c r="A132" s="120"/>
      <c r="B132" s="504" t="s">
        <v>109</v>
      </c>
      <c r="C132" s="505"/>
      <c r="D132" s="505"/>
      <c r="E132" s="505"/>
      <c r="F132" s="505"/>
      <c r="G132" s="505"/>
      <c r="H132" s="505"/>
      <c r="I132" s="505"/>
      <c r="J132" s="505"/>
      <c r="K132" s="506"/>
      <c r="L132" s="236" t="s">
        <v>235</v>
      </c>
      <c r="M132" s="143" t="s">
        <v>94</v>
      </c>
      <c r="N132" s="237" t="s">
        <v>66</v>
      </c>
      <c r="O132" s="237" t="s">
        <v>95</v>
      </c>
      <c r="P132" s="237" t="s">
        <v>96</v>
      </c>
      <c r="Q132" s="120"/>
      <c r="R132" s="239" t="s">
        <v>68</v>
      </c>
      <c r="S132" s="238" t="s">
        <v>97</v>
      </c>
      <c r="T132" s="238" t="s">
        <v>70</v>
      </c>
      <c r="U132" s="119"/>
      <c r="V132" s="239" t="s">
        <v>68</v>
      </c>
      <c r="W132" s="409"/>
      <c r="X132" s="239" t="s">
        <v>68</v>
      </c>
      <c r="Y132" s="120"/>
      <c r="Z132" s="238" t="s">
        <v>97</v>
      </c>
      <c r="AA132" s="238" t="s">
        <v>70</v>
      </c>
      <c r="AB132" s="238" t="s">
        <v>97</v>
      </c>
      <c r="AC132" s="238" t="s">
        <v>70</v>
      </c>
      <c r="AD132" s="118"/>
    </row>
    <row r="133" spans="1:30" x14ac:dyDescent="0.2">
      <c r="B133" s="507"/>
      <c r="C133" s="508"/>
      <c r="D133" s="508"/>
      <c r="E133" s="508"/>
      <c r="F133" s="508"/>
      <c r="G133" s="508"/>
      <c r="H133" s="508"/>
      <c r="I133" s="508"/>
      <c r="J133" s="508"/>
      <c r="K133" s="509"/>
      <c r="L133" s="429" t="s">
        <v>120</v>
      </c>
      <c r="M133" s="257" t="str">
        <f>IF(LEN($C$5)&lt;=1,
    "",
    IF(
        OR($C$5="Overige (zorg-)instellingen",$C$5="Onderneming"),
        IF(Basisgegevens!$C$5="Ja",
            IFERROR(
                INDEX(Hulpsheets!$AO$3:$AR$18,
                    MATCH($C$9,Hulpsheets!$AN$3:$AN$18,0),
                    MATCH($C$6,Hulpsheets!$AO$3:$AR$3,0)
                ),
                ""
            ),
            IFERROR(
                INDEX(Hulpsheets!$AH$3:$AK$18,
                    MATCH($C$9,Hulpsheets!$AG$3:$AG$18,0),
                    MATCH($C$6,Hulpsheets!$AH$3:$AK$3,0)
                ),
                ""
            )
        ),
        IF($L133="Niet-economische activiteit",
            100%,
            IF(Basisgegevens!$C$5="Ja",
                IFERROR(
                    INDEX(Hulpsheets!$AO$3:$AR$18,
                        MATCH($C$9,Hulpsheets!$AN$3:$AN$18,0),
                        MATCH($C$6,Hulpsheets!$AO$3:$AR$3,0)
                    ),
                    ""
                ),
                IFERROR(
                    INDEX(Hulpsheets!$AH$3:$AK$18,
                        MATCH($C$9,Hulpsheets!$AG$3:$AG$18,0),
                        MATCH($C$6,Hulpsheets!$AH$3:$AK$3,0)
                    ),
                    ""
                )
            )
        )
    )
)</f>
        <v/>
      </c>
      <c r="N133" s="398"/>
      <c r="O133" s="394" t="str">
        <f t="shared" ref="O133:O157" si="40">IFERROR(N133*M133,"")</f>
        <v/>
      </c>
      <c r="P133" s="85" t="str">
        <f t="shared" ref="P133:P157" si="41">IFERROR(N133-O133,"")</f>
        <v/>
      </c>
      <c r="R133" s="404"/>
      <c r="S133" s="403" t="str">
        <f>IFERROR($R133*(1-$M133),"")</f>
        <v/>
      </c>
      <c r="T133" s="130" t="str">
        <f t="shared" ref="T133:T157" si="42">IFERROR(R133-S133,"")</f>
        <v/>
      </c>
      <c r="U133" s="80"/>
      <c r="V133" s="404"/>
      <c r="W133" s="70"/>
      <c r="X133" s="404"/>
      <c r="Z133" s="403" t="str">
        <f>IFERROR($V133*(1-$M133),"")</f>
        <v/>
      </c>
      <c r="AA133" s="130" t="str">
        <f t="shared" ref="AA133:AA157" si="43">IFERROR(V133-Z133,"")</f>
        <v/>
      </c>
      <c r="AB133" s="403" t="str">
        <f t="shared" ref="AB133:AB157" si="44">IFERROR($X133*(1-$M133),"")</f>
        <v/>
      </c>
      <c r="AC133" s="130" t="str">
        <f t="shared" ref="AC133:AC157" si="45">IFERROR(X133-AB133,"")</f>
        <v/>
      </c>
      <c r="AD133" s="461"/>
    </row>
    <row r="134" spans="1:30" x14ac:dyDescent="0.2">
      <c r="B134" s="500"/>
      <c r="C134" s="501"/>
      <c r="D134" s="501"/>
      <c r="E134" s="501"/>
      <c r="F134" s="501"/>
      <c r="G134" s="501"/>
      <c r="H134" s="501"/>
      <c r="I134" s="501"/>
      <c r="J134" s="501"/>
      <c r="K134" s="502"/>
      <c r="L134" s="429" t="s">
        <v>120</v>
      </c>
      <c r="M134" s="257" t="str">
        <f>IF(LEN($C$5)&lt;=1,
    "",
    IF(
        OR($C$5="Overige (zorg-)instellingen",$C$5="Onderneming"),
        IF(Basisgegevens!$C$5="Ja",
            IFERROR(
                INDEX(Hulpsheets!$AO$3:$AR$18,
                    MATCH($C$9,Hulpsheets!$AN$3:$AN$18,0),
                    MATCH($C$6,Hulpsheets!$AO$3:$AR$3,0)
                ),
                ""
            ),
            IFERROR(
                INDEX(Hulpsheets!$AH$3:$AK$18,
                    MATCH($C$9,Hulpsheets!$AG$3:$AG$18,0),
                    MATCH($C$6,Hulpsheets!$AH$3:$AK$3,0)
                ),
                ""
            )
        ),
        IF($L134="Niet-economische activiteit",
            100%,
            IF(Basisgegevens!$C$5="Ja",
                IFERROR(
                    INDEX(Hulpsheets!$AO$3:$AR$18,
                        MATCH($C$9,Hulpsheets!$AN$3:$AN$18,0),
                        MATCH($C$6,Hulpsheets!$AO$3:$AR$3,0)
                    ),
                    ""
                ),
                IFERROR(
                    INDEX(Hulpsheets!$AH$3:$AK$18,
                        MATCH($C$9,Hulpsheets!$AG$3:$AG$18,0),
                        MATCH($C$6,Hulpsheets!$AH$3:$AK$3,0)
                    ),
                    ""
                )
            )
        )
    )
)</f>
        <v/>
      </c>
      <c r="N134" s="399"/>
      <c r="O134" s="395" t="str">
        <f t="shared" si="40"/>
        <v/>
      </c>
      <c r="P134" s="86" t="str">
        <f t="shared" si="41"/>
        <v/>
      </c>
      <c r="R134" s="404"/>
      <c r="S134" s="403" t="str">
        <f t="shared" ref="S134:S157" si="46">IFERROR($R134*(1-$M134),"")</f>
        <v/>
      </c>
      <c r="T134" s="130" t="str">
        <f t="shared" si="42"/>
        <v/>
      </c>
      <c r="U134" s="70"/>
      <c r="V134" s="404"/>
      <c r="W134" s="70"/>
      <c r="X134" s="404"/>
      <c r="Z134" s="403" t="str">
        <f t="shared" ref="Z134:Z157" si="47">IFERROR($V134*(1-$M134),"")</f>
        <v/>
      </c>
      <c r="AA134" s="130" t="str">
        <f t="shared" si="43"/>
        <v/>
      </c>
      <c r="AB134" s="403" t="str">
        <f t="shared" si="44"/>
        <v/>
      </c>
      <c r="AC134" s="130" t="str">
        <f t="shared" si="45"/>
        <v/>
      </c>
      <c r="AD134" s="461"/>
    </row>
    <row r="135" spans="1:30" x14ac:dyDescent="0.2">
      <c r="B135" s="500"/>
      <c r="C135" s="501"/>
      <c r="D135" s="501"/>
      <c r="E135" s="501"/>
      <c r="F135" s="501"/>
      <c r="G135" s="501"/>
      <c r="H135" s="501"/>
      <c r="I135" s="501"/>
      <c r="J135" s="501"/>
      <c r="K135" s="502"/>
      <c r="L135" s="429" t="s">
        <v>120</v>
      </c>
      <c r="M135" s="257" t="str">
        <f>IF(LEN($C$5)&lt;=1,
    "",
    IF(
        OR($C$5="Overige (zorg-)instellingen",$C$5="Onderneming"),
        IF(Basisgegevens!$C$5="Ja",
            IFERROR(
                INDEX(Hulpsheets!$AO$3:$AR$18,
                    MATCH($C$9,Hulpsheets!$AN$3:$AN$18,0),
                    MATCH($C$6,Hulpsheets!$AO$3:$AR$3,0)
                ),
                ""
            ),
            IFERROR(
                INDEX(Hulpsheets!$AH$3:$AK$18,
                    MATCH($C$9,Hulpsheets!$AG$3:$AG$18,0),
                    MATCH($C$6,Hulpsheets!$AH$3:$AK$3,0)
                ),
                ""
            )
        ),
        IF($L135="Niet-economische activiteit",
            100%,
            IF(Basisgegevens!$C$5="Ja",
                IFERROR(
                    INDEX(Hulpsheets!$AO$3:$AR$18,
                        MATCH($C$9,Hulpsheets!$AN$3:$AN$18,0),
                        MATCH($C$6,Hulpsheets!$AO$3:$AR$3,0)
                    ),
                    ""
                ),
                IFERROR(
                    INDEX(Hulpsheets!$AH$3:$AK$18,
                        MATCH($C$9,Hulpsheets!$AG$3:$AG$18,0),
                        MATCH($C$6,Hulpsheets!$AH$3:$AK$3,0)
                    ),
                    ""
                )
            )
        )
    )
)</f>
        <v/>
      </c>
      <c r="N135" s="399"/>
      <c r="O135" s="395" t="str">
        <f t="shared" si="40"/>
        <v/>
      </c>
      <c r="P135" s="86" t="str">
        <f t="shared" si="41"/>
        <v/>
      </c>
      <c r="R135" s="404"/>
      <c r="S135" s="403" t="str">
        <f t="shared" si="46"/>
        <v/>
      </c>
      <c r="T135" s="130" t="str">
        <f t="shared" si="42"/>
        <v/>
      </c>
      <c r="U135" s="70"/>
      <c r="V135" s="404"/>
      <c r="W135" s="70"/>
      <c r="X135" s="404"/>
      <c r="Z135" s="403" t="str">
        <f t="shared" si="47"/>
        <v/>
      </c>
      <c r="AA135" s="130" t="str">
        <f t="shared" si="43"/>
        <v/>
      </c>
      <c r="AB135" s="403" t="str">
        <f t="shared" si="44"/>
        <v/>
      </c>
      <c r="AC135" s="130" t="str">
        <f t="shared" si="45"/>
        <v/>
      </c>
      <c r="AD135" s="461"/>
    </row>
    <row r="136" spans="1:30" x14ac:dyDescent="0.2">
      <c r="B136" s="500"/>
      <c r="C136" s="501"/>
      <c r="D136" s="501"/>
      <c r="E136" s="501"/>
      <c r="F136" s="501"/>
      <c r="G136" s="501"/>
      <c r="H136" s="501"/>
      <c r="I136" s="501"/>
      <c r="J136" s="501"/>
      <c r="K136" s="502"/>
      <c r="L136" s="429" t="s">
        <v>120</v>
      </c>
      <c r="M136" s="257" t="str">
        <f>IF(LEN($C$5)&lt;=1,
    "",
    IF(
        OR($C$5="Overige (zorg-)instellingen",$C$5="Onderneming"),
        IF(Basisgegevens!$C$5="Ja",
            IFERROR(
                INDEX(Hulpsheets!$AO$3:$AR$18,
                    MATCH($C$9,Hulpsheets!$AN$3:$AN$18,0),
                    MATCH($C$6,Hulpsheets!$AO$3:$AR$3,0)
                ),
                ""
            ),
            IFERROR(
                INDEX(Hulpsheets!$AH$3:$AK$18,
                    MATCH($C$9,Hulpsheets!$AG$3:$AG$18,0),
                    MATCH($C$6,Hulpsheets!$AH$3:$AK$3,0)
                ),
                ""
            )
        ),
        IF($L136="Niet-economische activiteit",
            100%,
            IF(Basisgegevens!$C$5="Ja",
                IFERROR(
                    INDEX(Hulpsheets!$AO$3:$AR$18,
                        MATCH($C$9,Hulpsheets!$AN$3:$AN$18,0),
                        MATCH($C$6,Hulpsheets!$AO$3:$AR$3,0)
                    ),
                    ""
                ),
                IFERROR(
                    INDEX(Hulpsheets!$AH$3:$AK$18,
                        MATCH($C$9,Hulpsheets!$AG$3:$AG$18,0),
                        MATCH($C$6,Hulpsheets!$AH$3:$AK$3,0)
                    ),
                    ""
                )
            )
        )
    )
)</f>
        <v/>
      </c>
      <c r="N136" s="399"/>
      <c r="O136" s="395" t="str">
        <f t="shared" si="40"/>
        <v/>
      </c>
      <c r="P136" s="86" t="str">
        <f t="shared" si="41"/>
        <v/>
      </c>
      <c r="R136" s="404"/>
      <c r="S136" s="403" t="str">
        <f t="shared" si="46"/>
        <v/>
      </c>
      <c r="T136" s="130" t="str">
        <f t="shared" si="42"/>
        <v/>
      </c>
      <c r="U136" s="70"/>
      <c r="V136" s="404"/>
      <c r="W136" s="70"/>
      <c r="X136" s="404"/>
      <c r="Z136" s="403" t="str">
        <f t="shared" si="47"/>
        <v/>
      </c>
      <c r="AA136" s="130" t="str">
        <f t="shared" si="43"/>
        <v/>
      </c>
      <c r="AB136" s="403" t="str">
        <f t="shared" si="44"/>
        <v/>
      </c>
      <c r="AC136" s="130" t="str">
        <f t="shared" si="45"/>
        <v/>
      </c>
      <c r="AD136" s="461"/>
    </row>
    <row r="137" spans="1:30" x14ac:dyDescent="0.2">
      <c r="B137" s="500"/>
      <c r="C137" s="501"/>
      <c r="D137" s="501"/>
      <c r="E137" s="501"/>
      <c r="F137" s="501"/>
      <c r="G137" s="501"/>
      <c r="H137" s="501"/>
      <c r="I137" s="501"/>
      <c r="J137" s="501"/>
      <c r="K137" s="502"/>
      <c r="L137" s="429" t="s">
        <v>120</v>
      </c>
      <c r="M137" s="257" t="str">
        <f>IF(LEN($C$5)&lt;=1,
    "",
    IF(
        OR($C$5="Overige (zorg-)instellingen",$C$5="Onderneming"),
        IF(Basisgegevens!$C$5="Ja",
            IFERROR(
                INDEX(Hulpsheets!$AO$3:$AR$18,
                    MATCH($C$9,Hulpsheets!$AN$3:$AN$18,0),
                    MATCH($C$6,Hulpsheets!$AO$3:$AR$3,0)
                ),
                ""
            ),
            IFERROR(
                INDEX(Hulpsheets!$AH$3:$AK$18,
                    MATCH($C$9,Hulpsheets!$AG$3:$AG$18,0),
                    MATCH($C$6,Hulpsheets!$AH$3:$AK$3,0)
                ),
                ""
            )
        ),
        IF($L137="Niet-economische activiteit",
            100%,
            IF(Basisgegevens!$C$5="Ja",
                IFERROR(
                    INDEX(Hulpsheets!$AO$3:$AR$18,
                        MATCH($C$9,Hulpsheets!$AN$3:$AN$18,0),
                        MATCH($C$6,Hulpsheets!$AO$3:$AR$3,0)
                    ),
                    ""
                ),
                IFERROR(
                    INDEX(Hulpsheets!$AH$3:$AK$18,
                        MATCH($C$9,Hulpsheets!$AG$3:$AG$18,0),
                        MATCH($C$6,Hulpsheets!$AH$3:$AK$3,0)
                    ),
                    ""
                )
            )
        )
    )
)</f>
        <v/>
      </c>
      <c r="N137" s="399"/>
      <c r="O137" s="395" t="str">
        <f t="shared" si="40"/>
        <v/>
      </c>
      <c r="P137" s="86" t="str">
        <f t="shared" si="41"/>
        <v/>
      </c>
      <c r="R137" s="404"/>
      <c r="S137" s="403" t="str">
        <f t="shared" si="46"/>
        <v/>
      </c>
      <c r="T137" s="130" t="str">
        <f t="shared" si="42"/>
        <v/>
      </c>
      <c r="U137" s="70"/>
      <c r="V137" s="404"/>
      <c r="W137" s="70"/>
      <c r="X137" s="404"/>
      <c r="Z137" s="403" t="str">
        <f t="shared" si="47"/>
        <v/>
      </c>
      <c r="AA137" s="130" t="str">
        <f t="shared" si="43"/>
        <v/>
      </c>
      <c r="AB137" s="403" t="str">
        <f t="shared" si="44"/>
        <v/>
      </c>
      <c r="AC137" s="130" t="str">
        <f t="shared" si="45"/>
        <v/>
      </c>
      <c r="AD137" s="461"/>
    </row>
    <row r="138" spans="1:30" x14ac:dyDescent="0.2">
      <c r="B138" s="500"/>
      <c r="C138" s="501"/>
      <c r="D138" s="501"/>
      <c r="E138" s="501"/>
      <c r="F138" s="501"/>
      <c r="G138" s="501"/>
      <c r="H138" s="501"/>
      <c r="I138" s="501"/>
      <c r="J138" s="501"/>
      <c r="K138" s="502"/>
      <c r="L138" s="429" t="s">
        <v>120</v>
      </c>
      <c r="M138" s="257" t="str">
        <f>IF(LEN($C$5)&lt;=1,
    "",
    IF(
        OR($C$5="Overige (zorg-)instellingen",$C$5="Onderneming"),
        IF(Basisgegevens!$C$5="Ja",
            IFERROR(
                INDEX(Hulpsheets!$AO$3:$AR$18,
                    MATCH($C$9,Hulpsheets!$AN$3:$AN$18,0),
                    MATCH($C$6,Hulpsheets!$AO$3:$AR$3,0)
                ),
                ""
            ),
            IFERROR(
                INDEX(Hulpsheets!$AH$3:$AK$18,
                    MATCH($C$9,Hulpsheets!$AG$3:$AG$18,0),
                    MATCH($C$6,Hulpsheets!$AH$3:$AK$3,0)
                ),
                ""
            )
        ),
        IF($L138="Niet-economische activiteit",
            100%,
            IF(Basisgegevens!$C$5="Ja",
                IFERROR(
                    INDEX(Hulpsheets!$AO$3:$AR$18,
                        MATCH($C$9,Hulpsheets!$AN$3:$AN$18,0),
                        MATCH($C$6,Hulpsheets!$AO$3:$AR$3,0)
                    ),
                    ""
                ),
                IFERROR(
                    INDEX(Hulpsheets!$AH$3:$AK$18,
                        MATCH($C$9,Hulpsheets!$AG$3:$AG$18,0),
                        MATCH($C$6,Hulpsheets!$AH$3:$AK$3,0)
                    ),
                    ""
                )
            )
        )
    )
)</f>
        <v/>
      </c>
      <c r="N138" s="399"/>
      <c r="O138" s="395" t="str">
        <f t="shared" si="40"/>
        <v/>
      </c>
      <c r="P138" s="86" t="str">
        <f t="shared" si="41"/>
        <v/>
      </c>
      <c r="R138" s="404"/>
      <c r="S138" s="403" t="str">
        <f t="shared" si="46"/>
        <v/>
      </c>
      <c r="T138" s="130" t="str">
        <f t="shared" si="42"/>
        <v/>
      </c>
      <c r="U138" s="70"/>
      <c r="V138" s="404"/>
      <c r="W138" s="70"/>
      <c r="X138" s="404"/>
      <c r="Z138" s="403" t="str">
        <f t="shared" si="47"/>
        <v/>
      </c>
      <c r="AA138" s="130" t="str">
        <f t="shared" si="43"/>
        <v/>
      </c>
      <c r="AB138" s="403" t="str">
        <f t="shared" si="44"/>
        <v/>
      </c>
      <c r="AC138" s="130" t="str">
        <f t="shared" si="45"/>
        <v/>
      </c>
      <c r="AD138" s="461"/>
    </row>
    <row r="139" spans="1:30" x14ac:dyDescent="0.2">
      <c r="B139" s="500"/>
      <c r="C139" s="501"/>
      <c r="D139" s="501"/>
      <c r="E139" s="501"/>
      <c r="F139" s="501"/>
      <c r="G139" s="501"/>
      <c r="H139" s="501"/>
      <c r="I139" s="501"/>
      <c r="J139" s="501"/>
      <c r="K139" s="502"/>
      <c r="L139" s="429" t="s">
        <v>120</v>
      </c>
      <c r="M139" s="257" t="str">
        <f>IF(LEN($C$5)&lt;=1,
    "",
    IF(
        OR($C$5="Overige (zorg-)instellingen",$C$5="Onderneming"),
        IF(Basisgegevens!$C$5="Ja",
            IFERROR(
                INDEX(Hulpsheets!$AO$3:$AR$18,
                    MATCH($C$9,Hulpsheets!$AN$3:$AN$18,0),
                    MATCH($C$6,Hulpsheets!$AO$3:$AR$3,0)
                ),
                ""
            ),
            IFERROR(
                INDEX(Hulpsheets!$AH$3:$AK$18,
                    MATCH($C$9,Hulpsheets!$AG$3:$AG$18,0),
                    MATCH($C$6,Hulpsheets!$AH$3:$AK$3,0)
                ),
                ""
            )
        ),
        IF($L139="Niet-economische activiteit",
            100%,
            IF(Basisgegevens!$C$5="Ja",
                IFERROR(
                    INDEX(Hulpsheets!$AO$3:$AR$18,
                        MATCH($C$9,Hulpsheets!$AN$3:$AN$18,0),
                        MATCH($C$6,Hulpsheets!$AO$3:$AR$3,0)
                    ),
                    ""
                ),
                IFERROR(
                    INDEX(Hulpsheets!$AH$3:$AK$18,
                        MATCH($C$9,Hulpsheets!$AG$3:$AG$18,0),
                        MATCH($C$6,Hulpsheets!$AH$3:$AK$3,0)
                    ),
                    ""
                )
            )
        )
    )
)</f>
        <v/>
      </c>
      <c r="N139" s="399"/>
      <c r="O139" s="395" t="str">
        <f t="shared" si="40"/>
        <v/>
      </c>
      <c r="P139" s="86" t="str">
        <f t="shared" si="41"/>
        <v/>
      </c>
      <c r="R139" s="404"/>
      <c r="S139" s="403" t="str">
        <f t="shared" si="46"/>
        <v/>
      </c>
      <c r="T139" s="130" t="str">
        <f t="shared" si="42"/>
        <v/>
      </c>
      <c r="U139" s="70"/>
      <c r="V139" s="404"/>
      <c r="W139" s="70"/>
      <c r="X139" s="404"/>
      <c r="Z139" s="403" t="str">
        <f t="shared" si="47"/>
        <v/>
      </c>
      <c r="AA139" s="130" t="str">
        <f t="shared" si="43"/>
        <v/>
      </c>
      <c r="AB139" s="403" t="str">
        <f t="shared" si="44"/>
        <v/>
      </c>
      <c r="AC139" s="130" t="str">
        <f t="shared" si="45"/>
        <v/>
      </c>
      <c r="AD139" s="461"/>
    </row>
    <row r="140" spans="1:30" x14ac:dyDescent="0.2">
      <c r="B140" s="500"/>
      <c r="C140" s="501"/>
      <c r="D140" s="501"/>
      <c r="E140" s="501"/>
      <c r="F140" s="501"/>
      <c r="G140" s="501"/>
      <c r="H140" s="501"/>
      <c r="I140" s="501"/>
      <c r="J140" s="501"/>
      <c r="K140" s="502"/>
      <c r="L140" s="429" t="s">
        <v>120</v>
      </c>
      <c r="M140" s="257" t="str">
        <f>IF(LEN($C$5)&lt;=1,
    "",
    IF(
        OR($C$5="Overige (zorg-)instellingen",$C$5="Onderneming"),
        IF(Basisgegevens!$C$5="Ja",
            IFERROR(
                INDEX(Hulpsheets!$AO$3:$AR$18,
                    MATCH($C$9,Hulpsheets!$AN$3:$AN$18,0),
                    MATCH($C$6,Hulpsheets!$AO$3:$AR$3,0)
                ),
                ""
            ),
            IFERROR(
                INDEX(Hulpsheets!$AH$3:$AK$18,
                    MATCH($C$9,Hulpsheets!$AG$3:$AG$18,0),
                    MATCH($C$6,Hulpsheets!$AH$3:$AK$3,0)
                ),
                ""
            )
        ),
        IF($L140="Niet-economische activiteit",
            100%,
            IF(Basisgegevens!$C$5="Ja",
                IFERROR(
                    INDEX(Hulpsheets!$AO$3:$AR$18,
                        MATCH($C$9,Hulpsheets!$AN$3:$AN$18,0),
                        MATCH($C$6,Hulpsheets!$AO$3:$AR$3,0)
                    ),
                    ""
                ),
                IFERROR(
                    INDEX(Hulpsheets!$AH$3:$AK$18,
                        MATCH($C$9,Hulpsheets!$AG$3:$AG$18,0),
                        MATCH($C$6,Hulpsheets!$AH$3:$AK$3,0)
                    ),
                    ""
                )
            )
        )
    )
)</f>
        <v/>
      </c>
      <c r="N140" s="399"/>
      <c r="O140" s="395" t="str">
        <f t="shared" si="40"/>
        <v/>
      </c>
      <c r="P140" s="86" t="str">
        <f t="shared" si="41"/>
        <v/>
      </c>
      <c r="R140" s="404"/>
      <c r="S140" s="403" t="str">
        <f t="shared" si="46"/>
        <v/>
      </c>
      <c r="T140" s="130" t="str">
        <f t="shared" si="42"/>
        <v/>
      </c>
      <c r="U140" s="70"/>
      <c r="V140" s="404"/>
      <c r="W140" s="70"/>
      <c r="X140" s="404"/>
      <c r="Z140" s="403" t="str">
        <f t="shared" si="47"/>
        <v/>
      </c>
      <c r="AA140" s="130" t="str">
        <f t="shared" si="43"/>
        <v/>
      </c>
      <c r="AB140" s="403" t="str">
        <f t="shared" si="44"/>
        <v/>
      </c>
      <c r="AC140" s="130" t="str">
        <f t="shared" si="45"/>
        <v/>
      </c>
      <c r="AD140" s="461"/>
    </row>
    <row r="141" spans="1:30" x14ac:dyDescent="0.2">
      <c r="B141" s="500"/>
      <c r="C141" s="501"/>
      <c r="D141" s="501"/>
      <c r="E141" s="501"/>
      <c r="F141" s="501"/>
      <c r="G141" s="501"/>
      <c r="H141" s="501"/>
      <c r="I141" s="501"/>
      <c r="J141" s="501"/>
      <c r="K141" s="502"/>
      <c r="L141" s="429" t="s">
        <v>120</v>
      </c>
      <c r="M141" s="257" t="str">
        <f>IF(LEN($C$5)&lt;=1,
    "",
    IF(
        OR($C$5="Overige (zorg-)instellingen",$C$5="Onderneming"),
        IF(Basisgegevens!$C$5="Ja",
            IFERROR(
                INDEX(Hulpsheets!$AO$3:$AR$18,
                    MATCH($C$9,Hulpsheets!$AN$3:$AN$18,0),
                    MATCH($C$6,Hulpsheets!$AO$3:$AR$3,0)
                ),
                ""
            ),
            IFERROR(
                INDEX(Hulpsheets!$AH$3:$AK$18,
                    MATCH($C$9,Hulpsheets!$AG$3:$AG$18,0),
                    MATCH($C$6,Hulpsheets!$AH$3:$AK$3,0)
                ),
                ""
            )
        ),
        IF($L141="Niet-economische activiteit",
            100%,
            IF(Basisgegevens!$C$5="Ja",
                IFERROR(
                    INDEX(Hulpsheets!$AO$3:$AR$18,
                        MATCH($C$9,Hulpsheets!$AN$3:$AN$18,0),
                        MATCH($C$6,Hulpsheets!$AO$3:$AR$3,0)
                    ),
                    ""
                ),
                IFERROR(
                    INDEX(Hulpsheets!$AH$3:$AK$18,
                        MATCH($C$9,Hulpsheets!$AG$3:$AG$18,0),
                        MATCH($C$6,Hulpsheets!$AH$3:$AK$3,0)
                    ),
                    ""
                )
            )
        )
    )
)</f>
        <v/>
      </c>
      <c r="N141" s="399"/>
      <c r="O141" s="395" t="str">
        <f t="shared" si="40"/>
        <v/>
      </c>
      <c r="P141" s="86" t="str">
        <f t="shared" si="41"/>
        <v/>
      </c>
      <c r="R141" s="404"/>
      <c r="S141" s="403" t="str">
        <f t="shared" si="46"/>
        <v/>
      </c>
      <c r="T141" s="130" t="str">
        <f t="shared" si="42"/>
        <v/>
      </c>
      <c r="U141" s="70"/>
      <c r="V141" s="404"/>
      <c r="W141" s="70"/>
      <c r="X141" s="404"/>
      <c r="Z141" s="403" t="str">
        <f t="shared" si="47"/>
        <v/>
      </c>
      <c r="AA141" s="130" t="str">
        <f t="shared" si="43"/>
        <v/>
      </c>
      <c r="AB141" s="403" t="str">
        <f t="shared" si="44"/>
        <v/>
      </c>
      <c r="AC141" s="130" t="str">
        <f t="shared" si="45"/>
        <v/>
      </c>
      <c r="AD141" s="461"/>
    </row>
    <row r="142" spans="1:30" x14ac:dyDescent="0.2">
      <c r="B142" s="500"/>
      <c r="C142" s="501"/>
      <c r="D142" s="501"/>
      <c r="E142" s="501"/>
      <c r="F142" s="501"/>
      <c r="G142" s="501"/>
      <c r="H142" s="501"/>
      <c r="I142" s="501"/>
      <c r="J142" s="501"/>
      <c r="K142" s="502"/>
      <c r="L142" s="429" t="s">
        <v>120</v>
      </c>
      <c r="M142" s="257" t="str">
        <f>IF(LEN($C$5)&lt;=1,
    "",
    IF(
        OR($C$5="Overige (zorg-)instellingen",$C$5="Onderneming"),
        IF(Basisgegevens!$C$5="Ja",
            IFERROR(
                INDEX(Hulpsheets!$AO$3:$AR$18,
                    MATCH($C$9,Hulpsheets!$AN$3:$AN$18,0),
                    MATCH($C$6,Hulpsheets!$AO$3:$AR$3,0)
                ),
                ""
            ),
            IFERROR(
                INDEX(Hulpsheets!$AH$3:$AK$18,
                    MATCH($C$9,Hulpsheets!$AG$3:$AG$18,0),
                    MATCH($C$6,Hulpsheets!$AH$3:$AK$3,0)
                ),
                ""
            )
        ),
        IF($L142="Niet-economische activiteit",
            100%,
            IF(Basisgegevens!$C$5="Ja",
                IFERROR(
                    INDEX(Hulpsheets!$AO$3:$AR$18,
                        MATCH($C$9,Hulpsheets!$AN$3:$AN$18,0),
                        MATCH($C$6,Hulpsheets!$AO$3:$AR$3,0)
                    ),
                    ""
                ),
                IFERROR(
                    INDEX(Hulpsheets!$AH$3:$AK$18,
                        MATCH($C$9,Hulpsheets!$AG$3:$AG$18,0),
                        MATCH($C$6,Hulpsheets!$AH$3:$AK$3,0)
                    ),
                    ""
                )
            )
        )
    )
)</f>
        <v/>
      </c>
      <c r="N142" s="399"/>
      <c r="O142" s="395" t="str">
        <f t="shared" si="40"/>
        <v/>
      </c>
      <c r="P142" s="86" t="str">
        <f t="shared" si="41"/>
        <v/>
      </c>
      <c r="R142" s="404"/>
      <c r="S142" s="403" t="str">
        <f t="shared" si="46"/>
        <v/>
      </c>
      <c r="T142" s="130" t="str">
        <f t="shared" si="42"/>
        <v/>
      </c>
      <c r="U142" s="70"/>
      <c r="V142" s="404"/>
      <c r="W142" s="70"/>
      <c r="X142" s="404"/>
      <c r="Z142" s="403" t="str">
        <f t="shared" si="47"/>
        <v/>
      </c>
      <c r="AA142" s="130" t="str">
        <f t="shared" si="43"/>
        <v/>
      </c>
      <c r="AB142" s="403" t="str">
        <f t="shared" si="44"/>
        <v/>
      </c>
      <c r="AC142" s="130" t="str">
        <f t="shared" si="45"/>
        <v/>
      </c>
      <c r="AD142" s="461"/>
    </row>
    <row r="143" spans="1:30" x14ac:dyDescent="0.2">
      <c r="B143" s="500"/>
      <c r="C143" s="501"/>
      <c r="D143" s="501"/>
      <c r="E143" s="501"/>
      <c r="F143" s="501"/>
      <c r="G143" s="501"/>
      <c r="H143" s="501"/>
      <c r="I143" s="501"/>
      <c r="J143" s="501"/>
      <c r="K143" s="502"/>
      <c r="L143" s="429" t="s">
        <v>120</v>
      </c>
      <c r="M143" s="257" t="str">
        <f>IF(LEN($C$5)&lt;=1,
    "",
    IF(
        OR($C$5="Overige (zorg-)instellingen",$C$5="Onderneming"),
        IF(Basisgegevens!$C$5="Ja",
            IFERROR(
                INDEX(Hulpsheets!$AO$3:$AR$18,
                    MATCH($C$9,Hulpsheets!$AN$3:$AN$18,0),
                    MATCH($C$6,Hulpsheets!$AO$3:$AR$3,0)
                ),
                ""
            ),
            IFERROR(
                INDEX(Hulpsheets!$AH$3:$AK$18,
                    MATCH($C$9,Hulpsheets!$AG$3:$AG$18,0),
                    MATCH($C$6,Hulpsheets!$AH$3:$AK$3,0)
                ),
                ""
            )
        ),
        IF($L143="Niet-economische activiteit",
            100%,
            IF(Basisgegevens!$C$5="Ja",
                IFERROR(
                    INDEX(Hulpsheets!$AO$3:$AR$18,
                        MATCH($C$9,Hulpsheets!$AN$3:$AN$18,0),
                        MATCH($C$6,Hulpsheets!$AO$3:$AR$3,0)
                    ),
                    ""
                ),
                IFERROR(
                    INDEX(Hulpsheets!$AH$3:$AK$18,
                        MATCH($C$9,Hulpsheets!$AG$3:$AG$18,0),
                        MATCH($C$6,Hulpsheets!$AH$3:$AK$3,0)
                    ),
                    ""
                )
            )
        )
    )
)</f>
        <v/>
      </c>
      <c r="N143" s="399"/>
      <c r="O143" s="395" t="str">
        <f t="shared" si="40"/>
        <v/>
      </c>
      <c r="P143" s="86" t="str">
        <f t="shared" si="41"/>
        <v/>
      </c>
      <c r="R143" s="404"/>
      <c r="S143" s="403" t="str">
        <f t="shared" si="46"/>
        <v/>
      </c>
      <c r="T143" s="130" t="str">
        <f t="shared" si="42"/>
        <v/>
      </c>
      <c r="U143" s="70"/>
      <c r="V143" s="404"/>
      <c r="W143" s="70"/>
      <c r="X143" s="404"/>
      <c r="Z143" s="403" t="str">
        <f t="shared" si="47"/>
        <v/>
      </c>
      <c r="AA143" s="130" t="str">
        <f t="shared" si="43"/>
        <v/>
      </c>
      <c r="AB143" s="403" t="str">
        <f t="shared" si="44"/>
        <v/>
      </c>
      <c r="AC143" s="130" t="str">
        <f t="shared" si="45"/>
        <v/>
      </c>
      <c r="AD143" s="461"/>
    </row>
    <row r="144" spans="1:30" x14ac:dyDescent="0.2">
      <c r="B144" s="500"/>
      <c r="C144" s="501"/>
      <c r="D144" s="501"/>
      <c r="E144" s="501"/>
      <c r="F144" s="501"/>
      <c r="G144" s="501"/>
      <c r="H144" s="501"/>
      <c r="I144" s="501"/>
      <c r="J144" s="501"/>
      <c r="K144" s="502"/>
      <c r="L144" s="429" t="s">
        <v>120</v>
      </c>
      <c r="M144" s="257" t="str">
        <f>IF(LEN($C$5)&lt;=1,
    "",
    IF(
        OR($C$5="Overige (zorg-)instellingen",$C$5="Onderneming"),
        IF(Basisgegevens!$C$5="Ja",
            IFERROR(
                INDEX(Hulpsheets!$AO$3:$AR$18,
                    MATCH($C$9,Hulpsheets!$AN$3:$AN$18,0),
                    MATCH($C$6,Hulpsheets!$AO$3:$AR$3,0)
                ),
                ""
            ),
            IFERROR(
                INDEX(Hulpsheets!$AH$3:$AK$18,
                    MATCH($C$9,Hulpsheets!$AG$3:$AG$18,0),
                    MATCH($C$6,Hulpsheets!$AH$3:$AK$3,0)
                ),
                ""
            )
        ),
        IF($L144="Niet-economische activiteit",
            100%,
            IF(Basisgegevens!$C$5="Ja",
                IFERROR(
                    INDEX(Hulpsheets!$AO$3:$AR$18,
                        MATCH($C$9,Hulpsheets!$AN$3:$AN$18,0),
                        MATCH($C$6,Hulpsheets!$AO$3:$AR$3,0)
                    ),
                    ""
                ),
                IFERROR(
                    INDEX(Hulpsheets!$AH$3:$AK$18,
                        MATCH($C$9,Hulpsheets!$AG$3:$AG$18,0),
                        MATCH($C$6,Hulpsheets!$AH$3:$AK$3,0)
                    ),
                    ""
                )
            )
        )
    )
)</f>
        <v/>
      </c>
      <c r="N144" s="399"/>
      <c r="O144" s="395" t="str">
        <f t="shared" si="40"/>
        <v/>
      </c>
      <c r="P144" s="86" t="str">
        <f t="shared" si="41"/>
        <v/>
      </c>
      <c r="R144" s="404"/>
      <c r="S144" s="403" t="str">
        <f t="shared" si="46"/>
        <v/>
      </c>
      <c r="T144" s="130" t="str">
        <f t="shared" si="42"/>
        <v/>
      </c>
      <c r="U144" s="70"/>
      <c r="V144" s="404"/>
      <c r="W144" s="70"/>
      <c r="X144" s="404"/>
      <c r="Z144" s="403" t="str">
        <f t="shared" si="47"/>
        <v/>
      </c>
      <c r="AA144" s="130" t="str">
        <f t="shared" si="43"/>
        <v/>
      </c>
      <c r="AB144" s="403" t="str">
        <f t="shared" si="44"/>
        <v/>
      </c>
      <c r="AC144" s="130" t="str">
        <f t="shared" si="45"/>
        <v/>
      </c>
      <c r="AD144" s="461"/>
    </row>
    <row r="145" spans="2:30" x14ac:dyDescent="0.2">
      <c r="B145" s="500"/>
      <c r="C145" s="501"/>
      <c r="D145" s="501"/>
      <c r="E145" s="501"/>
      <c r="F145" s="501"/>
      <c r="G145" s="501"/>
      <c r="H145" s="501"/>
      <c r="I145" s="501"/>
      <c r="J145" s="501"/>
      <c r="K145" s="502"/>
      <c r="L145" s="429" t="s">
        <v>120</v>
      </c>
      <c r="M145" s="257" t="str">
        <f>IF(LEN($C$5)&lt;=1,
    "",
    IF(
        OR($C$5="Overige (zorg-)instellingen",$C$5="Onderneming"),
        IF(Basisgegevens!$C$5="Ja",
            IFERROR(
                INDEX(Hulpsheets!$AO$3:$AR$18,
                    MATCH($C$9,Hulpsheets!$AN$3:$AN$18,0),
                    MATCH($C$6,Hulpsheets!$AO$3:$AR$3,0)
                ),
                ""
            ),
            IFERROR(
                INDEX(Hulpsheets!$AH$3:$AK$18,
                    MATCH($C$9,Hulpsheets!$AG$3:$AG$18,0),
                    MATCH($C$6,Hulpsheets!$AH$3:$AK$3,0)
                ),
                ""
            )
        ),
        IF($L145="Niet-economische activiteit",
            100%,
            IF(Basisgegevens!$C$5="Ja",
                IFERROR(
                    INDEX(Hulpsheets!$AO$3:$AR$18,
                        MATCH($C$9,Hulpsheets!$AN$3:$AN$18,0),
                        MATCH($C$6,Hulpsheets!$AO$3:$AR$3,0)
                    ),
                    ""
                ),
                IFERROR(
                    INDEX(Hulpsheets!$AH$3:$AK$18,
                        MATCH($C$9,Hulpsheets!$AG$3:$AG$18,0),
                        MATCH($C$6,Hulpsheets!$AH$3:$AK$3,0)
                    ),
                    ""
                )
            )
        )
    )
)</f>
        <v/>
      </c>
      <c r="N145" s="399"/>
      <c r="O145" s="395" t="str">
        <f t="shared" si="40"/>
        <v/>
      </c>
      <c r="P145" s="86" t="str">
        <f t="shared" si="41"/>
        <v/>
      </c>
      <c r="R145" s="404"/>
      <c r="S145" s="403" t="str">
        <f t="shared" si="46"/>
        <v/>
      </c>
      <c r="T145" s="130" t="str">
        <f t="shared" si="42"/>
        <v/>
      </c>
      <c r="U145" s="70"/>
      <c r="V145" s="404"/>
      <c r="W145" s="70"/>
      <c r="X145" s="404"/>
      <c r="Z145" s="403" t="str">
        <f t="shared" si="47"/>
        <v/>
      </c>
      <c r="AA145" s="130" t="str">
        <f t="shared" si="43"/>
        <v/>
      </c>
      <c r="AB145" s="403" t="str">
        <f t="shared" si="44"/>
        <v/>
      </c>
      <c r="AC145" s="130" t="str">
        <f t="shared" si="45"/>
        <v/>
      </c>
      <c r="AD145" s="461"/>
    </row>
    <row r="146" spans="2:30" x14ac:dyDescent="0.2">
      <c r="B146" s="500"/>
      <c r="C146" s="501"/>
      <c r="D146" s="501"/>
      <c r="E146" s="501"/>
      <c r="F146" s="501"/>
      <c r="G146" s="501"/>
      <c r="H146" s="501"/>
      <c r="I146" s="501"/>
      <c r="J146" s="501"/>
      <c r="K146" s="502"/>
      <c r="L146" s="429" t="s">
        <v>120</v>
      </c>
      <c r="M146" s="257" t="str">
        <f>IF(LEN($C$5)&lt;=1,
    "",
    IF(
        OR($C$5="Overige (zorg-)instellingen",$C$5="Onderneming"),
        IF(Basisgegevens!$C$5="Ja",
            IFERROR(
                INDEX(Hulpsheets!$AO$3:$AR$18,
                    MATCH($C$9,Hulpsheets!$AN$3:$AN$18,0),
                    MATCH($C$6,Hulpsheets!$AO$3:$AR$3,0)
                ),
                ""
            ),
            IFERROR(
                INDEX(Hulpsheets!$AH$3:$AK$18,
                    MATCH($C$9,Hulpsheets!$AG$3:$AG$18,0),
                    MATCH($C$6,Hulpsheets!$AH$3:$AK$3,0)
                ),
                ""
            )
        ),
        IF($L146="Niet-economische activiteit",
            100%,
            IF(Basisgegevens!$C$5="Ja",
                IFERROR(
                    INDEX(Hulpsheets!$AO$3:$AR$18,
                        MATCH($C$9,Hulpsheets!$AN$3:$AN$18,0),
                        MATCH($C$6,Hulpsheets!$AO$3:$AR$3,0)
                    ),
                    ""
                ),
                IFERROR(
                    INDEX(Hulpsheets!$AH$3:$AK$18,
                        MATCH($C$9,Hulpsheets!$AG$3:$AG$18,0),
                        MATCH($C$6,Hulpsheets!$AH$3:$AK$3,0)
                    ),
                    ""
                )
            )
        )
    )
)</f>
        <v/>
      </c>
      <c r="N146" s="399"/>
      <c r="O146" s="395" t="str">
        <f t="shared" si="40"/>
        <v/>
      </c>
      <c r="P146" s="86" t="str">
        <f t="shared" si="41"/>
        <v/>
      </c>
      <c r="R146" s="404"/>
      <c r="S146" s="403" t="str">
        <f t="shared" si="46"/>
        <v/>
      </c>
      <c r="T146" s="130" t="str">
        <f t="shared" si="42"/>
        <v/>
      </c>
      <c r="U146" s="70"/>
      <c r="V146" s="404"/>
      <c r="W146" s="70"/>
      <c r="X146" s="404"/>
      <c r="Z146" s="403" t="str">
        <f t="shared" si="47"/>
        <v/>
      </c>
      <c r="AA146" s="130" t="str">
        <f t="shared" si="43"/>
        <v/>
      </c>
      <c r="AB146" s="403" t="str">
        <f t="shared" si="44"/>
        <v/>
      </c>
      <c r="AC146" s="130" t="str">
        <f t="shared" si="45"/>
        <v/>
      </c>
      <c r="AD146" s="461"/>
    </row>
    <row r="147" spans="2:30" ht="13.5" thickBot="1" x14ac:dyDescent="0.25">
      <c r="B147" s="500"/>
      <c r="C147" s="501"/>
      <c r="D147" s="501"/>
      <c r="E147" s="501"/>
      <c r="F147" s="501"/>
      <c r="G147" s="501"/>
      <c r="H147" s="501"/>
      <c r="I147" s="501"/>
      <c r="J147" s="501"/>
      <c r="K147" s="502"/>
      <c r="L147" s="429" t="s">
        <v>120</v>
      </c>
      <c r="M147" s="257" t="str">
        <f>IF(LEN($C$5)&lt;=1,
    "",
    IF(
        OR($C$5="Overige (zorg-)instellingen",$C$5="Onderneming"),
        IF(Basisgegevens!$C$5="Ja",
            IFERROR(
                INDEX(Hulpsheets!$AO$3:$AR$18,
                    MATCH($C$9,Hulpsheets!$AN$3:$AN$18,0),
                    MATCH($C$6,Hulpsheets!$AO$3:$AR$3,0)
                ),
                ""
            ),
            IFERROR(
                INDEX(Hulpsheets!$AH$3:$AK$18,
                    MATCH($C$9,Hulpsheets!$AG$3:$AG$18,0),
                    MATCH($C$6,Hulpsheets!$AH$3:$AK$3,0)
                ),
                ""
            )
        ),
        IF($L147="Niet-economische activiteit",
            100%,
            IF(Basisgegevens!$C$5="Ja",
                IFERROR(
                    INDEX(Hulpsheets!$AO$3:$AR$18,
                        MATCH($C$9,Hulpsheets!$AN$3:$AN$18,0),
                        MATCH($C$6,Hulpsheets!$AO$3:$AR$3,0)
                    ),
                    ""
                ),
                IFERROR(
                    INDEX(Hulpsheets!$AH$3:$AK$18,
                        MATCH($C$9,Hulpsheets!$AG$3:$AG$18,0),
                        MATCH($C$6,Hulpsheets!$AH$3:$AK$3,0)
                    ),
                    ""
                )
            )
        )
    )
)</f>
        <v/>
      </c>
      <c r="N147" s="399"/>
      <c r="O147" s="395" t="str">
        <f t="shared" si="40"/>
        <v/>
      </c>
      <c r="P147" s="86" t="str">
        <f t="shared" si="41"/>
        <v/>
      </c>
      <c r="R147" s="404"/>
      <c r="S147" s="403" t="str">
        <f t="shared" si="46"/>
        <v/>
      </c>
      <c r="T147" s="130" t="str">
        <f t="shared" si="42"/>
        <v/>
      </c>
      <c r="U147" s="70"/>
      <c r="V147" s="404"/>
      <c r="W147" s="70"/>
      <c r="X147" s="404"/>
      <c r="Z147" s="403" t="str">
        <f t="shared" si="47"/>
        <v/>
      </c>
      <c r="AA147" s="130" t="str">
        <f t="shared" si="43"/>
        <v/>
      </c>
      <c r="AB147" s="403" t="str">
        <f t="shared" si="44"/>
        <v/>
      </c>
      <c r="AC147" s="130" t="str">
        <f t="shared" si="45"/>
        <v/>
      </c>
      <c r="AD147" s="461"/>
    </row>
    <row r="148" spans="2:30" ht="13.5" hidden="1" outlineLevel="1" thickBot="1" x14ac:dyDescent="0.25">
      <c r="B148" s="500"/>
      <c r="C148" s="501"/>
      <c r="D148" s="501"/>
      <c r="E148" s="501"/>
      <c r="F148" s="501"/>
      <c r="G148" s="501"/>
      <c r="H148" s="501"/>
      <c r="I148" s="501"/>
      <c r="J148" s="501"/>
      <c r="K148" s="502"/>
      <c r="L148" s="429" t="s">
        <v>120</v>
      </c>
      <c r="M148" s="257" t="str">
        <f>IF(LEN($C$5)&lt;=1,
    "",
    IF(
        OR($C$5="Overige (zorg-)instellingen",$C$5="Onderneming"),
        IF(Basisgegevens!$C$5="Ja",
            IFERROR(
                INDEX(Hulpsheets!$AO$3:$AR$18,
                    MATCH($C$9,Hulpsheets!$AN$3:$AN$18,0),
                    MATCH($C$6,Hulpsheets!$AO$3:$AR$3,0)
                ),
                ""
            ),
            IFERROR(
                INDEX(Hulpsheets!$AH$3:$AK$18,
                    MATCH($C$9,Hulpsheets!$AG$3:$AG$18,0),
                    MATCH($C$6,Hulpsheets!$AH$3:$AK$3,0)
                ),
                ""
            )
        ),
        IF($L148="Niet-economische activiteit",
            100%,
            IF(Basisgegevens!$C$5="Ja",
                IFERROR(
                    INDEX(Hulpsheets!$AO$3:$AR$18,
                        MATCH($C$9,Hulpsheets!$AN$3:$AN$18,0),
                        MATCH($C$6,Hulpsheets!$AO$3:$AR$3,0)
                    ),
                    ""
                ),
                IFERROR(
                    INDEX(Hulpsheets!$AH$3:$AK$18,
                        MATCH($C$9,Hulpsheets!$AG$3:$AG$18,0),
                        MATCH($C$6,Hulpsheets!$AH$3:$AK$3,0)
                    ),
                    ""
                )
            )
        )
    )
)</f>
        <v/>
      </c>
      <c r="N148" s="399"/>
      <c r="O148" s="77" t="str">
        <f t="shared" si="40"/>
        <v/>
      </c>
      <c r="P148" s="86" t="str">
        <f t="shared" si="41"/>
        <v/>
      </c>
      <c r="R148" s="404"/>
      <c r="S148" s="403" t="str">
        <f t="shared" si="46"/>
        <v/>
      </c>
      <c r="T148" s="130" t="str">
        <f t="shared" si="42"/>
        <v/>
      </c>
      <c r="U148" s="70"/>
      <c r="V148" s="404"/>
      <c r="W148" s="70"/>
      <c r="X148" s="404"/>
      <c r="Z148" s="403" t="str">
        <f t="shared" si="47"/>
        <v/>
      </c>
      <c r="AA148" s="130" t="str">
        <f t="shared" si="43"/>
        <v/>
      </c>
      <c r="AB148" s="403" t="str">
        <f t="shared" si="44"/>
        <v/>
      </c>
      <c r="AC148" s="130" t="str">
        <f t="shared" si="45"/>
        <v/>
      </c>
      <c r="AD148" s="461"/>
    </row>
    <row r="149" spans="2:30" ht="13.5" hidden="1" outlineLevel="1" thickBot="1" x14ac:dyDescent="0.25">
      <c r="B149" s="500"/>
      <c r="C149" s="501"/>
      <c r="D149" s="501"/>
      <c r="E149" s="501"/>
      <c r="F149" s="501"/>
      <c r="G149" s="501"/>
      <c r="H149" s="501"/>
      <c r="I149" s="501"/>
      <c r="J149" s="501"/>
      <c r="K149" s="502"/>
      <c r="L149" s="429" t="s">
        <v>120</v>
      </c>
      <c r="M149" s="257" t="str">
        <f>IF(LEN($C$5)&lt;=1,
    "",
    IF(
        OR($C$5="Overige (zorg-)instellingen",$C$5="Onderneming"),
        IF(Basisgegevens!$C$5="Ja",
            IFERROR(
                INDEX(Hulpsheets!$AO$3:$AR$18,
                    MATCH($C$9,Hulpsheets!$AN$3:$AN$18,0),
                    MATCH($C$6,Hulpsheets!$AO$3:$AR$3,0)
                ),
                ""
            ),
            IFERROR(
                INDEX(Hulpsheets!$AH$3:$AK$18,
                    MATCH($C$9,Hulpsheets!$AG$3:$AG$18,0),
                    MATCH($C$6,Hulpsheets!$AH$3:$AK$3,0)
                ),
                ""
            )
        ),
        IF($L149="Niet-economische activiteit",
            100%,
            IF(Basisgegevens!$C$5="Ja",
                IFERROR(
                    INDEX(Hulpsheets!$AO$3:$AR$18,
                        MATCH($C$9,Hulpsheets!$AN$3:$AN$18,0),
                        MATCH($C$6,Hulpsheets!$AO$3:$AR$3,0)
                    ),
                    ""
                ),
                IFERROR(
                    INDEX(Hulpsheets!$AH$3:$AK$18,
                        MATCH($C$9,Hulpsheets!$AG$3:$AG$18,0),
                        MATCH($C$6,Hulpsheets!$AH$3:$AK$3,0)
                    ),
                    ""
                )
            )
        )
    )
)</f>
        <v/>
      </c>
      <c r="N149" s="399"/>
      <c r="O149" s="77" t="str">
        <f t="shared" si="40"/>
        <v/>
      </c>
      <c r="P149" s="86" t="str">
        <f t="shared" si="41"/>
        <v/>
      </c>
      <c r="R149" s="404"/>
      <c r="S149" s="403" t="str">
        <f t="shared" si="46"/>
        <v/>
      </c>
      <c r="T149" s="130" t="str">
        <f t="shared" si="42"/>
        <v/>
      </c>
      <c r="U149" s="70"/>
      <c r="V149" s="404"/>
      <c r="W149" s="70"/>
      <c r="X149" s="404"/>
      <c r="Z149" s="403" t="str">
        <f t="shared" si="47"/>
        <v/>
      </c>
      <c r="AA149" s="130" t="str">
        <f t="shared" si="43"/>
        <v/>
      </c>
      <c r="AB149" s="403" t="str">
        <f t="shared" si="44"/>
        <v/>
      </c>
      <c r="AC149" s="130" t="str">
        <f t="shared" si="45"/>
        <v/>
      </c>
      <c r="AD149" s="461"/>
    </row>
    <row r="150" spans="2:30" ht="13.5" hidden="1" outlineLevel="1" thickBot="1" x14ac:dyDescent="0.25">
      <c r="B150" s="500"/>
      <c r="C150" s="501"/>
      <c r="D150" s="501"/>
      <c r="E150" s="501"/>
      <c r="F150" s="501"/>
      <c r="G150" s="501"/>
      <c r="H150" s="501"/>
      <c r="I150" s="501"/>
      <c r="J150" s="501"/>
      <c r="K150" s="502"/>
      <c r="L150" s="429" t="s">
        <v>120</v>
      </c>
      <c r="M150" s="257" t="str">
        <f>IF(LEN($C$5)&lt;=1,
    "",
    IF(
        OR($C$5="Overige (zorg-)instellingen",$C$5="Onderneming"),
        IF(Basisgegevens!$C$5="Ja",
            IFERROR(
                INDEX(Hulpsheets!$AO$3:$AR$18,
                    MATCH($C$9,Hulpsheets!$AN$3:$AN$18,0),
                    MATCH($C$6,Hulpsheets!$AO$3:$AR$3,0)
                ),
                ""
            ),
            IFERROR(
                INDEX(Hulpsheets!$AH$3:$AK$18,
                    MATCH($C$9,Hulpsheets!$AG$3:$AG$18,0),
                    MATCH($C$6,Hulpsheets!$AH$3:$AK$3,0)
                ),
                ""
            )
        ),
        IF($L150="Niet-economische activiteit",
            100%,
            IF(Basisgegevens!$C$5="Ja",
                IFERROR(
                    INDEX(Hulpsheets!$AO$3:$AR$18,
                        MATCH($C$9,Hulpsheets!$AN$3:$AN$18,0),
                        MATCH($C$6,Hulpsheets!$AO$3:$AR$3,0)
                    ),
                    ""
                ),
                IFERROR(
                    INDEX(Hulpsheets!$AH$3:$AK$18,
                        MATCH($C$9,Hulpsheets!$AG$3:$AG$18,0),
                        MATCH($C$6,Hulpsheets!$AH$3:$AK$3,0)
                    ),
                    ""
                )
            )
        )
    )
)</f>
        <v/>
      </c>
      <c r="N150" s="399"/>
      <c r="O150" s="77" t="str">
        <f t="shared" si="40"/>
        <v/>
      </c>
      <c r="P150" s="86" t="str">
        <f t="shared" si="41"/>
        <v/>
      </c>
      <c r="R150" s="404"/>
      <c r="S150" s="403" t="str">
        <f t="shared" si="46"/>
        <v/>
      </c>
      <c r="T150" s="130" t="str">
        <f t="shared" si="42"/>
        <v/>
      </c>
      <c r="U150" s="70"/>
      <c r="V150" s="404"/>
      <c r="W150" s="70"/>
      <c r="X150" s="404"/>
      <c r="Z150" s="403" t="str">
        <f t="shared" si="47"/>
        <v/>
      </c>
      <c r="AA150" s="130" t="str">
        <f t="shared" si="43"/>
        <v/>
      </c>
      <c r="AB150" s="403" t="str">
        <f t="shared" si="44"/>
        <v/>
      </c>
      <c r="AC150" s="130" t="str">
        <f t="shared" si="45"/>
        <v/>
      </c>
      <c r="AD150" s="461"/>
    </row>
    <row r="151" spans="2:30" ht="13.5" hidden="1" outlineLevel="1" thickBot="1" x14ac:dyDescent="0.25">
      <c r="B151" s="500"/>
      <c r="C151" s="501"/>
      <c r="D151" s="501"/>
      <c r="E151" s="501"/>
      <c r="F151" s="501"/>
      <c r="G151" s="501"/>
      <c r="H151" s="501"/>
      <c r="I151" s="501"/>
      <c r="J151" s="501"/>
      <c r="K151" s="502"/>
      <c r="L151" s="429" t="s">
        <v>120</v>
      </c>
      <c r="M151" s="257" t="str">
        <f>IF(LEN($C$5)&lt;=1,
    "",
    IF(
        OR($C$5="Overige (zorg-)instellingen",$C$5="Onderneming"),
        IF(Basisgegevens!$C$5="Ja",
            IFERROR(
                INDEX(Hulpsheets!$AO$3:$AR$18,
                    MATCH($C$9,Hulpsheets!$AN$3:$AN$18,0),
                    MATCH($C$6,Hulpsheets!$AO$3:$AR$3,0)
                ),
                ""
            ),
            IFERROR(
                INDEX(Hulpsheets!$AH$3:$AK$18,
                    MATCH($C$9,Hulpsheets!$AG$3:$AG$18,0),
                    MATCH($C$6,Hulpsheets!$AH$3:$AK$3,0)
                ),
                ""
            )
        ),
        IF($L151="Niet-economische activiteit",
            100%,
            IF(Basisgegevens!$C$5="Ja",
                IFERROR(
                    INDEX(Hulpsheets!$AO$3:$AR$18,
                        MATCH($C$9,Hulpsheets!$AN$3:$AN$18,0),
                        MATCH($C$6,Hulpsheets!$AO$3:$AR$3,0)
                    ),
                    ""
                ),
                IFERROR(
                    INDEX(Hulpsheets!$AH$3:$AK$18,
                        MATCH($C$9,Hulpsheets!$AG$3:$AG$18,0),
                        MATCH($C$6,Hulpsheets!$AH$3:$AK$3,0)
                    ),
                    ""
                )
            )
        )
    )
)</f>
        <v/>
      </c>
      <c r="N151" s="399"/>
      <c r="O151" s="77" t="str">
        <f t="shared" si="40"/>
        <v/>
      </c>
      <c r="P151" s="86" t="str">
        <f t="shared" si="41"/>
        <v/>
      </c>
      <c r="R151" s="404"/>
      <c r="S151" s="403" t="str">
        <f t="shared" si="46"/>
        <v/>
      </c>
      <c r="T151" s="130" t="str">
        <f t="shared" si="42"/>
        <v/>
      </c>
      <c r="U151" s="70"/>
      <c r="V151" s="404"/>
      <c r="W151" s="70"/>
      <c r="X151" s="404"/>
      <c r="Z151" s="403" t="str">
        <f t="shared" si="47"/>
        <v/>
      </c>
      <c r="AA151" s="130" t="str">
        <f t="shared" si="43"/>
        <v/>
      </c>
      <c r="AB151" s="403" t="str">
        <f t="shared" si="44"/>
        <v/>
      </c>
      <c r="AC151" s="130" t="str">
        <f t="shared" si="45"/>
        <v/>
      </c>
      <c r="AD151" s="461"/>
    </row>
    <row r="152" spans="2:30" ht="13.5" hidden="1" outlineLevel="1" thickBot="1" x14ac:dyDescent="0.25">
      <c r="B152" s="500"/>
      <c r="C152" s="501"/>
      <c r="D152" s="501"/>
      <c r="E152" s="501"/>
      <c r="F152" s="501"/>
      <c r="G152" s="501"/>
      <c r="H152" s="501"/>
      <c r="I152" s="501"/>
      <c r="J152" s="501"/>
      <c r="K152" s="502"/>
      <c r="L152" s="429" t="s">
        <v>120</v>
      </c>
      <c r="M152" s="257" t="str">
        <f>IF(LEN($C$5)&lt;=1,
    "",
    IF(
        OR($C$5="Overige (zorg-)instellingen",$C$5="Onderneming"),
        IF(Basisgegevens!$C$5="Ja",
            IFERROR(
                INDEX(Hulpsheets!$AO$3:$AR$18,
                    MATCH($C$9,Hulpsheets!$AN$3:$AN$18,0),
                    MATCH($C$6,Hulpsheets!$AO$3:$AR$3,0)
                ),
                ""
            ),
            IFERROR(
                INDEX(Hulpsheets!$AH$3:$AK$18,
                    MATCH($C$9,Hulpsheets!$AG$3:$AG$18,0),
                    MATCH($C$6,Hulpsheets!$AH$3:$AK$3,0)
                ),
                ""
            )
        ),
        IF($L152="Niet-economische activiteit",
            100%,
            IF(Basisgegevens!$C$5="Ja",
                IFERROR(
                    INDEX(Hulpsheets!$AO$3:$AR$18,
                        MATCH($C$9,Hulpsheets!$AN$3:$AN$18,0),
                        MATCH($C$6,Hulpsheets!$AO$3:$AR$3,0)
                    ),
                    ""
                ),
                IFERROR(
                    INDEX(Hulpsheets!$AH$3:$AK$18,
                        MATCH($C$9,Hulpsheets!$AG$3:$AG$18,0),
                        MATCH($C$6,Hulpsheets!$AH$3:$AK$3,0)
                    ),
                    ""
                )
            )
        )
    )
)</f>
        <v/>
      </c>
      <c r="N152" s="399"/>
      <c r="O152" s="77" t="str">
        <f t="shared" si="40"/>
        <v/>
      </c>
      <c r="P152" s="86" t="str">
        <f t="shared" si="41"/>
        <v/>
      </c>
      <c r="R152" s="404"/>
      <c r="S152" s="403" t="str">
        <f t="shared" si="46"/>
        <v/>
      </c>
      <c r="T152" s="130" t="str">
        <f t="shared" si="42"/>
        <v/>
      </c>
      <c r="U152" s="70"/>
      <c r="V152" s="404"/>
      <c r="W152" s="70"/>
      <c r="X152" s="404"/>
      <c r="Z152" s="403" t="str">
        <f t="shared" si="47"/>
        <v/>
      </c>
      <c r="AA152" s="130" t="str">
        <f t="shared" si="43"/>
        <v/>
      </c>
      <c r="AB152" s="403" t="str">
        <f t="shared" si="44"/>
        <v/>
      </c>
      <c r="AC152" s="130" t="str">
        <f t="shared" si="45"/>
        <v/>
      </c>
      <c r="AD152" s="461"/>
    </row>
    <row r="153" spans="2:30" ht="13.5" hidden="1" outlineLevel="1" thickBot="1" x14ac:dyDescent="0.25">
      <c r="B153" s="500"/>
      <c r="C153" s="501"/>
      <c r="D153" s="501"/>
      <c r="E153" s="501"/>
      <c r="F153" s="501"/>
      <c r="G153" s="501"/>
      <c r="H153" s="501"/>
      <c r="I153" s="501"/>
      <c r="J153" s="501"/>
      <c r="K153" s="502"/>
      <c r="L153" s="429" t="s">
        <v>120</v>
      </c>
      <c r="M153" s="257" t="str">
        <f>IF(LEN($C$5)&lt;=1,
    "",
    IF(
        OR($C$5="Overige (zorg-)instellingen",$C$5="Onderneming"),
        IF(Basisgegevens!$C$5="Ja",
            IFERROR(
                INDEX(Hulpsheets!$AO$3:$AR$18,
                    MATCH($C$9,Hulpsheets!$AN$3:$AN$18,0),
                    MATCH($C$6,Hulpsheets!$AO$3:$AR$3,0)
                ),
                ""
            ),
            IFERROR(
                INDEX(Hulpsheets!$AH$3:$AK$18,
                    MATCH($C$9,Hulpsheets!$AG$3:$AG$18,0),
                    MATCH($C$6,Hulpsheets!$AH$3:$AK$3,0)
                ),
                ""
            )
        ),
        IF($L153="Niet-economische activiteit",
            100%,
            IF(Basisgegevens!$C$5="Ja",
                IFERROR(
                    INDEX(Hulpsheets!$AO$3:$AR$18,
                        MATCH($C$9,Hulpsheets!$AN$3:$AN$18,0),
                        MATCH($C$6,Hulpsheets!$AO$3:$AR$3,0)
                    ),
                    ""
                ),
                IFERROR(
                    INDEX(Hulpsheets!$AH$3:$AK$18,
                        MATCH($C$9,Hulpsheets!$AG$3:$AG$18,0),
                        MATCH($C$6,Hulpsheets!$AH$3:$AK$3,0)
                    ),
                    ""
                )
            )
        )
    )
)</f>
        <v/>
      </c>
      <c r="N153" s="399"/>
      <c r="O153" s="77" t="str">
        <f t="shared" si="40"/>
        <v/>
      </c>
      <c r="P153" s="86" t="str">
        <f t="shared" si="41"/>
        <v/>
      </c>
      <c r="R153" s="404"/>
      <c r="S153" s="403" t="str">
        <f t="shared" si="46"/>
        <v/>
      </c>
      <c r="T153" s="130" t="str">
        <f t="shared" si="42"/>
        <v/>
      </c>
      <c r="U153" s="70"/>
      <c r="V153" s="404"/>
      <c r="W153" s="70"/>
      <c r="X153" s="404"/>
      <c r="Z153" s="403" t="str">
        <f t="shared" si="47"/>
        <v/>
      </c>
      <c r="AA153" s="130" t="str">
        <f t="shared" si="43"/>
        <v/>
      </c>
      <c r="AB153" s="403" t="str">
        <f t="shared" si="44"/>
        <v/>
      </c>
      <c r="AC153" s="130" t="str">
        <f t="shared" si="45"/>
        <v/>
      </c>
      <c r="AD153" s="461"/>
    </row>
    <row r="154" spans="2:30" ht="13.5" hidden="1" outlineLevel="1" thickBot="1" x14ac:dyDescent="0.25">
      <c r="B154" s="500"/>
      <c r="C154" s="501"/>
      <c r="D154" s="501"/>
      <c r="E154" s="501"/>
      <c r="F154" s="501"/>
      <c r="G154" s="501"/>
      <c r="H154" s="501"/>
      <c r="I154" s="501"/>
      <c r="J154" s="501"/>
      <c r="K154" s="502"/>
      <c r="L154" s="429" t="s">
        <v>120</v>
      </c>
      <c r="M154" s="257" t="str">
        <f>IF(LEN($C$5)&lt;=1,
    "",
    IF(
        OR($C$5="Overige (zorg-)instellingen",$C$5="Onderneming"),
        IF(Basisgegevens!$C$5="Ja",
            IFERROR(
                INDEX(Hulpsheets!$AO$3:$AR$18,
                    MATCH($C$9,Hulpsheets!$AN$3:$AN$18,0),
                    MATCH($C$6,Hulpsheets!$AO$3:$AR$3,0)
                ),
                ""
            ),
            IFERROR(
                INDEX(Hulpsheets!$AH$3:$AK$18,
                    MATCH($C$9,Hulpsheets!$AG$3:$AG$18,0),
                    MATCH($C$6,Hulpsheets!$AH$3:$AK$3,0)
                ),
                ""
            )
        ),
        IF($L154="Niet-economische activiteit",
            100%,
            IF(Basisgegevens!$C$5="Ja",
                IFERROR(
                    INDEX(Hulpsheets!$AO$3:$AR$18,
                        MATCH($C$9,Hulpsheets!$AN$3:$AN$18,0),
                        MATCH($C$6,Hulpsheets!$AO$3:$AR$3,0)
                    ),
                    ""
                ),
                IFERROR(
                    INDEX(Hulpsheets!$AH$3:$AK$18,
                        MATCH($C$9,Hulpsheets!$AG$3:$AG$18,0),
                        MATCH($C$6,Hulpsheets!$AH$3:$AK$3,0)
                    ),
                    ""
                )
            )
        )
    )
)</f>
        <v/>
      </c>
      <c r="N154" s="399"/>
      <c r="O154" s="77" t="str">
        <f t="shared" si="40"/>
        <v/>
      </c>
      <c r="P154" s="86" t="str">
        <f t="shared" si="41"/>
        <v/>
      </c>
      <c r="R154" s="404"/>
      <c r="S154" s="403" t="str">
        <f t="shared" si="46"/>
        <v/>
      </c>
      <c r="T154" s="130" t="str">
        <f t="shared" si="42"/>
        <v/>
      </c>
      <c r="U154" s="70"/>
      <c r="V154" s="404"/>
      <c r="W154" s="70"/>
      <c r="X154" s="404"/>
      <c r="Z154" s="403" t="str">
        <f t="shared" si="47"/>
        <v/>
      </c>
      <c r="AA154" s="130" t="str">
        <f t="shared" si="43"/>
        <v/>
      </c>
      <c r="AB154" s="403" t="str">
        <f t="shared" si="44"/>
        <v/>
      </c>
      <c r="AC154" s="130" t="str">
        <f t="shared" si="45"/>
        <v/>
      </c>
      <c r="AD154" s="461"/>
    </row>
    <row r="155" spans="2:30" ht="13.5" hidden="1" outlineLevel="1" thickBot="1" x14ac:dyDescent="0.25">
      <c r="B155" s="500"/>
      <c r="C155" s="501"/>
      <c r="D155" s="501"/>
      <c r="E155" s="501"/>
      <c r="F155" s="501"/>
      <c r="G155" s="501"/>
      <c r="H155" s="501"/>
      <c r="I155" s="501"/>
      <c r="J155" s="501"/>
      <c r="K155" s="502"/>
      <c r="L155" s="429" t="s">
        <v>120</v>
      </c>
      <c r="M155" s="257" t="str">
        <f>IF(LEN($C$5)&lt;=1,
    "",
    IF(
        OR($C$5="Overige (zorg-)instellingen",$C$5="Onderneming"),
        IF(Basisgegevens!$C$5="Ja",
            IFERROR(
                INDEX(Hulpsheets!$AO$3:$AR$18,
                    MATCH($C$9,Hulpsheets!$AN$3:$AN$18,0),
                    MATCH($C$6,Hulpsheets!$AO$3:$AR$3,0)
                ),
                ""
            ),
            IFERROR(
                INDEX(Hulpsheets!$AH$3:$AK$18,
                    MATCH($C$9,Hulpsheets!$AG$3:$AG$18,0),
                    MATCH($C$6,Hulpsheets!$AH$3:$AK$3,0)
                ),
                ""
            )
        ),
        IF($L155="Niet-economische activiteit",
            100%,
            IF(Basisgegevens!$C$5="Ja",
                IFERROR(
                    INDEX(Hulpsheets!$AO$3:$AR$18,
                        MATCH($C$9,Hulpsheets!$AN$3:$AN$18,0),
                        MATCH($C$6,Hulpsheets!$AO$3:$AR$3,0)
                    ),
                    ""
                ),
                IFERROR(
                    INDEX(Hulpsheets!$AH$3:$AK$18,
                        MATCH($C$9,Hulpsheets!$AG$3:$AG$18,0),
                        MATCH($C$6,Hulpsheets!$AH$3:$AK$3,0)
                    ),
                    ""
                )
            )
        )
    )
)</f>
        <v/>
      </c>
      <c r="N155" s="399"/>
      <c r="O155" s="77" t="str">
        <f t="shared" si="40"/>
        <v/>
      </c>
      <c r="P155" s="86" t="str">
        <f t="shared" si="41"/>
        <v/>
      </c>
      <c r="R155" s="404"/>
      <c r="S155" s="403" t="str">
        <f t="shared" si="46"/>
        <v/>
      </c>
      <c r="T155" s="130" t="str">
        <f t="shared" si="42"/>
        <v/>
      </c>
      <c r="U155" s="70"/>
      <c r="V155" s="404"/>
      <c r="W155" s="70"/>
      <c r="X155" s="404"/>
      <c r="Z155" s="403" t="str">
        <f t="shared" si="47"/>
        <v/>
      </c>
      <c r="AA155" s="130" t="str">
        <f t="shared" si="43"/>
        <v/>
      </c>
      <c r="AB155" s="403" t="str">
        <f t="shared" si="44"/>
        <v/>
      </c>
      <c r="AC155" s="130" t="str">
        <f t="shared" si="45"/>
        <v/>
      </c>
      <c r="AD155" s="461"/>
    </row>
    <row r="156" spans="2:30" ht="13.5" hidden="1" outlineLevel="1" thickBot="1" x14ac:dyDescent="0.25">
      <c r="B156" s="500"/>
      <c r="C156" s="501"/>
      <c r="D156" s="501"/>
      <c r="E156" s="501"/>
      <c r="F156" s="501"/>
      <c r="G156" s="501"/>
      <c r="H156" s="501"/>
      <c r="I156" s="501"/>
      <c r="J156" s="501"/>
      <c r="K156" s="502"/>
      <c r="L156" s="429" t="s">
        <v>120</v>
      </c>
      <c r="M156" s="257" t="str">
        <f>IF(LEN($C$5)&lt;=1,
    "",
    IF(
        OR($C$5="Overige (zorg-)instellingen",$C$5="Onderneming"),
        IF(Basisgegevens!$C$5="Ja",
            IFERROR(
                INDEX(Hulpsheets!$AO$3:$AR$18,
                    MATCH($C$9,Hulpsheets!$AN$3:$AN$18,0),
                    MATCH($C$6,Hulpsheets!$AO$3:$AR$3,0)
                ),
                ""
            ),
            IFERROR(
                INDEX(Hulpsheets!$AH$3:$AK$18,
                    MATCH($C$9,Hulpsheets!$AG$3:$AG$18,0),
                    MATCH($C$6,Hulpsheets!$AH$3:$AK$3,0)
                ),
                ""
            )
        ),
        IF($L156="Niet-economische activiteit",
            100%,
            IF(Basisgegevens!$C$5="Ja",
                IFERROR(
                    INDEX(Hulpsheets!$AO$3:$AR$18,
                        MATCH($C$9,Hulpsheets!$AN$3:$AN$18,0),
                        MATCH($C$6,Hulpsheets!$AO$3:$AR$3,0)
                    ),
                    ""
                ),
                IFERROR(
                    INDEX(Hulpsheets!$AH$3:$AK$18,
                        MATCH($C$9,Hulpsheets!$AG$3:$AG$18,0),
                        MATCH($C$6,Hulpsheets!$AH$3:$AK$3,0)
                    ),
                    ""
                )
            )
        )
    )
)</f>
        <v/>
      </c>
      <c r="N156" s="399"/>
      <c r="O156" s="77" t="str">
        <f t="shared" si="40"/>
        <v/>
      </c>
      <c r="P156" s="86" t="str">
        <f t="shared" si="41"/>
        <v/>
      </c>
      <c r="R156" s="404"/>
      <c r="S156" s="403" t="str">
        <f t="shared" si="46"/>
        <v/>
      </c>
      <c r="T156" s="130" t="str">
        <f t="shared" si="42"/>
        <v/>
      </c>
      <c r="U156" s="70"/>
      <c r="V156" s="404"/>
      <c r="W156" s="70"/>
      <c r="X156" s="404"/>
      <c r="Z156" s="403" t="str">
        <f t="shared" si="47"/>
        <v/>
      </c>
      <c r="AA156" s="130" t="str">
        <f t="shared" si="43"/>
        <v/>
      </c>
      <c r="AB156" s="403" t="str">
        <f t="shared" si="44"/>
        <v/>
      </c>
      <c r="AC156" s="130" t="str">
        <f t="shared" si="45"/>
        <v/>
      </c>
      <c r="AD156" s="461"/>
    </row>
    <row r="157" spans="2:30" ht="13.5" hidden="1" outlineLevel="1" thickBot="1" x14ac:dyDescent="0.25">
      <c r="B157" s="532"/>
      <c r="C157" s="533"/>
      <c r="D157" s="533"/>
      <c r="E157" s="533"/>
      <c r="F157" s="533"/>
      <c r="G157" s="533"/>
      <c r="H157" s="533"/>
      <c r="I157" s="533"/>
      <c r="J157" s="533"/>
      <c r="K157" s="534"/>
      <c r="L157" s="428" t="s">
        <v>120</v>
      </c>
      <c r="M157" s="427" t="str">
        <f>IF(LEN($C$5)&lt;=1,
    "",
    IF(
        OR($C$5="Overige (zorg-)instellingen",$C$5="Onderneming"),
        IF(Basisgegevens!$C$5="Ja",
            IFERROR(
                INDEX(Hulpsheets!$AO$3:$AR$18,
                    MATCH($C$9,Hulpsheets!$AN$3:$AN$18,0),
                    MATCH($C$6,Hulpsheets!$AO$3:$AR$3,0)
                ),
                ""
            ),
            IFERROR(
                INDEX(Hulpsheets!$AH$3:$AK$18,
                    MATCH($C$9,Hulpsheets!$AG$3:$AG$18,0),
                    MATCH($C$6,Hulpsheets!$AH$3:$AK$3,0)
                ),
                ""
            )
        ),
        IF($L157="Niet-economische activiteit",
            100%,
            IF(Basisgegevens!$C$5="Ja",
                IFERROR(
                    INDEX(Hulpsheets!$AO$3:$AR$18,
                        MATCH($C$9,Hulpsheets!$AN$3:$AN$18,0),
                        MATCH($C$6,Hulpsheets!$AO$3:$AR$3,0)
                    ),
                    ""
                ),
                IFERROR(
                    INDEX(Hulpsheets!$AH$3:$AK$18,
                        MATCH($C$9,Hulpsheets!$AG$3:$AG$18,0),
                        MATCH($C$6,Hulpsheets!$AH$3:$AK$3,0)
                    ),
                    ""
                )
            )
        )
    )
)</f>
        <v/>
      </c>
      <c r="N157" s="399"/>
      <c r="O157" s="87" t="str">
        <f t="shared" si="40"/>
        <v/>
      </c>
      <c r="P157" s="88" t="str">
        <f t="shared" si="41"/>
        <v/>
      </c>
      <c r="R157" s="405"/>
      <c r="S157" s="403" t="str">
        <f t="shared" si="46"/>
        <v/>
      </c>
      <c r="T157" s="365" t="str">
        <f t="shared" si="42"/>
        <v/>
      </c>
      <c r="U157" s="70"/>
      <c r="V157" s="405"/>
      <c r="W157" s="70"/>
      <c r="X157" s="405"/>
      <c r="Z157" s="403" t="str">
        <f t="shared" si="47"/>
        <v/>
      </c>
      <c r="AA157" s="365" t="str">
        <f t="shared" si="43"/>
        <v/>
      </c>
      <c r="AB157" s="403" t="str">
        <f t="shared" si="44"/>
        <v/>
      </c>
      <c r="AC157" s="365" t="str">
        <f t="shared" si="45"/>
        <v/>
      </c>
      <c r="AD157" s="461"/>
    </row>
    <row r="158" spans="2:30" ht="13.5" collapsed="1" thickBot="1" x14ac:dyDescent="0.25">
      <c r="B158" s="32"/>
      <c r="C158" s="32"/>
      <c r="D158" s="103"/>
      <c r="E158" s="110"/>
      <c r="F158" s="110"/>
      <c r="G158" s="111"/>
      <c r="H158" s="112"/>
      <c r="I158" s="29"/>
      <c r="J158" s="111"/>
      <c r="L158" s="418" t="s">
        <v>102</v>
      </c>
      <c r="M158" s="78"/>
      <c r="N158" s="101">
        <f>SUM(N133:N157)</f>
        <v>0</v>
      </c>
      <c r="O158" s="101">
        <f>SUM(O133:O157)</f>
        <v>0</v>
      </c>
      <c r="P158" s="101">
        <f>SUM(P133:P157)</f>
        <v>0</v>
      </c>
      <c r="Q158" s="29"/>
      <c r="R158" s="439">
        <f>SUM(R133:R157)</f>
        <v>0</v>
      </c>
      <c r="S158" s="102">
        <f>SUM(S133:S157)</f>
        <v>0</v>
      </c>
      <c r="T158" s="102">
        <f>SUM(T133:T157)</f>
        <v>0</v>
      </c>
      <c r="V158" s="439">
        <f>SUM(V133:V157)</f>
        <v>0</v>
      </c>
      <c r="W158" s="70"/>
      <c r="X158" s="439">
        <f>SUM(X133:X157)</f>
        <v>0</v>
      </c>
      <c r="Z158" s="102">
        <f>SUM(Z133:Z157)</f>
        <v>0</v>
      </c>
      <c r="AA158" s="102">
        <f>SUM(AA133:AA157)</f>
        <v>0</v>
      </c>
      <c r="AB158" s="102">
        <f>SUM(AB133:AB157)</f>
        <v>0</v>
      </c>
      <c r="AC158" s="102">
        <f>SUM(AC133:AC157)</f>
        <v>0</v>
      </c>
      <c r="AD158" s="100"/>
    </row>
    <row r="159" spans="2:30" ht="13.5" thickBot="1" x14ac:dyDescent="0.25">
      <c r="B159" s="32"/>
      <c r="C159" s="32"/>
      <c r="D159" s="103"/>
      <c r="E159" s="110"/>
      <c r="F159" s="110"/>
      <c r="G159" s="111"/>
      <c r="H159" s="112"/>
      <c r="I159" s="29"/>
      <c r="J159" s="111"/>
      <c r="W159" s="100"/>
      <c r="X159" s="100"/>
      <c r="AB159" s="100"/>
    </row>
    <row r="160" spans="2:30" ht="15" customHeight="1" thickBot="1" x14ac:dyDescent="0.25">
      <c r="B160" s="503" t="s">
        <v>124</v>
      </c>
      <c r="C160" s="503"/>
      <c r="D160" s="503"/>
      <c r="E160" s="503"/>
      <c r="F160" s="29"/>
      <c r="I160" s="29"/>
      <c r="P160" s="29"/>
      <c r="Q160" s="29"/>
      <c r="R160" s="406" t="s">
        <v>87</v>
      </c>
      <c r="S160" s="401"/>
      <c r="T160" s="402"/>
      <c r="U160" s="29"/>
      <c r="V160" s="498" t="s">
        <v>61</v>
      </c>
      <c r="W160" s="6"/>
      <c r="X160" s="498" t="s">
        <v>62</v>
      </c>
      <c r="Z160" s="412"/>
      <c r="AA160" s="413"/>
      <c r="AB160" s="412"/>
      <c r="AC160" s="413"/>
      <c r="AD160" s="463"/>
    </row>
    <row r="161" spans="1:30" ht="13.5" thickBot="1" x14ac:dyDescent="0.25">
      <c r="B161" s="106"/>
      <c r="C161" s="106"/>
      <c r="D161" s="107"/>
      <c r="E161" s="107"/>
      <c r="G161" s="107"/>
      <c r="H161" s="108"/>
      <c r="I161" s="95"/>
      <c r="J161" s="107"/>
      <c r="K161" s="107"/>
      <c r="L161" s="107"/>
      <c r="P161" s="29"/>
      <c r="Q161" s="29"/>
      <c r="R161" s="6"/>
      <c r="S161" s="6"/>
      <c r="T161" s="6"/>
      <c r="U161" s="29"/>
      <c r="V161" s="499"/>
      <c r="W161" s="6"/>
      <c r="X161" s="499"/>
      <c r="Z161" s="6"/>
      <c r="AA161" s="6"/>
      <c r="AB161" s="6"/>
      <c r="AC161" s="97"/>
      <c r="AD161" s="97"/>
    </row>
    <row r="162" spans="1:30" ht="21" customHeight="1" thickBot="1" x14ac:dyDescent="0.25">
      <c r="A162" s="120"/>
      <c r="B162" s="504" t="s">
        <v>109</v>
      </c>
      <c r="C162" s="505"/>
      <c r="D162" s="505"/>
      <c r="E162" s="505"/>
      <c r="F162" s="505"/>
      <c r="G162" s="505"/>
      <c r="H162" s="505"/>
      <c r="I162" s="505"/>
      <c r="J162" s="505"/>
      <c r="K162" s="506"/>
      <c r="L162" s="236" t="s">
        <v>235</v>
      </c>
      <c r="M162" s="143" t="s">
        <v>94</v>
      </c>
      <c r="N162" s="237" t="s">
        <v>66</v>
      </c>
      <c r="O162" s="237" t="s">
        <v>95</v>
      </c>
      <c r="P162" s="237" t="s">
        <v>96</v>
      </c>
      <c r="Q162" s="120"/>
      <c r="R162" s="239" t="s">
        <v>68</v>
      </c>
      <c r="S162" s="238" t="s">
        <v>97</v>
      </c>
      <c r="T162" s="93" t="s">
        <v>70</v>
      </c>
      <c r="U162" s="119"/>
      <c r="V162" s="239" t="s">
        <v>68</v>
      </c>
      <c r="W162" s="409"/>
      <c r="X162" s="239" t="s">
        <v>68</v>
      </c>
      <c r="Y162" s="120"/>
      <c r="Z162" s="238" t="s">
        <v>97</v>
      </c>
      <c r="AA162" s="238" t="s">
        <v>70</v>
      </c>
      <c r="AB162" s="238" t="s">
        <v>97</v>
      </c>
      <c r="AC162" s="238" t="s">
        <v>70</v>
      </c>
      <c r="AD162" s="118"/>
    </row>
    <row r="163" spans="1:30" x14ac:dyDescent="0.2">
      <c r="B163" s="507"/>
      <c r="C163" s="508"/>
      <c r="D163" s="508"/>
      <c r="E163" s="508"/>
      <c r="F163" s="508"/>
      <c r="G163" s="508"/>
      <c r="H163" s="508"/>
      <c r="I163" s="508"/>
      <c r="J163" s="508"/>
      <c r="K163" s="509"/>
      <c r="L163" s="429" t="s">
        <v>120</v>
      </c>
      <c r="M163" s="257" t="str">
        <f>IF(LEN($C$5)&lt;=1,
    "",
    IF(
        OR($C$5="Overige (zorg-)instellingen",$C$5="Onderneming"),
        IF(Basisgegevens!$C$5="Ja",
            IFERROR(
                INDEX(Hulpsheets!$AO$3:$AR$18,
                    MATCH($C$9,Hulpsheets!$AN$3:$AN$18,0),
                    MATCH($C$6,Hulpsheets!$AO$3:$AR$3,0)
                ),
                ""
            ),
            IFERROR(
                INDEX(Hulpsheets!$AH$3:$AK$18,
                    MATCH($C$9,Hulpsheets!$AG$3:$AG$18,0),
                    MATCH($C$6,Hulpsheets!$AH$3:$AK$3,0)
                ),
                ""
            )
        ),
        IF($L163="Niet-economische activiteit",
            100%,
            IF(Basisgegevens!$C$5="Ja",
                IFERROR(
                    INDEX(Hulpsheets!$AO$3:$AR$18,
                        MATCH($C$9,Hulpsheets!$AN$3:$AN$18,0),
                        MATCH($C$6,Hulpsheets!$AO$3:$AR$3,0)
                    ),
                    ""
                ),
                IFERROR(
                    INDEX(Hulpsheets!$AH$3:$AK$18,
                        MATCH($C$9,Hulpsheets!$AG$3:$AG$18,0),
                        MATCH($C$6,Hulpsheets!$AH$3:$AK$3,0)
                    ),
                    ""
                )
            )
        )
    )
)</f>
        <v/>
      </c>
      <c r="N163" s="398"/>
      <c r="O163" s="394" t="str">
        <f t="shared" ref="O163:O187" si="48">IFERROR(N163*M163,"")</f>
        <v/>
      </c>
      <c r="P163" s="85" t="str">
        <f t="shared" ref="P163:P187" si="49">IFERROR(N163-O163,"")</f>
        <v/>
      </c>
      <c r="R163" s="404"/>
      <c r="S163" s="403" t="str">
        <f>IFERROR($R163*(1-$M163),"")</f>
        <v/>
      </c>
      <c r="T163" s="130" t="str">
        <f t="shared" ref="T163:T187" si="50">IFERROR(R163-S163,"")</f>
        <v/>
      </c>
      <c r="U163" s="80"/>
      <c r="V163" s="404"/>
      <c r="W163" s="70"/>
      <c r="X163" s="404"/>
      <c r="Z163" s="403" t="str">
        <f>IFERROR($V163*(1-$M163),"")</f>
        <v/>
      </c>
      <c r="AA163" s="130" t="str">
        <f t="shared" ref="AA163:AA187" si="51">IFERROR(V163-Z163,"")</f>
        <v/>
      </c>
      <c r="AB163" s="403" t="str">
        <f t="shared" ref="AB163:AB187" si="52">IFERROR($X163*(1-$M163),"")</f>
        <v/>
      </c>
      <c r="AC163" s="130" t="str">
        <f t="shared" ref="AC163:AC187" si="53">IFERROR(X163-AB163,"")</f>
        <v/>
      </c>
      <c r="AD163" s="461"/>
    </row>
    <row r="164" spans="1:30" x14ac:dyDescent="0.2">
      <c r="B164" s="500"/>
      <c r="C164" s="501"/>
      <c r="D164" s="501"/>
      <c r="E164" s="501"/>
      <c r="F164" s="501"/>
      <c r="G164" s="501"/>
      <c r="H164" s="501"/>
      <c r="I164" s="501"/>
      <c r="J164" s="501"/>
      <c r="K164" s="502"/>
      <c r="L164" s="429" t="s">
        <v>120</v>
      </c>
      <c r="M164" s="257" t="str">
        <f>IF(LEN($C$5)&lt;=1,
    "",
    IF(
        OR($C$5="Overige (zorg-)instellingen",$C$5="Onderneming"),
        IF(Basisgegevens!$C$5="Ja",
            IFERROR(
                INDEX(Hulpsheets!$AO$3:$AR$18,
                    MATCH($C$9,Hulpsheets!$AN$3:$AN$18,0),
                    MATCH($C$6,Hulpsheets!$AO$3:$AR$3,0)
                ),
                ""
            ),
            IFERROR(
                INDEX(Hulpsheets!$AH$3:$AK$18,
                    MATCH($C$9,Hulpsheets!$AG$3:$AG$18,0),
                    MATCH($C$6,Hulpsheets!$AH$3:$AK$3,0)
                ),
                ""
            )
        ),
        IF($L164="Niet-economische activiteit",
            100%,
            IF(Basisgegevens!$C$5="Ja",
                IFERROR(
                    INDEX(Hulpsheets!$AO$3:$AR$18,
                        MATCH($C$9,Hulpsheets!$AN$3:$AN$18,0),
                        MATCH($C$6,Hulpsheets!$AO$3:$AR$3,0)
                    ),
                    ""
                ),
                IFERROR(
                    INDEX(Hulpsheets!$AH$3:$AK$18,
                        MATCH($C$9,Hulpsheets!$AG$3:$AG$18,0),
                        MATCH($C$6,Hulpsheets!$AH$3:$AK$3,0)
                    ),
                    ""
                )
            )
        )
    )
)</f>
        <v/>
      </c>
      <c r="N164" s="399"/>
      <c r="O164" s="395" t="str">
        <f t="shared" si="48"/>
        <v/>
      </c>
      <c r="P164" s="86" t="str">
        <f t="shared" si="49"/>
        <v/>
      </c>
      <c r="R164" s="404"/>
      <c r="S164" s="403" t="str">
        <f t="shared" ref="S164:S187" si="54">IFERROR($R164*(1-$M164),"")</f>
        <v/>
      </c>
      <c r="T164" s="130" t="str">
        <f t="shared" si="50"/>
        <v/>
      </c>
      <c r="U164" s="70"/>
      <c r="V164" s="404"/>
      <c r="W164" s="70"/>
      <c r="X164" s="404"/>
      <c r="Z164" s="403" t="str">
        <f t="shared" ref="Z164:Z187" si="55">IFERROR($V164*(1-$M164),"")</f>
        <v/>
      </c>
      <c r="AA164" s="130" t="str">
        <f t="shared" si="51"/>
        <v/>
      </c>
      <c r="AB164" s="403" t="str">
        <f t="shared" si="52"/>
        <v/>
      </c>
      <c r="AC164" s="130" t="str">
        <f t="shared" si="53"/>
        <v/>
      </c>
      <c r="AD164" s="461"/>
    </row>
    <row r="165" spans="1:30" x14ac:dyDescent="0.2">
      <c r="B165" s="500"/>
      <c r="C165" s="501"/>
      <c r="D165" s="501"/>
      <c r="E165" s="501"/>
      <c r="F165" s="501"/>
      <c r="G165" s="501"/>
      <c r="H165" s="501"/>
      <c r="I165" s="501"/>
      <c r="J165" s="501"/>
      <c r="K165" s="502"/>
      <c r="L165" s="429" t="s">
        <v>120</v>
      </c>
      <c r="M165" s="257" t="str">
        <f>IF(LEN($C$5)&lt;=1,
    "",
    IF(
        OR($C$5="Overige (zorg-)instellingen",$C$5="Onderneming"),
        IF(Basisgegevens!$C$5="Ja",
            IFERROR(
                INDEX(Hulpsheets!$AO$3:$AR$18,
                    MATCH($C$9,Hulpsheets!$AN$3:$AN$18,0),
                    MATCH($C$6,Hulpsheets!$AO$3:$AR$3,0)
                ),
                ""
            ),
            IFERROR(
                INDEX(Hulpsheets!$AH$3:$AK$18,
                    MATCH($C$9,Hulpsheets!$AG$3:$AG$18,0),
                    MATCH($C$6,Hulpsheets!$AH$3:$AK$3,0)
                ),
                ""
            )
        ),
        IF($L165="Niet-economische activiteit",
            100%,
            IF(Basisgegevens!$C$5="Ja",
                IFERROR(
                    INDEX(Hulpsheets!$AO$3:$AR$18,
                        MATCH($C$9,Hulpsheets!$AN$3:$AN$18,0),
                        MATCH($C$6,Hulpsheets!$AO$3:$AR$3,0)
                    ),
                    ""
                ),
                IFERROR(
                    INDEX(Hulpsheets!$AH$3:$AK$18,
                        MATCH($C$9,Hulpsheets!$AG$3:$AG$18,0),
                        MATCH($C$6,Hulpsheets!$AH$3:$AK$3,0)
                    ),
                    ""
                )
            )
        )
    )
)</f>
        <v/>
      </c>
      <c r="N165" s="399"/>
      <c r="O165" s="395" t="str">
        <f t="shared" si="48"/>
        <v/>
      </c>
      <c r="P165" s="86" t="str">
        <f t="shared" si="49"/>
        <v/>
      </c>
      <c r="R165" s="404"/>
      <c r="S165" s="403" t="str">
        <f t="shared" si="54"/>
        <v/>
      </c>
      <c r="T165" s="130" t="str">
        <f t="shared" si="50"/>
        <v/>
      </c>
      <c r="U165" s="70"/>
      <c r="V165" s="404"/>
      <c r="W165" s="70"/>
      <c r="X165" s="404"/>
      <c r="Z165" s="403" t="str">
        <f t="shared" si="55"/>
        <v/>
      </c>
      <c r="AA165" s="130" t="str">
        <f t="shared" si="51"/>
        <v/>
      </c>
      <c r="AB165" s="403" t="str">
        <f t="shared" si="52"/>
        <v/>
      </c>
      <c r="AC165" s="130" t="str">
        <f t="shared" si="53"/>
        <v/>
      </c>
      <c r="AD165" s="461"/>
    </row>
    <row r="166" spans="1:30" x14ac:dyDescent="0.2">
      <c r="B166" s="500"/>
      <c r="C166" s="501"/>
      <c r="D166" s="501"/>
      <c r="E166" s="501"/>
      <c r="F166" s="501"/>
      <c r="G166" s="501"/>
      <c r="H166" s="501"/>
      <c r="I166" s="501"/>
      <c r="J166" s="501"/>
      <c r="K166" s="502"/>
      <c r="L166" s="429" t="s">
        <v>120</v>
      </c>
      <c r="M166" s="257" t="str">
        <f>IF(LEN($C$5)&lt;=1,
    "",
    IF(
        OR($C$5="Overige (zorg-)instellingen",$C$5="Onderneming"),
        IF(Basisgegevens!$C$5="Ja",
            IFERROR(
                INDEX(Hulpsheets!$AO$3:$AR$18,
                    MATCH($C$9,Hulpsheets!$AN$3:$AN$18,0),
                    MATCH($C$6,Hulpsheets!$AO$3:$AR$3,0)
                ),
                ""
            ),
            IFERROR(
                INDEX(Hulpsheets!$AH$3:$AK$18,
                    MATCH($C$9,Hulpsheets!$AG$3:$AG$18,0),
                    MATCH($C$6,Hulpsheets!$AH$3:$AK$3,0)
                ),
                ""
            )
        ),
        IF($L166="Niet-economische activiteit",
            100%,
            IF(Basisgegevens!$C$5="Ja",
                IFERROR(
                    INDEX(Hulpsheets!$AO$3:$AR$18,
                        MATCH($C$9,Hulpsheets!$AN$3:$AN$18,0),
                        MATCH($C$6,Hulpsheets!$AO$3:$AR$3,0)
                    ),
                    ""
                ),
                IFERROR(
                    INDEX(Hulpsheets!$AH$3:$AK$18,
                        MATCH($C$9,Hulpsheets!$AG$3:$AG$18,0),
                        MATCH($C$6,Hulpsheets!$AH$3:$AK$3,0)
                    ),
                    ""
                )
            )
        )
    )
)</f>
        <v/>
      </c>
      <c r="N166" s="399"/>
      <c r="O166" s="395" t="str">
        <f t="shared" si="48"/>
        <v/>
      </c>
      <c r="P166" s="86" t="str">
        <f t="shared" si="49"/>
        <v/>
      </c>
      <c r="R166" s="404"/>
      <c r="S166" s="403" t="str">
        <f t="shared" si="54"/>
        <v/>
      </c>
      <c r="T166" s="130" t="str">
        <f t="shared" si="50"/>
        <v/>
      </c>
      <c r="U166" s="70"/>
      <c r="V166" s="404"/>
      <c r="W166" s="70"/>
      <c r="X166" s="404"/>
      <c r="Z166" s="403" t="str">
        <f t="shared" si="55"/>
        <v/>
      </c>
      <c r="AA166" s="130" t="str">
        <f t="shared" si="51"/>
        <v/>
      </c>
      <c r="AB166" s="403" t="str">
        <f t="shared" si="52"/>
        <v/>
      </c>
      <c r="AC166" s="130" t="str">
        <f t="shared" si="53"/>
        <v/>
      </c>
      <c r="AD166" s="461"/>
    </row>
    <row r="167" spans="1:30" x14ac:dyDescent="0.2">
      <c r="B167" s="500"/>
      <c r="C167" s="501"/>
      <c r="D167" s="501"/>
      <c r="E167" s="501"/>
      <c r="F167" s="501"/>
      <c r="G167" s="501"/>
      <c r="H167" s="501"/>
      <c r="I167" s="501"/>
      <c r="J167" s="501"/>
      <c r="K167" s="502"/>
      <c r="L167" s="429" t="s">
        <v>120</v>
      </c>
      <c r="M167" s="257" t="str">
        <f>IF(LEN($C$5)&lt;=1,
    "",
    IF(
        OR($C$5="Overige (zorg-)instellingen",$C$5="Onderneming"),
        IF(Basisgegevens!$C$5="Ja",
            IFERROR(
                INDEX(Hulpsheets!$AO$3:$AR$18,
                    MATCH($C$9,Hulpsheets!$AN$3:$AN$18,0),
                    MATCH($C$6,Hulpsheets!$AO$3:$AR$3,0)
                ),
                ""
            ),
            IFERROR(
                INDEX(Hulpsheets!$AH$3:$AK$18,
                    MATCH($C$9,Hulpsheets!$AG$3:$AG$18,0),
                    MATCH($C$6,Hulpsheets!$AH$3:$AK$3,0)
                ),
                ""
            )
        ),
        IF($L167="Niet-economische activiteit",
            100%,
            IF(Basisgegevens!$C$5="Ja",
                IFERROR(
                    INDEX(Hulpsheets!$AO$3:$AR$18,
                        MATCH($C$9,Hulpsheets!$AN$3:$AN$18,0),
                        MATCH($C$6,Hulpsheets!$AO$3:$AR$3,0)
                    ),
                    ""
                ),
                IFERROR(
                    INDEX(Hulpsheets!$AH$3:$AK$18,
                        MATCH($C$9,Hulpsheets!$AG$3:$AG$18,0),
                        MATCH($C$6,Hulpsheets!$AH$3:$AK$3,0)
                    ),
                    ""
                )
            )
        )
    )
)</f>
        <v/>
      </c>
      <c r="N167" s="399"/>
      <c r="O167" s="395" t="str">
        <f t="shared" si="48"/>
        <v/>
      </c>
      <c r="P167" s="86" t="str">
        <f t="shared" si="49"/>
        <v/>
      </c>
      <c r="R167" s="404"/>
      <c r="S167" s="403" t="str">
        <f t="shared" si="54"/>
        <v/>
      </c>
      <c r="T167" s="130" t="str">
        <f t="shared" si="50"/>
        <v/>
      </c>
      <c r="U167" s="70"/>
      <c r="V167" s="404"/>
      <c r="W167" s="70"/>
      <c r="X167" s="404"/>
      <c r="Z167" s="403" t="str">
        <f t="shared" si="55"/>
        <v/>
      </c>
      <c r="AA167" s="130" t="str">
        <f t="shared" si="51"/>
        <v/>
      </c>
      <c r="AB167" s="403" t="str">
        <f t="shared" si="52"/>
        <v/>
      </c>
      <c r="AC167" s="130" t="str">
        <f t="shared" si="53"/>
        <v/>
      </c>
      <c r="AD167" s="461"/>
    </row>
    <row r="168" spans="1:30" x14ac:dyDescent="0.2">
      <c r="B168" s="500"/>
      <c r="C168" s="501"/>
      <c r="D168" s="501"/>
      <c r="E168" s="501"/>
      <c r="F168" s="501"/>
      <c r="G168" s="501"/>
      <c r="H168" s="501"/>
      <c r="I168" s="501"/>
      <c r="J168" s="501"/>
      <c r="K168" s="502"/>
      <c r="L168" s="429" t="s">
        <v>120</v>
      </c>
      <c r="M168" s="257" t="str">
        <f>IF(LEN($C$5)&lt;=1,
    "",
    IF(
        OR($C$5="Overige (zorg-)instellingen",$C$5="Onderneming"),
        IF(Basisgegevens!$C$5="Ja",
            IFERROR(
                INDEX(Hulpsheets!$AO$3:$AR$18,
                    MATCH($C$9,Hulpsheets!$AN$3:$AN$18,0),
                    MATCH($C$6,Hulpsheets!$AO$3:$AR$3,0)
                ),
                ""
            ),
            IFERROR(
                INDEX(Hulpsheets!$AH$3:$AK$18,
                    MATCH($C$9,Hulpsheets!$AG$3:$AG$18,0),
                    MATCH($C$6,Hulpsheets!$AH$3:$AK$3,0)
                ),
                ""
            )
        ),
        IF($L168="Niet-economische activiteit",
            100%,
            IF(Basisgegevens!$C$5="Ja",
                IFERROR(
                    INDEX(Hulpsheets!$AO$3:$AR$18,
                        MATCH($C$9,Hulpsheets!$AN$3:$AN$18,0),
                        MATCH($C$6,Hulpsheets!$AO$3:$AR$3,0)
                    ),
                    ""
                ),
                IFERROR(
                    INDEX(Hulpsheets!$AH$3:$AK$18,
                        MATCH($C$9,Hulpsheets!$AG$3:$AG$18,0),
                        MATCH($C$6,Hulpsheets!$AH$3:$AK$3,0)
                    ),
                    ""
                )
            )
        )
    )
)</f>
        <v/>
      </c>
      <c r="N168" s="399"/>
      <c r="O168" s="395" t="str">
        <f t="shared" si="48"/>
        <v/>
      </c>
      <c r="P168" s="86" t="str">
        <f t="shared" si="49"/>
        <v/>
      </c>
      <c r="R168" s="404"/>
      <c r="S168" s="403" t="str">
        <f t="shared" si="54"/>
        <v/>
      </c>
      <c r="T168" s="130" t="str">
        <f t="shared" si="50"/>
        <v/>
      </c>
      <c r="U168" s="70"/>
      <c r="V168" s="404"/>
      <c r="W168" s="70"/>
      <c r="X168" s="404"/>
      <c r="Z168" s="403" t="str">
        <f t="shared" si="55"/>
        <v/>
      </c>
      <c r="AA168" s="130" t="str">
        <f t="shared" si="51"/>
        <v/>
      </c>
      <c r="AB168" s="403" t="str">
        <f t="shared" si="52"/>
        <v/>
      </c>
      <c r="AC168" s="130" t="str">
        <f t="shared" si="53"/>
        <v/>
      </c>
      <c r="AD168" s="461"/>
    </row>
    <row r="169" spans="1:30" x14ac:dyDescent="0.2">
      <c r="B169" s="500"/>
      <c r="C169" s="501"/>
      <c r="D169" s="501"/>
      <c r="E169" s="501"/>
      <c r="F169" s="501"/>
      <c r="G169" s="501"/>
      <c r="H169" s="501"/>
      <c r="I169" s="501"/>
      <c r="J169" s="501"/>
      <c r="K169" s="502"/>
      <c r="L169" s="429" t="s">
        <v>120</v>
      </c>
      <c r="M169" s="257" t="str">
        <f>IF(LEN($C$5)&lt;=1,
    "",
    IF(
        OR($C$5="Overige (zorg-)instellingen",$C$5="Onderneming"),
        IF(Basisgegevens!$C$5="Ja",
            IFERROR(
                INDEX(Hulpsheets!$AO$3:$AR$18,
                    MATCH($C$9,Hulpsheets!$AN$3:$AN$18,0),
                    MATCH($C$6,Hulpsheets!$AO$3:$AR$3,0)
                ),
                ""
            ),
            IFERROR(
                INDEX(Hulpsheets!$AH$3:$AK$18,
                    MATCH($C$9,Hulpsheets!$AG$3:$AG$18,0),
                    MATCH($C$6,Hulpsheets!$AH$3:$AK$3,0)
                ),
                ""
            )
        ),
        IF($L169="Niet-economische activiteit",
            100%,
            IF(Basisgegevens!$C$5="Ja",
                IFERROR(
                    INDEX(Hulpsheets!$AO$3:$AR$18,
                        MATCH($C$9,Hulpsheets!$AN$3:$AN$18,0),
                        MATCH($C$6,Hulpsheets!$AO$3:$AR$3,0)
                    ),
                    ""
                ),
                IFERROR(
                    INDEX(Hulpsheets!$AH$3:$AK$18,
                        MATCH($C$9,Hulpsheets!$AG$3:$AG$18,0),
                        MATCH($C$6,Hulpsheets!$AH$3:$AK$3,0)
                    ),
                    ""
                )
            )
        )
    )
)</f>
        <v/>
      </c>
      <c r="N169" s="399"/>
      <c r="O169" s="395" t="str">
        <f t="shared" si="48"/>
        <v/>
      </c>
      <c r="P169" s="86" t="str">
        <f t="shared" si="49"/>
        <v/>
      </c>
      <c r="R169" s="404"/>
      <c r="S169" s="403" t="str">
        <f t="shared" si="54"/>
        <v/>
      </c>
      <c r="T169" s="130" t="str">
        <f t="shared" si="50"/>
        <v/>
      </c>
      <c r="U169" s="70"/>
      <c r="V169" s="404"/>
      <c r="W169" s="70"/>
      <c r="X169" s="404"/>
      <c r="Z169" s="403" t="str">
        <f t="shared" si="55"/>
        <v/>
      </c>
      <c r="AA169" s="130" t="str">
        <f t="shared" si="51"/>
        <v/>
      </c>
      <c r="AB169" s="403" t="str">
        <f t="shared" si="52"/>
        <v/>
      </c>
      <c r="AC169" s="130" t="str">
        <f t="shared" si="53"/>
        <v/>
      </c>
      <c r="AD169" s="461"/>
    </row>
    <row r="170" spans="1:30" x14ac:dyDescent="0.2">
      <c r="B170" s="500"/>
      <c r="C170" s="501"/>
      <c r="D170" s="501"/>
      <c r="E170" s="501"/>
      <c r="F170" s="501"/>
      <c r="G170" s="501"/>
      <c r="H170" s="501"/>
      <c r="I170" s="501"/>
      <c r="J170" s="501"/>
      <c r="K170" s="502"/>
      <c r="L170" s="429" t="s">
        <v>120</v>
      </c>
      <c r="M170" s="257" t="str">
        <f>IF(LEN($C$5)&lt;=1,
    "",
    IF(
        OR($C$5="Overige (zorg-)instellingen",$C$5="Onderneming"),
        IF(Basisgegevens!$C$5="Ja",
            IFERROR(
                INDEX(Hulpsheets!$AO$3:$AR$18,
                    MATCH($C$9,Hulpsheets!$AN$3:$AN$18,0),
                    MATCH($C$6,Hulpsheets!$AO$3:$AR$3,0)
                ),
                ""
            ),
            IFERROR(
                INDEX(Hulpsheets!$AH$3:$AK$18,
                    MATCH($C$9,Hulpsheets!$AG$3:$AG$18,0),
                    MATCH($C$6,Hulpsheets!$AH$3:$AK$3,0)
                ),
                ""
            )
        ),
        IF($L170="Niet-economische activiteit",
            100%,
            IF(Basisgegevens!$C$5="Ja",
                IFERROR(
                    INDEX(Hulpsheets!$AO$3:$AR$18,
                        MATCH($C$9,Hulpsheets!$AN$3:$AN$18,0),
                        MATCH($C$6,Hulpsheets!$AO$3:$AR$3,0)
                    ),
                    ""
                ),
                IFERROR(
                    INDEX(Hulpsheets!$AH$3:$AK$18,
                        MATCH($C$9,Hulpsheets!$AG$3:$AG$18,0),
                        MATCH($C$6,Hulpsheets!$AH$3:$AK$3,0)
                    ),
                    ""
                )
            )
        )
    )
)</f>
        <v/>
      </c>
      <c r="N170" s="399"/>
      <c r="O170" s="395" t="str">
        <f t="shared" si="48"/>
        <v/>
      </c>
      <c r="P170" s="86" t="str">
        <f t="shared" si="49"/>
        <v/>
      </c>
      <c r="R170" s="404"/>
      <c r="S170" s="403" t="str">
        <f t="shared" si="54"/>
        <v/>
      </c>
      <c r="T170" s="130" t="str">
        <f t="shared" si="50"/>
        <v/>
      </c>
      <c r="U170" s="70"/>
      <c r="V170" s="404"/>
      <c r="W170" s="70"/>
      <c r="X170" s="404"/>
      <c r="Z170" s="403" t="str">
        <f t="shared" si="55"/>
        <v/>
      </c>
      <c r="AA170" s="130" t="str">
        <f t="shared" si="51"/>
        <v/>
      </c>
      <c r="AB170" s="403" t="str">
        <f t="shared" si="52"/>
        <v/>
      </c>
      <c r="AC170" s="130" t="str">
        <f t="shared" si="53"/>
        <v/>
      </c>
      <c r="AD170" s="461"/>
    </row>
    <row r="171" spans="1:30" x14ac:dyDescent="0.2">
      <c r="B171" s="500"/>
      <c r="C171" s="501"/>
      <c r="D171" s="501"/>
      <c r="E171" s="501"/>
      <c r="F171" s="501"/>
      <c r="G171" s="501"/>
      <c r="H171" s="501"/>
      <c r="I171" s="501"/>
      <c r="J171" s="501"/>
      <c r="K171" s="502"/>
      <c r="L171" s="429" t="s">
        <v>120</v>
      </c>
      <c r="M171" s="257" t="str">
        <f>IF(LEN($C$5)&lt;=1,
    "",
    IF(
        OR($C$5="Overige (zorg-)instellingen",$C$5="Onderneming"),
        IF(Basisgegevens!$C$5="Ja",
            IFERROR(
                INDEX(Hulpsheets!$AO$3:$AR$18,
                    MATCH($C$9,Hulpsheets!$AN$3:$AN$18,0),
                    MATCH($C$6,Hulpsheets!$AO$3:$AR$3,0)
                ),
                ""
            ),
            IFERROR(
                INDEX(Hulpsheets!$AH$3:$AK$18,
                    MATCH($C$9,Hulpsheets!$AG$3:$AG$18,0),
                    MATCH($C$6,Hulpsheets!$AH$3:$AK$3,0)
                ),
                ""
            )
        ),
        IF($L171="Niet-economische activiteit",
            100%,
            IF(Basisgegevens!$C$5="Ja",
                IFERROR(
                    INDEX(Hulpsheets!$AO$3:$AR$18,
                        MATCH($C$9,Hulpsheets!$AN$3:$AN$18,0),
                        MATCH($C$6,Hulpsheets!$AO$3:$AR$3,0)
                    ),
                    ""
                ),
                IFERROR(
                    INDEX(Hulpsheets!$AH$3:$AK$18,
                        MATCH($C$9,Hulpsheets!$AG$3:$AG$18,0),
                        MATCH($C$6,Hulpsheets!$AH$3:$AK$3,0)
                    ),
                    ""
                )
            )
        )
    )
)</f>
        <v/>
      </c>
      <c r="N171" s="399"/>
      <c r="O171" s="395" t="str">
        <f t="shared" si="48"/>
        <v/>
      </c>
      <c r="P171" s="86" t="str">
        <f t="shared" si="49"/>
        <v/>
      </c>
      <c r="R171" s="404"/>
      <c r="S171" s="403" t="str">
        <f t="shared" si="54"/>
        <v/>
      </c>
      <c r="T171" s="130" t="str">
        <f t="shared" si="50"/>
        <v/>
      </c>
      <c r="U171" s="70"/>
      <c r="V171" s="404"/>
      <c r="W171" s="70"/>
      <c r="X171" s="404"/>
      <c r="Z171" s="403" t="str">
        <f t="shared" si="55"/>
        <v/>
      </c>
      <c r="AA171" s="130" t="str">
        <f t="shared" si="51"/>
        <v/>
      </c>
      <c r="AB171" s="403" t="str">
        <f t="shared" si="52"/>
        <v/>
      </c>
      <c r="AC171" s="130" t="str">
        <f t="shared" si="53"/>
        <v/>
      </c>
      <c r="AD171" s="461"/>
    </row>
    <row r="172" spans="1:30" x14ac:dyDescent="0.2">
      <c r="B172" s="500"/>
      <c r="C172" s="501"/>
      <c r="D172" s="501"/>
      <c r="E172" s="501"/>
      <c r="F172" s="501"/>
      <c r="G172" s="501"/>
      <c r="H172" s="501"/>
      <c r="I172" s="501"/>
      <c r="J172" s="501"/>
      <c r="K172" s="502"/>
      <c r="L172" s="429" t="s">
        <v>120</v>
      </c>
      <c r="M172" s="257" t="str">
        <f>IF(LEN($C$5)&lt;=1,
    "",
    IF(
        OR($C$5="Overige (zorg-)instellingen",$C$5="Onderneming"),
        IF(Basisgegevens!$C$5="Ja",
            IFERROR(
                INDEX(Hulpsheets!$AO$3:$AR$18,
                    MATCH($C$9,Hulpsheets!$AN$3:$AN$18,0),
                    MATCH($C$6,Hulpsheets!$AO$3:$AR$3,0)
                ),
                ""
            ),
            IFERROR(
                INDEX(Hulpsheets!$AH$3:$AK$18,
                    MATCH($C$9,Hulpsheets!$AG$3:$AG$18,0),
                    MATCH($C$6,Hulpsheets!$AH$3:$AK$3,0)
                ),
                ""
            )
        ),
        IF($L172="Niet-economische activiteit",
            100%,
            IF(Basisgegevens!$C$5="Ja",
                IFERROR(
                    INDEX(Hulpsheets!$AO$3:$AR$18,
                        MATCH($C$9,Hulpsheets!$AN$3:$AN$18,0),
                        MATCH($C$6,Hulpsheets!$AO$3:$AR$3,0)
                    ),
                    ""
                ),
                IFERROR(
                    INDEX(Hulpsheets!$AH$3:$AK$18,
                        MATCH($C$9,Hulpsheets!$AG$3:$AG$18,0),
                        MATCH($C$6,Hulpsheets!$AH$3:$AK$3,0)
                    ),
                    ""
                )
            )
        )
    )
)</f>
        <v/>
      </c>
      <c r="N172" s="399"/>
      <c r="O172" s="395" t="str">
        <f t="shared" si="48"/>
        <v/>
      </c>
      <c r="P172" s="86" t="str">
        <f t="shared" si="49"/>
        <v/>
      </c>
      <c r="R172" s="404"/>
      <c r="S172" s="403" t="str">
        <f t="shared" si="54"/>
        <v/>
      </c>
      <c r="T172" s="130" t="str">
        <f t="shared" si="50"/>
        <v/>
      </c>
      <c r="U172" s="70"/>
      <c r="V172" s="404"/>
      <c r="W172" s="70"/>
      <c r="X172" s="404"/>
      <c r="Z172" s="403" t="str">
        <f t="shared" si="55"/>
        <v/>
      </c>
      <c r="AA172" s="130" t="str">
        <f t="shared" si="51"/>
        <v/>
      </c>
      <c r="AB172" s="403" t="str">
        <f t="shared" si="52"/>
        <v/>
      </c>
      <c r="AC172" s="130" t="str">
        <f t="shared" si="53"/>
        <v/>
      </c>
      <c r="AD172" s="461"/>
    </row>
    <row r="173" spans="1:30" x14ac:dyDescent="0.2">
      <c r="B173" s="500"/>
      <c r="C173" s="501"/>
      <c r="D173" s="501"/>
      <c r="E173" s="501"/>
      <c r="F173" s="501"/>
      <c r="G173" s="501"/>
      <c r="H173" s="501"/>
      <c r="I173" s="501"/>
      <c r="J173" s="501"/>
      <c r="K173" s="502"/>
      <c r="L173" s="429" t="s">
        <v>120</v>
      </c>
      <c r="M173" s="257" t="str">
        <f>IF(LEN($C$5)&lt;=1,
    "",
    IF(
        OR($C$5="Overige (zorg-)instellingen",$C$5="Onderneming"),
        IF(Basisgegevens!$C$5="Ja",
            IFERROR(
                INDEX(Hulpsheets!$AO$3:$AR$18,
                    MATCH($C$9,Hulpsheets!$AN$3:$AN$18,0),
                    MATCH($C$6,Hulpsheets!$AO$3:$AR$3,0)
                ),
                ""
            ),
            IFERROR(
                INDEX(Hulpsheets!$AH$3:$AK$18,
                    MATCH($C$9,Hulpsheets!$AG$3:$AG$18,0),
                    MATCH($C$6,Hulpsheets!$AH$3:$AK$3,0)
                ),
                ""
            )
        ),
        IF($L173="Niet-economische activiteit",
            100%,
            IF(Basisgegevens!$C$5="Ja",
                IFERROR(
                    INDEX(Hulpsheets!$AO$3:$AR$18,
                        MATCH($C$9,Hulpsheets!$AN$3:$AN$18,0),
                        MATCH($C$6,Hulpsheets!$AO$3:$AR$3,0)
                    ),
                    ""
                ),
                IFERROR(
                    INDEX(Hulpsheets!$AH$3:$AK$18,
                        MATCH($C$9,Hulpsheets!$AG$3:$AG$18,0),
                        MATCH($C$6,Hulpsheets!$AH$3:$AK$3,0)
                    ),
                    ""
                )
            )
        )
    )
)</f>
        <v/>
      </c>
      <c r="N173" s="399"/>
      <c r="O173" s="395" t="str">
        <f t="shared" si="48"/>
        <v/>
      </c>
      <c r="P173" s="86" t="str">
        <f t="shared" si="49"/>
        <v/>
      </c>
      <c r="R173" s="404"/>
      <c r="S173" s="403" t="str">
        <f t="shared" si="54"/>
        <v/>
      </c>
      <c r="T173" s="130" t="str">
        <f t="shared" si="50"/>
        <v/>
      </c>
      <c r="U173" s="70"/>
      <c r="V173" s="404"/>
      <c r="W173" s="70"/>
      <c r="X173" s="404"/>
      <c r="Z173" s="403" t="str">
        <f t="shared" si="55"/>
        <v/>
      </c>
      <c r="AA173" s="130" t="str">
        <f t="shared" si="51"/>
        <v/>
      </c>
      <c r="AB173" s="403" t="str">
        <f t="shared" si="52"/>
        <v/>
      </c>
      <c r="AC173" s="130" t="str">
        <f t="shared" si="53"/>
        <v/>
      </c>
      <c r="AD173" s="461"/>
    </row>
    <row r="174" spans="1:30" x14ac:dyDescent="0.2">
      <c r="B174" s="500"/>
      <c r="C174" s="501"/>
      <c r="D174" s="501"/>
      <c r="E174" s="501"/>
      <c r="F174" s="501"/>
      <c r="G174" s="501"/>
      <c r="H174" s="501"/>
      <c r="I174" s="501"/>
      <c r="J174" s="501"/>
      <c r="K174" s="502"/>
      <c r="L174" s="429" t="s">
        <v>120</v>
      </c>
      <c r="M174" s="257" t="str">
        <f>IF(LEN($C$5)&lt;=1,
    "",
    IF(
        OR($C$5="Overige (zorg-)instellingen",$C$5="Onderneming"),
        IF(Basisgegevens!$C$5="Ja",
            IFERROR(
                INDEX(Hulpsheets!$AO$3:$AR$18,
                    MATCH($C$9,Hulpsheets!$AN$3:$AN$18,0),
                    MATCH($C$6,Hulpsheets!$AO$3:$AR$3,0)
                ),
                ""
            ),
            IFERROR(
                INDEX(Hulpsheets!$AH$3:$AK$18,
                    MATCH($C$9,Hulpsheets!$AG$3:$AG$18,0),
                    MATCH($C$6,Hulpsheets!$AH$3:$AK$3,0)
                ),
                ""
            )
        ),
        IF($L174="Niet-economische activiteit",
            100%,
            IF(Basisgegevens!$C$5="Ja",
                IFERROR(
                    INDEX(Hulpsheets!$AO$3:$AR$18,
                        MATCH($C$9,Hulpsheets!$AN$3:$AN$18,0),
                        MATCH($C$6,Hulpsheets!$AO$3:$AR$3,0)
                    ),
                    ""
                ),
                IFERROR(
                    INDEX(Hulpsheets!$AH$3:$AK$18,
                        MATCH($C$9,Hulpsheets!$AG$3:$AG$18,0),
                        MATCH($C$6,Hulpsheets!$AH$3:$AK$3,0)
                    ),
                    ""
                )
            )
        )
    )
)</f>
        <v/>
      </c>
      <c r="N174" s="399"/>
      <c r="O174" s="395" t="str">
        <f t="shared" si="48"/>
        <v/>
      </c>
      <c r="P174" s="86" t="str">
        <f t="shared" si="49"/>
        <v/>
      </c>
      <c r="R174" s="404"/>
      <c r="S174" s="403" t="str">
        <f t="shared" si="54"/>
        <v/>
      </c>
      <c r="T174" s="130" t="str">
        <f t="shared" si="50"/>
        <v/>
      </c>
      <c r="U174" s="70"/>
      <c r="V174" s="404"/>
      <c r="W174" s="70"/>
      <c r="X174" s="404"/>
      <c r="Z174" s="403" t="str">
        <f t="shared" si="55"/>
        <v/>
      </c>
      <c r="AA174" s="130" t="str">
        <f t="shared" si="51"/>
        <v/>
      </c>
      <c r="AB174" s="403" t="str">
        <f t="shared" si="52"/>
        <v/>
      </c>
      <c r="AC174" s="130" t="str">
        <f t="shared" si="53"/>
        <v/>
      </c>
      <c r="AD174" s="461"/>
    </row>
    <row r="175" spans="1:30" x14ac:dyDescent="0.2">
      <c r="B175" s="500"/>
      <c r="C175" s="501"/>
      <c r="D175" s="501"/>
      <c r="E175" s="501"/>
      <c r="F175" s="501"/>
      <c r="G175" s="501"/>
      <c r="H175" s="501"/>
      <c r="I175" s="501"/>
      <c r="J175" s="501"/>
      <c r="K175" s="502"/>
      <c r="L175" s="429" t="s">
        <v>120</v>
      </c>
      <c r="M175" s="257" t="str">
        <f>IF(LEN($C$5)&lt;=1,
    "",
    IF(
        OR($C$5="Overige (zorg-)instellingen",$C$5="Onderneming"),
        IF(Basisgegevens!$C$5="Ja",
            IFERROR(
                INDEX(Hulpsheets!$AO$3:$AR$18,
                    MATCH($C$9,Hulpsheets!$AN$3:$AN$18,0),
                    MATCH($C$6,Hulpsheets!$AO$3:$AR$3,0)
                ),
                ""
            ),
            IFERROR(
                INDEX(Hulpsheets!$AH$3:$AK$18,
                    MATCH($C$9,Hulpsheets!$AG$3:$AG$18,0),
                    MATCH($C$6,Hulpsheets!$AH$3:$AK$3,0)
                ),
                ""
            )
        ),
        IF($L175="Niet-economische activiteit",
            100%,
            IF(Basisgegevens!$C$5="Ja",
                IFERROR(
                    INDEX(Hulpsheets!$AO$3:$AR$18,
                        MATCH($C$9,Hulpsheets!$AN$3:$AN$18,0),
                        MATCH($C$6,Hulpsheets!$AO$3:$AR$3,0)
                    ),
                    ""
                ),
                IFERROR(
                    INDEX(Hulpsheets!$AH$3:$AK$18,
                        MATCH($C$9,Hulpsheets!$AG$3:$AG$18,0),
                        MATCH($C$6,Hulpsheets!$AH$3:$AK$3,0)
                    ),
                    ""
                )
            )
        )
    )
)</f>
        <v/>
      </c>
      <c r="N175" s="399"/>
      <c r="O175" s="395" t="str">
        <f t="shared" si="48"/>
        <v/>
      </c>
      <c r="P175" s="86" t="str">
        <f t="shared" si="49"/>
        <v/>
      </c>
      <c r="R175" s="404"/>
      <c r="S175" s="403" t="str">
        <f t="shared" si="54"/>
        <v/>
      </c>
      <c r="T175" s="130" t="str">
        <f t="shared" si="50"/>
        <v/>
      </c>
      <c r="U175" s="70"/>
      <c r="V175" s="404"/>
      <c r="W175" s="70"/>
      <c r="X175" s="404"/>
      <c r="Z175" s="403" t="str">
        <f t="shared" si="55"/>
        <v/>
      </c>
      <c r="AA175" s="130" t="str">
        <f t="shared" si="51"/>
        <v/>
      </c>
      <c r="AB175" s="403" t="str">
        <f t="shared" si="52"/>
        <v/>
      </c>
      <c r="AC175" s="130" t="str">
        <f t="shared" si="53"/>
        <v/>
      </c>
      <c r="AD175" s="461"/>
    </row>
    <row r="176" spans="1:30" x14ac:dyDescent="0.2">
      <c r="B176" s="500"/>
      <c r="C176" s="501"/>
      <c r="D176" s="501"/>
      <c r="E176" s="501"/>
      <c r="F176" s="501"/>
      <c r="G176" s="501"/>
      <c r="H176" s="501"/>
      <c r="I176" s="501"/>
      <c r="J176" s="501"/>
      <c r="K176" s="502"/>
      <c r="L176" s="429" t="s">
        <v>120</v>
      </c>
      <c r="M176" s="257" t="str">
        <f>IF(LEN($C$5)&lt;=1,
    "",
    IF(
        OR($C$5="Overige (zorg-)instellingen",$C$5="Onderneming"),
        IF(Basisgegevens!$C$5="Ja",
            IFERROR(
                INDEX(Hulpsheets!$AO$3:$AR$18,
                    MATCH($C$9,Hulpsheets!$AN$3:$AN$18,0),
                    MATCH($C$6,Hulpsheets!$AO$3:$AR$3,0)
                ),
                ""
            ),
            IFERROR(
                INDEX(Hulpsheets!$AH$3:$AK$18,
                    MATCH($C$9,Hulpsheets!$AG$3:$AG$18,0),
                    MATCH($C$6,Hulpsheets!$AH$3:$AK$3,0)
                ),
                ""
            )
        ),
        IF($L176="Niet-economische activiteit",
            100%,
            IF(Basisgegevens!$C$5="Ja",
                IFERROR(
                    INDEX(Hulpsheets!$AO$3:$AR$18,
                        MATCH($C$9,Hulpsheets!$AN$3:$AN$18,0),
                        MATCH($C$6,Hulpsheets!$AO$3:$AR$3,0)
                    ),
                    ""
                ),
                IFERROR(
                    INDEX(Hulpsheets!$AH$3:$AK$18,
                        MATCH($C$9,Hulpsheets!$AG$3:$AG$18,0),
                        MATCH($C$6,Hulpsheets!$AH$3:$AK$3,0)
                    ),
                    ""
                )
            )
        )
    )
)</f>
        <v/>
      </c>
      <c r="N176" s="399"/>
      <c r="O176" s="395" t="str">
        <f t="shared" si="48"/>
        <v/>
      </c>
      <c r="P176" s="86" t="str">
        <f t="shared" si="49"/>
        <v/>
      </c>
      <c r="R176" s="404"/>
      <c r="S176" s="403" t="str">
        <f t="shared" si="54"/>
        <v/>
      </c>
      <c r="T176" s="130" t="str">
        <f t="shared" si="50"/>
        <v/>
      </c>
      <c r="U176" s="70"/>
      <c r="V176" s="404"/>
      <c r="W176" s="70"/>
      <c r="X176" s="404"/>
      <c r="Z176" s="403" t="str">
        <f t="shared" si="55"/>
        <v/>
      </c>
      <c r="AA176" s="130" t="str">
        <f t="shared" si="51"/>
        <v/>
      </c>
      <c r="AB176" s="403" t="str">
        <f t="shared" si="52"/>
        <v/>
      </c>
      <c r="AC176" s="130" t="str">
        <f t="shared" si="53"/>
        <v/>
      </c>
      <c r="AD176" s="461"/>
    </row>
    <row r="177" spans="1:30" ht="13.5" thickBot="1" x14ac:dyDescent="0.25">
      <c r="B177" s="500"/>
      <c r="C177" s="501"/>
      <c r="D177" s="501"/>
      <c r="E177" s="501"/>
      <c r="F177" s="501"/>
      <c r="G177" s="501"/>
      <c r="H177" s="501"/>
      <c r="I177" s="501"/>
      <c r="J177" s="501"/>
      <c r="K177" s="502"/>
      <c r="L177" s="429" t="s">
        <v>120</v>
      </c>
      <c r="M177" s="257" t="str">
        <f>IF(LEN($C$5)&lt;=1,
    "",
    IF(
        OR($C$5="Overige (zorg-)instellingen",$C$5="Onderneming"),
        IF(Basisgegevens!$C$5="Ja",
            IFERROR(
                INDEX(Hulpsheets!$AO$3:$AR$18,
                    MATCH($C$9,Hulpsheets!$AN$3:$AN$18,0),
                    MATCH($C$6,Hulpsheets!$AO$3:$AR$3,0)
                ),
                ""
            ),
            IFERROR(
                INDEX(Hulpsheets!$AH$3:$AK$18,
                    MATCH($C$9,Hulpsheets!$AG$3:$AG$18,0),
                    MATCH($C$6,Hulpsheets!$AH$3:$AK$3,0)
                ),
                ""
            )
        ),
        IF($L177="Niet-economische activiteit",
            100%,
            IF(Basisgegevens!$C$5="Ja",
                IFERROR(
                    INDEX(Hulpsheets!$AO$3:$AR$18,
                        MATCH($C$9,Hulpsheets!$AN$3:$AN$18,0),
                        MATCH($C$6,Hulpsheets!$AO$3:$AR$3,0)
                    ),
                    ""
                ),
                IFERROR(
                    INDEX(Hulpsheets!$AH$3:$AK$18,
                        MATCH($C$9,Hulpsheets!$AG$3:$AG$18,0),
                        MATCH($C$6,Hulpsheets!$AH$3:$AK$3,0)
                    ),
                    ""
                )
            )
        )
    )
)</f>
        <v/>
      </c>
      <c r="N177" s="399"/>
      <c r="O177" s="395" t="str">
        <f t="shared" si="48"/>
        <v/>
      </c>
      <c r="P177" s="86" t="str">
        <f t="shared" si="49"/>
        <v/>
      </c>
      <c r="R177" s="404"/>
      <c r="S177" s="403" t="str">
        <f t="shared" si="54"/>
        <v/>
      </c>
      <c r="T177" s="130" t="str">
        <f t="shared" si="50"/>
        <v/>
      </c>
      <c r="U177" s="70"/>
      <c r="V177" s="404"/>
      <c r="W177" s="70"/>
      <c r="X177" s="404"/>
      <c r="Z177" s="403" t="str">
        <f t="shared" si="55"/>
        <v/>
      </c>
      <c r="AA177" s="130" t="str">
        <f t="shared" si="51"/>
        <v/>
      </c>
      <c r="AB177" s="403" t="str">
        <f t="shared" si="52"/>
        <v/>
      </c>
      <c r="AC177" s="130" t="str">
        <f t="shared" si="53"/>
        <v/>
      </c>
      <c r="AD177" s="461"/>
    </row>
    <row r="178" spans="1:30" ht="13.5" hidden="1" outlineLevel="1" thickBot="1" x14ac:dyDescent="0.25">
      <c r="B178" s="500"/>
      <c r="C178" s="501"/>
      <c r="D178" s="501"/>
      <c r="E178" s="501"/>
      <c r="F178" s="501"/>
      <c r="G178" s="501"/>
      <c r="H178" s="501"/>
      <c r="I178" s="501"/>
      <c r="J178" s="501"/>
      <c r="K178" s="502"/>
      <c r="L178" s="429" t="s">
        <v>120</v>
      </c>
      <c r="M178" s="257" t="str">
        <f>IF(LEN($C$5)&lt;=1,
    "",
    IF(
        OR($C$5="Overige (zorg-)instellingen",$C$5="Onderneming"),
        IF(Basisgegevens!$C$5="Ja",
            IFERROR(
                INDEX(Hulpsheets!$AO$3:$AR$18,
                    MATCH($C$9,Hulpsheets!$AN$3:$AN$18,0),
                    MATCH($C$6,Hulpsheets!$AO$3:$AR$3,0)
                ),
                ""
            ),
            IFERROR(
                INDEX(Hulpsheets!$AH$3:$AK$18,
                    MATCH($C$9,Hulpsheets!$AG$3:$AG$18,0),
                    MATCH($C$6,Hulpsheets!$AH$3:$AK$3,0)
                ),
                ""
            )
        ),
        IF($L178="Niet-economische activiteit",
            100%,
            IF(Basisgegevens!$C$5="Ja",
                IFERROR(
                    INDEX(Hulpsheets!$AO$3:$AR$18,
                        MATCH($C$9,Hulpsheets!$AN$3:$AN$18,0),
                        MATCH($C$6,Hulpsheets!$AO$3:$AR$3,0)
                    ),
                    ""
                ),
                IFERROR(
                    INDEX(Hulpsheets!$AH$3:$AK$18,
                        MATCH($C$9,Hulpsheets!$AG$3:$AG$18,0),
                        MATCH($C$6,Hulpsheets!$AH$3:$AK$3,0)
                    ),
                    ""
                )
            )
        )
    )
)</f>
        <v/>
      </c>
      <c r="N178" s="399"/>
      <c r="O178" s="77" t="str">
        <f t="shared" si="48"/>
        <v/>
      </c>
      <c r="P178" s="86" t="str">
        <f t="shared" si="49"/>
        <v/>
      </c>
      <c r="R178" s="404"/>
      <c r="S178" s="403" t="str">
        <f t="shared" si="54"/>
        <v/>
      </c>
      <c r="T178" s="130" t="str">
        <f t="shared" si="50"/>
        <v/>
      </c>
      <c r="U178" s="70"/>
      <c r="V178" s="404"/>
      <c r="W178" s="70"/>
      <c r="X178" s="404"/>
      <c r="Z178" s="403" t="str">
        <f t="shared" si="55"/>
        <v/>
      </c>
      <c r="AA178" s="130" t="str">
        <f t="shared" si="51"/>
        <v/>
      </c>
      <c r="AB178" s="403" t="str">
        <f t="shared" si="52"/>
        <v/>
      </c>
      <c r="AC178" s="130" t="str">
        <f t="shared" si="53"/>
        <v/>
      </c>
      <c r="AD178" s="461"/>
    </row>
    <row r="179" spans="1:30" ht="13.5" hidden="1" outlineLevel="1" thickBot="1" x14ac:dyDescent="0.25">
      <c r="B179" s="500"/>
      <c r="C179" s="501"/>
      <c r="D179" s="501"/>
      <c r="E179" s="501"/>
      <c r="F179" s="501"/>
      <c r="G179" s="501"/>
      <c r="H179" s="501"/>
      <c r="I179" s="501"/>
      <c r="J179" s="501"/>
      <c r="K179" s="502"/>
      <c r="L179" s="429" t="s">
        <v>120</v>
      </c>
      <c r="M179" s="257" t="str">
        <f>IF(LEN($C$5)&lt;=1,
    "",
    IF(
        OR($C$5="Overige (zorg-)instellingen",$C$5="Onderneming"),
        IF(Basisgegevens!$C$5="Ja",
            IFERROR(
                INDEX(Hulpsheets!$AO$3:$AR$18,
                    MATCH($C$9,Hulpsheets!$AN$3:$AN$18,0),
                    MATCH($C$6,Hulpsheets!$AO$3:$AR$3,0)
                ),
                ""
            ),
            IFERROR(
                INDEX(Hulpsheets!$AH$3:$AK$18,
                    MATCH($C$9,Hulpsheets!$AG$3:$AG$18,0),
                    MATCH($C$6,Hulpsheets!$AH$3:$AK$3,0)
                ),
                ""
            )
        ),
        IF($L179="Niet-economische activiteit",
            100%,
            IF(Basisgegevens!$C$5="Ja",
                IFERROR(
                    INDEX(Hulpsheets!$AO$3:$AR$18,
                        MATCH($C$9,Hulpsheets!$AN$3:$AN$18,0),
                        MATCH($C$6,Hulpsheets!$AO$3:$AR$3,0)
                    ),
                    ""
                ),
                IFERROR(
                    INDEX(Hulpsheets!$AH$3:$AK$18,
                        MATCH($C$9,Hulpsheets!$AG$3:$AG$18,0),
                        MATCH($C$6,Hulpsheets!$AH$3:$AK$3,0)
                    ),
                    ""
                )
            )
        )
    )
)</f>
        <v/>
      </c>
      <c r="N179" s="399"/>
      <c r="O179" s="77" t="str">
        <f t="shared" si="48"/>
        <v/>
      </c>
      <c r="P179" s="86" t="str">
        <f t="shared" si="49"/>
        <v/>
      </c>
      <c r="R179" s="404"/>
      <c r="S179" s="403" t="str">
        <f t="shared" si="54"/>
        <v/>
      </c>
      <c r="T179" s="130" t="str">
        <f t="shared" si="50"/>
        <v/>
      </c>
      <c r="U179" s="70"/>
      <c r="V179" s="404"/>
      <c r="W179" s="70"/>
      <c r="X179" s="404"/>
      <c r="Z179" s="403" t="str">
        <f t="shared" si="55"/>
        <v/>
      </c>
      <c r="AA179" s="130" t="str">
        <f t="shared" si="51"/>
        <v/>
      </c>
      <c r="AB179" s="403" t="str">
        <f t="shared" si="52"/>
        <v/>
      </c>
      <c r="AC179" s="130" t="str">
        <f t="shared" si="53"/>
        <v/>
      </c>
      <c r="AD179" s="461"/>
    </row>
    <row r="180" spans="1:30" ht="13.5" hidden="1" outlineLevel="1" thickBot="1" x14ac:dyDescent="0.25">
      <c r="B180" s="500"/>
      <c r="C180" s="501"/>
      <c r="D180" s="501"/>
      <c r="E180" s="501"/>
      <c r="F180" s="501"/>
      <c r="G180" s="501"/>
      <c r="H180" s="501"/>
      <c r="I180" s="501"/>
      <c r="J180" s="501"/>
      <c r="K180" s="502"/>
      <c r="L180" s="429" t="s">
        <v>120</v>
      </c>
      <c r="M180" s="257" t="str">
        <f>IF(LEN($C$5)&lt;=1,
    "",
    IF(
        OR($C$5="Overige (zorg-)instellingen",$C$5="Onderneming"),
        IF(Basisgegevens!$C$5="Ja",
            IFERROR(
                INDEX(Hulpsheets!$AO$3:$AR$18,
                    MATCH($C$9,Hulpsheets!$AN$3:$AN$18,0),
                    MATCH($C$6,Hulpsheets!$AO$3:$AR$3,0)
                ),
                ""
            ),
            IFERROR(
                INDEX(Hulpsheets!$AH$3:$AK$18,
                    MATCH($C$9,Hulpsheets!$AG$3:$AG$18,0),
                    MATCH($C$6,Hulpsheets!$AH$3:$AK$3,0)
                ),
                ""
            )
        ),
        IF($L180="Niet-economische activiteit",
            100%,
            IF(Basisgegevens!$C$5="Ja",
                IFERROR(
                    INDEX(Hulpsheets!$AO$3:$AR$18,
                        MATCH($C$9,Hulpsheets!$AN$3:$AN$18,0),
                        MATCH($C$6,Hulpsheets!$AO$3:$AR$3,0)
                    ),
                    ""
                ),
                IFERROR(
                    INDEX(Hulpsheets!$AH$3:$AK$18,
                        MATCH($C$9,Hulpsheets!$AG$3:$AG$18,0),
                        MATCH($C$6,Hulpsheets!$AH$3:$AK$3,0)
                    ),
                    ""
                )
            )
        )
    )
)</f>
        <v/>
      </c>
      <c r="N180" s="399"/>
      <c r="O180" s="77" t="str">
        <f t="shared" si="48"/>
        <v/>
      </c>
      <c r="P180" s="86" t="str">
        <f t="shared" si="49"/>
        <v/>
      </c>
      <c r="R180" s="404"/>
      <c r="S180" s="403" t="str">
        <f t="shared" si="54"/>
        <v/>
      </c>
      <c r="T180" s="130" t="str">
        <f t="shared" si="50"/>
        <v/>
      </c>
      <c r="U180" s="70"/>
      <c r="V180" s="404"/>
      <c r="W180" s="70"/>
      <c r="X180" s="404"/>
      <c r="Z180" s="403" t="str">
        <f t="shared" si="55"/>
        <v/>
      </c>
      <c r="AA180" s="130" t="str">
        <f t="shared" si="51"/>
        <v/>
      </c>
      <c r="AB180" s="403" t="str">
        <f t="shared" si="52"/>
        <v/>
      </c>
      <c r="AC180" s="130" t="str">
        <f t="shared" si="53"/>
        <v/>
      </c>
      <c r="AD180" s="461"/>
    </row>
    <row r="181" spans="1:30" ht="13.5" hidden="1" outlineLevel="1" thickBot="1" x14ac:dyDescent="0.25">
      <c r="B181" s="500"/>
      <c r="C181" s="501"/>
      <c r="D181" s="501"/>
      <c r="E181" s="501"/>
      <c r="F181" s="501"/>
      <c r="G181" s="501"/>
      <c r="H181" s="501"/>
      <c r="I181" s="501"/>
      <c r="J181" s="501"/>
      <c r="K181" s="502"/>
      <c r="L181" s="429" t="s">
        <v>120</v>
      </c>
      <c r="M181" s="257" t="str">
        <f>IF(LEN($C$5)&lt;=1,
    "",
    IF(
        OR($C$5="Overige (zorg-)instellingen",$C$5="Onderneming"),
        IF(Basisgegevens!$C$5="Ja",
            IFERROR(
                INDEX(Hulpsheets!$AO$3:$AR$18,
                    MATCH($C$9,Hulpsheets!$AN$3:$AN$18,0),
                    MATCH($C$6,Hulpsheets!$AO$3:$AR$3,0)
                ),
                ""
            ),
            IFERROR(
                INDEX(Hulpsheets!$AH$3:$AK$18,
                    MATCH($C$9,Hulpsheets!$AG$3:$AG$18,0),
                    MATCH($C$6,Hulpsheets!$AH$3:$AK$3,0)
                ),
                ""
            )
        ),
        IF($L181="Niet-economische activiteit",
            100%,
            IF(Basisgegevens!$C$5="Ja",
                IFERROR(
                    INDEX(Hulpsheets!$AO$3:$AR$18,
                        MATCH($C$9,Hulpsheets!$AN$3:$AN$18,0),
                        MATCH($C$6,Hulpsheets!$AO$3:$AR$3,0)
                    ),
                    ""
                ),
                IFERROR(
                    INDEX(Hulpsheets!$AH$3:$AK$18,
                        MATCH($C$9,Hulpsheets!$AG$3:$AG$18,0),
                        MATCH($C$6,Hulpsheets!$AH$3:$AK$3,0)
                    ),
                    ""
                )
            )
        )
    )
)</f>
        <v/>
      </c>
      <c r="N181" s="399"/>
      <c r="O181" s="77" t="str">
        <f t="shared" si="48"/>
        <v/>
      </c>
      <c r="P181" s="86" t="str">
        <f t="shared" si="49"/>
        <v/>
      </c>
      <c r="R181" s="404"/>
      <c r="S181" s="403" t="str">
        <f t="shared" si="54"/>
        <v/>
      </c>
      <c r="T181" s="130" t="str">
        <f t="shared" si="50"/>
        <v/>
      </c>
      <c r="U181" s="70"/>
      <c r="V181" s="404"/>
      <c r="W181" s="70"/>
      <c r="X181" s="404"/>
      <c r="Z181" s="403" t="str">
        <f t="shared" si="55"/>
        <v/>
      </c>
      <c r="AA181" s="130" t="str">
        <f t="shared" si="51"/>
        <v/>
      </c>
      <c r="AB181" s="403" t="str">
        <f t="shared" si="52"/>
        <v/>
      </c>
      <c r="AC181" s="130" t="str">
        <f t="shared" si="53"/>
        <v/>
      </c>
      <c r="AD181" s="461"/>
    </row>
    <row r="182" spans="1:30" ht="13.5" hidden="1" outlineLevel="1" thickBot="1" x14ac:dyDescent="0.25">
      <c r="B182" s="500"/>
      <c r="C182" s="501"/>
      <c r="D182" s="501"/>
      <c r="E182" s="501"/>
      <c r="F182" s="501"/>
      <c r="G182" s="501"/>
      <c r="H182" s="501"/>
      <c r="I182" s="501"/>
      <c r="J182" s="501"/>
      <c r="K182" s="502"/>
      <c r="L182" s="429" t="s">
        <v>120</v>
      </c>
      <c r="M182" s="257" t="str">
        <f>IF(LEN($C$5)&lt;=1,
    "",
    IF(
        OR($C$5="Overige (zorg-)instellingen",$C$5="Onderneming"),
        IF(Basisgegevens!$C$5="Ja",
            IFERROR(
                INDEX(Hulpsheets!$AO$3:$AR$18,
                    MATCH($C$9,Hulpsheets!$AN$3:$AN$18,0),
                    MATCH($C$6,Hulpsheets!$AO$3:$AR$3,0)
                ),
                ""
            ),
            IFERROR(
                INDEX(Hulpsheets!$AH$3:$AK$18,
                    MATCH($C$9,Hulpsheets!$AG$3:$AG$18,0),
                    MATCH($C$6,Hulpsheets!$AH$3:$AK$3,0)
                ),
                ""
            )
        ),
        IF($L182="Niet-economische activiteit",
            100%,
            IF(Basisgegevens!$C$5="Ja",
                IFERROR(
                    INDEX(Hulpsheets!$AO$3:$AR$18,
                        MATCH($C$9,Hulpsheets!$AN$3:$AN$18,0),
                        MATCH($C$6,Hulpsheets!$AO$3:$AR$3,0)
                    ),
                    ""
                ),
                IFERROR(
                    INDEX(Hulpsheets!$AH$3:$AK$18,
                        MATCH($C$9,Hulpsheets!$AG$3:$AG$18,0),
                        MATCH($C$6,Hulpsheets!$AH$3:$AK$3,0)
                    ),
                    ""
                )
            )
        )
    )
)</f>
        <v/>
      </c>
      <c r="N182" s="399"/>
      <c r="O182" s="77" t="str">
        <f t="shared" si="48"/>
        <v/>
      </c>
      <c r="P182" s="86" t="str">
        <f t="shared" si="49"/>
        <v/>
      </c>
      <c r="R182" s="404"/>
      <c r="S182" s="403" t="str">
        <f t="shared" si="54"/>
        <v/>
      </c>
      <c r="T182" s="130" t="str">
        <f t="shared" si="50"/>
        <v/>
      </c>
      <c r="U182" s="70"/>
      <c r="V182" s="404"/>
      <c r="W182" s="70"/>
      <c r="X182" s="404"/>
      <c r="Z182" s="403" t="str">
        <f t="shared" si="55"/>
        <v/>
      </c>
      <c r="AA182" s="130" t="str">
        <f t="shared" si="51"/>
        <v/>
      </c>
      <c r="AB182" s="403" t="str">
        <f t="shared" si="52"/>
        <v/>
      </c>
      <c r="AC182" s="130" t="str">
        <f t="shared" si="53"/>
        <v/>
      </c>
      <c r="AD182" s="461"/>
    </row>
    <row r="183" spans="1:30" ht="13.5" hidden="1" outlineLevel="1" thickBot="1" x14ac:dyDescent="0.25">
      <c r="B183" s="500"/>
      <c r="C183" s="501"/>
      <c r="D183" s="501"/>
      <c r="E183" s="501"/>
      <c r="F183" s="501"/>
      <c r="G183" s="501"/>
      <c r="H183" s="501"/>
      <c r="I183" s="501"/>
      <c r="J183" s="501"/>
      <c r="K183" s="502"/>
      <c r="L183" s="429" t="s">
        <v>120</v>
      </c>
      <c r="M183" s="257" t="str">
        <f>IF(LEN($C$5)&lt;=1,
    "",
    IF(
        OR($C$5="Overige (zorg-)instellingen",$C$5="Onderneming"),
        IF(Basisgegevens!$C$5="Ja",
            IFERROR(
                INDEX(Hulpsheets!$AO$3:$AR$18,
                    MATCH($C$9,Hulpsheets!$AN$3:$AN$18,0),
                    MATCH($C$6,Hulpsheets!$AO$3:$AR$3,0)
                ),
                ""
            ),
            IFERROR(
                INDEX(Hulpsheets!$AH$3:$AK$18,
                    MATCH($C$9,Hulpsheets!$AG$3:$AG$18,0),
                    MATCH($C$6,Hulpsheets!$AH$3:$AK$3,0)
                ),
                ""
            )
        ),
        IF($L183="Niet-economische activiteit",
            100%,
            IF(Basisgegevens!$C$5="Ja",
                IFERROR(
                    INDEX(Hulpsheets!$AO$3:$AR$18,
                        MATCH($C$9,Hulpsheets!$AN$3:$AN$18,0),
                        MATCH($C$6,Hulpsheets!$AO$3:$AR$3,0)
                    ),
                    ""
                ),
                IFERROR(
                    INDEX(Hulpsheets!$AH$3:$AK$18,
                        MATCH($C$9,Hulpsheets!$AG$3:$AG$18,0),
                        MATCH($C$6,Hulpsheets!$AH$3:$AK$3,0)
                    ),
                    ""
                )
            )
        )
    )
)</f>
        <v/>
      </c>
      <c r="N183" s="399"/>
      <c r="O183" s="77" t="str">
        <f t="shared" si="48"/>
        <v/>
      </c>
      <c r="P183" s="86" t="str">
        <f t="shared" si="49"/>
        <v/>
      </c>
      <c r="R183" s="404"/>
      <c r="S183" s="403" t="str">
        <f t="shared" si="54"/>
        <v/>
      </c>
      <c r="T183" s="130" t="str">
        <f t="shared" si="50"/>
        <v/>
      </c>
      <c r="U183" s="70"/>
      <c r="V183" s="404"/>
      <c r="W183" s="70"/>
      <c r="X183" s="404"/>
      <c r="Z183" s="403" t="str">
        <f t="shared" si="55"/>
        <v/>
      </c>
      <c r="AA183" s="130" t="str">
        <f t="shared" si="51"/>
        <v/>
      </c>
      <c r="AB183" s="403" t="str">
        <f t="shared" si="52"/>
        <v/>
      </c>
      <c r="AC183" s="130" t="str">
        <f t="shared" si="53"/>
        <v/>
      </c>
      <c r="AD183" s="461"/>
    </row>
    <row r="184" spans="1:30" ht="13.5" hidden="1" outlineLevel="1" thickBot="1" x14ac:dyDescent="0.25">
      <c r="B184" s="500"/>
      <c r="C184" s="501"/>
      <c r="D184" s="501"/>
      <c r="E184" s="501"/>
      <c r="F184" s="501"/>
      <c r="G184" s="501"/>
      <c r="H184" s="501"/>
      <c r="I184" s="501"/>
      <c r="J184" s="501"/>
      <c r="K184" s="502"/>
      <c r="L184" s="429" t="s">
        <v>120</v>
      </c>
      <c r="M184" s="257" t="str">
        <f>IF(LEN($C$5)&lt;=1,
    "",
    IF(
        OR($C$5="Overige (zorg-)instellingen",$C$5="Onderneming"),
        IF(Basisgegevens!$C$5="Ja",
            IFERROR(
                INDEX(Hulpsheets!$AO$3:$AR$18,
                    MATCH($C$9,Hulpsheets!$AN$3:$AN$18,0),
                    MATCH($C$6,Hulpsheets!$AO$3:$AR$3,0)
                ),
                ""
            ),
            IFERROR(
                INDEX(Hulpsheets!$AH$3:$AK$18,
                    MATCH($C$9,Hulpsheets!$AG$3:$AG$18,0),
                    MATCH($C$6,Hulpsheets!$AH$3:$AK$3,0)
                ),
                ""
            )
        ),
        IF($L184="Niet-economische activiteit",
            100%,
            IF(Basisgegevens!$C$5="Ja",
                IFERROR(
                    INDEX(Hulpsheets!$AO$3:$AR$18,
                        MATCH($C$9,Hulpsheets!$AN$3:$AN$18,0),
                        MATCH($C$6,Hulpsheets!$AO$3:$AR$3,0)
                    ),
                    ""
                ),
                IFERROR(
                    INDEX(Hulpsheets!$AH$3:$AK$18,
                        MATCH($C$9,Hulpsheets!$AG$3:$AG$18,0),
                        MATCH($C$6,Hulpsheets!$AH$3:$AK$3,0)
                    ),
                    ""
                )
            )
        )
    )
)</f>
        <v/>
      </c>
      <c r="N184" s="399"/>
      <c r="O184" s="77" t="str">
        <f t="shared" si="48"/>
        <v/>
      </c>
      <c r="P184" s="86" t="str">
        <f t="shared" si="49"/>
        <v/>
      </c>
      <c r="R184" s="404"/>
      <c r="S184" s="403" t="str">
        <f t="shared" si="54"/>
        <v/>
      </c>
      <c r="T184" s="130" t="str">
        <f t="shared" si="50"/>
        <v/>
      </c>
      <c r="U184" s="70"/>
      <c r="V184" s="404"/>
      <c r="W184" s="70"/>
      <c r="X184" s="404"/>
      <c r="Z184" s="403" t="str">
        <f t="shared" si="55"/>
        <v/>
      </c>
      <c r="AA184" s="130" t="str">
        <f t="shared" si="51"/>
        <v/>
      </c>
      <c r="AB184" s="403" t="str">
        <f t="shared" si="52"/>
        <v/>
      </c>
      <c r="AC184" s="130" t="str">
        <f t="shared" si="53"/>
        <v/>
      </c>
      <c r="AD184" s="461"/>
    </row>
    <row r="185" spans="1:30" ht="13.5" hidden="1" outlineLevel="1" thickBot="1" x14ac:dyDescent="0.25">
      <c r="B185" s="500"/>
      <c r="C185" s="501"/>
      <c r="D185" s="501"/>
      <c r="E185" s="501"/>
      <c r="F185" s="501"/>
      <c r="G185" s="501"/>
      <c r="H185" s="501"/>
      <c r="I185" s="501"/>
      <c r="J185" s="501"/>
      <c r="K185" s="502"/>
      <c r="L185" s="429" t="s">
        <v>120</v>
      </c>
      <c r="M185" s="257" t="str">
        <f>IF(LEN($C$5)&lt;=1,
    "",
    IF(
        OR($C$5="Overige (zorg-)instellingen",$C$5="Onderneming"),
        IF(Basisgegevens!$C$5="Ja",
            IFERROR(
                INDEX(Hulpsheets!$AO$3:$AR$18,
                    MATCH($C$9,Hulpsheets!$AN$3:$AN$18,0),
                    MATCH($C$6,Hulpsheets!$AO$3:$AR$3,0)
                ),
                ""
            ),
            IFERROR(
                INDEX(Hulpsheets!$AH$3:$AK$18,
                    MATCH($C$9,Hulpsheets!$AG$3:$AG$18,0),
                    MATCH($C$6,Hulpsheets!$AH$3:$AK$3,0)
                ),
                ""
            )
        ),
        IF($L185="Niet-economische activiteit",
            100%,
            IF(Basisgegevens!$C$5="Ja",
                IFERROR(
                    INDEX(Hulpsheets!$AO$3:$AR$18,
                        MATCH($C$9,Hulpsheets!$AN$3:$AN$18,0),
                        MATCH($C$6,Hulpsheets!$AO$3:$AR$3,0)
                    ),
                    ""
                ),
                IFERROR(
                    INDEX(Hulpsheets!$AH$3:$AK$18,
                        MATCH($C$9,Hulpsheets!$AG$3:$AG$18,0),
                        MATCH($C$6,Hulpsheets!$AH$3:$AK$3,0)
                    ),
                    ""
                )
            )
        )
    )
)</f>
        <v/>
      </c>
      <c r="N185" s="399"/>
      <c r="O185" s="77" t="str">
        <f t="shared" si="48"/>
        <v/>
      </c>
      <c r="P185" s="86" t="str">
        <f t="shared" si="49"/>
        <v/>
      </c>
      <c r="R185" s="404"/>
      <c r="S185" s="403" t="str">
        <f t="shared" si="54"/>
        <v/>
      </c>
      <c r="T185" s="130" t="str">
        <f t="shared" si="50"/>
        <v/>
      </c>
      <c r="U185" s="70"/>
      <c r="V185" s="404"/>
      <c r="W185" s="70"/>
      <c r="X185" s="404"/>
      <c r="Z185" s="403" t="str">
        <f t="shared" si="55"/>
        <v/>
      </c>
      <c r="AA185" s="130" t="str">
        <f t="shared" si="51"/>
        <v/>
      </c>
      <c r="AB185" s="403" t="str">
        <f t="shared" si="52"/>
        <v/>
      </c>
      <c r="AC185" s="130" t="str">
        <f t="shared" si="53"/>
        <v/>
      </c>
      <c r="AD185" s="461"/>
    </row>
    <row r="186" spans="1:30" ht="13.5" hidden="1" outlineLevel="1" thickBot="1" x14ac:dyDescent="0.25">
      <c r="B186" s="500"/>
      <c r="C186" s="501"/>
      <c r="D186" s="501"/>
      <c r="E186" s="501"/>
      <c r="F186" s="501"/>
      <c r="G186" s="501"/>
      <c r="H186" s="501"/>
      <c r="I186" s="501"/>
      <c r="J186" s="501"/>
      <c r="K186" s="502"/>
      <c r="L186" s="429" t="s">
        <v>120</v>
      </c>
      <c r="M186" s="257" t="str">
        <f>IF(LEN($C$5)&lt;=1,
    "",
    IF(
        OR($C$5="Overige (zorg-)instellingen",$C$5="Onderneming"),
        IF(Basisgegevens!$C$5="Ja",
            IFERROR(
                INDEX(Hulpsheets!$AO$3:$AR$18,
                    MATCH($C$9,Hulpsheets!$AN$3:$AN$18,0),
                    MATCH($C$6,Hulpsheets!$AO$3:$AR$3,0)
                ),
                ""
            ),
            IFERROR(
                INDEX(Hulpsheets!$AH$3:$AK$18,
                    MATCH($C$9,Hulpsheets!$AG$3:$AG$18,0),
                    MATCH($C$6,Hulpsheets!$AH$3:$AK$3,0)
                ),
                ""
            )
        ),
        IF($L186="Niet-economische activiteit",
            100%,
            IF(Basisgegevens!$C$5="Ja",
                IFERROR(
                    INDEX(Hulpsheets!$AO$3:$AR$18,
                        MATCH($C$9,Hulpsheets!$AN$3:$AN$18,0),
                        MATCH($C$6,Hulpsheets!$AO$3:$AR$3,0)
                    ),
                    ""
                ),
                IFERROR(
                    INDEX(Hulpsheets!$AH$3:$AK$18,
                        MATCH($C$9,Hulpsheets!$AG$3:$AG$18,0),
                        MATCH($C$6,Hulpsheets!$AH$3:$AK$3,0)
                    ),
                    ""
                )
            )
        )
    )
)</f>
        <v/>
      </c>
      <c r="N186" s="399"/>
      <c r="O186" s="77" t="str">
        <f t="shared" si="48"/>
        <v/>
      </c>
      <c r="P186" s="86" t="str">
        <f t="shared" si="49"/>
        <v/>
      </c>
      <c r="R186" s="404"/>
      <c r="S186" s="403" t="str">
        <f t="shared" si="54"/>
        <v/>
      </c>
      <c r="T186" s="130" t="str">
        <f t="shared" si="50"/>
        <v/>
      </c>
      <c r="U186" s="70"/>
      <c r="V186" s="404"/>
      <c r="W186" s="70"/>
      <c r="X186" s="404"/>
      <c r="Z186" s="403" t="str">
        <f t="shared" si="55"/>
        <v/>
      </c>
      <c r="AA186" s="130" t="str">
        <f t="shared" si="51"/>
        <v/>
      </c>
      <c r="AB186" s="403" t="str">
        <f t="shared" si="52"/>
        <v/>
      </c>
      <c r="AC186" s="130" t="str">
        <f t="shared" si="53"/>
        <v/>
      </c>
      <c r="AD186" s="461"/>
    </row>
    <row r="187" spans="1:30" ht="13.5" hidden="1" outlineLevel="1" thickBot="1" x14ac:dyDescent="0.25">
      <c r="B187" s="532"/>
      <c r="C187" s="533"/>
      <c r="D187" s="533"/>
      <c r="E187" s="533"/>
      <c r="F187" s="533"/>
      <c r="G187" s="533"/>
      <c r="H187" s="533"/>
      <c r="I187" s="533"/>
      <c r="J187" s="533"/>
      <c r="K187" s="534"/>
      <c r="L187" s="428" t="s">
        <v>120</v>
      </c>
      <c r="M187" s="427" t="str">
        <f>IF(LEN($C$5)&lt;=1,
    "",
    IF(
        OR($C$5="Overige (zorg-)instellingen",$C$5="Onderneming"),
        IF(Basisgegevens!$C$5="Ja",
            IFERROR(
                INDEX(Hulpsheets!$AO$3:$AR$18,
                    MATCH($C$9,Hulpsheets!$AN$3:$AN$18,0),
                    MATCH($C$6,Hulpsheets!$AO$3:$AR$3,0)
                ),
                ""
            ),
            IFERROR(
                INDEX(Hulpsheets!$AH$3:$AK$18,
                    MATCH($C$9,Hulpsheets!$AG$3:$AG$18,0),
                    MATCH($C$6,Hulpsheets!$AH$3:$AK$3,0)
                ),
                ""
            )
        ),
        IF($L187="Niet-economische activiteit",
            100%,
            IF(Basisgegevens!$C$5="Ja",
                IFERROR(
                    INDEX(Hulpsheets!$AO$3:$AR$18,
                        MATCH($C$9,Hulpsheets!$AN$3:$AN$18,0),
                        MATCH($C$6,Hulpsheets!$AO$3:$AR$3,0)
                    ),
                    ""
                ),
                IFERROR(
                    INDEX(Hulpsheets!$AH$3:$AK$18,
                        MATCH($C$9,Hulpsheets!$AG$3:$AG$18,0),
                        MATCH($C$6,Hulpsheets!$AH$3:$AK$3,0)
                    ),
                    ""
                )
            )
        )
    )
)</f>
        <v/>
      </c>
      <c r="N187" s="399"/>
      <c r="O187" s="87" t="str">
        <f t="shared" si="48"/>
        <v/>
      </c>
      <c r="P187" s="88" t="str">
        <f t="shared" si="49"/>
        <v/>
      </c>
      <c r="R187" s="405"/>
      <c r="S187" s="403" t="str">
        <f t="shared" si="54"/>
        <v/>
      </c>
      <c r="T187" s="365" t="str">
        <f t="shared" si="50"/>
        <v/>
      </c>
      <c r="U187" s="70"/>
      <c r="V187" s="405"/>
      <c r="W187" s="70"/>
      <c r="X187" s="405"/>
      <c r="Z187" s="403" t="str">
        <f t="shared" si="55"/>
        <v/>
      </c>
      <c r="AA187" s="365" t="str">
        <f t="shared" si="51"/>
        <v/>
      </c>
      <c r="AB187" s="403" t="str">
        <f t="shared" si="52"/>
        <v/>
      </c>
      <c r="AC187" s="365" t="str">
        <f t="shared" si="53"/>
        <v/>
      </c>
      <c r="AD187" s="461"/>
    </row>
    <row r="188" spans="1:30" ht="13.5" collapsed="1" thickBot="1" x14ac:dyDescent="0.25">
      <c r="B188" s="32"/>
      <c r="C188" s="32"/>
      <c r="D188" s="103"/>
      <c r="E188" s="110"/>
      <c r="F188" s="110"/>
      <c r="G188" s="111"/>
      <c r="H188" s="112"/>
      <c r="I188" s="29"/>
      <c r="J188" s="111"/>
      <c r="L188" s="418" t="s">
        <v>102</v>
      </c>
      <c r="M188" s="78"/>
      <c r="N188" s="101">
        <f>SUM(N163:N187)</f>
        <v>0</v>
      </c>
      <c r="O188" s="101">
        <f>SUM(O163:O187)</f>
        <v>0</v>
      </c>
      <c r="P188" s="101">
        <f>SUM(P163:P187)</f>
        <v>0</v>
      </c>
      <c r="Q188" s="29"/>
      <c r="R188" s="367">
        <f>SUM(R163:R187)</f>
        <v>0</v>
      </c>
      <c r="S188" s="367">
        <f>SUM(S163:S187)</f>
        <v>0</v>
      </c>
      <c r="T188" s="367">
        <f>SUM(T163:T187)</f>
        <v>0</v>
      </c>
      <c r="V188" s="439">
        <f>SUM(V163:V187)</f>
        <v>0</v>
      </c>
      <c r="W188" s="70"/>
      <c r="X188" s="439">
        <f>SUM(X163:X187)</f>
        <v>0</v>
      </c>
      <c r="Z188" s="102">
        <f>SUM(Z163:Z187)</f>
        <v>0</v>
      </c>
      <c r="AA188" s="102">
        <f>SUM(AA163:AA187)</f>
        <v>0</v>
      </c>
      <c r="AB188" s="102">
        <f>SUM(AB163:AB187)</f>
        <v>0</v>
      </c>
      <c r="AC188" s="102">
        <f>SUM(AC163:AC187)</f>
        <v>0</v>
      </c>
      <c r="AD188" s="100"/>
    </row>
    <row r="189" spans="1:30" x14ac:dyDescent="0.2">
      <c r="B189" s="32"/>
      <c r="C189" s="32"/>
      <c r="D189" s="103"/>
      <c r="E189" s="110"/>
      <c r="F189" s="110"/>
      <c r="G189" s="111"/>
      <c r="H189" s="112"/>
      <c r="I189" s="29"/>
      <c r="J189" s="111"/>
      <c r="W189" s="100"/>
      <c r="X189" s="100"/>
      <c r="AB189" s="100"/>
    </row>
    <row r="190" spans="1:30" x14ac:dyDescent="0.2">
      <c r="B190" s="503" t="s">
        <v>126</v>
      </c>
      <c r="C190" s="503"/>
      <c r="D190" s="503"/>
      <c r="E190" s="503"/>
      <c r="F190" s="29"/>
      <c r="I190" s="29"/>
      <c r="P190" s="29"/>
      <c r="Q190" s="29"/>
      <c r="R190" s="6"/>
      <c r="S190" s="121"/>
      <c r="T190" s="6"/>
      <c r="U190" s="29"/>
      <c r="V190" s="29"/>
      <c r="W190" s="29"/>
      <c r="X190" s="29"/>
      <c r="Z190" s="121"/>
      <c r="AA190" s="29"/>
      <c r="AB190" s="121"/>
    </row>
    <row r="191" spans="1:30" ht="13.5" thickBot="1" x14ac:dyDescent="0.25">
      <c r="B191" s="106"/>
      <c r="C191" s="106"/>
      <c r="D191" s="107"/>
      <c r="E191" s="107"/>
      <c r="G191" s="107"/>
      <c r="H191" s="108"/>
      <c r="I191" s="95"/>
      <c r="J191" s="107"/>
      <c r="P191" s="29"/>
      <c r="Q191" s="29"/>
      <c r="S191" s="6"/>
      <c r="T191" s="6"/>
      <c r="U191" s="29"/>
      <c r="W191" s="29"/>
      <c r="Z191" s="6"/>
      <c r="AA191" s="29"/>
      <c r="AB191" s="6"/>
    </row>
    <row r="192" spans="1:30" ht="38.25" customHeight="1" thickBot="1" x14ac:dyDescent="0.25">
      <c r="A192" s="117"/>
      <c r="B192" s="391" t="s">
        <v>109</v>
      </c>
      <c r="C192" s="392"/>
      <c r="D192" s="392"/>
      <c r="E192" s="392"/>
      <c r="F192" s="392"/>
      <c r="G192" s="392"/>
      <c r="H192" s="392"/>
      <c r="I192" s="392"/>
      <c r="J192" s="392"/>
      <c r="K192" s="392"/>
      <c r="L192" s="392"/>
      <c r="M192" s="392"/>
      <c r="N192" s="237" t="s">
        <v>127</v>
      </c>
      <c r="Q192" s="117"/>
      <c r="R192" s="239" t="s">
        <v>187</v>
      </c>
      <c r="S192" s="118"/>
      <c r="T192" s="118"/>
      <c r="U192" s="242"/>
      <c r="V192" s="239" t="s">
        <v>187</v>
      </c>
      <c r="W192" s="242"/>
      <c r="X192" s="239" t="s">
        <v>187</v>
      </c>
      <c r="Y192" s="117"/>
      <c r="Z192" s="118"/>
      <c r="AA192" s="242"/>
      <c r="AB192" s="118"/>
      <c r="AC192" s="117"/>
      <c r="AD192" s="117"/>
    </row>
    <row r="193" spans="2:28" x14ac:dyDescent="0.2">
      <c r="B193" s="496"/>
      <c r="C193" s="497"/>
      <c r="D193" s="497"/>
      <c r="E193" s="497"/>
      <c r="F193" s="497"/>
      <c r="G193" s="497"/>
      <c r="H193" s="497"/>
      <c r="I193" s="497"/>
      <c r="J193" s="497"/>
      <c r="K193" s="497"/>
      <c r="L193" s="497"/>
      <c r="M193" s="393"/>
      <c r="N193" s="325"/>
      <c r="R193" s="416"/>
      <c r="S193" s="80"/>
      <c r="T193" s="80"/>
      <c r="V193" s="416"/>
      <c r="X193" s="416"/>
      <c r="Z193" s="80"/>
      <c r="AB193" s="80"/>
    </row>
    <row r="194" spans="2:28" x14ac:dyDescent="0.2">
      <c r="B194" s="492"/>
      <c r="C194" s="493"/>
      <c r="D194" s="493"/>
      <c r="E194" s="493"/>
      <c r="F194" s="493"/>
      <c r="G194" s="493"/>
      <c r="H194" s="493"/>
      <c r="I194" s="493"/>
      <c r="J194" s="493"/>
      <c r="K194" s="493"/>
      <c r="L194" s="493"/>
      <c r="M194" s="390"/>
      <c r="N194" s="326"/>
      <c r="R194" s="416"/>
      <c r="S194" s="70"/>
      <c r="T194" s="70"/>
      <c r="V194" s="416"/>
      <c r="X194" s="416"/>
      <c r="Z194" s="70"/>
      <c r="AB194" s="70"/>
    </row>
    <row r="195" spans="2:28" x14ac:dyDescent="0.2">
      <c r="B195" s="492"/>
      <c r="C195" s="493"/>
      <c r="D195" s="493"/>
      <c r="E195" s="493"/>
      <c r="F195" s="493"/>
      <c r="G195" s="493"/>
      <c r="H195" s="493"/>
      <c r="I195" s="493"/>
      <c r="J195" s="493"/>
      <c r="K195" s="493"/>
      <c r="L195" s="493"/>
      <c r="M195" s="389"/>
      <c r="N195" s="326"/>
      <c r="R195" s="416"/>
      <c r="S195" s="70"/>
      <c r="T195" s="70"/>
      <c r="V195" s="416"/>
      <c r="X195" s="416"/>
      <c r="Z195" s="70"/>
      <c r="AB195" s="70"/>
    </row>
    <row r="196" spans="2:28" x14ac:dyDescent="0.2">
      <c r="B196" s="492"/>
      <c r="C196" s="493"/>
      <c r="D196" s="493"/>
      <c r="E196" s="493"/>
      <c r="F196" s="493"/>
      <c r="G196" s="493"/>
      <c r="H196" s="493"/>
      <c r="I196" s="493"/>
      <c r="J196" s="493"/>
      <c r="K196" s="493"/>
      <c r="L196" s="493"/>
      <c r="M196" s="390"/>
      <c r="N196" s="326"/>
      <c r="R196" s="416"/>
      <c r="S196" s="70"/>
      <c r="T196" s="70"/>
      <c r="V196" s="416"/>
      <c r="X196" s="416"/>
      <c r="Z196" s="70"/>
      <c r="AB196" s="70"/>
    </row>
    <row r="197" spans="2:28" x14ac:dyDescent="0.2">
      <c r="B197" s="492"/>
      <c r="C197" s="493"/>
      <c r="D197" s="493"/>
      <c r="E197" s="493"/>
      <c r="F197" s="493"/>
      <c r="G197" s="493"/>
      <c r="H197" s="493"/>
      <c r="I197" s="493"/>
      <c r="J197" s="493"/>
      <c r="K197" s="493"/>
      <c r="L197" s="493"/>
      <c r="M197" s="389"/>
      <c r="N197" s="326"/>
      <c r="R197" s="416"/>
      <c r="S197" s="70"/>
      <c r="T197" s="70"/>
      <c r="V197" s="416"/>
      <c r="X197" s="416"/>
      <c r="Z197" s="70"/>
      <c r="AB197" s="70"/>
    </row>
    <row r="198" spans="2:28" x14ac:dyDescent="0.2">
      <c r="B198" s="492"/>
      <c r="C198" s="493"/>
      <c r="D198" s="493"/>
      <c r="E198" s="493"/>
      <c r="F198" s="493"/>
      <c r="G198" s="493"/>
      <c r="H198" s="493"/>
      <c r="I198" s="493"/>
      <c r="J198" s="493"/>
      <c r="K198" s="493"/>
      <c r="L198" s="493"/>
      <c r="M198" s="389"/>
      <c r="N198" s="326"/>
      <c r="R198" s="416"/>
      <c r="S198" s="70"/>
      <c r="T198" s="70"/>
      <c r="V198" s="416"/>
      <c r="X198" s="416"/>
      <c r="Z198" s="70"/>
      <c r="AB198" s="70"/>
    </row>
    <row r="199" spans="2:28" x14ac:dyDescent="0.2">
      <c r="B199" s="492"/>
      <c r="C199" s="493"/>
      <c r="D199" s="493"/>
      <c r="E199" s="493"/>
      <c r="F199" s="493"/>
      <c r="G199" s="493"/>
      <c r="H199" s="493"/>
      <c r="I199" s="493"/>
      <c r="J199" s="493"/>
      <c r="K199" s="493"/>
      <c r="L199" s="493"/>
      <c r="M199" s="389"/>
      <c r="N199" s="326"/>
      <c r="R199" s="416"/>
      <c r="S199" s="70"/>
      <c r="T199" s="70"/>
      <c r="V199" s="416"/>
      <c r="X199" s="416"/>
      <c r="Z199" s="70"/>
      <c r="AB199" s="70"/>
    </row>
    <row r="200" spans="2:28" x14ac:dyDescent="0.2">
      <c r="B200" s="492"/>
      <c r="C200" s="493"/>
      <c r="D200" s="493"/>
      <c r="E200" s="493"/>
      <c r="F200" s="493"/>
      <c r="G200" s="493"/>
      <c r="H200" s="493"/>
      <c r="I200" s="493"/>
      <c r="J200" s="493"/>
      <c r="K200" s="493"/>
      <c r="L200" s="493"/>
      <c r="M200" s="389"/>
      <c r="N200" s="326"/>
      <c r="R200" s="416"/>
      <c r="S200" s="70"/>
      <c r="T200" s="70"/>
      <c r="V200" s="416"/>
      <c r="X200" s="416"/>
      <c r="Z200" s="70"/>
      <c r="AB200" s="70"/>
    </row>
    <row r="201" spans="2:28" x14ac:dyDescent="0.2">
      <c r="B201" s="492"/>
      <c r="C201" s="493"/>
      <c r="D201" s="493"/>
      <c r="E201" s="493"/>
      <c r="F201" s="493"/>
      <c r="G201" s="493"/>
      <c r="H201" s="493"/>
      <c r="I201" s="493"/>
      <c r="J201" s="493"/>
      <c r="K201" s="493"/>
      <c r="L201" s="493"/>
      <c r="M201" s="389"/>
      <c r="N201" s="326"/>
      <c r="R201" s="416"/>
      <c r="S201" s="70"/>
      <c r="T201" s="70"/>
      <c r="V201" s="416"/>
      <c r="X201" s="416"/>
      <c r="Z201" s="70"/>
      <c r="AB201" s="70"/>
    </row>
    <row r="202" spans="2:28" x14ac:dyDescent="0.2">
      <c r="B202" s="492"/>
      <c r="C202" s="493"/>
      <c r="D202" s="493"/>
      <c r="E202" s="493"/>
      <c r="F202" s="493"/>
      <c r="G202" s="493"/>
      <c r="H202" s="493"/>
      <c r="I202" s="493"/>
      <c r="J202" s="493"/>
      <c r="K202" s="493"/>
      <c r="L202" s="493"/>
      <c r="M202" s="389"/>
      <c r="N202" s="326"/>
      <c r="R202" s="416"/>
      <c r="S202" s="70"/>
      <c r="T202" s="70"/>
      <c r="V202" s="416"/>
      <c r="X202" s="416"/>
      <c r="Z202" s="70"/>
      <c r="AB202" s="70"/>
    </row>
    <row r="203" spans="2:28" x14ac:dyDescent="0.2">
      <c r="B203" s="492"/>
      <c r="C203" s="493"/>
      <c r="D203" s="493"/>
      <c r="E203" s="493"/>
      <c r="F203" s="493"/>
      <c r="G203" s="493"/>
      <c r="H203" s="493"/>
      <c r="I203" s="493"/>
      <c r="J203" s="493"/>
      <c r="K203" s="493"/>
      <c r="L203" s="493"/>
      <c r="M203" s="389"/>
      <c r="N203" s="326"/>
      <c r="R203" s="416"/>
      <c r="S203" s="70"/>
      <c r="T203" s="70"/>
      <c r="V203" s="416"/>
      <c r="X203" s="416"/>
      <c r="Z203" s="70"/>
      <c r="AB203" s="70"/>
    </row>
    <row r="204" spans="2:28" x14ac:dyDescent="0.2">
      <c r="B204" s="492"/>
      <c r="C204" s="493"/>
      <c r="D204" s="493"/>
      <c r="E204" s="493"/>
      <c r="F204" s="493"/>
      <c r="G204" s="493"/>
      <c r="H204" s="493"/>
      <c r="I204" s="493"/>
      <c r="J204" s="493"/>
      <c r="K204" s="493"/>
      <c r="L204" s="493"/>
      <c r="M204" s="389"/>
      <c r="N204" s="326"/>
      <c r="R204" s="416"/>
      <c r="S204" s="70"/>
      <c r="T204" s="70"/>
      <c r="V204" s="416"/>
      <c r="X204" s="416"/>
      <c r="Z204" s="70"/>
      <c r="AB204" s="70"/>
    </row>
    <row r="205" spans="2:28" x14ac:dyDescent="0.2">
      <c r="B205" s="492"/>
      <c r="C205" s="493"/>
      <c r="D205" s="493"/>
      <c r="E205" s="493"/>
      <c r="F205" s="493"/>
      <c r="G205" s="493"/>
      <c r="H205" s="493"/>
      <c r="I205" s="493"/>
      <c r="J205" s="493"/>
      <c r="K205" s="493"/>
      <c r="L205" s="493"/>
      <c r="M205" s="389"/>
      <c r="N205" s="326"/>
      <c r="R205" s="416"/>
      <c r="S205" s="70"/>
      <c r="T205" s="70"/>
      <c r="V205" s="416"/>
      <c r="X205" s="416"/>
      <c r="Z205" s="70"/>
      <c r="AB205" s="70"/>
    </row>
    <row r="206" spans="2:28" x14ac:dyDescent="0.2">
      <c r="B206" s="492"/>
      <c r="C206" s="493"/>
      <c r="D206" s="493"/>
      <c r="E206" s="493"/>
      <c r="F206" s="493"/>
      <c r="G206" s="493"/>
      <c r="H206" s="493"/>
      <c r="I206" s="493"/>
      <c r="J206" s="493"/>
      <c r="K206" s="493"/>
      <c r="L206" s="493"/>
      <c r="M206" s="389"/>
      <c r="N206" s="326"/>
      <c r="R206" s="416"/>
      <c r="S206" s="70"/>
      <c r="T206" s="70"/>
      <c r="V206" s="416"/>
      <c r="X206" s="416"/>
      <c r="Z206" s="70"/>
      <c r="AB206" s="70"/>
    </row>
    <row r="207" spans="2:28" x14ac:dyDescent="0.2">
      <c r="B207" s="492"/>
      <c r="C207" s="493"/>
      <c r="D207" s="493"/>
      <c r="E207" s="493"/>
      <c r="F207" s="493"/>
      <c r="G207" s="493"/>
      <c r="H207" s="493"/>
      <c r="I207" s="493"/>
      <c r="J207" s="493"/>
      <c r="K207" s="493"/>
      <c r="L207" s="493"/>
      <c r="M207" s="389"/>
      <c r="N207" s="326"/>
      <c r="R207" s="416"/>
      <c r="S207" s="70"/>
      <c r="T207" s="70"/>
      <c r="V207" s="416"/>
      <c r="X207" s="416"/>
      <c r="Z207" s="70"/>
      <c r="AB207" s="70"/>
    </row>
    <row r="208" spans="2:28" ht="12.75" hidden="1" customHeight="1" outlineLevel="1" x14ac:dyDescent="0.2">
      <c r="B208" s="492"/>
      <c r="C208" s="493"/>
      <c r="D208" s="493"/>
      <c r="E208" s="493"/>
      <c r="F208" s="493"/>
      <c r="G208" s="493"/>
      <c r="H208" s="493"/>
      <c r="I208" s="493"/>
      <c r="J208" s="493"/>
      <c r="K208" s="493"/>
      <c r="L208" s="493"/>
      <c r="M208" s="386"/>
      <c r="N208" s="326"/>
      <c r="R208" s="416"/>
      <c r="S208" s="70"/>
      <c r="T208" s="70"/>
      <c r="V208" s="416"/>
      <c r="X208" s="416"/>
      <c r="Z208" s="70"/>
      <c r="AB208" s="70"/>
    </row>
    <row r="209" spans="2:28" ht="12.75" hidden="1" customHeight="1" outlineLevel="1" x14ac:dyDescent="0.2">
      <c r="B209" s="492"/>
      <c r="C209" s="493"/>
      <c r="D209" s="493"/>
      <c r="E209" s="493"/>
      <c r="F209" s="493"/>
      <c r="G209" s="493"/>
      <c r="H209" s="493"/>
      <c r="I209" s="493"/>
      <c r="J209" s="493"/>
      <c r="K209" s="493"/>
      <c r="L209" s="493"/>
      <c r="M209" s="386"/>
      <c r="N209" s="326"/>
      <c r="R209" s="416"/>
      <c r="S209" s="70"/>
      <c r="T209" s="70"/>
      <c r="V209" s="416"/>
      <c r="X209" s="416"/>
      <c r="Z209" s="70"/>
      <c r="AB209" s="70"/>
    </row>
    <row r="210" spans="2:28" ht="12.75" hidden="1" customHeight="1" outlineLevel="1" x14ac:dyDescent="0.2">
      <c r="B210" s="492"/>
      <c r="C210" s="493"/>
      <c r="D210" s="493"/>
      <c r="E210" s="493"/>
      <c r="F210" s="493"/>
      <c r="G210" s="493"/>
      <c r="H210" s="493"/>
      <c r="I210" s="493"/>
      <c r="J210" s="493"/>
      <c r="K210" s="493"/>
      <c r="L210" s="493"/>
      <c r="M210" s="387"/>
      <c r="N210" s="326"/>
      <c r="R210" s="416"/>
      <c r="S210" s="70"/>
      <c r="T210" s="70"/>
      <c r="V210" s="416"/>
      <c r="X210" s="416"/>
      <c r="Z210" s="70"/>
      <c r="AB210" s="70"/>
    </row>
    <row r="211" spans="2:28" ht="12.75" hidden="1" customHeight="1" outlineLevel="1" x14ac:dyDescent="0.2">
      <c r="B211" s="492"/>
      <c r="C211" s="493"/>
      <c r="D211" s="493"/>
      <c r="E211" s="493"/>
      <c r="F211" s="493"/>
      <c r="G211" s="493"/>
      <c r="H211" s="493"/>
      <c r="I211" s="493"/>
      <c r="J211" s="493"/>
      <c r="K211" s="493"/>
      <c r="L211" s="493"/>
      <c r="M211" s="386"/>
      <c r="N211" s="326"/>
      <c r="R211" s="416"/>
      <c r="S211" s="70"/>
      <c r="T211" s="70"/>
      <c r="V211" s="416"/>
      <c r="X211" s="416"/>
      <c r="Z211" s="70"/>
      <c r="AB211" s="70"/>
    </row>
    <row r="212" spans="2:28" ht="12.75" hidden="1" customHeight="1" outlineLevel="1" x14ac:dyDescent="0.2">
      <c r="B212" s="492"/>
      <c r="C212" s="493"/>
      <c r="D212" s="493"/>
      <c r="E212" s="493"/>
      <c r="F212" s="493"/>
      <c r="G212" s="493"/>
      <c r="H212" s="493"/>
      <c r="I212" s="493"/>
      <c r="J212" s="493"/>
      <c r="K212" s="493"/>
      <c r="L212" s="493"/>
      <c r="M212" s="386"/>
      <c r="N212" s="326"/>
      <c r="R212" s="416"/>
      <c r="S212" s="70"/>
      <c r="T212" s="70"/>
      <c r="V212" s="416"/>
      <c r="X212" s="416"/>
      <c r="Z212" s="70"/>
      <c r="AB212" s="70"/>
    </row>
    <row r="213" spans="2:28" ht="12.75" hidden="1" customHeight="1" outlineLevel="1" x14ac:dyDescent="0.2">
      <c r="B213" s="492"/>
      <c r="C213" s="493"/>
      <c r="D213" s="493"/>
      <c r="E213" s="493"/>
      <c r="F213" s="493"/>
      <c r="G213" s="493"/>
      <c r="H213" s="493"/>
      <c r="I213" s="493"/>
      <c r="J213" s="493"/>
      <c r="K213" s="493"/>
      <c r="L213" s="493"/>
      <c r="M213" s="386"/>
      <c r="N213" s="326"/>
      <c r="R213" s="416"/>
      <c r="S213" s="70"/>
      <c r="T213" s="70"/>
      <c r="V213" s="416"/>
      <c r="X213" s="416"/>
      <c r="Z213" s="70"/>
      <c r="AB213" s="70"/>
    </row>
    <row r="214" spans="2:28" ht="12.75" hidden="1" customHeight="1" outlineLevel="1" x14ac:dyDescent="0.2">
      <c r="B214" s="492"/>
      <c r="C214" s="493"/>
      <c r="D214" s="493"/>
      <c r="E214" s="493"/>
      <c r="F214" s="493"/>
      <c r="G214" s="493"/>
      <c r="H214" s="493"/>
      <c r="I214" s="493"/>
      <c r="J214" s="493"/>
      <c r="K214" s="493"/>
      <c r="L214" s="493"/>
      <c r="M214" s="387"/>
      <c r="N214" s="326"/>
      <c r="R214" s="416"/>
      <c r="S214" s="70"/>
      <c r="T214" s="70"/>
      <c r="V214" s="416"/>
      <c r="X214" s="416"/>
      <c r="Z214" s="70"/>
      <c r="AB214" s="70"/>
    </row>
    <row r="215" spans="2:28" ht="12.75" hidden="1" customHeight="1" outlineLevel="1" x14ac:dyDescent="0.2">
      <c r="B215" s="492"/>
      <c r="C215" s="493"/>
      <c r="D215" s="493"/>
      <c r="E215" s="493"/>
      <c r="F215" s="493"/>
      <c r="G215" s="493"/>
      <c r="H215" s="493"/>
      <c r="I215" s="493"/>
      <c r="J215" s="493"/>
      <c r="K215" s="493"/>
      <c r="L215" s="493"/>
      <c r="M215" s="386"/>
      <c r="N215" s="326"/>
      <c r="R215" s="416"/>
      <c r="S215" s="70"/>
      <c r="T215" s="70"/>
      <c r="V215" s="416"/>
      <c r="X215" s="416"/>
      <c r="Z215" s="70"/>
      <c r="AB215" s="70"/>
    </row>
    <row r="216" spans="2:28" ht="12.75" hidden="1" customHeight="1" outlineLevel="1" x14ac:dyDescent="0.2">
      <c r="B216" s="492"/>
      <c r="C216" s="493"/>
      <c r="D216" s="493"/>
      <c r="E216" s="493"/>
      <c r="F216" s="493"/>
      <c r="G216" s="493"/>
      <c r="H216" s="493"/>
      <c r="I216" s="493"/>
      <c r="J216" s="493"/>
      <c r="K216" s="493"/>
      <c r="L216" s="493"/>
      <c r="M216" s="387"/>
      <c r="N216" s="326"/>
      <c r="R216" s="416"/>
      <c r="S216" s="70"/>
      <c r="T216" s="70"/>
      <c r="V216" s="416"/>
      <c r="X216" s="416"/>
      <c r="Z216" s="70"/>
      <c r="AB216" s="70"/>
    </row>
    <row r="217" spans="2:28" ht="13.5" hidden="1" customHeight="1" outlineLevel="1" thickBot="1" x14ac:dyDescent="0.25">
      <c r="B217" s="494"/>
      <c r="C217" s="495"/>
      <c r="D217" s="495"/>
      <c r="E217" s="495"/>
      <c r="F217" s="495"/>
      <c r="G217" s="495"/>
      <c r="H217" s="495"/>
      <c r="I217" s="495"/>
      <c r="J217" s="495"/>
      <c r="K217" s="495"/>
      <c r="L217" s="495"/>
      <c r="M217" s="388"/>
      <c r="N217" s="327"/>
      <c r="R217" s="417"/>
      <c r="S217" s="70"/>
      <c r="T217" s="70"/>
      <c r="V217" s="417"/>
      <c r="X217" s="417"/>
      <c r="Z217" s="70"/>
      <c r="AB217" s="70"/>
    </row>
    <row r="218" spans="2:28" ht="13.5" collapsed="1" thickBot="1" x14ac:dyDescent="0.25">
      <c r="B218" s="32"/>
      <c r="C218" s="32"/>
      <c r="D218" s="103"/>
      <c r="E218" s="110"/>
      <c r="F218" s="110"/>
      <c r="G218" s="111"/>
      <c r="H218" s="112"/>
      <c r="I218" s="29"/>
      <c r="J218" s="111"/>
      <c r="K218" s="111"/>
      <c r="L218" s="418" t="s">
        <v>102</v>
      </c>
      <c r="N218" s="113">
        <f>SUM(N193:N217)</f>
        <v>0</v>
      </c>
      <c r="Q218" s="29"/>
      <c r="R218" s="335">
        <f>SUM(R193:R217)</f>
        <v>0</v>
      </c>
      <c r="S218" s="100"/>
      <c r="T218" s="100"/>
      <c r="U218" s="29"/>
      <c r="V218" s="335">
        <f>SUM(V193:V217)</f>
        <v>0</v>
      </c>
      <c r="W218" s="29"/>
      <c r="X218" s="335">
        <f>SUM(X193:X217)</f>
        <v>0</v>
      </c>
      <c r="Z218" s="100"/>
      <c r="AA218" s="29"/>
      <c r="AB218" s="100"/>
    </row>
    <row r="219" spans="2:28" ht="13.5" thickBot="1" x14ac:dyDescent="0.25">
      <c r="B219" s="32"/>
      <c r="C219" s="32"/>
      <c r="D219" s="103"/>
      <c r="E219" s="110"/>
      <c r="F219" s="110"/>
      <c r="G219" s="111"/>
      <c r="H219" s="112"/>
      <c r="I219" s="29"/>
      <c r="O219" s="100"/>
      <c r="P219" s="100"/>
      <c r="S219" s="100"/>
      <c r="T219" s="100"/>
      <c r="U219" s="100"/>
      <c r="W219" s="100"/>
      <c r="Z219" s="100"/>
      <c r="AA219" s="100"/>
      <c r="AB219" s="100"/>
    </row>
    <row r="220" spans="2:28" ht="15.75" thickBot="1" x14ac:dyDescent="0.3">
      <c r="B220" s="32"/>
      <c r="C220" s="32"/>
      <c r="D220" s="103"/>
      <c r="E220" s="110"/>
      <c r="F220" s="110"/>
      <c r="G220" s="111"/>
      <c r="H220" s="112"/>
      <c r="I220" s="112"/>
      <c r="J220" s="548" t="s">
        <v>224</v>
      </c>
      <c r="K220" s="549"/>
      <c r="L220" s="550"/>
      <c r="M220" s="137"/>
      <c r="N220" s="94">
        <f>K231</f>
        <v>0</v>
      </c>
      <c r="O220" s="111"/>
      <c r="P220" s="29"/>
      <c r="Q220" s="29"/>
      <c r="R220" s="400">
        <f>K237</f>
        <v>0</v>
      </c>
      <c r="S220" s="29"/>
      <c r="T220" s="29"/>
      <c r="U220" s="29"/>
      <c r="V220" s="400">
        <f>V237</f>
        <v>0</v>
      </c>
      <c r="W220" s="29"/>
      <c r="X220" s="400">
        <f>X237</f>
        <v>0</v>
      </c>
      <c r="Z220" s="29"/>
      <c r="AA220" s="29"/>
      <c r="AB220" s="29"/>
    </row>
    <row r="221" spans="2:28" ht="15" customHeight="1" thickBot="1" x14ac:dyDescent="0.25">
      <c r="B221" s="538" t="s">
        <v>128</v>
      </c>
      <c r="C221" s="539"/>
      <c r="D221" s="539"/>
      <c r="E221" s="539"/>
      <c r="F221" s="539"/>
      <c r="G221" s="539"/>
      <c r="H221" s="539"/>
      <c r="I221" s="539"/>
      <c r="J221" s="539"/>
      <c r="K221" s="50" t="s">
        <v>127</v>
      </c>
      <c r="L221" s="111"/>
      <c r="O221" s="41"/>
      <c r="P221" s="29"/>
      <c r="Q221" s="29"/>
      <c r="R221" s="29"/>
      <c r="S221" s="29"/>
      <c r="T221" s="29"/>
      <c r="U221" s="29"/>
      <c r="V221" s="29"/>
      <c r="W221" s="29"/>
      <c r="X221" s="29"/>
      <c r="Z221" s="29"/>
      <c r="AA221" s="29"/>
      <c r="AB221" s="29"/>
    </row>
    <row r="222" spans="2:28" ht="15" customHeight="1" x14ac:dyDescent="0.2">
      <c r="B222" s="540" t="s">
        <v>129</v>
      </c>
      <c r="C222" s="541"/>
      <c r="D222" s="541"/>
      <c r="E222" s="541"/>
      <c r="F222" s="541"/>
      <c r="G222" s="541"/>
      <c r="H222" s="541"/>
      <c r="I222" s="541"/>
      <c r="J222" s="541"/>
      <c r="K222" s="49">
        <f>N38</f>
        <v>0</v>
      </c>
      <c r="L222" s="330" t="str">
        <f>IFERROR($K$222/$K$229, "")</f>
        <v/>
      </c>
      <c r="O222" s="42"/>
      <c r="P222" s="29"/>
      <c r="Q222" s="29"/>
      <c r="R222" s="29"/>
      <c r="S222" s="29"/>
      <c r="T222" s="29"/>
      <c r="U222" s="29"/>
      <c r="V222" s="29"/>
      <c r="W222" s="29"/>
      <c r="X222" s="29"/>
      <c r="Z222" s="29"/>
      <c r="AA222" s="29"/>
      <c r="AB222" s="29"/>
    </row>
    <row r="223" spans="2:28" ht="15" customHeight="1" x14ac:dyDescent="0.2">
      <c r="B223" s="542" t="s">
        <v>130</v>
      </c>
      <c r="C223" s="543"/>
      <c r="D223" s="543"/>
      <c r="E223" s="543"/>
      <c r="F223" s="543"/>
      <c r="G223" s="543"/>
      <c r="H223" s="543"/>
      <c r="I223" s="543"/>
      <c r="J223" s="543"/>
      <c r="K223" s="45">
        <f>N68</f>
        <v>0</v>
      </c>
      <c r="L223" s="330" t="str">
        <f>IFERROR($K$223/$K$229,"")</f>
        <v/>
      </c>
      <c r="O223" s="42"/>
      <c r="P223" s="29"/>
      <c r="Q223" s="29"/>
      <c r="R223" s="29"/>
      <c r="S223" s="29"/>
      <c r="T223" s="29"/>
      <c r="U223" s="29"/>
      <c r="V223" s="29"/>
      <c r="W223" s="29"/>
      <c r="X223" s="29"/>
      <c r="Z223" s="29"/>
      <c r="AA223" s="29"/>
      <c r="AB223" s="29"/>
    </row>
    <row r="224" spans="2:28" ht="15" customHeight="1" x14ac:dyDescent="0.2">
      <c r="B224" s="542" t="s">
        <v>108</v>
      </c>
      <c r="C224" s="543"/>
      <c r="D224" s="543"/>
      <c r="E224" s="543"/>
      <c r="F224" s="543"/>
      <c r="G224" s="543"/>
      <c r="H224" s="543"/>
      <c r="I224" s="543"/>
      <c r="J224" s="543"/>
      <c r="K224" s="45">
        <f>N98</f>
        <v>0</v>
      </c>
      <c r="L224" s="330" t="str">
        <f>IFERROR($K$224/$K$229,"")</f>
        <v/>
      </c>
      <c r="O224" s="42"/>
      <c r="P224" s="29"/>
      <c r="Q224" s="29"/>
      <c r="R224" s="29"/>
      <c r="S224" s="29"/>
      <c r="T224" s="29"/>
      <c r="U224" s="29"/>
      <c r="V224" s="29"/>
      <c r="W224" s="29"/>
      <c r="X224" s="29"/>
      <c r="Z224" s="29"/>
      <c r="AA224" s="29"/>
      <c r="AB224" s="29"/>
    </row>
    <row r="225" spans="2:28" ht="15" customHeight="1" x14ac:dyDescent="0.2">
      <c r="B225" s="542" t="s">
        <v>203</v>
      </c>
      <c r="C225" s="543"/>
      <c r="D225" s="543"/>
      <c r="E225" s="543"/>
      <c r="F225" s="543"/>
      <c r="G225" s="543"/>
      <c r="H225" s="543"/>
      <c r="I225" s="543"/>
      <c r="J225" s="543"/>
      <c r="K225" s="45">
        <f>N128</f>
        <v>0</v>
      </c>
      <c r="L225" s="330" t="str">
        <f>IFERROR($K$225/$K$229,"")</f>
        <v/>
      </c>
      <c r="O225" s="42"/>
      <c r="P225" s="29"/>
      <c r="Q225" s="29"/>
      <c r="R225" s="29"/>
      <c r="S225" s="29"/>
      <c r="T225" s="29"/>
      <c r="U225" s="29"/>
      <c r="V225" s="29"/>
      <c r="W225" s="29"/>
      <c r="X225" s="29"/>
      <c r="Z225" s="29"/>
      <c r="AA225" s="29"/>
      <c r="AB225" s="29"/>
    </row>
    <row r="226" spans="2:28" ht="15" customHeight="1" x14ac:dyDescent="0.2">
      <c r="B226" s="542" t="s">
        <v>122</v>
      </c>
      <c r="C226" s="543"/>
      <c r="D226" s="543"/>
      <c r="E226" s="543"/>
      <c r="F226" s="543"/>
      <c r="G226" s="543"/>
      <c r="H226" s="543"/>
      <c r="I226" s="543"/>
      <c r="J226" s="543"/>
      <c r="K226" s="153">
        <f>N158</f>
        <v>0</v>
      </c>
      <c r="L226" s="330" t="str">
        <f>IFERROR($K$226/$K$229,"")</f>
        <v/>
      </c>
      <c r="O226" s="42"/>
      <c r="P226" s="29"/>
      <c r="Q226" s="29"/>
      <c r="R226" s="29"/>
      <c r="S226" s="29"/>
      <c r="T226" s="29"/>
      <c r="U226" s="29"/>
      <c r="V226" s="29"/>
      <c r="W226" s="29"/>
      <c r="X226" s="29"/>
      <c r="Z226" s="29"/>
      <c r="AA226" s="29"/>
      <c r="AB226" s="29"/>
    </row>
    <row r="227" spans="2:28" ht="15" customHeight="1" thickBot="1" x14ac:dyDescent="0.25">
      <c r="B227" s="544" t="s">
        <v>124</v>
      </c>
      <c r="C227" s="545"/>
      <c r="D227" s="545"/>
      <c r="E227" s="545"/>
      <c r="F227" s="545"/>
      <c r="G227" s="545"/>
      <c r="H227" s="545"/>
      <c r="I227" s="545"/>
      <c r="J227" s="545"/>
      <c r="K227" s="90">
        <f>N188</f>
        <v>0</v>
      </c>
      <c r="L227" s="330" t="str">
        <f>IFERROR($K$227/$K$229,"")</f>
        <v/>
      </c>
      <c r="O227" s="42"/>
      <c r="P227" s="29"/>
      <c r="Q227" s="29"/>
      <c r="R227" s="29"/>
      <c r="S227" s="29"/>
      <c r="T227" s="29"/>
      <c r="U227" s="29"/>
      <c r="V227" s="29"/>
      <c r="W227" s="29"/>
      <c r="X227" s="29"/>
      <c r="Z227" s="29"/>
      <c r="AA227" s="29"/>
      <c r="AB227" s="29"/>
    </row>
    <row r="228" spans="2:28" ht="15" customHeight="1" thickBot="1" x14ac:dyDescent="0.25">
      <c r="B228" s="89"/>
      <c r="C228" s="89"/>
      <c r="D228" s="89"/>
      <c r="E228" s="89"/>
      <c r="F228" s="89"/>
      <c r="G228" s="89"/>
      <c r="H228" s="89"/>
      <c r="I228" s="89"/>
      <c r="J228" s="89"/>
      <c r="K228" s="42"/>
      <c r="L228" s="331"/>
      <c r="O228" s="42"/>
      <c r="P228" s="29"/>
      <c r="Q228" s="29"/>
      <c r="R228" s="29"/>
      <c r="S228" s="29"/>
      <c r="T228" s="29"/>
      <c r="U228" s="29"/>
      <c r="V228" s="29"/>
      <c r="W228" s="29"/>
      <c r="X228" s="29"/>
      <c r="Z228" s="29"/>
      <c r="AA228" s="29"/>
      <c r="AB228" s="29"/>
    </row>
    <row r="229" spans="2:28" ht="15.75" customHeight="1" thickBot="1" x14ac:dyDescent="0.25">
      <c r="B229" s="546" t="s">
        <v>66</v>
      </c>
      <c r="C229" s="547"/>
      <c r="D229" s="547"/>
      <c r="E229" s="547"/>
      <c r="F229" s="547"/>
      <c r="G229" s="547"/>
      <c r="H229" s="547"/>
      <c r="I229" s="547"/>
      <c r="J229" s="547"/>
      <c r="K229" s="94">
        <f>SUM(K222:K227)</f>
        <v>0</v>
      </c>
      <c r="L229" s="330" t="str">
        <f>IFERROR($K$229/$K$229,"")</f>
        <v/>
      </c>
      <c r="O229" s="43"/>
      <c r="P229" s="29"/>
      <c r="Q229" s="29"/>
      <c r="R229" s="29"/>
      <c r="S229" s="29"/>
      <c r="T229" s="29"/>
      <c r="U229" s="29"/>
      <c r="V229" s="29"/>
      <c r="W229" s="29"/>
      <c r="X229" s="29"/>
      <c r="Z229" s="29"/>
      <c r="AA229" s="29"/>
      <c r="AB229" s="29"/>
    </row>
    <row r="230" spans="2:28" ht="15" customHeight="1" thickBot="1" x14ac:dyDescent="0.25">
      <c r="B230" s="546" t="s">
        <v>226</v>
      </c>
      <c r="C230" s="547"/>
      <c r="D230" s="547"/>
      <c r="E230" s="547"/>
      <c r="F230" s="547"/>
      <c r="G230" s="547"/>
      <c r="H230" s="547"/>
      <c r="I230" s="547"/>
      <c r="J230" s="547"/>
      <c r="K230" s="94">
        <f>K229-K232</f>
        <v>0</v>
      </c>
      <c r="L230" s="330" t="str">
        <f>IFERROR($K$230/$K$229,"")</f>
        <v/>
      </c>
      <c r="O230" s="111"/>
      <c r="P230" s="29"/>
      <c r="Q230" s="29"/>
      <c r="R230" s="95"/>
      <c r="S230" s="29"/>
      <c r="T230" s="29"/>
      <c r="U230" s="29"/>
      <c r="V230" s="29"/>
      <c r="W230" s="29"/>
      <c r="X230" s="29"/>
      <c r="Z230" s="29"/>
      <c r="AA230" s="29"/>
      <c r="AB230" s="29"/>
    </row>
    <row r="231" spans="2:28" ht="15" customHeight="1" thickBot="1" x14ac:dyDescent="0.25">
      <c r="B231" s="551" t="s">
        <v>224</v>
      </c>
      <c r="C231" s="552"/>
      <c r="D231" s="552"/>
      <c r="E231" s="552"/>
      <c r="F231" s="552"/>
      <c r="G231" s="552"/>
      <c r="H231" s="552"/>
      <c r="I231" s="552"/>
      <c r="J231" s="552"/>
      <c r="K231" s="94">
        <f>SUM(P38,P68,P98,P128,P158,P188)</f>
        <v>0</v>
      </c>
      <c r="L231" s="330"/>
      <c r="O231" s="111"/>
      <c r="P231" s="29"/>
      <c r="Q231" s="29"/>
      <c r="R231" s="95"/>
      <c r="S231" s="29"/>
      <c r="T231" s="29"/>
      <c r="U231" s="29"/>
      <c r="V231" s="29"/>
      <c r="W231" s="29"/>
      <c r="X231" s="29"/>
      <c r="Z231" s="29"/>
      <c r="AA231" s="29"/>
      <c r="AB231" s="29"/>
    </row>
    <row r="232" spans="2:28" ht="15" customHeight="1" thickBot="1" x14ac:dyDescent="0.25">
      <c r="B232" s="546" t="s">
        <v>131</v>
      </c>
      <c r="C232" s="547"/>
      <c r="D232" s="547"/>
      <c r="E232" s="547"/>
      <c r="F232" s="547"/>
      <c r="G232" s="547"/>
      <c r="H232" s="547"/>
      <c r="I232" s="547"/>
      <c r="J232" s="547"/>
      <c r="K232" s="94">
        <f>N218</f>
        <v>0</v>
      </c>
      <c r="L232" s="330" t="str">
        <f>IFERROR($K$232/$K$229,"")</f>
        <v/>
      </c>
      <c r="N232" s="230" t="s">
        <v>230</v>
      </c>
      <c r="O232" s="111"/>
      <c r="Q232" s="29"/>
      <c r="S232" s="29"/>
      <c r="T232" s="29"/>
      <c r="U232" s="29"/>
      <c r="V232" s="29"/>
      <c r="W232" s="29"/>
      <c r="X232" s="29"/>
      <c r="Z232" s="29"/>
      <c r="AA232" s="29"/>
      <c r="AB232" s="29"/>
    </row>
    <row r="233" spans="2:28" ht="15" customHeight="1" thickBot="1" x14ac:dyDescent="0.25">
      <c r="B233" s="546" t="s">
        <v>132</v>
      </c>
      <c r="C233" s="547"/>
      <c r="D233" s="547"/>
      <c r="E233" s="547"/>
      <c r="F233" s="547"/>
      <c r="G233" s="547"/>
      <c r="H233" s="547"/>
      <c r="I233" s="547"/>
      <c r="J233" s="547"/>
      <c r="K233" s="94">
        <f>MAX(K231-K232,0)</f>
        <v>0</v>
      </c>
      <c r="L233" s="230" t="s">
        <v>73</v>
      </c>
      <c r="O233" s="111"/>
      <c r="Q233" s="29"/>
      <c r="S233" s="29"/>
      <c r="T233" s="29"/>
      <c r="U233" s="29"/>
      <c r="V233" s="29"/>
      <c r="W233" s="29"/>
      <c r="X233" s="29"/>
      <c r="Z233" s="29"/>
      <c r="AA233" s="29"/>
      <c r="AB233" s="29"/>
    </row>
    <row r="234" spans="2:28" ht="15" customHeight="1" thickBot="1" x14ac:dyDescent="0.25">
      <c r="B234" s="144"/>
      <c r="C234" s="144"/>
      <c r="D234" s="144"/>
      <c r="E234" s="144"/>
      <c r="F234" s="144"/>
      <c r="G234" s="144"/>
      <c r="H234" s="144"/>
      <c r="I234" s="144"/>
      <c r="J234" s="144"/>
      <c r="K234" s="43"/>
      <c r="L234" s="111"/>
      <c r="O234" s="111"/>
      <c r="Q234" s="29"/>
      <c r="R234" s="29"/>
      <c r="S234" s="29"/>
      <c r="T234" s="29"/>
      <c r="U234" s="29"/>
      <c r="V234" s="29"/>
      <c r="W234" s="29"/>
      <c r="X234" s="29"/>
      <c r="Z234" s="29"/>
      <c r="AA234" s="29"/>
      <c r="AB234" s="29"/>
    </row>
    <row r="235" spans="2:28" ht="26.25" thickBot="1" x14ac:dyDescent="0.25">
      <c r="B235" s="553" t="s">
        <v>133</v>
      </c>
      <c r="C235" s="554"/>
      <c r="D235" s="554"/>
      <c r="E235" s="554"/>
      <c r="F235" s="554"/>
      <c r="G235" s="554"/>
      <c r="H235" s="554"/>
      <c r="I235" s="554"/>
      <c r="J235" s="554"/>
      <c r="K235" s="154" t="s">
        <v>248</v>
      </c>
      <c r="O235" s="111"/>
      <c r="Q235" s="29"/>
      <c r="S235" s="29"/>
      <c r="T235" s="29"/>
      <c r="U235" s="29"/>
      <c r="V235" s="419" t="s">
        <v>134</v>
      </c>
      <c r="W235" s="29"/>
      <c r="X235" s="419" t="s">
        <v>135</v>
      </c>
      <c r="Z235" s="29"/>
      <c r="AA235" s="29"/>
      <c r="AB235" s="29"/>
    </row>
    <row r="236" spans="2:28" ht="13.5" thickBot="1" x14ac:dyDescent="0.25">
      <c r="B236" s="555" t="s">
        <v>68</v>
      </c>
      <c r="C236" s="556"/>
      <c r="D236" s="556"/>
      <c r="E236" s="556"/>
      <c r="F236" s="556"/>
      <c r="G236" s="556"/>
      <c r="H236" s="556"/>
      <c r="I236" s="556"/>
      <c r="J236" s="556"/>
      <c r="K236" s="94">
        <f>SUM(R38,R68,R98,R128,R158,R188)</f>
        <v>0</v>
      </c>
      <c r="O236" s="111"/>
      <c r="Q236" s="29"/>
      <c r="S236" s="29"/>
      <c r="T236" s="29"/>
      <c r="U236" s="29"/>
      <c r="V236" s="400">
        <f>SUM(V38,V68,V98,V128,V158,V188)</f>
        <v>0</v>
      </c>
      <c r="W236" s="29"/>
      <c r="X236" s="400">
        <f>SUM(X38,X68,X98,X128,X158,X188)</f>
        <v>0</v>
      </c>
      <c r="Z236" s="29"/>
      <c r="AA236" s="29"/>
      <c r="AB236" s="29"/>
    </row>
    <row r="237" spans="2:28" ht="13.5" customHeight="1" thickBot="1" x14ac:dyDescent="0.25">
      <c r="B237" s="557" t="s">
        <v>224</v>
      </c>
      <c r="C237" s="558"/>
      <c r="D237" s="558"/>
      <c r="E237" s="558"/>
      <c r="F237" s="558"/>
      <c r="G237" s="558"/>
      <c r="H237" s="558"/>
      <c r="I237" s="558"/>
      <c r="J237" s="558"/>
      <c r="K237" s="94">
        <f>SUM(S38,S68,S98,S128,S158,S188)</f>
        <v>0</v>
      </c>
      <c r="O237" s="111"/>
      <c r="Q237" s="29"/>
      <c r="S237" s="29"/>
      <c r="T237" s="29"/>
      <c r="U237" s="29"/>
      <c r="V237" s="400">
        <f>SUM(Z38,Z68,Z98,Z128,Z158,Z188)</f>
        <v>0</v>
      </c>
      <c r="W237" s="29"/>
      <c r="X237" s="400">
        <f>SUM(AB38,AB68,AB98,AB128,AB158,AB188)</f>
        <v>0</v>
      </c>
      <c r="Z237" s="29"/>
      <c r="AA237" s="29"/>
      <c r="AB237" s="29"/>
    </row>
    <row r="238" spans="2:28" ht="13.5" customHeight="1" thickBot="1" x14ac:dyDescent="0.25">
      <c r="B238" s="559" t="s">
        <v>204</v>
      </c>
      <c r="C238" s="560"/>
      <c r="D238" s="560"/>
      <c r="E238" s="560"/>
      <c r="F238" s="560"/>
      <c r="G238" s="560"/>
      <c r="H238" s="560"/>
      <c r="I238" s="560"/>
      <c r="J238" s="560"/>
      <c r="K238" s="94">
        <f>R218</f>
        <v>0</v>
      </c>
      <c r="O238" s="111"/>
      <c r="P238" s="123"/>
      <c r="Q238" s="118"/>
      <c r="S238" s="29"/>
      <c r="T238" s="29"/>
      <c r="U238" s="29"/>
      <c r="V238" s="400">
        <f>V218</f>
        <v>0</v>
      </c>
      <c r="W238" s="29"/>
      <c r="X238" s="400">
        <f>X218</f>
        <v>0</v>
      </c>
      <c r="Z238" s="29"/>
      <c r="AA238" s="29"/>
      <c r="AB238" s="29"/>
    </row>
    <row r="239" spans="2:28" ht="13.5" customHeight="1" thickBot="1" x14ac:dyDescent="0.25">
      <c r="B239" s="557" t="s">
        <v>205</v>
      </c>
      <c r="C239" s="558"/>
      <c r="D239" s="558"/>
      <c r="E239" s="558"/>
      <c r="F239" s="558"/>
      <c r="G239" s="558"/>
      <c r="H239" s="558"/>
      <c r="I239" s="558"/>
      <c r="J239" s="558"/>
      <c r="K239" s="94">
        <f>K236-K238</f>
        <v>0</v>
      </c>
      <c r="O239" s="111"/>
      <c r="P239" s="123"/>
      <c r="Q239" s="118"/>
      <c r="S239" s="29"/>
      <c r="T239" s="29"/>
      <c r="U239" s="29"/>
      <c r="V239" s="400">
        <f t="shared" ref="V239" si="56">V236-V238</f>
        <v>0</v>
      </c>
      <c r="W239" s="29"/>
      <c r="X239" s="400">
        <f>X236-X238</f>
        <v>0</v>
      </c>
      <c r="Z239" s="29"/>
      <c r="AA239" s="29"/>
      <c r="AB239" s="29"/>
    </row>
    <row r="240" spans="2:28" x14ac:dyDescent="0.2">
      <c r="B240" s="32"/>
      <c r="C240" s="32"/>
      <c r="D240" s="103"/>
      <c r="E240" s="110"/>
      <c r="F240" s="110"/>
      <c r="G240" s="111"/>
      <c r="H240" s="112"/>
      <c r="I240" s="29"/>
      <c r="J240" s="111"/>
      <c r="K240" s="230" t="s">
        <v>188</v>
      </c>
      <c r="O240" s="111"/>
      <c r="P240" s="29"/>
      <c r="Q240" s="29"/>
      <c r="S240" s="29"/>
      <c r="T240" s="29"/>
      <c r="U240" s="29"/>
      <c r="V240" s="230"/>
      <c r="W240" s="29"/>
      <c r="X240" s="230"/>
      <c r="Z240" s="29"/>
      <c r="AA240" s="29"/>
      <c r="AB240" s="29"/>
    </row>
    <row r="241" spans="1:30" x14ac:dyDescent="0.2">
      <c r="B241" s="44" t="s">
        <v>136</v>
      </c>
      <c r="C241" s="28"/>
      <c r="D241" s="28"/>
      <c r="E241" s="28"/>
      <c r="F241" s="28"/>
      <c r="G241" s="28"/>
      <c r="H241" s="28"/>
      <c r="I241" s="28"/>
      <c r="J241" s="28"/>
      <c r="K241" s="28"/>
      <c r="L241" s="260"/>
      <c r="O241" s="28"/>
      <c r="P241" s="28"/>
      <c r="Q241" s="28"/>
      <c r="S241" s="28"/>
      <c r="T241" s="28"/>
      <c r="U241" s="28"/>
      <c r="W241" s="28"/>
      <c r="X241" s="29"/>
      <c r="Z241" s="28"/>
      <c r="AA241" s="28"/>
      <c r="AB241" s="28"/>
      <c r="AC241" s="28"/>
      <c r="AD241" s="28"/>
    </row>
    <row r="242" spans="1:30" x14ac:dyDescent="0.2">
      <c r="B242" s="44"/>
      <c r="C242" s="28"/>
      <c r="D242" s="28"/>
      <c r="E242" s="28"/>
      <c r="F242" s="28"/>
      <c r="G242" s="28"/>
      <c r="H242" s="28"/>
      <c r="I242" s="28"/>
      <c r="J242" s="28"/>
      <c r="K242" s="28"/>
      <c r="L242" s="260"/>
      <c r="O242" s="329"/>
      <c r="P242" s="329"/>
      <c r="Q242" s="28"/>
      <c r="S242" s="28"/>
      <c r="T242" s="28"/>
      <c r="U242" s="28"/>
      <c r="W242" s="28"/>
      <c r="X242" s="29"/>
      <c r="Z242" s="28"/>
      <c r="AA242" s="28"/>
      <c r="AB242" s="28"/>
      <c r="AC242" s="28"/>
      <c r="AD242" s="28"/>
    </row>
    <row r="243" spans="1:30" ht="143.25" customHeight="1" x14ac:dyDescent="0.2">
      <c r="B243" s="535"/>
      <c r="C243" s="536"/>
      <c r="D243" s="536"/>
      <c r="E243" s="536"/>
      <c r="F243" s="536"/>
      <c r="G243" s="536"/>
      <c r="H243" s="536"/>
      <c r="I243" s="536"/>
      <c r="J243" s="536"/>
      <c r="K243" s="537"/>
      <c r="L243" s="328"/>
      <c r="M243" s="328"/>
      <c r="O243" s="318"/>
      <c r="Q243" s="329"/>
      <c r="S243" s="329"/>
      <c r="T243" s="329"/>
      <c r="U243" s="329"/>
      <c r="W243" s="329"/>
      <c r="X243" s="29"/>
      <c r="Z243" s="329"/>
      <c r="AA243" s="329"/>
      <c r="AB243" s="329"/>
    </row>
    <row r="244" spans="1:30" x14ac:dyDescent="0.2">
      <c r="B244" s="114"/>
      <c r="C244" s="114"/>
      <c r="D244" s="114"/>
      <c r="E244" s="114"/>
      <c r="F244" s="114"/>
      <c r="G244" s="114"/>
      <c r="H244" s="114"/>
      <c r="I244" s="114"/>
      <c r="J244" s="114"/>
      <c r="K244" s="114"/>
      <c r="L244" s="114"/>
      <c r="M244" s="261"/>
      <c r="O244" s="318"/>
      <c r="P244" s="115"/>
      <c r="Q244" s="115"/>
      <c r="S244" s="115"/>
      <c r="T244" s="115"/>
      <c r="U244" s="115"/>
      <c r="W244" s="115"/>
      <c r="X244" s="29"/>
      <c r="Z244" s="115"/>
      <c r="AA244" s="115"/>
      <c r="AB244" s="115"/>
    </row>
    <row r="245" spans="1:30" x14ac:dyDescent="0.2">
      <c r="B245" s="29"/>
      <c r="C245" s="29"/>
      <c r="D245" s="29"/>
      <c r="E245" s="29"/>
      <c r="F245" s="29"/>
      <c r="N245" s="111"/>
      <c r="P245" s="29"/>
      <c r="Q245" s="29"/>
      <c r="S245" s="29"/>
      <c r="T245" s="29"/>
      <c r="U245" s="29"/>
      <c r="V245" s="29"/>
      <c r="W245" s="29"/>
      <c r="X245" s="29"/>
      <c r="Z245" s="29"/>
      <c r="AA245" s="29"/>
      <c r="AB245" s="29"/>
    </row>
    <row r="246" spans="1:30" hidden="1" x14ac:dyDescent="0.2">
      <c r="A246"/>
      <c r="B246" s="28"/>
      <c r="C246" s="28"/>
      <c r="D246" s="28"/>
      <c r="E246" s="28"/>
      <c r="F246" s="28"/>
      <c r="G246" s="28"/>
      <c r="H246" s="28"/>
      <c r="I246" s="28"/>
      <c r="J246" s="28"/>
      <c r="K246" s="28"/>
      <c r="L246" s="28"/>
      <c r="M246" s="260"/>
      <c r="N246" s="260"/>
      <c r="O246" s="28"/>
      <c r="P246" s="28"/>
      <c r="Q246"/>
      <c r="R246" s="29"/>
      <c r="S246"/>
      <c r="T246"/>
      <c r="U246"/>
      <c r="V246" s="29"/>
      <c r="W246"/>
      <c r="X246" s="28"/>
      <c r="Y246"/>
      <c r="Z246"/>
      <c r="AA246"/>
      <c r="AB246"/>
      <c r="AC246"/>
      <c r="AD246"/>
    </row>
    <row r="247" spans="1:30" hidden="1" x14ac:dyDescent="0.2">
      <c r="A247"/>
      <c r="B247" s="28"/>
      <c r="C247" s="28"/>
      <c r="D247" s="28"/>
      <c r="E247" s="28"/>
      <c r="F247" s="28"/>
      <c r="G247" s="28"/>
      <c r="H247" s="28"/>
      <c r="I247" s="28"/>
      <c r="J247" s="28"/>
      <c r="K247" s="28"/>
      <c r="L247" s="28"/>
      <c r="M247" s="260"/>
      <c r="N247" s="260"/>
      <c r="O247" s="28"/>
      <c r="P247" s="28"/>
      <c r="Q247"/>
      <c r="R247" s="29"/>
      <c r="S247"/>
      <c r="T247"/>
      <c r="U247"/>
      <c r="V247" s="29"/>
      <c r="W247"/>
      <c r="X247" s="28"/>
      <c r="Y247"/>
      <c r="Z247"/>
      <c r="AA247"/>
      <c r="AB247"/>
      <c r="AC247"/>
      <c r="AD247"/>
    </row>
    <row r="248" spans="1:30" hidden="1" x14ac:dyDescent="0.2">
      <c r="A248"/>
      <c r="B248" s="28"/>
      <c r="C248" s="28"/>
      <c r="D248" s="28"/>
      <c r="E248" s="28"/>
      <c r="F248" s="28"/>
      <c r="G248" s="28"/>
      <c r="H248" s="28"/>
      <c r="I248" s="28"/>
      <c r="J248" s="28"/>
      <c r="K248" s="28"/>
      <c r="L248" s="28"/>
      <c r="M248" s="260"/>
      <c r="N248" s="318"/>
      <c r="O248" s="28"/>
      <c r="P248" s="28"/>
      <c r="Q248"/>
      <c r="R248" s="118"/>
      <c r="S248"/>
      <c r="T248"/>
      <c r="U248"/>
      <c r="V248" s="29"/>
      <c r="W248"/>
      <c r="X248" s="329"/>
      <c r="Y248"/>
      <c r="Z248"/>
      <c r="AA248"/>
      <c r="AB248"/>
      <c r="AC248"/>
      <c r="AD248"/>
    </row>
    <row r="249" spans="1:30" hidden="1" x14ac:dyDescent="0.2">
      <c r="A249"/>
      <c r="B249" s="28"/>
      <c r="C249" s="28"/>
      <c r="D249" s="28"/>
      <c r="E249" s="28"/>
      <c r="F249" s="28"/>
      <c r="G249" s="28"/>
      <c r="H249" s="28"/>
      <c r="I249" s="28"/>
      <c r="J249" s="28"/>
      <c r="K249" s="28"/>
      <c r="L249" s="28"/>
      <c r="M249" s="260"/>
      <c r="N249" s="114"/>
      <c r="O249" s="28"/>
      <c r="P249" s="28"/>
      <c r="Q249"/>
      <c r="R249" s="118"/>
      <c r="S249"/>
      <c r="T249"/>
      <c r="U249"/>
      <c r="V249" s="29"/>
      <c r="W249"/>
      <c r="X249" s="115"/>
      <c r="Y249"/>
      <c r="Z249"/>
      <c r="AA249"/>
      <c r="AB249"/>
      <c r="AC249"/>
      <c r="AD249"/>
    </row>
    <row r="250" spans="1:30" hidden="1" x14ac:dyDescent="0.2">
      <c r="A250"/>
      <c r="B250" s="28"/>
      <c r="C250" s="28"/>
      <c r="D250" s="28"/>
      <c r="E250" s="28"/>
      <c r="F250" s="28"/>
      <c r="G250" s="28"/>
      <c r="H250" s="28"/>
      <c r="I250" s="28"/>
      <c r="J250" s="28"/>
      <c r="K250" s="28"/>
      <c r="L250" s="28"/>
      <c r="M250" s="260"/>
      <c r="O250" s="28"/>
      <c r="P250" s="28"/>
      <c r="Q250"/>
      <c r="R250" s="29"/>
      <c r="S250"/>
      <c r="T250"/>
      <c r="U250"/>
      <c r="V250" s="29"/>
      <c r="W250"/>
      <c r="X250" s="29"/>
      <c r="Y250"/>
      <c r="Z250"/>
      <c r="AA250"/>
      <c r="AB250"/>
      <c r="AC250"/>
      <c r="AD250"/>
    </row>
    <row r="251" spans="1:30" hidden="1" x14ac:dyDescent="0.2">
      <c r="A251"/>
      <c r="B251" s="28"/>
      <c r="C251" s="28"/>
      <c r="D251" s="28"/>
      <c r="E251" s="28"/>
      <c r="F251" s="28"/>
      <c r="G251" s="28"/>
      <c r="H251" s="28"/>
      <c r="I251" s="28"/>
      <c r="J251" s="28"/>
      <c r="K251" s="28"/>
      <c r="L251" s="28"/>
      <c r="M251" s="260"/>
      <c r="N251" s="28"/>
      <c r="O251" s="28"/>
      <c r="P251" s="28"/>
      <c r="Q251"/>
      <c r="R251" s="28"/>
      <c r="S251"/>
      <c r="T251"/>
      <c r="U251"/>
      <c r="V251" s="28"/>
      <c r="W251"/>
      <c r="X251"/>
      <c r="Y251"/>
      <c r="Z251"/>
      <c r="AA251"/>
      <c r="AB251"/>
      <c r="AC251"/>
      <c r="AD251"/>
    </row>
    <row r="252" spans="1:30" hidden="1" x14ac:dyDescent="0.2">
      <c r="A252"/>
      <c r="B252" s="28"/>
      <c r="C252" s="28"/>
      <c r="D252" s="28"/>
      <c r="E252" s="28"/>
      <c r="F252" s="28"/>
      <c r="G252" s="28"/>
      <c r="H252" s="28"/>
      <c r="I252" s="28"/>
      <c r="J252" s="28"/>
      <c r="K252" s="28"/>
      <c r="L252" s="28"/>
      <c r="M252" s="260"/>
      <c r="N252" s="28"/>
      <c r="O252" s="28"/>
      <c r="P252" s="28"/>
      <c r="Q252"/>
      <c r="R252" s="28"/>
      <c r="S252"/>
      <c r="T252"/>
      <c r="U252"/>
      <c r="V252" s="28"/>
      <c r="W252"/>
      <c r="X252"/>
      <c r="Y252"/>
      <c r="Z252"/>
      <c r="AA252"/>
      <c r="AB252"/>
      <c r="AC252"/>
      <c r="AD252"/>
    </row>
    <row r="253" spans="1:30" hidden="1" x14ac:dyDescent="0.2">
      <c r="A253"/>
      <c r="B253" s="28"/>
      <c r="C253" s="28"/>
      <c r="D253" s="28"/>
      <c r="E253" s="28"/>
      <c r="F253" s="28"/>
      <c r="G253" s="28"/>
      <c r="H253" s="28"/>
      <c r="I253" s="28"/>
      <c r="J253" s="28"/>
      <c r="K253" s="28"/>
      <c r="L253" s="28"/>
      <c r="M253" s="260"/>
      <c r="N253" s="28"/>
      <c r="O253" s="28"/>
      <c r="P253" s="28"/>
      <c r="Q253"/>
      <c r="R253" s="329"/>
      <c r="S253"/>
      <c r="T253"/>
      <c r="U253"/>
      <c r="V253" s="329"/>
      <c r="W253"/>
      <c r="X253"/>
      <c r="Y253"/>
      <c r="Z253"/>
      <c r="AA253"/>
      <c r="AB253"/>
      <c r="AC253"/>
      <c r="AD253"/>
    </row>
    <row r="254" spans="1:30" hidden="1" x14ac:dyDescent="0.2">
      <c r="A254"/>
      <c r="B254" s="28"/>
      <c r="C254" s="28"/>
      <c r="D254" s="28"/>
      <c r="E254" s="28"/>
      <c r="F254" s="28"/>
      <c r="G254" s="28"/>
      <c r="H254" s="28"/>
      <c r="I254" s="28"/>
      <c r="J254" s="28"/>
      <c r="K254" s="28"/>
      <c r="L254" s="28"/>
      <c r="M254" s="260"/>
      <c r="N254" s="28"/>
      <c r="O254" s="28"/>
      <c r="P254" s="28"/>
      <c r="Q254"/>
      <c r="R254" s="115"/>
      <c r="S254"/>
      <c r="T254"/>
      <c r="U254"/>
      <c r="V254" s="115"/>
      <c r="W254"/>
      <c r="X254"/>
      <c r="Y254"/>
      <c r="Z254"/>
      <c r="AA254"/>
      <c r="AB254"/>
      <c r="AC254"/>
      <c r="AD254"/>
    </row>
    <row r="255" spans="1:30" hidden="1" x14ac:dyDescent="0.2">
      <c r="A255"/>
      <c r="B255" s="28"/>
      <c r="C255" s="28"/>
      <c r="D255" s="28"/>
      <c r="E255" s="28"/>
      <c r="F255" s="28"/>
      <c r="G255" s="28"/>
      <c r="H255" s="28"/>
      <c r="I255" s="28"/>
      <c r="J255" s="28"/>
      <c r="K255" s="28"/>
      <c r="L255" s="28"/>
      <c r="M255" s="260"/>
      <c r="N255" s="28"/>
      <c r="O255" s="28"/>
      <c r="P255" s="28"/>
      <c r="Q255"/>
      <c r="R255" s="29"/>
      <c r="S255"/>
      <c r="T255"/>
      <c r="U255"/>
      <c r="V255" s="29"/>
      <c r="W255"/>
      <c r="X255"/>
      <c r="Y255"/>
      <c r="Z255"/>
      <c r="AA255"/>
      <c r="AB255"/>
      <c r="AC255"/>
      <c r="AD255"/>
    </row>
    <row r="256" spans="1:30" hidden="1" x14ac:dyDescent="0.2">
      <c r="A256"/>
      <c r="B256" s="28"/>
      <c r="C256" s="28"/>
      <c r="D256" s="28"/>
      <c r="E256" s="28"/>
      <c r="F256" s="28"/>
      <c r="G256" s="28"/>
      <c r="H256" s="28"/>
      <c r="I256" s="28"/>
      <c r="J256" s="28"/>
      <c r="K256" s="28"/>
      <c r="L256" s="28"/>
      <c r="M256" s="260"/>
      <c r="N256" s="28"/>
      <c r="O256" s="28"/>
      <c r="P256" s="28"/>
      <c r="Q256"/>
      <c r="R256"/>
      <c r="S256"/>
      <c r="T256"/>
      <c r="U256"/>
      <c r="V256"/>
      <c r="W256"/>
      <c r="X256"/>
      <c r="Y256"/>
      <c r="Z256"/>
      <c r="AA256"/>
      <c r="AB256"/>
      <c r="AC256"/>
      <c r="AD256"/>
    </row>
    <row r="257" spans="1:30" hidden="1" x14ac:dyDescent="0.2">
      <c r="A257"/>
      <c r="B257" s="28"/>
      <c r="C257" s="28"/>
      <c r="D257" s="28"/>
      <c r="E257" s="28"/>
      <c r="F257" s="28"/>
      <c r="G257" s="28"/>
      <c r="H257" s="28"/>
      <c r="I257" s="28"/>
      <c r="J257" s="28"/>
      <c r="K257" s="28"/>
      <c r="L257" s="28"/>
      <c r="M257" s="260"/>
      <c r="N257" s="28"/>
      <c r="O257" s="28"/>
      <c r="P257" s="28"/>
      <c r="Q257"/>
      <c r="R257"/>
      <c r="S257"/>
      <c r="T257"/>
      <c r="U257"/>
      <c r="V257"/>
      <c r="W257"/>
      <c r="X257"/>
      <c r="Y257"/>
      <c r="Z257"/>
      <c r="AA257"/>
      <c r="AB257"/>
      <c r="AC257"/>
      <c r="AD257"/>
    </row>
    <row r="258" spans="1:30" hidden="1" x14ac:dyDescent="0.2">
      <c r="A258"/>
      <c r="B258" s="28"/>
      <c r="C258" s="28"/>
      <c r="D258" s="28"/>
      <c r="E258" s="28"/>
      <c r="F258" s="28"/>
      <c r="G258" s="28"/>
      <c r="H258" s="28"/>
      <c r="I258" s="28"/>
      <c r="J258" s="28"/>
      <c r="K258" s="28"/>
      <c r="L258" s="28"/>
      <c r="M258" s="260"/>
      <c r="N258" s="28"/>
      <c r="O258" s="28"/>
      <c r="P258" s="28"/>
      <c r="Q258"/>
      <c r="R258"/>
      <c r="S258"/>
      <c r="T258"/>
      <c r="U258"/>
      <c r="V258"/>
      <c r="W258"/>
      <c r="X258"/>
      <c r="Y258"/>
      <c r="Z258"/>
      <c r="AA258"/>
      <c r="AB258"/>
      <c r="AC258"/>
      <c r="AD258"/>
    </row>
    <row r="259" spans="1:30" hidden="1" x14ac:dyDescent="0.2">
      <c r="A259"/>
      <c r="B259" s="28"/>
      <c r="C259" s="28"/>
      <c r="D259" s="28"/>
      <c r="E259" s="28"/>
      <c r="F259" s="28"/>
      <c r="G259" s="28"/>
      <c r="H259" s="28"/>
      <c r="I259" s="28"/>
      <c r="J259" s="28"/>
      <c r="K259" s="28"/>
      <c r="L259" s="28"/>
      <c r="M259" s="260"/>
      <c r="N259" s="28"/>
      <c r="O259" s="28"/>
      <c r="P259" s="28"/>
      <c r="Q259"/>
      <c r="R259"/>
      <c r="S259"/>
      <c r="T259"/>
      <c r="U259"/>
      <c r="V259"/>
      <c r="W259"/>
      <c r="X259"/>
      <c r="Y259"/>
      <c r="Z259"/>
      <c r="AA259"/>
      <c r="AB259"/>
      <c r="AC259"/>
      <c r="AD259"/>
    </row>
    <row r="260" spans="1:30" hidden="1" x14ac:dyDescent="0.2">
      <c r="A260"/>
      <c r="B260" s="28"/>
      <c r="C260" s="28"/>
      <c r="D260" s="28"/>
      <c r="E260" s="28"/>
      <c r="F260" s="28"/>
      <c r="G260" s="28"/>
      <c r="H260" s="28"/>
      <c r="I260" s="28"/>
      <c r="J260" s="28"/>
      <c r="K260" s="28"/>
      <c r="L260" s="28"/>
      <c r="M260" s="260"/>
      <c r="N260" s="28"/>
      <c r="O260" s="28"/>
      <c r="P260" s="28"/>
      <c r="Q260"/>
      <c r="R260"/>
      <c r="S260"/>
      <c r="T260"/>
      <c r="U260"/>
      <c r="V260"/>
      <c r="W260"/>
      <c r="X260"/>
      <c r="Y260"/>
      <c r="Z260"/>
      <c r="AA260"/>
      <c r="AB260"/>
      <c r="AC260"/>
      <c r="AD260"/>
    </row>
    <row r="261" spans="1:30" hidden="1" x14ac:dyDescent="0.2">
      <c r="A261"/>
      <c r="B261" s="28"/>
      <c r="C261" s="28"/>
      <c r="D261" s="28"/>
      <c r="E261" s="28"/>
      <c r="F261" s="28"/>
      <c r="G261" s="28"/>
      <c r="H261" s="28"/>
      <c r="I261" s="28"/>
      <c r="J261" s="28"/>
      <c r="K261" s="28"/>
      <c r="L261" s="28"/>
      <c r="M261" s="260"/>
      <c r="N261" s="28"/>
      <c r="O261" s="28"/>
      <c r="P261" s="28"/>
      <c r="Q261"/>
      <c r="R261"/>
      <c r="S261"/>
      <c r="T261"/>
      <c r="U261"/>
      <c r="V261"/>
      <c r="W261"/>
      <c r="X261"/>
      <c r="Y261"/>
      <c r="Z261"/>
      <c r="AA261"/>
      <c r="AB261"/>
      <c r="AC261"/>
      <c r="AD261"/>
    </row>
    <row r="262" spans="1:30" hidden="1" x14ac:dyDescent="0.2">
      <c r="A262"/>
      <c r="B262" s="28"/>
      <c r="C262" s="28"/>
      <c r="D262" s="28"/>
      <c r="E262" s="28"/>
      <c r="F262" s="28"/>
      <c r="G262" s="28"/>
      <c r="H262" s="28"/>
      <c r="I262" s="28"/>
      <c r="J262" s="28"/>
      <c r="K262" s="28"/>
      <c r="L262" s="28"/>
      <c r="M262" s="260"/>
      <c r="N262" s="28"/>
      <c r="O262" s="28"/>
      <c r="P262" s="28"/>
      <c r="Q262"/>
      <c r="R262"/>
      <c r="S262"/>
      <c r="T262"/>
      <c r="U262"/>
      <c r="V262"/>
      <c r="W262"/>
      <c r="X262"/>
      <c r="Y262"/>
      <c r="Z262"/>
      <c r="AA262"/>
      <c r="AB262"/>
      <c r="AC262"/>
      <c r="AD262"/>
    </row>
    <row r="263" spans="1:30" hidden="1" x14ac:dyDescent="0.2">
      <c r="A263"/>
      <c r="B263" s="28"/>
      <c r="C263" s="28"/>
      <c r="D263" s="28"/>
      <c r="E263" s="28"/>
      <c r="F263" s="28"/>
      <c r="G263" s="28"/>
      <c r="H263" s="28"/>
      <c r="I263" s="28"/>
      <c r="J263" s="28"/>
      <c r="K263" s="28"/>
      <c r="L263" s="28"/>
      <c r="M263" s="260"/>
      <c r="N263" s="28"/>
      <c r="O263" s="28"/>
      <c r="P263" s="28"/>
      <c r="Q263"/>
      <c r="R263"/>
      <c r="S263"/>
      <c r="T263"/>
      <c r="U263"/>
      <c r="V263"/>
      <c r="W263"/>
      <c r="X263"/>
      <c r="Y263"/>
      <c r="Z263"/>
      <c r="AA263"/>
      <c r="AB263"/>
      <c r="AC263"/>
      <c r="AD263"/>
    </row>
    <row r="264" spans="1:30" hidden="1" x14ac:dyDescent="0.2">
      <c r="A264"/>
      <c r="B264" s="28"/>
      <c r="C264" s="28"/>
      <c r="D264" s="28"/>
      <c r="E264" s="28"/>
      <c r="F264" s="28"/>
      <c r="G264" s="28"/>
      <c r="H264" s="28"/>
      <c r="I264" s="28"/>
      <c r="J264" s="28"/>
      <c r="K264" s="28"/>
      <c r="L264" s="28"/>
      <c r="M264" s="260"/>
      <c r="N264" s="28"/>
      <c r="O264" s="28"/>
      <c r="P264" s="28"/>
      <c r="Q264"/>
      <c r="R264"/>
      <c r="S264"/>
      <c r="T264"/>
      <c r="U264"/>
      <c r="V264"/>
      <c r="W264"/>
      <c r="X264"/>
      <c r="Y264"/>
      <c r="Z264"/>
      <c r="AA264"/>
      <c r="AB264"/>
      <c r="AC264"/>
      <c r="AD264"/>
    </row>
    <row r="265" spans="1:30" hidden="1" x14ac:dyDescent="0.2">
      <c r="A265"/>
      <c r="B265" s="28"/>
      <c r="C265" s="28"/>
      <c r="D265" s="28"/>
      <c r="E265" s="28"/>
      <c r="F265" s="28"/>
      <c r="G265" s="28"/>
      <c r="H265" s="28"/>
      <c r="I265" s="28"/>
      <c r="J265" s="28"/>
      <c r="K265" s="28"/>
      <c r="L265" s="28"/>
      <c r="M265" s="260"/>
      <c r="N265" s="28"/>
      <c r="O265" s="28"/>
      <c r="P265" s="28"/>
      <c r="Q265"/>
      <c r="R265"/>
      <c r="S265"/>
      <c r="T265"/>
      <c r="U265"/>
      <c r="V265"/>
      <c r="W265"/>
      <c r="X265"/>
      <c r="Y265"/>
      <c r="Z265"/>
      <c r="AA265"/>
      <c r="AB265"/>
      <c r="AC265"/>
      <c r="AD265"/>
    </row>
    <row r="266" spans="1:30" hidden="1" x14ac:dyDescent="0.2">
      <c r="A266"/>
      <c r="B266" s="28"/>
      <c r="C266" s="28"/>
      <c r="D266" s="28"/>
      <c r="E266" s="28"/>
      <c r="F266" s="28"/>
      <c r="G266" s="28"/>
      <c r="H266" s="28"/>
      <c r="I266" s="28"/>
      <c r="J266" s="28"/>
      <c r="K266" s="28"/>
      <c r="L266" s="28"/>
      <c r="M266" s="260"/>
      <c r="N266" s="28"/>
      <c r="O266" s="28"/>
      <c r="P266" s="28"/>
      <c r="Q266"/>
      <c r="R266"/>
      <c r="S266"/>
      <c r="T266"/>
      <c r="U266"/>
      <c r="V266"/>
      <c r="W266"/>
      <c r="X266"/>
      <c r="Y266"/>
      <c r="Z266"/>
      <c r="AA266"/>
      <c r="AB266"/>
      <c r="AC266"/>
      <c r="AD266"/>
    </row>
    <row r="267" spans="1:30" hidden="1" x14ac:dyDescent="0.2">
      <c r="A267"/>
      <c r="B267" s="28"/>
      <c r="C267" s="28"/>
      <c r="D267" s="28"/>
      <c r="E267" s="28"/>
      <c r="F267" s="28"/>
      <c r="G267" s="28"/>
      <c r="H267" s="28"/>
      <c r="I267" s="28"/>
      <c r="J267" s="28"/>
      <c r="K267" s="28"/>
      <c r="L267" s="28"/>
      <c r="M267" s="260"/>
      <c r="N267" s="28"/>
      <c r="O267" s="28"/>
      <c r="P267" s="28"/>
      <c r="Q267"/>
      <c r="R267"/>
      <c r="S267"/>
      <c r="T267"/>
      <c r="U267"/>
      <c r="V267"/>
      <c r="W267"/>
      <c r="X267"/>
      <c r="Y267"/>
      <c r="Z267"/>
      <c r="AA267"/>
      <c r="AB267"/>
      <c r="AC267"/>
      <c r="AD267"/>
    </row>
    <row r="268" spans="1:30" hidden="1" x14ac:dyDescent="0.2">
      <c r="A268"/>
      <c r="B268" s="28"/>
      <c r="C268" s="28"/>
      <c r="D268" s="28"/>
      <c r="E268" s="28"/>
      <c r="F268" s="28"/>
      <c r="G268" s="28"/>
      <c r="H268" s="28"/>
      <c r="I268" s="28"/>
      <c r="J268" s="28"/>
      <c r="K268" s="28"/>
      <c r="L268" s="28"/>
      <c r="M268" s="260"/>
      <c r="N268" s="28"/>
      <c r="O268" s="28"/>
      <c r="P268" s="28"/>
      <c r="Q268"/>
      <c r="R268"/>
      <c r="S268"/>
      <c r="T268"/>
      <c r="U268"/>
      <c r="V268"/>
      <c r="W268"/>
      <c r="X268"/>
      <c r="Y268"/>
      <c r="Z268"/>
      <c r="AA268"/>
      <c r="AB268"/>
      <c r="AC268"/>
      <c r="AD268"/>
    </row>
    <row r="269" spans="1:30" hidden="1" x14ac:dyDescent="0.2">
      <c r="A269"/>
      <c r="B269" s="28"/>
      <c r="C269" s="28"/>
      <c r="D269" s="28"/>
      <c r="E269" s="28"/>
      <c r="F269" s="28"/>
      <c r="G269" s="28"/>
      <c r="H269" s="28"/>
      <c r="I269" s="28"/>
      <c r="J269" s="28"/>
      <c r="K269" s="28"/>
      <c r="L269" s="28"/>
      <c r="M269" s="260"/>
      <c r="N269" s="28"/>
      <c r="O269" s="28"/>
      <c r="P269" s="28"/>
      <c r="Q269"/>
      <c r="R269"/>
      <c r="S269"/>
      <c r="T269"/>
      <c r="U269"/>
      <c r="V269"/>
      <c r="W269"/>
      <c r="X269"/>
      <c r="Y269"/>
      <c r="Z269"/>
      <c r="AA269"/>
      <c r="AB269"/>
      <c r="AC269"/>
      <c r="AD269"/>
    </row>
    <row r="270" spans="1:30" hidden="1" x14ac:dyDescent="0.2">
      <c r="A270"/>
      <c r="B270" s="28"/>
      <c r="C270" s="28"/>
      <c r="D270" s="28"/>
      <c r="E270" s="28"/>
      <c r="F270" s="28"/>
      <c r="G270" s="28"/>
      <c r="H270" s="28"/>
      <c r="I270" s="28"/>
      <c r="J270" s="28"/>
      <c r="K270" s="28"/>
      <c r="L270" s="28"/>
      <c r="M270" s="260"/>
      <c r="N270" s="28"/>
      <c r="O270" s="28"/>
      <c r="P270" s="28"/>
      <c r="Q270"/>
      <c r="R270"/>
      <c r="S270"/>
      <c r="T270"/>
      <c r="U270"/>
      <c r="V270"/>
      <c r="W270"/>
      <c r="X270"/>
      <c r="Y270"/>
      <c r="Z270"/>
      <c r="AA270"/>
      <c r="AB270"/>
      <c r="AC270"/>
      <c r="AD270"/>
    </row>
    <row r="271" spans="1:30" hidden="1" x14ac:dyDescent="0.2">
      <c r="A271"/>
      <c r="B271" s="28"/>
      <c r="C271" s="28"/>
      <c r="D271" s="28"/>
      <c r="E271" s="28"/>
      <c r="F271" s="28"/>
      <c r="G271" s="28"/>
      <c r="H271" s="28"/>
      <c r="I271" s="28"/>
      <c r="J271" s="28"/>
      <c r="K271" s="28"/>
      <c r="L271" s="28"/>
      <c r="M271" s="260"/>
      <c r="N271" s="28"/>
      <c r="O271" s="28"/>
      <c r="P271" s="28"/>
      <c r="Q271"/>
      <c r="R271"/>
      <c r="S271"/>
      <c r="T271"/>
      <c r="U271"/>
      <c r="V271"/>
      <c r="W271"/>
      <c r="X271"/>
      <c r="Y271"/>
      <c r="Z271"/>
      <c r="AA271"/>
      <c r="AB271"/>
      <c r="AC271"/>
      <c r="AD271"/>
    </row>
    <row r="272" spans="1:30" hidden="1" x14ac:dyDescent="0.2">
      <c r="A272"/>
      <c r="B272" s="28"/>
      <c r="C272" s="28"/>
      <c r="D272" s="28"/>
      <c r="E272" s="28"/>
      <c r="F272" s="28"/>
      <c r="G272" s="28"/>
      <c r="H272" s="28"/>
      <c r="I272" s="28"/>
      <c r="J272" s="28"/>
      <c r="K272" s="28"/>
      <c r="L272" s="28"/>
      <c r="M272" s="260"/>
      <c r="N272" s="28"/>
      <c r="O272" s="28"/>
      <c r="P272" s="28"/>
      <c r="Q272"/>
      <c r="R272"/>
      <c r="S272"/>
      <c r="T272"/>
      <c r="U272"/>
      <c r="V272"/>
      <c r="W272"/>
      <c r="X272"/>
      <c r="Y272"/>
      <c r="Z272"/>
      <c r="AA272"/>
      <c r="AB272"/>
      <c r="AC272"/>
      <c r="AD272"/>
    </row>
    <row r="273" spans="1:30" hidden="1" x14ac:dyDescent="0.2">
      <c r="A273"/>
      <c r="B273" s="28"/>
      <c r="C273" s="28"/>
      <c r="D273" s="28"/>
      <c r="E273" s="28"/>
      <c r="F273" s="28"/>
      <c r="G273" s="28"/>
      <c r="H273" s="28"/>
      <c r="I273" s="28"/>
      <c r="J273" s="28"/>
      <c r="K273" s="28"/>
      <c r="L273" s="28"/>
      <c r="M273" s="260"/>
      <c r="N273" s="28"/>
      <c r="O273" s="28"/>
      <c r="P273" s="28"/>
      <c r="Q273"/>
      <c r="R273"/>
      <c r="S273"/>
      <c r="T273"/>
      <c r="U273"/>
      <c r="V273"/>
      <c r="W273"/>
      <c r="X273"/>
      <c r="Y273"/>
      <c r="Z273"/>
      <c r="AA273"/>
      <c r="AB273"/>
      <c r="AC273"/>
      <c r="AD273"/>
    </row>
    <row r="274" spans="1:30" hidden="1" x14ac:dyDescent="0.2">
      <c r="A274"/>
      <c r="B274" s="28"/>
      <c r="C274" s="28"/>
      <c r="D274" s="28"/>
      <c r="E274" s="28"/>
      <c r="F274" s="28"/>
      <c r="G274" s="28"/>
      <c r="H274" s="28"/>
      <c r="I274" s="28"/>
      <c r="J274" s="28"/>
      <c r="K274" s="28"/>
      <c r="L274" s="28"/>
      <c r="M274" s="260"/>
      <c r="N274" s="28"/>
      <c r="O274" s="28"/>
      <c r="P274" s="28"/>
      <c r="Q274"/>
      <c r="R274"/>
      <c r="S274"/>
      <c r="T274"/>
      <c r="U274"/>
      <c r="V274"/>
      <c r="W274"/>
      <c r="X274"/>
      <c r="Y274"/>
      <c r="Z274"/>
      <c r="AA274"/>
      <c r="AB274"/>
      <c r="AC274"/>
      <c r="AD274"/>
    </row>
    <row r="275" spans="1:30" hidden="1" x14ac:dyDescent="0.2">
      <c r="A275"/>
      <c r="B275" s="28"/>
      <c r="C275" s="28"/>
      <c r="D275" s="28"/>
      <c r="E275" s="28"/>
      <c r="F275" s="28"/>
      <c r="G275" s="28"/>
      <c r="H275" s="28"/>
      <c r="I275" s="28"/>
      <c r="J275" s="28"/>
      <c r="K275" s="28"/>
      <c r="L275" s="28"/>
      <c r="M275" s="260"/>
      <c r="N275" s="28"/>
      <c r="O275" s="28"/>
      <c r="P275" s="28"/>
      <c r="Q275"/>
      <c r="R275"/>
      <c r="S275"/>
      <c r="T275"/>
      <c r="U275"/>
      <c r="V275"/>
      <c r="W275"/>
      <c r="X275"/>
      <c r="Y275"/>
      <c r="Z275"/>
      <c r="AA275"/>
      <c r="AB275"/>
      <c r="AC275"/>
      <c r="AD275"/>
    </row>
    <row r="276" spans="1:30" hidden="1" x14ac:dyDescent="0.2">
      <c r="A276"/>
      <c r="B276" s="28"/>
      <c r="C276" s="28"/>
      <c r="D276" s="28"/>
      <c r="E276" s="28"/>
      <c r="F276" s="28"/>
      <c r="G276" s="28"/>
      <c r="H276" s="28"/>
      <c r="I276" s="28"/>
      <c r="J276" s="28"/>
      <c r="K276" s="28"/>
      <c r="L276" s="28"/>
      <c r="M276" s="260"/>
      <c r="N276" s="28"/>
      <c r="O276" s="28"/>
      <c r="P276" s="28"/>
      <c r="Q276"/>
      <c r="R276"/>
      <c r="S276"/>
      <c r="T276"/>
      <c r="U276"/>
      <c r="V276"/>
      <c r="W276"/>
      <c r="X276"/>
      <c r="Y276"/>
      <c r="Z276"/>
      <c r="AA276"/>
      <c r="AB276"/>
      <c r="AC276"/>
      <c r="AD276"/>
    </row>
    <row r="277" spans="1:30" hidden="1" x14ac:dyDescent="0.2">
      <c r="A277"/>
      <c r="B277" s="28"/>
      <c r="C277" s="28"/>
      <c r="D277" s="28"/>
      <c r="E277" s="28"/>
      <c r="F277" s="28"/>
      <c r="G277" s="28"/>
      <c r="H277" s="28"/>
      <c r="I277" s="28"/>
      <c r="J277" s="28"/>
      <c r="K277" s="28"/>
      <c r="L277" s="28"/>
      <c r="M277" s="260"/>
      <c r="N277" s="28"/>
      <c r="O277" s="28"/>
      <c r="P277" s="28"/>
      <c r="Q277"/>
      <c r="R277"/>
      <c r="S277"/>
      <c r="T277"/>
      <c r="U277"/>
      <c r="V277"/>
      <c r="W277"/>
      <c r="X277"/>
      <c r="Y277"/>
      <c r="Z277"/>
      <c r="AA277"/>
      <c r="AB277"/>
      <c r="AC277"/>
      <c r="AD277"/>
    </row>
    <row r="278" spans="1:30" hidden="1" x14ac:dyDescent="0.2">
      <c r="A278"/>
      <c r="B278" s="28"/>
      <c r="C278" s="28"/>
      <c r="D278" s="28"/>
      <c r="E278" s="28"/>
      <c r="F278" s="28"/>
      <c r="G278" s="28"/>
      <c r="H278" s="28"/>
      <c r="I278" s="28"/>
      <c r="J278" s="28"/>
      <c r="K278" s="28"/>
      <c r="L278" s="28"/>
      <c r="M278" s="260"/>
      <c r="N278" s="28"/>
      <c r="O278" s="28"/>
      <c r="P278" s="28"/>
      <c r="Q278"/>
      <c r="R278"/>
      <c r="S278"/>
      <c r="T278"/>
      <c r="U278"/>
      <c r="V278"/>
      <c r="W278"/>
      <c r="X278"/>
      <c r="Y278"/>
      <c r="Z278"/>
      <c r="AA278"/>
      <c r="AB278"/>
      <c r="AC278"/>
      <c r="AD278"/>
    </row>
    <row r="279" spans="1:30" hidden="1" x14ac:dyDescent="0.2">
      <c r="A279"/>
      <c r="B279" s="28"/>
      <c r="C279" s="28"/>
      <c r="D279" s="28"/>
      <c r="E279" s="28"/>
      <c r="F279" s="28"/>
      <c r="G279" s="28"/>
      <c r="H279" s="28"/>
      <c r="I279" s="28"/>
      <c r="J279" s="28"/>
      <c r="K279" s="28"/>
      <c r="L279" s="28"/>
      <c r="M279" s="260"/>
      <c r="N279" s="28"/>
      <c r="O279" s="28"/>
      <c r="P279" s="28"/>
      <c r="Q279"/>
      <c r="R279"/>
      <c r="S279"/>
      <c r="T279"/>
      <c r="U279"/>
      <c r="V279"/>
      <c r="W279"/>
      <c r="X279"/>
      <c r="Y279"/>
      <c r="Z279"/>
      <c r="AA279"/>
      <c r="AB279"/>
      <c r="AC279"/>
      <c r="AD279"/>
    </row>
    <row r="280" spans="1:30" x14ac:dyDescent="0.2">
      <c r="N280" s="28"/>
    </row>
    <row r="281" spans="1:30" x14ac:dyDescent="0.2">
      <c r="N281" s="28"/>
    </row>
    <row r="282" spans="1:30" x14ac:dyDescent="0.2">
      <c r="N282" s="28"/>
    </row>
    <row r="283" spans="1:30" x14ac:dyDescent="0.2">
      <c r="N283" s="28"/>
    </row>
    <row r="284" spans="1:30" x14ac:dyDescent="0.2">
      <c r="N284" s="28"/>
    </row>
    <row r="285" spans="1:30" x14ac:dyDescent="0.2">
      <c r="R285" s="118"/>
    </row>
    <row r="286" spans="1:30" x14ac:dyDescent="0.2">
      <c r="R286" s="118"/>
    </row>
    <row r="287" spans="1:30" x14ac:dyDescent="0.2">
      <c r="R287" s="118"/>
    </row>
    <row r="288" spans="1:30" hidden="1" x14ac:dyDescent="0.2">
      <c r="R288" s="118"/>
      <c r="V288"/>
    </row>
    <row r="289" spans="18:22" hidden="1" x14ac:dyDescent="0.2">
      <c r="R289" s="118"/>
      <c r="V289"/>
    </row>
  </sheetData>
  <sheetProtection algorithmName="SHA-512" hashValue="73MY8NRlHgODBK+AoFf6ugi4si/r2OtJjK8urrjzXhAaBfDa42hk4EF61zVcRx+6inWcn8GTopAuVUw+P94gkw==" saltValue="mlg6M/2R/THxh9ndmKSR7A==" spinCount="100000" sheet="1" formatColumns="0" formatRows="0" selectLockedCells="1"/>
  <mergeCells count="195">
    <mergeCell ref="B233:J233"/>
    <mergeCell ref="B235:J235"/>
    <mergeCell ref="B236:J236"/>
    <mergeCell ref="B237:J237"/>
    <mergeCell ref="B238:J238"/>
    <mergeCell ref="B239:J239"/>
    <mergeCell ref="B243:K243"/>
    <mergeCell ref="J220:L220"/>
    <mergeCell ref="B222:J222"/>
    <mergeCell ref="B223:J223"/>
    <mergeCell ref="B224:J224"/>
    <mergeCell ref="B225:J225"/>
    <mergeCell ref="B226:J226"/>
    <mergeCell ref="B227:J227"/>
    <mergeCell ref="B229:J229"/>
    <mergeCell ref="B230:J230"/>
    <mergeCell ref="B231:J231"/>
    <mergeCell ref="B232:J232"/>
    <mergeCell ref="B221:J221"/>
    <mergeCell ref="B186:K186"/>
    <mergeCell ref="B187:K187"/>
    <mergeCell ref="B190:E190"/>
    <mergeCell ref="B180:K180"/>
    <mergeCell ref="B181:K181"/>
    <mergeCell ref="B182:K182"/>
    <mergeCell ref="B183:K183"/>
    <mergeCell ref="B184:K184"/>
    <mergeCell ref="B185:K185"/>
    <mergeCell ref="B175:K175"/>
    <mergeCell ref="B176:K176"/>
    <mergeCell ref="B177:K177"/>
    <mergeCell ref="B178:K178"/>
    <mergeCell ref="B179:K179"/>
    <mergeCell ref="B168:K168"/>
    <mergeCell ref="B169:K169"/>
    <mergeCell ref="B170:K170"/>
    <mergeCell ref="B171:K171"/>
    <mergeCell ref="B172:K172"/>
    <mergeCell ref="B173:K173"/>
    <mergeCell ref="B163:K163"/>
    <mergeCell ref="B164:K164"/>
    <mergeCell ref="B165:K165"/>
    <mergeCell ref="B166:K166"/>
    <mergeCell ref="B167:K167"/>
    <mergeCell ref="B156:K156"/>
    <mergeCell ref="B157:K157"/>
    <mergeCell ref="B160:E160"/>
    <mergeCell ref="B174:K174"/>
    <mergeCell ref="B150:K150"/>
    <mergeCell ref="B151:K151"/>
    <mergeCell ref="B152:K152"/>
    <mergeCell ref="B153:K153"/>
    <mergeCell ref="B154:K154"/>
    <mergeCell ref="B155:K155"/>
    <mergeCell ref="V160:V161"/>
    <mergeCell ref="X160:X161"/>
    <mergeCell ref="B162:K162"/>
    <mergeCell ref="B145:K145"/>
    <mergeCell ref="B146:K146"/>
    <mergeCell ref="B147:K147"/>
    <mergeCell ref="B148:K148"/>
    <mergeCell ref="B149:K149"/>
    <mergeCell ref="B138:K138"/>
    <mergeCell ref="B139:K139"/>
    <mergeCell ref="B140:K140"/>
    <mergeCell ref="B141:K141"/>
    <mergeCell ref="B142:K142"/>
    <mergeCell ref="B143:K143"/>
    <mergeCell ref="B133:K133"/>
    <mergeCell ref="B134:K134"/>
    <mergeCell ref="B135:K135"/>
    <mergeCell ref="B136:K136"/>
    <mergeCell ref="B137:K137"/>
    <mergeCell ref="B126:D126"/>
    <mergeCell ref="B127:D127"/>
    <mergeCell ref="B130:E130"/>
    <mergeCell ref="B144:K144"/>
    <mergeCell ref="B120:D120"/>
    <mergeCell ref="B121:D121"/>
    <mergeCell ref="B122:D122"/>
    <mergeCell ref="B123:D123"/>
    <mergeCell ref="B124:D124"/>
    <mergeCell ref="B125:D125"/>
    <mergeCell ref="X130:X131"/>
    <mergeCell ref="V130:V131"/>
    <mergeCell ref="B132:K132"/>
    <mergeCell ref="B115:D115"/>
    <mergeCell ref="B116:D116"/>
    <mergeCell ref="B117:D117"/>
    <mergeCell ref="B118:D118"/>
    <mergeCell ref="B119:D119"/>
    <mergeCell ref="B108:D108"/>
    <mergeCell ref="B109:D109"/>
    <mergeCell ref="B110:D110"/>
    <mergeCell ref="B111:D111"/>
    <mergeCell ref="B112:D112"/>
    <mergeCell ref="B113:D113"/>
    <mergeCell ref="B103:D103"/>
    <mergeCell ref="B104:D104"/>
    <mergeCell ref="B105:D105"/>
    <mergeCell ref="B106:D106"/>
    <mergeCell ref="B107:D107"/>
    <mergeCell ref="B96:I96"/>
    <mergeCell ref="B97:I97"/>
    <mergeCell ref="B100:E100"/>
    <mergeCell ref="B114:D114"/>
    <mergeCell ref="B90:I90"/>
    <mergeCell ref="B91:I91"/>
    <mergeCell ref="B92:I92"/>
    <mergeCell ref="B93:I93"/>
    <mergeCell ref="B94:I94"/>
    <mergeCell ref="B95:I95"/>
    <mergeCell ref="V100:V101"/>
    <mergeCell ref="X100:X101"/>
    <mergeCell ref="B102:D102"/>
    <mergeCell ref="B86:I86"/>
    <mergeCell ref="B87:I87"/>
    <mergeCell ref="B88:I88"/>
    <mergeCell ref="B89:I89"/>
    <mergeCell ref="B78:I78"/>
    <mergeCell ref="B79:I79"/>
    <mergeCell ref="B80:I80"/>
    <mergeCell ref="B81:I81"/>
    <mergeCell ref="B82:I82"/>
    <mergeCell ref="B83:I83"/>
    <mergeCell ref="B74:I74"/>
    <mergeCell ref="B75:I75"/>
    <mergeCell ref="B76:I76"/>
    <mergeCell ref="B77:I77"/>
    <mergeCell ref="B66:I66"/>
    <mergeCell ref="B67:I67"/>
    <mergeCell ref="B70:E70"/>
    <mergeCell ref="B84:I84"/>
    <mergeCell ref="B85:I85"/>
    <mergeCell ref="B61:I61"/>
    <mergeCell ref="B62:I62"/>
    <mergeCell ref="B63:I63"/>
    <mergeCell ref="B64:I64"/>
    <mergeCell ref="B65:I65"/>
    <mergeCell ref="V70:V71"/>
    <mergeCell ref="X70:X71"/>
    <mergeCell ref="B72:I72"/>
    <mergeCell ref="B73:I73"/>
    <mergeCell ref="B58:I58"/>
    <mergeCell ref="B59:I59"/>
    <mergeCell ref="B48:I48"/>
    <mergeCell ref="B49:I49"/>
    <mergeCell ref="B50:I50"/>
    <mergeCell ref="B51:I51"/>
    <mergeCell ref="B52:I52"/>
    <mergeCell ref="B53:I53"/>
    <mergeCell ref="B60:I60"/>
    <mergeCell ref="B45:I45"/>
    <mergeCell ref="B46:I46"/>
    <mergeCell ref="B47:I47"/>
    <mergeCell ref="V40:V41"/>
    <mergeCell ref="X40:X41"/>
    <mergeCell ref="B54:I54"/>
    <mergeCell ref="B55:I55"/>
    <mergeCell ref="B56:I56"/>
    <mergeCell ref="B57:I57"/>
    <mergeCell ref="C4:D4"/>
    <mergeCell ref="C5:D5"/>
    <mergeCell ref="C6:D6"/>
    <mergeCell ref="C7:D7"/>
    <mergeCell ref="C8:D8"/>
    <mergeCell ref="C9:D9"/>
    <mergeCell ref="B42:I42"/>
    <mergeCell ref="B43:I43"/>
    <mergeCell ref="B44:I44"/>
    <mergeCell ref="B193:L193"/>
    <mergeCell ref="B194:L194"/>
    <mergeCell ref="B195:L195"/>
    <mergeCell ref="B196:L196"/>
    <mergeCell ref="B197:L197"/>
    <mergeCell ref="B198:L198"/>
    <mergeCell ref="B199:L199"/>
    <mergeCell ref="B200:L200"/>
    <mergeCell ref="B201:L201"/>
    <mergeCell ref="B211:L211"/>
    <mergeCell ref="B212:L212"/>
    <mergeCell ref="B213:L213"/>
    <mergeCell ref="B214:L214"/>
    <mergeCell ref="B215:L215"/>
    <mergeCell ref="B216:L216"/>
    <mergeCell ref="B217:L217"/>
    <mergeCell ref="B202:L202"/>
    <mergeCell ref="B203:L203"/>
    <mergeCell ref="B204:L204"/>
    <mergeCell ref="B205:L205"/>
    <mergeCell ref="B206:L206"/>
    <mergeCell ref="B207:L207"/>
    <mergeCell ref="B208:L208"/>
    <mergeCell ref="B209:L209"/>
    <mergeCell ref="B210:L210"/>
  </mergeCells>
  <conditionalFormatting sqref="E11">
    <cfRule type="expression" dxfId="84" priority="13">
      <formula>MAX($E$13:$E$37)&gt;$C$7</formula>
    </cfRule>
  </conditionalFormatting>
  <conditionalFormatting sqref="E13:E37">
    <cfRule type="expression" dxfId="83" priority="52">
      <formula>$E13&gt;$C$7</formula>
    </cfRule>
  </conditionalFormatting>
  <conditionalFormatting sqref="E38">
    <cfRule type="expression" dxfId="82" priority="48">
      <formula>MAX($E$13:$E$37)&gt;$C$7</formula>
    </cfRule>
  </conditionalFormatting>
  <conditionalFormatting sqref="G13:G37 K13:K37">
    <cfRule type="expression" dxfId="81" priority="46">
      <formula>OR($D13="Medische Specialist",$C13="Overig")</formula>
    </cfRule>
  </conditionalFormatting>
  <conditionalFormatting sqref="K232:L232">
    <cfRule type="expression" dxfId="80" priority="14">
      <formula>$K$230&lt;0</formula>
    </cfRule>
  </conditionalFormatting>
  <conditionalFormatting sqref="K233:L233">
    <cfRule type="expression" dxfId="79" priority="68">
      <formula>$K233&gt;0</formula>
    </cfRule>
  </conditionalFormatting>
  <conditionalFormatting sqref="K240:L240">
    <cfRule type="expression" dxfId="78" priority="47">
      <formula>$K$238&lt;$K$237</formula>
    </cfRule>
  </conditionalFormatting>
  <conditionalFormatting sqref="L13:L37">
    <cfRule type="expression" dxfId="77" priority="6">
      <formula>AND(LEN($C$5)&gt;1,$C$5&lt;&gt;"Overige (zorg-)instellingen",$C$5&lt;&gt;"Onderneming",$C$8&lt;&gt;"Geen staatssteun")</formula>
    </cfRule>
  </conditionalFormatting>
  <conditionalFormatting sqref="L43:L67">
    <cfRule type="expression" dxfId="76" priority="5">
      <formula>AND(LEN($C$5)&gt;1,$C$5&lt;&gt;"Overige (zorg-)instellingen",$C$5&lt;&gt;"Onderneming",$C$8&lt;&gt;"Geen staatssteun")</formula>
    </cfRule>
  </conditionalFormatting>
  <conditionalFormatting sqref="L73:L97">
    <cfRule type="expression" dxfId="75" priority="4">
      <formula>AND(LEN($C$5)&gt;1,$C$5&lt;&gt;"Overige (zorg-)instellingen",$C$5&lt;&gt;"Onderneming",$C$8&lt;&gt;"Geen staatssteun")</formula>
    </cfRule>
  </conditionalFormatting>
  <conditionalFormatting sqref="L103:L127">
    <cfRule type="expression" dxfId="74" priority="3">
      <formula>AND(LEN($C$5)&gt;1,$C$5&lt;&gt;"Overige (zorg-)instellingen",$C$5&lt;&gt;"Onderneming",$C$8&lt;&gt;"Geen staatssteun")</formula>
    </cfRule>
  </conditionalFormatting>
  <conditionalFormatting sqref="L133:L157">
    <cfRule type="expression" dxfId="73" priority="2">
      <formula>AND(LEN($C$5)&gt;1,$C$5&lt;&gt;"Overige (zorg-)instellingen",$C$5&lt;&gt;"Onderneming",$C$8&lt;&gt;"Geen staatssteun")</formula>
    </cfRule>
  </conditionalFormatting>
  <conditionalFormatting sqref="L163:L187">
    <cfRule type="expression" dxfId="72" priority="1">
      <formula>AND(LEN($C$5)&gt;1,$C$5&lt;&gt;"Overige (zorg-)instellingen",$C$5&lt;&gt;"Onderneming",$C$8&lt;&gt;"Geen staatssteun")</formula>
    </cfRule>
  </conditionalFormatting>
  <conditionalFormatting sqref="L233">
    <cfRule type="expression" dxfId="71" priority="16">
      <formula>$K$232&lt;$K$231</formula>
    </cfRule>
  </conditionalFormatting>
  <conditionalFormatting sqref="N232">
    <cfRule type="expression" dxfId="70" priority="15">
      <formula>$K$230&lt;0</formula>
    </cfRule>
  </conditionalFormatting>
  <conditionalFormatting sqref="V240">
    <cfRule type="expression" dxfId="69" priority="12">
      <formula>$K$238&lt;$K$237</formula>
    </cfRule>
  </conditionalFormatting>
  <conditionalFormatting sqref="X240">
    <cfRule type="expression" dxfId="68" priority="11">
      <formula>$K$238&lt;$K$237</formula>
    </cfRule>
  </conditionalFormatting>
  <dataValidations count="3">
    <dataValidation type="custom" showInputMessage="1" showErrorMessage="1" sqref="G13:G37 K13:K37" xr:uid="{E26160EE-CD5E-45F6-97B2-2560418375D9}">
      <formula1>OR($C13="Overig",$D13="Medische Specialist")</formula1>
    </dataValidation>
    <dataValidation type="list" showInputMessage="1" showErrorMessage="1" sqref="D13:D37" xr:uid="{ABE06D6A-5669-4360-BA4B-99D7086CA3AA}">
      <formula1>INDIRECT(C13)</formula1>
    </dataValidation>
    <dataValidation type="list" allowBlank="1" showInputMessage="1" showErrorMessage="1" sqref="L43:L67 L103:L127 L13:L37 L133:L157 L73:L97 L163:L187" xr:uid="{88ECA734-2302-41EE-9746-1486AA4CF7CF}">
      <formula1>INDIRECT(IF(OR($C$5="Overige (zorg-)instellingen",$C$5="Onderneming"),"activiteit2","activiteit1"))</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7" max="1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2A2787C6-5645-45BF-A9E7-0F83BB0A78F1}">
          <x14:formula1>
            <xm:f>Hulpsheets!$AW$4:$AW$5</xm:f>
          </x14:formula1>
          <xm:sqref>E103:E127</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94063-BA35-44E0-A025-5AFC62E50026}">
  <sheetPr codeName="Blad21">
    <pageSetUpPr fitToPage="1"/>
  </sheetPr>
  <dimension ref="A1:XFC289"/>
  <sheetViews>
    <sheetView zoomScale="85" zoomScaleNormal="85" workbookViewId="0">
      <pane ySplit="9" topLeftCell="A10" activePane="bottomLeft" state="frozen"/>
      <selection activeCell="Z1" sqref="Z1:AD1048576"/>
      <selection pane="bottomLeft" activeCell="B13" sqref="B13"/>
    </sheetView>
  </sheetViews>
  <sheetFormatPr defaultColWidth="0" defaultRowHeight="12.75" zeroHeight="1" outlineLevelRow="1" outlineLevelCol="1" x14ac:dyDescent="0.2"/>
  <cols>
    <col min="1" max="1" width="4.7109375" style="30" customWidth="1"/>
    <col min="2" max="2" width="35.28515625" style="30" customWidth="1"/>
    <col min="3" max="3" width="20.85546875" style="30" customWidth="1"/>
    <col min="4" max="4" width="20.28515625" style="30" customWidth="1" outlineLevel="1"/>
    <col min="5" max="5" width="22.5703125" style="30" customWidth="1" outlineLevel="1"/>
    <col min="6" max="6" width="17.5703125" style="30" customWidth="1" outlineLevel="1"/>
    <col min="7" max="7" width="19.85546875" style="30" customWidth="1" outlineLevel="1"/>
    <col min="8" max="8" width="14.140625" style="30" customWidth="1" outlineLevel="1"/>
    <col min="9" max="9" width="17.7109375" style="30" customWidth="1" outlineLevel="1"/>
    <col min="10" max="10" width="24.7109375" style="30" customWidth="1"/>
    <col min="11" max="11" width="19.5703125" style="30" customWidth="1"/>
    <col min="12" max="12" width="23.140625" style="30" customWidth="1"/>
    <col min="13" max="13" width="9.7109375" style="255" hidden="1" customWidth="1"/>
    <col min="14" max="14" width="15.5703125" style="30" customWidth="1"/>
    <col min="15" max="15" width="15.5703125" style="30" hidden="1" customWidth="1"/>
    <col min="16" max="16" width="17.140625" style="30" hidden="1" customWidth="1"/>
    <col min="17" max="17" width="2.85546875" style="30" customWidth="1"/>
    <col min="18" max="18" width="24.5703125" style="30" customWidth="1"/>
    <col min="19" max="19" width="14.42578125" style="30" hidden="1" customWidth="1"/>
    <col min="20" max="20" width="20.85546875" style="30" hidden="1" customWidth="1"/>
    <col min="21" max="21" width="3.140625" style="30" customWidth="1"/>
    <col min="22" max="22" width="24.5703125" style="30" hidden="1" customWidth="1" outlineLevel="1"/>
    <col min="23" max="23" width="4.85546875" style="30" hidden="1" customWidth="1" outlineLevel="1"/>
    <col min="24" max="24" width="24.5703125" style="30" hidden="1" customWidth="1" outlineLevel="1"/>
    <col min="25" max="25" width="11.140625" style="30" customWidth="1" collapsed="1"/>
    <col min="26" max="30" width="24.5703125" style="30" hidden="1" customWidth="1"/>
    <col min="31" max="16379" width="27" hidden="1"/>
    <col min="16380" max="16380" width="8" hidden="1"/>
    <col min="16381" max="16381" width="9.140625" hidden="1"/>
    <col min="16382" max="16382" width="10.28515625" hidden="1"/>
    <col min="16383" max="16383" width="9.140625" hidden="1"/>
    <col min="16384" max="16384" width="10.28515625" hidden="1"/>
  </cols>
  <sheetData>
    <row r="1" spans="1:30" x14ac:dyDescent="0.2">
      <c r="B1" s="10"/>
      <c r="C1" s="10"/>
      <c r="D1" s="10"/>
      <c r="E1" s="10"/>
      <c r="F1" s="10"/>
      <c r="G1" s="11"/>
      <c r="H1" s="11"/>
      <c r="I1" s="10"/>
      <c r="J1" s="11"/>
      <c r="K1" s="11"/>
      <c r="P1" s="29"/>
      <c r="Q1" s="29"/>
      <c r="R1" s="29"/>
      <c r="S1" s="29"/>
      <c r="T1" s="29"/>
      <c r="U1" s="29"/>
      <c r="V1" s="29"/>
      <c r="W1" s="29"/>
      <c r="X1" s="29"/>
      <c r="Z1" s="29"/>
      <c r="AA1" s="29"/>
      <c r="AB1" s="29"/>
    </row>
    <row r="2" spans="1:30" ht="18" x14ac:dyDescent="0.2">
      <c r="B2" s="31" t="s">
        <v>80</v>
      </c>
      <c r="C2" s="29"/>
      <c r="D2" s="29"/>
      <c r="E2" s="29"/>
      <c r="F2" s="29"/>
      <c r="I2" s="29"/>
      <c r="P2" s="29"/>
      <c r="Q2" s="29"/>
      <c r="R2" s="29"/>
      <c r="S2" s="29"/>
      <c r="T2" s="29"/>
      <c r="U2" s="29"/>
      <c r="V2" s="29"/>
      <c r="W2" s="29"/>
      <c r="X2" s="29"/>
      <c r="Z2" s="29"/>
      <c r="AA2" s="29"/>
      <c r="AB2" s="29"/>
    </row>
    <row r="3" spans="1:30" ht="13.5" thickBot="1" x14ac:dyDescent="0.25">
      <c r="B3" s="96"/>
      <c r="C3" s="29"/>
      <c r="D3" s="29"/>
      <c r="E3" s="29"/>
      <c r="F3" s="29"/>
      <c r="I3" s="29"/>
      <c r="Q3" s="29"/>
      <c r="R3" s="29"/>
      <c r="S3" s="29"/>
      <c r="T3" s="29"/>
      <c r="U3" s="29"/>
      <c r="V3" s="29"/>
      <c r="W3" s="29"/>
      <c r="X3" s="29"/>
      <c r="Z3" s="29"/>
      <c r="AA3" s="29"/>
      <c r="AB3" s="29"/>
    </row>
    <row r="4" spans="1:30" ht="13.5" thickBot="1" x14ac:dyDescent="0.25">
      <c r="B4" s="159" t="s">
        <v>81</v>
      </c>
      <c r="C4" s="510">
        <f>Basisgegevens!C28</f>
        <v>0</v>
      </c>
      <c r="D4" s="511"/>
      <c r="E4" s="29"/>
      <c r="F4" s="29"/>
      <c r="I4" s="29"/>
      <c r="Q4" s="29"/>
      <c r="R4" s="29"/>
      <c r="S4" s="29"/>
      <c r="T4" s="29"/>
      <c r="U4" s="29"/>
      <c r="V4" s="29"/>
      <c r="W4" s="29"/>
      <c r="X4" s="29"/>
      <c r="Z4" s="29"/>
      <c r="AA4" s="29"/>
      <c r="AB4" s="29"/>
    </row>
    <row r="5" spans="1:30" ht="13.5" thickBot="1" x14ac:dyDescent="0.25">
      <c r="B5" s="159" t="s">
        <v>82</v>
      </c>
      <c r="C5" s="510">
        <f>Basisgegevens!D28</f>
        <v>0</v>
      </c>
      <c r="D5" s="511"/>
      <c r="E5" s="29"/>
      <c r="F5" s="29"/>
      <c r="I5" s="29"/>
      <c r="Q5" s="29"/>
      <c r="R5" s="29"/>
      <c r="S5" s="29"/>
      <c r="T5" s="29"/>
      <c r="U5" s="29"/>
      <c r="V5" s="29"/>
      <c r="W5" s="29"/>
      <c r="X5" s="29"/>
      <c r="Z5" s="29"/>
      <c r="AA5" s="29"/>
      <c r="AB5" s="29"/>
    </row>
    <row r="6" spans="1:30" ht="13.5" thickBot="1" x14ac:dyDescent="0.25">
      <c r="B6" s="159" t="s">
        <v>83</v>
      </c>
      <c r="C6" s="510">
        <f>Basisgegevens!E28</f>
        <v>0</v>
      </c>
      <c r="D6" s="511"/>
      <c r="E6" s="29"/>
      <c r="F6" s="29"/>
      <c r="I6" s="29"/>
      <c r="P6" s="29"/>
      <c r="Q6" s="29"/>
      <c r="R6" s="29"/>
      <c r="S6" s="29"/>
      <c r="T6" s="29"/>
      <c r="U6" s="29"/>
      <c r="V6" s="29"/>
      <c r="W6" s="29"/>
      <c r="X6" s="29"/>
      <c r="Z6" s="29"/>
      <c r="AA6" s="29"/>
      <c r="AB6" s="29"/>
    </row>
    <row r="7" spans="1:30" ht="13.5" thickBot="1" x14ac:dyDescent="0.25">
      <c r="B7" s="159" t="s">
        <v>84</v>
      </c>
      <c r="C7" s="512" t="str">
        <f>IF(Basisgegevens!C6="","",Basisgegevens!C6)</f>
        <v/>
      </c>
      <c r="D7" s="513"/>
      <c r="E7" s="29"/>
      <c r="F7" s="29"/>
      <c r="I7" s="29"/>
      <c r="P7" s="29"/>
      <c r="Q7" s="29"/>
      <c r="R7" s="29"/>
      <c r="S7" s="29"/>
      <c r="T7" s="29"/>
      <c r="U7" s="29"/>
      <c r="V7" s="29"/>
      <c r="W7" s="29"/>
      <c r="X7" s="29"/>
      <c r="Z7" s="29"/>
      <c r="AA7" s="29"/>
      <c r="AB7" s="29"/>
    </row>
    <row r="8" spans="1:30" ht="13.5" thickBot="1" x14ac:dyDescent="0.25">
      <c r="B8" s="159" t="s">
        <v>225</v>
      </c>
      <c r="C8" s="510">
        <f>Basisgegevens!F28</f>
        <v>0</v>
      </c>
      <c r="D8" s="511"/>
      <c r="E8" s="29"/>
      <c r="F8" s="29"/>
      <c r="I8" s="29"/>
      <c r="P8" s="29"/>
      <c r="Q8" s="29"/>
      <c r="R8" s="29"/>
      <c r="S8" s="29"/>
      <c r="T8" s="29"/>
      <c r="U8" s="29"/>
      <c r="V8" s="29"/>
      <c r="W8" s="29"/>
      <c r="X8" s="29"/>
      <c r="Z8" s="29"/>
      <c r="AA8" s="29"/>
      <c r="AB8" s="29"/>
    </row>
    <row r="9" spans="1:30" ht="13.5" thickBot="1" x14ac:dyDescent="0.25">
      <c r="B9" s="159" t="s">
        <v>229</v>
      </c>
      <c r="C9" s="510">
        <f>IF($C$8="AGVV",Basisgegevens!G28,$C$8)</f>
        <v>0</v>
      </c>
      <c r="D9" s="511"/>
      <c r="E9" s="430"/>
      <c r="F9" s="29"/>
      <c r="I9" s="29"/>
      <c r="P9" s="29"/>
      <c r="Q9" s="29"/>
      <c r="R9" s="29"/>
      <c r="S9" s="29"/>
      <c r="T9" s="29"/>
      <c r="U9" s="29"/>
      <c r="V9" s="29"/>
      <c r="W9" s="29"/>
      <c r="X9" s="29"/>
      <c r="Z9" s="29"/>
      <c r="AA9" s="29"/>
      <c r="AB9" s="29"/>
    </row>
    <row r="10" spans="1:30" ht="26.25" thickBot="1" x14ac:dyDescent="0.25">
      <c r="B10" s="5" t="s">
        <v>85</v>
      </c>
      <c r="C10" s="6"/>
      <c r="D10" s="6"/>
      <c r="E10" s="219"/>
      <c r="F10" s="6"/>
      <c r="G10" s="6"/>
      <c r="H10" s="6"/>
      <c r="I10" s="6"/>
      <c r="J10" s="6"/>
      <c r="K10" s="6"/>
      <c r="L10" s="6"/>
      <c r="M10" s="256"/>
      <c r="N10" s="51"/>
      <c r="O10" s="51"/>
      <c r="P10" s="51"/>
      <c r="Q10" s="6"/>
      <c r="R10" s="406" t="s">
        <v>87</v>
      </c>
      <c r="S10" s="401"/>
      <c r="T10" s="402"/>
      <c r="U10" s="6"/>
      <c r="V10" s="408" t="s">
        <v>61</v>
      </c>
      <c r="W10" s="6"/>
      <c r="X10" s="408" t="s">
        <v>62</v>
      </c>
      <c r="Z10" s="401"/>
      <c r="AA10" s="402"/>
      <c r="AB10" s="401"/>
      <c r="AC10" s="402"/>
      <c r="AD10" s="460"/>
    </row>
    <row r="11" spans="1:30" ht="13.5" thickBot="1" x14ac:dyDescent="0.25">
      <c r="A11" s="5"/>
      <c r="B11" s="6"/>
      <c r="C11" s="6"/>
      <c r="D11" s="6"/>
      <c r="E11" s="219" t="s">
        <v>86</v>
      </c>
      <c r="F11" s="6"/>
      <c r="G11" s="6"/>
      <c r="H11" s="6"/>
      <c r="I11" s="6"/>
      <c r="J11" s="6"/>
      <c r="K11" s="6"/>
      <c r="L11" s="6"/>
      <c r="M11" s="256"/>
      <c r="P11" s="6"/>
      <c r="Q11" s="6"/>
      <c r="R11" s="6"/>
      <c r="S11" s="6"/>
      <c r="T11" s="6"/>
      <c r="U11" s="6"/>
      <c r="V11" s="6"/>
      <c r="W11" s="6"/>
      <c r="X11" s="6"/>
      <c r="Z11" s="6"/>
      <c r="AA11" s="6"/>
      <c r="AB11" s="6"/>
      <c r="AC11" s="97"/>
      <c r="AD11" s="97"/>
    </row>
    <row r="12" spans="1:30" ht="68.25" customHeight="1" thickBot="1" x14ac:dyDescent="0.25">
      <c r="A12" s="116"/>
      <c r="B12" s="368" t="s">
        <v>88</v>
      </c>
      <c r="C12" s="236" t="s">
        <v>208</v>
      </c>
      <c r="D12" s="236" t="s">
        <v>89</v>
      </c>
      <c r="E12" s="236" t="s">
        <v>90</v>
      </c>
      <c r="F12" s="236" t="s">
        <v>91</v>
      </c>
      <c r="G12" s="236" t="s">
        <v>193</v>
      </c>
      <c r="H12" s="236" t="s">
        <v>92</v>
      </c>
      <c r="I12" s="236" t="s">
        <v>93</v>
      </c>
      <c r="J12" s="236" t="s">
        <v>194</v>
      </c>
      <c r="K12" s="236" t="s">
        <v>195</v>
      </c>
      <c r="L12" s="236" t="s">
        <v>235</v>
      </c>
      <c r="M12" s="143" t="s">
        <v>94</v>
      </c>
      <c r="N12" s="143" t="s">
        <v>66</v>
      </c>
      <c r="O12" s="237" t="s">
        <v>95</v>
      </c>
      <c r="P12" s="237" t="s">
        <v>96</v>
      </c>
      <c r="Q12" s="117"/>
      <c r="R12" s="239" t="s">
        <v>68</v>
      </c>
      <c r="S12" s="93" t="s">
        <v>97</v>
      </c>
      <c r="T12" s="93" t="s">
        <v>70</v>
      </c>
      <c r="U12" s="118"/>
      <c r="V12" s="239" t="s">
        <v>68</v>
      </c>
      <c r="W12" s="409"/>
      <c r="X12" s="239" t="s">
        <v>68</v>
      </c>
      <c r="Y12" s="117"/>
      <c r="Z12" s="238" t="s">
        <v>97</v>
      </c>
      <c r="AA12" s="93" t="s">
        <v>70</v>
      </c>
      <c r="AB12" s="238" t="s">
        <v>97</v>
      </c>
      <c r="AC12" s="238" t="s">
        <v>70</v>
      </c>
      <c r="AD12" s="118"/>
    </row>
    <row r="13" spans="1:30" x14ac:dyDescent="0.2">
      <c r="A13" s="6"/>
      <c r="B13" s="52"/>
      <c r="C13" s="323" t="str">
        <f t="shared" ref="C13:C37" si="0">IF(B13="","",IF($C$5="Universiteit","UNL",IF($C$5="Universitair Medisch Centrum","NFU","Overig")))</f>
        <v/>
      </c>
      <c r="D13" s="20"/>
      <c r="E13" s="124"/>
      <c r="F13" s="34">
        <f>IFERROR(IF(C13="UNL",INDEX(Tabel_UNL,MATCH($E13,Hulpsheets!$P$3:$P$123,0),MATCH($D13,Hulpsheets!$P$3:$U$3,0)),IF(C13="NFU",INDEX(Tabel_NFU,MATCH($E13,Hulpsheets!$W$3:$W$99,0),MATCH($D13,Hulpsheets!$W$3:$AC$3,0)),IF(C13="Overig",0,0))),0)</f>
        <v>0</v>
      </c>
      <c r="G13" s="355"/>
      <c r="H13" s="127"/>
      <c r="I13" s="33">
        <f>IF(F13&gt;0,F13*H13,G13*E13*H13)</f>
        <v>0</v>
      </c>
      <c r="J13" s="1">
        <f t="shared" ref="J13:J14" si="1">IF(OR(C13="Overig",D13="Medische Specialist"),I13*0.4,0)</f>
        <v>0</v>
      </c>
      <c r="K13" s="358"/>
      <c r="L13" s="429" t="s">
        <v>120</v>
      </c>
      <c r="M13" s="257" t="str">
        <f>IF(LEN($C$5)&lt;=1,
    "",
    IF(
        OR($C$5="Overige (zorg-)instellingen",$C$5="Onderneming"),
        IF(Basisgegevens!$C$5="Ja",
            IFERROR(
                INDEX(Hulpsheets!$AO$3:$AR$18,
                    MATCH($C$9,Hulpsheets!$AN$3:$AN$18,0),
                    MATCH($C$6,Hulpsheets!$AO$3:$AR$3,0)
                ),
                ""
            ),
            IFERROR(
                INDEX(Hulpsheets!$AH$3:$AK$18,
                    MATCH($C$9,Hulpsheets!$AG$3:$AG$18,0),
                    MATCH($C$6,Hulpsheets!$AH$3:$AK$3,0)
                ),
                ""
            )
        ),
        IF($L13="Niet-economische activiteit",
            100%,
            IF(Basisgegevens!$C$5="Ja",
                IFERROR(
                    INDEX(Hulpsheets!$AO$3:$AR$18,
                        MATCH($C$9,Hulpsheets!$AN$3:$AN$18,0),
                        MATCH($C$6,Hulpsheets!$AO$3:$AR$3,0)
                    ),
                    ""
                ),
                IFERROR(
                    INDEX(Hulpsheets!$AH$3:$AK$18,
                        MATCH($C$9,Hulpsheets!$AG$3:$AG$18,0),
                        MATCH($C$6,Hulpsheets!$AH$3:$AK$3,0)
                    ),
                    ""
                )
            )
        )
    )
)</f>
        <v/>
      </c>
      <c r="N13" s="396">
        <f t="shared" ref="N13:N37" si="2">IF(OR(C13="Overig",$D13="Medische Specialist"),((I13+J13)*(1+K13)),I13)</f>
        <v>0</v>
      </c>
      <c r="O13" s="394" t="str">
        <f>IFERROR(N13*M13,"")</f>
        <v/>
      </c>
      <c r="P13" s="81" t="str">
        <f>IFERROR(N13-O13,"")</f>
        <v/>
      </c>
      <c r="R13" s="404"/>
      <c r="S13" s="403" t="str">
        <f>IFERROR($R13*(1-$M13),"")</f>
        <v/>
      </c>
      <c r="T13" s="130" t="str">
        <f>IFERROR(R13-S13,"")</f>
        <v/>
      </c>
      <c r="U13" s="70"/>
      <c r="V13" s="404"/>
      <c r="W13" s="70"/>
      <c r="X13" s="404"/>
      <c r="Z13" s="407" t="str">
        <f>IFERROR($V13*(1-$M13),"")</f>
        <v/>
      </c>
      <c r="AA13" s="130" t="str">
        <f t="shared" ref="AA13:AA37" si="3">IFERROR(V13-Z13,"")</f>
        <v/>
      </c>
      <c r="AB13" s="407" t="str">
        <f t="shared" ref="AB13:AB37" si="4">IFERROR($X13*(1-$M13),"")</f>
        <v/>
      </c>
      <c r="AC13" s="130" t="str">
        <f t="shared" ref="AC13:AC37" si="5">IFERROR(X13-AB13,"")</f>
        <v/>
      </c>
      <c r="AD13" s="461"/>
    </row>
    <row r="14" spans="1:30" x14ac:dyDescent="0.2">
      <c r="A14" s="6"/>
      <c r="B14" s="53"/>
      <c r="C14" s="323" t="str">
        <f t="shared" si="0"/>
        <v/>
      </c>
      <c r="D14" s="20"/>
      <c r="E14" s="125"/>
      <c r="F14" s="34">
        <f>IFERROR(IF(C14="UNL",INDEX(Tabel_UNL,MATCH($E14,Hulpsheets!$P$3:$P$123,0),MATCH($D14,Hulpsheets!$P$3:$U$3,0)),IF(C14="NFU",INDEX(Tabel_NFU,MATCH($E14,Hulpsheets!$W$3:$W$99,0),MATCH($D14,Hulpsheets!$W$3:$AC$3,0)),IF(C14="Overig",0,0))),0)</f>
        <v>0</v>
      </c>
      <c r="G14" s="356"/>
      <c r="H14" s="128"/>
      <c r="I14" s="1">
        <f t="shared" ref="I14:I37" si="6">IF(F14&gt;0,F14*H14,G14*E14*H14)</f>
        <v>0</v>
      </c>
      <c r="J14" s="1">
        <f t="shared" si="1"/>
        <v>0</v>
      </c>
      <c r="K14" s="359"/>
      <c r="L14" s="429" t="s">
        <v>120</v>
      </c>
      <c r="M14" s="257" t="str">
        <f>IF(LEN($C$5)&lt;=1,
    "",
    IF(
        OR($C$5="Overige (zorg-)instellingen",$C$5="Onderneming"),
        IF(Basisgegevens!$C$5="Ja",
            IFERROR(
                INDEX(Hulpsheets!$AO$3:$AR$18,
                    MATCH($C$9,Hulpsheets!$AN$3:$AN$18,0),
                    MATCH($C$6,Hulpsheets!$AO$3:$AR$3,0)
                ),
                ""
            ),
            IFERROR(
                INDEX(Hulpsheets!$AH$3:$AK$18,
                    MATCH($C$9,Hulpsheets!$AG$3:$AG$18,0),
                    MATCH($C$6,Hulpsheets!$AH$3:$AK$3,0)
                ),
                ""
            )
        ),
        IF($L14="Niet-economische activiteit",
            100%,
            IF(Basisgegevens!$C$5="Ja",
                IFERROR(
                    INDEX(Hulpsheets!$AO$3:$AR$18,
                        MATCH($C$9,Hulpsheets!$AN$3:$AN$18,0),
                        MATCH($C$6,Hulpsheets!$AO$3:$AR$3,0)
                    ),
                    ""
                ),
                IFERROR(
                    INDEX(Hulpsheets!$AH$3:$AK$18,
                        MATCH($C$9,Hulpsheets!$AG$3:$AG$18,0),
                        MATCH($C$6,Hulpsheets!$AH$3:$AK$3,0)
                    ),
                    ""
                )
            )
        )
    )
)</f>
        <v/>
      </c>
      <c r="N14" s="397">
        <f t="shared" si="2"/>
        <v>0</v>
      </c>
      <c r="O14" s="394" t="str">
        <f t="shared" ref="O14:O37" si="7">IFERROR(N14*M14,"")</f>
        <v/>
      </c>
      <c r="P14" s="81" t="str">
        <f t="shared" ref="P14:P37" si="8">IFERROR(N14-O14,"")</f>
        <v/>
      </c>
      <c r="R14" s="404"/>
      <c r="S14" s="403" t="str">
        <f t="shared" ref="S14:S37" si="9">IFERROR($R14*(1-$M14),"")</f>
        <v/>
      </c>
      <c r="T14" s="130" t="str">
        <f t="shared" ref="T14:T36" si="10">IFERROR(R14-S14,"")</f>
        <v/>
      </c>
      <c r="U14" s="70"/>
      <c r="V14" s="404"/>
      <c r="W14" s="70"/>
      <c r="X14" s="404"/>
      <c r="Z14" s="407" t="str">
        <f t="shared" ref="Z14:Z37" si="11">IFERROR($V14*(1-$M14),"")</f>
        <v/>
      </c>
      <c r="AA14" s="130" t="str">
        <f t="shared" si="3"/>
        <v/>
      </c>
      <c r="AB14" s="407" t="str">
        <f t="shared" si="4"/>
        <v/>
      </c>
      <c r="AC14" s="130" t="str">
        <f t="shared" si="5"/>
        <v/>
      </c>
      <c r="AD14" s="461"/>
    </row>
    <row r="15" spans="1:30" x14ac:dyDescent="0.2">
      <c r="A15" s="6"/>
      <c r="B15" s="53"/>
      <c r="C15" s="323" t="str">
        <f t="shared" si="0"/>
        <v/>
      </c>
      <c r="D15" s="20"/>
      <c r="E15" s="125"/>
      <c r="F15" s="34">
        <f>IFERROR(IF(C15="UNL",INDEX(Tabel_UNL,MATCH($E15,Hulpsheets!$P$3:$P$123,0),MATCH($D15,Hulpsheets!$P$3:$U$3,0)),IF(C15="NFU",INDEX(Tabel_NFU,MATCH($E15,Hulpsheets!$W$3:$W$99,0),MATCH($D15,Hulpsheets!$W$3:$AC$3,0)),IF(C15="Overig",0,0))),0)</f>
        <v>0</v>
      </c>
      <c r="G15" s="356"/>
      <c r="H15" s="128"/>
      <c r="I15" s="1">
        <f>IF(F15&gt;0,F15*H15,G15*E15*H15)</f>
        <v>0</v>
      </c>
      <c r="J15" s="1">
        <f>IF(OR(C15="Overig",D15="Medische Specialist"),I15*0.4,0)</f>
        <v>0</v>
      </c>
      <c r="K15" s="359"/>
      <c r="L15" s="429" t="s">
        <v>120</v>
      </c>
      <c r="M15" s="257" t="str">
        <f>IF(LEN($C$5)&lt;=1,
    "",
    IF(
        OR($C$5="Overige (zorg-)instellingen",$C$5="Onderneming"),
        IF(Basisgegevens!$C$5="Ja",
            IFERROR(
                INDEX(Hulpsheets!$AO$3:$AR$18,
                    MATCH($C$9,Hulpsheets!$AN$3:$AN$18,0),
                    MATCH($C$6,Hulpsheets!$AO$3:$AR$3,0)
                ),
                ""
            ),
            IFERROR(
                INDEX(Hulpsheets!$AH$3:$AK$18,
                    MATCH($C$9,Hulpsheets!$AG$3:$AG$18,0),
                    MATCH($C$6,Hulpsheets!$AH$3:$AK$3,0)
                ),
                ""
            )
        ),
        IF($L15="Niet-economische activiteit",
            100%,
            IF(Basisgegevens!$C$5="Ja",
                IFERROR(
                    INDEX(Hulpsheets!$AO$3:$AR$18,
                        MATCH($C$9,Hulpsheets!$AN$3:$AN$18,0),
                        MATCH($C$6,Hulpsheets!$AO$3:$AR$3,0)
                    ),
                    ""
                ),
                IFERROR(
                    INDEX(Hulpsheets!$AH$3:$AK$18,
                        MATCH($C$9,Hulpsheets!$AG$3:$AG$18,0),
                        MATCH($C$6,Hulpsheets!$AH$3:$AK$3,0)
                    ),
                    ""
                )
            )
        )
    )
)</f>
        <v/>
      </c>
      <c r="N15" s="397">
        <f t="shared" si="2"/>
        <v>0</v>
      </c>
      <c r="O15" s="394" t="str">
        <f t="shared" si="7"/>
        <v/>
      </c>
      <c r="P15" s="81" t="str">
        <f t="shared" si="8"/>
        <v/>
      </c>
      <c r="R15" s="404"/>
      <c r="S15" s="403" t="str">
        <f t="shared" si="9"/>
        <v/>
      </c>
      <c r="T15" s="130" t="str">
        <f t="shared" si="10"/>
        <v/>
      </c>
      <c r="U15" s="70"/>
      <c r="V15" s="404"/>
      <c r="W15" s="70"/>
      <c r="X15" s="404"/>
      <c r="Z15" s="407" t="str">
        <f t="shared" si="11"/>
        <v/>
      </c>
      <c r="AA15" s="130" t="str">
        <f t="shared" si="3"/>
        <v/>
      </c>
      <c r="AB15" s="407" t="str">
        <f t="shared" si="4"/>
        <v/>
      </c>
      <c r="AC15" s="130" t="str">
        <f t="shared" si="5"/>
        <v/>
      </c>
      <c r="AD15" s="461"/>
    </row>
    <row r="16" spans="1:30" x14ac:dyDescent="0.2">
      <c r="A16" s="6"/>
      <c r="B16" s="53"/>
      <c r="C16" s="323" t="str">
        <f t="shared" si="0"/>
        <v/>
      </c>
      <c r="D16" s="20"/>
      <c r="E16" s="125"/>
      <c r="F16" s="34">
        <f>IFERROR(IF(C16="UNL",INDEX(Tabel_UNL,MATCH($E16,Hulpsheets!$P$3:$P$123,0),MATCH($D16,Hulpsheets!$P$3:$U$3,0)),IF(C16="NFU",INDEX(Tabel_NFU,MATCH($E16,Hulpsheets!$W$3:$W$99,0),MATCH($D16,Hulpsheets!$W$3:$AC$3,0)),IF(C16="Overig",0,0))),0)</f>
        <v>0</v>
      </c>
      <c r="G16" s="356"/>
      <c r="H16" s="128"/>
      <c r="I16" s="1">
        <f t="shared" si="6"/>
        <v>0</v>
      </c>
      <c r="J16" s="1">
        <f t="shared" ref="J16:J37" si="12">IF(OR(C16="Overig",D16="Medische Specialist"),I16*0.4,0)</f>
        <v>0</v>
      </c>
      <c r="K16" s="359"/>
      <c r="L16" s="429" t="s">
        <v>120</v>
      </c>
      <c r="M16" s="257" t="str">
        <f>IF(LEN($C$5)&lt;=1,
    "",
    IF(
        OR($C$5="Overige (zorg-)instellingen",$C$5="Onderneming"),
        IF(Basisgegevens!$C$5="Ja",
            IFERROR(
                INDEX(Hulpsheets!$AO$3:$AR$18,
                    MATCH($C$9,Hulpsheets!$AN$3:$AN$18,0),
                    MATCH($C$6,Hulpsheets!$AO$3:$AR$3,0)
                ),
                ""
            ),
            IFERROR(
                INDEX(Hulpsheets!$AH$3:$AK$18,
                    MATCH($C$9,Hulpsheets!$AG$3:$AG$18,0),
                    MATCH($C$6,Hulpsheets!$AH$3:$AK$3,0)
                ),
                ""
            )
        ),
        IF($L16="Niet-economische activiteit",
            100%,
            IF(Basisgegevens!$C$5="Ja",
                IFERROR(
                    INDEX(Hulpsheets!$AO$3:$AR$18,
                        MATCH($C$9,Hulpsheets!$AN$3:$AN$18,0),
                        MATCH($C$6,Hulpsheets!$AO$3:$AR$3,0)
                    ),
                    ""
                ),
                IFERROR(
                    INDEX(Hulpsheets!$AH$3:$AK$18,
                        MATCH($C$9,Hulpsheets!$AG$3:$AG$18,0),
                        MATCH($C$6,Hulpsheets!$AH$3:$AK$3,0)
                    ),
                    ""
                )
            )
        )
    )
)</f>
        <v/>
      </c>
      <c r="N16" s="397">
        <f t="shared" si="2"/>
        <v>0</v>
      </c>
      <c r="O16" s="394" t="str">
        <f t="shared" si="7"/>
        <v/>
      </c>
      <c r="P16" s="81" t="str">
        <f t="shared" si="8"/>
        <v/>
      </c>
      <c r="R16" s="404"/>
      <c r="S16" s="403" t="str">
        <f t="shared" si="9"/>
        <v/>
      </c>
      <c r="T16" s="130" t="str">
        <f t="shared" si="10"/>
        <v/>
      </c>
      <c r="U16" s="70"/>
      <c r="V16" s="404"/>
      <c r="W16" s="70"/>
      <c r="X16" s="404"/>
      <c r="Z16" s="407" t="str">
        <f t="shared" si="11"/>
        <v/>
      </c>
      <c r="AA16" s="130" t="str">
        <f t="shared" si="3"/>
        <v/>
      </c>
      <c r="AB16" s="407" t="str">
        <f t="shared" si="4"/>
        <v/>
      </c>
      <c r="AC16" s="130" t="str">
        <f t="shared" si="5"/>
        <v/>
      </c>
      <c r="AD16" s="461"/>
    </row>
    <row r="17" spans="1:30" x14ac:dyDescent="0.2">
      <c r="A17" s="6"/>
      <c r="B17" s="53"/>
      <c r="C17" s="323" t="str">
        <f t="shared" si="0"/>
        <v/>
      </c>
      <c r="D17" s="20"/>
      <c r="E17" s="125"/>
      <c r="F17" s="34">
        <f>IFERROR(IF(C17="UNL",INDEX(Tabel_UNL,MATCH($E17,Hulpsheets!$P$3:$P$123,0),MATCH($D17,Hulpsheets!$P$3:$U$3,0)),IF(C17="NFU",INDEX(Tabel_NFU,MATCH($E17,Hulpsheets!$W$3:$W$99,0),MATCH($D17,Hulpsheets!$W$3:$AC$3,0)),IF(C17="Overig",0,0))),0)</f>
        <v>0</v>
      </c>
      <c r="G17" s="356"/>
      <c r="H17" s="128"/>
      <c r="I17" s="1">
        <f t="shared" si="6"/>
        <v>0</v>
      </c>
      <c r="J17" s="1">
        <f t="shared" si="12"/>
        <v>0</v>
      </c>
      <c r="K17" s="359"/>
      <c r="L17" s="429" t="s">
        <v>120</v>
      </c>
      <c r="M17" s="257" t="str">
        <f>IF(LEN($C$5)&lt;=1,
    "",
    IF(
        OR($C$5="Overige (zorg-)instellingen",$C$5="Onderneming"),
        IF(Basisgegevens!$C$5="Ja",
            IFERROR(
                INDEX(Hulpsheets!$AO$3:$AR$18,
                    MATCH($C$9,Hulpsheets!$AN$3:$AN$18,0),
                    MATCH($C$6,Hulpsheets!$AO$3:$AR$3,0)
                ),
                ""
            ),
            IFERROR(
                INDEX(Hulpsheets!$AH$3:$AK$18,
                    MATCH($C$9,Hulpsheets!$AG$3:$AG$18,0),
                    MATCH($C$6,Hulpsheets!$AH$3:$AK$3,0)
                ),
                ""
            )
        ),
        IF($L17="Niet-economische activiteit",
            100%,
            IF(Basisgegevens!$C$5="Ja",
                IFERROR(
                    INDEX(Hulpsheets!$AO$3:$AR$18,
                        MATCH($C$9,Hulpsheets!$AN$3:$AN$18,0),
                        MATCH($C$6,Hulpsheets!$AO$3:$AR$3,0)
                    ),
                    ""
                ),
                IFERROR(
                    INDEX(Hulpsheets!$AH$3:$AK$18,
                        MATCH($C$9,Hulpsheets!$AG$3:$AG$18,0),
                        MATCH($C$6,Hulpsheets!$AH$3:$AK$3,0)
                    ),
                    ""
                )
            )
        )
    )
)</f>
        <v/>
      </c>
      <c r="N17" s="397">
        <f t="shared" si="2"/>
        <v>0</v>
      </c>
      <c r="O17" s="394" t="str">
        <f t="shared" si="7"/>
        <v/>
      </c>
      <c r="P17" s="81" t="str">
        <f t="shared" si="8"/>
        <v/>
      </c>
      <c r="R17" s="404"/>
      <c r="S17" s="403" t="str">
        <f t="shared" si="9"/>
        <v/>
      </c>
      <c r="T17" s="130" t="str">
        <f t="shared" si="10"/>
        <v/>
      </c>
      <c r="U17" s="70"/>
      <c r="V17" s="404"/>
      <c r="W17" s="70"/>
      <c r="X17" s="404"/>
      <c r="Z17" s="407" t="str">
        <f t="shared" si="11"/>
        <v/>
      </c>
      <c r="AA17" s="130" t="str">
        <f t="shared" si="3"/>
        <v/>
      </c>
      <c r="AB17" s="407" t="str">
        <f t="shared" si="4"/>
        <v/>
      </c>
      <c r="AC17" s="130" t="str">
        <f t="shared" si="5"/>
        <v/>
      </c>
      <c r="AD17" s="461"/>
    </row>
    <row r="18" spans="1:30" x14ac:dyDescent="0.2">
      <c r="A18" s="6"/>
      <c r="B18" s="53"/>
      <c r="C18" s="323" t="str">
        <f t="shared" si="0"/>
        <v/>
      </c>
      <c r="D18" s="20"/>
      <c r="E18" s="125"/>
      <c r="F18" s="34">
        <f>IFERROR(IF(C18="UNL",INDEX(Tabel_UNL,MATCH($E18,Hulpsheets!$P$3:$P$123,0),MATCH($D18,Hulpsheets!$P$3:$U$3,0)),IF(C18="NFU",INDEX(Tabel_NFU,MATCH($E18,Hulpsheets!$W$3:$W$99,0),MATCH($D18,Hulpsheets!$W$3:$AC$3,0)),IF(C18="Overig",0,0))),0)</f>
        <v>0</v>
      </c>
      <c r="G18" s="356"/>
      <c r="H18" s="128"/>
      <c r="I18" s="1">
        <f t="shared" si="6"/>
        <v>0</v>
      </c>
      <c r="J18" s="1">
        <f t="shared" si="12"/>
        <v>0</v>
      </c>
      <c r="K18" s="359"/>
      <c r="L18" s="429" t="s">
        <v>120</v>
      </c>
      <c r="M18" s="257" t="str">
        <f>IF(LEN($C$5)&lt;=1,
    "",
    IF(
        OR($C$5="Overige (zorg-)instellingen",$C$5="Onderneming"),
        IF(Basisgegevens!$C$5="Ja",
            IFERROR(
                INDEX(Hulpsheets!$AO$3:$AR$18,
                    MATCH($C$9,Hulpsheets!$AN$3:$AN$18,0),
                    MATCH($C$6,Hulpsheets!$AO$3:$AR$3,0)
                ),
                ""
            ),
            IFERROR(
                INDEX(Hulpsheets!$AH$3:$AK$18,
                    MATCH($C$9,Hulpsheets!$AG$3:$AG$18,0),
                    MATCH($C$6,Hulpsheets!$AH$3:$AK$3,0)
                ),
                ""
            )
        ),
        IF($L18="Niet-economische activiteit",
            100%,
            IF(Basisgegevens!$C$5="Ja",
                IFERROR(
                    INDEX(Hulpsheets!$AO$3:$AR$18,
                        MATCH($C$9,Hulpsheets!$AN$3:$AN$18,0),
                        MATCH($C$6,Hulpsheets!$AO$3:$AR$3,0)
                    ),
                    ""
                ),
                IFERROR(
                    INDEX(Hulpsheets!$AH$3:$AK$18,
                        MATCH($C$9,Hulpsheets!$AG$3:$AG$18,0),
                        MATCH($C$6,Hulpsheets!$AH$3:$AK$3,0)
                    ),
                    ""
                )
            )
        )
    )
)</f>
        <v/>
      </c>
      <c r="N18" s="397">
        <f t="shared" si="2"/>
        <v>0</v>
      </c>
      <c r="O18" s="394" t="str">
        <f t="shared" si="7"/>
        <v/>
      </c>
      <c r="P18" s="81" t="str">
        <f t="shared" si="8"/>
        <v/>
      </c>
      <c r="R18" s="404"/>
      <c r="S18" s="403" t="str">
        <f t="shared" si="9"/>
        <v/>
      </c>
      <c r="T18" s="130" t="str">
        <f>IFERROR(R18-S18,"")</f>
        <v/>
      </c>
      <c r="U18" s="70"/>
      <c r="V18" s="404"/>
      <c r="W18" s="70"/>
      <c r="X18" s="404"/>
      <c r="Z18" s="407" t="str">
        <f t="shared" si="11"/>
        <v/>
      </c>
      <c r="AA18" s="130" t="str">
        <f t="shared" si="3"/>
        <v/>
      </c>
      <c r="AB18" s="407" t="str">
        <f t="shared" si="4"/>
        <v/>
      </c>
      <c r="AC18" s="130" t="str">
        <f t="shared" si="5"/>
        <v/>
      </c>
      <c r="AD18" s="461"/>
    </row>
    <row r="19" spans="1:30" x14ac:dyDescent="0.2">
      <c r="A19" s="6"/>
      <c r="B19" s="98"/>
      <c r="C19" s="323" t="str">
        <f t="shared" si="0"/>
        <v/>
      </c>
      <c r="D19" s="20"/>
      <c r="E19" s="125"/>
      <c r="F19" s="34">
        <f>IFERROR(IF(C19="UNL",INDEX(Tabel_UNL,MATCH($E19,Hulpsheets!$P$3:$P$123,0),MATCH($D19,Hulpsheets!$P$3:$U$3,0)),IF(C19="NFU",INDEX(Tabel_NFU,MATCH($E19,Hulpsheets!$W$3:$W$99,0),MATCH($D19,Hulpsheets!$W$3:$AC$3,0)),IF(C19="Overig",0,0))),0)</f>
        <v>0</v>
      </c>
      <c r="G19" s="356"/>
      <c r="H19" s="128"/>
      <c r="I19" s="1">
        <f t="shared" si="6"/>
        <v>0</v>
      </c>
      <c r="J19" s="1">
        <f t="shared" si="12"/>
        <v>0</v>
      </c>
      <c r="K19" s="359"/>
      <c r="L19" s="429" t="s">
        <v>120</v>
      </c>
      <c r="M19" s="257" t="str">
        <f>IF(LEN($C$5)&lt;=1,
    "",
    IF(
        OR($C$5="Overige (zorg-)instellingen",$C$5="Onderneming"),
        IF(Basisgegevens!$C$5="Ja",
            IFERROR(
                INDEX(Hulpsheets!$AO$3:$AR$18,
                    MATCH($C$9,Hulpsheets!$AN$3:$AN$18,0),
                    MATCH($C$6,Hulpsheets!$AO$3:$AR$3,0)
                ),
                ""
            ),
            IFERROR(
                INDEX(Hulpsheets!$AH$3:$AK$18,
                    MATCH($C$9,Hulpsheets!$AG$3:$AG$18,0),
                    MATCH($C$6,Hulpsheets!$AH$3:$AK$3,0)
                ),
                ""
            )
        ),
        IF($L19="Niet-economische activiteit",
            100%,
            IF(Basisgegevens!$C$5="Ja",
                IFERROR(
                    INDEX(Hulpsheets!$AO$3:$AR$18,
                        MATCH($C$9,Hulpsheets!$AN$3:$AN$18,0),
                        MATCH($C$6,Hulpsheets!$AO$3:$AR$3,0)
                    ),
                    ""
                ),
                IFERROR(
                    INDEX(Hulpsheets!$AH$3:$AK$18,
                        MATCH($C$9,Hulpsheets!$AG$3:$AG$18,0),
                        MATCH($C$6,Hulpsheets!$AH$3:$AK$3,0)
                    ),
                    ""
                )
            )
        )
    )
)</f>
        <v/>
      </c>
      <c r="N19" s="397">
        <f t="shared" si="2"/>
        <v>0</v>
      </c>
      <c r="O19" s="395" t="str">
        <f t="shared" si="7"/>
        <v/>
      </c>
      <c r="P19" s="86" t="str">
        <f t="shared" si="8"/>
        <v/>
      </c>
      <c r="R19" s="404"/>
      <c r="S19" s="403" t="str">
        <f t="shared" si="9"/>
        <v/>
      </c>
      <c r="T19" s="130" t="str">
        <f t="shared" si="10"/>
        <v/>
      </c>
      <c r="U19" s="70"/>
      <c r="V19" s="404"/>
      <c r="W19" s="70"/>
      <c r="X19" s="404"/>
      <c r="Z19" s="407" t="str">
        <f t="shared" si="11"/>
        <v/>
      </c>
      <c r="AA19" s="130" t="str">
        <f t="shared" si="3"/>
        <v/>
      </c>
      <c r="AB19" s="407" t="str">
        <f t="shared" si="4"/>
        <v/>
      </c>
      <c r="AC19" s="130" t="str">
        <f t="shared" si="5"/>
        <v/>
      </c>
      <c r="AD19" s="461"/>
    </row>
    <row r="20" spans="1:30" x14ac:dyDescent="0.2">
      <c r="A20" s="6"/>
      <c r="B20" s="98"/>
      <c r="C20" s="323" t="str">
        <f t="shared" si="0"/>
        <v/>
      </c>
      <c r="D20" s="20"/>
      <c r="E20" s="125"/>
      <c r="F20" s="34">
        <f>IFERROR(IF(C20="UNL",INDEX(Tabel_UNL,MATCH($E20,Hulpsheets!$P$3:$P$123,0),MATCH($D20,Hulpsheets!$P$3:$U$3,0)),IF(C20="NFU",INDEX(Tabel_NFU,MATCH($E20,Hulpsheets!$W$3:$W$99,0),MATCH($D20,Hulpsheets!$W$3:$AC$3,0)),IF(C20="Overig",0,0))),0)</f>
        <v>0</v>
      </c>
      <c r="G20" s="356"/>
      <c r="H20" s="128"/>
      <c r="I20" s="1">
        <f t="shared" si="6"/>
        <v>0</v>
      </c>
      <c r="J20" s="1">
        <f t="shared" si="12"/>
        <v>0</v>
      </c>
      <c r="K20" s="359"/>
      <c r="L20" s="429" t="s">
        <v>120</v>
      </c>
      <c r="M20" s="257" t="str">
        <f>IF(LEN($C$5)&lt;=1,
    "",
    IF(
        OR($C$5="Overige (zorg-)instellingen",$C$5="Onderneming"),
        IF(Basisgegevens!$C$5="Ja",
            IFERROR(
                INDEX(Hulpsheets!$AO$3:$AR$18,
                    MATCH($C$9,Hulpsheets!$AN$3:$AN$18,0),
                    MATCH($C$6,Hulpsheets!$AO$3:$AR$3,0)
                ),
                ""
            ),
            IFERROR(
                INDEX(Hulpsheets!$AH$3:$AK$18,
                    MATCH($C$9,Hulpsheets!$AG$3:$AG$18,0),
                    MATCH($C$6,Hulpsheets!$AH$3:$AK$3,0)
                ),
                ""
            )
        ),
        IF($L20="Niet-economische activiteit",
            100%,
            IF(Basisgegevens!$C$5="Ja",
                IFERROR(
                    INDEX(Hulpsheets!$AO$3:$AR$18,
                        MATCH($C$9,Hulpsheets!$AN$3:$AN$18,0),
                        MATCH($C$6,Hulpsheets!$AO$3:$AR$3,0)
                    ),
                    ""
                ),
                IFERROR(
                    INDEX(Hulpsheets!$AH$3:$AK$18,
                        MATCH($C$9,Hulpsheets!$AG$3:$AG$18,0),
                        MATCH($C$6,Hulpsheets!$AH$3:$AK$3,0)
                    ),
                    ""
                )
            )
        )
    )
)</f>
        <v/>
      </c>
      <c r="N20" s="397">
        <f t="shared" si="2"/>
        <v>0</v>
      </c>
      <c r="O20" s="395" t="str">
        <f t="shared" si="7"/>
        <v/>
      </c>
      <c r="P20" s="86" t="str">
        <f t="shared" si="8"/>
        <v/>
      </c>
      <c r="R20" s="404"/>
      <c r="S20" s="403" t="str">
        <f t="shared" si="9"/>
        <v/>
      </c>
      <c r="T20" s="130" t="str">
        <f t="shared" si="10"/>
        <v/>
      </c>
      <c r="U20" s="70"/>
      <c r="V20" s="404"/>
      <c r="W20" s="70"/>
      <c r="X20" s="404"/>
      <c r="Z20" s="407" t="str">
        <f t="shared" si="11"/>
        <v/>
      </c>
      <c r="AA20" s="130" t="str">
        <f t="shared" si="3"/>
        <v/>
      </c>
      <c r="AB20" s="407" t="str">
        <f t="shared" si="4"/>
        <v/>
      </c>
      <c r="AC20" s="130" t="str">
        <f t="shared" si="5"/>
        <v/>
      </c>
      <c r="AD20" s="461"/>
    </row>
    <row r="21" spans="1:30" x14ac:dyDescent="0.2">
      <c r="A21" s="6"/>
      <c r="B21" s="98"/>
      <c r="C21" s="323" t="str">
        <f t="shared" si="0"/>
        <v/>
      </c>
      <c r="D21" s="20"/>
      <c r="E21" s="125"/>
      <c r="F21" s="34">
        <f>IFERROR(IF(C21="UNL",INDEX(Tabel_UNL,MATCH($E21,Hulpsheets!$P$3:$P$123,0),MATCH($D21,Hulpsheets!$P$3:$U$3,0)),IF(C21="NFU",INDEX(Tabel_NFU,MATCH($E21,Hulpsheets!$W$3:$W$99,0),MATCH($D21,Hulpsheets!$W$3:$AC$3,0)),IF(C21="Overig",0,0))),0)</f>
        <v>0</v>
      </c>
      <c r="G21" s="356"/>
      <c r="H21" s="128"/>
      <c r="I21" s="1">
        <f t="shared" si="6"/>
        <v>0</v>
      </c>
      <c r="J21" s="1">
        <f t="shared" si="12"/>
        <v>0</v>
      </c>
      <c r="K21" s="359"/>
      <c r="L21" s="429" t="s">
        <v>120</v>
      </c>
      <c r="M21" s="257" t="str">
        <f>IF(LEN($C$5)&lt;=1,
    "",
    IF(
        OR($C$5="Overige (zorg-)instellingen",$C$5="Onderneming"),
        IF(Basisgegevens!$C$5="Ja",
            IFERROR(
                INDEX(Hulpsheets!$AO$3:$AR$18,
                    MATCH($C$9,Hulpsheets!$AN$3:$AN$18,0),
                    MATCH($C$6,Hulpsheets!$AO$3:$AR$3,0)
                ),
                ""
            ),
            IFERROR(
                INDEX(Hulpsheets!$AH$3:$AK$18,
                    MATCH($C$9,Hulpsheets!$AG$3:$AG$18,0),
                    MATCH($C$6,Hulpsheets!$AH$3:$AK$3,0)
                ),
                ""
            )
        ),
        IF($L21="Niet-economische activiteit",
            100%,
            IF(Basisgegevens!$C$5="Ja",
                IFERROR(
                    INDEX(Hulpsheets!$AO$3:$AR$18,
                        MATCH($C$9,Hulpsheets!$AN$3:$AN$18,0),
                        MATCH($C$6,Hulpsheets!$AO$3:$AR$3,0)
                    ),
                    ""
                ),
                IFERROR(
                    INDEX(Hulpsheets!$AH$3:$AK$18,
                        MATCH($C$9,Hulpsheets!$AG$3:$AG$18,0),
                        MATCH($C$6,Hulpsheets!$AH$3:$AK$3,0)
                    ),
                    ""
                )
            )
        )
    )
)</f>
        <v/>
      </c>
      <c r="N21" s="397">
        <f t="shared" si="2"/>
        <v>0</v>
      </c>
      <c r="O21" s="395" t="str">
        <f t="shared" si="7"/>
        <v/>
      </c>
      <c r="P21" s="86" t="str">
        <f t="shared" si="8"/>
        <v/>
      </c>
      <c r="R21" s="404"/>
      <c r="S21" s="403" t="str">
        <f t="shared" si="9"/>
        <v/>
      </c>
      <c r="T21" s="130" t="str">
        <f t="shared" si="10"/>
        <v/>
      </c>
      <c r="U21" s="70"/>
      <c r="V21" s="404"/>
      <c r="W21" s="70"/>
      <c r="X21" s="404"/>
      <c r="Z21" s="407" t="str">
        <f t="shared" si="11"/>
        <v/>
      </c>
      <c r="AA21" s="130" t="str">
        <f t="shared" si="3"/>
        <v/>
      </c>
      <c r="AB21" s="407" t="str">
        <f t="shared" si="4"/>
        <v/>
      </c>
      <c r="AC21" s="130" t="str">
        <f t="shared" si="5"/>
        <v/>
      </c>
      <c r="AD21" s="461"/>
    </row>
    <row r="22" spans="1:30" x14ac:dyDescent="0.2">
      <c r="A22" s="6"/>
      <c r="B22" s="98"/>
      <c r="C22" s="323" t="str">
        <f t="shared" si="0"/>
        <v/>
      </c>
      <c r="D22" s="20"/>
      <c r="E22" s="125"/>
      <c r="F22" s="34">
        <f>IFERROR(IF(C22="UNL",INDEX(Tabel_UNL,MATCH($E22,Hulpsheets!$P$3:$P$123,0),MATCH($D22,Hulpsheets!$P$3:$U$3,0)),IF(C22="NFU",INDEX(Tabel_NFU,MATCH($E22,Hulpsheets!$W$3:$W$99,0),MATCH($D22,Hulpsheets!$W$3:$AC$3,0)),IF(C22="Overig",0,0))),0)</f>
        <v>0</v>
      </c>
      <c r="G22" s="356"/>
      <c r="H22" s="128"/>
      <c r="I22" s="1">
        <f t="shared" si="6"/>
        <v>0</v>
      </c>
      <c r="J22" s="1">
        <f t="shared" si="12"/>
        <v>0</v>
      </c>
      <c r="K22" s="359"/>
      <c r="L22" s="429" t="s">
        <v>120</v>
      </c>
      <c r="M22" s="257" t="str">
        <f>IF(LEN($C$5)&lt;=1,
    "",
    IF(
        OR($C$5="Overige (zorg-)instellingen",$C$5="Onderneming"),
        IF(Basisgegevens!$C$5="Ja",
            IFERROR(
                INDEX(Hulpsheets!$AO$3:$AR$18,
                    MATCH($C$9,Hulpsheets!$AN$3:$AN$18,0),
                    MATCH($C$6,Hulpsheets!$AO$3:$AR$3,0)
                ),
                ""
            ),
            IFERROR(
                INDEX(Hulpsheets!$AH$3:$AK$18,
                    MATCH($C$9,Hulpsheets!$AG$3:$AG$18,0),
                    MATCH($C$6,Hulpsheets!$AH$3:$AK$3,0)
                ),
                ""
            )
        ),
        IF($L22="Niet-economische activiteit",
            100%,
            IF(Basisgegevens!$C$5="Ja",
                IFERROR(
                    INDEX(Hulpsheets!$AO$3:$AR$18,
                        MATCH($C$9,Hulpsheets!$AN$3:$AN$18,0),
                        MATCH($C$6,Hulpsheets!$AO$3:$AR$3,0)
                    ),
                    ""
                ),
                IFERROR(
                    INDEX(Hulpsheets!$AH$3:$AK$18,
                        MATCH($C$9,Hulpsheets!$AG$3:$AG$18,0),
                        MATCH($C$6,Hulpsheets!$AH$3:$AK$3,0)
                    ),
                    ""
                )
            )
        )
    )
)</f>
        <v/>
      </c>
      <c r="N22" s="397">
        <f t="shared" si="2"/>
        <v>0</v>
      </c>
      <c r="O22" s="395" t="str">
        <f t="shared" si="7"/>
        <v/>
      </c>
      <c r="P22" s="86" t="str">
        <f t="shared" si="8"/>
        <v/>
      </c>
      <c r="R22" s="404"/>
      <c r="S22" s="403" t="str">
        <f t="shared" si="9"/>
        <v/>
      </c>
      <c r="T22" s="130" t="str">
        <f>IFERROR(R22-S22,"")</f>
        <v/>
      </c>
      <c r="U22" s="70"/>
      <c r="V22" s="404"/>
      <c r="W22" s="70"/>
      <c r="X22" s="404"/>
      <c r="Z22" s="407" t="str">
        <f t="shared" si="11"/>
        <v/>
      </c>
      <c r="AA22" s="130" t="str">
        <f t="shared" si="3"/>
        <v/>
      </c>
      <c r="AB22" s="407" t="str">
        <f t="shared" si="4"/>
        <v/>
      </c>
      <c r="AC22" s="130" t="str">
        <f t="shared" si="5"/>
        <v/>
      </c>
      <c r="AD22" s="461"/>
    </row>
    <row r="23" spans="1:30" x14ac:dyDescent="0.2">
      <c r="A23" s="6"/>
      <c r="B23" s="98"/>
      <c r="C23" s="323" t="str">
        <f t="shared" si="0"/>
        <v/>
      </c>
      <c r="D23" s="20"/>
      <c r="E23" s="125"/>
      <c r="F23" s="34">
        <f>IFERROR(IF(C23="UNL",INDEX(Tabel_UNL,MATCH($E23,Hulpsheets!$P$3:$P$123,0),MATCH($D23,Hulpsheets!$P$3:$U$3,0)),IF(C23="NFU",INDEX(Tabel_NFU,MATCH($E23,Hulpsheets!$W$3:$W$99,0),MATCH($D23,Hulpsheets!$W$3:$AC$3,0)),IF(C23="Overig",0,0))),0)</f>
        <v>0</v>
      </c>
      <c r="G23" s="356"/>
      <c r="H23" s="128"/>
      <c r="I23" s="1">
        <f t="shared" si="6"/>
        <v>0</v>
      </c>
      <c r="J23" s="1">
        <f t="shared" si="12"/>
        <v>0</v>
      </c>
      <c r="K23" s="359"/>
      <c r="L23" s="429" t="s">
        <v>120</v>
      </c>
      <c r="M23" s="257" t="str">
        <f>IF(LEN($C$5)&lt;=1,
    "",
    IF(
        OR($C$5="Overige (zorg-)instellingen",$C$5="Onderneming"),
        IF(Basisgegevens!$C$5="Ja",
            IFERROR(
                INDEX(Hulpsheets!$AO$3:$AR$18,
                    MATCH($C$9,Hulpsheets!$AN$3:$AN$18,0),
                    MATCH($C$6,Hulpsheets!$AO$3:$AR$3,0)
                ),
                ""
            ),
            IFERROR(
                INDEX(Hulpsheets!$AH$3:$AK$18,
                    MATCH($C$9,Hulpsheets!$AG$3:$AG$18,0),
                    MATCH($C$6,Hulpsheets!$AH$3:$AK$3,0)
                ),
                ""
            )
        ),
        IF($L23="Niet-economische activiteit",
            100%,
            IF(Basisgegevens!$C$5="Ja",
                IFERROR(
                    INDEX(Hulpsheets!$AO$3:$AR$18,
                        MATCH($C$9,Hulpsheets!$AN$3:$AN$18,0),
                        MATCH($C$6,Hulpsheets!$AO$3:$AR$3,0)
                    ),
                    ""
                ),
                IFERROR(
                    INDEX(Hulpsheets!$AH$3:$AK$18,
                        MATCH($C$9,Hulpsheets!$AG$3:$AG$18,0),
                        MATCH($C$6,Hulpsheets!$AH$3:$AK$3,0)
                    ),
                    ""
                )
            )
        )
    )
)</f>
        <v/>
      </c>
      <c r="N23" s="397">
        <f t="shared" si="2"/>
        <v>0</v>
      </c>
      <c r="O23" s="395" t="str">
        <f t="shared" si="7"/>
        <v/>
      </c>
      <c r="P23" s="86" t="str">
        <f t="shared" si="8"/>
        <v/>
      </c>
      <c r="R23" s="404"/>
      <c r="S23" s="403" t="str">
        <f t="shared" si="9"/>
        <v/>
      </c>
      <c r="T23" s="130" t="str">
        <f t="shared" si="10"/>
        <v/>
      </c>
      <c r="U23" s="70"/>
      <c r="V23" s="404"/>
      <c r="W23" s="70"/>
      <c r="X23" s="404"/>
      <c r="Z23" s="407" t="str">
        <f t="shared" si="11"/>
        <v/>
      </c>
      <c r="AA23" s="130" t="str">
        <f t="shared" si="3"/>
        <v/>
      </c>
      <c r="AB23" s="407" t="str">
        <f t="shared" si="4"/>
        <v/>
      </c>
      <c r="AC23" s="130" t="str">
        <f t="shared" si="5"/>
        <v/>
      </c>
      <c r="AD23" s="461"/>
    </row>
    <row r="24" spans="1:30" x14ac:dyDescent="0.2">
      <c r="A24" s="6"/>
      <c r="B24" s="98"/>
      <c r="C24" s="323" t="str">
        <f t="shared" si="0"/>
        <v/>
      </c>
      <c r="D24" s="20"/>
      <c r="E24" s="125"/>
      <c r="F24" s="34">
        <f>IFERROR(IF(C24="UNL",INDEX(Tabel_UNL,MATCH($E24,Hulpsheets!$P$3:$P$123,0),MATCH($D24,Hulpsheets!$P$3:$U$3,0)),IF(C24="NFU",INDEX(Tabel_NFU,MATCH($E24,Hulpsheets!$W$3:$W$99,0),MATCH($D24,Hulpsheets!$W$3:$AC$3,0)),IF(C24="Overig",0,0))),0)</f>
        <v>0</v>
      </c>
      <c r="G24" s="356"/>
      <c r="H24" s="128"/>
      <c r="I24" s="1">
        <f t="shared" si="6"/>
        <v>0</v>
      </c>
      <c r="J24" s="1">
        <f t="shared" si="12"/>
        <v>0</v>
      </c>
      <c r="K24" s="359"/>
      <c r="L24" s="429" t="s">
        <v>120</v>
      </c>
      <c r="M24" s="257" t="str">
        <f>IF(LEN($C$5)&lt;=1,
    "",
    IF(
        OR($C$5="Overige (zorg-)instellingen",$C$5="Onderneming"),
        IF(Basisgegevens!$C$5="Ja",
            IFERROR(
                INDEX(Hulpsheets!$AO$3:$AR$18,
                    MATCH($C$9,Hulpsheets!$AN$3:$AN$18,0),
                    MATCH($C$6,Hulpsheets!$AO$3:$AR$3,0)
                ),
                ""
            ),
            IFERROR(
                INDEX(Hulpsheets!$AH$3:$AK$18,
                    MATCH($C$9,Hulpsheets!$AG$3:$AG$18,0),
                    MATCH($C$6,Hulpsheets!$AH$3:$AK$3,0)
                ),
                ""
            )
        ),
        IF($L24="Niet-economische activiteit",
            100%,
            IF(Basisgegevens!$C$5="Ja",
                IFERROR(
                    INDEX(Hulpsheets!$AO$3:$AR$18,
                        MATCH($C$9,Hulpsheets!$AN$3:$AN$18,0),
                        MATCH($C$6,Hulpsheets!$AO$3:$AR$3,0)
                    ),
                    ""
                ),
                IFERROR(
                    INDEX(Hulpsheets!$AH$3:$AK$18,
                        MATCH($C$9,Hulpsheets!$AG$3:$AG$18,0),
                        MATCH($C$6,Hulpsheets!$AH$3:$AK$3,0)
                    ),
                    ""
                )
            )
        )
    )
)</f>
        <v/>
      </c>
      <c r="N24" s="397">
        <f t="shared" si="2"/>
        <v>0</v>
      </c>
      <c r="O24" s="395" t="str">
        <f t="shared" si="7"/>
        <v/>
      </c>
      <c r="P24" s="86" t="str">
        <f t="shared" si="8"/>
        <v/>
      </c>
      <c r="R24" s="404"/>
      <c r="S24" s="403" t="str">
        <f t="shared" si="9"/>
        <v/>
      </c>
      <c r="T24" s="130" t="str">
        <f t="shared" si="10"/>
        <v/>
      </c>
      <c r="U24" s="70"/>
      <c r="V24" s="404"/>
      <c r="W24" s="70"/>
      <c r="X24" s="404"/>
      <c r="Z24" s="407" t="str">
        <f t="shared" si="11"/>
        <v/>
      </c>
      <c r="AA24" s="130" t="str">
        <f t="shared" si="3"/>
        <v/>
      </c>
      <c r="AB24" s="407" t="str">
        <f t="shared" si="4"/>
        <v/>
      </c>
      <c r="AC24" s="130" t="str">
        <f t="shared" si="5"/>
        <v/>
      </c>
      <c r="AD24" s="461"/>
    </row>
    <row r="25" spans="1:30" x14ac:dyDescent="0.2">
      <c r="A25" s="6"/>
      <c r="B25" s="98"/>
      <c r="C25" s="323" t="str">
        <f t="shared" si="0"/>
        <v/>
      </c>
      <c r="D25" s="20"/>
      <c r="E25" s="125"/>
      <c r="F25" s="34">
        <f>IFERROR(IF(C25="UNL",INDEX(Tabel_UNL,MATCH($E25,Hulpsheets!$P$3:$P$123,0),MATCH($D25,Hulpsheets!$P$3:$U$3,0)),IF(C25="NFU",INDEX(Tabel_NFU,MATCH($E25,Hulpsheets!$W$3:$W$99,0),MATCH($D25,Hulpsheets!$W$3:$AC$3,0)),IF(C25="Overig",0,0))),0)</f>
        <v>0</v>
      </c>
      <c r="G25" s="356"/>
      <c r="H25" s="128"/>
      <c r="I25" s="1">
        <f t="shared" si="6"/>
        <v>0</v>
      </c>
      <c r="J25" s="1">
        <f t="shared" si="12"/>
        <v>0</v>
      </c>
      <c r="K25" s="359"/>
      <c r="L25" s="429" t="s">
        <v>120</v>
      </c>
      <c r="M25" s="257" t="str">
        <f>IF(LEN($C$5)&lt;=1,
    "",
    IF(
        OR($C$5="Overige (zorg-)instellingen",$C$5="Onderneming"),
        IF(Basisgegevens!$C$5="Ja",
            IFERROR(
                INDEX(Hulpsheets!$AO$3:$AR$18,
                    MATCH($C$9,Hulpsheets!$AN$3:$AN$18,0),
                    MATCH($C$6,Hulpsheets!$AO$3:$AR$3,0)
                ),
                ""
            ),
            IFERROR(
                INDEX(Hulpsheets!$AH$3:$AK$18,
                    MATCH($C$9,Hulpsheets!$AG$3:$AG$18,0),
                    MATCH($C$6,Hulpsheets!$AH$3:$AK$3,0)
                ),
                ""
            )
        ),
        IF($L25="Niet-economische activiteit",
            100%,
            IF(Basisgegevens!$C$5="Ja",
                IFERROR(
                    INDEX(Hulpsheets!$AO$3:$AR$18,
                        MATCH($C$9,Hulpsheets!$AN$3:$AN$18,0),
                        MATCH($C$6,Hulpsheets!$AO$3:$AR$3,0)
                    ),
                    ""
                ),
                IFERROR(
                    INDEX(Hulpsheets!$AH$3:$AK$18,
                        MATCH($C$9,Hulpsheets!$AG$3:$AG$18,0),
                        MATCH($C$6,Hulpsheets!$AH$3:$AK$3,0)
                    ),
                    ""
                )
            )
        )
    )
)</f>
        <v/>
      </c>
      <c r="N25" s="397">
        <f t="shared" si="2"/>
        <v>0</v>
      </c>
      <c r="O25" s="395" t="str">
        <f t="shared" si="7"/>
        <v/>
      </c>
      <c r="P25" s="86" t="str">
        <f t="shared" si="8"/>
        <v/>
      </c>
      <c r="R25" s="404"/>
      <c r="S25" s="403" t="str">
        <f t="shared" si="9"/>
        <v/>
      </c>
      <c r="T25" s="130" t="str">
        <f t="shared" si="10"/>
        <v/>
      </c>
      <c r="U25" s="70"/>
      <c r="V25" s="404"/>
      <c r="W25" s="70"/>
      <c r="X25" s="404"/>
      <c r="Z25" s="407" t="str">
        <f t="shared" si="11"/>
        <v/>
      </c>
      <c r="AA25" s="130" t="str">
        <f t="shared" si="3"/>
        <v/>
      </c>
      <c r="AB25" s="407" t="str">
        <f t="shared" si="4"/>
        <v/>
      </c>
      <c r="AC25" s="130" t="str">
        <f t="shared" si="5"/>
        <v/>
      </c>
      <c r="AD25" s="461"/>
    </row>
    <row r="26" spans="1:30" x14ac:dyDescent="0.2">
      <c r="A26" s="6"/>
      <c r="B26" s="98"/>
      <c r="C26" s="323" t="str">
        <f t="shared" si="0"/>
        <v/>
      </c>
      <c r="D26" s="20"/>
      <c r="E26" s="125"/>
      <c r="F26" s="34">
        <f>IFERROR(IF(C26="UNL",INDEX(Tabel_UNL,MATCH($E26,Hulpsheets!$P$3:$P$123,0),MATCH($D26,Hulpsheets!$P$3:$U$3,0)),IF(C26="NFU",INDEX(Tabel_NFU,MATCH($E26,Hulpsheets!$W$3:$W$99,0),MATCH($D26,Hulpsheets!$W$3:$AC$3,0)),IF(C26="Overig",0,0))),0)</f>
        <v>0</v>
      </c>
      <c r="G26" s="356"/>
      <c r="H26" s="128"/>
      <c r="I26" s="1">
        <f t="shared" si="6"/>
        <v>0</v>
      </c>
      <c r="J26" s="1">
        <f t="shared" si="12"/>
        <v>0</v>
      </c>
      <c r="K26" s="359"/>
      <c r="L26" s="429" t="s">
        <v>120</v>
      </c>
      <c r="M26" s="257" t="str">
        <f>IF(LEN($C$5)&lt;=1,
    "",
    IF(
        OR($C$5="Overige (zorg-)instellingen",$C$5="Onderneming"),
        IF(Basisgegevens!$C$5="Ja",
            IFERROR(
                INDEX(Hulpsheets!$AO$3:$AR$18,
                    MATCH($C$9,Hulpsheets!$AN$3:$AN$18,0),
                    MATCH($C$6,Hulpsheets!$AO$3:$AR$3,0)
                ),
                ""
            ),
            IFERROR(
                INDEX(Hulpsheets!$AH$3:$AK$18,
                    MATCH($C$9,Hulpsheets!$AG$3:$AG$18,0),
                    MATCH($C$6,Hulpsheets!$AH$3:$AK$3,0)
                ),
                ""
            )
        ),
        IF($L26="Niet-economische activiteit",
            100%,
            IF(Basisgegevens!$C$5="Ja",
                IFERROR(
                    INDEX(Hulpsheets!$AO$3:$AR$18,
                        MATCH($C$9,Hulpsheets!$AN$3:$AN$18,0),
                        MATCH($C$6,Hulpsheets!$AO$3:$AR$3,0)
                    ),
                    ""
                ),
                IFERROR(
                    INDEX(Hulpsheets!$AH$3:$AK$18,
                        MATCH($C$9,Hulpsheets!$AG$3:$AG$18,0),
                        MATCH($C$6,Hulpsheets!$AH$3:$AK$3,0)
                    ),
                    ""
                )
            )
        )
    )
)</f>
        <v/>
      </c>
      <c r="N26" s="397">
        <f t="shared" si="2"/>
        <v>0</v>
      </c>
      <c r="O26" s="395" t="str">
        <f t="shared" si="7"/>
        <v/>
      </c>
      <c r="P26" s="86" t="str">
        <f t="shared" si="8"/>
        <v/>
      </c>
      <c r="R26" s="404"/>
      <c r="S26" s="403" t="str">
        <f t="shared" si="9"/>
        <v/>
      </c>
      <c r="T26" s="130" t="str">
        <f t="shared" si="10"/>
        <v/>
      </c>
      <c r="U26" s="70"/>
      <c r="V26" s="404"/>
      <c r="W26" s="70"/>
      <c r="X26" s="404"/>
      <c r="Z26" s="407" t="str">
        <f t="shared" si="11"/>
        <v/>
      </c>
      <c r="AA26" s="130" t="str">
        <f t="shared" si="3"/>
        <v/>
      </c>
      <c r="AB26" s="407" t="str">
        <f t="shared" si="4"/>
        <v/>
      </c>
      <c r="AC26" s="130" t="str">
        <f t="shared" si="5"/>
        <v/>
      </c>
      <c r="AD26" s="461"/>
    </row>
    <row r="27" spans="1:30" ht="13.5" thickBot="1" x14ac:dyDescent="0.25">
      <c r="A27" s="6"/>
      <c r="B27" s="98"/>
      <c r="C27" s="323" t="str">
        <f t="shared" si="0"/>
        <v/>
      </c>
      <c r="D27" s="20"/>
      <c r="E27" s="125"/>
      <c r="F27" s="34">
        <f>IFERROR(IF(C27="UNL",INDEX(Tabel_UNL,MATCH($E27,Hulpsheets!$P$3:$P$123,0),MATCH($D27,Hulpsheets!$P$3:$U$3,0)),IF(C27="NFU",INDEX(Tabel_NFU,MATCH($E27,Hulpsheets!$W$3:$W$99,0),MATCH($D27,Hulpsheets!$W$3:$AC$3,0)),IF(C27="Overig",0,0))),0)</f>
        <v>0</v>
      </c>
      <c r="G27" s="356"/>
      <c r="H27" s="128"/>
      <c r="I27" s="1">
        <f t="shared" si="6"/>
        <v>0</v>
      </c>
      <c r="J27" s="1">
        <f t="shared" si="12"/>
        <v>0</v>
      </c>
      <c r="K27" s="359"/>
      <c r="L27" s="429" t="s">
        <v>120</v>
      </c>
      <c r="M27" s="257" t="str">
        <f>IF(LEN($C$5)&lt;=1,
    "",
    IF(
        OR($C$5="Overige (zorg-)instellingen",$C$5="Onderneming"),
        IF(Basisgegevens!$C$5="Ja",
            IFERROR(
                INDEX(Hulpsheets!$AO$3:$AR$18,
                    MATCH($C$9,Hulpsheets!$AN$3:$AN$18,0),
                    MATCH($C$6,Hulpsheets!$AO$3:$AR$3,0)
                ),
                ""
            ),
            IFERROR(
                INDEX(Hulpsheets!$AH$3:$AK$18,
                    MATCH($C$9,Hulpsheets!$AG$3:$AG$18,0),
                    MATCH($C$6,Hulpsheets!$AH$3:$AK$3,0)
                ),
                ""
            )
        ),
        IF($L27="Niet-economische activiteit",
            100%,
            IF(Basisgegevens!$C$5="Ja",
                IFERROR(
                    INDEX(Hulpsheets!$AO$3:$AR$18,
                        MATCH($C$9,Hulpsheets!$AN$3:$AN$18,0),
                        MATCH($C$6,Hulpsheets!$AO$3:$AR$3,0)
                    ),
                    ""
                ),
                IFERROR(
                    INDEX(Hulpsheets!$AH$3:$AK$18,
                        MATCH($C$9,Hulpsheets!$AG$3:$AG$18,0),
                        MATCH($C$6,Hulpsheets!$AH$3:$AK$3,0)
                    ),
                    ""
                )
            )
        )
    )
)</f>
        <v/>
      </c>
      <c r="N27" s="397">
        <f t="shared" si="2"/>
        <v>0</v>
      </c>
      <c r="O27" s="395" t="str">
        <f t="shared" si="7"/>
        <v/>
      </c>
      <c r="P27" s="86" t="str">
        <f t="shared" si="8"/>
        <v/>
      </c>
      <c r="R27" s="404"/>
      <c r="S27" s="403" t="str">
        <f t="shared" si="9"/>
        <v/>
      </c>
      <c r="T27" s="130" t="str">
        <f t="shared" si="10"/>
        <v/>
      </c>
      <c r="U27" s="70"/>
      <c r="V27" s="404"/>
      <c r="W27" s="70"/>
      <c r="X27" s="404"/>
      <c r="Z27" s="407" t="str">
        <f t="shared" si="11"/>
        <v/>
      </c>
      <c r="AA27" s="130" t="str">
        <f t="shared" si="3"/>
        <v/>
      </c>
      <c r="AB27" s="407" t="str">
        <f t="shared" si="4"/>
        <v/>
      </c>
      <c r="AC27" s="130" t="str">
        <f t="shared" si="5"/>
        <v/>
      </c>
      <c r="AD27" s="461"/>
    </row>
    <row r="28" spans="1:30" ht="13.5" hidden="1" outlineLevel="1" thickBot="1" x14ac:dyDescent="0.25">
      <c r="A28" s="6"/>
      <c r="B28" s="98"/>
      <c r="C28" s="323" t="str">
        <f t="shared" si="0"/>
        <v/>
      </c>
      <c r="D28" s="20"/>
      <c r="E28" s="125"/>
      <c r="F28" s="34">
        <f>IFERROR(IF(C28="UNL",INDEX(Tabel_UNL,MATCH($E28,Hulpsheets!$P$3:$P$123,0),MATCH($D28,Hulpsheets!$P$3:$U$3,0)),IF(C28="NFU",INDEX(Tabel_NFU,MATCH($E28,Hulpsheets!$W$3:$W$99,0),MATCH($D28,Hulpsheets!$W$3:$AC$3,0)),IF(C28="Overig",0,0))),0)</f>
        <v>0</v>
      </c>
      <c r="G28" s="356"/>
      <c r="H28" s="128"/>
      <c r="I28" s="1">
        <f t="shared" si="6"/>
        <v>0</v>
      </c>
      <c r="J28" s="1">
        <f t="shared" si="12"/>
        <v>0</v>
      </c>
      <c r="K28" s="359"/>
      <c r="L28" s="429" t="s">
        <v>120</v>
      </c>
      <c r="M28" s="257" t="str">
        <f>IF(LEN($C$5)&lt;=1,
    "",
    IF(
        OR($C$5="Overige (zorg-)instellingen",$C$5="Onderneming"),
        IF(Basisgegevens!$C$5="Ja",
            IFERROR(
                INDEX(Hulpsheets!$AO$3:$AR$18,
                    MATCH($C$9,Hulpsheets!$AN$3:$AN$18,0),
                    MATCH($C$6,Hulpsheets!$AO$3:$AR$3,0)
                ),
                ""
            ),
            IFERROR(
                INDEX(Hulpsheets!$AH$3:$AK$18,
                    MATCH($C$9,Hulpsheets!$AG$3:$AG$18,0),
                    MATCH($C$6,Hulpsheets!$AH$3:$AK$3,0)
                ),
                ""
            )
        ),
        IF($L28="Niet-economische activiteit",
            100%,
            IF(Basisgegevens!$C$5="Ja",
                IFERROR(
                    INDEX(Hulpsheets!$AO$3:$AR$18,
                        MATCH($C$9,Hulpsheets!$AN$3:$AN$18,0),
                        MATCH($C$6,Hulpsheets!$AO$3:$AR$3,0)
                    ),
                    ""
                ),
                IFERROR(
                    INDEX(Hulpsheets!$AH$3:$AK$18,
                        MATCH($C$9,Hulpsheets!$AG$3:$AG$18,0),
                        MATCH($C$6,Hulpsheets!$AH$3:$AK$3,0)
                    ),
                    ""
                )
            )
        )
    )
)</f>
        <v/>
      </c>
      <c r="N28" s="397">
        <f t="shared" si="2"/>
        <v>0</v>
      </c>
      <c r="O28" s="77" t="str">
        <f t="shared" si="7"/>
        <v/>
      </c>
      <c r="P28" s="86" t="str">
        <f t="shared" si="8"/>
        <v/>
      </c>
      <c r="R28" s="404"/>
      <c r="S28" s="403" t="str">
        <f t="shared" si="9"/>
        <v/>
      </c>
      <c r="T28" s="130" t="str">
        <f t="shared" si="10"/>
        <v/>
      </c>
      <c r="U28" s="70"/>
      <c r="V28" s="404"/>
      <c r="W28" s="70"/>
      <c r="X28" s="404"/>
      <c r="Z28" s="407" t="str">
        <f t="shared" si="11"/>
        <v/>
      </c>
      <c r="AA28" s="130" t="str">
        <f t="shared" si="3"/>
        <v/>
      </c>
      <c r="AB28" s="407" t="str">
        <f t="shared" si="4"/>
        <v/>
      </c>
      <c r="AC28" s="130" t="str">
        <f t="shared" si="5"/>
        <v/>
      </c>
      <c r="AD28" s="461"/>
    </row>
    <row r="29" spans="1:30" ht="13.5" hidden="1" outlineLevel="1" thickBot="1" x14ac:dyDescent="0.25">
      <c r="A29" s="6"/>
      <c r="B29" s="98"/>
      <c r="C29" s="323" t="str">
        <f t="shared" si="0"/>
        <v/>
      </c>
      <c r="D29" s="20"/>
      <c r="E29" s="125"/>
      <c r="F29" s="34">
        <f>IFERROR(IF(C29="UNL",INDEX(Tabel_UNL,MATCH($E29,Hulpsheets!$P$3:$P$123,0),MATCH($D29,Hulpsheets!$P$3:$U$3,0)),IF(C29="NFU",INDEX(Tabel_NFU,MATCH($E29,Hulpsheets!$W$3:$W$99,0),MATCH($D29,Hulpsheets!$W$3:$AC$3,0)),IF(C29="Overig",0,0))),0)</f>
        <v>0</v>
      </c>
      <c r="G29" s="356"/>
      <c r="H29" s="128"/>
      <c r="I29" s="1">
        <f t="shared" si="6"/>
        <v>0</v>
      </c>
      <c r="J29" s="1">
        <f t="shared" si="12"/>
        <v>0</v>
      </c>
      <c r="K29" s="359"/>
      <c r="L29" s="429" t="s">
        <v>120</v>
      </c>
      <c r="M29" s="257" t="str">
        <f>IF(LEN($C$5)&lt;=1,
    "",
    IF(
        OR($C$5="Overige (zorg-)instellingen",$C$5="Onderneming"),
        IF(Basisgegevens!$C$5="Ja",
            IFERROR(
                INDEX(Hulpsheets!$AO$3:$AR$18,
                    MATCH($C$9,Hulpsheets!$AN$3:$AN$18,0),
                    MATCH($C$6,Hulpsheets!$AO$3:$AR$3,0)
                ),
                ""
            ),
            IFERROR(
                INDEX(Hulpsheets!$AH$3:$AK$18,
                    MATCH($C$9,Hulpsheets!$AG$3:$AG$18,0),
                    MATCH($C$6,Hulpsheets!$AH$3:$AK$3,0)
                ),
                ""
            )
        ),
        IF($L29="Niet-economische activiteit",
            100%,
            IF(Basisgegevens!$C$5="Ja",
                IFERROR(
                    INDEX(Hulpsheets!$AO$3:$AR$18,
                        MATCH($C$9,Hulpsheets!$AN$3:$AN$18,0),
                        MATCH($C$6,Hulpsheets!$AO$3:$AR$3,0)
                    ),
                    ""
                ),
                IFERROR(
                    INDEX(Hulpsheets!$AH$3:$AK$18,
                        MATCH($C$9,Hulpsheets!$AG$3:$AG$18,0),
                        MATCH($C$6,Hulpsheets!$AH$3:$AK$3,0)
                    ),
                    ""
                )
            )
        )
    )
)</f>
        <v/>
      </c>
      <c r="N29" s="397">
        <f t="shared" si="2"/>
        <v>0</v>
      </c>
      <c r="O29" s="77" t="str">
        <f t="shared" si="7"/>
        <v/>
      </c>
      <c r="P29" s="86" t="str">
        <f t="shared" si="8"/>
        <v/>
      </c>
      <c r="R29" s="404"/>
      <c r="S29" s="403" t="str">
        <f t="shared" si="9"/>
        <v/>
      </c>
      <c r="T29" s="130" t="str">
        <f t="shared" si="10"/>
        <v/>
      </c>
      <c r="U29" s="70"/>
      <c r="V29" s="404"/>
      <c r="W29" s="70"/>
      <c r="X29" s="404"/>
      <c r="Z29" s="407" t="str">
        <f t="shared" si="11"/>
        <v/>
      </c>
      <c r="AA29" s="130" t="str">
        <f t="shared" si="3"/>
        <v/>
      </c>
      <c r="AB29" s="407" t="str">
        <f t="shared" si="4"/>
        <v/>
      </c>
      <c r="AC29" s="130" t="str">
        <f t="shared" si="5"/>
        <v/>
      </c>
      <c r="AD29" s="461"/>
    </row>
    <row r="30" spans="1:30" ht="13.5" hidden="1" outlineLevel="1" thickBot="1" x14ac:dyDescent="0.25">
      <c r="A30" s="6"/>
      <c r="B30" s="98"/>
      <c r="C30" s="323" t="str">
        <f t="shared" si="0"/>
        <v/>
      </c>
      <c r="D30" s="20"/>
      <c r="E30" s="125"/>
      <c r="F30" s="34">
        <f>IFERROR(IF(C30="UNL",INDEX(Tabel_UNL,MATCH($E30,Hulpsheets!$P$3:$P$123,0),MATCH($D30,Hulpsheets!$P$3:$U$3,0)),IF(C30="NFU",INDEX(Tabel_NFU,MATCH($E30,Hulpsheets!$W$3:$W$99,0),MATCH($D30,Hulpsheets!$W$3:$AC$3,0)),IF(C30="Overig",0,0))),0)</f>
        <v>0</v>
      </c>
      <c r="G30" s="356"/>
      <c r="H30" s="128"/>
      <c r="I30" s="1">
        <f t="shared" si="6"/>
        <v>0</v>
      </c>
      <c r="J30" s="1">
        <f t="shared" si="12"/>
        <v>0</v>
      </c>
      <c r="K30" s="359"/>
      <c r="L30" s="429" t="s">
        <v>120</v>
      </c>
      <c r="M30" s="257" t="str">
        <f>IF(LEN($C$5)&lt;=1,
    "",
    IF(
        OR($C$5="Overige (zorg-)instellingen",$C$5="Onderneming"),
        IF(Basisgegevens!$C$5="Ja",
            IFERROR(
                INDEX(Hulpsheets!$AO$3:$AR$18,
                    MATCH($C$9,Hulpsheets!$AN$3:$AN$18,0),
                    MATCH($C$6,Hulpsheets!$AO$3:$AR$3,0)
                ),
                ""
            ),
            IFERROR(
                INDEX(Hulpsheets!$AH$3:$AK$18,
                    MATCH($C$9,Hulpsheets!$AG$3:$AG$18,0),
                    MATCH($C$6,Hulpsheets!$AH$3:$AK$3,0)
                ),
                ""
            )
        ),
        IF($L30="Niet-economische activiteit",
            100%,
            IF(Basisgegevens!$C$5="Ja",
                IFERROR(
                    INDEX(Hulpsheets!$AO$3:$AR$18,
                        MATCH($C$9,Hulpsheets!$AN$3:$AN$18,0),
                        MATCH($C$6,Hulpsheets!$AO$3:$AR$3,0)
                    ),
                    ""
                ),
                IFERROR(
                    INDEX(Hulpsheets!$AH$3:$AK$18,
                        MATCH($C$9,Hulpsheets!$AG$3:$AG$18,0),
                        MATCH($C$6,Hulpsheets!$AH$3:$AK$3,0)
                    ),
                    ""
                )
            )
        )
    )
)</f>
        <v/>
      </c>
      <c r="N30" s="397">
        <f t="shared" si="2"/>
        <v>0</v>
      </c>
      <c r="O30" s="77" t="str">
        <f t="shared" si="7"/>
        <v/>
      </c>
      <c r="P30" s="86" t="str">
        <f t="shared" si="8"/>
        <v/>
      </c>
      <c r="R30" s="404"/>
      <c r="S30" s="403" t="str">
        <f t="shared" si="9"/>
        <v/>
      </c>
      <c r="T30" s="130" t="str">
        <f t="shared" si="10"/>
        <v/>
      </c>
      <c r="U30" s="70"/>
      <c r="V30" s="404"/>
      <c r="W30" s="70"/>
      <c r="X30" s="404"/>
      <c r="Z30" s="407" t="str">
        <f t="shared" si="11"/>
        <v/>
      </c>
      <c r="AA30" s="130" t="str">
        <f t="shared" si="3"/>
        <v/>
      </c>
      <c r="AB30" s="407" t="str">
        <f t="shared" si="4"/>
        <v/>
      </c>
      <c r="AC30" s="130" t="str">
        <f t="shared" si="5"/>
        <v/>
      </c>
      <c r="AD30" s="461"/>
    </row>
    <row r="31" spans="1:30" ht="13.5" hidden="1" outlineLevel="1" thickBot="1" x14ac:dyDescent="0.25">
      <c r="A31" s="6"/>
      <c r="B31" s="98"/>
      <c r="C31" s="323" t="str">
        <f t="shared" si="0"/>
        <v/>
      </c>
      <c r="D31" s="20"/>
      <c r="E31" s="125"/>
      <c r="F31" s="34">
        <f>IFERROR(IF(C31="UNL",INDEX(Tabel_UNL,MATCH($E31,Hulpsheets!$P$3:$P$123,0),MATCH($D31,Hulpsheets!$P$3:$U$3,0)),IF(C31="NFU",INDEX(Tabel_NFU,MATCH($E31,Hulpsheets!$W$3:$W$99,0),MATCH($D31,Hulpsheets!$W$3:$AC$3,0)),IF(C31="Overig",0,0))),0)</f>
        <v>0</v>
      </c>
      <c r="G31" s="356"/>
      <c r="H31" s="128"/>
      <c r="I31" s="1">
        <f t="shared" si="6"/>
        <v>0</v>
      </c>
      <c r="J31" s="1">
        <f t="shared" si="12"/>
        <v>0</v>
      </c>
      <c r="K31" s="359"/>
      <c r="L31" s="429" t="s">
        <v>120</v>
      </c>
      <c r="M31" s="257" t="str">
        <f>IF(LEN($C$5)&lt;=1,
    "",
    IF(
        OR($C$5="Overige (zorg-)instellingen",$C$5="Onderneming"),
        IF(Basisgegevens!$C$5="Ja",
            IFERROR(
                INDEX(Hulpsheets!$AO$3:$AR$18,
                    MATCH($C$9,Hulpsheets!$AN$3:$AN$18,0),
                    MATCH($C$6,Hulpsheets!$AO$3:$AR$3,0)
                ),
                ""
            ),
            IFERROR(
                INDEX(Hulpsheets!$AH$3:$AK$18,
                    MATCH($C$9,Hulpsheets!$AG$3:$AG$18,0),
                    MATCH($C$6,Hulpsheets!$AH$3:$AK$3,0)
                ),
                ""
            )
        ),
        IF($L31="Niet-economische activiteit",
            100%,
            IF(Basisgegevens!$C$5="Ja",
                IFERROR(
                    INDEX(Hulpsheets!$AO$3:$AR$18,
                        MATCH($C$9,Hulpsheets!$AN$3:$AN$18,0),
                        MATCH($C$6,Hulpsheets!$AO$3:$AR$3,0)
                    ),
                    ""
                ),
                IFERROR(
                    INDEX(Hulpsheets!$AH$3:$AK$18,
                        MATCH($C$9,Hulpsheets!$AG$3:$AG$18,0),
                        MATCH($C$6,Hulpsheets!$AH$3:$AK$3,0)
                    ),
                    ""
                )
            )
        )
    )
)</f>
        <v/>
      </c>
      <c r="N31" s="397">
        <f t="shared" si="2"/>
        <v>0</v>
      </c>
      <c r="O31" s="77" t="str">
        <f t="shared" si="7"/>
        <v/>
      </c>
      <c r="P31" s="86" t="str">
        <f t="shared" si="8"/>
        <v/>
      </c>
      <c r="R31" s="404"/>
      <c r="S31" s="403" t="str">
        <f t="shared" si="9"/>
        <v/>
      </c>
      <c r="T31" s="130" t="str">
        <f t="shared" si="10"/>
        <v/>
      </c>
      <c r="U31" s="70"/>
      <c r="V31" s="404"/>
      <c r="W31" s="70"/>
      <c r="X31" s="404"/>
      <c r="Z31" s="407" t="str">
        <f t="shared" si="11"/>
        <v/>
      </c>
      <c r="AA31" s="130" t="str">
        <f t="shared" si="3"/>
        <v/>
      </c>
      <c r="AB31" s="407" t="str">
        <f t="shared" si="4"/>
        <v/>
      </c>
      <c r="AC31" s="130" t="str">
        <f t="shared" si="5"/>
        <v/>
      </c>
      <c r="AD31" s="461"/>
    </row>
    <row r="32" spans="1:30" ht="13.5" hidden="1" outlineLevel="1" thickBot="1" x14ac:dyDescent="0.25">
      <c r="A32" s="6"/>
      <c r="B32" s="98"/>
      <c r="C32" s="323" t="str">
        <f t="shared" si="0"/>
        <v/>
      </c>
      <c r="D32" s="20"/>
      <c r="E32" s="125"/>
      <c r="F32" s="34">
        <f>IFERROR(IF(C32="UNL",INDEX(Tabel_UNL,MATCH($E32,Hulpsheets!$P$3:$P$123,0),MATCH($D32,Hulpsheets!$P$3:$U$3,0)),IF(C32="NFU",INDEX(Tabel_NFU,MATCH($E32,Hulpsheets!$W$3:$W$99,0),MATCH($D32,Hulpsheets!$W$3:$AC$3,0)),IF(C32="Overig",0,0))),0)</f>
        <v>0</v>
      </c>
      <c r="G32" s="356"/>
      <c r="H32" s="128"/>
      <c r="I32" s="1">
        <f t="shared" si="6"/>
        <v>0</v>
      </c>
      <c r="J32" s="1">
        <f t="shared" si="12"/>
        <v>0</v>
      </c>
      <c r="K32" s="359"/>
      <c r="L32" s="429" t="s">
        <v>120</v>
      </c>
      <c r="M32" s="257" t="str">
        <f>IF(LEN($C$5)&lt;=1,
    "",
    IF(
        OR($C$5="Overige (zorg-)instellingen",$C$5="Onderneming"),
        IF(Basisgegevens!$C$5="Ja",
            IFERROR(
                INDEX(Hulpsheets!$AO$3:$AR$18,
                    MATCH($C$9,Hulpsheets!$AN$3:$AN$18,0),
                    MATCH($C$6,Hulpsheets!$AO$3:$AR$3,0)
                ),
                ""
            ),
            IFERROR(
                INDEX(Hulpsheets!$AH$3:$AK$18,
                    MATCH($C$9,Hulpsheets!$AG$3:$AG$18,0),
                    MATCH($C$6,Hulpsheets!$AH$3:$AK$3,0)
                ),
                ""
            )
        ),
        IF($L32="Niet-economische activiteit",
            100%,
            IF(Basisgegevens!$C$5="Ja",
                IFERROR(
                    INDEX(Hulpsheets!$AO$3:$AR$18,
                        MATCH($C$9,Hulpsheets!$AN$3:$AN$18,0),
                        MATCH($C$6,Hulpsheets!$AO$3:$AR$3,0)
                    ),
                    ""
                ),
                IFERROR(
                    INDEX(Hulpsheets!$AH$3:$AK$18,
                        MATCH($C$9,Hulpsheets!$AG$3:$AG$18,0),
                        MATCH($C$6,Hulpsheets!$AH$3:$AK$3,0)
                    ),
                    ""
                )
            )
        )
    )
)</f>
        <v/>
      </c>
      <c r="N32" s="397">
        <f t="shared" si="2"/>
        <v>0</v>
      </c>
      <c r="O32" s="77" t="str">
        <f t="shared" si="7"/>
        <v/>
      </c>
      <c r="P32" s="86" t="str">
        <f t="shared" si="8"/>
        <v/>
      </c>
      <c r="R32" s="404"/>
      <c r="S32" s="403" t="str">
        <f t="shared" si="9"/>
        <v/>
      </c>
      <c r="T32" s="130" t="str">
        <f t="shared" si="10"/>
        <v/>
      </c>
      <c r="U32" s="70"/>
      <c r="V32" s="404"/>
      <c r="W32" s="70"/>
      <c r="X32" s="404"/>
      <c r="Z32" s="407" t="str">
        <f t="shared" si="11"/>
        <v/>
      </c>
      <c r="AA32" s="130" t="str">
        <f t="shared" si="3"/>
        <v/>
      </c>
      <c r="AB32" s="407" t="str">
        <f t="shared" si="4"/>
        <v/>
      </c>
      <c r="AC32" s="130" t="str">
        <f t="shared" si="5"/>
        <v/>
      </c>
      <c r="AD32" s="461"/>
    </row>
    <row r="33" spans="1:30" ht="13.5" hidden="1" outlineLevel="1" thickBot="1" x14ac:dyDescent="0.25">
      <c r="A33" s="6"/>
      <c r="B33" s="98"/>
      <c r="C33" s="323" t="str">
        <f t="shared" si="0"/>
        <v/>
      </c>
      <c r="D33" s="20"/>
      <c r="E33" s="125"/>
      <c r="F33" s="34">
        <f>IFERROR(IF(C33="UNL",INDEX(Tabel_UNL,MATCH($E33,Hulpsheets!$P$3:$P$123,0),MATCH($D33,Hulpsheets!$P$3:$U$3,0)),IF(C33="NFU",INDEX(Tabel_NFU,MATCH($E33,Hulpsheets!$W$3:$W$99,0),MATCH($D33,Hulpsheets!$W$3:$AC$3,0)),IF(C33="Overig",0,0))),0)</f>
        <v>0</v>
      </c>
      <c r="G33" s="356"/>
      <c r="H33" s="128"/>
      <c r="I33" s="1">
        <f t="shared" si="6"/>
        <v>0</v>
      </c>
      <c r="J33" s="1">
        <f t="shared" si="12"/>
        <v>0</v>
      </c>
      <c r="K33" s="359"/>
      <c r="L33" s="429" t="s">
        <v>120</v>
      </c>
      <c r="M33" s="257" t="str">
        <f>IF(LEN($C$5)&lt;=1,
    "",
    IF(
        OR($C$5="Overige (zorg-)instellingen",$C$5="Onderneming"),
        IF(Basisgegevens!$C$5="Ja",
            IFERROR(
                INDEX(Hulpsheets!$AO$3:$AR$18,
                    MATCH($C$9,Hulpsheets!$AN$3:$AN$18,0),
                    MATCH($C$6,Hulpsheets!$AO$3:$AR$3,0)
                ),
                ""
            ),
            IFERROR(
                INDEX(Hulpsheets!$AH$3:$AK$18,
                    MATCH($C$9,Hulpsheets!$AG$3:$AG$18,0),
                    MATCH($C$6,Hulpsheets!$AH$3:$AK$3,0)
                ),
                ""
            )
        ),
        IF($L33="Niet-economische activiteit",
            100%,
            IF(Basisgegevens!$C$5="Ja",
                IFERROR(
                    INDEX(Hulpsheets!$AO$3:$AR$18,
                        MATCH($C$9,Hulpsheets!$AN$3:$AN$18,0),
                        MATCH($C$6,Hulpsheets!$AO$3:$AR$3,0)
                    ),
                    ""
                ),
                IFERROR(
                    INDEX(Hulpsheets!$AH$3:$AK$18,
                        MATCH($C$9,Hulpsheets!$AG$3:$AG$18,0),
                        MATCH($C$6,Hulpsheets!$AH$3:$AK$3,0)
                    ),
                    ""
                )
            )
        )
    )
)</f>
        <v/>
      </c>
      <c r="N33" s="397">
        <f t="shared" si="2"/>
        <v>0</v>
      </c>
      <c r="O33" s="77" t="str">
        <f t="shared" si="7"/>
        <v/>
      </c>
      <c r="P33" s="86" t="str">
        <f t="shared" si="8"/>
        <v/>
      </c>
      <c r="R33" s="404"/>
      <c r="S33" s="403" t="str">
        <f t="shared" si="9"/>
        <v/>
      </c>
      <c r="T33" s="130" t="str">
        <f t="shared" si="10"/>
        <v/>
      </c>
      <c r="U33" s="70"/>
      <c r="V33" s="404"/>
      <c r="W33" s="70"/>
      <c r="X33" s="404"/>
      <c r="Z33" s="407" t="str">
        <f t="shared" si="11"/>
        <v/>
      </c>
      <c r="AA33" s="130" t="str">
        <f t="shared" si="3"/>
        <v/>
      </c>
      <c r="AB33" s="407" t="str">
        <f t="shared" si="4"/>
        <v/>
      </c>
      <c r="AC33" s="130" t="str">
        <f t="shared" si="5"/>
        <v/>
      </c>
      <c r="AD33" s="461"/>
    </row>
    <row r="34" spans="1:30" ht="13.5" hidden="1" outlineLevel="1" thickBot="1" x14ac:dyDescent="0.25">
      <c r="A34" s="6"/>
      <c r="B34" s="98"/>
      <c r="C34" s="323" t="str">
        <f t="shared" si="0"/>
        <v/>
      </c>
      <c r="D34" s="20"/>
      <c r="E34" s="125"/>
      <c r="F34" s="34">
        <f>IFERROR(IF(C34="UNL",INDEX(Tabel_UNL,MATCH($E34,Hulpsheets!$P$3:$P$123,0),MATCH($D34,Hulpsheets!$P$3:$U$3,0)),IF(C34="NFU",INDEX(Tabel_NFU,MATCH($E34,Hulpsheets!$W$3:$W$99,0),MATCH($D34,Hulpsheets!$W$3:$AC$3,0)),IF(C34="Overig",0,0))),0)</f>
        <v>0</v>
      </c>
      <c r="G34" s="356"/>
      <c r="H34" s="128"/>
      <c r="I34" s="1">
        <f t="shared" si="6"/>
        <v>0</v>
      </c>
      <c r="J34" s="1">
        <f t="shared" si="12"/>
        <v>0</v>
      </c>
      <c r="K34" s="359"/>
      <c r="L34" s="429" t="s">
        <v>120</v>
      </c>
      <c r="M34" s="257" t="str">
        <f>IF(LEN($C$5)&lt;=1,
    "",
    IF(
        OR($C$5="Overige (zorg-)instellingen",$C$5="Onderneming"),
        IF(Basisgegevens!$C$5="Ja",
            IFERROR(
                INDEX(Hulpsheets!$AO$3:$AR$18,
                    MATCH($C$9,Hulpsheets!$AN$3:$AN$18,0),
                    MATCH($C$6,Hulpsheets!$AO$3:$AR$3,0)
                ),
                ""
            ),
            IFERROR(
                INDEX(Hulpsheets!$AH$3:$AK$18,
                    MATCH($C$9,Hulpsheets!$AG$3:$AG$18,0),
                    MATCH($C$6,Hulpsheets!$AH$3:$AK$3,0)
                ),
                ""
            )
        ),
        IF($L34="Niet-economische activiteit",
            100%,
            IF(Basisgegevens!$C$5="Ja",
                IFERROR(
                    INDEX(Hulpsheets!$AO$3:$AR$18,
                        MATCH($C$9,Hulpsheets!$AN$3:$AN$18,0),
                        MATCH($C$6,Hulpsheets!$AO$3:$AR$3,0)
                    ),
                    ""
                ),
                IFERROR(
                    INDEX(Hulpsheets!$AH$3:$AK$18,
                        MATCH($C$9,Hulpsheets!$AG$3:$AG$18,0),
                        MATCH($C$6,Hulpsheets!$AH$3:$AK$3,0)
                    ),
                    ""
                )
            )
        )
    )
)</f>
        <v/>
      </c>
      <c r="N34" s="397">
        <f t="shared" si="2"/>
        <v>0</v>
      </c>
      <c r="O34" s="77" t="str">
        <f t="shared" si="7"/>
        <v/>
      </c>
      <c r="P34" s="86" t="str">
        <f t="shared" si="8"/>
        <v/>
      </c>
      <c r="R34" s="404"/>
      <c r="S34" s="403" t="str">
        <f t="shared" si="9"/>
        <v/>
      </c>
      <c r="T34" s="130" t="str">
        <f t="shared" si="10"/>
        <v/>
      </c>
      <c r="U34" s="70"/>
      <c r="V34" s="404"/>
      <c r="W34" s="70"/>
      <c r="X34" s="404"/>
      <c r="Z34" s="407" t="str">
        <f t="shared" si="11"/>
        <v/>
      </c>
      <c r="AA34" s="130" t="str">
        <f t="shared" si="3"/>
        <v/>
      </c>
      <c r="AB34" s="407" t="str">
        <f t="shared" si="4"/>
        <v/>
      </c>
      <c r="AC34" s="130" t="str">
        <f t="shared" si="5"/>
        <v/>
      </c>
      <c r="AD34" s="461"/>
    </row>
    <row r="35" spans="1:30" ht="13.5" hidden="1" outlineLevel="1" thickBot="1" x14ac:dyDescent="0.25">
      <c r="A35" s="6"/>
      <c r="B35" s="98"/>
      <c r="C35" s="323" t="str">
        <f t="shared" si="0"/>
        <v/>
      </c>
      <c r="D35" s="20"/>
      <c r="E35" s="125"/>
      <c r="F35" s="34">
        <f>IFERROR(IF(C35="UNL",INDEX(Tabel_UNL,MATCH($E35,Hulpsheets!$P$3:$P$123,0),MATCH($D35,Hulpsheets!$P$3:$U$3,0)),IF(C35="NFU",INDEX(Tabel_NFU,MATCH($E35,Hulpsheets!$W$3:$W$99,0),MATCH($D35,Hulpsheets!$W$3:$AC$3,0)),IF(C35="Overig",0,0))),0)</f>
        <v>0</v>
      </c>
      <c r="G35" s="356"/>
      <c r="H35" s="128"/>
      <c r="I35" s="1">
        <f t="shared" si="6"/>
        <v>0</v>
      </c>
      <c r="J35" s="1">
        <f t="shared" si="12"/>
        <v>0</v>
      </c>
      <c r="K35" s="359"/>
      <c r="L35" s="429" t="s">
        <v>120</v>
      </c>
      <c r="M35" s="257" t="str">
        <f>IF(LEN($C$5)&lt;=1,
    "",
    IF(
        OR($C$5="Overige (zorg-)instellingen",$C$5="Onderneming"),
        IF(Basisgegevens!$C$5="Ja",
            IFERROR(
                INDEX(Hulpsheets!$AO$3:$AR$18,
                    MATCH($C$9,Hulpsheets!$AN$3:$AN$18,0),
                    MATCH($C$6,Hulpsheets!$AO$3:$AR$3,0)
                ),
                ""
            ),
            IFERROR(
                INDEX(Hulpsheets!$AH$3:$AK$18,
                    MATCH($C$9,Hulpsheets!$AG$3:$AG$18,0),
                    MATCH($C$6,Hulpsheets!$AH$3:$AK$3,0)
                ),
                ""
            )
        ),
        IF($L35="Niet-economische activiteit",
            100%,
            IF(Basisgegevens!$C$5="Ja",
                IFERROR(
                    INDEX(Hulpsheets!$AO$3:$AR$18,
                        MATCH($C$9,Hulpsheets!$AN$3:$AN$18,0),
                        MATCH($C$6,Hulpsheets!$AO$3:$AR$3,0)
                    ),
                    ""
                ),
                IFERROR(
                    INDEX(Hulpsheets!$AH$3:$AK$18,
                        MATCH($C$9,Hulpsheets!$AG$3:$AG$18,0),
                        MATCH($C$6,Hulpsheets!$AH$3:$AK$3,0)
                    ),
                    ""
                )
            )
        )
    )
)</f>
        <v/>
      </c>
      <c r="N35" s="397">
        <f t="shared" si="2"/>
        <v>0</v>
      </c>
      <c r="O35" s="77" t="str">
        <f t="shared" si="7"/>
        <v/>
      </c>
      <c r="P35" s="86" t="str">
        <f t="shared" si="8"/>
        <v/>
      </c>
      <c r="R35" s="404"/>
      <c r="S35" s="403" t="str">
        <f t="shared" si="9"/>
        <v/>
      </c>
      <c r="T35" s="130" t="str">
        <f t="shared" si="10"/>
        <v/>
      </c>
      <c r="U35" s="70"/>
      <c r="V35" s="404"/>
      <c r="W35" s="70"/>
      <c r="X35" s="404"/>
      <c r="Z35" s="407" t="str">
        <f t="shared" si="11"/>
        <v/>
      </c>
      <c r="AA35" s="130" t="str">
        <f t="shared" si="3"/>
        <v/>
      </c>
      <c r="AB35" s="407" t="str">
        <f t="shared" si="4"/>
        <v/>
      </c>
      <c r="AC35" s="130" t="str">
        <f t="shared" si="5"/>
        <v/>
      </c>
      <c r="AD35" s="461"/>
    </row>
    <row r="36" spans="1:30" ht="13.5" hidden="1" outlineLevel="1" thickBot="1" x14ac:dyDescent="0.25">
      <c r="A36" s="6"/>
      <c r="B36" s="98"/>
      <c r="C36" s="323" t="str">
        <f t="shared" si="0"/>
        <v/>
      </c>
      <c r="D36" s="20"/>
      <c r="E36" s="125"/>
      <c r="F36" s="34">
        <f>IFERROR(IF(C36="UNL",INDEX(Tabel_UNL,MATCH($E36,Hulpsheets!$P$3:$P$123,0),MATCH($D36,Hulpsheets!$P$3:$U$3,0)),IF(C36="NFU",INDEX(Tabel_NFU,MATCH($E36,Hulpsheets!$W$3:$W$99,0),MATCH($D36,Hulpsheets!$W$3:$AC$3,0)),IF(C36="Overig",0,0))),0)</f>
        <v>0</v>
      </c>
      <c r="G36" s="356"/>
      <c r="H36" s="128"/>
      <c r="I36" s="1">
        <f t="shared" si="6"/>
        <v>0</v>
      </c>
      <c r="J36" s="1">
        <f t="shared" si="12"/>
        <v>0</v>
      </c>
      <c r="K36" s="359"/>
      <c r="L36" s="429" t="s">
        <v>120</v>
      </c>
      <c r="M36" s="257" t="str">
        <f>IF(LEN($C$5)&lt;=1,
    "",
    IF(
        OR($C$5="Overige (zorg-)instellingen",$C$5="Onderneming"),
        IF(Basisgegevens!$C$5="Ja",
            IFERROR(
                INDEX(Hulpsheets!$AO$3:$AR$18,
                    MATCH($C$9,Hulpsheets!$AN$3:$AN$18,0),
                    MATCH($C$6,Hulpsheets!$AO$3:$AR$3,0)
                ),
                ""
            ),
            IFERROR(
                INDEX(Hulpsheets!$AH$3:$AK$18,
                    MATCH($C$9,Hulpsheets!$AG$3:$AG$18,0),
                    MATCH($C$6,Hulpsheets!$AH$3:$AK$3,0)
                ),
                ""
            )
        ),
        IF($L36="Niet-economische activiteit",
            100%,
            IF(Basisgegevens!$C$5="Ja",
                IFERROR(
                    INDEX(Hulpsheets!$AO$3:$AR$18,
                        MATCH($C$9,Hulpsheets!$AN$3:$AN$18,0),
                        MATCH($C$6,Hulpsheets!$AO$3:$AR$3,0)
                    ),
                    ""
                ),
                IFERROR(
                    INDEX(Hulpsheets!$AH$3:$AK$18,
                        MATCH($C$9,Hulpsheets!$AG$3:$AG$18,0),
                        MATCH($C$6,Hulpsheets!$AH$3:$AK$3,0)
                    ),
                    ""
                )
            )
        )
    )
)</f>
        <v/>
      </c>
      <c r="N36" s="397">
        <f t="shared" si="2"/>
        <v>0</v>
      </c>
      <c r="O36" s="77" t="str">
        <f t="shared" si="7"/>
        <v/>
      </c>
      <c r="P36" s="86" t="str">
        <f t="shared" si="8"/>
        <v/>
      </c>
      <c r="R36" s="404"/>
      <c r="S36" s="403" t="str">
        <f t="shared" si="9"/>
        <v/>
      </c>
      <c r="T36" s="130" t="str">
        <f t="shared" si="10"/>
        <v/>
      </c>
      <c r="U36" s="70"/>
      <c r="V36" s="404"/>
      <c r="W36" s="70"/>
      <c r="X36" s="404"/>
      <c r="Z36" s="407" t="str">
        <f t="shared" si="11"/>
        <v/>
      </c>
      <c r="AA36" s="130" t="str">
        <f t="shared" si="3"/>
        <v/>
      </c>
      <c r="AB36" s="407" t="str">
        <f t="shared" si="4"/>
        <v/>
      </c>
      <c r="AC36" s="130" t="str">
        <f t="shared" si="5"/>
        <v/>
      </c>
      <c r="AD36" s="461"/>
    </row>
    <row r="37" spans="1:30" ht="13.5" hidden="1" outlineLevel="1" thickBot="1" x14ac:dyDescent="0.25">
      <c r="A37" s="6"/>
      <c r="B37" s="99"/>
      <c r="C37" s="376" t="str">
        <f t="shared" si="0"/>
        <v/>
      </c>
      <c r="D37" s="35"/>
      <c r="E37" s="126"/>
      <c r="F37" s="385">
        <f>IFERROR(IF(C37="UNL",INDEX(Tabel_UNL,MATCH($E37,Hulpsheets!$P$3:$P$123,0),MATCH($D37,Hulpsheets!$P$3:$U$3,0)),IF(C37="NFU",INDEX(Tabel_NFU,MATCH($E37,Hulpsheets!$W$3:$W$99,0),MATCH($D37,Hulpsheets!$W$3:$AC$3,0)),IF(C37="Overig",0,0))),0)</f>
        <v>0</v>
      </c>
      <c r="G37" s="357"/>
      <c r="H37" s="129"/>
      <c r="I37" s="79">
        <f t="shared" si="6"/>
        <v>0</v>
      </c>
      <c r="J37" s="79">
        <f t="shared" si="12"/>
        <v>0</v>
      </c>
      <c r="K37" s="360"/>
      <c r="L37" s="428" t="s">
        <v>120</v>
      </c>
      <c r="M37" s="427" t="str">
        <f>IF(LEN($C$5)&lt;=1,
    "",
    IF(
        OR($C$5="Overige (zorg-)instellingen",$C$5="Onderneming"),
        IF(Basisgegevens!$C$5="Ja",
            IFERROR(
                INDEX(Hulpsheets!$AO$3:$AR$18,
                    MATCH($C$9,Hulpsheets!$AN$3:$AN$18,0),
                    MATCH($C$6,Hulpsheets!$AO$3:$AR$3,0)
                ),
                ""
            ),
            IFERROR(
                INDEX(Hulpsheets!$AH$3:$AK$18,
                    MATCH($C$9,Hulpsheets!$AG$3:$AG$18,0),
                    MATCH($C$6,Hulpsheets!$AH$3:$AK$3,0)
                ),
                ""
            )
        ),
        IF($L37="Niet-economische activiteit",
            100%,
            IF(Basisgegevens!$C$5="Ja",
                IFERROR(
                    INDEX(Hulpsheets!$AO$3:$AR$18,
                        MATCH($C$9,Hulpsheets!$AN$3:$AN$18,0),
                        MATCH($C$6,Hulpsheets!$AO$3:$AR$3,0)
                    ),
                    ""
                ),
                IFERROR(
                    INDEX(Hulpsheets!$AH$3:$AK$18,
                        MATCH($C$9,Hulpsheets!$AG$3:$AG$18,0),
                        MATCH($C$6,Hulpsheets!$AH$3:$AK$3,0)
                    ),
                    ""
                )
            )
        )
    )
)</f>
        <v/>
      </c>
      <c r="N37" s="397">
        <f t="shared" si="2"/>
        <v>0</v>
      </c>
      <c r="O37" s="87" t="str">
        <f t="shared" si="7"/>
        <v/>
      </c>
      <c r="P37" s="88" t="str">
        <f t="shared" si="8"/>
        <v/>
      </c>
      <c r="R37" s="405"/>
      <c r="S37" s="403" t="str">
        <f t="shared" si="9"/>
        <v/>
      </c>
      <c r="T37" s="365" t="str">
        <f>IFERROR(R37-S37,"")</f>
        <v/>
      </c>
      <c r="U37" s="70"/>
      <c r="V37" s="411"/>
      <c r="W37" s="70"/>
      <c r="X37" s="411"/>
      <c r="Z37" s="407" t="str">
        <f t="shared" si="11"/>
        <v/>
      </c>
      <c r="AA37" s="365" t="str">
        <f t="shared" si="3"/>
        <v/>
      </c>
      <c r="AB37" s="407" t="str">
        <f t="shared" si="4"/>
        <v/>
      </c>
      <c r="AC37" s="365" t="str">
        <f t="shared" si="5"/>
        <v/>
      </c>
      <c r="AD37" s="461"/>
    </row>
    <row r="38" spans="1:30" ht="13.5" collapsed="1" thickBot="1" x14ac:dyDescent="0.25">
      <c r="A38" s="97"/>
      <c r="B38" s="9"/>
      <c r="C38" s="97"/>
      <c r="D38" s="97"/>
      <c r="E38" s="230" t="str">
        <f>"* Let op: aantal maanden is maximaal "&amp;C7</f>
        <v xml:space="preserve">* Let op: aantal maanden is maximaal </v>
      </c>
      <c r="F38" s="97"/>
      <c r="G38" s="97"/>
      <c r="H38" s="97"/>
      <c r="L38" s="418" t="s">
        <v>102</v>
      </c>
      <c r="M38" s="78"/>
      <c r="N38" s="101">
        <f>SUM(N13:N37)</f>
        <v>0</v>
      </c>
      <c r="O38" s="101">
        <f>SUM(O13:O37)</f>
        <v>0</v>
      </c>
      <c r="P38" s="101">
        <f>SUM(P13:P37)</f>
        <v>0</v>
      </c>
      <c r="R38" s="366">
        <f>SUM(R13:R37)</f>
        <v>0</v>
      </c>
      <c r="S38" s="366">
        <f>SUM(S13:S37)</f>
        <v>0</v>
      </c>
      <c r="T38" s="366">
        <f>SUM(T13:T37)</f>
        <v>0</v>
      </c>
      <c r="U38" s="70"/>
      <c r="V38" s="364">
        <f>SUM(V13:V37)</f>
        <v>0</v>
      </c>
      <c r="W38" s="70"/>
      <c r="X38" s="364">
        <f>SUM(X13:X37)</f>
        <v>0</v>
      </c>
      <c r="Z38" s="410">
        <f>SUM(Z13:Z37)</f>
        <v>0</v>
      </c>
      <c r="AA38" s="364">
        <f>SUM(AA13:AA37)</f>
        <v>0</v>
      </c>
      <c r="AB38" s="410">
        <f>SUM(AB13:AB37)</f>
        <v>0</v>
      </c>
      <c r="AC38" s="364">
        <f>SUM(AC13:AC37)</f>
        <v>0</v>
      </c>
      <c r="AD38" s="462"/>
    </row>
    <row r="39" spans="1:30" ht="16.5" customHeight="1" thickBot="1" x14ac:dyDescent="0.25">
      <c r="B39" s="5" t="s">
        <v>103</v>
      </c>
      <c r="C39" s="7"/>
      <c r="D39" s="7"/>
      <c r="E39" s="6"/>
      <c r="F39" s="6"/>
      <c r="G39" s="6"/>
      <c r="H39" s="6"/>
      <c r="Q39" s="97"/>
      <c r="R39" s="97"/>
      <c r="S39" s="97"/>
      <c r="T39" s="97"/>
      <c r="U39" s="97"/>
      <c r="V39" s="97"/>
      <c r="W39" s="97"/>
      <c r="X39" s="97"/>
      <c r="Z39" s="97"/>
      <c r="AA39" s="97"/>
      <c r="AB39" s="97"/>
      <c r="AC39" s="97"/>
      <c r="AD39" s="97"/>
    </row>
    <row r="40" spans="1:30" ht="16.5" customHeight="1" thickBot="1" x14ac:dyDescent="0.25">
      <c r="B40" s="8" t="s">
        <v>104</v>
      </c>
      <c r="C40" s="7"/>
      <c r="D40" s="7"/>
      <c r="F40" s="6"/>
      <c r="G40" s="6"/>
      <c r="H40" s="6"/>
      <c r="Q40" s="97"/>
      <c r="R40" s="406" t="s">
        <v>87</v>
      </c>
      <c r="S40" s="401"/>
      <c r="T40" s="402"/>
      <c r="U40" s="6"/>
      <c r="V40" s="498" t="s">
        <v>61</v>
      </c>
      <c r="W40" s="6"/>
      <c r="X40" s="498" t="s">
        <v>62</v>
      </c>
      <c r="Z40" s="412"/>
      <c r="AA40" s="413"/>
      <c r="AB40" s="412"/>
      <c r="AC40" s="413"/>
      <c r="AD40" s="463"/>
    </row>
    <row r="41" spans="1:30" ht="13.5" thickBot="1" x14ac:dyDescent="0.25">
      <c r="A41" s="39"/>
      <c r="B41" s="39"/>
      <c r="C41" s="39"/>
      <c r="D41" s="39"/>
      <c r="F41" s="39"/>
      <c r="G41" s="39"/>
      <c r="H41" s="39"/>
      <c r="I41" s="39"/>
      <c r="J41" s="39"/>
      <c r="K41" s="39"/>
      <c r="L41" s="39"/>
      <c r="M41" s="258"/>
      <c r="N41" s="39"/>
      <c r="O41" s="39"/>
      <c r="P41" s="97"/>
      <c r="Q41" s="97"/>
      <c r="R41" s="6"/>
      <c r="S41" s="6"/>
      <c r="T41" s="6"/>
      <c r="U41" s="6"/>
      <c r="V41" s="499"/>
      <c r="W41" s="6"/>
      <c r="X41" s="499"/>
      <c r="Z41" s="6"/>
      <c r="AA41" s="6"/>
      <c r="AB41" s="6"/>
      <c r="AC41" s="97"/>
      <c r="AD41" s="97"/>
    </row>
    <row r="42" spans="1:30" ht="21" customHeight="1" thickBot="1" x14ac:dyDescent="0.25">
      <c r="A42" s="121"/>
      <c r="B42" s="521" t="s">
        <v>88</v>
      </c>
      <c r="C42" s="522"/>
      <c r="D42" s="522"/>
      <c r="E42" s="522"/>
      <c r="F42" s="522"/>
      <c r="G42" s="522"/>
      <c r="H42" s="522"/>
      <c r="I42" s="523"/>
      <c r="J42" s="236" t="s">
        <v>105</v>
      </c>
      <c r="K42" s="236" t="s">
        <v>106</v>
      </c>
      <c r="L42" s="236" t="s">
        <v>235</v>
      </c>
      <c r="M42" s="235" t="s">
        <v>94</v>
      </c>
      <c r="N42" s="143" t="s">
        <v>66</v>
      </c>
      <c r="O42" s="142" t="s">
        <v>95</v>
      </c>
      <c r="P42" s="122" t="s">
        <v>96</v>
      </c>
      <c r="Q42" s="120"/>
      <c r="R42" s="239" t="s">
        <v>68</v>
      </c>
      <c r="S42" s="93" t="s">
        <v>97</v>
      </c>
      <c r="T42" s="238" t="s">
        <v>70</v>
      </c>
      <c r="U42" s="119"/>
      <c r="V42" s="239" t="s">
        <v>68</v>
      </c>
      <c r="W42" s="414"/>
      <c r="X42" s="239" t="s">
        <v>68</v>
      </c>
      <c r="Y42" s="120"/>
      <c r="Z42" s="238" t="s">
        <v>97</v>
      </c>
      <c r="AA42" s="238" t="s">
        <v>70</v>
      </c>
      <c r="AB42" s="238" t="s">
        <v>97</v>
      </c>
      <c r="AC42" s="238" t="s">
        <v>70</v>
      </c>
      <c r="AD42" s="118"/>
    </row>
    <row r="43" spans="1:30" ht="14.25" customHeight="1" x14ac:dyDescent="0.2">
      <c r="A43" s="6"/>
      <c r="B43" s="524"/>
      <c r="C43" s="525"/>
      <c r="D43" s="525"/>
      <c r="E43" s="525"/>
      <c r="F43" s="525"/>
      <c r="G43" s="525"/>
      <c r="H43" s="525"/>
      <c r="I43" s="526"/>
      <c r="J43" s="138"/>
      <c r="K43" s="292"/>
      <c r="L43" s="429" t="s">
        <v>120</v>
      </c>
      <c r="M43" s="257" t="str">
        <f>IF(LEN($C$5)&lt;=1,
    "",
    IF(
        OR($C$5="Overige (zorg-)instellingen",$C$5="Onderneming"),
        IF(Basisgegevens!$C$5="Ja",
            IFERROR(
                INDEX(Hulpsheets!$AO$3:$AR$18,
                    MATCH($C$9,Hulpsheets!$AN$3:$AN$18,0),
                    MATCH($C$6,Hulpsheets!$AO$3:$AR$3,0)
                ),
                ""
            ),
            IFERROR(
                INDEX(Hulpsheets!$AH$3:$AK$18,
                    MATCH($C$9,Hulpsheets!$AG$3:$AG$18,0),
                    MATCH($C$6,Hulpsheets!$AH$3:$AK$3,0)
                ),
                ""
            )
        ),
        IF($L43="Niet-economische activiteit",
            100%,
            IF(Basisgegevens!$C$5="Ja",
                IFERROR(
                    INDEX(Hulpsheets!$AO$3:$AR$18,
                        MATCH($C$9,Hulpsheets!$AN$3:$AN$18,0),
                        MATCH($C$6,Hulpsheets!$AO$3:$AR$3,0)
                    ),
                    ""
                ),
                IFERROR(
                    INDEX(Hulpsheets!$AH$3:$AK$18,
                        MATCH($C$9,Hulpsheets!$AG$3:$AG$18,0),
                        MATCH($C$6,Hulpsheets!$AH$3:$AK$3,0)
                    ),
                    ""
                )
            )
        )
    )
)</f>
        <v/>
      </c>
      <c r="N43" s="397">
        <f t="shared" ref="N43:N67" si="13">IFERROR(J43*K43,"")</f>
        <v>0</v>
      </c>
      <c r="O43" s="82" t="str">
        <f>IFERROR(N43*M43,"")</f>
        <v/>
      </c>
      <c r="P43" s="81" t="str">
        <f>IFERROR(N43-O43,"")</f>
        <v/>
      </c>
      <c r="R43" s="404"/>
      <c r="S43" s="403" t="str">
        <f>IFERROR($R43*(1-$M43),"")</f>
        <v/>
      </c>
      <c r="T43" s="130" t="str">
        <f>IFERROR(R43-S43,"")</f>
        <v/>
      </c>
      <c r="U43" s="80"/>
      <c r="V43" s="404"/>
      <c r="W43" s="70"/>
      <c r="X43" s="404"/>
      <c r="Z43" s="407" t="str">
        <f>IFERROR($V43*(1-$M43),"")</f>
        <v/>
      </c>
      <c r="AA43" s="130" t="str">
        <f t="shared" ref="AA43:AA67" si="14">IFERROR(V43-Z43,"")</f>
        <v/>
      </c>
      <c r="AB43" s="407" t="str">
        <f t="shared" ref="AB43:AB67" si="15">IFERROR($X43*(1-$M43),"")</f>
        <v/>
      </c>
      <c r="AC43" s="130" t="str">
        <f t="shared" ref="AC43:AC67" si="16">IFERROR(X43-AB43,"")</f>
        <v/>
      </c>
      <c r="AD43" s="461"/>
    </row>
    <row r="44" spans="1:30" x14ac:dyDescent="0.2">
      <c r="A44" s="6"/>
      <c r="B44" s="500"/>
      <c r="C44" s="501"/>
      <c r="D44" s="501"/>
      <c r="E44" s="501"/>
      <c r="F44" s="501"/>
      <c r="G44" s="501"/>
      <c r="H44" s="501"/>
      <c r="I44" s="502"/>
      <c r="J44" s="139"/>
      <c r="K44" s="254"/>
      <c r="L44" s="429" t="s">
        <v>120</v>
      </c>
      <c r="M44" s="257" t="str">
        <f>IF(LEN($C$5)&lt;=1,
    "",
    IF(
        OR($C$5="Overige (zorg-)instellingen",$C$5="Onderneming"),
        IF(Basisgegevens!$C$5="Ja",
            IFERROR(
                INDEX(Hulpsheets!$AO$3:$AR$18,
                    MATCH($C$9,Hulpsheets!$AN$3:$AN$18,0),
                    MATCH($C$6,Hulpsheets!$AO$3:$AR$3,0)
                ),
                ""
            ),
            IFERROR(
                INDEX(Hulpsheets!$AH$3:$AK$18,
                    MATCH($C$9,Hulpsheets!$AG$3:$AG$18,0),
                    MATCH($C$6,Hulpsheets!$AH$3:$AK$3,0)
                ),
                ""
            )
        ),
        IF($L44="Niet-economische activiteit",
            100%,
            IF(Basisgegevens!$C$5="Ja",
                IFERROR(
                    INDEX(Hulpsheets!$AO$3:$AR$18,
                        MATCH($C$9,Hulpsheets!$AN$3:$AN$18,0),
                        MATCH($C$6,Hulpsheets!$AO$3:$AR$3,0)
                    ),
                    ""
                ),
                IFERROR(
                    INDEX(Hulpsheets!$AH$3:$AK$18,
                        MATCH($C$9,Hulpsheets!$AG$3:$AG$18,0),
                        MATCH($C$6,Hulpsheets!$AH$3:$AK$3,0)
                    ),
                    ""
                )
            )
        )
    )
)</f>
        <v/>
      </c>
      <c r="N44" s="397">
        <f t="shared" si="13"/>
        <v>0</v>
      </c>
      <c r="O44" s="77" t="str">
        <f t="shared" ref="O44:O67" si="17">IFERROR(N44*M44,"")</f>
        <v/>
      </c>
      <c r="P44" s="81" t="str">
        <f t="shared" ref="P44:P67" si="18">IFERROR(N44-O44,"")</f>
        <v/>
      </c>
      <c r="R44" s="404"/>
      <c r="S44" s="403" t="str">
        <f t="shared" ref="S44:S67" si="19">IFERROR($R44*(1-$M44),"")</f>
        <v/>
      </c>
      <c r="T44" s="130" t="str">
        <f t="shared" ref="T44:T67" si="20">IFERROR(R44-S44,"")</f>
        <v/>
      </c>
      <c r="U44" s="70"/>
      <c r="V44" s="404"/>
      <c r="W44" s="70"/>
      <c r="X44" s="404"/>
      <c r="Z44" s="407" t="str">
        <f t="shared" ref="Z44:Z66" si="21">IFERROR($V44*(1-$M44),"")</f>
        <v/>
      </c>
      <c r="AA44" s="130" t="str">
        <f t="shared" si="14"/>
        <v/>
      </c>
      <c r="AB44" s="407" t="str">
        <f t="shared" si="15"/>
        <v/>
      </c>
      <c r="AC44" s="130" t="str">
        <f t="shared" si="16"/>
        <v/>
      </c>
      <c r="AD44" s="461"/>
    </row>
    <row r="45" spans="1:30" x14ac:dyDescent="0.2">
      <c r="A45" s="6"/>
      <c r="B45" s="500"/>
      <c r="C45" s="501"/>
      <c r="D45" s="501"/>
      <c r="E45" s="501"/>
      <c r="F45" s="501"/>
      <c r="G45" s="501"/>
      <c r="H45" s="501"/>
      <c r="I45" s="502"/>
      <c r="J45" s="139"/>
      <c r="K45" s="254"/>
      <c r="L45" s="429" t="s">
        <v>120</v>
      </c>
      <c r="M45" s="257" t="str">
        <f>IF(LEN($C$5)&lt;=1,
    "",
    IF(
        OR($C$5="Overige (zorg-)instellingen",$C$5="Onderneming"),
        IF(Basisgegevens!$C$5="Ja",
            IFERROR(
                INDEX(Hulpsheets!$AO$3:$AR$18,
                    MATCH($C$9,Hulpsheets!$AN$3:$AN$18,0),
                    MATCH($C$6,Hulpsheets!$AO$3:$AR$3,0)
                ),
                ""
            ),
            IFERROR(
                INDEX(Hulpsheets!$AH$3:$AK$18,
                    MATCH($C$9,Hulpsheets!$AG$3:$AG$18,0),
                    MATCH($C$6,Hulpsheets!$AH$3:$AK$3,0)
                ),
                ""
            )
        ),
        IF($L45="Niet-economische activiteit",
            100%,
            IF(Basisgegevens!$C$5="Ja",
                IFERROR(
                    INDEX(Hulpsheets!$AO$3:$AR$18,
                        MATCH($C$9,Hulpsheets!$AN$3:$AN$18,0),
                        MATCH($C$6,Hulpsheets!$AO$3:$AR$3,0)
                    ),
                    ""
                ),
                IFERROR(
                    INDEX(Hulpsheets!$AH$3:$AK$18,
                        MATCH($C$9,Hulpsheets!$AG$3:$AG$18,0),
                        MATCH($C$6,Hulpsheets!$AH$3:$AK$3,0)
                    ),
                    ""
                )
            )
        )
    )
)</f>
        <v/>
      </c>
      <c r="N45" s="397">
        <f t="shared" si="13"/>
        <v>0</v>
      </c>
      <c r="O45" s="77" t="str">
        <f t="shared" si="17"/>
        <v/>
      </c>
      <c r="P45" s="81" t="str">
        <f t="shared" si="18"/>
        <v/>
      </c>
      <c r="R45" s="404"/>
      <c r="S45" s="403" t="str">
        <f t="shared" si="19"/>
        <v/>
      </c>
      <c r="T45" s="130" t="str">
        <f t="shared" si="20"/>
        <v/>
      </c>
      <c r="U45" s="70"/>
      <c r="V45" s="404"/>
      <c r="W45" s="70"/>
      <c r="X45" s="404"/>
      <c r="Z45" s="407" t="str">
        <f t="shared" si="21"/>
        <v/>
      </c>
      <c r="AA45" s="130" t="str">
        <f t="shared" si="14"/>
        <v/>
      </c>
      <c r="AB45" s="407" t="str">
        <f t="shared" si="15"/>
        <v/>
      </c>
      <c r="AC45" s="130" t="str">
        <f t="shared" si="16"/>
        <v/>
      </c>
      <c r="AD45" s="461"/>
    </row>
    <row r="46" spans="1:30" x14ac:dyDescent="0.2">
      <c r="A46" s="6"/>
      <c r="B46" s="500"/>
      <c r="C46" s="501"/>
      <c r="D46" s="501"/>
      <c r="E46" s="501"/>
      <c r="F46" s="501"/>
      <c r="G46" s="501"/>
      <c r="H46" s="501"/>
      <c r="I46" s="502"/>
      <c r="J46" s="139"/>
      <c r="K46" s="254"/>
      <c r="L46" s="429" t="s">
        <v>120</v>
      </c>
      <c r="M46" s="257" t="str">
        <f>IF(LEN($C$5)&lt;=1,
    "",
    IF(
        OR($C$5="Overige (zorg-)instellingen",$C$5="Onderneming"),
        IF(Basisgegevens!$C$5="Ja",
            IFERROR(
                INDEX(Hulpsheets!$AO$3:$AR$18,
                    MATCH($C$9,Hulpsheets!$AN$3:$AN$18,0),
                    MATCH($C$6,Hulpsheets!$AO$3:$AR$3,0)
                ),
                ""
            ),
            IFERROR(
                INDEX(Hulpsheets!$AH$3:$AK$18,
                    MATCH($C$9,Hulpsheets!$AG$3:$AG$18,0),
                    MATCH($C$6,Hulpsheets!$AH$3:$AK$3,0)
                ),
                ""
            )
        ),
        IF($L46="Niet-economische activiteit",
            100%,
            IF(Basisgegevens!$C$5="Ja",
                IFERROR(
                    INDEX(Hulpsheets!$AO$3:$AR$18,
                        MATCH($C$9,Hulpsheets!$AN$3:$AN$18,0),
                        MATCH($C$6,Hulpsheets!$AO$3:$AR$3,0)
                    ),
                    ""
                ),
                IFERROR(
                    INDEX(Hulpsheets!$AH$3:$AK$18,
                        MATCH($C$9,Hulpsheets!$AG$3:$AG$18,0),
                        MATCH($C$6,Hulpsheets!$AH$3:$AK$3,0)
                    ),
                    ""
                )
            )
        )
    )
)</f>
        <v/>
      </c>
      <c r="N46" s="397">
        <f t="shared" si="13"/>
        <v>0</v>
      </c>
      <c r="O46" s="77" t="str">
        <f t="shared" si="17"/>
        <v/>
      </c>
      <c r="P46" s="81" t="str">
        <f t="shared" si="18"/>
        <v/>
      </c>
      <c r="R46" s="404"/>
      <c r="S46" s="403" t="str">
        <f t="shared" si="19"/>
        <v/>
      </c>
      <c r="T46" s="130" t="str">
        <f t="shared" si="20"/>
        <v/>
      </c>
      <c r="U46" s="70"/>
      <c r="V46" s="404"/>
      <c r="W46" s="70"/>
      <c r="X46" s="404"/>
      <c r="Z46" s="407" t="str">
        <f t="shared" si="21"/>
        <v/>
      </c>
      <c r="AA46" s="130" t="str">
        <f t="shared" si="14"/>
        <v/>
      </c>
      <c r="AB46" s="407" t="str">
        <f t="shared" si="15"/>
        <v/>
      </c>
      <c r="AC46" s="130" t="str">
        <f t="shared" si="16"/>
        <v/>
      </c>
      <c r="AD46" s="461"/>
    </row>
    <row r="47" spans="1:30" x14ac:dyDescent="0.2">
      <c r="A47" s="6"/>
      <c r="B47" s="500"/>
      <c r="C47" s="501"/>
      <c r="D47" s="501"/>
      <c r="E47" s="501"/>
      <c r="F47" s="501"/>
      <c r="G47" s="501"/>
      <c r="H47" s="501"/>
      <c r="I47" s="502"/>
      <c r="J47" s="139"/>
      <c r="K47" s="254"/>
      <c r="L47" s="429" t="s">
        <v>120</v>
      </c>
      <c r="M47" s="257" t="str">
        <f>IF(LEN($C$5)&lt;=1,
    "",
    IF(
        OR($C$5="Overige (zorg-)instellingen",$C$5="Onderneming"),
        IF(Basisgegevens!$C$5="Ja",
            IFERROR(
                INDEX(Hulpsheets!$AO$3:$AR$18,
                    MATCH($C$9,Hulpsheets!$AN$3:$AN$18,0),
                    MATCH($C$6,Hulpsheets!$AO$3:$AR$3,0)
                ),
                ""
            ),
            IFERROR(
                INDEX(Hulpsheets!$AH$3:$AK$18,
                    MATCH($C$9,Hulpsheets!$AG$3:$AG$18,0),
                    MATCH($C$6,Hulpsheets!$AH$3:$AK$3,0)
                ),
                ""
            )
        ),
        IF($L47="Niet-economische activiteit",
            100%,
            IF(Basisgegevens!$C$5="Ja",
                IFERROR(
                    INDEX(Hulpsheets!$AO$3:$AR$18,
                        MATCH($C$9,Hulpsheets!$AN$3:$AN$18,0),
                        MATCH($C$6,Hulpsheets!$AO$3:$AR$3,0)
                    ),
                    ""
                ),
                IFERROR(
                    INDEX(Hulpsheets!$AH$3:$AK$18,
                        MATCH($C$9,Hulpsheets!$AG$3:$AG$18,0),
                        MATCH($C$6,Hulpsheets!$AH$3:$AK$3,0)
                    ),
                    ""
                )
            )
        )
    )
)</f>
        <v/>
      </c>
      <c r="N47" s="397">
        <f t="shared" si="13"/>
        <v>0</v>
      </c>
      <c r="O47" s="77" t="str">
        <f t="shared" si="17"/>
        <v/>
      </c>
      <c r="P47" s="81" t="str">
        <f t="shared" si="18"/>
        <v/>
      </c>
      <c r="R47" s="404"/>
      <c r="S47" s="403" t="str">
        <f t="shared" si="19"/>
        <v/>
      </c>
      <c r="T47" s="130" t="str">
        <f t="shared" si="20"/>
        <v/>
      </c>
      <c r="U47" s="70"/>
      <c r="V47" s="404"/>
      <c r="W47" s="70"/>
      <c r="X47" s="404"/>
      <c r="Z47" s="407" t="str">
        <f t="shared" si="21"/>
        <v/>
      </c>
      <c r="AA47" s="130" t="str">
        <f t="shared" si="14"/>
        <v/>
      </c>
      <c r="AB47" s="407" t="str">
        <f t="shared" si="15"/>
        <v/>
      </c>
      <c r="AC47" s="130" t="str">
        <f t="shared" si="16"/>
        <v/>
      </c>
      <c r="AD47" s="461"/>
    </row>
    <row r="48" spans="1:30" x14ac:dyDescent="0.2">
      <c r="A48" s="6"/>
      <c r="B48" s="500"/>
      <c r="C48" s="501"/>
      <c r="D48" s="501"/>
      <c r="E48" s="501"/>
      <c r="F48" s="501"/>
      <c r="G48" s="501"/>
      <c r="H48" s="501"/>
      <c r="I48" s="502"/>
      <c r="J48" s="139"/>
      <c r="K48" s="254"/>
      <c r="L48" s="429" t="s">
        <v>120</v>
      </c>
      <c r="M48" s="257" t="str">
        <f>IF(LEN($C$5)&lt;=1,
    "",
    IF(
        OR($C$5="Overige (zorg-)instellingen",$C$5="Onderneming"),
        IF(Basisgegevens!$C$5="Ja",
            IFERROR(
                INDEX(Hulpsheets!$AO$3:$AR$18,
                    MATCH($C$9,Hulpsheets!$AN$3:$AN$18,0),
                    MATCH($C$6,Hulpsheets!$AO$3:$AR$3,0)
                ),
                ""
            ),
            IFERROR(
                INDEX(Hulpsheets!$AH$3:$AK$18,
                    MATCH($C$9,Hulpsheets!$AG$3:$AG$18,0),
                    MATCH($C$6,Hulpsheets!$AH$3:$AK$3,0)
                ),
                ""
            )
        ),
        IF($L48="Niet-economische activiteit",
            100%,
            IF(Basisgegevens!$C$5="Ja",
                IFERROR(
                    INDEX(Hulpsheets!$AO$3:$AR$18,
                        MATCH($C$9,Hulpsheets!$AN$3:$AN$18,0),
                        MATCH($C$6,Hulpsheets!$AO$3:$AR$3,0)
                    ),
                    ""
                ),
                IFERROR(
                    INDEX(Hulpsheets!$AH$3:$AK$18,
                        MATCH($C$9,Hulpsheets!$AG$3:$AG$18,0),
                        MATCH($C$6,Hulpsheets!$AH$3:$AK$3,0)
                    ),
                    ""
                )
            )
        )
    )
)</f>
        <v/>
      </c>
      <c r="N48" s="397">
        <f t="shared" si="13"/>
        <v>0</v>
      </c>
      <c r="O48" s="77" t="str">
        <f t="shared" si="17"/>
        <v/>
      </c>
      <c r="P48" s="81" t="str">
        <f t="shared" si="18"/>
        <v/>
      </c>
      <c r="R48" s="404"/>
      <c r="S48" s="403" t="str">
        <f t="shared" si="19"/>
        <v/>
      </c>
      <c r="T48" s="130" t="str">
        <f t="shared" si="20"/>
        <v/>
      </c>
      <c r="U48" s="70"/>
      <c r="V48" s="404"/>
      <c r="W48" s="70"/>
      <c r="X48" s="404"/>
      <c r="Z48" s="407" t="str">
        <f t="shared" si="21"/>
        <v/>
      </c>
      <c r="AA48" s="130" t="str">
        <f t="shared" si="14"/>
        <v/>
      </c>
      <c r="AB48" s="407" t="str">
        <f t="shared" si="15"/>
        <v/>
      </c>
      <c r="AC48" s="130" t="str">
        <f t="shared" si="16"/>
        <v/>
      </c>
      <c r="AD48" s="461"/>
    </row>
    <row r="49" spans="1:30" x14ac:dyDescent="0.2">
      <c r="A49" s="6"/>
      <c r="B49" s="500"/>
      <c r="C49" s="501"/>
      <c r="D49" s="501"/>
      <c r="E49" s="501"/>
      <c r="F49" s="501"/>
      <c r="G49" s="501"/>
      <c r="H49" s="501"/>
      <c r="I49" s="502"/>
      <c r="J49" s="139"/>
      <c r="K49" s="254"/>
      <c r="L49" s="429" t="s">
        <v>120</v>
      </c>
      <c r="M49" s="257" t="str">
        <f>IF(LEN($C$5)&lt;=1,
    "",
    IF(
        OR($C$5="Overige (zorg-)instellingen",$C$5="Onderneming"),
        IF(Basisgegevens!$C$5="Ja",
            IFERROR(
                INDEX(Hulpsheets!$AO$3:$AR$18,
                    MATCH($C$9,Hulpsheets!$AN$3:$AN$18,0),
                    MATCH($C$6,Hulpsheets!$AO$3:$AR$3,0)
                ),
                ""
            ),
            IFERROR(
                INDEX(Hulpsheets!$AH$3:$AK$18,
                    MATCH($C$9,Hulpsheets!$AG$3:$AG$18,0),
                    MATCH($C$6,Hulpsheets!$AH$3:$AK$3,0)
                ),
                ""
            )
        ),
        IF($L49="Niet-economische activiteit",
            100%,
            IF(Basisgegevens!$C$5="Ja",
                IFERROR(
                    INDEX(Hulpsheets!$AO$3:$AR$18,
                        MATCH($C$9,Hulpsheets!$AN$3:$AN$18,0),
                        MATCH($C$6,Hulpsheets!$AO$3:$AR$3,0)
                    ),
                    ""
                ),
                IFERROR(
                    INDEX(Hulpsheets!$AH$3:$AK$18,
                        MATCH($C$9,Hulpsheets!$AG$3:$AG$18,0),
                        MATCH($C$6,Hulpsheets!$AH$3:$AK$3,0)
                    ),
                    ""
                )
            )
        )
    )
)</f>
        <v/>
      </c>
      <c r="N49" s="397">
        <f t="shared" si="13"/>
        <v>0</v>
      </c>
      <c r="O49" s="77" t="str">
        <f t="shared" si="17"/>
        <v/>
      </c>
      <c r="P49" s="81" t="str">
        <f t="shared" si="18"/>
        <v/>
      </c>
      <c r="R49" s="404"/>
      <c r="S49" s="403" t="str">
        <f t="shared" si="19"/>
        <v/>
      </c>
      <c r="T49" s="130" t="str">
        <f t="shared" si="20"/>
        <v/>
      </c>
      <c r="U49" s="70"/>
      <c r="V49" s="404"/>
      <c r="W49" s="70"/>
      <c r="X49" s="404"/>
      <c r="Z49" s="407" t="str">
        <f t="shared" si="21"/>
        <v/>
      </c>
      <c r="AA49" s="130" t="str">
        <f t="shared" si="14"/>
        <v/>
      </c>
      <c r="AB49" s="407" t="str">
        <f t="shared" si="15"/>
        <v/>
      </c>
      <c r="AC49" s="130" t="str">
        <f t="shared" si="16"/>
        <v/>
      </c>
      <c r="AD49" s="461"/>
    </row>
    <row r="50" spans="1:30" x14ac:dyDescent="0.2">
      <c r="A50" s="6"/>
      <c r="B50" s="500"/>
      <c r="C50" s="501"/>
      <c r="D50" s="501"/>
      <c r="E50" s="501"/>
      <c r="F50" s="501"/>
      <c r="G50" s="501"/>
      <c r="H50" s="501"/>
      <c r="I50" s="502"/>
      <c r="J50" s="139"/>
      <c r="K50" s="254"/>
      <c r="L50" s="429" t="s">
        <v>120</v>
      </c>
      <c r="M50" s="257" t="str">
        <f>IF(LEN($C$5)&lt;=1,
    "",
    IF(
        OR($C$5="Overige (zorg-)instellingen",$C$5="Onderneming"),
        IF(Basisgegevens!$C$5="Ja",
            IFERROR(
                INDEX(Hulpsheets!$AO$3:$AR$18,
                    MATCH($C$9,Hulpsheets!$AN$3:$AN$18,0),
                    MATCH($C$6,Hulpsheets!$AO$3:$AR$3,0)
                ),
                ""
            ),
            IFERROR(
                INDEX(Hulpsheets!$AH$3:$AK$18,
                    MATCH($C$9,Hulpsheets!$AG$3:$AG$18,0),
                    MATCH($C$6,Hulpsheets!$AH$3:$AK$3,0)
                ),
                ""
            )
        ),
        IF($L50="Niet-economische activiteit",
            100%,
            IF(Basisgegevens!$C$5="Ja",
                IFERROR(
                    INDEX(Hulpsheets!$AO$3:$AR$18,
                        MATCH($C$9,Hulpsheets!$AN$3:$AN$18,0),
                        MATCH($C$6,Hulpsheets!$AO$3:$AR$3,0)
                    ),
                    ""
                ),
                IFERROR(
                    INDEX(Hulpsheets!$AH$3:$AK$18,
                        MATCH($C$9,Hulpsheets!$AG$3:$AG$18,0),
                        MATCH($C$6,Hulpsheets!$AH$3:$AK$3,0)
                    ),
                    ""
                )
            )
        )
    )
)</f>
        <v/>
      </c>
      <c r="N50" s="397">
        <f t="shared" si="13"/>
        <v>0</v>
      </c>
      <c r="O50" s="77" t="str">
        <f t="shared" si="17"/>
        <v/>
      </c>
      <c r="P50" s="81" t="str">
        <f t="shared" si="18"/>
        <v/>
      </c>
      <c r="R50" s="404"/>
      <c r="S50" s="403" t="str">
        <f t="shared" si="19"/>
        <v/>
      </c>
      <c r="T50" s="130" t="str">
        <f t="shared" si="20"/>
        <v/>
      </c>
      <c r="U50" s="70"/>
      <c r="V50" s="404"/>
      <c r="W50" s="70"/>
      <c r="X50" s="404"/>
      <c r="Z50" s="407" t="str">
        <f t="shared" si="21"/>
        <v/>
      </c>
      <c r="AA50" s="130" t="str">
        <f t="shared" si="14"/>
        <v/>
      </c>
      <c r="AB50" s="407" t="str">
        <f t="shared" si="15"/>
        <v/>
      </c>
      <c r="AC50" s="130" t="str">
        <f t="shared" si="16"/>
        <v/>
      </c>
      <c r="AD50" s="461"/>
    </row>
    <row r="51" spans="1:30" x14ac:dyDescent="0.2">
      <c r="A51" s="6"/>
      <c r="B51" s="500"/>
      <c r="C51" s="501"/>
      <c r="D51" s="501"/>
      <c r="E51" s="501"/>
      <c r="F51" s="501"/>
      <c r="G51" s="501"/>
      <c r="H51" s="501"/>
      <c r="I51" s="502"/>
      <c r="J51" s="139"/>
      <c r="K51" s="254"/>
      <c r="L51" s="429" t="s">
        <v>120</v>
      </c>
      <c r="M51" s="257" t="str">
        <f>IF(LEN($C$5)&lt;=1,
    "",
    IF(
        OR($C$5="Overige (zorg-)instellingen",$C$5="Onderneming"),
        IF(Basisgegevens!$C$5="Ja",
            IFERROR(
                INDEX(Hulpsheets!$AO$3:$AR$18,
                    MATCH($C$9,Hulpsheets!$AN$3:$AN$18,0),
                    MATCH($C$6,Hulpsheets!$AO$3:$AR$3,0)
                ),
                ""
            ),
            IFERROR(
                INDEX(Hulpsheets!$AH$3:$AK$18,
                    MATCH($C$9,Hulpsheets!$AG$3:$AG$18,0),
                    MATCH($C$6,Hulpsheets!$AH$3:$AK$3,0)
                ),
                ""
            )
        ),
        IF($L51="Niet-economische activiteit",
            100%,
            IF(Basisgegevens!$C$5="Ja",
                IFERROR(
                    INDEX(Hulpsheets!$AO$3:$AR$18,
                        MATCH($C$9,Hulpsheets!$AN$3:$AN$18,0),
                        MATCH($C$6,Hulpsheets!$AO$3:$AR$3,0)
                    ),
                    ""
                ),
                IFERROR(
                    INDEX(Hulpsheets!$AH$3:$AK$18,
                        MATCH($C$9,Hulpsheets!$AG$3:$AG$18,0),
                        MATCH($C$6,Hulpsheets!$AH$3:$AK$3,0)
                    ),
                    ""
                )
            )
        )
    )
)</f>
        <v/>
      </c>
      <c r="N51" s="397">
        <f t="shared" si="13"/>
        <v>0</v>
      </c>
      <c r="O51" s="77" t="str">
        <f t="shared" si="17"/>
        <v/>
      </c>
      <c r="P51" s="81" t="str">
        <f t="shared" si="18"/>
        <v/>
      </c>
      <c r="R51" s="404"/>
      <c r="S51" s="403" t="str">
        <f t="shared" si="19"/>
        <v/>
      </c>
      <c r="T51" s="130" t="str">
        <f t="shared" si="20"/>
        <v/>
      </c>
      <c r="U51" s="70"/>
      <c r="V51" s="404"/>
      <c r="W51" s="70"/>
      <c r="X51" s="404"/>
      <c r="Z51" s="407" t="str">
        <f t="shared" si="21"/>
        <v/>
      </c>
      <c r="AA51" s="130" t="str">
        <f t="shared" si="14"/>
        <v/>
      </c>
      <c r="AB51" s="407" t="str">
        <f t="shared" si="15"/>
        <v/>
      </c>
      <c r="AC51" s="130" t="str">
        <f t="shared" si="16"/>
        <v/>
      </c>
      <c r="AD51" s="461"/>
    </row>
    <row r="52" spans="1:30" x14ac:dyDescent="0.2">
      <c r="A52" s="6"/>
      <c r="B52" s="500"/>
      <c r="C52" s="501"/>
      <c r="D52" s="501"/>
      <c r="E52" s="501"/>
      <c r="F52" s="501"/>
      <c r="G52" s="501"/>
      <c r="H52" s="501"/>
      <c r="I52" s="502"/>
      <c r="J52" s="139"/>
      <c r="K52" s="254"/>
      <c r="L52" s="429" t="s">
        <v>120</v>
      </c>
      <c r="M52" s="257" t="str">
        <f>IF(LEN($C$5)&lt;=1,
    "",
    IF(
        OR($C$5="Overige (zorg-)instellingen",$C$5="Onderneming"),
        IF(Basisgegevens!$C$5="Ja",
            IFERROR(
                INDEX(Hulpsheets!$AO$3:$AR$18,
                    MATCH($C$9,Hulpsheets!$AN$3:$AN$18,0),
                    MATCH($C$6,Hulpsheets!$AO$3:$AR$3,0)
                ),
                ""
            ),
            IFERROR(
                INDEX(Hulpsheets!$AH$3:$AK$18,
                    MATCH($C$9,Hulpsheets!$AG$3:$AG$18,0),
                    MATCH($C$6,Hulpsheets!$AH$3:$AK$3,0)
                ),
                ""
            )
        ),
        IF($L52="Niet-economische activiteit",
            100%,
            IF(Basisgegevens!$C$5="Ja",
                IFERROR(
                    INDEX(Hulpsheets!$AO$3:$AR$18,
                        MATCH($C$9,Hulpsheets!$AN$3:$AN$18,0),
                        MATCH($C$6,Hulpsheets!$AO$3:$AR$3,0)
                    ),
                    ""
                ),
                IFERROR(
                    INDEX(Hulpsheets!$AH$3:$AK$18,
                        MATCH($C$9,Hulpsheets!$AG$3:$AG$18,0),
                        MATCH($C$6,Hulpsheets!$AH$3:$AK$3,0)
                    ),
                    ""
                )
            )
        )
    )
)</f>
        <v/>
      </c>
      <c r="N52" s="397">
        <f t="shared" si="13"/>
        <v>0</v>
      </c>
      <c r="O52" s="77" t="str">
        <f t="shared" si="17"/>
        <v/>
      </c>
      <c r="P52" s="81" t="str">
        <f t="shared" si="18"/>
        <v/>
      </c>
      <c r="R52" s="404"/>
      <c r="S52" s="403" t="str">
        <f t="shared" si="19"/>
        <v/>
      </c>
      <c r="T52" s="130" t="str">
        <f t="shared" si="20"/>
        <v/>
      </c>
      <c r="U52" s="70"/>
      <c r="V52" s="404"/>
      <c r="W52" s="70"/>
      <c r="X52" s="404"/>
      <c r="Z52" s="407" t="str">
        <f t="shared" si="21"/>
        <v/>
      </c>
      <c r="AA52" s="130" t="str">
        <f t="shared" si="14"/>
        <v/>
      </c>
      <c r="AB52" s="407" t="str">
        <f t="shared" si="15"/>
        <v/>
      </c>
      <c r="AC52" s="130" t="str">
        <f t="shared" si="16"/>
        <v/>
      </c>
      <c r="AD52" s="461"/>
    </row>
    <row r="53" spans="1:30" x14ac:dyDescent="0.2">
      <c r="A53" s="6"/>
      <c r="B53" s="500"/>
      <c r="C53" s="501"/>
      <c r="D53" s="501"/>
      <c r="E53" s="501"/>
      <c r="F53" s="501"/>
      <c r="G53" s="501"/>
      <c r="H53" s="501"/>
      <c r="I53" s="502"/>
      <c r="J53" s="139"/>
      <c r="K53" s="254"/>
      <c r="L53" s="429" t="s">
        <v>120</v>
      </c>
      <c r="M53" s="257" t="str">
        <f>IF(LEN($C$5)&lt;=1,
    "",
    IF(
        OR($C$5="Overige (zorg-)instellingen",$C$5="Onderneming"),
        IF(Basisgegevens!$C$5="Ja",
            IFERROR(
                INDEX(Hulpsheets!$AO$3:$AR$18,
                    MATCH($C$9,Hulpsheets!$AN$3:$AN$18,0),
                    MATCH($C$6,Hulpsheets!$AO$3:$AR$3,0)
                ),
                ""
            ),
            IFERROR(
                INDEX(Hulpsheets!$AH$3:$AK$18,
                    MATCH($C$9,Hulpsheets!$AG$3:$AG$18,0),
                    MATCH($C$6,Hulpsheets!$AH$3:$AK$3,0)
                ),
                ""
            )
        ),
        IF($L53="Niet-economische activiteit",
            100%,
            IF(Basisgegevens!$C$5="Ja",
                IFERROR(
                    INDEX(Hulpsheets!$AO$3:$AR$18,
                        MATCH($C$9,Hulpsheets!$AN$3:$AN$18,0),
                        MATCH($C$6,Hulpsheets!$AO$3:$AR$3,0)
                    ),
                    ""
                ),
                IFERROR(
                    INDEX(Hulpsheets!$AH$3:$AK$18,
                        MATCH($C$9,Hulpsheets!$AG$3:$AG$18,0),
                        MATCH($C$6,Hulpsheets!$AH$3:$AK$3,0)
                    ),
                    ""
                )
            )
        )
    )
)</f>
        <v/>
      </c>
      <c r="N53" s="397">
        <f t="shared" si="13"/>
        <v>0</v>
      </c>
      <c r="O53" s="77" t="str">
        <f t="shared" si="17"/>
        <v/>
      </c>
      <c r="P53" s="81" t="str">
        <f t="shared" si="18"/>
        <v/>
      </c>
      <c r="R53" s="404"/>
      <c r="S53" s="403" t="str">
        <f t="shared" si="19"/>
        <v/>
      </c>
      <c r="T53" s="130" t="str">
        <f t="shared" si="20"/>
        <v/>
      </c>
      <c r="U53" s="70"/>
      <c r="V53" s="404"/>
      <c r="W53" s="70"/>
      <c r="X53" s="404"/>
      <c r="Z53" s="407" t="str">
        <f t="shared" si="21"/>
        <v/>
      </c>
      <c r="AA53" s="130" t="str">
        <f t="shared" si="14"/>
        <v/>
      </c>
      <c r="AB53" s="407" t="str">
        <f t="shared" si="15"/>
        <v/>
      </c>
      <c r="AC53" s="130" t="str">
        <f t="shared" si="16"/>
        <v/>
      </c>
      <c r="AD53" s="461"/>
    </row>
    <row r="54" spans="1:30" x14ac:dyDescent="0.2">
      <c r="A54" s="6"/>
      <c r="B54" s="500"/>
      <c r="C54" s="501"/>
      <c r="D54" s="501"/>
      <c r="E54" s="501"/>
      <c r="F54" s="501"/>
      <c r="G54" s="501"/>
      <c r="H54" s="501"/>
      <c r="I54" s="502"/>
      <c r="J54" s="139"/>
      <c r="K54" s="254"/>
      <c r="L54" s="429" t="s">
        <v>120</v>
      </c>
      <c r="M54" s="257" t="str">
        <f>IF(LEN($C$5)&lt;=1,
    "",
    IF(
        OR($C$5="Overige (zorg-)instellingen",$C$5="Onderneming"),
        IF(Basisgegevens!$C$5="Ja",
            IFERROR(
                INDEX(Hulpsheets!$AO$3:$AR$18,
                    MATCH($C$9,Hulpsheets!$AN$3:$AN$18,0),
                    MATCH($C$6,Hulpsheets!$AO$3:$AR$3,0)
                ),
                ""
            ),
            IFERROR(
                INDEX(Hulpsheets!$AH$3:$AK$18,
                    MATCH($C$9,Hulpsheets!$AG$3:$AG$18,0),
                    MATCH($C$6,Hulpsheets!$AH$3:$AK$3,0)
                ),
                ""
            )
        ),
        IF($L54="Niet-economische activiteit",
            100%,
            IF(Basisgegevens!$C$5="Ja",
                IFERROR(
                    INDEX(Hulpsheets!$AO$3:$AR$18,
                        MATCH($C$9,Hulpsheets!$AN$3:$AN$18,0),
                        MATCH($C$6,Hulpsheets!$AO$3:$AR$3,0)
                    ),
                    ""
                ),
                IFERROR(
                    INDEX(Hulpsheets!$AH$3:$AK$18,
                        MATCH($C$9,Hulpsheets!$AG$3:$AG$18,0),
                        MATCH($C$6,Hulpsheets!$AH$3:$AK$3,0)
                    ),
                    ""
                )
            )
        )
    )
)</f>
        <v/>
      </c>
      <c r="N54" s="397">
        <f t="shared" si="13"/>
        <v>0</v>
      </c>
      <c r="O54" s="77" t="str">
        <f t="shared" si="17"/>
        <v/>
      </c>
      <c r="P54" s="81" t="str">
        <f t="shared" si="18"/>
        <v/>
      </c>
      <c r="R54" s="404"/>
      <c r="S54" s="403" t="str">
        <f t="shared" si="19"/>
        <v/>
      </c>
      <c r="T54" s="130" t="str">
        <f t="shared" si="20"/>
        <v/>
      </c>
      <c r="U54" s="70"/>
      <c r="V54" s="404"/>
      <c r="W54" s="70"/>
      <c r="X54" s="404"/>
      <c r="Z54" s="407" t="str">
        <f t="shared" si="21"/>
        <v/>
      </c>
      <c r="AA54" s="130" t="str">
        <f t="shared" si="14"/>
        <v/>
      </c>
      <c r="AB54" s="407" t="str">
        <f t="shared" si="15"/>
        <v/>
      </c>
      <c r="AC54" s="130" t="str">
        <f t="shared" si="16"/>
        <v/>
      </c>
      <c r="AD54" s="461"/>
    </row>
    <row r="55" spans="1:30" x14ac:dyDescent="0.2">
      <c r="A55" s="6"/>
      <c r="B55" s="500"/>
      <c r="C55" s="501"/>
      <c r="D55" s="501"/>
      <c r="E55" s="501"/>
      <c r="F55" s="501"/>
      <c r="G55" s="501"/>
      <c r="H55" s="501"/>
      <c r="I55" s="502"/>
      <c r="J55" s="139"/>
      <c r="K55" s="254"/>
      <c r="L55" s="429" t="s">
        <v>120</v>
      </c>
      <c r="M55" s="257" t="str">
        <f>IF(LEN($C$5)&lt;=1,
    "",
    IF(
        OR($C$5="Overige (zorg-)instellingen",$C$5="Onderneming"),
        IF(Basisgegevens!$C$5="Ja",
            IFERROR(
                INDEX(Hulpsheets!$AO$3:$AR$18,
                    MATCH($C$9,Hulpsheets!$AN$3:$AN$18,0),
                    MATCH($C$6,Hulpsheets!$AO$3:$AR$3,0)
                ),
                ""
            ),
            IFERROR(
                INDEX(Hulpsheets!$AH$3:$AK$18,
                    MATCH($C$9,Hulpsheets!$AG$3:$AG$18,0),
                    MATCH($C$6,Hulpsheets!$AH$3:$AK$3,0)
                ),
                ""
            )
        ),
        IF($L55="Niet-economische activiteit",
            100%,
            IF(Basisgegevens!$C$5="Ja",
                IFERROR(
                    INDEX(Hulpsheets!$AO$3:$AR$18,
                        MATCH($C$9,Hulpsheets!$AN$3:$AN$18,0),
                        MATCH($C$6,Hulpsheets!$AO$3:$AR$3,0)
                    ),
                    ""
                ),
                IFERROR(
                    INDEX(Hulpsheets!$AH$3:$AK$18,
                        MATCH($C$9,Hulpsheets!$AG$3:$AG$18,0),
                        MATCH($C$6,Hulpsheets!$AH$3:$AK$3,0)
                    ),
                    ""
                )
            )
        )
    )
)</f>
        <v/>
      </c>
      <c r="N55" s="397">
        <f t="shared" si="13"/>
        <v>0</v>
      </c>
      <c r="O55" s="77" t="str">
        <f t="shared" si="17"/>
        <v/>
      </c>
      <c r="P55" s="81" t="str">
        <f t="shared" si="18"/>
        <v/>
      </c>
      <c r="R55" s="404"/>
      <c r="S55" s="403" t="str">
        <f t="shared" si="19"/>
        <v/>
      </c>
      <c r="T55" s="130" t="str">
        <f t="shared" si="20"/>
        <v/>
      </c>
      <c r="U55" s="70"/>
      <c r="V55" s="404"/>
      <c r="W55" s="70"/>
      <c r="X55" s="404"/>
      <c r="Z55" s="407" t="str">
        <f t="shared" si="21"/>
        <v/>
      </c>
      <c r="AA55" s="130" t="str">
        <f t="shared" si="14"/>
        <v/>
      </c>
      <c r="AB55" s="407" t="str">
        <f t="shared" si="15"/>
        <v/>
      </c>
      <c r="AC55" s="130" t="str">
        <f t="shared" si="16"/>
        <v/>
      </c>
      <c r="AD55" s="461"/>
    </row>
    <row r="56" spans="1:30" x14ac:dyDescent="0.2">
      <c r="A56" s="6"/>
      <c r="B56" s="500"/>
      <c r="C56" s="501"/>
      <c r="D56" s="501"/>
      <c r="E56" s="501"/>
      <c r="F56" s="501"/>
      <c r="G56" s="501"/>
      <c r="H56" s="501"/>
      <c r="I56" s="502"/>
      <c r="J56" s="139"/>
      <c r="K56" s="254"/>
      <c r="L56" s="429" t="s">
        <v>120</v>
      </c>
      <c r="M56" s="257" t="str">
        <f>IF(LEN($C$5)&lt;=1,
    "",
    IF(
        OR($C$5="Overige (zorg-)instellingen",$C$5="Onderneming"),
        IF(Basisgegevens!$C$5="Ja",
            IFERROR(
                INDEX(Hulpsheets!$AO$3:$AR$18,
                    MATCH($C$9,Hulpsheets!$AN$3:$AN$18,0),
                    MATCH($C$6,Hulpsheets!$AO$3:$AR$3,0)
                ),
                ""
            ),
            IFERROR(
                INDEX(Hulpsheets!$AH$3:$AK$18,
                    MATCH($C$9,Hulpsheets!$AG$3:$AG$18,0),
                    MATCH($C$6,Hulpsheets!$AH$3:$AK$3,0)
                ),
                ""
            )
        ),
        IF($L56="Niet-economische activiteit",
            100%,
            IF(Basisgegevens!$C$5="Ja",
                IFERROR(
                    INDEX(Hulpsheets!$AO$3:$AR$18,
                        MATCH($C$9,Hulpsheets!$AN$3:$AN$18,0),
                        MATCH($C$6,Hulpsheets!$AO$3:$AR$3,0)
                    ),
                    ""
                ),
                IFERROR(
                    INDEX(Hulpsheets!$AH$3:$AK$18,
                        MATCH($C$9,Hulpsheets!$AG$3:$AG$18,0),
                        MATCH($C$6,Hulpsheets!$AH$3:$AK$3,0)
                    ),
                    ""
                )
            )
        )
    )
)</f>
        <v/>
      </c>
      <c r="N56" s="397">
        <f t="shared" si="13"/>
        <v>0</v>
      </c>
      <c r="O56" s="77" t="str">
        <f t="shared" si="17"/>
        <v/>
      </c>
      <c r="P56" s="81" t="str">
        <f t="shared" si="18"/>
        <v/>
      </c>
      <c r="R56" s="404"/>
      <c r="S56" s="403" t="str">
        <f t="shared" si="19"/>
        <v/>
      </c>
      <c r="T56" s="130" t="str">
        <f t="shared" si="20"/>
        <v/>
      </c>
      <c r="U56" s="70"/>
      <c r="V56" s="404"/>
      <c r="W56" s="70"/>
      <c r="X56" s="404"/>
      <c r="Z56" s="407" t="str">
        <f t="shared" si="21"/>
        <v/>
      </c>
      <c r="AA56" s="130" t="str">
        <f t="shared" si="14"/>
        <v/>
      </c>
      <c r="AB56" s="407" t="str">
        <f t="shared" si="15"/>
        <v/>
      </c>
      <c r="AC56" s="130" t="str">
        <f t="shared" si="16"/>
        <v/>
      </c>
      <c r="AD56" s="461"/>
    </row>
    <row r="57" spans="1:30" ht="13.5" thickBot="1" x14ac:dyDescent="0.25">
      <c r="A57" s="6"/>
      <c r="B57" s="500"/>
      <c r="C57" s="501"/>
      <c r="D57" s="501"/>
      <c r="E57" s="501"/>
      <c r="F57" s="501"/>
      <c r="G57" s="501"/>
      <c r="H57" s="501"/>
      <c r="I57" s="502"/>
      <c r="J57" s="139"/>
      <c r="K57" s="254"/>
      <c r="L57" s="429" t="s">
        <v>120</v>
      </c>
      <c r="M57" s="257" t="str">
        <f>IF(LEN($C$5)&lt;=1,
    "",
    IF(
        OR($C$5="Overige (zorg-)instellingen",$C$5="Onderneming"),
        IF(Basisgegevens!$C$5="Ja",
            IFERROR(
                INDEX(Hulpsheets!$AO$3:$AR$18,
                    MATCH($C$9,Hulpsheets!$AN$3:$AN$18,0),
                    MATCH($C$6,Hulpsheets!$AO$3:$AR$3,0)
                ),
                ""
            ),
            IFERROR(
                INDEX(Hulpsheets!$AH$3:$AK$18,
                    MATCH($C$9,Hulpsheets!$AG$3:$AG$18,0),
                    MATCH($C$6,Hulpsheets!$AH$3:$AK$3,0)
                ),
                ""
            )
        ),
        IF($L57="Niet-economische activiteit",
            100%,
            IF(Basisgegevens!$C$5="Ja",
                IFERROR(
                    INDEX(Hulpsheets!$AO$3:$AR$18,
                        MATCH($C$9,Hulpsheets!$AN$3:$AN$18,0),
                        MATCH($C$6,Hulpsheets!$AO$3:$AR$3,0)
                    ),
                    ""
                ),
                IFERROR(
                    INDEX(Hulpsheets!$AH$3:$AK$18,
                        MATCH($C$9,Hulpsheets!$AG$3:$AG$18,0),
                        MATCH($C$6,Hulpsheets!$AH$3:$AK$3,0)
                    ),
                    ""
                )
            )
        )
    )
)</f>
        <v/>
      </c>
      <c r="N57" s="397">
        <f t="shared" si="13"/>
        <v>0</v>
      </c>
      <c r="O57" s="77" t="str">
        <f t="shared" si="17"/>
        <v/>
      </c>
      <c r="P57" s="81" t="str">
        <f t="shared" si="18"/>
        <v/>
      </c>
      <c r="R57" s="404"/>
      <c r="S57" s="403" t="str">
        <f t="shared" si="19"/>
        <v/>
      </c>
      <c r="T57" s="130" t="str">
        <f t="shared" si="20"/>
        <v/>
      </c>
      <c r="U57" s="70"/>
      <c r="V57" s="404"/>
      <c r="W57" s="70"/>
      <c r="X57" s="404"/>
      <c r="Z57" s="407" t="str">
        <f t="shared" si="21"/>
        <v/>
      </c>
      <c r="AA57" s="130" t="str">
        <f t="shared" si="14"/>
        <v/>
      </c>
      <c r="AB57" s="407" t="str">
        <f t="shared" si="15"/>
        <v/>
      </c>
      <c r="AC57" s="130" t="str">
        <f t="shared" si="16"/>
        <v/>
      </c>
      <c r="AD57" s="461"/>
    </row>
    <row r="58" spans="1:30" ht="13.5" hidden="1" outlineLevel="1" thickBot="1" x14ac:dyDescent="0.25">
      <c r="A58" s="6"/>
      <c r="B58" s="500"/>
      <c r="C58" s="501"/>
      <c r="D58" s="501"/>
      <c r="E58" s="501"/>
      <c r="F58" s="501"/>
      <c r="G58" s="501"/>
      <c r="H58" s="501"/>
      <c r="I58" s="502"/>
      <c r="J58" s="139"/>
      <c r="K58" s="254"/>
      <c r="L58" s="429" t="s">
        <v>120</v>
      </c>
      <c r="M58" s="257" t="str">
        <f>IF(LEN($C$5)&lt;=1,
    "",
    IF(
        OR($C$5="Overige (zorg-)instellingen",$C$5="Onderneming"),
        IF(Basisgegevens!$C$5="Ja",
            IFERROR(
                INDEX(Hulpsheets!$AO$3:$AR$18,
                    MATCH($C$9,Hulpsheets!$AN$3:$AN$18,0),
                    MATCH($C$6,Hulpsheets!$AO$3:$AR$3,0)
                ),
                ""
            ),
            IFERROR(
                INDEX(Hulpsheets!$AH$3:$AK$18,
                    MATCH($C$9,Hulpsheets!$AG$3:$AG$18,0),
                    MATCH($C$6,Hulpsheets!$AH$3:$AK$3,0)
                ),
                ""
            )
        ),
        IF($L58="Niet-economische activiteit",
            100%,
            IF(Basisgegevens!$C$5="Ja",
                IFERROR(
                    INDEX(Hulpsheets!$AO$3:$AR$18,
                        MATCH($C$9,Hulpsheets!$AN$3:$AN$18,0),
                        MATCH($C$6,Hulpsheets!$AO$3:$AR$3,0)
                    ),
                    ""
                ),
                IFERROR(
                    INDEX(Hulpsheets!$AH$3:$AK$18,
                        MATCH($C$9,Hulpsheets!$AG$3:$AG$18,0),
                        MATCH($C$6,Hulpsheets!$AH$3:$AK$3,0)
                    ),
                    ""
                )
            )
        )
    )
)</f>
        <v/>
      </c>
      <c r="N58" s="397">
        <f t="shared" si="13"/>
        <v>0</v>
      </c>
      <c r="O58" s="77" t="str">
        <f t="shared" si="17"/>
        <v/>
      </c>
      <c r="P58" s="81" t="str">
        <f t="shared" si="18"/>
        <v/>
      </c>
      <c r="R58" s="404"/>
      <c r="S58" s="403" t="str">
        <f t="shared" si="19"/>
        <v/>
      </c>
      <c r="T58" s="130" t="str">
        <f t="shared" si="20"/>
        <v/>
      </c>
      <c r="U58" s="70"/>
      <c r="V58" s="404"/>
      <c r="W58" s="70"/>
      <c r="X58" s="404"/>
      <c r="Z58" s="407" t="str">
        <f t="shared" si="21"/>
        <v/>
      </c>
      <c r="AA58" s="130" t="str">
        <f t="shared" si="14"/>
        <v/>
      </c>
      <c r="AB58" s="407" t="str">
        <f t="shared" si="15"/>
        <v/>
      </c>
      <c r="AC58" s="130" t="str">
        <f t="shared" si="16"/>
        <v/>
      </c>
      <c r="AD58" s="461"/>
    </row>
    <row r="59" spans="1:30" ht="13.5" hidden="1" outlineLevel="1" thickBot="1" x14ac:dyDescent="0.25">
      <c r="A59" s="6"/>
      <c r="B59" s="500"/>
      <c r="C59" s="501"/>
      <c r="D59" s="501"/>
      <c r="E59" s="501"/>
      <c r="F59" s="501"/>
      <c r="G59" s="501"/>
      <c r="H59" s="501"/>
      <c r="I59" s="502"/>
      <c r="J59" s="139"/>
      <c r="K59" s="254"/>
      <c r="L59" s="429" t="s">
        <v>120</v>
      </c>
      <c r="M59" s="257" t="str">
        <f>IF(LEN($C$5)&lt;=1,
    "",
    IF(
        OR($C$5="Overige (zorg-)instellingen",$C$5="Onderneming"),
        IF(Basisgegevens!$C$5="Ja",
            IFERROR(
                INDEX(Hulpsheets!$AO$3:$AR$18,
                    MATCH($C$9,Hulpsheets!$AN$3:$AN$18,0),
                    MATCH($C$6,Hulpsheets!$AO$3:$AR$3,0)
                ),
                ""
            ),
            IFERROR(
                INDEX(Hulpsheets!$AH$3:$AK$18,
                    MATCH($C$9,Hulpsheets!$AG$3:$AG$18,0),
                    MATCH($C$6,Hulpsheets!$AH$3:$AK$3,0)
                ),
                ""
            )
        ),
        IF($L59="Niet-economische activiteit",
            100%,
            IF(Basisgegevens!$C$5="Ja",
                IFERROR(
                    INDEX(Hulpsheets!$AO$3:$AR$18,
                        MATCH($C$9,Hulpsheets!$AN$3:$AN$18,0),
                        MATCH($C$6,Hulpsheets!$AO$3:$AR$3,0)
                    ),
                    ""
                ),
                IFERROR(
                    INDEX(Hulpsheets!$AH$3:$AK$18,
                        MATCH($C$9,Hulpsheets!$AG$3:$AG$18,0),
                        MATCH($C$6,Hulpsheets!$AH$3:$AK$3,0)
                    ),
                    ""
                )
            )
        )
    )
)</f>
        <v/>
      </c>
      <c r="N59" s="397">
        <f t="shared" si="13"/>
        <v>0</v>
      </c>
      <c r="O59" s="77" t="str">
        <f t="shared" si="17"/>
        <v/>
      </c>
      <c r="P59" s="81" t="str">
        <f t="shared" si="18"/>
        <v/>
      </c>
      <c r="R59" s="404"/>
      <c r="S59" s="403" t="str">
        <f t="shared" si="19"/>
        <v/>
      </c>
      <c r="T59" s="130" t="str">
        <f t="shared" si="20"/>
        <v/>
      </c>
      <c r="U59" s="70"/>
      <c r="V59" s="404"/>
      <c r="W59" s="70"/>
      <c r="X59" s="404"/>
      <c r="Z59" s="407" t="str">
        <f t="shared" si="21"/>
        <v/>
      </c>
      <c r="AA59" s="130" t="str">
        <f t="shared" si="14"/>
        <v/>
      </c>
      <c r="AB59" s="407" t="str">
        <f t="shared" si="15"/>
        <v/>
      </c>
      <c r="AC59" s="130" t="str">
        <f t="shared" si="16"/>
        <v/>
      </c>
      <c r="AD59" s="461"/>
    </row>
    <row r="60" spans="1:30" ht="13.5" hidden="1" outlineLevel="1" thickBot="1" x14ac:dyDescent="0.25">
      <c r="A60" s="6"/>
      <c r="B60" s="500"/>
      <c r="C60" s="501"/>
      <c r="D60" s="501"/>
      <c r="E60" s="501"/>
      <c r="F60" s="501"/>
      <c r="G60" s="501"/>
      <c r="H60" s="501"/>
      <c r="I60" s="502"/>
      <c r="J60" s="139"/>
      <c r="K60" s="254"/>
      <c r="L60" s="429" t="s">
        <v>120</v>
      </c>
      <c r="M60" s="257" t="str">
        <f>IF(LEN($C$5)&lt;=1,
    "",
    IF(
        OR($C$5="Overige (zorg-)instellingen",$C$5="Onderneming"),
        IF(Basisgegevens!$C$5="Ja",
            IFERROR(
                INDEX(Hulpsheets!$AO$3:$AR$18,
                    MATCH($C$9,Hulpsheets!$AN$3:$AN$18,0),
                    MATCH($C$6,Hulpsheets!$AO$3:$AR$3,0)
                ),
                ""
            ),
            IFERROR(
                INDEX(Hulpsheets!$AH$3:$AK$18,
                    MATCH($C$9,Hulpsheets!$AG$3:$AG$18,0),
                    MATCH($C$6,Hulpsheets!$AH$3:$AK$3,0)
                ),
                ""
            )
        ),
        IF($L60="Niet-economische activiteit",
            100%,
            IF(Basisgegevens!$C$5="Ja",
                IFERROR(
                    INDEX(Hulpsheets!$AO$3:$AR$18,
                        MATCH($C$9,Hulpsheets!$AN$3:$AN$18,0),
                        MATCH($C$6,Hulpsheets!$AO$3:$AR$3,0)
                    ),
                    ""
                ),
                IFERROR(
                    INDEX(Hulpsheets!$AH$3:$AK$18,
                        MATCH($C$9,Hulpsheets!$AG$3:$AG$18,0),
                        MATCH($C$6,Hulpsheets!$AH$3:$AK$3,0)
                    ),
                    ""
                )
            )
        )
    )
)</f>
        <v/>
      </c>
      <c r="N60" s="397">
        <f t="shared" si="13"/>
        <v>0</v>
      </c>
      <c r="O60" s="77" t="str">
        <f t="shared" si="17"/>
        <v/>
      </c>
      <c r="P60" s="81" t="str">
        <f t="shared" si="18"/>
        <v/>
      </c>
      <c r="R60" s="404"/>
      <c r="S60" s="403" t="str">
        <f t="shared" si="19"/>
        <v/>
      </c>
      <c r="T60" s="130" t="str">
        <f t="shared" si="20"/>
        <v/>
      </c>
      <c r="U60" s="70"/>
      <c r="V60" s="404"/>
      <c r="W60" s="70"/>
      <c r="X60" s="404"/>
      <c r="Z60" s="407" t="str">
        <f t="shared" si="21"/>
        <v/>
      </c>
      <c r="AA60" s="130" t="str">
        <f t="shared" si="14"/>
        <v/>
      </c>
      <c r="AB60" s="407" t="str">
        <f t="shared" si="15"/>
        <v/>
      </c>
      <c r="AC60" s="130" t="str">
        <f t="shared" si="16"/>
        <v/>
      </c>
      <c r="AD60" s="461"/>
    </row>
    <row r="61" spans="1:30" ht="13.5" hidden="1" outlineLevel="1" thickBot="1" x14ac:dyDescent="0.25">
      <c r="A61" s="6"/>
      <c r="B61" s="500"/>
      <c r="C61" s="501"/>
      <c r="D61" s="501"/>
      <c r="E61" s="501"/>
      <c r="F61" s="501"/>
      <c r="G61" s="501"/>
      <c r="H61" s="501"/>
      <c r="I61" s="502"/>
      <c r="J61" s="139"/>
      <c r="K61" s="254"/>
      <c r="L61" s="429" t="s">
        <v>120</v>
      </c>
      <c r="M61" s="257" t="str">
        <f>IF(LEN($C$5)&lt;=1,
    "",
    IF(
        OR($C$5="Overige (zorg-)instellingen",$C$5="Onderneming"),
        IF(Basisgegevens!$C$5="Ja",
            IFERROR(
                INDEX(Hulpsheets!$AO$3:$AR$18,
                    MATCH($C$9,Hulpsheets!$AN$3:$AN$18,0),
                    MATCH($C$6,Hulpsheets!$AO$3:$AR$3,0)
                ),
                ""
            ),
            IFERROR(
                INDEX(Hulpsheets!$AH$3:$AK$18,
                    MATCH($C$9,Hulpsheets!$AG$3:$AG$18,0),
                    MATCH($C$6,Hulpsheets!$AH$3:$AK$3,0)
                ),
                ""
            )
        ),
        IF($L61="Niet-economische activiteit",
            100%,
            IF(Basisgegevens!$C$5="Ja",
                IFERROR(
                    INDEX(Hulpsheets!$AO$3:$AR$18,
                        MATCH($C$9,Hulpsheets!$AN$3:$AN$18,0),
                        MATCH($C$6,Hulpsheets!$AO$3:$AR$3,0)
                    ),
                    ""
                ),
                IFERROR(
                    INDEX(Hulpsheets!$AH$3:$AK$18,
                        MATCH($C$9,Hulpsheets!$AG$3:$AG$18,0),
                        MATCH($C$6,Hulpsheets!$AH$3:$AK$3,0)
                    ),
                    ""
                )
            )
        )
    )
)</f>
        <v/>
      </c>
      <c r="N61" s="397">
        <f t="shared" si="13"/>
        <v>0</v>
      </c>
      <c r="O61" s="77" t="str">
        <f t="shared" si="17"/>
        <v/>
      </c>
      <c r="P61" s="81" t="str">
        <f t="shared" si="18"/>
        <v/>
      </c>
      <c r="R61" s="404"/>
      <c r="S61" s="403" t="str">
        <f t="shared" si="19"/>
        <v/>
      </c>
      <c r="T61" s="130" t="str">
        <f t="shared" si="20"/>
        <v/>
      </c>
      <c r="U61" s="70"/>
      <c r="V61" s="404"/>
      <c r="W61" s="70"/>
      <c r="X61" s="404"/>
      <c r="Z61" s="407" t="str">
        <f t="shared" si="21"/>
        <v/>
      </c>
      <c r="AA61" s="130" t="str">
        <f t="shared" si="14"/>
        <v/>
      </c>
      <c r="AB61" s="407" t="str">
        <f t="shared" si="15"/>
        <v/>
      </c>
      <c r="AC61" s="130" t="str">
        <f t="shared" si="16"/>
        <v/>
      </c>
      <c r="AD61" s="461"/>
    </row>
    <row r="62" spans="1:30" ht="13.5" hidden="1" outlineLevel="1" thickBot="1" x14ac:dyDescent="0.25">
      <c r="A62" s="6"/>
      <c r="B62" s="500"/>
      <c r="C62" s="501"/>
      <c r="D62" s="501"/>
      <c r="E62" s="501"/>
      <c r="F62" s="501"/>
      <c r="G62" s="501"/>
      <c r="H62" s="501"/>
      <c r="I62" s="502"/>
      <c r="J62" s="139"/>
      <c r="K62" s="254"/>
      <c r="L62" s="429" t="s">
        <v>120</v>
      </c>
      <c r="M62" s="257" t="str">
        <f>IF(LEN($C$5)&lt;=1,
    "",
    IF(
        OR($C$5="Overige (zorg-)instellingen",$C$5="Onderneming"),
        IF(Basisgegevens!$C$5="Ja",
            IFERROR(
                INDEX(Hulpsheets!$AO$3:$AR$18,
                    MATCH($C$9,Hulpsheets!$AN$3:$AN$18,0),
                    MATCH($C$6,Hulpsheets!$AO$3:$AR$3,0)
                ),
                ""
            ),
            IFERROR(
                INDEX(Hulpsheets!$AH$3:$AK$18,
                    MATCH($C$9,Hulpsheets!$AG$3:$AG$18,0),
                    MATCH($C$6,Hulpsheets!$AH$3:$AK$3,0)
                ),
                ""
            )
        ),
        IF($L62="Niet-economische activiteit",
            100%,
            IF(Basisgegevens!$C$5="Ja",
                IFERROR(
                    INDEX(Hulpsheets!$AO$3:$AR$18,
                        MATCH($C$9,Hulpsheets!$AN$3:$AN$18,0),
                        MATCH($C$6,Hulpsheets!$AO$3:$AR$3,0)
                    ),
                    ""
                ),
                IFERROR(
                    INDEX(Hulpsheets!$AH$3:$AK$18,
                        MATCH($C$9,Hulpsheets!$AG$3:$AG$18,0),
                        MATCH($C$6,Hulpsheets!$AH$3:$AK$3,0)
                    ),
                    ""
                )
            )
        )
    )
)</f>
        <v/>
      </c>
      <c r="N62" s="397">
        <f t="shared" si="13"/>
        <v>0</v>
      </c>
      <c r="O62" s="77" t="str">
        <f t="shared" si="17"/>
        <v/>
      </c>
      <c r="P62" s="81" t="str">
        <f t="shared" si="18"/>
        <v/>
      </c>
      <c r="R62" s="404"/>
      <c r="S62" s="403" t="str">
        <f t="shared" si="19"/>
        <v/>
      </c>
      <c r="T62" s="130" t="str">
        <f t="shared" si="20"/>
        <v/>
      </c>
      <c r="U62" s="70"/>
      <c r="V62" s="404"/>
      <c r="W62" s="70"/>
      <c r="X62" s="404"/>
      <c r="Z62" s="407" t="str">
        <f t="shared" si="21"/>
        <v/>
      </c>
      <c r="AA62" s="130" t="str">
        <f t="shared" si="14"/>
        <v/>
      </c>
      <c r="AB62" s="407" t="str">
        <f t="shared" si="15"/>
        <v/>
      </c>
      <c r="AC62" s="130" t="str">
        <f t="shared" si="16"/>
        <v/>
      </c>
      <c r="AD62" s="461"/>
    </row>
    <row r="63" spans="1:30" ht="13.5" hidden="1" outlineLevel="1" thickBot="1" x14ac:dyDescent="0.25">
      <c r="A63" s="6"/>
      <c r="B63" s="500"/>
      <c r="C63" s="501"/>
      <c r="D63" s="501"/>
      <c r="E63" s="501"/>
      <c r="F63" s="501"/>
      <c r="G63" s="501"/>
      <c r="H63" s="501"/>
      <c r="I63" s="502"/>
      <c r="J63" s="139"/>
      <c r="K63" s="254"/>
      <c r="L63" s="429" t="s">
        <v>120</v>
      </c>
      <c r="M63" s="257" t="str">
        <f>IF(LEN($C$5)&lt;=1,
    "",
    IF(
        OR($C$5="Overige (zorg-)instellingen",$C$5="Onderneming"),
        IF(Basisgegevens!$C$5="Ja",
            IFERROR(
                INDEX(Hulpsheets!$AO$3:$AR$18,
                    MATCH($C$9,Hulpsheets!$AN$3:$AN$18,0),
                    MATCH($C$6,Hulpsheets!$AO$3:$AR$3,0)
                ),
                ""
            ),
            IFERROR(
                INDEX(Hulpsheets!$AH$3:$AK$18,
                    MATCH($C$9,Hulpsheets!$AG$3:$AG$18,0),
                    MATCH($C$6,Hulpsheets!$AH$3:$AK$3,0)
                ),
                ""
            )
        ),
        IF($L63="Niet-economische activiteit",
            100%,
            IF(Basisgegevens!$C$5="Ja",
                IFERROR(
                    INDEX(Hulpsheets!$AO$3:$AR$18,
                        MATCH($C$9,Hulpsheets!$AN$3:$AN$18,0),
                        MATCH($C$6,Hulpsheets!$AO$3:$AR$3,0)
                    ),
                    ""
                ),
                IFERROR(
                    INDEX(Hulpsheets!$AH$3:$AK$18,
                        MATCH($C$9,Hulpsheets!$AG$3:$AG$18,0),
                        MATCH($C$6,Hulpsheets!$AH$3:$AK$3,0)
                    ),
                    ""
                )
            )
        )
    )
)</f>
        <v/>
      </c>
      <c r="N63" s="397">
        <f t="shared" si="13"/>
        <v>0</v>
      </c>
      <c r="O63" s="77" t="str">
        <f t="shared" si="17"/>
        <v/>
      </c>
      <c r="P63" s="81" t="str">
        <f t="shared" si="18"/>
        <v/>
      </c>
      <c r="R63" s="404"/>
      <c r="S63" s="403" t="str">
        <f t="shared" si="19"/>
        <v/>
      </c>
      <c r="T63" s="130" t="str">
        <f t="shared" si="20"/>
        <v/>
      </c>
      <c r="U63" s="70"/>
      <c r="V63" s="404"/>
      <c r="W63" s="70"/>
      <c r="X63" s="404"/>
      <c r="Z63" s="407" t="str">
        <f t="shared" si="21"/>
        <v/>
      </c>
      <c r="AA63" s="130" t="str">
        <f t="shared" si="14"/>
        <v/>
      </c>
      <c r="AB63" s="407" t="str">
        <f t="shared" si="15"/>
        <v/>
      </c>
      <c r="AC63" s="130" t="str">
        <f t="shared" si="16"/>
        <v/>
      </c>
      <c r="AD63" s="461"/>
    </row>
    <row r="64" spans="1:30" ht="13.5" hidden="1" outlineLevel="1" thickBot="1" x14ac:dyDescent="0.25">
      <c r="A64" s="6"/>
      <c r="B64" s="500"/>
      <c r="C64" s="501"/>
      <c r="D64" s="501"/>
      <c r="E64" s="501"/>
      <c r="F64" s="501"/>
      <c r="G64" s="501"/>
      <c r="H64" s="501"/>
      <c r="I64" s="502"/>
      <c r="J64" s="139"/>
      <c r="K64" s="254"/>
      <c r="L64" s="429" t="s">
        <v>120</v>
      </c>
      <c r="M64" s="257" t="str">
        <f>IF(LEN($C$5)&lt;=1,
    "",
    IF(
        OR($C$5="Overige (zorg-)instellingen",$C$5="Onderneming"),
        IF(Basisgegevens!$C$5="Ja",
            IFERROR(
                INDEX(Hulpsheets!$AO$3:$AR$18,
                    MATCH($C$9,Hulpsheets!$AN$3:$AN$18,0),
                    MATCH($C$6,Hulpsheets!$AO$3:$AR$3,0)
                ),
                ""
            ),
            IFERROR(
                INDEX(Hulpsheets!$AH$3:$AK$18,
                    MATCH($C$9,Hulpsheets!$AG$3:$AG$18,0),
                    MATCH($C$6,Hulpsheets!$AH$3:$AK$3,0)
                ),
                ""
            )
        ),
        IF($L64="Niet-economische activiteit",
            100%,
            IF(Basisgegevens!$C$5="Ja",
                IFERROR(
                    INDEX(Hulpsheets!$AO$3:$AR$18,
                        MATCH($C$9,Hulpsheets!$AN$3:$AN$18,0),
                        MATCH($C$6,Hulpsheets!$AO$3:$AR$3,0)
                    ),
                    ""
                ),
                IFERROR(
                    INDEX(Hulpsheets!$AH$3:$AK$18,
                        MATCH($C$9,Hulpsheets!$AG$3:$AG$18,0),
                        MATCH($C$6,Hulpsheets!$AH$3:$AK$3,0)
                    ),
                    ""
                )
            )
        )
    )
)</f>
        <v/>
      </c>
      <c r="N64" s="397">
        <f t="shared" si="13"/>
        <v>0</v>
      </c>
      <c r="O64" s="77" t="str">
        <f t="shared" si="17"/>
        <v/>
      </c>
      <c r="P64" s="81" t="str">
        <f t="shared" si="18"/>
        <v/>
      </c>
      <c r="R64" s="404"/>
      <c r="S64" s="403" t="str">
        <f t="shared" si="19"/>
        <v/>
      </c>
      <c r="T64" s="130" t="str">
        <f t="shared" si="20"/>
        <v/>
      </c>
      <c r="U64" s="70"/>
      <c r="V64" s="404"/>
      <c r="W64" s="70"/>
      <c r="X64" s="404"/>
      <c r="Z64" s="407" t="str">
        <f t="shared" si="21"/>
        <v/>
      </c>
      <c r="AA64" s="130" t="str">
        <f t="shared" si="14"/>
        <v/>
      </c>
      <c r="AB64" s="407" t="str">
        <f t="shared" si="15"/>
        <v/>
      </c>
      <c r="AC64" s="130" t="str">
        <f t="shared" si="16"/>
        <v/>
      </c>
      <c r="AD64" s="461"/>
    </row>
    <row r="65" spans="1:30" ht="13.5" hidden="1" outlineLevel="1" thickBot="1" x14ac:dyDescent="0.25">
      <c r="A65" s="6"/>
      <c r="B65" s="500"/>
      <c r="C65" s="501"/>
      <c r="D65" s="501"/>
      <c r="E65" s="501"/>
      <c r="F65" s="501"/>
      <c r="G65" s="501"/>
      <c r="H65" s="501"/>
      <c r="I65" s="502"/>
      <c r="J65" s="139"/>
      <c r="K65" s="254"/>
      <c r="L65" s="429" t="s">
        <v>120</v>
      </c>
      <c r="M65" s="257" t="str">
        <f>IF(LEN($C$5)&lt;=1,
    "",
    IF(
        OR($C$5="Overige (zorg-)instellingen",$C$5="Onderneming"),
        IF(Basisgegevens!$C$5="Ja",
            IFERROR(
                INDEX(Hulpsheets!$AO$3:$AR$18,
                    MATCH($C$9,Hulpsheets!$AN$3:$AN$18,0),
                    MATCH($C$6,Hulpsheets!$AO$3:$AR$3,0)
                ),
                ""
            ),
            IFERROR(
                INDEX(Hulpsheets!$AH$3:$AK$18,
                    MATCH($C$9,Hulpsheets!$AG$3:$AG$18,0),
                    MATCH($C$6,Hulpsheets!$AH$3:$AK$3,0)
                ),
                ""
            )
        ),
        IF($L65="Niet-economische activiteit",
            100%,
            IF(Basisgegevens!$C$5="Ja",
                IFERROR(
                    INDEX(Hulpsheets!$AO$3:$AR$18,
                        MATCH($C$9,Hulpsheets!$AN$3:$AN$18,0),
                        MATCH($C$6,Hulpsheets!$AO$3:$AR$3,0)
                    ),
                    ""
                ),
                IFERROR(
                    INDEX(Hulpsheets!$AH$3:$AK$18,
                        MATCH($C$9,Hulpsheets!$AG$3:$AG$18,0),
                        MATCH($C$6,Hulpsheets!$AH$3:$AK$3,0)
                    ),
                    ""
                )
            )
        )
    )
)</f>
        <v/>
      </c>
      <c r="N65" s="397">
        <f t="shared" si="13"/>
        <v>0</v>
      </c>
      <c r="O65" s="77" t="str">
        <f t="shared" si="17"/>
        <v/>
      </c>
      <c r="P65" s="81" t="str">
        <f t="shared" si="18"/>
        <v/>
      </c>
      <c r="R65" s="404"/>
      <c r="S65" s="403" t="str">
        <f t="shared" si="19"/>
        <v/>
      </c>
      <c r="T65" s="130" t="str">
        <f t="shared" si="20"/>
        <v/>
      </c>
      <c r="U65" s="70"/>
      <c r="V65" s="404"/>
      <c r="W65" s="70"/>
      <c r="X65" s="404"/>
      <c r="Z65" s="407" t="str">
        <f t="shared" si="21"/>
        <v/>
      </c>
      <c r="AA65" s="130" t="str">
        <f t="shared" si="14"/>
        <v/>
      </c>
      <c r="AB65" s="407" t="str">
        <f t="shared" si="15"/>
        <v/>
      </c>
      <c r="AC65" s="130" t="str">
        <f t="shared" si="16"/>
        <v/>
      </c>
      <c r="AD65" s="461"/>
    </row>
    <row r="66" spans="1:30" ht="13.5" hidden="1" outlineLevel="1" thickBot="1" x14ac:dyDescent="0.25">
      <c r="A66" s="6"/>
      <c r="B66" s="500"/>
      <c r="C66" s="501"/>
      <c r="D66" s="501"/>
      <c r="E66" s="501"/>
      <c r="F66" s="501"/>
      <c r="G66" s="501"/>
      <c r="H66" s="501"/>
      <c r="I66" s="502"/>
      <c r="J66" s="139"/>
      <c r="K66" s="254"/>
      <c r="L66" s="429" t="s">
        <v>120</v>
      </c>
      <c r="M66" s="257" t="str">
        <f>IF(LEN($C$5)&lt;=1,
    "",
    IF(
        OR($C$5="Overige (zorg-)instellingen",$C$5="Onderneming"),
        IF(Basisgegevens!$C$5="Ja",
            IFERROR(
                INDEX(Hulpsheets!$AO$3:$AR$18,
                    MATCH($C$9,Hulpsheets!$AN$3:$AN$18,0),
                    MATCH($C$6,Hulpsheets!$AO$3:$AR$3,0)
                ),
                ""
            ),
            IFERROR(
                INDEX(Hulpsheets!$AH$3:$AK$18,
                    MATCH($C$9,Hulpsheets!$AG$3:$AG$18,0),
                    MATCH($C$6,Hulpsheets!$AH$3:$AK$3,0)
                ),
                ""
            )
        ),
        IF($L66="Niet-economische activiteit",
            100%,
            IF(Basisgegevens!$C$5="Ja",
                IFERROR(
                    INDEX(Hulpsheets!$AO$3:$AR$18,
                        MATCH($C$9,Hulpsheets!$AN$3:$AN$18,0),
                        MATCH($C$6,Hulpsheets!$AO$3:$AR$3,0)
                    ),
                    ""
                ),
                IFERROR(
                    INDEX(Hulpsheets!$AH$3:$AK$18,
                        MATCH($C$9,Hulpsheets!$AG$3:$AG$18,0),
                        MATCH($C$6,Hulpsheets!$AH$3:$AK$3,0)
                    ),
                    ""
                )
            )
        )
    )
)</f>
        <v/>
      </c>
      <c r="N66" s="397">
        <f t="shared" si="13"/>
        <v>0</v>
      </c>
      <c r="O66" s="77" t="str">
        <f t="shared" si="17"/>
        <v/>
      </c>
      <c r="P66" s="81" t="str">
        <f t="shared" si="18"/>
        <v/>
      </c>
      <c r="R66" s="404"/>
      <c r="S66" s="403" t="str">
        <f t="shared" si="19"/>
        <v/>
      </c>
      <c r="T66" s="130" t="str">
        <f t="shared" si="20"/>
        <v/>
      </c>
      <c r="U66" s="70"/>
      <c r="V66" s="404"/>
      <c r="W66" s="70"/>
      <c r="X66" s="404"/>
      <c r="Z66" s="407" t="str">
        <f t="shared" si="21"/>
        <v/>
      </c>
      <c r="AA66" s="130" t="str">
        <f t="shared" si="14"/>
        <v/>
      </c>
      <c r="AB66" s="407" t="str">
        <f t="shared" si="15"/>
        <v/>
      </c>
      <c r="AC66" s="130" t="str">
        <f t="shared" si="16"/>
        <v/>
      </c>
      <c r="AD66" s="461"/>
    </row>
    <row r="67" spans="1:30" ht="13.5" hidden="1" outlineLevel="1" thickBot="1" x14ac:dyDescent="0.25">
      <c r="A67" s="6"/>
      <c r="B67" s="518"/>
      <c r="C67" s="519"/>
      <c r="D67" s="519"/>
      <c r="E67" s="519"/>
      <c r="F67" s="519"/>
      <c r="G67" s="519"/>
      <c r="H67" s="519"/>
      <c r="I67" s="520"/>
      <c r="J67" s="140"/>
      <c r="K67" s="293"/>
      <c r="L67" s="428" t="s">
        <v>120</v>
      </c>
      <c r="M67" s="427" t="str">
        <f>IF(LEN($C$5)&lt;=1,
    "",
    IF(
        OR($C$5="Overige (zorg-)instellingen",$C$5="Onderneming"),
        IF(Basisgegevens!$C$5="Ja",
            IFERROR(
                INDEX(Hulpsheets!$AO$3:$AR$18,
                    MATCH($C$9,Hulpsheets!$AN$3:$AN$18,0),
                    MATCH($C$6,Hulpsheets!$AO$3:$AR$3,0)
                ),
                ""
            ),
            IFERROR(
                INDEX(Hulpsheets!$AH$3:$AK$18,
                    MATCH($C$9,Hulpsheets!$AG$3:$AG$18,0),
                    MATCH($C$6,Hulpsheets!$AH$3:$AK$3,0)
                ),
                ""
            )
        ),
        IF($L67="Niet-economische activiteit",
            100%,
            IF(Basisgegevens!$C$5="Ja",
                IFERROR(
                    INDEX(Hulpsheets!$AO$3:$AR$18,
                        MATCH($C$9,Hulpsheets!$AN$3:$AN$18,0),
                        MATCH($C$6,Hulpsheets!$AO$3:$AR$3,0)
                    ),
                    ""
                ),
                IFERROR(
                    INDEX(Hulpsheets!$AH$3:$AK$18,
                        MATCH($C$9,Hulpsheets!$AG$3:$AG$18,0),
                        MATCH($C$6,Hulpsheets!$AH$3:$AK$3,0)
                    ),
                    ""
                )
            )
        )
    )
)</f>
        <v/>
      </c>
      <c r="N67" s="397">
        <f t="shared" si="13"/>
        <v>0</v>
      </c>
      <c r="O67" s="87" t="str">
        <f t="shared" si="17"/>
        <v/>
      </c>
      <c r="P67" s="83" t="str">
        <f t="shared" si="18"/>
        <v/>
      </c>
      <c r="R67" s="405"/>
      <c r="S67" s="403" t="str">
        <f t="shared" si="19"/>
        <v/>
      </c>
      <c r="T67" s="365" t="str">
        <f t="shared" si="20"/>
        <v/>
      </c>
      <c r="U67" s="70"/>
      <c r="V67" s="411"/>
      <c r="W67" s="70"/>
      <c r="X67" s="411"/>
      <c r="Z67" s="407" t="str">
        <f>IFERROR($V67*(1-$M67),"")</f>
        <v/>
      </c>
      <c r="AA67" s="365" t="str">
        <f t="shared" si="14"/>
        <v/>
      </c>
      <c r="AB67" s="407" t="str">
        <f t="shared" si="15"/>
        <v/>
      </c>
      <c r="AC67" s="365" t="str">
        <f t="shared" si="16"/>
        <v/>
      </c>
      <c r="AD67" s="461"/>
    </row>
    <row r="68" spans="1:30" ht="13.5" collapsed="1" thickBot="1" x14ac:dyDescent="0.25">
      <c r="A68" s="5"/>
      <c r="B68" s="40"/>
      <c r="C68" s="40"/>
      <c r="D68" s="7"/>
      <c r="E68" s="6"/>
      <c r="F68" s="6"/>
      <c r="G68" s="6"/>
      <c r="H68" s="6"/>
      <c r="I68" s="9"/>
      <c r="J68" s="97"/>
      <c r="L68" s="418" t="s">
        <v>102</v>
      </c>
      <c r="M68" s="78"/>
      <c r="N68" s="101">
        <f>SUM(N43:N67)</f>
        <v>0</v>
      </c>
      <c r="O68" s="101">
        <f>SUM(O43:O67)</f>
        <v>0</v>
      </c>
      <c r="P68" s="101">
        <f>SUM(P43:P67)</f>
        <v>0</v>
      </c>
      <c r="R68" s="439">
        <f>SUM(R43:R67)</f>
        <v>0</v>
      </c>
      <c r="S68" s="102">
        <f>SUM(S43:S67)</f>
        <v>0</v>
      </c>
      <c r="T68" s="102">
        <f>SUM(T43:T67)</f>
        <v>0</v>
      </c>
      <c r="U68" s="100"/>
      <c r="V68" s="364">
        <f>SUM(V43:V67)</f>
        <v>0</v>
      </c>
      <c r="W68" s="70"/>
      <c r="X68" s="364">
        <f>SUM(X43:X67)</f>
        <v>0</v>
      </c>
      <c r="Z68" s="410">
        <f>SUM(Z43:Z67)</f>
        <v>0</v>
      </c>
      <c r="AA68" s="364">
        <f>SUM(AA43:AA67)</f>
        <v>0</v>
      </c>
      <c r="AB68" s="410">
        <f>SUM(AB43:AB67)</f>
        <v>0</v>
      </c>
      <c r="AC68" s="364">
        <f>SUM(AC43:AC67)</f>
        <v>0</v>
      </c>
      <c r="AD68" s="462"/>
    </row>
    <row r="69" spans="1:30" ht="13.5" thickBot="1" x14ac:dyDescent="0.25">
      <c r="B69" s="32"/>
      <c r="C69" s="32"/>
      <c r="D69" s="103"/>
      <c r="E69" s="104"/>
      <c r="F69" s="104"/>
      <c r="G69" s="105"/>
      <c r="H69" s="105"/>
      <c r="I69" s="29"/>
      <c r="J69" s="105"/>
      <c r="K69" s="105"/>
      <c r="L69" s="105"/>
      <c r="M69" s="259"/>
      <c r="N69" s="105"/>
      <c r="O69" s="105"/>
      <c r="P69" s="29"/>
      <c r="Q69" s="29"/>
      <c r="R69" s="29"/>
      <c r="S69" s="29"/>
      <c r="T69" s="29"/>
      <c r="U69" s="29"/>
      <c r="V69" s="29"/>
      <c r="W69" s="29"/>
      <c r="X69" s="29"/>
      <c r="Z69" s="29"/>
      <c r="AA69" s="29"/>
      <c r="AB69" s="29"/>
    </row>
    <row r="70" spans="1:30" ht="15.75" customHeight="1" thickBot="1" x14ac:dyDescent="0.25">
      <c r="B70" s="503" t="s">
        <v>108</v>
      </c>
      <c r="C70" s="503"/>
      <c r="D70" s="503"/>
      <c r="E70" s="503"/>
      <c r="F70" s="29"/>
      <c r="I70" s="29"/>
      <c r="P70" s="29"/>
      <c r="Q70" s="29"/>
      <c r="R70" s="406" t="s">
        <v>87</v>
      </c>
      <c r="S70" s="401"/>
      <c r="T70" s="402"/>
      <c r="U70" s="6"/>
      <c r="V70" s="498" t="s">
        <v>61</v>
      </c>
      <c r="W70" s="6"/>
      <c r="X70" s="498" t="s">
        <v>62</v>
      </c>
      <c r="Z70" s="401"/>
      <c r="AA70" s="402"/>
      <c r="AB70" s="401"/>
      <c r="AC70" s="402"/>
      <c r="AD70" s="460"/>
    </row>
    <row r="71" spans="1:30" ht="13.5" thickBot="1" x14ac:dyDescent="0.25">
      <c r="B71" s="106"/>
      <c r="C71" s="106"/>
      <c r="D71" s="107"/>
      <c r="E71" s="107"/>
      <c r="G71" s="107"/>
      <c r="H71" s="108"/>
      <c r="I71" s="95"/>
      <c r="J71" s="107"/>
      <c r="K71" s="107"/>
      <c r="L71" s="107"/>
      <c r="P71" s="29"/>
      <c r="Q71" s="29"/>
      <c r="R71" s="6"/>
      <c r="S71" s="6"/>
      <c r="T71" s="6"/>
      <c r="U71" s="6"/>
      <c r="V71" s="499"/>
      <c r="W71" s="415"/>
      <c r="X71" s="499"/>
      <c r="Z71" s="6"/>
      <c r="AA71" s="6"/>
      <c r="AB71" s="6"/>
      <c r="AC71" s="97"/>
      <c r="AD71" s="97"/>
    </row>
    <row r="72" spans="1:30" ht="21" customHeight="1" thickBot="1" x14ac:dyDescent="0.25">
      <c r="A72" s="120"/>
      <c r="B72" s="529" t="s">
        <v>109</v>
      </c>
      <c r="C72" s="530"/>
      <c r="D72" s="530"/>
      <c r="E72" s="530"/>
      <c r="F72" s="530"/>
      <c r="G72" s="530"/>
      <c r="H72" s="530"/>
      <c r="I72" s="531"/>
      <c r="J72" s="236" t="s">
        <v>110</v>
      </c>
      <c r="K72" s="236" t="s">
        <v>111</v>
      </c>
      <c r="L72" s="236" t="s">
        <v>235</v>
      </c>
      <c r="M72" s="143" t="s">
        <v>94</v>
      </c>
      <c r="N72" s="237" t="s">
        <v>66</v>
      </c>
      <c r="O72" s="237" t="s">
        <v>95</v>
      </c>
      <c r="P72" s="237" t="s">
        <v>96</v>
      </c>
      <c r="Q72" s="120"/>
      <c r="R72" s="239" t="s">
        <v>68</v>
      </c>
      <c r="S72" s="238" t="s">
        <v>97</v>
      </c>
      <c r="T72" s="238" t="s">
        <v>70</v>
      </c>
      <c r="U72" s="119"/>
      <c r="V72" s="239" t="s">
        <v>68</v>
      </c>
      <c r="W72" s="414"/>
      <c r="X72" s="239" t="s">
        <v>68</v>
      </c>
      <c r="Y72" s="120"/>
      <c r="Z72" s="238" t="s">
        <v>97</v>
      </c>
      <c r="AA72" s="238" t="s">
        <v>70</v>
      </c>
      <c r="AB72" s="238" t="s">
        <v>97</v>
      </c>
      <c r="AC72" s="238" t="s">
        <v>70</v>
      </c>
      <c r="AD72" s="118"/>
    </row>
    <row r="73" spans="1:30" x14ac:dyDescent="0.2">
      <c r="B73" s="516"/>
      <c r="C73" s="517"/>
      <c r="D73" s="517"/>
      <c r="E73" s="517"/>
      <c r="F73" s="517"/>
      <c r="G73" s="517"/>
      <c r="H73" s="517"/>
      <c r="I73" s="517"/>
      <c r="J73" s="71"/>
      <c r="K73" s="253"/>
      <c r="L73" s="429" t="s">
        <v>120</v>
      </c>
      <c r="M73" s="257" t="str">
        <f>IF(LEN($C$5)&lt;=1,
    "",
    IF(
        OR($C$5="Overige (zorg-)instellingen",$C$5="Onderneming"),
        IF(Basisgegevens!$C$5="Ja",
            IFERROR(
                INDEX(Hulpsheets!$AO$3:$AR$18,
                    MATCH($C$9,Hulpsheets!$AN$3:$AN$18,0),
                    MATCH($C$6,Hulpsheets!$AO$3:$AR$3,0)
                ),
                ""
            ),
            IFERROR(
                INDEX(Hulpsheets!$AH$3:$AK$18,
                    MATCH($C$9,Hulpsheets!$AG$3:$AG$18,0),
                    MATCH($C$6,Hulpsheets!$AH$3:$AK$3,0)
                ),
                ""
            )
        ),
        IF($L73="Niet-economische activiteit",
            100%,
            IF(Basisgegevens!$C$5="Ja",
                IFERROR(
                    INDEX(Hulpsheets!$AO$3:$AR$18,
                        MATCH($C$9,Hulpsheets!$AN$3:$AN$18,0),
                        MATCH($C$6,Hulpsheets!$AO$3:$AR$3,0)
                    ),
                    ""
                ),
                IFERROR(
                    INDEX(Hulpsheets!$AH$3:$AK$18,
                        MATCH($C$9,Hulpsheets!$AG$3:$AG$18,0),
                        MATCH($C$6,Hulpsheets!$AH$3:$AK$3,0)
                    ),
                    ""
                )
            )
        )
    )
)</f>
        <v/>
      </c>
      <c r="N73" s="397">
        <f t="shared" ref="N73:N97" si="22">IFERROR(J73*K73,"")</f>
        <v>0</v>
      </c>
      <c r="O73" s="82" t="str">
        <f t="shared" ref="O73:O97" si="23">IFERROR(N73*M73,"")</f>
        <v/>
      </c>
      <c r="P73" s="85" t="str">
        <f t="shared" ref="P73:P97" si="24">IFERROR(N73-O73,"")</f>
        <v/>
      </c>
      <c r="R73" s="404"/>
      <c r="S73" s="403" t="str">
        <f>IFERROR($R73*(1-$M73),"")</f>
        <v/>
      </c>
      <c r="T73" s="130" t="str">
        <f t="shared" ref="T73:T97" si="25">IFERROR(R73-S73,"")</f>
        <v/>
      </c>
      <c r="U73" s="80"/>
      <c r="V73" s="404"/>
      <c r="W73" s="70"/>
      <c r="X73" s="404"/>
      <c r="Z73" s="407" t="str">
        <f>IFERROR($V73*(1-$M73),"")</f>
        <v/>
      </c>
      <c r="AA73" s="130" t="str">
        <f t="shared" ref="AA73:AA97" si="26">IFERROR(V73-Z73,"")</f>
        <v/>
      </c>
      <c r="AB73" s="407" t="str">
        <f t="shared" ref="AB73:AB97" si="27">IFERROR($X73*(1-$M73),"")</f>
        <v/>
      </c>
      <c r="AC73" s="130" t="str">
        <f t="shared" ref="AC73:AC97" si="28">IFERROR(X73-AB73,"")</f>
        <v/>
      </c>
      <c r="AD73" s="461"/>
    </row>
    <row r="74" spans="1:30" x14ac:dyDescent="0.2">
      <c r="B74" s="514"/>
      <c r="C74" s="515"/>
      <c r="D74" s="515"/>
      <c r="E74" s="515"/>
      <c r="F74" s="515"/>
      <c r="G74" s="515"/>
      <c r="H74" s="515"/>
      <c r="I74" s="515"/>
      <c r="J74" s="48"/>
      <c r="K74" s="254"/>
      <c r="L74" s="429" t="s">
        <v>120</v>
      </c>
      <c r="M74" s="257" t="str">
        <f>IF(LEN($C$5)&lt;=1,
    "",
    IF(
        OR($C$5="Overige (zorg-)instellingen",$C$5="Onderneming"),
        IF(Basisgegevens!$C$5="Ja",
            IFERROR(
                INDEX(Hulpsheets!$AO$3:$AR$18,
                    MATCH($C$9,Hulpsheets!$AN$3:$AN$18,0),
                    MATCH($C$6,Hulpsheets!$AO$3:$AR$3,0)
                ),
                ""
            ),
            IFERROR(
                INDEX(Hulpsheets!$AH$3:$AK$18,
                    MATCH($C$9,Hulpsheets!$AG$3:$AG$18,0),
                    MATCH($C$6,Hulpsheets!$AH$3:$AK$3,0)
                ),
                ""
            )
        ),
        IF($L74="Niet-economische activiteit",
            100%,
            IF(Basisgegevens!$C$5="Ja",
                IFERROR(
                    INDEX(Hulpsheets!$AO$3:$AR$18,
                        MATCH($C$9,Hulpsheets!$AN$3:$AN$18,0),
                        MATCH($C$6,Hulpsheets!$AO$3:$AR$3,0)
                    ),
                    ""
                ),
                IFERROR(
                    INDEX(Hulpsheets!$AH$3:$AK$18,
                        MATCH($C$9,Hulpsheets!$AG$3:$AG$18,0),
                        MATCH($C$6,Hulpsheets!$AH$3:$AK$3,0)
                    ),
                    ""
                )
            )
        )
    )
)</f>
        <v/>
      </c>
      <c r="N74" s="397">
        <f t="shared" si="22"/>
        <v>0</v>
      </c>
      <c r="O74" s="77" t="str">
        <f t="shared" si="23"/>
        <v/>
      </c>
      <c r="P74" s="86" t="str">
        <f t="shared" si="24"/>
        <v/>
      </c>
      <c r="R74" s="404"/>
      <c r="S74" s="403" t="str">
        <f t="shared" ref="S74:S97" si="29">IFERROR($R74*(1-$M74),"")</f>
        <v/>
      </c>
      <c r="T74" s="130" t="str">
        <f t="shared" si="25"/>
        <v/>
      </c>
      <c r="U74" s="70"/>
      <c r="V74" s="404"/>
      <c r="W74" s="70"/>
      <c r="X74" s="404"/>
      <c r="Z74" s="407" t="str">
        <f t="shared" ref="Z74:Z97" si="30">IFERROR($V74*(1-$M74),"")</f>
        <v/>
      </c>
      <c r="AA74" s="130" t="str">
        <f t="shared" si="26"/>
        <v/>
      </c>
      <c r="AB74" s="407" t="str">
        <f t="shared" si="27"/>
        <v/>
      </c>
      <c r="AC74" s="130" t="str">
        <f t="shared" si="28"/>
        <v/>
      </c>
      <c r="AD74" s="461"/>
    </row>
    <row r="75" spans="1:30" x14ac:dyDescent="0.2">
      <c r="B75" s="514"/>
      <c r="C75" s="515"/>
      <c r="D75" s="515"/>
      <c r="E75" s="515"/>
      <c r="F75" s="515"/>
      <c r="G75" s="515"/>
      <c r="H75" s="515"/>
      <c r="I75" s="515"/>
      <c r="J75" s="48"/>
      <c r="K75" s="254"/>
      <c r="L75" s="429" t="s">
        <v>120</v>
      </c>
      <c r="M75" s="257" t="str">
        <f>IF(LEN($C$5)&lt;=1,
    "",
    IF(
        OR($C$5="Overige (zorg-)instellingen",$C$5="Onderneming"),
        IF(Basisgegevens!$C$5="Ja",
            IFERROR(
                INDEX(Hulpsheets!$AO$3:$AR$18,
                    MATCH($C$9,Hulpsheets!$AN$3:$AN$18,0),
                    MATCH($C$6,Hulpsheets!$AO$3:$AR$3,0)
                ),
                ""
            ),
            IFERROR(
                INDEX(Hulpsheets!$AH$3:$AK$18,
                    MATCH($C$9,Hulpsheets!$AG$3:$AG$18,0),
                    MATCH($C$6,Hulpsheets!$AH$3:$AK$3,0)
                ),
                ""
            )
        ),
        IF($L75="Niet-economische activiteit",
            100%,
            IF(Basisgegevens!$C$5="Ja",
                IFERROR(
                    INDEX(Hulpsheets!$AO$3:$AR$18,
                        MATCH($C$9,Hulpsheets!$AN$3:$AN$18,0),
                        MATCH($C$6,Hulpsheets!$AO$3:$AR$3,0)
                    ),
                    ""
                ),
                IFERROR(
                    INDEX(Hulpsheets!$AH$3:$AK$18,
                        MATCH($C$9,Hulpsheets!$AG$3:$AG$18,0),
                        MATCH($C$6,Hulpsheets!$AH$3:$AK$3,0)
                    ),
                    ""
                )
            )
        )
    )
)</f>
        <v/>
      </c>
      <c r="N75" s="397">
        <f t="shared" si="22"/>
        <v>0</v>
      </c>
      <c r="O75" s="77" t="str">
        <f t="shared" si="23"/>
        <v/>
      </c>
      <c r="P75" s="86" t="str">
        <f t="shared" si="24"/>
        <v/>
      </c>
      <c r="R75" s="404"/>
      <c r="S75" s="403" t="str">
        <f t="shared" si="29"/>
        <v/>
      </c>
      <c r="T75" s="130" t="str">
        <f t="shared" si="25"/>
        <v/>
      </c>
      <c r="U75" s="70"/>
      <c r="V75" s="404"/>
      <c r="W75" s="70"/>
      <c r="X75" s="404"/>
      <c r="Z75" s="407" t="str">
        <f t="shared" si="30"/>
        <v/>
      </c>
      <c r="AA75" s="130" t="str">
        <f t="shared" si="26"/>
        <v/>
      </c>
      <c r="AB75" s="407" t="str">
        <f t="shared" si="27"/>
        <v/>
      </c>
      <c r="AC75" s="130" t="str">
        <f t="shared" si="28"/>
        <v/>
      </c>
      <c r="AD75" s="461"/>
    </row>
    <row r="76" spans="1:30" x14ac:dyDescent="0.2">
      <c r="B76" s="514"/>
      <c r="C76" s="515"/>
      <c r="D76" s="515"/>
      <c r="E76" s="515"/>
      <c r="F76" s="515"/>
      <c r="G76" s="515"/>
      <c r="H76" s="515"/>
      <c r="I76" s="515"/>
      <c r="J76" s="48"/>
      <c r="K76" s="254"/>
      <c r="L76" s="429" t="s">
        <v>120</v>
      </c>
      <c r="M76" s="257" t="str">
        <f>IF(LEN($C$5)&lt;=1,
    "",
    IF(
        OR($C$5="Overige (zorg-)instellingen",$C$5="Onderneming"),
        IF(Basisgegevens!$C$5="Ja",
            IFERROR(
                INDEX(Hulpsheets!$AO$3:$AR$18,
                    MATCH($C$9,Hulpsheets!$AN$3:$AN$18,0),
                    MATCH($C$6,Hulpsheets!$AO$3:$AR$3,0)
                ),
                ""
            ),
            IFERROR(
                INDEX(Hulpsheets!$AH$3:$AK$18,
                    MATCH($C$9,Hulpsheets!$AG$3:$AG$18,0),
                    MATCH($C$6,Hulpsheets!$AH$3:$AK$3,0)
                ),
                ""
            )
        ),
        IF($L76="Niet-economische activiteit",
            100%,
            IF(Basisgegevens!$C$5="Ja",
                IFERROR(
                    INDEX(Hulpsheets!$AO$3:$AR$18,
                        MATCH($C$9,Hulpsheets!$AN$3:$AN$18,0),
                        MATCH($C$6,Hulpsheets!$AO$3:$AR$3,0)
                    ),
                    ""
                ),
                IFERROR(
                    INDEX(Hulpsheets!$AH$3:$AK$18,
                        MATCH($C$9,Hulpsheets!$AG$3:$AG$18,0),
                        MATCH($C$6,Hulpsheets!$AH$3:$AK$3,0)
                    ),
                    ""
                )
            )
        )
    )
)</f>
        <v/>
      </c>
      <c r="N76" s="397">
        <f t="shared" si="22"/>
        <v>0</v>
      </c>
      <c r="O76" s="77" t="str">
        <f t="shared" si="23"/>
        <v/>
      </c>
      <c r="P76" s="86" t="str">
        <f t="shared" si="24"/>
        <v/>
      </c>
      <c r="R76" s="404"/>
      <c r="S76" s="403" t="str">
        <f t="shared" si="29"/>
        <v/>
      </c>
      <c r="T76" s="130" t="str">
        <f t="shared" si="25"/>
        <v/>
      </c>
      <c r="U76" s="70"/>
      <c r="V76" s="404"/>
      <c r="W76" s="70"/>
      <c r="X76" s="404"/>
      <c r="Z76" s="407" t="str">
        <f t="shared" si="30"/>
        <v/>
      </c>
      <c r="AA76" s="130" t="str">
        <f t="shared" si="26"/>
        <v/>
      </c>
      <c r="AB76" s="407" t="str">
        <f t="shared" si="27"/>
        <v/>
      </c>
      <c r="AC76" s="130" t="str">
        <f t="shared" si="28"/>
        <v/>
      </c>
      <c r="AD76" s="461"/>
    </row>
    <row r="77" spans="1:30" x14ac:dyDescent="0.2">
      <c r="B77" s="500"/>
      <c r="C77" s="501"/>
      <c r="D77" s="501"/>
      <c r="E77" s="501"/>
      <c r="F77" s="501"/>
      <c r="G77" s="501"/>
      <c r="H77" s="501"/>
      <c r="I77" s="502"/>
      <c r="J77" s="48"/>
      <c r="K77" s="254"/>
      <c r="L77" s="429" t="s">
        <v>120</v>
      </c>
      <c r="M77" s="257" t="str">
        <f>IF(LEN($C$5)&lt;=1,
    "",
    IF(
        OR($C$5="Overige (zorg-)instellingen",$C$5="Onderneming"),
        IF(Basisgegevens!$C$5="Ja",
            IFERROR(
                INDEX(Hulpsheets!$AO$3:$AR$18,
                    MATCH($C$9,Hulpsheets!$AN$3:$AN$18,0),
                    MATCH($C$6,Hulpsheets!$AO$3:$AR$3,0)
                ),
                ""
            ),
            IFERROR(
                INDEX(Hulpsheets!$AH$3:$AK$18,
                    MATCH($C$9,Hulpsheets!$AG$3:$AG$18,0),
                    MATCH($C$6,Hulpsheets!$AH$3:$AK$3,0)
                ),
                ""
            )
        ),
        IF($L77="Niet-economische activiteit",
            100%,
            IF(Basisgegevens!$C$5="Ja",
                IFERROR(
                    INDEX(Hulpsheets!$AO$3:$AR$18,
                        MATCH($C$9,Hulpsheets!$AN$3:$AN$18,0),
                        MATCH($C$6,Hulpsheets!$AO$3:$AR$3,0)
                    ),
                    ""
                ),
                IFERROR(
                    INDEX(Hulpsheets!$AH$3:$AK$18,
                        MATCH($C$9,Hulpsheets!$AG$3:$AG$18,0),
                        MATCH($C$6,Hulpsheets!$AH$3:$AK$3,0)
                    ),
                    ""
                )
            )
        )
    )
)</f>
        <v/>
      </c>
      <c r="N77" s="397">
        <f t="shared" si="22"/>
        <v>0</v>
      </c>
      <c r="O77" s="77" t="str">
        <f t="shared" si="23"/>
        <v/>
      </c>
      <c r="P77" s="86" t="str">
        <f t="shared" si="24"/>
        <v/>
      </c>
      <c r="R77" s="404"/>
      <c r="S77" s="403" t="str">
        <f t="shared" si="29"/>
        <v/>
      </c>
      <c r="T77" s="130" t="str">
        <f t="shared" si="25"/>
        <v/>
      </c>
      <c r="U77" s="70"/>
      <c r="V77" s="404"/>
      <c r="W77" s="70"/>
      <c r="X77" s="404"/>
      <c r="Z77" s="407" t="str">
        <f t="shared" si="30"/>
        <v/>
      </c>
      <c r="AA77" s="130" t="str">
        <f t="shared" si="26"/>
        <v/>
      </c>
      <c r="AB77" s="407" t="str">
        <f t="shared" si="27"/>
        <v/>
      </c>
      <c r="AC77" s="130" t="str">
        <f t="shared" si="28"/>
        <v/>
      </c>
      <c r="AD77" s="461"/>
    </row>
    <row r="78" spans="1:30" x14ac:dyDescent="0.2">
      <c r="B78" s="514"/>
      <c r="C78" s="515"/>
      <c r="D78" s="515"/>
      <c r="E78" s="515"/>
      <c r="F78" s="515"/>
      <c r="G78" s="515"/>
      <c r="H78" s="515"/>
      <c r="I78" s="515"/>
      <c r="J78" s="48"/>
      <c r="K78" s="254"/>
      <c r="L78" s="429" t="s">
        <v>120</v>
      </c>
      <c r="M78" s="257" t="str">
        <f>IF(LEN($C$5)&lt;=1,
    "",
    IF(
        OR($C$5="Overige (zorg-)instellingen",$C$5="Onderneming"),
        IF(Basisgegevens!$C$5="Ja",
            IFERROR(
                INDEX(Hulpsheets!$AO$3:$AR$18,
                    MATCH($C$9,Hulpsheets!$AN$3:$AN$18,0),
                    MATCH($C$6,Hulpsheets!$AO$3:$AR$3,0)
                ),
                ""
            ),
            IFERROR(
                INDEX(Hulpsheets!$AH$3:$AK$18,
                    MATCH($C$9,Hulpsheets!$AG$3:$AG$18,0),
                    MATCH($C$6,Hulpsheets!$AH$3:$AK$3,0)
                ),
                ""
            )
        ),
        IF($L78="Niet-economische activiteit",
            100%,
            IF(Basisgegevens!$C$5="Ja",
                IFERROR(
                    INDEX(Hulpsheets!$AO$3:$AR$18,
                        MATCH($C$9,Hulpsheets!$AN$3:$AN$18,0),
                        MATCH($C$6,Hulpsheets!$AO$3:$AR$3,0)
                    ),
                    ""
                ),
                IFERROR(
                    INDEX(Hulpsheets!$AH$3:$AK$18,
                        MATCH($C$9,Hulpsheets!$AG$3:$AG$18,0),
                        MATCH($C$6,Hulpsheets!$AH$3:$AK$3,0)
                    ),
                    ""
                )
            )
        )
    )
)</f>
        <v/>
      </c>
      <c r="N78" s="397">
        <f t="shared" si="22"/>
        <v>0</v>
      </c>
      <c r="O78" s="77" t="str">
        <f t="shared" si="23"/>
        <v/>
      </c>
      <c r="P78" s="86" t="str">
        <f t="shared" si="24"/>
        <v/>
      </c>
      <c r="R78" s="404"/>
      <c r="S78" s="403" t="str">
        <f t="shared" si="29"/>
        <v/>
      </c>
      <c r="T78" s="377" t="str">
        <f t="shared" si="25"/>
        <v/>
      </c>
      <c r="U78" s="70"/>
      <c r="V78" s="404"/>
      <c r="W78" s="70"/>
      <c r="X78" s="404"/>
      <c r="Z78" s="407" t="str">
        <f t="shared" si="30"/>
        <v/>
      </c>
      <c r="AA78" s="130" t="str">
        <f t="shared" si="26"/>
        <v/>
      </c>
      <c r="AB78" s="407" t="str">
        <f t="shared" si="27"/>
        <v/>
      </c>
      <c r="AC78" s="130" t="str">
        <f t="shared" si="28"/>
        <v/>
      </c>
      <c r="AD78" s="461"/>
    </row>
    <row r="79" spans="1:30" x14ac:dyDescent="0.2">
      <c r="B79" s="514"/>
      <c r="C79" s="515"/>
      <c r="D79" s="515"/>
      <c r="E79" s="515"/>
      <c r="F79" s="515"/>
      <c r="G79" s="515"/>
      <c r="H79" s="515"/>
      <c r="I79" s="515"/>
      <c r="J79" s="48"/>
      <c r="K79" s="254"/>
      <c r="L79" s="429" t="s">
        <v>120</v>
      </c>
      <c r="M79" s="257" t="str">
        <f>IF(LEN($C$5)&lt;=1,
    "",
    IF(
        OR($C$5="Overige (zorg-)instellingen",$C$5="Onderneming"),
        IF(Basisgegevens!$C$5="Ja",
            IFERROR(
                INDEX(Hulpsheets!$AO$3:$AR$18,
                    MATCH($C$9,Hulpsheets!$AN$3:$AN$18,0),
                    MATCH($C$6,Hulpsheets!$AO$3:$AR$3,0)
                ),
                ""
            ),
            IFERROR(
                INDEX(Hulpsheets!$AH$3:$AK$18,
                    MATCH($C$9,Hulpsheets!$AG$3:$AG$18,0),
                    MATCH($C$6,Hulpsheets!$AH$3:$AK$3,0)
                ),
                ""
            )
        ),
        IF($L79="Niet-economische activiteit",
            100%,
            IF(Basisgegevens!$C$5="Ja",
                IFERROR(
                    INDEX(Hulpsheets!$AO$3:$AR$18,
                        MATCH($C$9,Hulpsheets!$AN$3:$AN$18,0),
                        MATCH($C$6,Hulpsheets!$AO$3:$AR$3,0)
                    ),
                    ""
                ),
                IFERROR(
                    INDEX(Hulpsheets!$AH$3:$AK$18,
                        MATCH($C$9,Hulpsheets!$AG$3:$AG$18,0),
                        MATCH($C$6,Hulpsheets!$AH$3:$AK$3,0)
                    ),
                    ""
                )
            )
        )
    )
)</f>
        <v/>
      </c>
      <c r="N79" s="397">
        <f t="shared" si="22"/>
        <v>0</v>
      </c>
      <c r="O79" s="77" t="str">
        <f t="shared" si="23"/>
        <v/>
      </c>
      <c r="P79" s="86" t="str">
        <f t="shared" si="24"/>
        <v/>
      </c>
      <c r="R79" s="404"/>
      <c r="S79" s="403" t="str">
        <f t="shared" si="29"/>
        <v/>
      </c>
      <c r="T79" s="377" t="str">
        <f t="shared" si="25"/>
        <v/>
      </c>
      <c r="U79" s="70"/>
      <c r="V79" s="404"/>
      <c r="W79" s="70"/>
      <c r="X79" s="404"/>
      <c r="Z79" s="407" t="str">
        <f t="shared" si="30"/>
        <v/>
      </c>
      <c r="AA79" s="130" t="str">
        <f t="shared" si="26"/>
        <v/>
      </c>
      <c r="AB79" s="407" t="str">
        <f t="shared" si="27"/>
        <v/>
      </c>
      <c r="AC79" s="130" t="str">
        <f t="shared" si="28"/>
        <v/>
      </c>
      <c r="AD79" s="461"/>
    </row>
    <row r="80" spans="1:30" x14ac:dyDescent="0.2">
      <c r="B80" s="500"/>
      <c r="C80" s="501"/>
      <c r="D80" s="501"/>
      <c r="E80" s="501"/>
      <c r="F80" s="501"/>
      <c r="G80" s="501"/>
      <c r="H80" s="501"/>
      <c r="I80" s="502"/>
      <c r="J80" s="48"/>
      <c r="K80" s="254"/>
      <c r="L80" s="429" t="s">
        <v>120</v>
      </c>
      <c r="M80" s="257" t="str">
        <f>IF(LEN($C$5)&lt;=1,
    "",
    IF(
        OR($C$5="Overige (zorg-)instellingen",$C$5="Onderneming"),
        IF(Basisgegevens!$C$5="Ja",
            IFERROR(
                INDEX(Hulpsheets!$AO$3:$AR$18,
                    MATCH($C$9,Hulpsheets!$AN$3:$AN$18,0),
                    MATCH($C$6,Hulpsheets!$AO$3:$AR$3,0)
                ),
                ""
            ),
            IFERROR(
                INDEX(Hulpsheets!$AH$3:$AK$18,
                    MATCH($C$9,Hulpsheets!$AG$3:$AG$18,0),
                    MATCH($C$6,Hulpsheets!$AH$3:$AK$3,0)
                ),
                ""
            )
        ),
        IF($L80="Niet-economische activiteit",
            100%,
            IF(Basisgegevens!$C$5="Ja",
                IFERROR(
                    INDEX(Hulpsheets!$AO$3:$AR$18,
                        MATCH($C$9,Hulpsheets!$AN$3:$AN$18,0),
                        MATCH($C$6,Hulpsheets!$AO$3:$AR$3,0)
                    ),
                    ""
                ),
                IFERROR(
                    INDEX(Hulpsheets!$AH$3:$AK$18,
                        MATCH($C$9,Hulpsheets!$AG$3:$AG$18,0),
                        MATCH($C$6,Hulpsheets!$AH$3:$AK$3,0)
                    ),
                    ""
                )
            )
        )
    )
)</f>
        <v/>
      </c>
      <c r="N80" s="397">
        <f t="shared" si="22"/>
        <v>0</v>
      </c>
      <c r="O80" s="77" t="str">
        <f t="shared" si="23"/>
        <v/>
      </c>
      <c r="P80" s="86" t="str">
        <f t="shared" si="24"/>
        <v/>
      </c>
      <c r="R80" s="404"/>
      <c r="S80" s="403" t="str">
        <f t="shared" si="29"/>
        <v/>
      </c>
      <c r="T80" s="130" t="str">
        <f t="shared" si="25"/>
        <v/>
      </c>
      <c r="U80" s="70"/>
      <c r="V80" s="404"/>
      <c r="W80" s="70"/>
      <c r="X80" s="404"/>
      <c r="Z80" s="407" t="str">
        <f t="shared" si="30"/>
        <v/>
      </c>
      <c r="AA80" s="130" t="str">
        <f t="shared" si="26"/>
        <v/>
      </c>
      <c r="AB80" s="407" t="str">
        <f t="shared" si="27"/>
        <v/>
      </c>
      <c r="AC80" s="130" t="str">
        <f t="shared" si="28"/>
        <v/>
      </c>
      <c r="AD80" s="461"/>
    </row>
    <row r="81" spans="2:30" x14ac:dyDescent="0.2">
      <c r="B81" s="500"/>
      <c r="C81" s="501"/>
      <c r="D81" s="501"/>
      <c r="E81" s="501"/>
      <c r="F81" s="501"/>
      <c r="G81" s="501"/>
      <c r="H81" s="501"/>
      <c r="I81" s="502"/>
      <c r="J81" s="48"/>
      <c r="K81" s="254"/>
      <c r="L81" s="429" t="s">
        <v>120</v>
      </c>
      <c r="M81" s="257" t="str">
        <f>IF(LEN($C$5)&lt;=1,
    "",
    IF(
        OR($C$5="Overige (zorg-)instellingen",$C$5="Onderneming"),
        IF(Basisgegevens!$C$5="Ja",
            IFERROR(
                INDEX(Hulpsheets!$AO$3:$AR$18,
                    MATCH($C$9,Hulpsheets!$AN$3:$AN$18,0),
                    MATCH($C$6,Hulpsheets!$AO$3:$AR$3,0)
                ),
                ""
            ),
            IFERROR(
                INDEX(Hulpsheets!$AH$3:$AK$18,
                    MATCH($C$9,Hulpsheets!$AG$3:$AG$18,0),
                    MATCH($C$6,Hulpsheets!$AH$3:$AK$3,0)
                ),
                ""
            )
        ),
        IF($L81="Niet-economische activiteit",
            100%,
            IF(Basisgegevens!$C$5="Ja",
                IFERROR(
                    INDEX(Hulpsheets!$AO$3:$AR$18,
                        MATCH($C$9,Hulpsheets!$AN$3:$AN$18,0),
                        MATCH($C$6,Hulpsheets!$AO$3:$AR$3,0)
                    ),
                    ""
                ),
                IFERROR(
                    INDEX(Hulpsheets!$AH$3:$AK$18,
                        MATCH($C$9,Hulpsheets!$AG$3:$AG$18,0),
                        MATCH($C$6,Hulpsheets!$AH$3:$AK$3,0)
                    ),
                    ""
                )
            )
        )
    )
)</f>
        <v/>
      </c>
      <c r="N81" s="397">
        <f t="shared" si="22"/>
        <v>0</v>
      </c>
      <c r="O81" s="77" t="str">
        <f t="shared" si="23"/>
        <v/>
      </c>
      <c r="P81" s="86" t="str">
        <f t="shared" si="24"/>
        <v/>
      </c>
      <c r="R81" s="404"/>
      <c r="S81" s="403" t="str">
        <f t="shared" si="29"/>
        <v/>
      </c>
      <c r="T81" s="130" t="str">
        <f t="shared" si="25"/>
        <v/>
      </c>
      <c r="U81" s="70"/>
      <c r="V81" s="404"/>
      <c r="W81" s="70"/>
      <c r="X81" s="404"/>
      <c r="Z81" s="407" t="str">
        <f t="shared" si="30"/>
        <v/>
      </c>
      <c r="AA81" s="130" t="str">
        <f t="shared" si="26"/>
        <v/>
      </c>
      <c r="AB81" s="407" t="str">
        <f t="shared" si="27"/>
        <v/>
      </c>
      <c r="AC81" s="130" t="str">
        <f t="shared" si="28"/>
        <v/>
      </c>
      <c r="AD81" s="461"/>
    </row>
    <row r="82" spans="2:30" x14ac:dyDescent="0.2">
      <c r="B82" s="500"/>
      <c r="C82" s="501"/>
      <c r="D82" s="501"/>
      <c r="E82" s="501"/>
      <c r="F82" s="501"/>
      <c r="G82" s="501"/>
      <c r="H82" s="501"/>
      <c r="I82" s="502"/>
      <c r="J82" s="48"/>
      <c r="K82" s="254"/>
      <c r="L82" s="429" t="s">
        <v>120</v>
      </c>
      <c r="M82" s="257" t="str">
        <f>IF(LEN($C$5)&lt;=1,
    "",
    IF(
        OR($C$5="Overige (zorg-)instellingen",$C$5="Onderneming"),
        IF(Basisgegevens!$C$5="Ja",
            IFERROR(
                INDEX(Hulpsheets!$AO$3:$AR$18,
                    MATCH($C$9,Hulpsheets!$AN$3:$AN$18,0),
                    MATCH($C$6,Hulpsheets!$AO$3:$AR$3,0)
                ),
                ""
            ),
            IFERROR(
                INDEX(Hulpsheets!$AH$3:$AK$18,
                    MATCH($C$9,Hulpsheets!$AG$3:$AG$18,0),
                    MATCH($C$6,Hulpsheets!$AH$3:$AK$3,0)
                ),
                ""
            )
        ),
        IF($L82="Niet-economische activiteit",
            100%,
            IF(Basisgegevens!$C$5="Ja",
                IFERROR(
                    INDEX(Hulpsheets!$AO$3:$AR$18,
                        MATCH($C$9,Hulpsheets!$AN$3:$AN$18,0),
                        MATCH($C$6,Hulpsheets!$AO$3:$AR$3,0)
                    ),
                    ""
                ),
                IFERROR(
                    INDEX(Hulpsheets!$AH$3:$AK$18,
                        MATCH($C$9,Hulpsheets!$AG$3:$AG$18,0),
                        MATCH($C$6,Hulpsheets!$AH$3:$AK$3,0)
                    ),
                    ""
                )
            )
        )
    )
)</f>
        <v/>
      </c>
      <c r="N82" s="397">
        <f t="shared" si="22"/>
        <v>0</v>
      </c>
      <c r="O82" s="77" t="str">
        <f t="shared" si="23"/>
        <v/>
      </c>
      <c r="P82" s="86" t="str">
        <f t="shared" si="24"/>
        <v/>
      </c>
      <c r="R82" s="404"/>
      <c r="S82" s="403" t="str">
        <f t="shared" si="29"/>
        <v/>
      </c>
      <c r="T82" s="130" t="str">
        <f t="shared" si="25"/>
        <v/>
      </c>
      <c r="U82" s="70"/>
      <c r="V82" s="404"/>
      <c r="W82" s="70"/>
      <c r="X82" s="404"/>
      <c r="Z82" s="407" t="str">
        <f t="shared" si="30"/>
        <v/>
      </c>
      <c r="AA82" s="130" t="str">
        <f t="shared" si="26"/>
        <v/>
      </c>
      <c r="AB82" s="407" t="str">
        <f t="shared" si="27"/>
        <v/>
      </c>
      <c r="AC82" s="130" t="str">
        <f t="shared" si="28"/>
        <v/>
      </c>
      <c r="AD82" s="461"/>
    </row>
    <row r="83" spans="2:30" x14ac:dyDescent="0.2">
      <c r="B83" s="500"/>
      <c r="C83" s="501"/>
      <c r="D83" s="501"/>
      <c r="E83" s="501"/>
      <c r="F83" s="501"/>
      <c r="G83" s="501"/>
      <c r="H83" s="501"/>
      <c r="I83" s="502"/>
      <c r="J83" s="48"/>
      <c r="K83" s="254"/>
      <c r="L83" s="429" t="s">
        <v>120</v>
      </c>
      <c r="M83" s="257" t="str">
        <f>IF(LEN($C$5)&lt;=1,
    "",
    IF(
        OR($C$5="Overige (zorg-)instellingen",$C$5="Onderneming"),
        IF(Basisgegevens!$C$5="Ja",
            IFERROR(
                INDEX(Hulpsheets!$AO$3:$AR$18,
                    MATCH($C$9,Hulpsheets!$AN$3:$AN$18,0),
                    MATCH($C$6,Hulpsheets!$AO$3:$AR$3,0)
                ),
                ""
            ),
            IFERROR(
                INDEX(Hulpsheets!$AH$3:$AK$18,
                    MATCH($C$9,Hulpsheets!$AG$3:$AG$18,0),
                    MATCH($C$6,Hulpsheets!$AH$3:$AK$3,0)
                ),
                ""
            )
        ),
        IF($L83="Niet-economische activiteit",
            100%,
            IF(Basisgegevens!$C$5="Ja",
                IFERROR(
                    INDEX(Hulpsheets!$AO$3:$AR$18,
                        MATCH($C$9,Hulpsheets!$AN$3:$AN$18,0),
                        MATCH($C$6,Hulpsheets!$AO$3:$AR$3,0)
                    ),
                    ""
                ),
                IFERROR(
                    INDEX(Hulpsheets!$AH$3:$AK$18,
                        MATCH($C$9,Hulpsheets!$AG$3:$AG$18,0),
                        MATCH($C$6,Hulpsheets!$AH$3:$AK$3,0)
                    ),
                    ""
                )
            )
        )
    )
)</f>
        <v/>
      </c>
      <c r="N83" s="397">
        <f t="shared" si="22"/>
        <v>0</v>
      </c>
      <c r="O83" s="77" t="str">
        <f t="shared" si="23"/>
        <v/>
      </c>
      <c r="P83" s="86" t="str">
        <f t="shared" si="24"/>
        <v/>
      </c>
      <c r="R83" s="404"/>
      <c r="S83" s="403" t="str">
        <f t="shared" si="29"/>
        <v/>
      </c>
      <c r="T83" s="130" t="str">
        <f t="shared" si="25"/>
        <v/>
      </c>
      <c r="U83" s="70"/>
      <c r="V83" s="404"/>
      <c r="W83" s="70"/>
      <c r="X83" s="404"/>
      <c r="Z83" s="407" t="str">
        <f t="shared" si="30"/>
        <v/>
      </c>
      <c r="AA83" s="130" t="str">
        <f t="shared" si="26"/>
        <v/>
      </c>
      <c r="AB83" s="407" t="str">
        <f t="shared" si="27"/>
        <v/>
      </c>
      <c r="AC83" s="130" t="str">
        <f t="shared" si="28"/>
        <v/>
      </c>
      <c r="AD83" s="461"/>
    </row>
    <row r="84" spans="2:30" x14ac:dyDescent="0.2">
      <c r="B84" s="500"/>
      <c r="C84" s="501"/>
      <c r="D84" s="501"/>
      <c r="E84" s="501"/>
      <c r="F84" s="501"/>
      <c r="G84" s="501"/>
      <c r="H84" s="501"/>
      <c r="I84" s="502"/>
      <c r="J84" s="48"/>
      <c r="K84" s="254"/>
      <c r="L84" s="429" t="s">
        <v>120</v>
      </c>
      <c r="M84" s="257" t="str">
        <f>IF(LEN($C$5)&lt;=1,
    "",
    IF(
        OR($C$5="Overige (zorg-)instellingen",$C$5="Onderneming"),
        IF(Basisgegevens!$C$5="Ja",
            IFERROR(
                INDEX(Hulpsheets!$AO$3:$AR$18,
                    MATCH($C$9,Hulpsheets!$AN$3:$AN$18,0),
                    MATCH($C$6,Hulpsheets!$AO$3:$AR$3,0)
                ),
                ""
            ),
            IFERROR(
                INDEX(Hulpsheets!$AH$3:$AK$18,
                    MATCH($C$9,Hulpsheets!$AG$3:$AG$18,0),
                    MATCH($C$6,Hulpsheets!$AH$3:$AK$3,0)
                ),
                ""
            )
        ),
        IF($L84="Niet-economische activiteit",
            100%,
            IF(Basisgegevens!$C$5="Ja",
                IFERROR(
                    INDEX(Hulpsheets!$AO$3:$AR$18,
                        MATCH($C$9,Hulpsheets!$AN$3:$AN$18,0),
                        MATCH($C$6,Hulpsheets!$AO$3:$AR$3,0)
                    ),
                    ""
                ),
                IFERROR(
                    INDEX(Hulpsheets!$AH$3:$AK$18,
                        MATCH($C$9,Hulpsheets!$AG$3:$AG$18,0),
                        MATCH($C$6,Hulpsheets!$AH$3:$AK$3,0)
                    ),
                    ""
                )
            )
        )
    )
)</f>
        <v/>
      </c>
      <c r="N84" s="397">
        <f t="shared" si="22"/>
        <v>0</v>
      </c>
      <c r="O84" s="77" t="str">
        <f t="shared" si="23"/>
        <v/>
      </c>
      <c r="P84" s="86" t="str">
        <f t="shared" si="24"/>
        <v/>
      </c>
      <c r="R84" s="404"/>
      <c r="S84" s="403" t="str">
        <f t="shared" si="29"/>
        <v/>
      </c>
      <c r="T84" s="130" t="str">
        <f t="shared" si="25"/>
        <v/>
      </c>
      <c r="U84" s="70"/>
      <c r="V84" s="404"/>
      <c r="W84" s="70"/>
      <c r="X84" s="404"/>
      <c r="Z84" s="407" t="str">
        <f t="shared" si="30"/>
        <v/>
      </c>
      <c r="AA84" s="130" t="str">
        <f t="shared" si="26"/>
        <v/>
      </c>
      <c r="AB84" s="407" t="str">
        <f t="shared" si="27"/>
        <v/>
      </c>
      <c r="AC84" s="130" t="str">
        <f t="shared" si="28"/>
        <v/>
      </c>
      <c r="AD84" s="461"/>
    </row>
    <row r="85" spans="2:30" x14ac:dyDescent="0.2">
      <c r="B85" s="500"/>
      <c r="C85" s="501"/>
      <c r="D85" s="501"/>
      <c r="E85" s="501"/>
      <c r="F85" s="501"/>
      <c r="G85" s="501"/>
      <c r="H85" s="501"/>
      <c r="I85" s="502"/>
      <c r="J85" s="48"/>
      <c r="K85" s="254"/>
      <c r="L85" s="429" t="s">
        <v>120</v>
      </c>
      <c r="M85" s="257" t="str">
        <f>IF(LEN($C$5)&lt;=1,
    "",
    IF(
        OR($C$5="Overige (zorg-)instellingen",$C$5="Onderneming"),
        IF(Basisgegevens!$C$5="Ja",
            IFERROR(
                INDEX(Hulpsheets!$AO$3:$AR$18,
                    MATCH($C$9,Hulpsheets!$AN$3:$AN$18,0),
                    MATCH($C$6,Hulpsheets!$AO$3:$AR$3,0)
                ),
                ""
            ),
            IFERROR(
                INDEX(Hulpsheets!$AH$3:$AK$18,
                    MATCH($C$9,Hulpsheets!$AG$3:$AG$18,0),
                    MATCH($C$6,Hulpsheets!$AH$3:$AK$3,0)
                ),
                ""
            )
        ),
        IF($L85="Niet-economische activiteit",
            100%,
            IF(Basisgegevens!$C$5="Ja",
                IFERROR(
                    INDEX(Hulpsheets!$AO$3:$AR$18,
                        MATCH($C$9,Hulpsheets!$AN$3:$AN$18,0),
                        MATCH($C$6,Hulpsheets!$AO$3:$AR$3,0)
                    ),
                    ""
                ),
                IFERROR(
                    INDEX(Hulpsheets!$AH$3:$AK$18,
                        MATCH($C$9,Hulpsheets!$AG$3:$AG$18,0),
                        MATCH($C$6,Hulpsheets!$AH$3:$AK$3,0)
                    ),
                    ""
                )
            )
        )
    )
)</f>
        <v/>
      </c>
      <c r="N85" s="397">
        <f t="shared" si="22"/>
        <v>0</v>
      </c>
      <c r="O85" s="77" t="str">
        <f t="shared" si="23"/>
        <v/>
      </c>
      <c r="P85" s="86" t="str">
        <f t="shared" si="24"/>
        <v/>
      </c>
      <c r="R85" s="404"/>
      <c r="S85" s="403" t="str">
        <f t="shared" si="29"/>
        <v/>
      </c>
      <c r="T85" s="130" t="str">
        <f t="shared" si="25"/>
        <v/>
      </c>
      <c r="U85" s="70"/>
      <c r="V85" s="404"/>
      <c r="W85" s="70"/>
      <c r="X85" s="404"/>
      <c r="Z85" s="407" t="str">
        <f t="shared" si="30"/>
        <v/>
      </c>
      <c r="AA85" s="130" t="str">
        <f t="shared" si="26"/>
        <v/>
      </c>
      <c r="AB85" s="407" t="str">
        <f t="shared" si="27"/>
        <v/>
      </c>
      <c r="AC85" s="130" t="str">
        <f t="shared" si="28"/>
        <v/>
      </c>
      <c r="AD85" s="461"/>
    </row>
    <row r="86" spans="2:30" x14ac:dyDescent="0.2">
      <c r="B86" s="500"/>
      <c r="C86" s="501"/>
      <c r="D86" s="501"/>
      <c r="E86" s="501"/>
      <c r="F86" s="501"/>
      <c r="G86" s="501"/>
      <c r="H86" s="501"/>
      <c r="I86" s="502"/>
      <c r="J86" s="48"/>
      <c r="K86" s="254"/>
      <c r="L86" s="429" t="s">
        <v>120</v>
      </c>
      <c r="M86" s="257" t="str">
        <f>IF(LEN($C$5)&lt;=1,
    "",
    IF(
        OR($C$5="Overige (zorg-)instellingen",$C$5="Onderneming"),
        IF(Basisgegevens!$C$5="Ja",
            IFERROR(
                INDEX(Hulpsheets!$AO$3:$AR$18,
                    MATCH($C$9,Hulpsheets!$AN$3:$AN$18,0),
                    MATCH($C$6,Hulpsheets!$AO$3:$AR$3,0)
                ),
                ""
            ),
            IFERROR(
                INDEX(Hulpsheets!$AH$3:$AK$18,
                    MATCH($C$9,Hulpsheets!$AG$3:$AG$18,0),
                    MATCH($C$6,Hulpsheets!$AH$3:$AK$3,0)
                ),
                ""
            )
        ),
        IF($L86="Niet-economische activiteit",
            100%,
            IF(Basisgegevens!$C$5="Ja",
                IFERROR(
                    INDEX(Hulpsheets!$AO$3:$AR$18,
                        MATCH($C$9,Hulpsheets!$AN$3:$AN$18,0),
                        MATCH($C$6,Hulpsheets!$AO$3:$AR$3,0)
                    ),
                    ""
                ),
                IFERROR(
                    INDEX(Hulpsheets!$AH$3:$AK$18,
                        MATCH($C$9,Hulpsheets!$AG$3:$AG$18,0),
                        MATCH($C$6,Hulpsheets!$AH$3:$AK$3,0)
                    ),
                    ""
                )
            )
        )
    )
)</f>
        <v/>
      </c>
      <c r="N86" s="397">
        <f t="shared" si="22"/>
        <v>0</v>
      </c>
      <c r="O86" s="77" t="str">
        <f t="shared" si="23"/>
        <v/>
      </c>
      <c r="P86" s="86" t="str">
        <f t="shared" si="24"/>
        <v/>
      </c>
      <c r="R86" s="404"/>
      <c r="S86" s="403" t="str">
        <f t="shared" si="29"/>
        <v/>
      </c>
      <c r="T86" s="130" t="str">
        <f t="shared" si="25"/>
        <v/>
      </c>
      <c r="U86" s="70"/>
      <c r="V86" s="404"/>
      <c r="W86" s="70"/>
      <c r="X86" s="404"/>
      <c r="Z86" s="407" t="str">
        <f t="shared" si="30"/>
        <v/>
      </c>
      <c r="AA86" s="130" t="str">
        <f t="shared" si="26"/>
        <v/>
      </c>
      <c r="AB86" s="407" t="str">
        <f t="shared" si="27"/>
        <v/>
      </c>
      <c r="AC86" s="130" t="str">
        <f t="shared" si="28"/>
        <v/>
      </c>
      <c r="AD86" s="461"/>
    </row>
    <row r="87" spans="2:30" ht="13.5" thickBot="1" x14ac:dyDescent="0.25">
      <c r="B87" s="500"/>
      <c r="C87" s="501"/>
      <c r="D87" s="501"/>
      <c r="E87" s="501"/>
      <c r="F87" s="501"/>
      <c r="G87" s="501"/>
      <c r="H87" s="501"/>
      <c r="I87" s="502"/>
      <c r="J87" s="48"/>
      <c r="K87" s="254"/>
      <c r="L87" s="429" t="s">
        <v>120</v>
      </c>
      <c r="M87" s="257" t="str">
        <f>IF(LEN($C$5)&lt;=1,
    "",
    IF(
        OR($C$5="Overige (zorg-)instellingen",$C$5="Onderneming"),
        IF(Basisgegevens!$C$5="Ja",
            IFERROR(
                INDEX(Hulpsheets!$AO$3:$AR$18,
                    MATCH($C$9,Hulpsheets!$AN$3:$AN$18,0),
                    MATCH($C$6,Hulpsheets!$AO$3:$AR$3,0)
                ),
                ""
            ),
            IFERROR(
                INDEX(Hulpsheets!$AH$3:$AK$18,
                    MATCH($C$9,Hulpsheets!$AG$3:$AG$18,0),
                    MATCH($C$6,Hulpsheets!$AH$3:$AK$3,0)
                ),
                ""
            )
        ),
        IF($L87="Niet-economische activiteit",
            100%,
            IF(Basisgegevens!$C$5="Ja",
                IFERROR(
                    INDEX(Hulpsheets!$AO$3:$AR$18,
                        MATCH($C$9,Hulpsheets!$AN$3:$AN$18,0),
                        MATCH($C$6,Hulpsheets!$AO$3:$AR$3,0)
                    ),
                    ""
                ),
                IFERROR(
                    INDEX(Hulpsheets!$AH$3:$AK$18,
                        MATCH($C$9,Hulpsheets!$AG$3:$AG$18,0),
                        MATCH($C$6,Hulpsheets!$AH$3:$AK$3,0)
                    ),
                    ""
                )
            )
        )
    )
)</f>
        <v/>
      </c>
      <c r="N87" s="397">
        <f t="shared" si="22"/>
        <v>0</v>
      </c>
      <c r="O87" s="77" t="str">
        <f t="shared" si="23"/>
        <v/>
      </c>
      <c r="P87" s="86" t="str">
        <f t="shared" si="24"/>
        <v/>
      </c>
      <c r="R87" s="404"/>
      <c r="S87" s="403" t="str">
        <f t="shared" si="29"/>
        <v/>
      </c>
      <c r="T87" s="130" t="str">
        <f t="shared" si="25"/>
        <v/>
      </c>
      <c r="U87" s="70"/>
      <c r="V87" s="404"/>
      <c r="W87" s="70"/>
      <c r="X87" s="404"/>
      <c r="Z87" s="407" t="str">
        <f t="shared" si="30"/>
        <v/>
      </c>
      <c r="AA87" s="130" t="str">
        <f t="shared" si="26"/>
        <v/>
      </c>
      <c r="AB87" s="407" t="str">
        <f t="shared" si="27"/>
        <v/>
      </c>
      <c r="AC87" s="130" t="str">
        <f t="shared" si="28"/>
        <v/>
      </c>
      <c r="AD87" s="461"/>
    </row>
    <row r="88" spans="2:30" ht="13.5" hidden="1" outlineLevel="1" thickBot="1" x14ac:dyDescent="0.25">
      <c r="B88" s="514"/>
      <c r="C88" s="515"/>
      <c r="D88" s="515"/>
      <c r="E88" s="515"/>
      <c r="F88" s="515"/>
      <c r="G88" s="515"/>
      <c r="H88" s="515"/>
      <c r="I88" s="515"/>
      <c r="J88" s="48"/>
      <c r="K88" s="254"/>
      <c r="L88" s="429" t="s">
        <v>120</v>
      </c>
      <c r="M88" s="257" t="str">
        <f>IF(LEN($C$5)&lt;=1,
    "",
    IF(
        OR($C$5="Overige (zorg-)instellingen",$C$5="Onderneming"),
        IF(Basisgegevens!$C$5="Ja",
            IFERROR(
                INDEX(Hulpsheets!$AO$3:$AR$18,
                    MATCH($C$9,Hulpsheets!$AN$3:$AN$18,0),
                    MATCH($C$6,Hulpsheets!$AO$3:$AR$3,0)
                ),
                ""
            ),
            IFERROR(
                INDEX(Hulpsheets!$AH$3:$AK$18,
                    MATCH($C$9,Hulpsheets!$AG$3:$AG$18,0),
                    MATCH($C$6,Hulpsheets!$AH$3:$AK$3,0)
                ),
                ""
            )
        ),
        IF($L88="Niet-economische activiteit",
            100%,
            IF(Basisgegevens!$C$5="Ja",
                IFERROR(
                    INDEX(Hulpsheets!$AO$3:$AR$18,
                        MATCH($C$9,Hulpsheets!$AN$3:$AN$18,0),
                        MATCH($C$6,Hulpsheets!$AO$3:$AR$3,0)
                    ),
                    ""
                ),
                IFERROR(
                    INDEX(Hulpsheets!$AH$3:$AK$18,
                        MATCH($C$9,Hulpsheets!$AG$3:$AG$18,0),
                        MATCH($C$6,Hulpsheets!$AH$3:$AK$3,0)
                    ),
                    ""
                )
            )
        )
    )
)</f>
        <v/>
      </c>
      <c r="N88" s="397">
        <f t="shared" si="22"/>
        <v>0</v>
      </c>
      <c r="O88" s="77" t="str">
        <f t="shared" si="23"/>
        <v/>
      </c>
      <c r="P88" s="86" t="str">
        <f t="shared" si="24"/>
        <v/>
      </c>
      <c r="R88" s="404"/>
      <c r="S88" s="403" t="str">
        <f t="shared" si="29"/>
        <v/>
      </c>
      <c r="T88" s="130" t="str">
        <f t="shared" si="25"/>
        <v/>
      </c>
      <c r="U88" s="70"/>
      <c r="V88" s="404"/>
      <c r="W88" s="70"/>
      <c r="X88" s="404"/>
      <c r="Z88" s="407" t="str">
        <f t="shared" si="30"/>
        <v/>
      </c>
      <c r="AA88" s="130" t="str">
        <f t="shared" si="26"/>
        <v/>
      </c>
      <c r="AB88" s="407" t="str">
        <f t="shared" si="27"/>
        <v/>
      </c>
      <c r="AC88" s="130" t="str">
        <f t="shared" si="28"/>
        <v/>
      </c>
      <c r="AD88" s="461"/>
    </row>
    <row r="89" spans="2:30" ht="13.5" hidden="1" outlineLevel="1" thickBot="1" x14ac:dyDescent="0.25">
      <c r="B89" s="514"/>
      <c r="C89" s="515"/>
      <c r="D89" s="515"/>
      <c r="E89" s="515"/>
      <c r="F89" s="515"/>
      <c r="G89" s="515"/>
      <c r="H89" s="515"/>
      <c r="I89" s="515"/>
      <c r="J89" s="48"/>
      <c r="K89" s="254"/>
      <c r="L89" s="429" t="s">
        <v>120</v>
      </c>
      <c r="M89" s="257" t="str">
        <f>IF(LEN($C$5)&lt;=1,
    "",
    IF(
        OR($C$5="Overige (zorg-)instellingen",$C$5="Onderneming"),
        IF(Basisgegevens!$C$5="Ja",
            IFERROR(
                INDEX(Hulpsheets!$AO$3:$AR$18,
                    MATCH($C$9,Hulpsheets!$AN$3:$AN$18,0),
                    MATCH($C$6,Hulpsheets!$AO$3:$AR$3,0)
                ),
                ""
            ),
            IFERROR(
                INDEX(Hulpsheets!$AH$3:$AK$18,
                    MATCH($C$9,Hulpsheets!$AG$3:$AG$18,0),
                    MATCH($C$6,Hulpsheets!$AH$3:$AK$3,0)
                ),
                ""
            )
        ),
        IF($L89="Niet-economische activiteit",
            100%,
            IF(Basisgegevens!$C$5="Ja",
                IFERROR(
                    INDEX(Hulpsheets!$AO$3:$AR$18,
                        MATCH($C$9,Hulpsheets!$AN$3:$AN$18,0),
                        MATCH($C$6,Hulpsheets!$AO$3:$AR$3,0)
                    ),
                    ""
                ),
                IFERROR(
                    INDEX(Hulpsheets!$AH$3:$AK$18,
                        MATCH($C$9,Hulpsheets!$AG$3:$AG$18,0),
                        MATCH($C$6,Hulpsheets!$AH$3:$AK$3,0)
                    ),
                    ""
                )
            )
        )
    )
)</f>
        <v/>
      </c>
      <c r="N89" s="397">
        <f t="shared" si="22"/>
        <v>0</v>
      </c>
      <c r="O89" s="77" t="str">
        <f t="shared" si="23"/>
        <v/>
      </c>
      <c r="P89" s="86" t="str">
        <f t="shared" si="24"/>
        <v/>
      </c>
      <c r="R89" s="404"/>
      <c r="S89" s="403" t="str">
        <f t="shared" si="29"/>
        <v/>
      </c>
      <c r="T89" s="130" t="str">
        <f t="shared" si="25"/>
        <v/>
      </c>
      <c r="U89" s="70"/>
      <c r="V89" s="404"/>
      <c r="W89" s="70"/>
      <c r="X89" s="404"/>
      <c r="Z89" s="407" t="str">
        <f t="shared" si="30"/>
        <v/>
      </c>
      <c r="AA89" s="130" t="str">
        <f t="shared" si="26"/>
        <v/>
      </c>
      <c r="AB89" s="407" t="str">
        <f t="shared" si="27"/>
        <v/>
      </c>
      <c r="AC89" s="130" t="str">
        <f t="shared" si="28"/>
        <v/>
      </c>
      <c r="AD89" s="461"/>
    </row>
    <row r="90" spans="2:30" ht="13.5" hidden="1" outlineLevel="1" thickBot="1" x14ac:dyDescent="0.25">
      <c r="B90" s="514"/>
      <c r="C90" s="515"/>
      <c r="D90" s="515"/>
      <c r="E90" s="515"/>
      <c r="F90" s="515"/>
      <c r="G90" s="515"/>
      <c r="H90" s="515"/>
      <c r="I90" s="515"/>
      <c r="J90" s="48"/>
      <c r="K90" s="254"/>
      <c r="L90" s="429" t="s">
        <v>120</v>
      </c>
      <c r="M90" s="257" t="str">
        <f>IF(LEN($C$5)&lt;=1,
    "",
    IF(
        OR($C$5="Overige (zorg-)instellingen",$C$5="Onderneming"),
        IF(Basisgegevens!$C$5="Ja",
            IFERROR(
                INDEX(Hulpsheets!$AO$3:$AR$18,
                    MATCH($C$9,Hulpsheets!$AN$3:$AN$18,0),
                    MATCH($C$6,Hulpsheets!$AO$3:$AR$3,0)
                ),
                ""
            ),
            IFERROR(
                INDEX(Hulpsheets!$AH$3:$AK$18,
                    MATCH($C$9,Hulpsheets!$AG$3:$AG$18,0),
                    MATCH($C$6,Hulpsheets!$AH$3:$AK$3,0)
                ),
                ""
            )
        ),
        IF($L90="Niet-economische activiteit",
            100%,
            IF(Basisgegevens!$C$5="Ja",
                IFERROR(
                    INDEX(Hulpsheets!$AO$3:$AR$18,
                        MATCH($C$9,Hulpsheets!$AN$3:$AN$18,0),
                        MATCH($C$6,Hulpsheets!$AO$3:$AR$3,0)
                    ),
                    ""
                ),
                IFERROR(
                    INDEX(Hulpsheets!$AH$3:$AK$18,
                        MATCH($C$9,Hulpsheets!$AG$3:$AG$18,0),
                        MATCH($C$6,Hulpsheets!$AH$3:$AK$3,0)
                    ),
                    ""
                )
            )
        )
    )
)</f>
        <v/>
      </c>
      <c r="N90" s="397">
        <f t="shared" si="22"/>
        <v>0</v>
      </c>
      <c r="O90" s="77" t="str">
        <f t="shared" si="23"/>
        <v/>
      </c>
      <c r="P90" s="86" t="str">
        <f t="shared" si="24"/>
        <v/>
      </c>
      <c r="R90" s="404"/>
      <c r="S90" s="403" t="str">
        <f t="shared" si="29"/>
        <v/>
      </c>
      <c r="T90" s="130" t="str">
        <f t="shared" si="25"/>
        <v/>
      </c>
      <c r="U90" s="70"/>
      <c r="V90" s="404"/>
      <c r="W90" s="70"/>
      <c r="X90" s="404"/>
      <c r="Z90" s="407" t="str">
        <f t="shared" si="30"/>
        <v/>
      </c>
      <c r="AA90" s="130" t="str">
        <f t="shared" si="26"/>
        <v/>
      </c>
      <c r="AB90" s="407" t="str">
        <f t="shared" si="27"/>
        <v/>
      </c>
      <c r="AC90" s="130" t="str">
        <f t="shared" si="28"/>
        <v/>
      </c>
      <c r="AD90" s="461"/>
    </row>
    <row r="91" spans="2:30" ht="13.5" hidden="1" outlineLevel="1" thickBot="1" x14ac:dyDescent="0.25">
      <c r="B91" s="514"/>
      <c r="C91" s="515"/>
      <c r="D91" s="515"/>
      <c r="E91" s="515"/>
      <c r="F91" s="515"/>
      <c r="G91" s="515"/>
      <c r="H91" s="515"/>
      <c r="I91" s="515"/>
      <c r="J91" s="48"/>
      <c r="K91" s="254"/>
      <c r="L91" s="429" t="s">
        <v>120</v>
      </c>
      <c r="M91" s="257" t="str">
        <f>IF(LEN($C$5)&lt;=1,
    "",
    IF(
        OR($C$5="Overige (zorg-)instellingen",$C$5="Onderneming"),
        IF(Basisgegevens!$C$5="Ja",
            IFERROR(
                INDEX(Hulpsheets!$AO$3:$AR$18,
                    MATCH($C$9,Hulpsheets!$AN$3:$AN$18,0),
                    MATCH($C$6,Hulpsheets!$AO$3:$AR$3,0)
                ),
                ""
            ),
            IFERROR(
                INDEX(Hulpsheets!$AH$3:$AK$18,
                    MATCH($C$9,Hulpsheets!$AG$3:$AG$18,0),
                    MATCH($C$6,Hulpsheets!$AH$3:$AK$3,0)
                ),
                ""
            )
        ),
        IF($L91="Niet-economische activiteit",
            100%,
            IF(Basisgegevens!$C$5="Ja",
                IFERROR(
                    INDEX(Hulpsheets!$AO$3:$AR$18,
                        MATCH($C$9,Hulpsheets!$AN$3:$AN$18,0),
                        MATCH($C$6,Hulpsheets!$AO$3:$AR$3,0)
                    ),
                    ""
                ),
                IFERROR(
                    INDEX(Hulpsheets!$AH$3:$AK$18,
                        MATCH($C$9,Hulpsheets!$AG$3:$AG$18,0),
                        MATCH($C$6,Hulpsheets!$AH$3:$AK$3,0)
                    ),
                    ""
                )
            )
        )
    )
)</f>
        <v/>
      </c>
      <c r="N91" s="397">
        <f t="shared" si="22"/>
        <v>0</v>
      </c>
      <c r="O91" s="77" t="str">
        <f t="shared" si="23"/>
        <v/>
      </c>
      <c r="P91" s="86" t="str">
        <f t="shared" si="24"/>
        <v/>
      </c>
      <c r="R91" s="404"/>
      <c r="S91" s="403" t="str">
        <f t="shared" si="29"/>
        <v/>
      </c>
      <c r="T91" s="130" t="str">
        <f t="shared" si="25"/>
        <v/>
      </c>
      <c r="U91" s="70"/>
      <c r="V91" s="404"/>
      <c r="W91" s="70"/>
      <c r="X91" s="404"/>
      <c r="Z91" s="407" t="str">
        <f t="shared" si="30"/>
        <v/>
      </c>
      <c r="AA91" s="130" t="str">
        <f t="shared" si="26"/>
        <v/>
      </c>
      <c r="AB91" s="407" t="str">
        <f t="shared" si="27"/>
        <v/>
      </c>
      <c r="AC91" s="130" t="str">
        <f t="shared" si="28"/>
        <v/>
      </c>
      <c r="AD91" s="461"/>
    </row>
    <row r="92" spans="2:30" ht="13.5" hidden="1" outlineLevel="1" thickBot="1" x14ac:dyDescent="0.25">
      <c r="B92" s="514"/>
      <c r="C92" s="515"/>
      <c r="D92" s="515"/>
      <c r="E92" s="515"/>
      <c r="F92" s="515"/>
      <c r="G92" s="515"/>
      <c r="H92" s="515"/>
      <c r="I92" s="515"/>
      <c r="J92" s="48"/>
      <c r="K92" s="254"/>
      <c r="L92" s="429" t="s">
        <v>120</v>
      </c>
      <c r="M92" s="257" t="str">
        <f>IF(LEN($C$5)&lt;=1,
    "",
    IF(
        OR($C$5="Overige (zorg-)instellingen",$C$5="Onderneming"),
        IF(Basisgegevens!$C$5="Ja",
            IFERROR(
                INDEX(Hulpsheets!$AO$3:$AR$18,
                    MATCH($C$9,Hulpsheets!$AN$3:$AN$18,0),
                    MATCH($C$6,Hulpsheets!$AO$3:$AR$3,0)
                ),
                ""
            ),
            IFERROR(
                INDEX(Hulpsheets!$AH$3:$AK$18,
                    MATCH($C$9,Hulpsheets!$AG$3:$AG$18,0),
                    MATCH($C$6,Hulpsheets!$AH$3:$AK$3,0)
                ),
                ""
            )
        ),
        IF($L92="Niet-economische activiteit",
            100%,
            IF(Basisgegevens!$C$5="Ja",
                IFERROR(
                    INDEX(Hulpsheets!$AO$3:$AR$18,
                        MATCH($C$9,Hulpsheets!$AN$3:$AN$18,0),
                        MATCH($C$6,Hulpsheets!$AO$3:$AR$3,0)
                    ),
                    ""
                ),
                IFERROR(
                    INDEX(Hulpsheets!$AH$3:$AK$18,
                        MATCH($C$9,Hulpsheets!$AG$3:$AG$18,0),
                        MATCH($C$6,Hulpsheets!$AH$3:$AK$3,0)
                    ),
                    ""
                )
            )
        )
    )
)</f>
        <v/>
      </c>
      <c r="N92" s="397">
        <f t="shared" si="22"/>
        <v>0</v>
      </c>
      <c r="O92" s="77" t="str">
        <f t="shared" si="23"/>
        <v/>
      </c>
      <c r="P92" s="86" t="str">
        <f t="shared" si="24"/>
        <v/>
      </c>
      <c r="R92" s="404"/>
      <c r="S92" s="403" t="str">
        <f t="shared" si="29"/>
        <v/>
      </c>
      <c r="T92" s="130" t="str">
        <f t="shared" si="25"/>
        <v/>
      </c>
      <c r="U92" s="70"/>
      <c r="V92" s="404"/>
      <c r="W92" s="70"/>
      <c r="X92" s="404"/>
      <c r="Z92" s="407" t="str">
        <f t="shared" si="30"/>
        <v/>
      </c>
      <c r="AA92" s="130" t="str">
        <f t="shared" si="26"/>
        <v/>
      </c>
      <c r="AB92" s="407" t="str">
        <f t="shared" si="27"/>
        <v/>
      </c>
      <c r="AC92" s="130" t="str">
        <f t="shared" si="28"/>
        <v/>
      </c>
      <c r="AD92" s="461"/>
    </row>
    <row r="93" spans="2:30" ht="13.5" hidden="1" outlineLevel="1" thickBot="1" x14ac:dyDescent="0.25">
      <c r="B93" s="514"/>
      <c r="C93" s="515"/>
      <c r="D93" s="515"/>
      <c r="E93" s="515"/>
      <c r="F93" s="515"/>
      <c r="G93" s="515"/>
      <c r="H93" s="515"/>
      <c r="I93" s="515"/>
      <c r="J93" s="48"/>
      <c r="K93" s="254"/>
      <c r="L93" s="429" t="s">
        <v>120</v>
      </c>
      <c r="M93" s="257" t="str">
        <f>IF(LEN($C$5)&lt;=1,
    "",
    IF(
        OR($C$5="Overige (zorg-)instellingen",$C$5="Onderneming"),
        IF(Basisgegevens!$C$5="Ja",
            IFERROR(
                INDEX(Hulpsheets!$AO$3:$AR$18,
                    MATCH($C$9,Hulpsheets!$AN$3:$AN$18,0),
                    MATCH($C$6,Hulpsheets!$AO$3:$AR$3,0)
                ),
                ""
            ),
            IFERROR(
                INDEX(Hulpsheets!$AH$3:$AK$18,
                    MATCH($C$9,Hulpsheets!$AG$3:$AG$18,0),
                    MATCH($C$6,Hulpsheets!$AH$3:$AK$3,0)
                ),
                ""
            )
        ),
        IF($L93="Niet-economische activiteit",
            100%,
            IF(Basisgegevens!$C$5="Ja",
                IFERROR(
                    INDEX(Hulpsheets!$AO$3:$AR$18,
                        MATCH($C$9,Hulpsheets!$AN$3:$AN$18,0),
                        MATCH($C$6,Hulpsheets!$AO$3:$AR$3,0)
                    ),
                    ""
                ),
                IFERROR(
                    INDEX(Hulpsheets!$AH$3:$AK$18,
                        MATCH($C$9,Hulpsheets!$AG$3:$AG$18,0),
                        MATCH($C$6,Hulpsheets!$AH$3:$AK$3,0)
                    ),
                    ""
                )
            )
        )
    )
)</f>
        <v/>
      </c>
      <c r="N93" s="397">
        <f t="shared" si="22"/>
        <v>0</v>
      </c>
      <c r="O93" s="77" t="str">
        <f t="shared" si="23"/>
        <v/>
      </c>
      <c r="P93" s="86" t="str">
        <f t="shared" si="24"/>
        <v/>
      </c>
      <c r="R93" s="404"/>
      <c r="S93" s="403" t="str">
        <f t="shared" si="29"/>
        <v/>
      </c>
      <c r="T93" s="130" t="str">
        <f t="shared" si="25"/>
        <v/>
      </c>
      <c r="U93" s="70"/>
      <c r="V93" s="404"/>
      <c r="W93" s="70"/>
      <c r="X93" s="404"/>
      <c r="Z93" s="407" t="str">
        <f t="shared" si="30"/>
        <v/>
      </c>
      <c r="AA93" s="130" t="str">
        <f t="shared" si="26"/>
        <v/>
      </c>
      <c r="AB93" s="407" t="str">
        <f t="shared" si="27"/>
        <v/>
      </c>
      <c r="AC93" s="130" t="str">
        <f t="shared" si="28"/>
        <v/>
      </c>
      <c r="AD93" s="461"/>
    </row>
    <row r="94" spans="2:30" ht="13.5" hidden="1" outlineLevel="1" thickBot="1" x14ac:dyDescent="0.25">
      <c r="B94" s="514"/>
      <c r="C94" s="515"/>
      <c r="D94" s="515"/>
      <c r="E94" s="515"/>
      <c r="F94" s="515"/>
      <c r="G94" s="515"/>
      <c r="H94" s="515"/>
      <c r="I94" s="515"/>
      <c r="J94" s="48"/>
      <c r="K94" s="254"/>
      <c r="L94" s="429" t="s">
        <v>120</v>
      </c>
      <c r="M94" s="257" t="str">
        <f>IF(LEN($C$5)&lt;=1,
    "",
    IF(
        OR($C$5="Overige (zorg-)instellingen",$C$5="Onderneming"),
        IF(Basisgegevens!$C$5="Ja",
            IFERROR(
                INDEX(Hulpsheets!$AO$3:$AR$18,
                    MATCH($C$9,Hulpsheets!$AN$3:$AN$18,0),
                    MATCH($C$6,Hulpsheets!$AO$3:$AR$3,0)
                ),
                ""
            ),
            IFERROR(
                INDEX(Hulpsheets!$AH$3:$AK$18,
                    MATCH($C$9,Hulpsheets!$AG$3:$AG$18,0),
                    MATCH($C$6,Hulpsheets!$AH$3:$AK$3,0)
                ),
                ""
            )
        ),
        IF($L94="Niet-economische activiteit",
            100%,
            IF(Basisgegevens!$C$5="Ja",
                IFERROR(
                    INDEX(Hulpsheets!$AO$3:$AR$18,
                        MATCH($C$9,Hulpsheets!$AN$3:$AN$18,0),
                        MATCH($C$6,Hulpsheets!$AO$3:$AR$3,0)
                    ),
                    ""
                ),
                IFERROR(
                    INDEX(Hulpsheets!$AH$3:$AK$18,
                        MATCH($C$9,Hulpsheets!$AG$3:$AG$18,0),
                        MATCH($C$6,Hulpsheets!$AH$3:$AK$3,0)
                    ),
                    ""
                )
            )
        )
    )
)</f>
        <v/>
      </c>
      <c r="N94" s="397">
        <f t="shared" si="22"/>
        <v>0</v>
      </c>
      <c r="O94" s="77" t="str">
        <f t="shared" si="23"/>
        <v/>
      </c>
      <c r="P94" s="86" t="str">
        <f t="shared" si="24"/>
        <v/>
      </c>
      <c r="R94" s="404"/>
      <c r="S94" s="403" t="str">
        <f t="shared" si="29"/>
        <v/>
      </c>
      <c r="T94" s="130" t="str">
        <f t="shared" si="25"/>
        <v/>
      </c>
      <c r="U94" s="70"/>
      <c r="V94" s="404"/>
      <c r="W94" s="70"/>
      <c r="X94" s="404"/>
      <c r="Z94" s="407" t="str">
        <f t="shared" si="30"/>
        <v/>
      </c>
      <c r="AA94" s="130" t="str">
        <f t="shared" si="26"/>
        <v/>
      </c>
      <c r="AB94" s="407" t="str">
        <f t="shared" si="27"/>
        <v/>
      </c>
      <c r="AC94" s="130" t="str">
        <f t="shared" si="28"/>
        <v/>
      </c>
      <c r="AD94" s="461"/>
    </row>
    <row r="95" spans="2:30" ht="13.5" hidden="1" outlineLevel="1" thickBot="1" x14ac:dyDescent="0.25">
      <c r="B95" s="514"/>
      <c r="C95" s="515"/>
      <c r="D95" s="515"/>
      <c r="E95" s="515"/>
      <c r="F95" s="515"/>
      <c r="G95" s="515"/>
      <c r="H95" s="515"/>
      <c r="I95" s="515"/>
      <c r="J95" s="48"/>
      <c r="K95" s="254"/>
      <c r="L95" s="429" t="s">
        <v>120</v>
      </c>
      <c r="M95" s="257" t="str">
        <f>IF(LEN($C$5)&lt;=1,
    "",
    IF(
        OR($C$5="Overige (zorg-)instellingen",$C$5="Onderneming"),
        IF(Basisgegevens!$C$5="Ja",
            IFERROR(
                INDEX(Hulpsheets!$AO$3:$AR$18,
                    MATCH($C$9,Hulpsheets!$AN$3:$AN$18,0),
                    MATCH($C$6,Hulpsheets!$AO$3:$AR$3,0)
                ),
                ""
            ),
            IFERROR(
                INDEX(Hulpsheets!$AH$3:$AK$18,
                    MATCH($C$9,Hulpsheets!$AG$3:$AG$18,0),
                    MATCH($C$6,Hulpsheets!$AH$3:$AK$3,0)
                ),
                ""
            )
        ),
        IF($L95="Niet-economische activiteit",
            100%,
            IF(Basisgegevens!$C$5="Ja",
                IFERROR(
                    INDEX(Hulpsheets!$AO$3:$AR$18,
                        MATCH($C$9,Hulpsheets!$AN$3:$AN$18,0),
                        MATCH($C$6,Hulpsheets!$AO$3:$AR$3,0)
                    ),
                    ""
                ),
                IFERROR(
                    INDEX(Hulpsheets!$AH$3:$AK$18,
                        MATCH($C$9,Hulpsheets!$AG$3:$AG$18,0),
                        MATCH($C$6,Hulpsheets!$AH$3:$AK$3,0)
                    ),
                    ""
                )
            )
        )
    )
)</f>
        <v/>
      </c>
      <c r="N95" s="397">
        <f t="shared" si="22"/>
        <v>0</v>
      </c>
      <c r="O95" s="77" t="str">
        <f t="shared" si="23"/>
        <v/>
      </c>
      <c r="P95" s="86" t="str">
        <f t="shared" si="24"/>
        <v/>
      </c>
      <c r="R95" s="404"/>
      <c r="S95" s="403" t="str">
        <f t="shared" si="29"/>
        <v/>
      </c>
      <c r="T95" s="130" t="str">
        <f t="shared" si="25"/>
        <v/>
      </c>
      <c r="U95" s="70"/>
      <c r="V95" s="404"/>
      <c r="W95" s="70"/>
      <c r="X95" s="404"/>
      <c r="Z95" s="407" t="str">
        <f t="shared" si="30"/>
        <v/>
      </c>
      <c r="AA95" s="130" t="str">
        <f t="shared" si="26"/>
        <v/>
      </c>
      <c r="AB95" s="407" t="str">
        <f t="shared" si="27"/>
        <v/>
      </c>
      <c r="AC95" s="130" t="str">
        <f t="shared" si="28"/>
        <v/>
      </c>
      <c r="AD95" s="461"/>
    </row>
    <row r="96" spans="2:30" ht="13.5" hidden="1" outlineLevel="1" thickBot="1" x14ac:dyDescent="0.25">
      <c r="B96" s="514"/>
      <c r="C96" s="515"/>
      <c r="D96" s="515"/>
      <c r="E96" s="515"/>
      <c r="F96" s="515"/>
      <c r="G96" s="515"/>
      <c r="H96" s="515"/>
      <c r="I96" s="515"/>
      <c r="J96" s="48"/>
      <c r="K96" s="254"/>
      <c r="L96" s="429" t="s">
        <v>120</v>
      </c>
      <c r="M96" s="257" t="str">
        <f>IF(LEN($C$5)&lt;=1,
    "",
    IF(
        OR($C$5="Overige (zorg-)instellingen",$C$5="Onderneming"),
        IF(Basisgegevens!$C$5="Ja",
            IFERROR(
                INDEX(Hulpsheets!$AO$3:$AR$18,
                    MATCH($C$9,Hulpsheets!$AN$3:$AN$18,0),
                    MATCH($C$6,Hulpsheets!$AO$3:$AR$3,0)
                ),
                ""
            ),
            IFERROR(
                INDEX(Hulpsheets!$AH$3:$AK$18,
                    MATCH($C$9,Hulpsheets!$AG$3:$AG$18,0),
                    MATCH($C$6,Hulpsheets!$AH$3:$AK$3,0)
                ),
                ""
            )
        ),
        IF($L96="Niet-economische activiteit",
            100%,
            IF(Basisgegevens!$C$5="Ja",
                IFERROR(
                    INDEX(Hulpsheets!$AO$3:$AR$18,
                        MATCH($C$9,Hulpsheets!$AN$3:$AN$18,0),
                        MATCH($C$6,Hulpsheets!$AO$3:$AR$3,0)
                    ),
                    ""
                ),
                IFERROR(
                    INDEX(Hulpsheets!$AH$3:$AK$18,
                        MATCH($C$9,Hulpsheets!$AG$3:$AG$18,0),
                        MATCH($C$6,Hulpsheets!$AH$3:$AK$3,0)
                    ),
                    ""
                )
            )
        )
    )
)</f>
        <v/>
      </c>
      <c r="N96" s="397">
        <f t="shared" si="22"/>
        <v>0</v>
      </c>
      <c r="O96" s="77" t="str">
        <f t="shared" si="23"/>
        <v/>
      </c>
      <c r="P96" s="86" t="str">
        <f t="shared" si="24"/>
        <v/>
      </c>
      <c r="R96" s="404"/>
      <c r="S96" s="403" t="str">
        <f t="shared" si="29"/>
        <v/>
      </c>
      <c r="T96" s="130" t="str">
        <f t="shared" si="25"/>
        <v/>
      </c>
      <c r="U96" s="70"/>
      <c r="V96" s="404"/>
      <c r="W96" s="70"/>
      <c r="X96" s="404"/>
      <c r="Z96" s="407" t="str">
        <f t="shared" si="30"/>
        <v/>
      </c>
      <c r="AA96" s="130" t="str">
        <f t="shared" si="26"/>
        <v/>
      </c>
      <c r="AB96" s="407" t="str">
        <f t="shared" si="27"/>
        <v/>
      </c>
      <c r="AC96" s="130" t="str">
        <f t="shared" si="28"/>
        <v/>
      </c>
      <c r="AD96" s="461"/>
    </row>
    <row r="97" spans="1:30" ht="13.5" hidden="1" outlineLevel="1" collapsed="1" thickBot="1" x14ac:dyDescent="0.25">
      <c r="B97" s="527"/>
      <c r="C97" s="528"/>
      <c r="D97" s="528"/>
      <c r="E97" s="528"/>
      <c r="F97" s="528"/>
      <c r="G97" s="528"/>
      <c r="H97" s="528"/>
      <c r="I97" s="528"/>
      <c r="J97" s="109"/>
      <c r="K97" s="438"/>
      <c r="L97" s="428" t="s">
        <v>120</v>
      </c>
      <c r="M97" s="427" t="str">
        <f>IF(LEN($C$5)&lt;=1,
    "",
    IF(
        OR($C$5="Overige (zorg-)instellingen",$C$5="Onderneming"),
        IF(Basisgegevens!$C$5="Ja",
            IFERROR(
                INDEX(Hulpsheets!$AO$3:$AR$18,
                    MATCH($C$9,Hulpsheets!$AN$3:$AN$18,0),
                    MATCH($C$6,Hulpsheets!$AO$3:$AR$3,0)
                ),
                ""
            ),
            IFERROR(
                INDEX(Hulpsheets!$AH$3:$AK$18,
                    MATCH($C$9,Hulpsheets!$AG$3:$AG$18,0),
                    MATCH($C$6,Hulpsheets!$AH$3:$AK$3,0)
                ),
                ""
            )
        ),
        IF($L97="Niet-economische activiteit",
            100%,
            IF(Basisgegevens!$C$5="Ja",
                IFERROR(
                    INDEX(Hulpsheets!$AO$3:$AR$18,
                        MATCH($C$9,Hulpsheets!$AN$3:$AN$18,0),
                        MATCH($C$6,Hulpsheets!$AO$3:$AR$3,0)
                    ),
                    ""
                ),
                IFERROR(
                    INDEX(Hulpsheets!$AH$3:$AK$18,
                        MATCH($C$9,Hulpsheets!$AG$3:$AG$18,0),
                        MATCH($C$6,Hulpsheets!$AH$3:$AK$3,0)
                    ),
                    ""
                )
            )
        )
    )
)</f>
        <v/>
      </c>
      <c r="N97" s="397">
        <f t="shared" si="22"/>
        <v>0</v>
      </c>
      <c r="O97" s="87" t="str">
        <f t="shared" si="23"/>
        <v/>
      </c>
      <c r="P97" s="88" t="str">
        <f t="shared" si="24"/>
        <v/>
      </c>
      <c r="R97" s="405"/>
      <c r="S97" s="403" t="str">
        <f t="shared" si="29"/>
        <v/>
      </c>
      <c r="T97" s="365" t="str">
        <f t="shared" si="25"/>
        <v/>
      </c>
      <c r="U97" s="70"/>
      <c r="V97" s="405"/>
      <c r="W97" s="70"/>
      <c r="X97" s="405"/>
      <c r="Z97" s="407" t="str">
        <f t="shared" si="30"/>
        <v/>
      </c>
      <c r="AA97" s="130" t="str">
        <f t="shared" si="26"/>
        <v/>
      </c>
      <c r="AB97" s="407" t="str">
        <f t="shared" si="27"/>
        <v/>
      </c>
      <c r="AC97" s="365" t="str">
        <f t="shared" si="28"/>
        <v/>
      </c>
      <c r="AD97" s="461"/>
    </row>
    <row r="98" spans="1:30" ht="13.5" collapsed="1" thickBot="1" x14ac:dyDescent="0.25">
      <c r="B98" s="32"/>
      <c r="C98" s="32"/>
      <c r="D98" s="103"/>
      <c r="E98" s="110"/>
      <c r="F98" s="110"/>
      <c r="G98" s="111"/>
      <c r="H98" s="112"/>
      <c r="I98" s="29"/>
      <c r="J98" s="111"/>
      <c r="L98" s="418" t="s">
        <v>102</v>
      </c>
      <c r="M98" s="78"/>
      <c r="N98" s="101">
        <f>SUM(N73:N97)</f>
        <v>0</v>
      </c>
      <c r="O98" s="101">
        <f>SUM(O73:O97)</f>
        <v>0</v>
      </c>
      <c r="P98" s="101">
        <f>SUM(P73:P97)</f>
        <v>0</v>
      </c>
      <c r="Q98" s="29"/>
      <c r="R98" s="439">
        <f>SUM(R73:R97)</f>
        <v>0</v>
      </c>
      <c r="S98" s="102">
        <f>SUM(S73:S97)</f>
        <v>0</v>
      </c>
      <c r="T98" s="102">
        <f>SUM(T73:T97)</f>
        <v>0</v>
      </c>
      <c r="V98" s="364">
        <f>SUM(V73:V97)</f>
        <v>0</v>
      </c>
      <c r="W98" s="70"/>
      <c r="X98" s="364">
        <f>SUM(X73:X97)</f>
        <v>0</v>
      </c>
      <c r="Z98" s="364">
        <f>SUM(Z73:Z97)</f>
        <v>0</v>
      </c>
      <c r="AA98" s="364">
        <f>SUM(AA73:AA97)</f>
        <v>0</v>
      </c>
      <c r="AB98" s="364">
        <f>SUM(AB73:AB97)</f>
        <v>0</v>
      </c>
      <c r="AC98" s="364">
        <f>SUM(AC73:AC97)</f>
        <v>0</v>
      </c>
      <c r="AD98" s="462"/>
    </row>
    <row r="99" spans="1:30" ht="13.5" thickBot="1" x14ac:dyDescent="0.25">
      <c r="B99" s="32"/>
      <c r="C99" s="32"/>
      <c r="D99" s="103"/>
      <c r="E99" s="110"/>
      <c r="F99" s="110"/>
      <c r="G99" s="111"/>
      <c r="H99" s="112"/>
      <c r="I99" s="29"/>
      <c r="J99" s="111"/>
      <c r="U99" s="100"/>
      <c r="V99" s="100"/>
      <c r="W99" s="100"/>
      <c r="X99" s="100"/>
      <c r="Z99" s="100"/>
      <c r="AA99" s="100"/>
      <c r="AB99" s="100"/>
    </row>
    <row r="100" spans="1:30" ht="15" customHeight="1" thickBot="1" x14ac:dyDescent="0.25">
      <c r="B100" s="503" t="s">
        <v>244</v>
      </c>
      <c r="C100" s="503"/>
      <c r="D100" s="503"/>
      <c r="E100" s="503"/>
      <c r="F100" s="29"/>
      <c r="I100" s="29"/>
      <c r="P100" s="29"/>
      <c r="Q100" s="29"/>
      <c r="R100" s="406" t="s">
        <v>87</v>
      </c>
      <c r="S100" s="401"/>
      <c r="T100" s="402"/>
      <c r="U100" s="6"/>
      <c r="V100" s="498" t="s">
        <v>61</v>
      </c>
      <c r="W100" s="6"/>
      <c r="X100" s="498" t="s">
        <v>62</v>
      </c>
      <c r="Z100" s="401"/>
      <c r="AA100" s="402"/>
      <c r="AB100" s="412"/>
      <c r="AC100" s="413"/>
      <c r="AD100" s="463"/>
    </row>
    <row r="101" spans="1:30" ht="13.5" thickBot="1" x14ac:dyDescent="0.25">
      <c r="B101" s="106"/>
      <c r="C101" s="106"/>
      <c r="D101" s="107"/>
      <c r="E101" s="107"/>
      <c r="G101" s="107"/>
      <c r="H101" s="108"/>
      <c r="I101" s="95"/>
      <c r="J101" s="107"/>
      <c r="K101" s="107"/>
      <c r="L101" s="107"/>
      <c r="P101" s="29"/>
      <c r="Q101" s="29"/>
      <c r="R101" s="6"/>
      <c r="S101" s="6"/>
      <c r="T101" s="6"/>
      <c r="U101" s="6"/>
      <c r="V101" s="499"/>
      <c r="W101" s="6"/>
      <c r="X101" s="499"/>
      <c r="Z101" s="6"/>
      <c r="AA101" s="6"/>
      <c r="AB101" s="6"/>
      <c r="AC101" s="97"/>
      <c r="AD101" s="97"/>
    </row>
    <row r="102" spans="1:30" ht="39" customHeight="1" thickBot="1" x14ac:dyDescent="0.25">
      <c r="A102" s="117"/>
      <c r="B102" s="504" t="s">
        <v>109</v>
      </c>
      <c r="C102" s="505"/>
      <c r="D102" s="505"/>
      <c r="E102" s="240" t="s">
        <v>112</v>
      </c>
      <c r="F102" s="237" t="s">
        <v>113</v>
      </c>
      <c r="G102" s="240" t="s">
        <v>114</v>
      </c>
      <c r="H102" s="240" t="s">
        <v>115</v>
      </c>
      <c r="I102" s="240" t="s">
        <v>116</v>
      </c>
      <c r="J102" s="240" t="s">
        <v>117</v>
      </c>
      <c r="K102" s="240" t="s">
        <v>118</v>
      </c>
      <c r="L102" s="236" t="s">
        <v>235</v>
      </c>
      <c r="M102" s="143" t="s">
        <v>94</v>
      </c>
      <c r="N102" s="237" t="s">
        <v>119</v>
      </c>
      <c r="O102" s="237" t="s">
        <v>95</v>
      </c>
      <c r="P102" s="237" t="s">
        <v>96</v>
      </c>
      <c r="Q102" s="117"/>
      <c r="R102" s="239" t="s">
        <v>68</v>
      </c>
      <c r="S102" s="238" t="s">
        <v>97</v>
      </c>
      <c r="T102" s="238" t="s">
        <v>70</v>
      </c>
      <c r="U102" s="119"/>
      <c r="V102" s="239" t="s">
        <v>68</v>
      </c>
      <c r="W102" s="6"/>
      <c r="X102" s="239" t="s">
        <v>68</v>
      </c>
      <c r="Y102" s="117"/>
      <c r="Z102" s="238" t="s">
        <v>97</v>
      </c>
      <c r="AA102" s="238" t="s">
        <v>70</v>
      </c>
      <c r="AB102" s="238" t="s">
        <v>97</v>
      </c>
      <c r="AC102" s="238" t="s">
        <v>70</v>
      </c>
      <c r="AD102" s="118"/>
    </row>
    <row r="103" spans="1:30" x14ac:dyDescent="0.2">
      <c r="B103" s="516"/>
      <c r="C103" s="517"/>
      <c r="D103" s="517"/>
      <c r="E103" s="20"/>
      <c r="F103" s="141"/>
      <c r="G103" s="151" t="str">
        <f>IF(E103="","",IF($C$7&gt;12,IF(E103="computer",F103*Hulpsheets!$AX$4,F103*Hulpsheets!$AX$5),(IF(E103="computer",F103*Hulpsheets!$AX$4,F103*Hulpsheets!$AX$5)*$C$7/12)))</f>
        <v/>
      </c>
      <c r="H103" s="151" t="str">
        <f>IF(E103="","",IF($C$7&lt;13,0,IF($C$7&gt;24,IF(E103="computer",F103*Hulpsheets!$AY$4,F103*Hulpsheets!$AY$5),IF(E103="computer",F103*Hulpsheets!$AY$4,F103*Hulpsheets!$AY$5)*($C$7-12)/12)))</f>
        <v/>
      </c>
      <c r="I103" s="151" t="str">
        <f>IF(E103="","",IF($C$7&lt;24,0,IF($C$7&gt;36,IF(E103="computer",F103*Hulpsheets!$AZ$4,F103*Hulpsheets!$AZ$5),IF(E103="computer",F103*Hulpsheets!$AZ$4,F103*Hulpsheets!$AZ$5)*($C$7-24)/12)))</f>
        <v/>
      </c>
      <c r="J103" s="151" t="str">
        <f>IF(E103="","",IF($C$7&lt;36,0,IF($C$7&gt;48,IF(E103="computer",F103*Hulpsheets!$BA$4,F103*Hulpsheets!$BA$5),IF(E103="computer",F103*Hulpsheets!$BA$4,F103*Hulpsheets!$BA$5)*($C$7-36)/12)))</f>
        <v/>
      </c>
      <c r="K103" s="151" t="str">
        <f>IF(E103="","",IF($C$7&lt;48,0,IF($C$7&gt;48,IF(E103="computer",F103*Hulpsheets!$BB$4,F103*Hulpsheets!$BB$5),IF(E103="computer",F103*Hulpsheets!$BB$4,F103*Hulpsheets!$BB$5)*($C$7-48)/12)))</f>
        <v/>
      </c>
      <c r="L103" s="429" t="s">
        <v>120</v>
      </c>
      <c r="M103" s="257" t="str">
        <f>IF(LEN($C$5)&lt;=1,
    "",
    IF(
        OR($C$5="Overige (zorg-)instellingen",$C$5="Onderneming"),
        IF(Basisgegevens!$C$5="Ja",
            IFERROR(
                INDEX(Hulpsheets!$AO$3:$AR$18,
                    MATCH($C$9,Hulpsheets!$AN$3:$AN$18,0),
                    MATCH($C$6,Hulpsheets!$AO$3:$AR$3,0)
                ),
                ""
            ),
            IFERROR(
                INDEX(Hulpsheets!$AH$3:$AK$18,
                    MATCH($C$9,Hulpsheets!$AG$3:$AG$18,0),
                    MATCH($C$6,Hulpsheets!$AH$3:$AK$3,0)
                ),
                ""
            )
        ),
        IF($L103="Niet-economische activiteit",
            100%,
            IF(Basisgegevens!$C$5="Ja",
                IFERROR(
                    INDEX(Hulpsheets!$AO$3:$AR$18,
                        MATCH($C$9,Hulpsheets!$AN$3:$AN$18,0),
                        MATCH($C$6,Hulpsheets!$AO$3:$AR$3,0)
                    ),
                    ""
                ),
                IFERROR(
                    INDEX(Hulpsheets!$AH$3:$AK$18,
                        MATCH($C$9,Hulpsheets!$AG$3:$AG$18,0),
                        MATCH($C$6,Hulpsheets!$AH$3:$AK$3,0)
                    ),
                    ""
                )
            )
        )
    )
)</f>
        <v/>
      </c>
      <c r="N103" s="397">
        <f t="shared" ref="N103:N127" si="31">SUM(G103:K103)</f>
        <v>0</v>
      </c>
      <c r="O103" s="82" t="str">
        <f t="shared" ref="O103:O127" si="32">IFERROR(N103*M103,"")</f>
        <v/>
      </c>
      <c r="P103" s="85" t="str">
        <f t="shared" ref="P103:P127" si="33">IFERROR(N103-O103,"")</f>
        <v/>
      </c>
      <c r="R103" s="404"/>
      <c r="S103" s="407" t="str">
        <f>IFERROR($R103*(1-$M103),"")</f>
        <v/>
      </c>
      <c r="T103" s="130" t="str">
        <f t="shared" ref="T103:T127" si="34">IFERROR(R103-S103,"")</f>
        <v/>
      </c>
      <c r="U103" s="80"/>
      <c r="V103" s="404"/>
      <c r="W103" s="70"/>
      <c r="X103" s="404"/>
      <c r="Z103" s="407" t="str">
        <f>IFERROR($V103*(1-$M103),"")</f>
        <v/>
      </c>
      <c r="AA103" s="130" t="str">
        <f t="shared" ref="AA103:AA127" si="35">IFERROR(V103-Z103,"")</f>
        <v/>
      </c>
      <c r="AB103" s="407" t="str">
        <f t="shared" ref="AB103:AB127" si="36">IFERROR($X103*(1-$M103),"")</f>
        <v/>
      </c>
      <c r="AC103" s="130" t="str">
        <f t="shared" ref="AC103:AC127" si="37">IFERROR(X103-AB103,"")</f>
        <v/>
      </c>
      <c r="AD103" s="461"/>
    </row>
    <row r="104" spans="1:30" x14ac:dyDescent="0.2">
      <c r="B104" s="514"/>
      <c r="C104" s="515"/>
      <c r="D104" s="515"/>
      <c r="E104" s="19"/>
      <c r="F104" s="141"/>
      <c r="G104" s="151" t="str">
        <f>IF(E104="","",IF($C$7&gt;12,IF(E104="computer",F104*Hulpsheets!$AX$4,F104*Hulpsheets!$AX$5),(IF(E104="computer",F104*Hulpsheets!$AX$4,F104*Hulpsheets!$AX$5)*$C$7/12)))</f>
        <v/>
      </c>
      <c r="H104" s="151" t="str">
        <f>IF(E104="","",IF($C$7&lt;13,0,IF($C$7&gt;24,IF(E104="computer",F104*Hulpsheets!$AY$4,F104*Hulpsheets!$AY$5),IF(E104="computer",F104*Hulpsheets!$AY$4,F104*Hulpsheets!$AY$5)*($C$7-12)/12)))</f>
        <v/>
      </c>
      <c r="I104" s="151" t="str">
        <f>IF(E104="","",IF($C$7&lt;24,0,IF($C$7&gt;36,IF(E104="computer",F104*Hulpsheets!$AZ$4,F104*Hulpsheets!$AZ$5),IF(E104="computer",F104*Hulpsheets!$AZ$4,F104*Hulpsheets!$AZ$5)*($C$7-24)/12)))</f>
        <v/>
      </c>
      <c r="J104" s="151" t="str">
        <f>IF(E104="","",IF($C$7&lt;36,0,IF($C$7&gt;48,IF(E104="computer",F104*Hulpsheets!$BA$4,F104*Hulpsheets!$BA$5),IF(E104="computer",F104*Hulpsheets!$BA$4,F104*Hulpsheets!$BA$5)*($C$7-36)/12)))</f>
        <v/>
      </c>
      <c r="K104" s="151" t="str">
        <f>IF(E104="","",IF($C$7&lt;48,0,IF($C$7&gt;48,IF(E104="computer",F104*Hulpsheets!$BB$4,F104*Hulpsheets!$BB$5),IF(E104="computer",F104*Hulpsheets!$BB$4,F104*Hulpsheets!$BB$5)*($C$7-48)/12)))</f>
        <v/>
      </c>
      <c r="L104" s="429" t="s">
        <v>120</v>
      </c>
      <c r="M104" s="257" t="str">
        <f>IF(LEN($C$5)&lt;=1,
    "",
    IF(
        OR($C$5="Overige (zorg-)instellingen",$C$5="Onderneming"),
        IF(Basisgegevens!$C$5="Ja",
            IFERROR(
                INDEX(Hulpsheets!$AO$3:$AR$18,
                    MATCH($C$9,Hulpsheets!$AN$3:$AN$18,0),
                    MATCH($C$6,Hulpsheets!$AO$3:$AR$3,0)
                ),
                ""
            ),
            IFERROR(
                INDEX(Hulpsheets!$AH$3:$AK$18,
                    MATCH($C$9,Hulpsheets!$AG$3:$AG$18,0),
                    MATCH($C$6,Hulpsheets!$AH$3:$AK$3,0)
                ),
                ""
            )
        ),
        IF($L104="Niet-economische activiteit",
            100%,
            IF(Basisgegevens!$C$5="Ja",
                IFERROR(
                    INDEX(Hulpsheets!$AO$3:$AR$18,
                        MATCH($C$9,Hulpsheets!$AN$3:$AN$18,0),
                        MATCH($C$6,Hulpsheets!$AO$3:$AR$3,0)
                    ),
                    ""
                ),
                IFERROR(
                    INDEX(Hulpsheets!$AH$3:$AK$18,
                        MATCH($C$9,Hulpsheets!$AG$3:$AG$18,0),
                        MATCH($C$6,Hulpsheets!$AH$3:$AK$3,0)
                    ),
                    ""
                )
            )
        )
    )
)</f>
        <v/>
      </c>
      <c r="N104" s="397">
        <f t="shared" si="31"/>
        <v>0</v>
      </c>
      <c r="O104" s="77" t="str">
        <f t="shared" si="32"/>
        <v/>
      </c>
      <c r="P104" s="86" t="str">
        <f t="shared" si="33"/>
        <v/>
      </c>
      <c r="R104" s="404"/>
      <c r="S104" s="407" t="str">
        <f t="shared" ref="S104:S127" si="38">IFERROR($R104*(1-$M104),"")</f>
        <v/>
      </c>
      <c r="T104" s="130" t="str">
        <f t="shared" si="34"/>
        <v/>
      </c>
      <c r="U104" s="70"/>
      <c r="V104" s="404"/>
      <c r="W104" s="70"/>
      <c r="X104" s="404"/>
      <c r="Z104" s="407" t="str">
        <f t="shared" ref="Z104:Z127" si="39">IFERROR($V104*(1-$M104),"")</f>
        <v/>
      </c>
      <c r="AA104" s="130" t="str">
        <f t="shared" si="35"/>
        <v/>
      </c>
      <c r="AB104" s="407" t="str">
        <f t="shared" si="36"/>
        <v/>
      </c>
      <c r="AC104" s="130" t="str">
        <f t="shared" si="37"/>
        <v/>
      </c>
      <c r="AD104" s="461"/>
    </row>
    <row r="105" spans="1:30" x14ac:dyDescent="0.2">
      <c r="B105" s="514"/>
      <c r="C105" s="515"/>
      <c r="D105" s="515"/>
      <c r="E105" s="19"/>
      <c r="F105" s="141"/>
      <c r="G105" s="151" t="str">
        <f>IF(E105="","",IF($C$7&gt;12,IF(E105="computer",F105*Hulpsheets!$AX$4,F105*Hulpsheets!$AX$5),(IF(E105="computer",F105*Hulpsheets!$AX$4,F105*Hulpsheets!$AX$5)*$C$7/12)))</f>
        <v/>
      </c>
      <c r="H105" s="151" t="str">
        <f>IF(E105="","",IF($C$7&lt;13,0,IF($C$7&gt;24,IF(E105="computer",F105*Hulpsheets!$AY$4,F105*Hulpsheets!$AY$5),IF(E105="computer",F105*Hulpsheets!$AY$4,F105*Hulpsheets!$AY$5)*($C$7-12)/12)))</f>
        <v/>
      </c>
      <c r="I105" s="151" t="str">
        <f>IF(E105="","",IF($C$7&lt;24,0,IF($C$7&gt;36,IF(E105="computer",F105*Hulpsheets!$AZ$4,F105*Hulpsheets!$AZ$5),IF(E105="computer",F105*Hulpsheets!$AZ$4,F105*Hulpsheets!$AZ$5)*($C$7-24)/12)))</f>
        <v/>
      </c>
      <c r="J105" s="151" t="str">
        <f>IF(E105="","",IF($C$7&lt;36,0,IF($C$7&gt;48,IF(E105="computer",F105*Hulpsheets!$BA$4,F105*Hulpsheets!$BA$5),IF(E105="computer",F105*Hulpsheets!$BA$4,F105*Hulpsheets!$BA$5)*($C$7-36)/12)))</f>
        <v/>
      </c>
      <c r="K105" s="151" t="str">
        <f>IF(E105="","",IF($C$7&lt;48,0,IF($C$7&gt;48,IF(E105="computer",F105*Hulpsheets!$BB$4,F105*Hulpsheets!$BB$5),IF(E105="computer",F105*Hulpsheets!$BB$4,F105*Hulpsheets!$BB$5)*($C$7-48)/12)))</f>
        <v/>
      </c>
      <c r="L105" s="429" t="s">
        <v>120</v>
      </c>
      <c r="M105" s="257" t="str">
        <f>IF(LEN($C$5)&lt;=1,
    "",
    IF(
        OR($C$5="Overige (zorg-)instellingen",$C$5="Onderneming"),
        IF(Basisgegevens!$C$5="Ja",
            IFERROR(
                INDEX(Hulpsheets!$AO$3:$AR$18,
                    MATCH($C$9,Hulpsheets!$AN$3:$AN$18,0),
                    MATCH($C$6,Hulpsheets!$AO$3:$AR$3,0)
                ),
                ""
            ),
            IFERROR(
                INDEX(Hulpsheets!$AH$3:$AK$18,
                    MATCH($C$9,Hulpsheets!$AG$3:$AG$18,0),
                    MATCH($C$6,Hulpsheets!$AH$3:$AK$3,0)
                ),
                ""
            )
        ),
        IF($L105="Niet-economische activiteit",
            100%,
            IF(Basisgegevens!$C$5="Ja",
                IFERROR(
                    INDEX(Hulpsheets!$AO$3:$AR$18,
                        MATCH($C$9,Hulpsheets!$AN$3:$AN$18,0),
                        MATCH($C$6,Hulpsheets!$AO$3:$AR$3,0)
                    ),
                    ""
                ),
                IFERROR(
                    INDEX(Hulpsheets!$AH$3:$AK$18,
                        MATCH($C$9,Hulpsheets!$AG$3:$AG$18,0),
                        MATCH($C$6,Hulpsheets!$AH$3:$AK$3,0)
                    ),
                    ""
                )
            )
        )
    )
)</f>
        <v/>
      </c>
      <c r="N105" s="397">
        <f t="shared" si="31"/>
        <v>0</v>
      </c>
      <c r="O105" s="77" t="str">
        <f t="shared" si="32"/>
        <v/>
      </c>
      <c r="P105" s="86" t="str">
        <f t="shared" si="33"/>
        <v/>
      </c>
      <c r="R105" s="404"/>
      <c r="S105" s="407" t="str">
        <f t="shared" si="38"/>
        <v/>
      </c>
      <c r="T105" s="130" t="str">
        <f t="shared" si="34"/>
        <v/>
      </c>
      <c r="U105" s="70"/>
      <c r="V105" s="404"/>
      <c r="W105" s="70"/>
      <c r="X105" s="404"/>
      <c r="Z105" s="407" t="str">
        <f t="shared" si="39"/>
        <v/>
      </c>
      <c r="AA105" s="130" t="str">
        <f t="shared" si="35"/>
        <v/>
      </c>
      <c r="AB105" s="407" t="str">
        <f t="shared" si="36"/>
        <v/>
      </c>
      <c r="AC105" s="130" t="str">
        <f t="shared" si="37"/>
        <v/>
      </c>
      <c r="AD105" s="461"/>
    </row>
    <row r="106" spans="1:30" x14ac:dyDescent="0.2">
      <c r="B106" s="514"/>
      <c r="C106" s="515"/>
      <c r="D106" s="515"/>
      <c r="E106" s="19"/>
      <c r="F106" s="141"/>
      <c r="G106" s="151" t="str">
        <f>IF(E106="","",IF($C$7&gt;12,IF(E106="computer",F106*Hulpsheets!$AX$4,F106*Hulpsheets!$AX$5),(IF(E106="computer",F106*Hulpsheets!$AX$4,F106*Hulpsheets!$AX$5)*$C$7/12)))</f>
        <v/>
      </c>
      <c r="H106" s="151" t="str">
        <f>IF(E106="","",IF($C$7&lt;13,0,IF($C$7&gt;24,IF(E106="computer",F106*Hulpsheets!$AY$4,F106*Hulpsheets!$AY$5),IF(E106="computer",F106*Hulpsheets!$AY$4,F106*Hulpsheets!$AY$5)*($C$7-12)/12)))</f>
        <v/>
      </c>
      <c r="I106" s="151" t="str">
        <f>IF(E106="","",IF($C$7&lt;24,0,IF($C$7&gt;36,IF(E106="computer",F106*Hulpsheets!$AZ$4,F106*Hulpsheets!$AZ$5),IF(E106="computer",F106*Hulpsheets!$AZ$4,F106*Hulpsheets!$AZ$5)*($C$7-24)/12)))</f>
        <v/>
      </c>
      <c r="J106" s="151" t="str">
        <f>IF(E106="","",IF($C$7&lt;36,0,IF($C$7&gt;48,IF(E106="computer",F106*Hulpsheets!$BA$4,F106*Hulpsheets!$BA$5),IF(E106="computer",F106*Hulpsheets!$BA$4,F106*Hulpsheets!$BA$5)*($C$7-36)/12)))</f>
        <v/>
      </c>
      <c r="K106" s="151" t="str">
        <f>IF(E106="","",IF($C$7&lt;48,0,IF($C$7&gt;48,IF(E106="computer",F106*Hulpsheets!$BB$4,F106*Hulpsheets!$BB$5),IF(E106="computer",F106*Hulpsheets!$BB$4,F106*Hulpsheets!$BB$5)*($C$7-48)/12)))</f>
        <v/>
      </c>
      <c r="L106" s="429" t="s">
        <v>120</v>
      </c>
      <c r="M106" s="257" t="str">
        <f>IF(LEN($C$5)&lt;=1,
    "",
    IF(
        OR($C$5="Overige (zorg-)instellingen",$C$5="Onderneming"),
        IF(Basisgegevens!$C$5="Ja",
            IFERROR(
                INDEX(Hulpsheets!$AO$3:$AR$18,
                    MATCH($C$9,Hulpsheets!$AN$3:$AN$18,0),
                    MATCH($C$6,Hulpsheets!$AO$3:$AR$3,0)
                ),
                ""
            ),
            IFERROR(
                INDEX(Hulpsheets!$AH$3:$AK$18,
                    MATCH($C$9,Hulpsheets!$AG$3:$AG$18,0),
                    MATCH($C$6,Hulpsheets!$AH$3:$AK$3,0)
                ),
                ""
            )
        ),
        IF($L106="Niet-economische activiteit",
            100%,
            IF(Basisgegevens!$C$5="Ja",
                IFERROR(
                    INDEX(Hulpsheets!$AO$3:$AR$18,
                        MATCH($C$9,Hulpsheets!$AN$3:$AN$18,0),
                        MATCH($C$6,Hulpsheets!$AO$3:$AR$3,0)
                    ),
                    ""
                ),
                IFERROR(
                    INDEX(Hulpsheets!$AH$3:$AK$18,
                        MATCH($C$9,Hulpsheets!$AG$3:$AG$18,0),
                        MATCH($C$6,Hulpsheets!$AH$3:$AK$3,0)
                    ),
                    ""
                )
            )
        )
    )
)</f>
        <v/>
      </c>
      <c r="N106" s="397">
        <f t="shared" si="31"/>
        <v>0</v>
      </c>
      <c r="O106" s="77" t="str">
        <f t="shared" si="32"/>
        <v/>
      </c>
      <c r="P106" s="86" t="str">
        <f t="shared" si="33"/>
        <v/>
      </c>
      <c r="R106" s="404"/>
      <c r="S106" s="407" t="str">
        <f t="shared" si="38"/>
        <v/>
      </c>
      <c r="T106" s="130" t="str">
        <f t="shared" si="34"/>
        <v/>
      </c>
      <c r="U106" s="70"/>
      <c r="V106" s="404"/>
      <c r="W106" s="70"/>
      <c r="X106" s="404"/>
      <c r="Z106" s="407" t="str">
        <f t="shared" si="39"/>
        <v/>
      </c>
      <c r="AA106" s="130" t="str">
        <f t="shared" si="35"/>
        <v/>
      </c>
      <c r="AB106" s="407" t="str">
        <f t="shared" si="36"/>
        <v/>
      </c>
      <c r="AC106" s="130" t="str">
        <f t="shared" si="37"/>
        <v/>
      </c>
      <c r="AD106" s="461"/>
    </row>
    <row r="107" spans="1:30" x14ac:dyDescent="0.2">
      <c r="B107" s="514"/>
      <c r="C107" s="515"/>
      <c r="D107" s="515"/>
      <c r="E107" s="19"/>
      <c r="F107" s="141"/>
      <c r="G107" s="151" t="str">
        <f>IF(E107="","",IF($C$7&gt;12,IF(E107="computer",F107*Hulpsheets!$AX$4,F107*Hulpsheets!$AX$5),(IF(E107="computer",F107*Hulpsheets!$AX$4,F107*Hulpsheets!$AX$5)*$C$7/12)))</f>
        <v/>
      </c>
      <c r="H107" s="151" t="str">
        <f>IF(E107="","",IF($C$7&lt;13,0,IF($C$7&gt;24,IF(E107="computer",F107*Hulpsheets!$AY$4,F107*Hulpsheets!$AY$5),IF(E107="computer",F107*Hulpsheets!$AY$4,F107*Hulpsheets!$AY$5)*($C$7-12)/12)))</f>
        <v/>
      </c>
      <c r="I107" s="151" t="str">
        <f>IF(E107="","",IF($C$7&lt;24,0,IF($C$7&gt;36,IF(E107="computer",F107*Hulpsheets!$AZ$4,F107*Hulpsheets!$AZ$5),IF(E107="computer",F107*Hulpsheets!$AZ$4,F107*Hulpsheets!$AZ$5)*($C$7-24)/12)))</f>
        <v/>
      </c>
      <c r="J107" s="151" t="str">
        <f>IF(E107="","",IF($C$7&lt;36,0,IF($C$7&gt;48,IF(E107="computer",F107*Hulpsheets!$BA$4,F107*Hulpsheets!$BA$5),IF(E107="computer",F107*Hulpsheets!$BA$4,F107*Hulpsheets!$BA$5)*($C$7-36)/12)))</f>
        <v/>
      </c>
      <c r="K107" s="151" t="str">
        <f>IF(E107="","",IF($C$7&lt;48,0,IF($C$7&gt;48,IF(E107="computer",F107*Hulpsheets!$BB$4,F107*Hulpsheets!$BB$5),IF(E107="computer",F107*Hulpsheets!$BB$4,F107*Hulpsheets!$BB$5)*($C$7-48)/12)))</f>
        <v/>
      </c>
      <c r="L107" s="429" t="s">
        <v>120</v>
      </c>
      <c r="M107" s="257" t="str">
        <f>IF(LEN($C$5)&lt;=1,
    "",
    IF(
        OR($C$5="Overige (zorg-)instellingen",$C$5="Onderneming"),
        IF(Basisgegevens!$C$5="Ja",
            IFERROR(
                INDEX(Hulpsheets!$AO$3:$AR$18,
                    MATCH($C$9,Hulpsheets!$AN$3:$AN$18,0),
                    MATCH($C$6,Hulpsheets!$AO$3:$AR$3,0)
                ),
                ""
            ),
            IFERROR(
                INDEX(Hulpsheets!$AH$3:$AK$18,
                    MATCH($C$9,Hulpsheets!$AG$3:$AG$18,0),
                    MATCH($C$6,Hulpsheets!$AH$3:$AK$3,0)
                ),
                ""
            )
        ),
        IF($L107="Niet-economische activiteit",
            100%,
            IF(Basisgegevens!$C$5="Ja",
                IFERROR(
                    INDEX(Hulpsheets!$AO$3:$AR$18,
                        MATCH($C$9,Hulpsheets!$AN$3:$AN$18,0),
                        MATCH($C$6,Hulpsheets!$AO$3:$AR$3,0)
                    ),
                    ""
                ),
                IFERROR(
                    INDEX(Hulpsheets!$AH$3:$AK$18,
                        MATCH($C$9,Hulpsheets!$AG$3:$AG$18,0),
                        MATCH($C$6,Hulpsheets!$AH$3:$AK$3,0)
                    ),
                    ""
                )
            )
        )
    )
)</f>
        <v/>
      </c>
      <c r="N107" s="397">
        <f t="shared" si="31"/>
        <v>0</v>
      </c>
      <c r="O107" s="77" t="str">
        <f t="shared" si="32"/>
        <v/>
      </c>
      <c r="P107" s="86" t="str">
        <f t="shared" si="33"/>
        <v/>
      </c>
      <c r="R107" s="404"/>
      <c r="S107" s="407" t="str">
        <f t="shared" si="38"/>
        <v/>
      </c>
      <c r="T107" s="130" t="str">
        <f t="shared" si="34"/>
        <v/>
      </c>
      <c r="U107" s="70"/>
      <c r="V107" s="404"/>
      <c r="W107" s="70"/>
      <c r="X107" s="404"/>
      <c r="Z107" s="407" t="str">
        <f t="shared" si="39"/>
        <v/>
      </c>
      <c r="AA107" s="130" t="str">
        <f t="shared" si="35"/>
        <v/>
      </c>
      <c r="AB107" s="407" t="str">
        <f t="shared" si="36"/>
        <v/>
      </c>
      <c r="AC107" s="130" t="str">
        <f t="shared" si="37"/>
        <v/>
      </c>
      <c r="AD107" s="461"/>
    </row>
    <row r="108" spans="1:30" x14ac:dyDescent="0.2">
      <c r="B108" s="514"/>
      <c r="C108" s="515"/>
      <c r="D108" s="515"/>
      <c r="E108" s="19"/>
      <c r="F108" s="141"/>
      <c r="G108" s="151" t="str">
        <f>IF(E108="","",IF($C$7&gt;12,IF(E108="computer",F108*Hulpsheets!$AX$4,F108*Hulpsheets!$AX$5),(IF(E108="computer",F108*Hulpsheets!$AX$4,F108*Hulpsheets!$AX$5)*$C$7/12)))</f>
        <v/>
      </c>
      <c r="H108" s="151" t="str">
        <f>IF(E108="","",IF($C$7&lt;13,0,IF($C$7&gt;24,IF(E108="computer",F108*Hulpsheets!$AY$4,F108*Hulpsheets!$AY$5),IF(E108="computer",F108*Hulpsheets!$AY$4,F108*Hulpsheets!$AY$5)*($C$7-12)/12)))</f>
        <v/>
      </c>
      <c r="I108" s="151" t="str">
        <f>IF(E108="","",IF($C$7&lt;24,0,IF($C$7&gt;36,IF(E108="computer",F108*Hulpsheets!$AZ$4,F108*Hulpsheets!$AZ$5),IF(E108="computer",F108*Hulpsheets!$AZ$4,F108*Hulpsheets!$AZ$5)*($C$7-24)/12)))</f>
        <v/>
      </c>
      <c r="J108" s="151" t="str">
        <f>IF(E108="","",IF($C$7&lt;36,0,IF($C$7&gt;48,IF(E108="computer",F108*Hulpsheets!$BA$4,F108*Hulpsheets!$BA$5),IF(E108="computer",F108*Hulpsheets!$BA$4,F108*Hulpsheets!$BA$5)*($C$7-36)/12)))</f>
        <v/>
      </c>
      <c r="K108" s="151" t="str">
        <f>IF(E108="","",IF($C$7&lt;48,0,IF($C$7&gt;48,IF(E108="computer",F108*Hulpsheets!$BB$4,F108*Hulpsheets!$BB$5),IF(E108="computer",F108*Hulpsheets!$BB$4,F108*Hulpsheets!$BB$5)*($C$7-48)/12)))</f>
        <v/>
      </c>
      <c r="L108" s="429" t="s">
        <v>120</v>
      </c>
      <c r="M108" s="257" t="str">
        <f>IF(LEN($C$5)&lt;=1,
    "",
    IF(
        OR($C$5="Overige (zorg-)instellingen",$C$5="Onderneming"),
        IF(Basisgegevens!$C$5="Ja",
            IFERROR(
                INDEX(Hulpsheets!$AO$3:$AR$18,
                    MATCH($C$9,Hulpsheets!$AN$3:$AN$18,0),
                    MATCH($C$6,Hulpsheets!$AO$3:$AR$3,0)
                ),
                ""
            ),
            IFERROR(
                INDEX(Hulpsheets!$AH$3:$AK$18,
                    MATCH($C$9,Hulpsheets!$AG$3:$AG$18,0),
                    MATCH($C$6,Hulpsheets!$AH$3:$AK$3,0)
                ),
                ""
            )
        ),
        IF($L108="Niet-economische activiteit",
            100%,
            IF(Basisgegevens!$C$5="Ja",
                IFERROR(
                    INDEX(Hulpsheets!$AO$3:$AR$18,
                        MATCH($C$9,Hulpsheets!$AN$3:$AN$18,0),
                        MATCH($C$6,Hulpsheets!$AO$3:$AR$3,0)
                    ),
                    ""
                ),
                IFERROR(
                    INDEX(Hulpsheets!$AH$3:$AK$18,
                        MATCH($C$9,Hulpsheets!$AG$3:$AG$18,0),
                        MATCH($C$6,Hulpsheets!$AH$3:$AK$3,0)
                    ),
                    ""
                )
            )
        )
    )
)</f>
        <v/>
      </c>
      <c r="N108" s="397">
        <f t="shared" si="31"/>
        <v>0</v>
      </c>
      <c r="O108" s="77" t="str">
        <f t="shared" si="32"/>
        <v/>
      </c>
      <c r="P108" s="86" t="str">
        <f t="shared" si="33"/>
        <v/>
      </c>
      <c r="R108" s="404"/>
      <c r="S108" s="407" t="str">
        <f t="shared" si="38"/>
        <v/>
      </c>
      <c r="T108" s="130" t="str">
        <f t="shared" si="34"/>
        <v/>
      </c>
      <c r="U108" s="70"/>
      <c r="V108" s="404"/>
      <c r="W108" s="70"/>
      <c r="X108" s="404"/>
      <c r="Z108" s="407" t="str">
        <f t="shared" si="39"/>
        <v/>
      </c>
      <c r="AA108" s="130" t="str">
        <f t="shared" si="35"/>
        <v/>
      </c>
      <c r="AB108" s="407" t="str">
        <f t="shared" si="36"/>
        <v/>
      </c>
      <c r="AC108" s="130" t="str">
        <f t="shared" si="37"/>
        <v/>
      </c>
      <c r="AD108" s="461"/>
    </row>
    <row r="109" spans="1:30" x14ac:dyDescent="0.2">
      <c r="B109" s="514"/>
      <c r="C109" s="515"/>
      <c r="D109" s="515"/>
      <c r="E109" s="19"/>
      <c r="F109" s="141"/>
      <c r="G109" s="151" t="str">
        <f>IF(E109="","",IF($C$7&gt;12,IF(E109="computer",F109*Hulpsheets!$AX$4,F109*Hulpsheets!$AX$5),(IF(E109="computer",F109*Hulpsheets!$AX$4,F109*Hulpsheets!$AX$5)*$C$7/12)))</f>
        <v/>
      </c>
      <c r="H109" s="151" t="str">
        <f>IF(E109="","",IF($C$7&lt;13,0,IF($C$7&gt;24,IF(E109="computer",F109*Hulpsheets!$AY$4,F109*Hulpsheets!$AY$5),IF(E109="computer",F109*Hulpsheets!$AY$4,F109*Hulpsheets!$AY$5)*($C$7-12)/12)))</f>
        <v/>
      </c>
      <c r="I109" s="151" t="str">
        <f>IF(E109="","",IF($C$7&lt;24,0,IF($C$7&gt;36,IF(E109="computer",F109*Hulpsheets!$AZ$4,F109*Hulpsheets!$AZ$5),IF(E109="computer",F109*Hulpsheets!$AZ$4,F109*Hulpsheets!$AZ$5)*($C$7-24)/12)))</f>
        <v/>
      </c>
      <c r="J109" s="151" t="str">
        <f>IF(E109="","",IF($C$7&lt;36,0,IF($C$7&gt;48,IF(E109="computer",F109*Hulpsheets!$BA$4,F109*Hulpsheets!$BA$5),IF(E109="computer",F109*Hulpsheets!$BA$4,F109*Hulpsheets!$BA$5)*($C$7-36)/12)))</f>
        <v/>
      </c>
      <c r="K109" s="151" t="str">
        <f>IF(E109="","",IF($C$7&lt;48,0,IF($C$7&gt;48,IF(E109="computer",F109*Hulpsheets!$BB$4,F109*Hulpsheets!$BB$5),IF(E109="computer",F109*Hulpsheets!$BB$4,F109*Hulpsheets!$BB$5)*($C$7-48)/12)))</f>
        <v/>
      </c>
      <c r="L109" s="429" t="s">
        <v>120</v>
      </c>
      <c r="M109" s="257" t="str">
        <f>IF(LEN($C$5)&lt;=1,
    "",
    IF(
        OR($C$5="Overige (zorg-)instellingen",$C$5="Onderneming"),
        IF(Basisgegevens!$C$5="Ja",
            IFERROR(
                INDEX(Hulpsheets!$AO$3:$AR$18,
                    MATCH($C$9,Hulpsheets!$AN$3:$AN$18,0),
                    MATCH($C$6,Hulpsheets!$AO$3:$AR$3,0)
                ),
                ""
            ),
            IFERROR(
                INDEX(Hulpsheets!$AH$3:$AK$18,
                    MATCH($C$9,Hulpsheets!$AG$3:$AG$18,0),
                    MATCH($C$6,Hulpsheets!$AH$3:$AK$3,0)
                ),
                ""
            )
        ),
        IF($L109="Niet-economische activiteit",
            100%,
            IF(Basisgegevens!$C$5="Ja",
                IFERROR(
                    INDEX(Hulpsheets!$AO$3:$AR$18,
                        MATCH($C$9,Hulpsheets!$AN$3:$AN$18,0),
                        MATCH($C$6,Hulpsheets!$AO$3:$AR$3,0)
                    ),
                    ""
                ),
                IFERROR(
                    INDEX(Hulpsheets!$AH$3:$AK$18,
                        MATCH($C$9,Hulpsheets!$AG$3:$AG$18,0),
                        MATCH($C$6,Hulpsheets!$AH$3:$AK$3,0)
                    ),
                    ""
                )
            )
        )
    )
)</f>
        <v/>
      </c>
      <c r="N109" s="397">
        <f t="shared" si="31"/>
        <v>0</v>
      </c>
      <c r="O109" s="77" t="str">
        <f t="shared" si="32"/>
        <v/>
      </c>
      <c r="P109" s="86" t="str">
        <f t="shared" si="33"/>
        <v/>
      </c>
      <c r="R109" s="404"/>
      <c r="S109" s="407" t="str">
        <f t="shared" si="38"/>
        <v/>
      </c>
      <c r="T109" s="130" t="str">
        <f t="shared" si="34"/>
        <v/>
      </c>
      <c r="U109" s="70"/>
      <c r="V109" s="404"/>
      <c r="W109" s="70"/>
      <c r="X109" s="404"/>
      <c r="Z109" s="407" t="str">
        <f t="shared" si="39"/>
        <v/>
      </c>
      <c r="AA109" s="130" t="str">
        <f t="shared" si="35"/>
        <v/>
      </c>
      <c r="AB109" s="407" t="str">
        <f t="shared" si="36"/>
        <v/>
      </c>
      <c r="AC109" s="130" t="str">
        <f t="shared" si="37"/>
        <v/>
      </c>
      <c r="AD109" s="461"/>
    </row>
    <row r="110" spans="1:30" x14ac:dyDescent="0.2">
      <c r="B110" s="514"/>
      <c r="C110" s="515"/>
      <c r="D110" s="515"/>
      <c r="E110" s="19"/>
      <c r="F110" s="141"/>
      <c r="G110" s="151" t="str">
        <f>IF(E110="","",IF($C$7&gt;12,IF(E110="computer",F110*Hulpsheets!$AX$4,F110*Hulpsheets!$AX$5),(IF(E110="computer",F110*Hulpsheets!$AX$4,F110*Hulpsheets!$AX$5)*$C$7/12)))</f>
        <v/>
      </c>
      <c r="H110" s="151" t="str">
        <f>IF(E110="","",IF($C$7&lt;13,0,IF($C$7&gt;24,IF(E110="computer",F110*Hulpsheets!$AY$4,F110*Hulpsheets!$AY$5),IF(E110="computer",F110*Hulpsheets!$AY$4,F110*Hulpsheets!$AY$5)*($C$7-12)/12)))</f>
        <v/>
      </c>
      <c r="I110" s="151" t="str">
        <f>IF(E110="","",IF($C$7&lt;24,0,IF($C$7&gt;36,IF(E110="computer",F110*Hulpsheets!$AZ$4,F110*Hulpsheets!$AZ$5),IF(E110="computer",F110*Hulpsheets!$AZ$4,F110*Hulpsheets!$AZ$5)*($C$7-24)/12)))</f>
        <v/>
      </c>
      <c r="J110" s="151" t="str">
        <f>IF(E110="","",IF($C$7&lt;36,0,IF($C$7&gt;48,IF(E110="computer",F110*Hulpsheets!$BA$4,F110*Hulpsheets!$BA$5),IF(E110="computer",F110*Hulpsheets!$BA$4,F110*Hulpsheets!$BA$5)*($C$7-36)/12)))</f>
        <v/>
      </c>
      <c r="K110" s="151" t="str">
        <f>IF(E110="","",IF($C$7&lt;48,0,IF($C$7&gt;48,IF(E110="computer",F110*Hulpsheets!$BB$4,F110*Hulpsheets!$BB$5),IF(E110="computer",F110*Hulpsheets!$BB$4,F110*Hulpsheets!$BB$5)*($C$7-48)/12)))</f>
        <v/>
      </c>
      <c r="L110" s="429" t="s">
        <v>120</v>
      </c>
      <c r="M110" s="257" t="str">
        <f>IF(LEN($C$5)&lt;=1,
    "",
    IF(
        OR($C$5="Overige (zorg-)instellingen",$C$5="Onderneming"),
        IF(Basisgegevens!$C$5="Ja",
            IFERROR(
                INDEX(Hulpsheets!$AO$3:$AR$18,
                    MATCH($C$9,Hulpsheets!$AN$3:$AN$18,0),
                    MATCH($C$6,Hulpsheets!$AO$3:$AR$3,0)
                ),
                ""
            ),
            IFERROR(
                INDEX(Hulpsheets!$AH$3:$AK$18,
                    MATCH($C$9,Hulpsheets!$AG$3:$AG$18,0),
                    MATCH($C$6,Hulpsheets!$AH$3:$AK$3,0)
                ),
                ""
            )
        ),
        IF($L110="Niet-economische activiteit",
            100%,
            IF(Basisgegevens!$C$5="Ja",
                IFERROR(
                    INDEX(Hulpsheets!$AO$3:$AR$18,
                        MATCH($C$9,Hulpsheets!$AN$3:$AN$18,0),
                        MATCH($C$6,Hulpsheets!$AO$3:$AR$3,0)
                    ),
                    ""
                ),
                IFERROR(
                    INDEX(Hulpsheets!$AH$3:$AK$18,
                        MATCH($C$9,Hulpsheets!$AG$3:$AG$18,0),
                        MATCH($C$6,Hulpsheets!$AH$3:$AK$3,0)
                    ),
                    ""
                )
            )
        )
    )
)</f>
        <v/>
      </c>
      <c r="N110" s="397">
        <f t="shared" si="31"/>
        <v>0</v>
      </c>
      <c r="O110" s="77" t="str">
        <f t="shared" si="32"/>
        <v/>
      </c>
      <c r="P110" s="86" t="str">
        <f t="shared" si="33"/>
        <v/>
      </c>
      <c r="R110" s="404"/>
      <c r="S110" s="407" t="str">
        <f t="shared" si="38"/>
        <v/>
      </c>
      <c r="T110" s="130" t="str">
        <f t="shared" si="34"/>
        <v/>
      </c>
      <c r="U110" s="70"/>
      <c r="V110" s="404"/>
      <c r="W110" s="70"/>
      <c r="X110" s="404"/>
      <c r="Z110" s="407" t="str">
        <f t="shared" si="39"/>
        <v/>
      </c>
      <c r="AA110" s="130" t="str">
        <f t="shared" si="35"/>
        <v/>
      </c>
      <c r="AB110" s="407" t="str">
        <f t="shared" si="36"/>
        <v/>
      </c>
      <c r="AC110" s="130" t="str">
        <f t="shared" si="37"/>
        <v/>
      </c>
      <c r="AD110" s="461"/>
    </row>
    <row r="111" spans="1:30" x14ac:dyDescent="0.2">
      <c r="B111" s="514"/>
      <c r="C111" s="515"/>
      <c r="D111" s="515"/>
      <c r="E111" s="19"/>
      <c r="F111" s="141"/>
      <c r="G111" s="151" t="str">
        <f>IF(E111="","",IF($C$7&gt;12,IF(E111="computer",F111*Hulpsheets!$AX$4,F111*Hulpsheets!$AX$5),(IF(E111="computer",F111*Hulpsheets!$AX$4,F111*Hulpsheets!$AX$5)*$C$7/12)))</f>
        <v/>
      </c>
      <c r="H111" s="151" t="str">
        <f>IF(E111="","",IF($C$7&lt;13,0,IF($C$7&gt;24,IF(E111="computer",F111*Hulpsheets!$AY$4,F111*Hulpsheets!$AY$5),IF(E111="computer",F111*Hulpsheets!$AY$4,F111*Hulpsheets!$AY$5)*($C$7-12)/12)))</f>
        <v/>
      </c>
      <c r="I111" s="151" t="str">
        <f>IF(E111="","",IF($C$7&lt;24,0,IF($C$7&gt;36,IF(E111="computer",F111*Hulpsheets!$AZ$4,F111*Hulpsheets!$AZ$5),IF(E111="computer",F111*Hulpsheets!$AZ$4,F111*Hulpsheets!$AZ$5)*($C$7-24)/12)))</f>
        <v/>
      </c>
      <c r="J111" s="151" t="str">
        <f>IF(E111="","",IF($C$7&lt;36,0,IF($C$7&gt;48,IF(E111="computer",F111*Hulpsheets!$BA$4,F111*Hulpsheets!$BA$5),IF(E111="computer",F111*Hulpsheets!$BA$4,F111*Hulpsheets!$BA$5)*($C$7-36)/12)))</f>
        <v/>
      </c>
      <c r="K111" s="151" t="str">
        <f>IF(E111="","",IF($C$7&lt;48,0,IF($C$7&gt;48,IF(E111="computer",F111*Hulpsheets!$BB$4,F111*Hulpsheets!$BB$5),IF(E111="computer",F111*Hulpsheets!$BB$4,F111*Hulpsheets!$BB$5)*($C$7-48)/12)))</f>
        <v/>
      </c>
      <c r="L111" s="429" t="s">
        <v>120</v>
      </c>
      <c r="M111" s="257" t="str">
        <f>IF(LEN($C$5)&lt;=1,
    "",
    IF(
        OR($C$5="Overige (zorg-)instellingen",$C$5="Onderneming"),
        IF(Basisgegevens!$C$5="Ja",
            IFERROR(
                INDEX(Hulpsheets!$AO$3:$AR$18,
                    MATCH($C$9,Hulpsheets!$AN$3:$AN$18,0),
                    MATCH($C$6,Hulpsheets!$AO$3:$AR$3,0)
                ),
                ""
            ),
            IFERROR(
                INDEX(Hulpsheets!$AH$3:$AK$18,
                    MATCH($C$9,Hulpsheets!$AG$3:$AG$18,0),
                    MATCH($C$6,Hulpsheets!$AH$3:$AK$3,0)
                ),
                ""
            )
        ),
        IF($L111="Niet-economische activiteit",
            100%,
            IF(Basisgegevens!$C$5="Ja",
                IFERROR(
                    INDEX(Hulpsheets!$AO$3:$AR$18,
                        MATCH($C$9,Hulpsheets!$AN$3:$AN$18,0),
                        MATCH($C$6,Hulpsheets!$AO$3:$AR$3,0)
                    ),
                    ""
                ),
                IFERROR(
                    INDEX(Hulpsheets!$AH$3:$AK$18,
                        MATCH($C$9,Hulpsheets!$AG$3:$AG$18,0),
                        MATCH($C$6,Hulpsheets!$AH$3:$AK$3,0)
                    ),
                    ""
                )
            )
        )
    )
)</f>
        <v/>
      </c>
      <c r="N111" s="397">
        <f t="shared" si="31"/>
        <v>0</v>
      </c>
      <c r="O111" s="77" t="str">
        <f t="shared" si="32"/>
        <v/>
      </c>
      <c r="P111" s="86" t="str">
        <f t="shared" si="33"/>
        <v/>
      </c>
      <c r="R111" s="404"/>
      <c r="S111" s="407" t="str">
        <f t="shared" si="38"/>
        <v/>
      </c>
      <c r="T111" s="130" t="str">
        <f t="shared" si="34"/>
        <v/>
      </c>
      <c r="U111" s="70"/>
      <c r="V111" s="404"/>
      <c r="W111" s="70"/>
      <c r="X111" s="404"/>
      <c r="Z111" s="407" t="str">
        <f t="shared" si="39"/>
        <v/>
      </c>
      <c r="AA111" s="130" t="str">
        <f t="shared" si="35"/>
        <v/>
      </c>
      <c r="AB111" s="407" t="str">
        <f t="shared" si="36"/>
        <v/>
      </c>
      <c r="AC111" s="130" t="str">
        <f t="shared" si="37"/>
        <v/>
      </c>
      <c r="AD111" s="461"/>
    </row>
    <row r="112" spans="1:30" x14ac:dyDescent="0.2">
      <c r="B112" s="514"/>
      <c r="C112" s="515"/>
      <c r="D112" s="515"/>
      <c r="E112" s="19"/>
      <c r="F112" s="141"/>
      <c r="G112" s="151" t="str">
        <f>IF(E112="","",IF($C$7&gt;12,IF(E112="computer",F112*Hulpsheets!$AX$4,F112*Hulpsheets!$AX$5),(IF(E112="computer",F112*Hulpsheets!$AX$4,F112*Hulpsheets!$AX$5)*$C$7/12)))</f>
        <v/>
      </c>
      <c r="H112" s="151" t="str">
        <f>IF(E112="","",IF($C$7&lt;13,0,IF($C$7&gt;24,IF(E112="computer",F112*Hulpsheets!$AY$4,F112*Hulpsheets!$AY$5),IF(E112="computer",F112*Hulpsheets!$AY$4,F112*Hulpsheets!$AY$5)*($C$7-12)/12)))</f>
        <v/>
      </c>
      <c r="I112" s="151" t="str">
        <f>IF(E112="","",IF($C$7&lt;24,0,IF($C$7&gt;36,IF(E112="computer",F112*Hulpsheets!$AZ$4,F112*Hulpsheets!$AZ$5),IF(E112="computer",F112*Hulpsheets!$AZ$4,F112*Hulpsheets!$AZ$5)*($C$7-24)/12)))</f>
        <v/>
      </c>
      <c r="J112" s="151" t="str">
        <f>IF(E112="","",IF($C$7&lt;36,0,IF($C$7&gt;48,IF(E112="computer",F112*Hulpsheets!$BA$4,F112*Hulpsheets!$BA$5),IF(E112="computer",F112*Hulpsheets!$BA$4,F112*Hulpsheets!$BA$5)*($C$7-36)/12)))</f>
        <v/>
      </c>
      <c r="K112" s="151" t="str">
        <f>IF(E112="","",IF($C$7&lt;48,0,IF($C$7&gt;48,IF(E112="computer",F112*Hulpsheets!$BB$4,F112*Hulpsheets!$BB$5),IF(E112="computer",F112*Hulpsheets!$BB$4,F112*Hulpsheets!$BB$5)*($C$7-48)/12)))</f>
        <v/>
      </c>
      <c r="L112" s="429" t="s">
        <v>120</v>
      </c>
      <c r="M112" s="257" t="str">
        <f>IF(LEN($C$5)&lt;=1,
    "",
    IF(
        OR($C$5="Overige (zorg-)instellingen",$C$5="Onderneming"),
        IF(Basisgegevens!$C$5="Ja",
            IFERROR(
                INDEX(Hulpsheets!$AO$3:$AR$18,
                    MATCH($C$9,Hulpsheets!$AN$3:$AN$18,0),
                    MATCH($C$6,Hulpsheets!$AO$3:$AR$3,0)
                ),
                ""
            ),
            IFERROR(
                INDEX(Hulpsheets!$AH$3:$AK$18,
                    MATCH($C$9,Hulpsheets!$AG$3:$AG$18,0),
                    MATCH($C$6,Hulpsheets!$AH$3:$AK$3,0)
                ),
                ""
            )
        ),
        IF($L112="Niet-economische activiteit",
            100%,
            IF(Basisgegevens!$C$5="Ja",
                IFERROR(
                    INDEX(Hulpsheets!$AO$3:$AR$18,
                        MATCH($C$9,Hulpsheets!$AN$3:$AN$18,0),
                        MATCH($C$6,Hulpsheets!$AO$3:$AR$3,0)
                    ),
                    ""
                ),
                IFERROR(
                    INDEX(Hulpsheets!$AH$3:$AK$18,
                        MATCH($C$9,Hulpsheets!$AG$3:$AG$18,0),
                        MATCH($C$6,Hulpsheets!$AH$3:$AK$3,0)
                    ),
                    ""
                )
            )
        )
    )
)</f>
        <v/>
      </c>
      <c r="N112" s="397">
        <f t="shared" si="31"/>
        <v>0</v>
      </c>
      <c r="O112" s="77" t="str">
        <f t="shared" si="32"/>
        <v/>
      </c>
      <c r="P112" s="86" t="str">
        <f t="shared" si="33"/>
        <v/>
      </c>
      <c r="R112" s="404"/>
      <c r="S112" s="407" t="str">
        <f t="shared" si="38"/>
        <v/>
      </c>
      <c r="T112" s="130" t="str">
        <f t="shared" si="34"/>
        <v/>
      </c>
      <c r="U112" s="70"/>
      <c r="V112" s="404"/>
      <c r="W112" s="70"/>
      <c r="X112" s="404"/>
      <c r="Z112" s="407" t="str">
        <f t="shared" si="39"/>
        <v/>
      </c>
      <c r="AA112" s="130" t="str">
        <f t="shared" si="35"/>
        <v/>
      </c>
      <c r="AB112" s="407" t="str">
        <f t="shared" si="36"/>
        <v/>
      </c>
      <c r="AC112" s="130" t="str">
        <f t="shared" si="37"/>
        <v/>
      </c>
      <c r="AD112" s="461"/>
    </row>
    <row r="113" spans="2:30" x14ac:dyDescent="0.2">
      <c r="B113" s="514"/>
      <c r="C113" s="515"/>
      <c r="D113" s="515"/>
      <c r="E113" s="19"/>
      <c r="F113" s="141"/>
      <c r="G113" s="151" t="str">
        <f>IF(E113="","",IF($C$7&gt;12,IF(E113="computer",F113*Hulpsheets!$AX$4,F113*Hulpsheets!$AX$5),(IF(E113="computer",F113*Hulpsheets!$AX$4,F113*Hulpsheets!$AX$5)*$C$7/12)))</f>
        <v/>
      </c>
      <c r="H113" s="151" t="str">
        <f>IF(E113="","",IF($C$7&lt;13,0,IF($C$7&gt;24,IF(E113="computer",F113*Hulpsheets!$AY$4,F113*Hulpsheets!$AY$5),IF(E113="computer",F113*Hulpsheets!$AY$4,F113*Hulpsheets!$AY$5)*($C$7-12)/12)))</f>
        <v/>
      </c>
      <c r="I113" s="151" t="str">
        <f>IF(E113="","",IF($C$7&lt;24,0,IF($C$7&gt;36,IF(E113="computer",F113*Hulpsheets!$AZ$4,F113*Hulpsheets!$AZ$5),IF(E113="computer",F113*Hulpsheets!$AZ$4,F113*Hulpsheets!$AZ$5)*($C$7-24)/12)))</f>
        <v/>
      </c>
      <c r="J113" s="151" t="str">
        <f>IF(E113="","",IF($C$7&lt;36,0,IF($C$7&gt;48,IF(E113="computer",F113*Hulpsheets!$BA$4,F113*Hulpsheets!$BA$5),IF(E113="computer",F113*Hulpsheets!$BA$4,F113*Hulpsheets!$BA$5)*($C$7-36)/12)))</f>
        <v/>
      </c>
      <c r="K113" s="151" t="str">
        <f>IF(E113="","",IF($C$7&lt;48,0,IF($C$7&gt;48,IF(E113="computer",F113*Hulpsheets!$BB$4,F113*Hulpsheets!$BB$5),IF(E113="computer",F113*Hulpsheets!$BB$4,F113*Hulpsheets!$BB$5)*($C$7-48)/12)))</f>
        <v/>
      </c>
      <c r="L113" s="429" t="s">
        <v>120</v>
      </c>
      <c r="M113" s="257" t="str">
        <f>IF(LEN($C$5)&lt;=1,
    "",
    IF(
        OR($C$5="Overige (zorg-)instellingen",$C$5="Onderneming"),
        IF(Basisgegevens!$C$5="Ja",
            IFERROR(
                INDEX(Hulpsheets!$AO$3:$AR$18,
                    MATCH($C$9,Hulpsheets!$AN$3:$AN$18,0),
                    MATCH($C$6,Hulpsheets!$AO$3:$AR$3,0)
                ),
                ""
            ),
            IFERROR(
                INDEX(Hulpsheets!$AH$3:$AK$18,
                    MATCH($C$9,Hulpsheets!$AG$3:$AG$18,0),
                    MATCH($C$6,Hulpsheets!$AH$3:$AK$3,0)
                ),
                ""
            )
        ),
        IF($L113="Niet-economische activiteit",
            100%,
            IF(Basisgegevens!$C$5="Ja",
                IFERROR(
                    INDEX(Hulpsheets!$AO$3:$AR$18,
                        MATCH($C$9,Hulpsheets!$AN$3:$AN$18,0),
                        MATCH($C$6,Hulpsheets!$AO$3:$AR$3,0)
                    ),
                    ""
                ),
                IFERROR(
                    INDEX(Hulpsheets!$AH$3:$AK$18,
                        MATCH($C$9,Hulpsheets!$AG$3:$AG$18,0),
                        MATCH($C$6,Hulpsheets!$AH$3:$AK$3,0)
                    ),
                    ""
                )
            )
        )
    )
)</f>
        <v/>
      </c>
      <c r="N113" s="397">
        <f t="shared" si="31"/>
        <v>0</v>
      </c>
      <c r="O113" s="77" t="str">
        <f t="shared" si="32"/>
        <v/>
      </c>
      <c r="P113" s="86" t="str">
        <f t="shared" si="33"/>
        <v/>
      </c>
      <c r="R113" s="404"/>
      <c r="S113" s="407" t="str">
        <f t="shared" si="38"/>
        <v/>
      </c>
      <c r="T113" s="130" t="str">
        <f t="shared" si="34"/>
        <v/>
      </c>
      <c r="U113" s="70"/>
      <c r="V113" s="404"/>
      <c r="W113" s="70"/>
      <c r="X113" s="404"/>
      <c r="Z113" s="407" t="str">
        <f t="shared" si="39"/>
        <v/>
      </c>
      <c r="AA113" s="130" t="str">
        <f t="shared" si="35"/>
        <v/>
      </c>
      <c r="AB113" s="407" t="str">
        <f t="shared" si="36"/>
        <v/>
      </c>
      <c r="AC113" s="130" t="str">
        <f t="shared" si="37"/>
        <v/>
      </c>
      <c r="AD113" s="461"/>
    </row>
    <row r="114" spans="2:30" x14ac:dyDescent="0.2">
      <c r="B114" s="514"/>
      <c r="C114" s="515"/>
      <c r="D114" s="515"/>
      <c r="E114" s="19"/>
      <c r="F114" s="141"/>
      <c r="G114" s="151" t="str">
        <f>IF(E114="","",IF($C$7&gt;12,IF(E114="computer",F114*Hulpsheets!$AX$4,F114*Hulpsheets!$AX$5),(IF(E114="computer",F114*Hulpsheets!$AX$4,F114*Hulpsheets!$AX$5)*$C$7/12)))</f>
        <v/>
      </c>
      <c r="H114" s="151" t="str">
        <f>IF(E114="","",IF($C$7&lt;13,0,IF($C$7&gt;24,IF(E114="computer",F114*Hulpsheets!$AY$4,F114*Hulpsheets!$AY$5),IF(E114="computer",F114*Hulpsheets!$AY$4,F114*Hulpsheets!$AY$5)*($C$7-12)/12)))</f>
        <v/>
      </c>
      <c r="I114" s="151" t="str">
        <f>IF(E114="","",IF($C$7&lt;24,0,IF($C$7&gt;36,IF(E114="computer",F114*Hulpsheets!$AZ$4,F114*Hulpsheets!$AZ$5),IF(E114="computer",F114*Hulpsheets!$AZ$4,F114*Hulpsheets!$AZ$5)*($C$7-24)/12)))</f>
        <v/>
      </c>
      <c r="J114" s="151" t="str">
        <f>IF(E114="","",IF($C$7&lt;36,0,IF($C$7&gt;48,IF(E114="computer",F114*Hulpsheets!$BA$4,F114*Hulpsheets!$BA$5),IF(E114="computer",F114*Hulpsheets!$BA$4,F114*Hulpsheets!$BA$5)*($C$7-36)/12)))</f>
        <v/>
      </c>
      <c r="K114" s="151" t="str">
        <f>IF(E114="","",IF($C$7&lt;48,0,IF($C$7&gt;48,IF(E114="computer",F114*Hulpsheets!$BB$4,F114*Hulpsheets!$BB$5),IF(E114="computer",F114*Hulpsheets!$BB$4,F114*Hulpsheets!$BB$5)*($C$7-48)/12)))</f>
        <v/>
      </c>
      <c r="L114" s="429" t="s">
        <v>120</v>
      </c>
      <c r="M114" s="257" t="str">
        <f>IF(LEN($C$5)&lt;=1,
    "",
    IF(
        OR($C$5="Overige (zorg-)instellingen",$C$5="Onderneming"),
        IF(Basisgegevens!$C$5="Ja",
            IFERROR(
                INDEX(Hulpsheets!$AO$3:$AR$18,
                    MATCH($C$9,Hulpsheets!$AN$3:$AN$18,0),
                    MATCH($C$6,Hulpsheets!$AO$3:$AR$3,0)
                ),
                ""
            ),
            IFERROR(
                INDEX(Hulpsheets!$AH$3:$AK$18,
                    MATCH($C$9,Hulpsheets!$AG$3:$AG$18,0),
                    MATCH($C$6,Hulpsheets!$AH$3:$AK$3,0)
                ),
                ""
            )
        ),
        IF($L114="Niet-economische activiteit",
            100%,
            IF(Basisgegevens!$C$5="Ja",
                IFERROR(
                    INDEX(Hulpsheets!$AO$3:$AR$18,
                        MATCH($C$9,Hulpsheets!$AN$3:$AN$18,0),
                        MATCH($C$6,Hulpsheets!$AO$3:$AR$3,0)
                    ),
                    ""
                ),
                IFERROR(
                    INDEX(Hulpsheets!$AH$3:$AK$18,
                        MATCH($C$9,Hulpsheets!$AG$3:$AG$18,0),
                        MATCH($C$6,Hulpsheets!$AH$3:$AK$3,0)
                    ),
                    ""
                )
            )
        )
    )
)</f>
        <v/>
      </c>
      <c r="N114" s="397">
        <f t="shared" si="31"/>
        <v>0</v>
      </c>
      <c r="O114" s="77" t="str">
        <f t="shared" si="32"/>
        <v/>
      </c>
      <c r="P114" s="86" t="str">
        <f t="shared" si="33"/>
        <v/>
      </c>
      <c r="R114" s="404"/>
      <c r="S114" s="407" t="str">
        <f t="shared" si="38"/>
        <v/>
      </c>
      <c r="T114" s="130" t="str">
        <f t="shared" si="34"/>
        <v/>
      </c>
      <c r="U114" s="70"/>
      <c r="V114" s="404"/>
      <c r="W114" s="70"/>
      <c r="X114" s="404"/>
      <c r="Z114" s="407" t="str">
        <f t="shared" si="39"/>
        <v/>
      </c>
      <c r="AA114" s="130" t="str">
        <f t="shared" si="35"/>
        <v/>
      </c>
      <c r="AB114" s="407" t="str">
        <f t="shared" si="36"/>
        <v/>
      </c>
      <c r="AC114" s="130" t="str">
        <f t="shared" si="37"/>
        <v/>
      </c>
      <c r="AD114" s="461"/>
    </row>
    <row r="115" spans="2:30" x14ac:dyDescent="0.2">
      <c r="B115" s="514"/>
      <c r="C115" s="515"/>
      <c r="D115" s="515"/>
      <c r="E115" s="19"/>
      <c r="F115" s="141"/>
      <c r="G115" s="151" t="str">
        <f>IF(E115="","",IF($C$7&gt;12,IF(E115="computer",F115*Hulpsheets!$AX$4,F115*Hulpsheets!$AX$5),(IF(E115="computer",F115*Hulpsheets!$AX$4,F115*Hulpsheets!$AX$5)*$C$7/12)))</f>
        <v/>
      </c>
      <c r="H115" s="151" t="str">
        <f>IF(E115="","",IF($C$7&lt;13,0,IF($C$7&gt;24,IF(E115="computer",F115*Hulpsheets!$AY$4,F115*Hulpsheets!$AY$5),IF(E115="computer",F115*Hulpsheets!$AY$4,F115*Hulpsheets!$AY$5)*($C$7-12)/12)))</f>
        <v/>
      </c>
      <c r="I115" s="151" t="str">
        <f>IF(E115="","",IF($C$7&lt;24,0,IF($C$7&gt;36,IF(E115="computer",F115*Hulpsheets!$AZ$4,F115*Hulpsheets!$AZ$5),IF(E115="computer",F115*Hulpsheets!$AZ$4,F115*Hulpsheets!$AZ$5)*($C$7-24)/12)))</f>
        <v/>
      </c>
      <c r="J115" s="151" t="str">
        <f>IF(E115="","",IF($C$7&lt;36,0,IF($C$7&gt;48,IF(E115="computer",F115*Hulpsheets!$BA$4,F115*Hulpsheets!$BA$5),IF(E115="computer",F115*Hulpsheets!$BA$4,F115*Hulpsheets!$BA$5)*($C$7-36)/12)))</f>
        <v/>
      </c>
      <c r="K115" s="151" t="str">
        <f>IF(E115="","",IF($C$7&lt;48,0,IF($C$7&gt;48,IF(E115="computer",F115*Hulpsheets!$BB$4,F115*Hulpsheets!$BB$5),IF(E115="computer",F115*Hulpsheets!$BB$4,F115*Hulpsheets!$BB$5)*($C$7-48)/12)))</f>
        <v/>
      </c>
      <c r="L115" s="429" t="s">
        <v>120</v>
      </c>
      <c r="M115" s="257" t="str">
        <f>IF(LEN($C$5)&lt;=1,
    "",
    IF(
        OR($C$5="Overige (zorg-)instellingen",$C$5="Onderneming"),
        IF(Basisgegevens!$C$5="Ja",
            IFERROR(
                INDEX(Hulpsheets!$AO$3:$AR$18,
                    MATCH($C$9,Hulpsheets!$AN$3:$AN$18,0),
                    MATCH($C$6,Hulpsheets!$AO$3:$AR$3,0)
                ),
                ""
            ),
            IFERROR(
                INDEX(Hulpsheets!$AH$3:$AK$18,
                    MATCH($C$9,Hulpsheets!$AG$3:$AG$18,0),
                    MATCH($C$6,Hulpsheets!$AH$3:$AK$3,0)
                ),
                ""
            )
        ),
        IF($L115="Niet-economische activiteit",
            100%,
            IF(Basisgegevens!$C$5="Ja",
                IFERROR(
                    INDEX(Hulpsheets!$AO$3:$AR$18,
                        MATCH($C$9,Hulpsheets!$AN$3:$AN$18,0),
                        MATCH($C$6,Hulpsheets!$AO$3:$AR$3,0)
                    ),
                    ""
                ),
                IFERROR(
                    INDEX(Hulpsheets!$AH$3:$AK$18,
                        MATCH($C$9,Hulpsheets!$AG$3:$AG$18,0),
                        MATCH($C$6,Hulpsheets!$AH$3:$AK$3,0)
                    ),
                    ""
                )
            )
        )
    )
)</f>
        <v/>
      </c>
      <c r="N115" s="397">
        <f t="shared" si="31"/>
        <v>0</v>
      </c>
      <c r="O115" s="77" t="str">
        <f t="shared" si="32"/>
        <v/>
      </c>
      <c r="P115" s="86" t="str">
        <f t="shared" si="33"/>
        <v/>
      </c>
      <c r="R115" s="404"/>
      <c r="S115" s="407" t="str">
        <f t="shared" si="38"/>
        <v/>
      </c>
      <c r="T115" s="130" t="str">
        <f t="shared" si="34"/>
        <v/>
      </c>
      <c r="U115" s="70"/>
      <c r="V115" s="404"/>
      <c r="W115" s="70"/>
      <c r="X115" s="404"/>
      <c r="Z115" s="407" t="str">
        <f t="shared" si="39"/>
        <v/>
      </c>
      <c r="AA115" s="130" t="str">
        <f t="shared" si="35"/>
        <v/>
      </c>
      <c r="AB115" s="407" t="str">
        <f t="shared" si="36"/>
        <v/>
      </c>
      <c r="AC115" s="130" t="str">
        <f t="shared" si="37"/>
        <v/>
      </c>
      <c r="AD115" s="461"/>
    </row>
    <row r="116" spans="2:30" x14ac:dyDescent="0.2">
      <c r="B116" s="514"/>
      <c r="C116" s="515"/>
      <c r="D116" s="515"/>
      <c r="E116" s="19"/>
      <c r="F116" s="141"/>
      <c r="G116" s="151" t="str">
        <f>IF(E116="","",IF($C$7&gt;12,IF(E116="computer",F116*Hulpsheets!$AX$4,F116*Hulpsheets!$AX$5),(IF(E116="computer",F116*Hulpsheets!$AX$4,F116*Hulpsheets!$AX$5)*$C$7/12)))</f>
        <v/>
      </c>
      <c r="H116" s="151" t="str">
        <f>IF(E116="","",IF($C$7&lt;13,0,IF($C$7&gt;24,IF(E116="computer",F116*Hulpsheets!$AY$4,F116*Hulpsheets!$AY$5),IF(E116="computer",F116*Hulpsheets!$AY$4,F116*Hulpsheets!$AY$5)*($C$7-12)/12)))</f>
        <v/>
      </c>
      <c r="I116" s="151" t="str">
        <f>IF(E116="","",IF($C$7&lt;24,0,IF($C$7&gt;36,IF(E116="computer",F116*Hulpsheets!$AZ$4,F116*Hulpsheets!$AZ$5),IF(E116="computer",F116*Hulpsheets!$AZ$4,F116*Hulpsheets!$AZ$5)*($C$7-24)/12)))</f>
        <v/>
      </c>
      <c r="J116" s="151" t="str">
        <f>IF(E116="","",IF($C$7&lt;36,0,IF($C$7&gt;48,IF(E116="computer",F116*Hulpsheets!$BA$4,F116*Hulpsheets!$BA$5),IF(E116="computer",F116*Hulpsheets!$BA$4,F116*Hulpsheets!$BA$5)*($C$7-36)/12)))</f>
        <v/>
      </c>
      <c r="K116" s="151" t="str">
        <f>IF(E116="","",IF($C$7&lt;48,0,IF($C$7&gt;48,IF(E116="computer",F116*Hulpsheets!$BB$4,F116*Hulpsheets!$BB$5),IF(E116="computer",F116*Hulpsheets!$BB$4,F116*Hulpsheets!$BB$5)*($C$7-48)/12)))</f>
        <v/>
      </c>
      <c r="L116" s="429" t="s">
        <v>120</v>
      </c>
      <c r="M116" s="257" t="str">
        <f>IF(LEN($C$5)&lt;=1,
    "",
    IF(
        OR($C$5="Overige (zorg-)instellingen",$C$5="Onderneming"),
        IF(Basisgegevens!$C$5="Ja",
            IFERROR(
                INDEX(Hulpsheets!$AO$3:$AR$18,
                    MATCH($C$9,Hulpsheets!$AN$3:$AN$18,0),
                    MATCH($C$6,Hulpsheets!$AO$3:$AR$3,0)
                ),
                ""
            ),
            IFERROR(
                INDEX(Hulpsheets!$AH$3:$AK$18,
                    MATCH($C$9,Hulpsheets!$AG$3:$AG$18,0),
                    MATCH($C$6,Hulpsheets!$AH$3:$AK$3,0)
                ),
                ""
            )
        ),
        IF($L116="Niet-economische activiteit",
            100%,
            IF(Basisgegevens!$C$5="Ja",
                IFERROR(
                    INDEX(Hulpsheets!$AO$3:$AR$18,
                        MATCH($C$9,Hulpsheets!$AN$3:$AN$18,0),
                        MATCH($C$6,Hulpsheets!$AO$3:$AR$3,0)
                    ),
                    ""
                ),
                IFERROR(
                    INDEX(Hulpsheets!$AH$3:$AK$18,
                        MATCH($C$9,Hulpsheets!$AG$3:$AG$18,0),
                        MATCH($C$6,Hulpsheets!$AH$3:$AK$3,0)
                    ),
                    ""
                )
            )
        )
    )
)</f>
        <v/>
      </c>
      <c r="N116" s="397">
        <f t="shared" si="31"/>
        <v>0</v>
      </c>
      <c r="O116" s="77" t="str">
        <f t="shared" si="32"/>
        <v/>
      </c>
      <c r="P116" s="86" t="str">
        <f t="shared" si="33"/>
        <v/>
      </c>
      <c r="R116" s="404"/>
      <c r="S116" s="407" t="str">
        <f t="shared" si="38"/>
        <v/>
      </c>
      <c r="T116" s="130" t="str">
        <f t="shared" si="34"/>
        <v/>
      </c>
      <c r="U116" s="70"/>
      <c r="V116" s="404"/>
      <c r="W116" s="70"/>
      <c r="X116" s="404"/>
      <c r="Z116" s="407" t="str">
        <f t="shared" si="39"/>
        <v/>
      </c>
      <c r="AA116" s="130" t="str">
        <f t="shared" si="35"/>
        <v/>
      </c>
      <c r="AB116" s="407" t="str">
        <f t="shared" si="36"/>
        <v/>
      </c>
      <c r="AC116" s="130" t="str">
        <f t="shared" si="37"/>
        <v/>
      </c>
      <c r="AD116" s="461"/>
    </row>
    <row r="117" spans="2:30" ht="13.5" thickBot="1" x14ac:dyDescent="0.25">
      <c r="B117" s="514"/>
      <c r="C117" s="515"/>
      <c r="D117" s="515"/>
      <c r="E117" s="19"/>
      <c r="F117" s="141"/>
      <c r="G117" s="151" t="str">
        <f>IF(E117="","",IF($C$7&gt;12,IF(E117="computer",F117*Hulpsheets!$AX$4,F117*Hulpsheets!$AX$5),(IF(E117="computer",F117*Hulpsheets!$AX$4,F117*Hulpsheets!$AX$5)*$C$7/12)))</f>
        <v/>
      </c>
      <c r="H117" s="151" t="str">
        <f>IF(E117="","",IF($C$7&lt;13,0,IF($C$7&gt;24,IF(E117="computer",F117*Hulpsheets!$AY$4,F117*Hulpsheets!$AY$5),IF(E117="computer",F117*Hulpsheets!$AY$4,F117*Hulpsheets!$AY$5)*($C$7-12)/12)))</f>
        <v/>
      </c>
      <c r="I117" s="151" t="str">
        <f>IF(E117="","",IF($C$7&lt;24,0,IF($C$7&gt;36,IF(E117="computer",F117*Hulpsheets!$AZ$4,F117*Hulpsheets!$AZ$5),IF(E117="computer",F117*Hulpsheets!$AZ$4,F117*Hulpsheets!$AZ$5)*($C$7-24)/12)))</f>
        <v/>
      </c>
      <c r="J117" s="151" t="str">
        <f>IF(E117="","",IF($C$7&lt;36,0,IF($C$7&gt;48,IF(E117="computer",F117*Hulpsheets!$BA$4,F117*Hulpsheets!$BA$5),IF(E117="computer",F117*Hulpsheets!$BA$4,F117*Hulpsheets!$BA$5)*($C$7-36)/12)))</f>
        <v/>
      </c>
      <c r="K117" s="151" t="str">
        <f>IF(E117="","",IF($C$7&lt;48,0,IF($C$7&gt;48,IF(E117="computer",F117*Hulpsheets!$BB$4,F117*Hulpsheets!$BB$5),IF(E117="computer",F117*Hulpsheets!$BB$4,F117*Hulpsheets!$BB$5)*($C$7-48)/12)))</f>
        <v/>
      </c>
      <c r="L117" s="429" t="s">
        <v>120</v>
      </c>
      <c r="M117" s="257" t="str">
        <f>IF(LEN($C$5)&lt;=1,
    "",
    IF(
        OR($C$5="Overige (zorg-)instellingen",$C$5="Onderneming"),
        IF(Basisgegevens!$C$5="Ja",
            IFERROR(
                INDEX(Hulpsheets!$AO$3:$AR$18,
                    MATCH($C$9,Hulpsheets!$AN$3:$AN$18,0),
                    MATCH($C$6,Hulpsheets!$AO$3:$AR$3,0)
                ),
                ""
            ),
            IFERROR(
                INDEX(Hulpsheets!$AH$3:$AK$18,
                    MATCH($C$9,Hulpsheets!$AG$3:$AG$18,0),
                    MATCH($C$6,Hulpsheets!$AH$3:$AK$3,0)
                ),
                ""
            )
        ),
        IF($L117="Niet-economische activiteit",
            100%,
            IF(Basisgegevens!$C$5="Ja",
                IFERROR(
                    INDEX(Hulpsheets!$AO$3:$AR$18,
                        MATCH($C$9,Hulpsheets!$AN$3:$AN$18,0),
                        MATCH($C$6,Hulpsheets!$AO$3:$AR$3,0)
                    ),
                    ""
                ),
                IFERROR(
                    INDEX(Hulpsheets!$AH$3:$AK$18,
                        MATCH($C$9,Hulpsheets!$AG$3:$AG$18,0),
                        MATCH($C$6,Hulpsheets!$AH$3:$AK$3,0)
                    ),
                    ""
                )
            )
        )
    )
)</f>
        <v/>
      </c>
      <c r="N117" s="397">
        <f t="shared" si="31"/>
        <v>0</v>
      </c>
      <c r="O117" s="77" t="str">
        <f t="shared" si="32"/>
        <v/>
      </c>
      <c r="P117" s="86" t="str">
        <f t="shared" si="33"/>
        <v/>
      </c>
      <c r="R117" s="404"/>
      <c r="S117" s="407" t="str">
        <f t="shared" si="38"/>
        <v/>
      </c>
      <c r="T117" s="130" t="str">
        <f t="shared" si="34"/>
        <v/>
      </c>
      <c r="U117" s="70"/>
      <c r="V117" s="404"/>
      <c r="W117" s="70"/>
      <c r="X117" s="404"/>
      <c r="Z117" s="407" t="str">
        <f t="shared" si="39"/>
        <v/>
      </c>
      <c r="AA117" s="130" t="str">
        <f t="shared" si="35"/>
        <v/>
      </c>
      <c r="AB117" s="407" t="str">
        <f t="shared" si="36"/>
        <v/>
      </c>
      <c r="AC117" s="130" t="str">
        <f t="shared" si="37"/>
        <v/>
      </c>
      <c r="AD117" s="461"/>
    </row>
    <row r="118" spans="2:30" ht="13.5" hidden="1" outlineLevel="1" thickBot="1" x14ac:dyDescent="0.25">
      <c r="B118" s="514"/>
      <c r="C118" s="515"/>
      <c r="D118" s="515"/>
      <c r="E118" s="19"/>
      <c r="F118" s="141"/>
      <c r="G118" s="151" t="str">
        <f>IF(E118="","",IF($C$7&gt;12,IF(E118="computer",F118*Hulpsheets!$AX$4,F118*Hulpsheets!$AX$5),(IF(E118="computer",F118*Hulpsheets!$AX$4,F118*Hulpsheets!$AX$5)*$C$7/12)))</f>
        <v/>
      </c>
      <c r="H118" s="151" t="str">
        <f>IF(E118="","",IF($C$7&lt;13,0,IF($C$7&gt;24,IF(E118="computer",F118*Hulpsheets!$AY$4,F118*Hulpsheets!$AY$5),IF(E118="computer",F118*Hulpsheets!$AY$4,F118*Hulpsheets!$AY$5)*($C$7-12)/12)))</f>
        <v/>
      </c>
      <c r="I118" s="151" t="str">
        <f>IF(E118="","",IF($C$7&lt;24,0,IF($C$7&gt;36,IF(E118="computer",F118*Hulpsheets!$AZ$4,F118*Hulpsheets!$AZ$5),IF(E118="computer",F118*Hulpsheets!$AZ$4,F118*Hulpsheets!$AZ$5)*($C$7-24)/12)))</f>
        <v/>
      </c>
      <c r="J118" s="151" t="str">
        <f>IF(E118="","",IF($C$7&lt;36,0,IF($C$7&gt;48,IF(E118="computer",F118*Hulpsheets!$BA$4,F118*Hulpsheets!$BA$5),IF(E118="computer",F118*Hulpsheets!$BA$4,F118*Hulpsheets!$BA$5)*($C$7-36)/12)))</f>
        <v/>
      </c>
      <c r="K118" s="151" t="str">
        <f>IF(E118="","",IF($C$7&lt;48,0,IF($C$7&gt;48,IF(E118="computer",F118*Hulpsheets!$BB$4,F118*Hulpsheets!$BB$5),IF(E118="computer",F118*Hulpsheets!$BB$4,F118*Hulpsheets!$BB$5)*($C$7-48)/12)))</f>
        <v/>
      </c>
      <c r="L118" s="429" t="s">
        <v>120</v>
      </c>
      <c r="M118" s="257" t="str">
        <f>IF(LEN($C$5)&lt;=1,
    "",
    IF(
        OR($C$5="Overige (zorg-)instellingen",$C$5="Onderneming"),
        IF(Basisgegevens!$C$5="Ja",
            IFERROR(
                INDEX(Hulpsheets!$AO$3:$AR$18,
                    MATCH($C$9,Hulpsheets!$AN$3:$AN$18,0),
                    MATCH($C$6,Hulpsheets!$AO$3:$AR$3,0)
                ),
                ""
            ),
            IFERROR(
                INDEX(Hulpsheets!$AH$3:$AK$18,
                    MATCH($C$9,Hulpsheets!$AG$3:$AG$18,0),
                    MATCH($C$6,Hulpsheets!$AH$3:$AK$3,0)
                ),
                ""
            )
        ),
        IF($L118="Niet-economische activiteit",
            100%,
            IF(Basisgegevens!$C$5="Ja",
                IFERROR(
                    INDEX(Hulpsheets!$AO$3:$AR$18,
                        MATCH($C$9,Hulpsheets!$AN$3:$AN$18,0),
                        MATCH($C$6,Hulpsheets!$AO$3:$AR$3,0)
                    ),
                    ""
                ),
                IFERROR(
                    INDEX(Hulpsheets!$AH$3:$AK$18,
                        MATCH($C$9,Hulpsheets!$AG$3:$AG$18,0),
                        MATCH($C$6,Hulpsheets!$AH$3:$AK$3,0)
                    ),
                    ""
                )
            )
        )
    )
)</f>
        <v/>
      </c>
      <c r="N118" s="397">
        <f t="shared" si="31"/>
        <v>0</v>
      </c>
      <c r="O118" s="77" t="str">
        <f t="shared" si="32"/>
        <v/>
      </c>
      <c r="P118" s="86" t="str">
        <f t="shared" si="33"/>
        <v/>
      </c>
      <c r="R118" s="404"/>
      <c r="S118" s="407" t="str">
        <f t="shared" si="38"/>
        <v/>
      </c>
      <c r="T118" s="130" t="str">
        <f t="shared" si="34"/>
        <v/>
      </c>
      <c r="U118" s="70"/>
      <c r="V118" s="404"/>
      <c r="W118" s="70"/>
      <c r="X118" s="404"/>
      <c r="Z118" s="407" t="str">
        <f t="shared" si="39"/>
        <v/>
      </c>
      <c r="AA118" s="130" t="str">
        <f t="shared" si="35"/>
        <v/>
      </c>
      <c r="AB118" s="407" t="str">
        <f t="shared" si="36"/>
        <v/>
      </c>
      <c r="AC118" s="130" t="str">
        <f t="shared" si="37"/>
        <v/>
      </c>
      <c r="AD118" s="461"/>
    </row>
    <row r="119" spans="2:30" ht="13.5" hidden="1" outlineLevel="1" thickBot="1" x14ac:dyDescent="0.25">
      <c r="B119" s="514"/>
      <c r="C119" s="515"/>
      <c r="D119" s="515"/>
      <c r="E119" s="19"/>
      <c r="F119" s="141"/>
      <c r="G119" s="151" t="str">
        <f>IF(E119="","",IF($C$7&gt;12,IF(E119="computer",F119*Hulpsheets!$AX$4,F119*Hulpsheets!$AX$5),(IF(E119="computer",F119*Hulpsheets!$AX$4,F119*Hulpsheets!$AX$5)*$C$7/12)))</f>
        <v/>
      </c>
      <c r="H119" s="151" t="str">
        <f>IF(E119="","",IF($C$7&lt;13,0,IF($C$7&gt;24,IF(E119="computer",F119*Hulpsheets!$AY$4,F119*Hulpsheets!$AY$5),IF(E119="computer",F119*Hulpsheets!$AY$4,F119*Hulpsheets!$AY$5)*($C$7-12)/12)))</f>
        <v/>
      </c>
      <c r="I119" s="151" t="str">
        <f>IF(E119="","",IF($C$7&lt;24,0,IF($C$7&gt;36,IF(E119="computer",F119*Hulpsheets!$AZ$4,F119*Hulpsheets!$AZ$5),IF(E119="computer",F119*Hulpsheets!$AZ$4,F119*Hulpsheets!$AZ$5)*($C$7-24)/12)))</f>
        <v/>
      </c>
      <c r="J119" s="151" t="str">
        <f>IF(E119="","",IF($C$7&lt;36,0,IF($C$7&gt;48,IF(E119="computer",F119*Hulpsheets!$BA$4,F119*Hulpsheets!$BA$5),IF(E119="computer",F119*Hulpsheets!$BA$4,F119*Hulpsheets!$BA$5)*($C$7-36)/12)))</f>
        <v/>
      </c>
      <c r="K119" s="151" t="str">
        <f>IF(E119="","",IF($C$7&lt;48,0,IF($C$7&gt;48,IF(E119="computer",F119*Hulpsheets!$BB$4,F119*Hulpsheets!$BB$5),IF(E119="computer",F119*Hulpsheets!$BB$4,F119*Hulpsheets!$BB$5)*($C$7-48)/12)))</f>
        <v/>
      </c>
      <c r="L119" s="429" t="s">
        <v>120</v>
      </c>
      <c r="M119" s="257" t="str">
        <f>IF(LEN($C$5)&lt;=1,
    "",
    IF(
        OR($C$5="Overige (zorg-)instellingen",$C$5="Onderneming"),
        IF(Basisgegevens!$C$5="Ja",
            IFERROR(
                INDEX(Hulpsheets!$AO$3:$AR$18,
                    MATCH($C$9,Hulpsheets!$AN$3:$AN$18,0),
                    MATCH($C$6,Hulpsheets!$AO$3:$AR$3,0)
                ),
                ""
            ),
            IFERROR(
                INDEX(Hulpsheets!$AH$3:$AK$18,
                    MATCH($C$9,Hulpsheets!$AG$3:$AG$18,0),
                    MATCH($C$6,Hulpsheets!$AH$3:$AK$3,0)
                ),
                ""
            )
        ),
        IF($L119="Niet-economische activiteit",
            100%,
            IF(Basisgegevens!$C$5="Ja",
                IFERROR(
                    INDEX(Hulpsheets!$AO$3:$AR$18,
                        MATCH($C$9,Hulpsheets!$AN$3:$AN$18,0),
                        MATCH($C$6,Hulpsheets!$AO$3:$AR$3,0)
                    ),
                    ""
                ),
                IFERROR(
                    INDEX(Hulpsheets!$AH$3:$AK$18,
                        MATCH($C$9,Hulpsheets!$AG$3:$AG$18,0),
                        MATCH($C$6,Hulpsheets!$AH$3:$AK$3,0)
                    ),
                    ""
                )
            )
        )
    )
)</f>
        <v/>
      </c>
      <c r="N119" s="397">
        <f t="shared" si="31"/>
        <v>0</v>
      </c>
      <c r="O119" s="77" t="str">
        <f t="shared" si="32"/>
        <v/>
      </c>
      <c r="P119" s="86" t="str">
        <f t="shared" si="33"/>
        <v/>
      </c>
      <c r="R119" s="404"/>
      <c r="S119" s="407" t="str">
        <f t="shared" si="38"/>
        <v/>
      </c>
      <c r="T119" s="130" t="str">
        <f t="shared" si="34"/>
        <v/>
      </c>
      <c r="U119" s="70"/>
      <c r="V119" s="404"/>
      <c r="W119" s="70"/>
      <c r="X119" s="404"/>
      <c r="Z119" s="407" t="str">
        <f t="shared" si="39"/>
        <v/>
      </c>
      <c r="AA119" s="130" t="str">
        <f t="shared" si="35"/>
        <v/>
      </c>
      <c r="AB119" s="407" t="str">
        <f t="shared" si="36"/>
        <v/>
      </c>
      <c r="AC119" s="130" t="str">
        <f t="shared" si="37"/>
        <v/>
      </c>
      <c r="AD119" s="461"/>
    </row>
    <row r="120" spans="2:30" ht="13.5" hidden="1" outlineLevel="1" thickBot="1" x14ac:dyDescent="0.25">
      <c r="B120" s="514"/>
      <c r="C120" s="515"/>
      <c r="D120" s="515"/>
      <c r="E120" s="19"/>
      <c r="F120" s="141"/>
      <c r="G120" s="151" t="str">
        <f>IF(E120="","",IF($C$7&gt;12,IF(E120="computer",F120*Hulpsheets!$AX$4,F120*Hulpsheets!$AX$5),(IF(E120="computer",F120*Hulpsheets!$AX$4,F120*Hulpsheets!$AX$5)*$C$7/12)))</f>
        <v/>
      </c>
      <c r="H120" s="151" t="str">
        <f>IF(E120="","",IF($C$7&lt;13,0,IF($C$7&gt;24,IF(E120="computer",F120*Hulpsheets!$AY$4,F120*Hulpsheets!$AY$5),IF(E120="computer",F120*Hulpsheets!$AY$4,F120*Hulpsheets!$AY$5)*($C$7-12)/12)))</f>
        <v/>
      </c>
      <c r="I120" s="151" t="str">
        <f>IF(E120="","",IF($C$7&lt;24,0,IF($C$7&gt;36,IF(E120="computer",F120*Hulpsheets!$AZ$4,F120*Hulpsheets!$AZ$5),IF(E120="computer",F120*Hulpsheets!$AZ$4,F120*Hulpsheets!$AZ$5)*($C$7-24)/12)))</f>
        <v/>
      </c>
      <c r="J120" s="151" t="str">
        <f>IF(E120="","",IF($C$7&lt;36,0,IF($C$7&gt;48,IF(E120="computer",F120*Hulpsheets!$BA$4,F120*Hulpsheets!$BA$5),IF(E120="computer",F120*Hulpsheets!$BA$4,F120*Hulpsheets!$BA$5)*($C$7-36)/12)))</f>
        <v/>
      </c>
      <c r="K120" s="151" t="str">
        <f>IF(E120="","",IF($C$7&lt;48,0,IF($C$7&gt;48,IF(E120="computer",F120*Hulpsheets!$BB$4,F120*Hulpsheets!$BB$5),IF(E120="computer",F120*Hulpsheets!$BB$4,F120*Hulpsheets!$BB$5)*($C$7-48)/12)))</f>
        <v/>
      </c>
      <c r="L120" s="429" t="s">
        <v>120</v>
      </c>
      <c r="M120" s="257" t="str">
        <f>IF(LEN($C$5)&lt;=1,
    "",
    IF(
        OR($C$5="Overige (zorg-)instellingen",$C$5="Onderneming"),
        IF(Basisgegevens!$C$5="Ja",
            IFERROR(
                INDEX(Hulpsheets!$AO$3:$AR$18,
                    MATCH($C$9,Hulpsheets!$AN$3:$AN$18,0),
                    MATCH($C$6,Hulpsheets!$AO$3:$AR$3,0)
                ),
                ""
            ),
            IFERROR(
                INDEX(Hulpsheets!$AH$3:$AK$18,
                    MATCH($C$9,Hulpsheets!$AG$3:$AG$18,0),
                    MATCH($C$6,Hulpsheets!$AH$3:$AK$3,0)
                ),
                ""
            )
        ),
        IF($L120="Niet-economische activiteit",
            100%,
            IF(Basisgegevens!$C$5="Ja",
                IFERROR(
                    INDEX(Hulpsheets!$AO$3:$AR$18,
                        MATCH($C$9,Hulpsheets!$AN$3:$AN$18,0),
                        MATCH($C$6,Hulpsheets!$AO$3:$AR$3,0)
                    ),
                    ""
                ),
                IFERROR(
                    INDEX(Hulpsheets!$AH$3:$AK$18,
                        MATCH($C$9,Hulpsheets!$AG$3:$AG$18,0),
                        MATCH($C$6,Hulpsheets!$AH$3:$AK$3,0)
                    ),
                    ""
                )
            )
        )
    )
)</f>
        <v/>
      </c>
      <c r="N120" s="397">
        <f t="shared" si="31"/>
        <v>0</v>
      </c>
      <c r="O120" s="77" t="str">
        <f t="shared" si="32"/>
        <v/>
      </c>
      <c r="P120" s="86" t="str">
        <f t="shared" si="33"/>
        <v/>
      </c>
      <c r="R120" s="404"/>
      <c r="S120" s="407" t="str">
        <f t="shared" si="38"/>
        <v/>
      </c>
      <c r="T120" s="130" t="str">
        <f t="shared" si="34"/>
        <v/>
      </c>
      <c r="U120" s="70"/>
      <c r="V120" s="404"/>
      <c r="W120" s="70"/>
      <c r="X120" s="404"/>
      <c r="Z120" s="407" t="str">
        <f t="shared" si="39"/>
        <v/>
      </c>
      <c r="AA120" s="130" t="str">
        <f t="shared" si="35"/>
        <v/>
      </c>
      <c r="AB120" s="407" t="str">
        <f t="shared" si="36"/>
        <v/>
      </c>
      <c r="AC120" s="130" t="str">
        <f t="shared" si="37"/>
        <v/>
      </c>
      <c r="AD120" s="461"/>
    </row>
    <row r="121" spans="2:30" ht="13.5" hidden="1" outlineLevel="1" thickBot="1" x14ac:dyDescent="0.25">
      <c r="B121" s="514"/>
      <c r="C121" s="515"/>
      <c r="D121" s="515"/>
      <c r="E121" s="19"/>
      <c r="F121" s="141"/>
      <c r="G121" s="151" t="str">
        <f>IF(E121="","",IF($C$7&gt;12,IF(E121="computer",F121*Hulpsheets!$AX$4,F121*Hulpsheets!$AX$5),(IF(E121="computer",F121*Hulpsheets!$AX$4,F121*Hulpsheets!$AX$5)*$C$7/12)))</f>
        <v/>
      </c>
      <c r="H121" s="151" t="str">
        <f>IF(E121="","",IF($C$7&lt;13,0,IF($C$7&gt;24,IF(E121="computer",F121*Hulpsheets!$AY$4,F121*Hulpsheets!$AY$5),IF(E121="computer",F121*Hulpsheets!$AY$4,F121*Hulpsheets!$AY$5)*($C$7-12)/12)))</f>
        <v/>
      </c>
      <c r="I121" s="151" t="str">
        <f>IF(E121="","",IF($C$7&lt;24,0,IF($C$7&gt;36,IF(E121="computer",F121*Hulpsheets!$AZ$4,F121*Hulpsheets!$AZ$5),IF(E121="computer",F121*Hulpsheets!$AZ$4,F121*Hulpsheets!$AZ$5)*($C$7-24)/12)))</f>
        <v/>
      </c>
      <c r="J121" s="151" t="str">
        <f>IF(E121="","",IF($C$7&lt;36,0,IF($C$7&gt;48,IF(E121="computer",F121*Hulpsheets!$BA$4,F121*Hulpsheets!$BA$5),IF(E121="computer",F121*Hulpsheets!$BA$4,F121*Hulpsheets!$BA$5)*($C$7-36)/12)))</f>
        <v/>
      </c>
      <c r="K121" s="151" t="str">
        <f>IF(E121="","",IF($C$7&lt;48,0,IF($C$7&gt;48,IF(E121="computer",F121*Hulpsheets!$BB$4,F121*Hulpsheets!$BB$5),IF(E121="computer",F121*Hulpsheets!$BB$4,F121*Hulpsheets!$BB$5)*($C$7-48)/12)))</f>
        <v/>
      </c>
      <c r="L121" s="429" t="s">
        <v>120</v>
      </c>
      <c r="M121" s="257" t="str">
        <f>IF(LEN($C$5)&lt;=1,
    "",
    IF(
        OR($C$5="Overige (zorg-)instellingen",$C$5="Onderneming"),
        IF(Basisgegevens!$C$5="Ja",
            IFERROR(
                INDEX(Hulpsheets!$AO$3:$AR$18,
                    MATCH($C$9,Hulpsheets!$AN$3:$AN$18,0),
                    MATCH($C$6,Hulpsheets!$AO$3:$AR$3,0)
                ),
                ""
            ),
            IFERROR(
                INDEX(Hulpsheets!$AH$3:$AK$18,
                    MATCH($C$9,Hulpsheets!$AG$3:$AG$18,0),
                    MATCH($C$6,Hulpsheets!$AH$3:$AK$3,0)
                ),
                ""
            )
        ),
        IF($L121="Niet-economische activiteit",
            100%,
            IF(Basisgegevens!$C$5="Ja",
                IFERROR(
                    INDEX(Hulpsheets!$AO$3:$AR$18,
                        MATCH($C$9,Hulpsheets!$AN$3:$AN$18,0),
                        MATCH($C$6,Hulpsheets!$AO$3:$AR$3,0)
                    ),
                    ""
                ),
                IFERROR(
                    INDEX(Hulpsheets!$AH$3:$AK$18,
                        MATCH($C$9,Hulpsheets!$AG$3:$AG$18,0),
                        MATCH($C$6,Hulpsheets!$AH$3:$AK$3,0)
                    ),
                    ""
                )
            )
        )
    )
)</f>
        <v/>
      </c>
      <c r="N121" s="397">
        <f t="shared" si="31"/>
        <v>0</v>
      </c>
      <c r="O121" s="77" t="str">
        <f t="shared" si="32"/>
        <v/>
      </c>
      <c r="P121" s="86" t="str">
        <f t="shared" si="33"/>
        <v/>
      </c>
      <c r="R121" s="404"/>
      <c r="S121" s="407" t="str">
        <f t="shared" si="38"/>
        <v/>
      </c>
      <c r="T121" s="130" t="str">
        <f t="shared" si="34"/>
        <v/>
      </c>
      <c r="U121" s="70"/>
      <c r="V121" s="404"/>
      <c r="W121" s="70"/>
      <c r="X121" s="404"/>
      <c r="Z121" s="407" t="str">
        <f t="shared" si="39"/>
        <v/>
      </c>
      <c r="AA121" s="130" t="str">
        <f t="shared" si="35"/>
        <v/>
      </c>
      <c r="AB121" s="407" t="str">
        <f t="shared" si="36"/>
        <v/>
      </c>
      <c r="AC121" s="130" t="str">
        <f t="shared" si="37"/>
        <v/>
      </c>
      <c r="AD121" s="461"/>
    </row>
    <row r="122" spans="2:30" ht="13.5" hidden="1" outlineLevel="1" thickBot="1" x14ac:dyDescent="0.25">
      <c r="B122" s="514"/>
      <c r="C122" s="515"/>
      <c r="D122" s="515"/>
      <c r="E122" s="19"/>
      <c r="F122" s="141"/>
      <c r="G122" s="151" t="str">
        <f>IF(E122="","",IF($C$7&gt;12,IF(E122="computer",F122*Hulpsheets!$AX$4,F122*Hulpsheets!$AX$5),(IF(E122="computer",F122*Hulpsheets!$AX$4,F122*Hulpsheets!$AX$5)*$C$7/12)))</f>
        <v/>
      </c>
      <c r="H122" s="151" t="str">
        <f>IF(E122="","",IF($C$7&lt;13,0,IF($C$7&gt;24,IF(E122="computer",F122*Hulpsheets!$AY$4,F122*Hulpsheets!$AY$5),IF(E122="computer",F122*Hulpsheets!$AY$4,F122*Hulpsheets!$AY$5)*($C$7-12)/12)))</f>
        <v/>
      </c>
      <c r="I122" s="151" t="str">
        <f>IF(E122="","",IF($C$7&lt;24,0,IF($C$7&gt;36,IF(E122="computer",F122*Hulpsheets!$AZ$4,F122*Hulpsheets!$AZ$5),IF(E122="computer",F122*Hulpsheets!$AZ$4,F122*Hulpsheets!$AZ$5)*($C$7-24)/12)))</f>
        <v/>
      </c>
      <c r="J122" s="151" t="str">
        <f>IF(E122="","",IF($C$7&lt;36,0,IF($C$7&gt;48,IF(E122="computer",F122*Hulpsheets!$BA$4,F122*Hulpsheets!$BA$5),IF(E122="computer",F122*Hulpsheets!$BA$4,F122*Hulpsheets!$BA$5)*($C$7-36)/12)))</f>
        <v/>
      </c>
      <c r="K122" s="151" t="str">
        <f>IF(E122="","",IF($C$7&lt;48,0,IF($C$7&gt;48,IF(E122="computer",F122*Hulpsheets!$BB$4,F122*Hulpsheets!$BB$5),IF(E122="computer",F122*Hulpsheets!$BB$4,F122*Hulpsheets!$BB$5)*($C$7-48)/12)))</f>
        <v/>
      </c>
      <c r="L122" s="429" t="s">
        <v>120</v>
      </c>
      <c r="M122" s="257" t="str">
        <f>IF(LEN($C$5)&lt;=1,
    "",
    IF(
        OR($C$5="Overige (zorg-)instellingen",$C$5="Onderneming"),
        IF(Basisgegevens!$C$5="Ja",
            IFERROR(
                INDEX(Hulpsheets!$AO$3:$AR$18,
                    MATCH($C$9,Hulpsheets!$AN$3:$AN$18,0),
                    MATCH($C$6,Hulpsheets!$AO$3:$AR$3,0)
                ),
                ""
            ),
            IFERROR(
                INDEX(Hulpsheets!$AH$3:$AK$18,
                    MATCH($C$9,Hulpsheets!$AG$3:$AG$18,0),
                    MATCH($C$6,Hulpsheets!$AH$3:$AK$3,0)
                ),
                ""
            )
        ),
        IF($L122="Niet-economische activiteit",
            100%,
            IF(Basisgegevens!$C$5="Ja",
                IFERROR(
                    INDEX(Hulpsheets!$AO$3:$AR$18,
                        MATCH($C$9,Hulpsheets!$AN$3:$AN$18,0),
                        MATCH($C$6,Hulpsheets!$AO$3:$AR$3,0)
                    ),
                    ""
                ),
                IFERROR(
                    INDEX(Hulpsheets!$AH$3:$AK$18,
                        MATCH($C$9,Hulpsheets!$AG$3:$AG$18,0),
                        MATCH($C$6,Hulpsheets!$AH$3:$AK$3,0)
                    ),
                    ""
                )
            )
        )
    )
)</f>
        <v/>
      </c>
      <c r="N122" s="397">
        <f t="shared" si="31"/>
        <v>0</v>
      </c>
      <c r="O122" s="77" t="str">
        <f t="shared" si="32"/>
        <v/>
      </c>
      <c r="P122" s="86" t="str">
        <f t="shared" si="33"/>
        <v/>
      </c>
      <c r="R122" s="404"/>
      <c r="S122" s="407" t="str">
        <f t="shared" si="38"/>
        <v/>
      </c>
      <c r="T122" s="130" t="str">
        <f t="shared" si="34"/>
        <v/>
      </c>
      <c r="U122" s="70"/>
      <c r="V122" s="404"/>
      <c r="W122" s="70"/>
      <c r="X122" s="404"/>
      <c r="Z122" s="407" t="str">
        <f t="shared" si="39"/>
        <v/>
      </c>
      <c r="AA122" s="130" t="str">
        <f t="shared" si="35"/>
        <v/>
      </c>
      <c r="AB122" s="407" t="str">
        <f t="shared" si="36"/>
        <v/>
      </c>
      <c r="AC122" s="130" t="str">
        <f t="shared" si="37"/>
        <v/>
      </c>
      <c r="AD122" s="461"/>
    </row>
    <row r="123" spans="2:30" ht="13.5" hidden="1" outlineLevel="1" thickBot="1" x14ac:dyDescent="0.25">
      <c r="B123" s="514"/>
      <c r="C123" s="515"/>
      <c r="D123" s="515"/>
      <c r="E123" s="19"/>
      <c r="F123" s="141"/>
      <c r="G123" s="151" t="str">
        <f>IF(E123="","",IF($C$7&gt;12,IF(E123="computer",F123*Hulpsheets!$AX$4,F123*Hulpsheets!$AX$5),(IF(E123="computer",F123*Hulpsheets!$AX$4,F123*Hulpsheets!$AX$5)*$C$7/12)))</f>
        <v/>
      </c>
      <c r="H123" s="151" t="str">
        <f>IF(E123="","",IF($C$7&lt;13,0,IF($C$7&gt;24,IF(E123="computer",F123*Hulpsheets!$AY$4,F123*Hulpsheets!$AY$5),IF(E123="computer",F123*Hulpsheets!$AY$4,F123*Hulpsheets!$AY$5)*($C$7-12)/12)))</f>
        <v/>
      </c>
      <c r="I123" s="151" t="str">
        <f>IF(E123="","",IF($C$7&lt;24,0,IF($C$7&gt;36,IF(E123="computer",F123*Hulpsheets!$AZ$4,F123*Hulpsheets!$AZ$5),IF(E123="computer",F123*Hulpsheets!$AZ$4,F123*Hulpsheets!$AZ$5)*($C$7-24)/12)))</f>
        <v/>
      </c>
      <c r="J123" s="151" t="str">
        <f>IF(E123="","",IF($C$7&lt;36,0,IF($C$7&gt;48,IF(E123="computer",F123*Hulpsheets!$BA$4,F123*Hulpsheets!$BA$5),IF(E123="computer",F123*Hulpsheets!$BA$4,F123*Hulpsheets!$BA$5)*($C$7-36)/12)))</f>
        <v/>
      </c>
      <c r="K123" s="151" t="str">
        <f>IF(E123="","",IF($C$7&lt;48,0,IF($C$7&gt;48,IF(E123="computer",F123*Hulpsheets!$BB$4,F123*Hulpsheets!$BB$5),IF(E123="computer",F123*Hulpsheets!$BB$4,F123*Hulpsheets!$BB$5)*($C$7-48)/12)))</f>
        <v/>
      </c>
      <c r="L123" s="429" t="s">
        <v>120</v>
      </c>
      <c r="M123" s="257" t="str">
        <f>IF(LEN($C$5)&lt;=1,
    "",
    IF(
        OR($C$5="Overige (zorg-)instellingen",$C$5="Onderneming"),
        IF(Basisgegevens!$C$5="Ja",
            IFERROR(
                INDEX(Hulpsheets!$AO$3:$AR$18,
                    MATCH($C$9,Hulpsheets!$AN$3:$AN$18,0),
                    MATCH($C$6,Hulpsheets!$AO$3:$AR$3,0)
                ),
                ""
            ),
            IFERROR(
                INDEX(Hulpsheets!$AH$3:$AK$18,
                    MATCH($C$9,Hulpsheets!$AG$3:$AG$18,0),
                    MATCH($C$6,Hulpsheets!$AH$3:$AK$3,0)
                ),
                ""
            )
        ),
        IF($L123="Niet-economische activiteit",
            100%,
            IF(Basisgegevens!$C$5="Ja",
                IFERROR(
                    INDEX(Hulpsheets!$AO$3:$AR$18,
                        MATCH($C$9,Hulpsheets!$AN$3:$AN$18,0),
                        MATCH($C$6,Hulpsheets!$AO$3:$AR$3,0)
                    ),
                    ""
                ),
                IFERROR(
                    INDEX(Hulpsheets!$AH$3:$AK$18,
                        MATCH($C$9,Hulpsheets!$AG$3:$AG$18,0),
                        MATCH($C$6,Hulpsheets!$AH$3:$AK$3,0)
                    ),
                    ""
                )
            )
        )
    )
)</f>
        <v/>
      </c>
      <c r="N123" s="397">
        <f t="shared" si="31"/>
        <v>0</v>
      </c>
      <c r="O123" s="77" t="str">
        <f t="shared" si="32"/>
        <v/>
      </c>
      <c r="P123" s="86" t="str">
        <f t="shared" si="33"/>
        <v/>
      </c>
      <c r="R123" s="404"/>
      <c r="S123" s="407" t="str">
        <f t="shared" si="38"/>
        <v/>
      </c>
      <c r="T123" s="130" t="str">
        <f t="shared" si="34"/>
        <v/>
      </c>
      <c r="U123" s="70"/>
      <c r="V123" s="404"/>
      <c r="W123" s="70"/>
      <c r="X123" s="404"/>
      <c r="Z123" s="407" t="str">
        <f t="shared" si="39"/>
        <v/>
      </c>
      <c r="AA123" s="130" t="str">
        <f t="shared" si="35"/>
        <v/>
      </c>
      <c r="AB123" s="407" t="str">
        <f t="shared" si="36"/>
        <v/>
      </c>
      <c r="AC123" s="130" t="str">
        <f t="shared" si="37"/>
        <v/>
      </c>
      <c r="AD123" s="461"/>
    </row>
    <row r="124" spans="2:30" ht="13.5" hidden="1" outlineLevel="1" thickBot="1" x14ac:dyDescent="0.25">
      <c r="B124" s="514"/>
      <c r="C124" s="515"/>
      <c r="D124" s="515"/>
      <c r="E124" s="19"/>
      <c r="F124" s="141"/>
      <c r="G124" s="151" t="str">
        <f>IF(E124="","",IF($C$7&gt;12,IF(E124="computer",F124*Hulpsheets!$AX$4,F124*Hulpsheets!$AX$5),(IF(E124="computer",F124*Hulpsheets!$AX$4,F124*Hulpsheets!$AX$5)*$C$7/12)))</f>
        <v/>
      </c>
      <c r="H124" s="151" t="str">
        <f>IF(E124="","",IF($C$7&lt;13,0,IF($C$7&gt;24,IF(E124="computer",F124*Hulpsheets!$AY$4,F124*Hulpsheets!$AY$5),IF(E124="computer",F124*Hulpsheets!$AY$4,F124*Hulpsheets!$AY$5)*($C$7-12)/12)))</f>
        <v/>
      </c>
      <c r="I124" s="151" t="str">
        <f>IF(E124="","",IF($C$7&lt;24,0,IF($C$7&gt;36,IF(E124="computer",F124*Hulpsheets!$AZ$4,F124*Hulpsheets!$AZ$5),IF(E124="computer",F124*Hulpsheets!$AZ$4,F124*Hulpsheets!$AZ$5)*($C$7-24)/12)))</f>
        <v/>
      </c>
      <c r="J124" s="151" t="str">
        <f>IF(E124="","",IF($C$7&lt;36,0,IF($C$7&gt;48,IF(E124="computer",F124*Hulpsheets!$BA$4,F124*Hulpsheets!$BA$5),IF(E124="computer",F124*Hulpsheets!$BA$4,F124*Hulpsheets!$BA$5)*($C$7-36)/12)))</f>
        <v/>
      </c>
      <c r="K124" s="151" t="str">
        <f>IF(E124="","",IF($C$7&lt;48,0,IF($C$7&gt;48,IF(E124="computer",F124*Hulpsheets!$BB$4,F124*Hulpsheets!$BB$5),IF(E124="computer",F124*Hulpsheets!$BB$4,F124*Hulpsheets!$BB$5)*($C$7-48)/12)))</f>
        <v/>
      </c>
      <c r="L124" s="429" t="s">
        <v>120</v>
      </c>
      <c r="M124" s="257" t="str">
        <f>IF(LEN($C$5)&lt;=1,
    "",
    IF(
        OR($C$5="Overige (zorg-)instellingen",$C$5="Onderneming"),
        IF(Basisgegevens!$C$5="Ja",
            IFERROR(
                INDEX(Hulpsheets!$AO$3:$AR$18,
                    MATCH($C$9,Hulpsheets!$AN$3:$AN$18,0),
                    MATCH($C$6,Hulpsheets!$AO$3:$AR$3,0)
                ),
                ""
            ),
            IFERROR(
                INDEX(Hulpsheets!$AH$3:$AK$18,
                    MATCH($C$9,Hulpsheets!$AG$3:$AG$18,0),
                    MATCH($C$6,Hulpsheets!$AH$3:$AK$3,0)
                ),
                ""
            )
        ),
        IF($L124="Niet-economische activiteit",
            100%,
            IF(Basisgegevens!$C$5="Ja",
                IFERROR(
                    INDEX(Hulpsheets!$AO$3:$AR$18,
                        MATCH($C$9,Hulpsheets!$AN$3:$AN$18,0),
                        MATCH($C$6,Hulpsheets!$AO$3:$AR$3,0)
                    ),
                    ""
                ),
                IFERROR(
                    INDEX(Hulpsheets!$AH$3:$AK$18,
                        MATCH($C$9,Hulpsheets!$AG$3:$AG$18,0),
                        MATCH($C$6,Hulpsheets!$AH$3:$AK$3,0)
                    ),
                    ""
                )
            )
        )
    )
)</f>
        <v/>
      </c>
      <c r="N124" s="397">
        <f t="shared" si="31"/>
        <v>0</v>
      </c>
      <c r="O124" s="77" t="str">
        <f t="shared" si="32"/>
        <v/>
      </c>
      <c r="P124" s="86" t="str">
        <f t="shared" si="33"/>
        <v/>
      </c>
      <c r="R124" s="404"/>
      <c r="S124" s="407" t="str">
        <f t="shared" si="38"/>
        <v/>
      </c>
      <c r="T124" s="130" t="str">
        <f t="shared" si="34"/>
        <v/>
      </c>
      <c r="U124" s="70"/>
      <c r="V124" s="404"/>
      <c r="W124" s="70"/>
      <c r="X124" s="404"/>
      <c r="Z124" s="407" t="str">
        <f t="shared" si="39"/>
        <v/>
      </c>
      <c r="AA124" s="130" t="str">
        <f t="shared" si="35"/>
        <v/>
      </c>
      <c r="AB124" s="407" t="str">
        <f t="shared" si="36"/>
        <v/>
      </c>
      <c r="AC124" s="130" t="str">
        <f t="shared" si="37"/>
        <v/>
      </c>
      <c r="AD124" s="461"/>
    </row>
    <row r="125" spans="2:30" ht="13.5" hidden="1" outlineLevel="1" thickBot="1" x14ac:dyDescent="0.25">
      <c r="B125" s="514"/>
      <c r="C125" s="515"/>
      <c r="D125" s="515"/>
      <c r="E125" s="19"/>
      <c r="F125" s="141"/>
      <c r="G125" s="151" t="str">
        <f>IF(E125="","",IF($C$7&gt;12,IF(E125="computer",F125*Hulpsheets!$AX$4,F125*Hulpsheets!$AX$5),(IF(E125="computer",F125*Hulpsheets!$AX$4,F125*Hulpsheets!$AX$5)*$C$7/12)))</f>
        <v/>
      </c>
      <c r="H125" s="151" t="str">
        <f>IF(E125="","",IF($C$7&lt;13,0,IF($C$7&gt;24,IF(E125="computer",F125*Hulpsheets!$AY$4,F125*Hulpsheets!$AY$5),IF(E125="computer",F125*Hulpsheets!$AY$4,F125*Hulpsheets!$AY$5)*($C$7-12)/12)))</f>
        <v/>
      </c>
      <c r="I125" s="151" t="str">
        <f>IF(E125="","",IF($C$7&lt;24,0,IF($C$7&gt;36,IF(E125="computer",F125*Hulpsheets!$AZ$4,F125*Hulpsheets!$AZ$5),IF(E125="computer",F125*Hulpsheets!$AZ$4,F125*Hulpsheets!$AZ$5)*($C$7-24)/12)))</f>
        <v/>
      </c>
      <c r="J125" s="151" t="str">
        <f>IF(E125="","",IF($C$7&lt;36,0,IF($C$7&gt;48,IF(E125="computer",F125*Hulpsheets!$BA$4,F125*Hulpsheets!$BA$5),IF(E125="computer",F125*Hulpsheets!$BA$4,F125*Hulpsheets!$BA$5)*($C$7-36)/12)))</f>
        <v/>
      </c>
      <c r="K125" s="151" t="str">
        <f>IF(E125="","",IF($C$7&lt;48,0,IF($C$7&gt;48,IF(E125="computer",F125*Hulpsheets!$BB$4,F125*Hulpsheets!$BB$5),IF(E125="computer",F125*Hulpsheets!$BB$4,F125*Hulpsheets!$BB$5)*($C$7-48)/12)))</f>
        <v/>
      </c>
      <c r="L125" s="429" t="s">
        <v>120</v>
      </c>
      <c r="M125" s="257" t="str">
        <f>IF(LEN($C$5)&lt;=1,
    "",
    IF(
        OR($C$5="Overige (zorg-)instellingen",$C$5="Onderneming"),
        IF(Basisgegevens!$C$5="Ja",
            IFERROR(
                INDEX(Hulpsheets!$AO$3:$AR$18,
                    MATCH($C$9,Hulpsheets!$AN$3:$AN$18,0),
                    MATCH($C$6,Hulpsheets!$AO$3:$AR$3,0)
                ),
                ""
            ),
            IFERROR(
                INDEX(Hulpsheets!$AH$3:$AK$18,
                    MATCH($C$9,Hulpsheets!$AG$3:$AG$18,0),
                    MATCH($C$6,Hulpsheets!$AH$3:$AK$3,0)
                ),
                ""
            )
        ),
        IF($L125="Niet-economische activiteit",
            100%,
            IF(Basisgegevens!$C$5="Ja",
                IFERROR(
                    INDEX(Hulpsheets!$AO$3:$AR$18,
                        MATCH($C$9,Hulpsheets!$AN$3:$AN$18,0),
                        MATCH($C$6,Hulpsheets!$AO$3:$AR$3,0)
                    ),
                    ""
                ),
                IFERROR(
                    INDEX(Hulpsheets!$AH$3:$AK$18,
                        MATCH($C$9,Hulpsheets!$AG$3:$AG$18,0),
                        MATCH($C$6,Hulpsheets!$AH$3:$AK$3,0)
                    ),
                    ""
                )
            )
        )
    )
)</f>
        <v/>
      </c>
      <c r="N125" s="397">
        <f t="shared" si="31"/>
        <v>0</v>
      </c>
      <c r="O125" s="77" t="str">
        <f t="shared" si="32"/>
        <v/>
      </c>
      <c r="P125" s="86" t="str">
        <f t="shared" si="33"/>
        <v/>
      </c>
      <c r="R125" s="404"/>
      <c r="S125" s="407" t="str">
        <f t="shared" si="38"/>
        <v/>
      </c>
      <c r="T125" s="130" t="str">
        <f t="shared" si="34"/>
        <v/>
      </c>
      <c r="U125" s="70"/>
      <c r="V125" s="404"/>
      <c r="W125" s="70"/>
      <c r="X125" s="404"/>
      <c r="Z125" s="407" t="str">
        <f t="shared" si="39"/>
        <v/>
      </c>
      <c r="AA125" s="130" t="str">
        <f t="shared" si="35"/>
        <v/>
      </c>
      <c r="AB125" s="407" t="str">
        <f t="shared" si="36"/>
        <v/>
      </c>
      <c r="AC125" s="130" t="str">
        <f t="shared" si="37"/>
        <v/>
      </c>
      <c r="AD125" s="461"/>
    </row>
    <row r="126" spans="2:30" ht="13.5" hidden="1" outlineLevel="1" thickBot="1" x14ac:dyDescent="0.25">
      <c r="B126" s="514"/>
      <c r="C126" s="515"/>
      <c r="D126" s="515"/>
      <c r="E126" s="19"/>
      <c r="F126" s="141"/>
      <c r="G126" s="151" t="str">
        <f>IF(E126="","",IF($C$7&gt;12,IF(E126="computer",F126*Hulpsheets!$AX$4,F126*Hulpsheets!$AX$5),(IF(E126="computer",F126*Hulpsheets!$AX$4,F126*Hulpsheets!$AX$5)*$C$7/12)))</f>
        <v/>
      </c>
      <c r="H126" s="151" t="str">
        <f>IF(E126="","",IF($C$7&lt;13,0,IF($C$7&gt;24,IF(E126="computer",F126*Hulpsheets!$AY$4,F126*Hulpsheets!$AY$5),IF(E126="computer",F126*Hulpsheets!$AY$4,F126*Hulpsheets!$AY$5)*($C$7-12)/12)))</f>
        <v/>
      </c>
      <c r="I126" s="151" t="str">
        <f>IF(E126="","",IF($C$7&lt;24,0,IF($C$7&gt;36,IF(E126="computer",F126*Hulpsheets!$AZ$4,F126*Hulpsheets!$AZ$5),IF(E126="computer",F126*Hulpsheets!$AZ$4,F126*Hulpsheets!$AZ$5)*($C$7-24)/12)))</f>
        <v/>
      </c>
      <c r="J126" s="151" t="str">
        <f>IF(E126="","",IF($C$7&lt;36,0,IF($C$7&gt;48,IF(E126="computer",F126*Hulpsheets!$BA$4,F126*Hulpsheets!$BA$5),IF(E126="computer",F126*Hulpsheets!$BA$4,F126*Hulpsheets!$BA$5)*($C$7-36)/12)))</f>
        <v/>
      </c>
      <c r="K126" s="151" t="str">
        <f>IF(E126="","",IF($C$7&lt;48,0,IF($C$7&gt;48,IF(E126="computer",F126*Hulpsheets!$BB$4,F126*Hulpsheets!$BB$5),IF(E126="computer",F126*Hulpsheets!$BB$4,F126*Hulpsheets!$BB$5)*($C$7-48)/12)))</f>
        <v/>
      </c>
      <c r="L126" s="429" t="s">
        <v>120</v>
      </c>
      <c r="M126" s="257" t="str">
        <f>IF(LEN($C$5)&lt;=1,
    "",
    IF(
        OR($C$5="Overige (zorg-)instellingen",$C$5="Onderneming"),
        IF(Basisgegevens!$C$5="Ja",
            IFERROR(
                INDEX(Hulpsheets!$AO$3:$AR$18,
                    MATCH($C$9,Hulpsheets!$AN$3:$AN$18,0),
                    MATCH($C$6,Hulpsheets!$AO$3:$AR$3,0)
                ),
                ""
            ),
            IFERROR(
                INDEX(Hulpsheets!$AH$3:$AK$18,
                    MATCH($C$9,Hulpsheets!$AG$3:$AG$18,0),
                    MATCH($C$6,Hulpsheets!$AH$3:$AK$3,0)
                ),
                ""
            )
        ),
        IF($L126="Niet-economische activiteit",
            100%,
            IF(Basisgegevens!$C$5="Ja",
                IFERROR(
                    INDEX(Hulpsheets!$AO$3:$AR$18,
                        MATCH($C$9,Hulpsheets!$AN$3:$AN$18,0),
                        MATCH($C$6,Hulpsheets!$AO$3:$AR$3,0)
                    ),
                    ""
                ),
                IFERROR(
                    INDEX(Hulpsheets!$AH$3:$AK$18,
                        MATCH($C$9,Hulpsheets!$AG$3:$AG$18,0),
                        MATCH($C$6,Hulpsheets!$AH$3:$AK$3,0)
                    ),
                    ""
                )
            )
        )
    )
)</f>
        <v/>
      </c>
      <c r="N126" s="397">
        <f t="shared" si="31"/>
        <v>0</v>
      </c>
      <c r="O126" s="77" t="str">
        <f t="shared" si="32"/>
        <v/>
      </c>
      <c r="P126" s="86" t="str">
        <f t="shared" si="33"/>
        <v/>
      </c>
      <c r="R126" s="404"/>
      <c r="S126" s="407" t="str">
        <f t="shared" si="38"/>
        <v/>
      </c>
      <c r="T126" s="130" t="str">
        <f t="shared" si="34"/>
        <v/>
      </c>
      <c r="U126" s="70"/>
      <c r="V126" s="404"/>
      <c r="W126" s="70"/>
      <c r="X126" s="404"/>
      <c r="Z126" s="407" t="str">
        <f t="shared" si="39"/>
        <v/>
      </c>
      <c r="AA126" s="130" t="str">
        <f t="shared" si="35"/>
        <v/>
      </c>
      <c r="AB126" s="407" t="str">
        <f t="shared" si="36"/>
        <v/>
      </c>
      <c r="AC126" s="130" t="str">
        <f t="shared" si="37"/>
        <v/>
      </c>
      <c r="AD126" s="461"/>
    </row>
    <row r="127" spans="2:30" ht="13.5" hidden="1" outlineLevel="1" thickBot="1" x14ac:dyDescent="0.25">
      <c r="B127" s="527"/>
      <c r="C127" s="528"/>
      <c r="D127" s="528"/>
      <c r="E127" s="228"/>
      <c r="F127" s="150"/>
      <c r="G127" s="243" t="str">
        <f>IF(E127="","",IF($C$7&gt;12,IF(E127="computer",F127*Hulpsheets!$AX$4,F127*Hulpsheets!$AX$5),(IF(E127="computer",F127*Hulpsheets!$AX$4,F127*Hulpsheets!$AX$5)*$C$7/12)))</f>
        <v/>
      </c>
      <c r="H127" s="243" t="str">
        <f>IF(E127="","",IF($C$7&lt;13,0,IF($C$7&gt;24,IF(E127="computer",F127*Hulpsheets!$AY$4,F127*Hulpsheets!$AY$5),IF(E127="computer",F127*Hulpsheets!$AY$4,F127*Hulpsheets!$AY$5)*($C$7-12)/12)))</f>
        <v/>
      </c>
      <c r="I127" s="243" t="str">
        <f>IF(E127="","",IF($C$7&lt;24,0,IF($C$7&gt;36,IF(E127="computer",F127*Hulpsheets!$AZ$4,F127*Hulpsheets!$AZ$5),IF(E127="computer",F127*Hulpsheets!$AZ$4,F127*Hulpsheets!$AZ$5)*($C$7-24)/12)))</f>
        <v/>
      </c>
      <c r="J127" s="243" t="str">
        <f>IF(E127="","",IF($C$7&lt;36,0,IF($C$7&gt;48,IF(E127="computer",F127*Hulpsheets!$BA$4,F127*Hulpsheets!$BA$5),IF(E127="computer",F127*Hulpsheets!$BA$4,F127*Hulpsheets!$BA$5)*($C$7-36)/12)))</f>
        <v/>
      </c>
      <c r="K127" s="243" t="str">
        <f>IF(E127="","",IF($C$7&lt;48,0,IF($C$7&gt;48,IF(E127="computer",F127*Hulpsheets!$BB$4,F127*Hulpsheets!$BB$5),IF(E127="computer",F127*Hulpsheets!$BB$4,F127*Hulpsheets!$BB$5)*($C$7-48)/12)))</f>
        <v/>
      </c>
      <c r="L127" s="428" t="s">
        <v>120</v>
      </c>
      <c r="M127" s="427" t="str">
        <f>IF(LEN($C$5)&lt;=1,
    "",
    IF(
        OR($C$5="Overige (zorg-)instellingen",$C$5="Onderneming"),
        IF(Basisgegevens!$C$5="Ja",
            IFERROR(
                INDEX(Hulpsheets!$AO$3:$AR$18,
                    MATCH($C$9,Hulpsheets!$AN$3:$AN$18,0),
                    MATCH($C$6,Hulpsheets!$AO$3:$AR$3,0)
                ),
                ""
            ),
            IFERROR(
                INDEX(Hulpsheets!$AH$3:$AK$18,
                    MATCH($C$9,Hulpsheets!$AG$3:$AG$18,0),
                    MATCH($C$6,Hulpsheets!$AH$3:$AK$3,0)
                ),
                ""
            )
        ),
        IF($L127="Niet-economische activiteit",
            100%,
            IF(Basisgegevens!$C$5="Ja",
                IFERROR(
                    INDEX(Hulpsheets!$AO$3:$AR$18,
                        MATCH($C$9,Hulpsheets!$AN$3:$AN$18,0),
                        MATCH($C$6,Hulpsheets!$AO$3:$AR$3,0)
                    ),
                    ""
                ),
                IFERROR(
                    INDEX(Hulpsheets!$AH$3:$AK$18,
                        MATCH($C$9,Hulpsheets!$AG$3:$AG$18,0),
                        MATCH($C$6,Hulpsheets!$AH$3:$AK$3,0)
                    ),
                    ""
                )
            )
        )
    )
)</f>
        <v/>
      </c>
      <c r="N127" s="397">
        <f t="shared" si="31"/>
        <v>0</v>
      </c>
      <c r="O127" s="87" t="str">
        <f t="shared" si="32"/>
        <v/>
      </c>
      <c r="P127" s="88" t="str">
        <f t="shared" si="33"/>
        <v/>
      </c>
      <c r="R127" s="405"/>
      <c r="S127" s="407" t="str">
        <f t="shared" si="38"/>
        <v/>
      </c>
      <c r="T127" s="365" t="str">
        <f t="shared" si="34"/>
        <v/>
      </c>
      <c r="U127" s="70"/>
      <c r="V127" s="405"/>
      <c r="W127" s="70"/>
      <c r="X127" s="405"/>
      <c r="Z127" s="407" t="str">
        <f t="shared" si="39"/>
        <v/>
      </c>
      <c r="AA127" s="365" t="str">
        <f t="shared" si="35"/>
        <v/>
      </c>
      <c r="AB127" s="407" t="str">
        <f t="shared" si="36"/>
        <v/>
      </c>
      <c r="AC127" s="365" t="str">
        <f t="shared" si="37"/>
        <v/>
      </c>
      <c r="AD127" s="461"/>
    </row>
    <row r="128" spans="2:30" ht="13.5" collapsed="1" thickBot="1" x14ac:dyDescent="0.25">
      <c r="B128" s="32"/>
      <c r="C128" s="32"/>
      <c r="D128" s="103"/>
      <c r="E128" s="110"/>
      <c r="F128" s="110"/>
      <c r="G128" s="111"/>
      <c r="H128" s="112"/>
      <c r="I128" s="29"/>
      <c r="J128" s="111"/>
      <c r="L128" s="418" t="s">
        <v>102</v>
      </c>
      <c r="M128" s="78"/>
      <c r="N128" s="101">
        <f>SUM(N103:N127)</f>
        <v>0</v>
      </c>
      <c r="O128" s="101">
        <f>SUM(O103:O127)</f>
        <v>0</v>
      </c>
      <c r="P128" s="101">
        <f>SUM(P103:P127)</f>
        <v>0</v>
      </c>
      <c r="Q128" s="29"/>
      <c r="R128" s="364">
        <f>SUM(R103:R127)</f>
        <v>0</v>
      </c>
      <c r="S128" s="364">
        <f>SUM(S103:S127)</f>
        <v>0</v>
      </c>
      <c r="T128" s="364">
        <f>SUM(T103:T127)</f>
        <v>0</v>
      </c>
      <c r="V128" s="364">
        <f>SUM(V103:V127)</f>
        <v>0</v>
      </c>
      <c r="W128" s="70"/>
      <c r="X128" s="364">
        <f>SUM(X103:X127)</f>
        <v>0</v>
      </c>
      <c r="Z128" s="364">
        <f>SUM(Z103:Z127)</f>
        <v>0</v>
      </c>
      <c r="AA128" s="364">
        <f>SUM(AA103:AA127)</f>
        <v>0</v>
      </c>
      <c r="AB128" s="364">
        <f>SUM(AB103:AB127)</f>
        <v>0</v>
      </c>
      <c r="AC128" s="364">
        <f>SUM(AC103:AC127)</f>
        <v>0</v>
      </c>
      <c r="AD128" s="462"/>
    </row>
    <row r="129" spans="1:30" ht="13.5" thickBot="1" x14ac:dyDescent="0.25">
      <c r="B129" s="32"/>
      <c r="C129" s="32"/>
      <c r="D129" s="103"/>
      <c r="E129" s="110"/>
      <c r="F129" s="110"/>
      <c r="G129" s="111"/>
      <c r="H129" s="112"/>
      <c r="I129" s="29"/>
      <c r="J129" s="111"/>
      <c r="U129" s="100"/>
      <c r="V129" s="100"/>
      <c r="W129" s="100"/>
      <c r="X129" s="100"/>
      <c r="Z129" s="100"/>
      <c r="AA129" s="100"/>
      <c r="AB129" s="100"/>
    </row>
    <row r="130" spans="1:30" ht="15" customHeight="1" thickBot="1" x14ac:dyDescent="0.25">
      <c r="B130" s="503" t="s">
        <v>122</v>
      </c>
      <c r="C130" s="503"/>
      <c r="D130" s="503"/>
      <c r="E130" s="503"/>
      <c r="F130" s="29"/>
      <c r="I130" s="29"/>
      <c r="P130" s="29"/>
      <c r="Q130" s="29"/>
      <c r="R130" s="406" t="s">
        <v>87</v>
      </c>
      <c r="S130" s="401"/>
      <c r="T130" s="402"/>
      <c r="U130" s="29"/>
      <c r="V130" s="498" t="s">
        <v>61</v>
      </c>
      <c r="W130" s="6"/>
      <c r="X130" s="498" t="s">
        <v>62</v>
      </c>
      <c r="Z130" s="401"/>
      <c r="AA130" s="402"/>
      <c r="AB130" s="412"/>
      <c r="AC130" s="413"/>
      <c r="AD130" s="463"/>
    </row>
    <row r="131" spans="1:30" ht="13.5" thickBot="1" x14ac:dyDescent="0.25">
      <c r="B131" s="106"/>
      <c r="C131" s="106"/>
      <c r="D131" s="107"/>
      <c r="E131" s="107"/>
      <c r="G131" s="107"/>
      <c r="H131" s="108"/>
      <c r="I131" s="95"/>
      <c r="J131" s="107"/>
      <c r="K131" s="107"/>
      <c r="L131" s="107"/>
      <c r="P131" s="29"/>
      <c r="Q131" s="29"/>
      <c r="R131" s="6"/>
      <c r="S131" s="6"/>
      <c r="T131" s="6"/>
      <c r="U131" s="29"/>
      <c r="V131" s="499"/>
      <c r="W131" s="6"/>
      <c r="X131" s="499"/>
      <c r="Z131" s="6"/>
      <c r="AA131" s="6"/>
      <c r="AB131" s="6"/>
      <c r="AC131" s="97"/>
      <c r="AD131" s="97"/>
    </row>
    <row r="132" spans="1:30" ht="21" customHeight="1" thickBot="1" x14ac:dyDescent="0.25">
      <c r="A132" s="120"/>
      <c r="B132" s="504" t="s">
        <v>109</v>
      </c>
      <c r="C132" s="505"/>
      <c r="D132" s="505"/>
      <c r="E132" s="505"/>
      <c r="F132" s="505"/>
      <c r="G132" s="505"/>
      <c r="H132" s="505"/>
      <c r="I132" s="505"/>
      <c r="J132" s="505"/>
      <c r="K132" s="506"/>
      <c r="L132" s="236" t="s">
        <v>235</v>
      </c>
      <c r="M132" s="143" t="s">
        <v>94</v>
      </c>
      <c r="N132" s="237" t="s">
        <v>66</v>
      </c>
      <c r="O132" s="237" t="s">
        <v>95</v>
      </c>
      <c r="P132" s="237" t="s">
        <v>96</v>
      </c>
      <c r="Q132" s="120"/>
      <c r="R132" s="239" t="s">
        <v>68</v>
      </c>
      <c r="S132" s="238" t="s">
        <v>97</v>
      </c>
      <c r="T132" s="238" t="s">
        <v>70</v>
      </c>
      <c r="U132" s="119"/>
      <c r="V132" s="239" t="s">
        <v>68</v>
      </c>
      <c r="W132" s="409"/>
      <c r="X132" s="239" t="s">
        <v>68</v>
      </c>
      <c r="Y132" s="120"/>
      <c r="Z132" s="238" t="s">
        <v>97</v>
      </c>
      <c r="AA132" s="238" t="s">
        <v>70</v>
      </c>
      <c r="AB132" s="238" t="s">
        <v>97</v>
      </c>
      <c r="AC132" s="238" t="s">
        <v>70</v>
      </c>
      <c r="AD132" s="118"/>
    </row>
    <row r="133" spans="1:30" x14ac:dyDescent="0.2">
      <c r="B133" s="507"/>
      <c r="C133" s="508"/>
      <c r="D133" s="508"/>
      <c r="E133" s="508"/>
      <c r="F133" s="508"/>
      <c r="G133" s="508"/>
      <c r="H133" s="508"/>
      <c r="I133" s="508"/>
      <c r="J133" s="508"/>
      <c r="K133" s="509"/>
      <c r="L133" s="429" t="s">
        <v>120</v>
      </c>
      <c r="M133" s="257" t="str">
        <f>IF(LEN($C$5)&lt;=1,
    "",
    IF(
        OR($C$5="Overige (zorg-)instellingen",$C$5="Onderneming"),
        IF(Basisgegevens!$C$5="Ja",
            IFERROR(
                INDEX(Hulpsheets!$AO$3:$AR$18,
                    MATCH($C$9,Hulpsheets!$AN$3:$AN$18,0),
                    MATCH($C$6,Hulpsheets!$AO$3:$AR$3,0)
                ),
                ""
            ),
            IFERROR(
                INDEX(Hulpsheets!$AH$3:$AK$18,
                    MATCH($C$9,Hulpsheets!$AG$3:$AG$18,0),
                    MATCH($C$6,Hulpsheets!$AH$3:$AK$3,0)
                ),
                ""
            )
        ),
        IF($L133="Niet-economische activiteit",
            100%,
            IF(Basisgegevens!$C$5="Ja",
                IFERROR(
                    INDEX(Hulpsheets!$AO$3:$AR$18,
                        MATCH($C$9,Hulpsheets!$AN$3:$AN$18,0),
                        MATCH($C$6,Hulpsheets!$AO$3:$AR$3,0)
                    ),
                    ""
                ),
                IFERROR(
                    INDEX(Hulpsheets!$AH$3:$AK$18,
                        MATCH($C$9,Hulpsheets!$AG$3:$AG$18,0),
                        MATCH($C$6,Hulpsheets!$AH$3:$AK$3,0)
                    ),
                    ""
                )
            )
        )
    )
)</f>
        <v/>
      </c>
      <c r="N133" s="398"/>
      <c r="O133" s="394" t="str">
        <f t="shared" ref="O133:O157" si="40">IFERROR(N133*M133,"")</f>
        <v/>
      </c>
      <c r="P133" s="85" t="str">
        <f t="shared" ref="P133:P157" si="41">IFERROR(N133-O133,"")</f>
        <v/>
      </c>
      <c r="R133" s="404"/>
      <c r="S133" s="403" t="str">
        <f>IFERROR($R133*(1-$M133),"")</f>
        <v/>
      </c>
      <c r="T133" s="130" t="str">
        <f t="shared" ref="T133:T157" si="42">IFERROR(R133-S133,"")</f>
        <v/>
      </c>
      <c r="U133" s="80"/>
      <c r="V133" s="404"/>
      <c r="W133" s="70"/>
      <c r="X133" s="404"/>
      <c r="Z133" s="403" t="str">
        <f>IFERROR($V133*(1-$M133),"")</f>
        <v/>
      </c>
      <c r="AA133" s="130" t="str">
        <f t="shared" ref="AA133:AA157" si="43">IFERROR(V133-Z133,"")</f>
        <v/>
      </c>
      <c r="AB133" s="403" t="str">
        <f t="shared" ref="AB133:AB157" si="44">IFERROR($X133*(1-$M133),"")</f>
        <v/>
      </c>
      <c r="AC133" s="130" t="str">
        <f t="shared" ref="AC133:AC157" si="45">IFERROR(X133-AB133,"")</f>
        <v/>
      </c>
      <c r="AD133" s="461"/>
    </row>
    <row r="134" spans="1:30" x14ac:dyDescent="0.2">
      <c r="B134" s="500"/>
      <c r="C134" s="501"/>
      <c r="D134" s="501"/>
      <c r="E134" s="501"/>
      <c r="F134" s="501"/>
      <c r="G134" s="501"/>
      <c r="H134" s="501"/>
      <c r="I134" s="501"/>
      <c r="J134" s="501"/>
      <c r="K134" s="502"/>
      <c r="L134" s="429" t="s">
        <v>120</v>
      </c>
      <c r="M134" s="257" t="str">
        <f>IF(LEN($C$5)&lt;=1,
    "",
    IF(
        OR($C$5="Overige (zorg-)instellingen",$C$5="Onderneming"),
        IF(Basisgegevens!$C$5="Ja",
            IFERROR(
                INDEX(Hulpsheets!$AO$3:$AR$18,
                    MATCH($C$9,Hulpsheets!$AN$3:$AN$18,0),
                    MATCH($C$6,Hulpsheets!$AO$3:$AR$3,0)
                ),
                ""
            ),
            IFERROR(
                INDEX(Hulpsheets!$AH$3:$AK$18,
                    MATCH($C$9,Hulpsheets!$AG$3:$AG$18,0),
                    MATCH($C$6,Hulpsheets!$AH$3:$AK$3,0)
                ),
                ""
            )
        ),
        IF($L134="Niet-economische activiteit",
            100%,
            IF(Basisgegevens!$C$5="Ja",
                IFERROR(
                    INDEX(Hulpsheets!$AO$3:$AR$18,
                        MATCH($C$9,Hulpsheets!$AN$3:$AN$18,0),
                        MATCH($C$6,Hulpsheets!$AO$3:$AR$3,0)
                    ),
                    ""
                ),
                IFERROR(
                    INDEX(Hulpsheets!$AH$3:$AK$18,
                        MATCH($C$9,Hulpsheets!$AG$3:$AG$18,0),
                        MATCH($C$6,Hulpsheets!$AH$3:$AK$3,0)
                    ),
                    ""
                )
            )
        )
    )
)</f>
        <v/>
      </c>
      <c r="N134" s="399"/>
      <c r="O134" s="395" t="str">
        <f t="shared" si="40"/>
        <v/>
      </c>
      <c r="P134" s="86" t="str">
        <f t="shared" si="41"/>
        <v/>
      </c>
      <c r="R134" s="404"/>
      <c r="S134" s="403" t="str">
        <f t="shared" ref="S134:S157" si="46">IFERROR($R134*(1-$M134),"")</f>
        <v/>
      </c>
      <c r="T134" s="130" t="str">
        <f t="shared" si="42"/>
        <v/>
      </c>
      <c r="U134" s="70"/>
      <c r="V134" s="404"/>
      <c r="W134" s="70"/>
      <c r="X134" s="404"/>
      <c r="Z134" s="403" t="str">
        <f t="shared" ref="Z134:Z157" si="47">IFERROR($V134*(1-$M134),"")</f>
        <v/>
      </c>
      <c r="AA134" s="130" t="str">
        <f t="shared" si="43"/>
        <v/>
      </c>
      <c r="AB134" s="403" t="str">
        <f t="shared" si="44"/>
        <v/>
      </c>
      <c r="AC134" s="130" t="str">
        <f t="shared" si="45"/>
        <v/>
      </c>
      <c r="AD134" s="461"/>
    </row>
    <row r="135" spans="1:30" x14ac:dyDescent="0.2">
      <c r="B135" s="500"/>
      <c r="C135" s="501"/>
      <c r="D135" s="501"/>
      <c r="E135" s="501"/>
      <c r="F135" s="501"/>
      <c r="G135" s="501"/>
      <c r="H135" s="501"/>
      <c r="I135" s="501"/>
      <c r="J135" s="501"/>
      <c r="K135" s="502"/>
      <c r="L135" s="429" t="s">
        <v>120</v>
      </c>
      <c r="M135" s="257" t="str">
        <f>IF(LEN($C$5)&lt;=1,
    "",
    IF(
        OR($C$5="Overige (zorg-)instellingen",$C$5="Onderneming"),
        IF(Basisgegevens!$C$5="Ja",
            IFERROR(
                INDEX(Hulpsheets!$AO$3:$AR$18,
                    MATCH($C$9,Hulpsheets!$AN$3:$AN$18,0),
                    MATCH($C$6,Hulpsheets!$AO$3:$AR$3,0)
                ),
                ""
            ),
            IFERROR(
                INDEX(Hulpsheets!$AH$3:$AK$18,
                    MATCH($C$9,Hulpsheets!$AG$3:$AG$18,0),
                    MATCH($C$6,Hulpsheets!$AH$3:$AK$3,0)
                ),
                ""
            )
        ),
        IF($L135="Niet-economische activiteit",
            100%,
            IF(Basisgegevens!$C$5="Ja",
                IFERROR(
                    INDEX(Hulpsheets!$AO$3:$AR$18,
                        MATCH($C$9,Hulpsheets!$AN$3:$AN$18,0),
                        MATCH($C$6,Hulpsheets!$AO$3:$AR$3,0)
                    ),
                    ""
                ),
                IFERROR(
                    INDEX(Hulpsheets!$AH$3:$AK$18,
                        MATCH($C$9,Hulpsheets!$AG$3:$AG$18,0),
                        MATCH($C$6,Hulpsheets!$AH$3:$AK$3,0)
                    ),
                    ""
                )
            )
        )
    )
)</f>
        <v/>
      </c>
      <c r="N135" s="399"/>
      <c r="O135" s="395" t="str">
        <f t="shared" si="40"/>
        <v/>
      </c>
      <c r="P135" s="86" t="str">
        <f t="shared" si="41"/>
        <v/>
      </c>
      <c r="R135" s="404"/>
      <c r="S135" s="403" t="str">
        <f t="shared" si="46"/>
        <v/>
      </c>
      <c r="T135" s="130" t="str">
        <f t="shared" si="42"/>
        <v/>
      </c>
      <c r="U135" s="70"/>
      <c r="V135" s="404"/>
      <c r="W135" s="70"/>
      <c r="X135" s="404"/>
      <c r="Z135" s="403" t="str">
        <f t="shared" si="47"/>
        <v/>
      </c>
      <c r="AA135" s="130" t="str">
        <f t="shared" si="43"/>
        <v/>
      </c>
      <c r="AB135" s="403" t="str">
        <f t="shared" si="44"/>
        <v/>
      </c>
      <c r="AC135" s="130" t="str">
        <f t="shared" si="45"/>
        <v/>
      </c>
      <c r="AD135" s="461"/>
    </row>
    <row r="136" spans="1:30" x14ac:dyDescent="0.2">
      <c r="B136" s="500"/>
      <c r="C136" s="501"/>
      <c r="D136" s="501"/>
      <c r="E136" s="501"/>
      <c r="F136" s="501"/>
      <c r="G136" s="501"/>
      <c r="H136" s="501"/>
      <c r="I136" s="501"/>
      <c r="J136" s="501"/>
      <c r="K136" s="502"/>
      <c r="L136" s="429" t="s">
        <v>120</v>
      </c>
      <c r="M136" s="257" t="str">
        <f>IF(LEN($C$5)&lt;=1,
    "",
    IF(
        OR($C$5="Overige (zorg-)instellingen",$C$5="Onderneming"),
        IF(Basisgegevens!$C$5="Ja",
            IFERROR(
                INDEX(Hulpsheets!$AO$3:$AR$18,
                    MATCH($C$9,Hulpsheets!$AN$3:$AN$18,0),
                    MATCH($C$6,Hulpsheets!$AO$3:$AR$3,0)
                ),
                ""
            ),
            IFERROR(
                INDEX(Hulpsheets!$AH$3:$AK$18,
                    MATCH($C$9,Hulpsheets!$AG$3:$AG$18,0),
                    MATCH($C$6,Hulpsheets!$AH$3:$AK$3,0)
                ),
                ""
            )
        ),
        IF($L136="Niet-economische activiteit",
            100%,
            IF(Basisgegevens!$C$5="Ja",
                IFERROR(
                    INDEX(Hulpsheets!$AO$3:$AR$18,
                        MATCH($C$9,Hulpsheets!$AN$3:$AN$18,0),
                        MATCH($C$6,Hulpsheets!$AO$3:$AR$3,0)
                    ),
                    ""
                ),
                IFERROR(
                    INDEX(Hulpsheets!$AH$3:$AK$18,
                        MATCH($C$9,Hulpsheets!$AG$3:$AG$18,0),
                        MATCH($C$6,Hulpsheets!$AH$3:$AK$3,0)
                    ),
                    ""
                )
            )
        )
    )
)</f>
        <v/>
      </c>
      <c r="N136" s="399"/>
      <c r="O136" s="395" t="str">
        <f t="shared" si="40"/>
        <v/>
      </c>
      <c r="P136" s="86" t="str">
        <f t="shared" si="41"/>
        <v/>
      </c>
      <c r="R136" s="404"/>
      <c r="S136" s="403" t="str">
        <f t="shared" si="46"/>
        <v/>
      </c>
      <c r="T136" s="130" t="str">
        <f t="shared" si="42"/>
        <v/>
      </c>
      <c r="U136" s="70"/>
      <c r="V136" s="404"/>
      <c r="W136" s="70"/>
      <c r="X136" s="404"/>
      <c r="Z136" s="403" t="str">
        <f t="shared" si="47"/>
        <v/>
      </c>
      <c r="AA136" s="130" t="str">
        <f t="shared" si="43"/>
        <v/>
      </c>
      <c r="AB136" s="403" t="str">
        <f t="shared" si="44"/>
        <v/>
      </c>
      <c r="AC136" s="130" t="str">
        <f t="shared" si="45"/>
        <v/>
      </c>
      <c r="AD136" s="461"/>
    </row>
    <row r="137" spans="1:30" x14ac:dyDescent="0.2">
      <c r="B137" s="500"/>
      <c r="C137" s="501"/>
      <c r="D137" s="501"/>
      <c r="E137" s="501"/>
      <c r="F137" s="501"/>
      <c r="G137" s="501"/>
      <c r="H137" s="501"/>
      <c r="I137" s="501"/>
      <c r="J137" s="501"/>
      <c r="K137" s="502"/>
      <c r="L137" s="429" t="s">
        <v>120</v>
      </c>
      <c r="M137" s="257" t="str">
        <f>IF(LEN($C$5)&lt;=1,
    "",
    IF(
        OR($C$5="Overige (zorg-)instellingen",$C$5="Onderneming"),
        IF(Basisgegevens!$C$5="Ja",
            IFERROR(
                INDEX(Hulpsheets!$AO$3:$AR$18,
                    MATCH($C$9,Hulpsheets!$AN$3:$AN$18,0),
                    MATCH($C$6,Hulpsheets!$AO$3:$AR$3,0)
                ),
                ""
            ),
            IFERROR(
                INDEX(Hulpsheets!$AH$3:$AK$18,
                    MATCH($C$9,Hulpsheets!$AG$3:$AG$18,0),
                    MATCH($C$6,Hulpsheets!$AH$3:$AK$3,0)
                ),
                ""
            )
        ),
        IF($L137="Niet-economische activiteit",
            100%,
            IF(Basisgegevens!$C$5="Ja",
                IFERROR(
                    INDEX(Hulpsheets!$AO$3:$AR$18,
                        MATCH($C$9,Hulpsheets!$AN$3:$AN$18,0),
                        MATCH($C$6,Hulpsheets!$AO$3:$AR$3,0)
                    ),
                    ""
                ),
                IFERROR(
                    INDEX(Hulpsheets!$AH$3:$AK$18,
                        MATCH($C$9,Hulpsheets!$AG$3:$AG$18,0),
                        MATCH($C$6,Hulpsheets!$AH$3:$AK$3,0)
                    ),
                    ""
                )
            )
        )
    )
)</f>
        <v/>
      </c>
      <c r="N137" s="399"/>
      <c r="O137" s="395" t="str">
        <f t="shared" si="40"/>
        <v/>
      </c>
      <c r="P137" s="86" t="str">
        <f t="shared" si="41"/>
        <v/>
      </c>
      <c r="R137" s="404"/>
      <c r="S137" s="403" t="str">
        <f t="shared" si="46"/>
        <v/>
      </c>
      <c r="T137" s="130" t="str">
        <f t="shared" si="42"/>
        <v/>
      </c>
      <c r="U137" s="70"/>
      <c r="V137" s="404"/>
      <c r="W137" s="70"/>
      <c r="X137" s="404"/>
      <c r="Z137" s="403" t="str">
        <f t="shared" si="47"/>
        <v/>
      </c>
      <c r="AA137" s="130" t="str">
        <f t="shared" si="43"/>
        <v/>
      </c>
      <c r="AB137" s="403" t="str">
        <f t="shared" si="44"/>
        <v/>
      </c>
      <c r="AC137" s="130" t="str">
        <f t="shared" si="45"/>
        <v/>
      </c>
      <c r="AD137" s="461"/>
    </row>
    <row r="138" spans="1:30" x14ac:dyDescent="0.2">
      <c r="B138" s="500"/>
      <c r="C138" s="501"/>
      <c r="D138" s="501"/>
      <c r="E138" s="501"/>
      <c r="F138" s="501"/>
      <c r="G138" s="501"/>
      <c r="H138" s="501"/>
      <c r="I138" s="501"/>
      <c r="J138" s="501"/>
      <c r="K138" s="502"/>
      <c r="L138" s="429" t="s">
        <v>120</v>
      </c>
      <c r="M138" s="257" t="str">
        <f>IF(LEN($C$5)&lt;=1,
    "",
    IF(
        OR($C$5="Overige (zorg-)instellingen",$C$5="Onderneming"),
        IF(Basisgegevens!$C$5="Ja",
            IFERROR(
                INDEX(Hulpsheets!$AO$3:$AR$18,
                    MATCH($C$9,Hulpsheets!$AN$3:$AN$18,0),
                    MATCH($C$6,Hulpsheets!$AO$3:$AR$3,0)
                ),
                ""
            ),
            IFERROR(
                INDEX(Hulpsheets!$AH$3:$AK$18,
                    MATCH($C$9,Hulpsheets!$AG$3:$AG$18,0),
                    MATCH($C$6,Hulpsheets!$AH$3:$AK$3,0)
                ),
                ""
            )
        ),
        IF($L138="Niet-economische activiteit",
            100%,
            IF(Basisgegevens!$C$5="Ja",
                IFERROR(
                    INDEX(Hulpsheets!$AO$3:$AR$18,
                        MATCH($C$9,Hulpsheets!$AN$3:$AN$18,0),
                        MATCH($C$6,Hulpsheets!$AO$3:$AR$3,0)
                    ),
                    ""
                ),
                IFERROR(
                    INDEX(Hulpsheets!$AH$3:$AK$18,
                        MATCH($C$9,Hulpsheets!$AG$3:$AG$18,0),
                        MATCH($C$6,Hulpsheets!$AH$3:$AK$3,0)
                    ),
                    ""
                )
            )
        )
    )
)</f>
        <v/>
      </c>
      <c r="N138" s="399"/>
      <c r="O138" s="395" t="str">
        <f t="shared" si="40"/>
        <v/>
      </c>
      <c r="P138" s="86" t="str">
        <f t="shared" si="41"/>
        <v/>
      </c>
      <c r="R138" s="404"/>
      <c r="S138" s="403" t="str">
        <f t="shared" si="46"/>
        <v/>
      </c>
      <c r="T138" s="130" t="str">
        <f t="shared" si="42"/>
        <v/>
      </c>
      <c r="U138" s="70"/>
      <c r="V138" s="404"/>
      <c r="W138" s="70"/>
      <c r="X138" s="404"/>
      <c r="Z138" s="403" t="str">
        <f t="shared" si="47"/>
        <v/>
      </c>
      <c r="AA138" s="130" t="str">
        <f t="shared" si="43"/>
        <v/>
      </c>
      <c r="AB138" s="403" t="str">
        <f t="shared" si="44"/>
        <v/>
      </c>
      <c r="AC138" s="130" t="str">
        <f t="shared" si="45"/>
        <v/>
      </c>
      <c r="AD138" s="461"/>
    </row>
    <row r="139" spans="1:30" x14ac:dyDescent="0.2">
      <c r="B139" s="500"/>
      <c r="C139" s="501"/>
      <c r="D139" s="501"/>
      <c r="E139" s="501"/>
      <c r="F139" s="501"/>
      <c r="G139" s="501"/>
      <c r="H139" s="501"/>
      <c r="I139" s="501"/>
      <c r="J139" s="501"/>
      <c r="K139" s="502"/>
      <c r="L139" s="429" t="s">
        <v>120</v>
      </c>
      <c r="M139" s="257" t="str">
        <f>IF(LEN($C$5)&lt;=1,
    "",
    IF(
        OR($C$5="Overige (zorg-)instellingen",$C$5="Onderneming"),
        IF(Basisgegevens!$C$5="Ja",
            IFERROR(
                INDEX(Hulpsheets!$AO$3:$AR$18,
                    MATCH($C$9,Hulpsheets!$AN$3:$AN$18,0),
                    MATCH($C$6,Hulpsheets!$AO$3:$AR$3,0)
                ),
                ""
            ),
            IFERROR(
                INDEX(Hulpsheets!$AH$3:$AK$18,
                    MATCH($C$9,Hulpsheets!$AG$3:$AG$18,0),
                    MATCH($C$6,Hulpsheets!$AH$3:$AK$3,0)
                ),
                ""
            )
        ),
        IF($L139="Niet-economische activiteit",
            100%,
            IF(Basisgegevens!$C$5="Ja",
                IFERROR(
                    INDEX(Hulpsheets!$AO$3:$AR$18,
                        MATCH($C$9,Hulpsheets!$AN$3:$AN$18,0),
                        MATCH($C$6,Hulpsheets!$AO$3:$AR$3,0)
                    ),
                    ""
                ),
                IFERROR(
                    INDEX(Hulpsheets!$AH$3:$AK$18,
                        MATCH($C$9,Hulpsheets!$AG$3:$AG$18,0),
                        MATCH($C$6,Hulpsheets!$AH$3:$AK$3,0)
                    ),
                    ""
                )
            )
        )
    )
)</f>
        <v/>
      </c>
      <c r="N139" s="399"/>
      <c r="O139" s="395" t="str">
        <f t="shared" si="40"/>
        <v/>
      </c>
      <c r="P139" s="86" t="str">
        <f t="shared" si="41"/>
        <v/>
      </c>
      <c r="R139" s="404"/>
      <c r="S139" s="403" t="str">
        <f t="shared" si="46"/>
        <v/>
      </c>
      <c r="T139" s="130" t="str">
        <f t="shared" si="42"/>
        <v/>
      </c>
      <c r="U139" s="70"/>
      <c r="V139" s="404"/>
      <c r="W139" s="70"/>
      <c r="X139" s="404"/>
      <c r="Z139" s="403" t="str">
        <f t="shared" si="47"/>
        <v/>
      </c>
      <c r="AA139" s="130" t="str">
        <f t="shared" si="43"/>
        <v/>
      </c>
      <c r="AB139" s="403" t="str">
        <f t="shared" si="44"/>
        <v/>
      </c>
      <c r="AC139" s="130" t="str">
        <f t="shared" si="45"/>
        <v/>
      </c>
      <c r="AD139" s="461"/>
    </row>
    <row r="140" spans="1:30" x14ac:dyDescent="0.2">
      <c r="B140" s="500"/>
      <c r="C140" s="501"/>
      <c r="D140" s="501"/>
      <c r="E140" s="501"/>
      <c r="F140" s="501"/>
      <c r="G140" s="501"/>
      <c r="H140" s="501"/>
      <c r="I140" s="501"/>
      <c r="J140" s="501"/>
      <c r="K140" s="502"/>
      <c r="L140" s="429" t="s">
        <v>120</v>
      </c>
      <c r="M140" s="257" t="str">
        <f>IF(LEN($C$5)&lt;=1,
    "",
    IF(
        OR($C$5="Overige (zorg-)instellingen",$C$5="Onderneming"),
        IF(Basisgegevens!$C$5="Ja",
            IFERROR(
                INDEX(Hulpsheets!$AO$3:$AR$18,
                    MATCH($C$9,Hulpsheets!$AN$3:$AN$18,0),
                    MATCH($C$6,Hulpsheets!$AO$3:$AR$3,0)
                ),
                ""
            ),
            IFERROR(
                INDEX(Hulpsheets!$AH$3:$AK$18,
                    MATCH($C$9,Hulpsheets!$AG$3:$AG$18,0),
                    MATCH($C$6,Hulpsheets!$AH$3:$AK$3,0)
                ),
                ""
            )
        ),
        IF($L140="Niet-economische activiteit",
            100%,
            IF(Basisgegevens!$C$5="Ja",
                IFERROR(
                    INDEX(Hulpsheets!$AO$3:$AR$18,
                        MATCH($C$9,Hulpsheets!$AN$3:$AN$18,0),
                        MATCH($C$6,Hulpsheets!$AO$3:$AR$3,0)
                    ),
                    ""
                ),
                IFERROR(
                    INDEX(Hulpsheets!$AH$3:$AK$18,
                        MATCH($C$9,Hulpsheets!$AG$3:$AG$18,0),
                        MATCH($C$6,Hulpsheets!$AH$3:$AK$3,0)
                    ),
                    ""
                )
            )
        )
    )
)</f>
        <v/>
      </c>
      <c r="N140" s="399"/>
      <c r="O140" s="395" t="str">
        <f t="shared" si="40"/>
        <v/>
      </c>
      <c r="P140" s="86" t="str">
        <f t="shared" si="41"/>
        <v/>
      </c>
      <c r="R140" s="404"/>
      <c r="S140" s="403" t="str">
        <f t="shared" si="46"/>
        <v/>
      </c>
      <c r="T140" s="130" t="str">
        <f t="shared" si="42"/>
        <v/>
      </c>
      <c r="U140" s="70"/>
      <c r="V140" s="404"/>
      <c r="W140" s="70"/>
      <c r="X140" s="404"/>
      <c r="Z140" s="403" t="str">
        <f t="shared" si="47"/>
        <v/>
      </c>
      <c r="AA140" s="130" t="str">
        <f t="shared" si="43"/>
        <v/>
      </c>
      <c r="AB140" s="403" t="str">
        <f t="shared" si="44"/>
        <v/>
      </c>
      <c r="AC140" s="130" t="str">
        <f t="shared" si="45"/>
        <v/>
      </c>
      <c r="AD140" s="461"/>
    </row>
    <row r="141" spans="1:30" x14ac:dyDescent="0.2">
      <c r="B141" s="500"/>
      <c r="C141" s="501"/>
      <c r="D141" s="501"/>
      <c r="E141" s="501"/>
      <c r="F141" s="501"/>
      <c r="G141" s="501"/>
      <c r="H141" s="501"/>
      <c r="I141" s="501"/>
      <c r="J141" s="501"/>
      <c r="K141" s="502"/>
      <c r="L141" s="429" t="s">
        <v>120</v>
      </c>
      <c r="M141" s="257" t="str">
        <f>IF(LEN($C$5)&lt;=1,
    "",
    IF(
        OR($C$5="Overige (zorg-)instellingen",$C$5="Onderneming"),
        IF(Basisgegevens!$C$5="Ja",
            IFERROR(
                INDEX(Hulpsheets!$AO$3:$AR$18,
                    MATCH($C$9,Hulpsheets!$AN$3:$AN$18,0),
                    MATCH($C$6,Hulpsheets!$AO$3:$AR$3,0)
                ),
                ""
            ),
            IFERROR(
                INDEX(Hulpsheets!$AH$3:$AK$18,
                    MATCH($C$9,Hulpsheets!$AG$3:$AG$18,0),
                    MATCH($C$6,Hulpsheets!$AH$3:$AK$3,0)
                ),
                ""
            )
        ),
        IF($L141="Niet-economische activiteit",
            100%,
            IF(Basisgegevens!$C$5="Ja",
                IFERROR(
                    INDEX(Hulpsheets!$AO$3:$AR$18,
                        MATCH($C$9,Hulpsheets!$AN$3:$AN$18,0),
                        MATCH($C$6,Hulpsheets!$AO$3:$AR$3,0)
                    ),
                    ""
                ),
                IFERROR(
                    INDEX(Hulpsheets!$AH$3:$AK$18,
                        MATCH($C$9,Hulpsheets!$AG$3:$AG$18,0),
                        MATCH($C$6,Hulpsheets!$AH$3:$AK$3,0)
                    ),
                    ""
                )
            )
        )
    )
)</f>
        <v/>
      </c>
      <c r="N141" s="399"/>
      <c r="O141" s="395" t="str">
        <f t="shared" si="40"/>
        <v/>
      </c>
      <c r="P141" s="86" t="str">
        <f t="shared" si="41"/>
        <v/>
      </c>
      <c r="R141" s="404"/>
      <c r="S141" s="403" t="str">
        <f t="shared" si="46"/>
        <v/>
      </c>
      <c r="T141" s="130" t="str">
        <f t="shared" si="42"/>
        <v/>
      </c>
      <c r="U141" s="70"/>
      <c r="V141" s="404"/>
      <c r="W141" s="70"/>
      <c r="X141" s="404"/>
      <c r="Z141" s="403" t="str">
        <f t="shared" si="47"/>
        <v/>
      </c>
      <c r="AA141" s="130" t="str">
        <f t="shared" si="43"/>
        <v/>
      </c>
      <c r="AB141" s="403" t="str">
        <f t="shared" si="44"/>
        <v/>
      </c>
      <c r="AC141" s="130" t="str">
        <f t="shared" si="45"/>
        <v/>
      </c>
      <c r="AD141" s="461"/>
    </row>
    <row r="142" spans="1:30" x14ac:dyDescent="0.2">
      <c r="B142" s="500"/>
      <c r="C142" s="501"/>
      <c r="D142" s="501"/>
      <c r="E142" s="501"/>
      <c r="F142" s="501"/>
      <c r="G142" s="501"/>
      <c r="H142" s="501"/>
      <c r="I142" s="501"/>
      <c r="J142" s="501"/>
      <c r="K142" s="502"/>
      <c r="L142" s="429" t="s">
        <v>120</v>
      </c>
      <c r="M142" s="257" t="str">
        <f>IF(LEN($C$5)&lt;=1,
    "",
    IF(
        OR($C$5="Overige (zorg-)instellingen",$C$5="Onderneming"),
        IF(Basisgegevens!$C$5="Ja",
            IFERROR(
                INDEX(Hulpsheets!$AO$3:$AR$18,
                    MATCH($C$9,Hulpsheets!$AN$3:$AN$18,0),
                    MATCH($C$6,Hulpsheets!$AO$3:$AR$3,0)
                ),
                ""
            ),
            IFERROR(
                INDEX(Hulpsheets!$AH$3:$AK$18,
                    MATCH($C$9,Hulpsheets!$AG$3:$AG$18,0),
                    MATCH($C$6,Hulpsheets!$AH$3:$AK$3,0)
                ),
                ""
            )
        ),
        IF($L142="Niet-economische activiteit",
            100%,
            IF(Basisgegevens!$C$5="Ja",
                IFERROR(
                    INDEX(Hulpsheets!$AO$3:$AR$18,
                        MATCH($C$9,Hulpsheets!$AN$3:$AN$18,0),
                        MATCH($C$6,Hulpsheets!$AO$3:$AR$3,0)
                    ),
                    ""
                ),
                IFERROR(
                    INDEX(Hulpsheets!$AH$3:$AK$18,
                        MATCH($C$9,Hulpsheets!$AG$3:$AG$18,0),
                        MATCH($C$6,Hulpsheets!$AH$3:$AK$3,0)
                    ),
                    ""
                )
            )
        )
    )
)</f>
        <v/>
      </c>
      <c r="N142" s="399"/>
      <c r="O142" s="395" t="str">
        <f t="shared" si="40"/>
        <v/>
      </c>
      <c r="P142" s="86" t="str">
        <f t="shared" si="41"/>
        <v/>
      </c>
      <c r="R142" s="404"/>
      <c r="S142" s="403" t="str">
        <f t="shared" si="46"/>
        <v/>
      </c>
      <c r="T142" s="130" t="str">
        <f t="shared" si="42"/>
        <v/>
      </c>
      <c r="U142" s="70"/>
      <c r="V142" s="404"/>
      <c r="W142" s="70"/>
      <c r="X142" s="404"/>
      <c r="Z142" s="403" t="str">
        <f t="shared" si="47"/>
        <v/>
      </c>
      <c r="AA142" s="130" t="str">
        <f t="shared" si="43"/>
        <v/>
      </c>
      <c r="AB142" s="403" t="str">
        <f t="shared" si="44"/>
        <v/>
      </c>
      <c r="AC142" s="130" t="str">
        <f t="shared" si="45"/>
        <v/>
      </c>
      <c r="AD142" s="461"/>
    </row>
    <row r="143" spans="1:30" x14ac:dyDescent="0.2">
      <c r="B143" s="500"/>
      <c r="C143" s="501"/>
      <c r="D143" s="501"/>
      <c r="E143" s="501"/>
      <c r="F143" s="501"/>
      <c r="G143" s="501"/>
      <c r="H143" s="501"/>
      <c r="I143" s="501"/>
      <c r="J143" s="501"/>
      <c r="K143" s="502"/>
      <c r="L143" s="429" t="s">
        <v>120</v>
      </c>
      <c r="M143" s="257" t="str">
        <f>IF(LEN($C$5)&lt;=1,
    "",
    IF(
        OR($C$5="Overige (zorg-)instellingen",$C$5="Onderneming"),
        IF(Basisgegevens!$C$5="Ja",
            IFERROR(
                INDEX(Hulpsheets!$AO$3:$AR$18,
                    MATCH($C$9,Hulpsheets!$AN$3:$AN$18,0),
                    MATCH($C$6,Hulpsheets!$AO$3:$AR$3,0)
                ),
                ""
            ),
            IFERROR(
                INDEX(Hulpsheets!$AH$3:$AK$18,
                    MATCH($C$9,Hulpsheets!$AG$3:$AG$18,0),
                    MATCH($C$6,Hulpsheets!$AH$3:$AK$3,0)
                ),
                ""
            )
        ),
        IF($L143="Niet-economische activiteit",
            100%,
            IF(Basisgegevens!$C$5="Ja",
                IFERROR(
                    INDEX(Hulpsheets!$AO$3:$AR$18,
                        MATCH($C$9,Hulpsheets!$AN$3:$AN$18,0),
                        MATCH($C$6,Hulpsheets!$AO$3:$AR$3,0)
                    ),
                    ""
                ),
                IFERROR(
                    INDEX(Hulpsheets!$AH$3:$AK$18,
                        MATCH($C$9,Hulpsheets!$AG$3:$AG$18,0),
                        MATCH($C$6,Hulpsheets!$AH$3:$AK$3,0)
                    ),
                    ""
                )
            )
        )
    )
)</f>
        <v/>
      </c>
      <c r="N143" s="399"/>
      <c r="O143" s="395" t="str">
        <f t="shared" si="40"/>
        <v/>
      </c>
      <c r="P143" s="86" t="str">
        <f t="shared" si="41"/>
        <v/>
      </c>
      <c r="R143" s="404"/>
      <c r="S143" s="403" t="str">
        <f t="shared" si="46"/>
        <v/>
      </c>
      <c r="T143" s="130" t="str">
        <f t="shared" si="42"/>
        <v/>
      </c>
      <c r="U143" s="70"/>
      <c r="V143" s="404"/>
      <c r="W143" s="70"/>
      <c r="X143" s="404"/>
      <c r="Z143" s="403" t="str">
        <f t="shared" si="47"/>
        <v/>
      </c>
      <c r="AA143" s="130" t="str">
        <f t="shared" si="43"/>
        <v/>
      </c>
      <c r="AB143" s="403" t="str">
        <f t="shared" si="44"/>
        <v/>
      </c>
      <c r="AC143" s="130" t="str">
        <f t="shared" si="45"/>
        <v/>
      </c>
      <c r="AD143" s="461"/>
    </row>
    <row r="144" spans="1:30" x14ac:dyDescent="0.2">
      <c r="B144" s="500"/>
      <c r="C144" s="501"/>
      <c r="D144" s="501"/>
      <c r="E144" s="501"/>
      <c r="F144" s="501"/>
      <c r="G144" s="501"/>
      <c r="H144" s="501"/>
      <c r="I144" s="501"/>
      <c r="J144" s="501"/>
      <c r="K144" s="502"/>
      <c r="L144" s="429" t="s">
        <v>120</v>
      </c>
      <c r="M144" s="257" t="str">
        <f>IF(LEN($C$5)&lt;=1,
    "",
    IF(
        OR($C$5="Overige (zorg-)instellingen",$C$5="Onderneming"),
        IF(Basisgegevens!$C$5="Ja",
            IFERROR(
                INDEX(Hulpsheets!$AO$3:$AR$18,
                    MATCH($C$9,Hulpsheets!$AN$3:$AN$18,0),
                    MATCH($C$6,Hulpsheets!$AO$3:$AR$3,0)
                ),
                ""
            ),
            IFERROR(
                INDEX(Hulpsheets!$AH$3:$AK$18,
                    MATCH($C$9,Hulpsheets!$AG$3:$AG$18,0),
                    MATCH($C$6,Hulpsheets!$AH$3:$AK$3,0)
                ),
                ""
            )
        ),
        IF($L144="Niet-economische activiteit",
            100%,
            IF(Basisgegevens!$C$5="Ja",
                IFERROR(
                    INDEX(Hulpsheets!$AO$3:$AR$18,
                        MATCH($C$9,Hulpsheets!$AN$3:$AN$18,0),
                        MATCH($C$6,Hulpsheets!$AO$3:$AR$3,0)
                    ),
                    ""
                ),
                IFERROR(
                    INDEX(Hulpsheets!$AH$3:$AK$18,
                        MATCH($C$9,Hulpsheets!$AG$3:$AG$18,0),
                        MATCH($C$6,Hulpsheets!$AH$3:$AK$3,0)
                    ),
                    ""
                )
            )
        )
    )
)</f>
        <v/>
      </c>
      <c r="N144" s="399"/>
      <c r="O144" s="395" t="str">
        <f t="shared" si="40"/>
        <v/>
      </c>
      <c r="P144" s="86" t="str">
        <f t="shared" si="41"/>
        <v/>
      </c>
      <c r="R144" s="404"/>
      <c r="S144" s="403" t="str">
        <f t="shared" si="46"/>
        <v/>
      </c>
      <c r="T144" s="130" t="str">
        <f t="shared" si="42"/>
        <v/>
      </c>
      <c r="U144" s="70"/>
      <c r="V144" s="404"/>
      <c r="W144" s="70"/>
      <c r="X144" s="404"/>
      <c r="Z144" s="403" t="str">
        <f t="shared" si="47"/>
        <v/>
      </c>
      <c r="AA144" s="130" t="str">
        <f t="shared" si="43"/>
        <v/>
      </c>
      <c r="AB144" s="403" t="str">
        <f t="shared" si="44"/>
        <v/>
      </c>
      <c r="AC144" s="130" t="str">
        <f t="shared" si="45"/>
        <v/>
      </c>
      <c r="AD144" s="461"/>
    </row>
    <row r="145" spans="2:30" x14ac:dyDescent="0.2">
      <c r="B145" s="500"/>
      <c r="C145" s="501"/>
      <c r="D145" s="501"/>
      <c r="E145" s="501"/>
      <c r="F145" s="501"/>
      <c r="G145" s="501"/>
      <c r="H145" s="501"/>
      <c r="I145" s="501"/>
      <c r="J145" s="501"/>
      <c r="K145" s="502"/>
      <c r="L145" s="429" t="s">
        <v>120</v>
      </c>
      <c r="M145" s="257" t="str">
        <f>IF(LEN($C$5)&lt;=1,
    "",
    IF(
        OR($C$5="Overige (zorg-)instellingen",$C$5="Onderneming"),
        IF(Basisgegevens!$C$5="Ja",
            IFERROR(
                INDEX(Hulpsheets!$AO$3:$AR$18,
                    MATCH($C$9,Hulpsheets!$AN$3:$AN$18,0),
                    MATCH($C$6,Hulpsheets!$AO$3:$AR$3,0)
                ),
                ""
            ),
            IFERROR(
                INDEX(Hulpsheets!$AH$3:$AK$18,
                    MATCH($C$9,Hulpsheets!$AG$3:$AG$18,0),
                    MATCH($C$6,Hulpsheets!$AH$3:$AK$3,0)
                ),
                ""
            )
        ),
        IF($L145="Niet-economische activiteit",
            100%,
            IF(Basisgegevens!$C$5="Ja",
                IFERROR(
                    INDEX(Hulpsheets!$AO$3:$AR$18,
                        MATCH($C$9,Hulpsheets!$AN$3:$AN$18,0),
                        MATCH($C$6,Hulpsheets!$AO$3:$AR$3,0)
                    ),
                    ""
                ),
                IFERROR(
                    INDEX(Hulpsheets!$AH$3:$AK$18,
                        MATCH($C$9,Hulpsheets!$AG$3:$AG$18,0),
                        MATCH($C$6,Hulpsheets!$AH$3:$AK$3,0)
                    ),
                    ""
                )
            )
        )
    )
)</f>
        <v/>
      </c>
      <c r="N145" s="399"/>
      <c r="O145" s="395" t="str">
        <f t="shared" si="40"/>
        <v/>
      </c>
      <c r="P145" s="86" t="str">
        <f t="shared" si="41"/>
        <v/>
      </c>
      <c r="R145" s="404"/>
      <c r="S145" s="403" t="str">
        <f t="shared" si="46"/>
        <v/>
      </c>
      <c r="T145" s="130" t="str">
        <f t="shared" si="42"/>
        <v/>
      </c>
      <c r="U145" s="70"/>
      <c r="V145" s="404"/>
      <c r="W145" s="70"/>
      <c r="X145" s="404"/>
      <c r="Z145" s="403" t="str">
        <f t="shared" si="47"/>
        <v/>
      </c>
      <c r="AA145" s="130" t="str">
        <f t="shared" si="43"/>
        <v/>
      </c>
      <c r="AB145" s="403" t="str">
        <f t="shared" si="44"/>
        <v/>
      </c>
      <c r="AC145" s="130" t="str">
        <f t="shared" si="45"/>
        <v/>
      </c>
      <c r="AD145" s="461"/>
    </row>
    <row r="146" spans="2:30" x14ac:dyDescent="0.2">
      <c r="B146" s="500"/>
      <c r="C146" s="501"/>
      <c r="D146" s="501"/>
      <c r="E146" s="501"/>
      <c r="F146" s="501"/>
      <c r="G146" s="501"/>
      <c r="H146" s="501"/>
      <c r="I146" s="501"/>
      <c r="J146" s="501"/>
      <c r="K146" s="502"/>
      <c r="L146" s="429" t="s">
        <v>120</v>
      </c>
      <c r="M146" s="257" t="str">
        <f>IF(LEN($C$5)&lt;=1,
    "",
    IF(
        OR($C$5="Overige (zorg-)instellingen",$C$5="Onderneming"),
        IF(Basisgegevens!$C$5="Ja",
            IFERROR(
                INDEX(Hulpsheets!$AO$3:$AR$18,
                    MATCH($C$9,Hulpsheets!$AN$3:$AN$18,0),
                    MATCH($C$6,Hulpsheets!$AO$3:$AR$3,0)
                ),
                ""
            ),
            IFERROR(
                INDEX(Hulpsheets!$AH$3:$AK$18,
                    MATCH($C$9,Hulpsheets!$AG$3:$AG$18,0),
                    MATCH($C$6,Hulpsheets!$AH$3:$AK$3,0)
                ),
                ""
            )
        ),
        IF($L146="Niet-economische activiteit",
            100%,
            IF(Basisgegevens!$C$5="Ja",
                IFERROR(
                    INDEX(Hulpsheets!$AO$3:$AR$18,
                        MATCH($C$9,Hulpsheets!$AN$3:$AN$18,0),
                        MATCH($C$6,Hulpsheets!$AO$3:$AR$3,0)
                    ),
                    ""
                ),
                IFERROR(
                    INDEX(Hulpsheets!$AH$3:$AK$18,
                        MATCH($C$9,Hulpsheets!$AG$3:$AG$18,0),
                        MATCH($C$6,Hulpsheets!$AH$3:$AK$3,0)
                    ),
                    ""
                )
            )
        )
    )
)</f>
        <v/>
      </c>
      <c r="N146" s="399"/>
      <c r="O146" s="395" t="str">
        <f t="shared" si="40"/>
        <v/>
      </c>
      <c r="P146" s="86" t="str">
        <f t="shared" si="41"/>
        <v/>
      </c>
      <c r="R146" s="404"/>
      <c r="S146" s="403" t="str">
        <f t="shared" si="46"/>
        <v/>
      </c>
      <c r="T146" s="130" t="str">
        <f t="shared" si="42"/>
        <v/>
      </c>
      <c r="U146" s="70"/>
      <c r="V146" s="404"/>
      <c r="W146" s="70"/>
      <c r="X146" s="404"/>
      <c r="Z146" s="403" t="str">
        <f t="shared" si="47"/>
        <v/>
      </c>
      <c r="AA146" s="130" t="str">
        <f t="shared" si="43"/>
        <v/>
      </c>
      <c r="AB146" s="403" t="str">
        <f t="shared" si="44"/>
        <v/>
      </c>
      <c r="AC146" s="130" t="str">
        <f t="shared" si="45"/>
        <v/>
      </c>
      <c r="AD146" s="461"/>
    </row>
    <row r="147" spans="2:30" ht="13.5" thickBot="1" x14ac:dyDescent="0.25">
      <c r="B147" s="500"/>
      <c r="C147" s="501"/>
      <c r="D147" s="501"/>
      <c r="E147" s="501"/>
      <c r="F147" s="501"/>
      <c r="G147" s="501"/>
      <c r="H147" s="501"/>
      <c r="I147" s="501"/>
      <c r="J147" s="501"/>
      <c r="K147" s="502"/>
      <c r="L147" s="429" t="s">
        <v>120</v>
      </c>
      <c r="M147" s="257" t="str">
        <f>IF(LEN($C$5)&lt;=1,
    "",
    IF(
        OR($C$5="Overige (zorg-)instellingen",$C$5="Onderneming"),
        IF(Basisgegevens!$C$5="Ja",
            IFERROR(
                INDEX(Hulpsheets!$AO$3:$AR$18,
                    MATCH($C$9,Hulpsheets!$AN$3:$AN$18,0),
                    MATCH($C$6,Hulpsheets!$AO$3:$AR$3,0)
                ),
                ""
            ),
            IFERROR(
                INDEX(Hulpsheets!$AH$3:$AK$18,
                    MATCH($C$9,Hulpsheets!$AG$3:$AG$18,0),
                    MATCH($C$6,Hulpsheets!$AH$3:$AK$3,0)
                ),
                ""
            )
        ),
        IF($L147="Niet-economische activiteit",
            100%,
            IF(Basisgegevens!$C$5="Ja",
                IFERROR(
                    INDEX(Hulpsheets!$AO$3:$AR$18,
                        MATCH($C$9,Hulpsheets!$AN$3:$AN$18,0),
                        MATCH($C$6,Hulpsheets!$AO$3:$AR$3,0)
                    ),
                    ""
                ),
                IFERROR(
                    INDEX(Hulpsheets!$AH$3:$AK$18,
                        MATCH($C$9,Hulpsheets!$AG$3:$AG$18,0),
                        MATCH($C$6,Hulpsheets!$AH$3:$AK$3,0)
                    ),
                    ""
                )
            )
        )
    )
)</f>
        <v/>
      </c>
      <c r="N147" s="399"/>
      <c r="O147" s="395" t="str">
        <f t="shared" si="40"/>
        <v/>
      </c>
      <c r="P147" s="86" t="str">
        <f t="shared" si="41"/>
        <v/>
      </c>
      <c r="R147" s="404"/>
      <c r="S147" s="403" t="str">
        <f t="shared" si="46"/>
        <v/>
      </c>
      <c r="T147" s="130" t="str">
        <f t="shared" si="42"/>
        <v/>
      </c>
      <c r="U147" s="70"/>
      <c r="V147" s="404"/>
      <c r="W147" s="70"/>
      <c r="X147" s="404"/>
      <c r="Z147" s="403" t="str">
        <f t="shared" si="47"/>
        <v/>
      </c>
      <c r="AA147" s="130" t="str">
        <f t="shared" si="43"/>
        <v/>
      </c>
      <c r="AB147" s="403" t="str">
        <f t="shared" si="44"/>
        <v/>
      </c>
      <c r="AC147" s="130" t="str">
        <f t="shared" si="45"/>
        <v/>
      </c>
      <c r="AD147" s="461"/>
    </row>
    <row r="148" spans="2:30" ht="13.5" hidden="1" outlineLevel="1" thickBot="1" x14ac:dyDescent="0.25">
      <c r="B148" s="500"/>
      <c r="C148" s="501"/>
      <c r="D148" s="501"/>
      <c r="E148" s="501"/>
      <c r="F148" s="501"/>
      <c r="G148" s="501"/>
      <c r="H148" s="501"/>
      <c r="I148" s="501"/>
      <c r="J148" s="501"/>
      <c r="K148" s="502"/>
      <c r="L148" s="429" t="s">
        <v>120</v>
      </c>
      <c r="M148" s="257" t="str">
        <f>IF(LEN($C$5)&lt;=1,
    "",
    IF(
        OR($C$5="Overige (zorg-)instellingen",$C$5="Onderneming"),
        IF(Basisgegevens!$C$5="Ja",
            IFERROR(
                INDEX(Hulpsheets!$AO$3:$AR$18,
                    MATCH($C$9,Hulpsheets!$AN$3:$AN$18,0),
                    MATCH($C$6,Hulpsheets!$AO$3:$AR$3,0)
                ),
                ""
            ),
            IFERROR(
                INDEX(Hulpsheets!$AH$3:$AK$18,
                    MATCH($C$9,Hulpsheets!$AG$3:$AG$18,0),
                    MATCH($C$6,Hulpsheets!$AH$3:$AK$3,0)
                ),
                ""
            )
        ),
        IF($L148="Niet-economische activiteit",
            100%,
            IF(Basisgegevens!$C$5="Ja",
                IFERROR(
                    INDEX(Hulpsheets!$AO$3:$AR$18,
                        MATCH($C$9,Hulpsheets!$AN$3:$AN$18,0),
                        MATCH($C$6,Hulpsheets!$AO$3:$AR$3,0)
                    ),
                    ""
                ),
                IFERROR(
                    INDEX(Hulpsheets!$AH$3:$AK$18,
                        MATCH($C$9,Hulpsheets!$AG$3:$AG$18,0),
                        MATCH($C$6,Hulpsheets!$AH$3:$AK$3,0)
                    ),
                    ""
                )
            )
        )
    )
)</f>
        <v/>
      </c>
      <c r="N148" s="399"/>
      <c r="O148" s="77" t="str">
        <f t="shared" si="40"/>
        <v/>
      </c>
      <c r="P148" s="86" t="str">
        <f t="shared" si="41"/>
        <v/>
      </c>
      <c r="R148" s="404"/>
      <c r="S148" s="403" t="str">
        <f t="shared" si="46"/>
        <v/>
      </c>
      <c r="T148" s="130" t="str">
        <f t="shared" si="42"/>
        <v/>
      </c>
      <c r="U148" s="70"/>
      <c r="V148" s="404"/>
      <c r="W148" s="70"/>
      <c r="X148" s="404"/>
      <c r="Z148" s="403" t="str">
        <f t="shared" si="47"/>
        <v/>
      </c>
      <c r="AA148" s="130" t="str">
        <f t="shared" si="43"/>
        <v/>
      </c>
      <c r="AB148" s="403" t="str">
        <f t="shared" si="44"/>
        <v/>
      </c>
      <c r="AC148" s="130" t="str">
        <f t="shared" si="45"/>
        <v/>
      </c>
      <c r="AD148" s="461"/>
    </row>
    <row r="149" spans="2:30" ht="13.5" hidden="1" outlineLevel="1" thickBot="1" x14ac:dyDescent="0.25">
      <c r="B149" s="500"/>
      <c r="C149" s="501"/>
      <c r="D149" s="501"/>
      <c r="E149" s="501"/>
      <c r="F149" s="501"/>
      <c r="G149" s="501"/>
      <c r="H149" s="501"/>
      <c r="I149" s="501"/>
      <c r="J149" s="501"/>
      <c r="K149" s="502"/>
      <c r="L149" s="429" t="s">
        <v>120</v>
      </c>
      <c r="M149" s="257" t="str">
        <f>IF(LEN($C$5)&lt;=1,
    "",
    IF(
        OR($C$5="Overige (zorg-)instellingen",$C$5="Onderneming"),
        IF(Basisgegevens!$C$5="Ja",
            IFERROR(
                INDEX(Hulpsheets!$AO$3:$AR$18,
                    MATCH($C$9,Hulpsheets!$AN$3:$AN$18,0),
                    MATCH($C$6,Hulpsheets!$AO$3:$AR$3,0)
                ),
                ""
            ),
            IFERROR(
                INDEX(Hulpsheets!$AH$3:$AK$18,
                    MATCH($C$9,Hulpsheets!$AG$3:$AG$18,0),
                    MATCH($C$6,Hulpsheets!$AH$3:$AK$3,0)
                ),
                ""
            )
        ),
        IF($L149="Niet-economische activiteit",
            100%,
            IF(Basisgegevens!$C$5="Ja",
                IFERROR(
                    INDEX(Hulpsheets!$AO$3:$AR$18,
                        MATCH($C$9,Hulpsheets!$AN$3:$AN$18,0),
                        MATCH($C$6,Hulpsheets!$AO$3:$AR$3,0)
                    ),
                    ""
                ),
                IFERROR(
                    INDEX(Hulpsheets!$AH$3:$AK$18,
                        MATCH($C$9,Hulpsheets!$AG$3:$AG$18,0),
                        MATCH($C$6,Hulpsheets!$AH$3:$AK$3,0)
                    ),
                    ""
                )
            )
        )
    )
)</f>
        <v/>
      </c>
      <c r="N149" s="399"/>
      <c r="O149" s="77" t="str">
        <f t="shared" si="40"/>
        <v/>
      </c>
      <c r="P149" s="86" t="str">
        <f t="shared" si="41"/>
        <v/>
      </c>
      <c r="R149" s="404"/>
      <c r="S149" s="403" t="str">
        <f t="shared" si="46"/>
        <v/>
      </c>
      <c r="T149" s="130" t="str">
        <f t="shared" si="42"/>
        <v/>
      </c>
      <c r="U149" s="70"/>
      <c r="V149" s="404"/>
      <c r="W149" s="70"/>
      <c r="X149" s="404"/>
      <c r="Z149" s="403" t="str">
        <f t="shared" si="47"/>
        <v/>
      </c>
      <c r="AA149" s="130" t="str">
        <f t="shared" si="43"/>
        <v/>
      </c>
      <c r="AB149" s="403" t="str">
        <f t="shared" si="44"/>
        <v/>
      </c>
      <c r="AC149" s="130" t="str">
        <f t="shared" si="45"/>
        <v/>
      </c>
      <c r="AD149" s="461"/>
    </row>
    <row r="150" spans="2:30" ht="13.5" hidden="1" outlineLevel="1" thickBot="1" x14ac:dyDescent="0.25">
      <c r="B150" s="500"/>
      <c r="C150" s="501"/>
      <c r="D150" s="501"/>
      <c r="E150" s="501"/>
      <c r="F150" s="501"/>
      <c r="G150" s="501"/>
      <c r="H150" s="501"/>
      <c r="I150" s="501"/>
      <c r="J150" s="501"/>
      <c r="K150" s="502"/>
      <c r="L150" s="429" t="s">
        <v>120</v>
      </c>
      <c r="M150" s="257" t="str">
        <f>IF(LEN($C$5)&lt;=1,
    "",
    IF(
        OR($C$5="Overige (zorg-)instellingen",$C$5="Onderneming"),
        IF(Basisgegevens!$C$5="Ja",
            IFERROR(
                INDEX(Hulpsheets!$AO$3:$AR$18,
                    MATCH($C$9,Hulpsheets!$AN$3:$AN$18,0),
                    MATCH($C$6,Hulpsheets!$AO$3:$AR$3,0)
                ),
                ""
            ),
            IFERROR(
                INDEX(Hulpsheets!$AH$3:$AK$18,
                    MATCH($C$9,Hulpsheets!$AG$3:$AG$18,0),
                    MATCH($C$6,Hulpsheets!$AH$3:$AK$3,0)
                ),
                ""
            )
        ),
        IF($L150="Niet-economische activiteit",
            100%,
            IF(Basisgegevens!$C$5="Ja",
                IFERROR(
                    INDEX(Hulpsheets!$AO$3:$AR$18,
                        MATCH($C$9,Hulpsheets!$AN$3:$AN$18,0),
                        MATCH($C$6,Hulpsheets!$AO$3:$AR$3,0)
                    ),
                    ""
                ),
                IFERROR(
                    INDEX(Hulpsheets!$AH$3:$AK$18,
                        MATCH($C$9,Hulpsheets!$AG$3:$AG$18,0),
                        MATCH($C$6,Hulpsheets!$AH$3:$AK$3,0)
                    ),
                    ""
                )
            )
        )
    )
)</f>
        <v/>
      </c>
      <c r="N150" s="399"/>
      <c r="O150" s="77" t="str">
        <f t="shared" si="40"/>
        <v/>
      </c>
      <c r="P150" s="86" t="str">
        <f t="shared" si="41"/>
        <v/>
      </c>
      <c r="R150" s="404"/>
      <c r="S150" s="403" t="str">
        <f t="shared" si="46"/>
        <v/>
      </c>
      <c r="T150" s="130" t="str">
        <f t="shared" si="42"/>
        <v/>
      </c>
      <c r="U150" s="70"/>
      <c r="V150" s="404"/>
      <c r="W150" s="70"/>
      <c r="X150" s="404"/>
      <c r="Z150" s="403" t="str">
        <f t="shared" si="47"/>
        <v/>
      </c>
      <c r="AA150" s="130" t="str">
        <f t="shared" si="43"/>
        <v/>
      </c>
      <c r="AB150" s="403" t="str">
        <f t="shared" si="44"/>
        <v/>
      </c>
      <c r="AC150" s="130" t="str">
        <f t="shared" si="45"/>
        <v/>
      </c>
      <c r="AD150" s="461"/>
    </row>
    <row r="151" spans="2:30" ht="13.5" hidden="1" outlineLevel="1" thickBot="1" x14ac:dyDescent="0.25">
      <c r="B151" s="500"/>
      <c r="C151" s="501"/>
      <c r="D151" s="501"/>
      <c r="E151" s="501"/>
      <c r="F151" s="501"/>
      <c r="G151" s="501"/>
      <c r="H151" s="501"/>
      <c r="I151" s="501"/>
      <c r="J151" s="501"/>
      <c r="K151" s="502"/>
      <c r="L151" s="429" t="s">
        <v>120</v>
      </c>
      <c r="M151" s="257" t="str">
        <f>IF(LEN($C$5)&lt;=1,
    "",
    IF(
        OR($C$5="Overige (zorg-)instellingen",$C$5="Onderneming"),
        IF(Basisgegevens!$C$5="Ja",
            IFERROR(
                INDEX(Hulpsheets!$AO$3:$AR$18,
                    MATCH($C$9,Hulpsheets!$AN$3:$AN$18,0),
                    MATCH($C$6,Hulpsheets!$AO$3:$AR$3,0)
                ),
                ""
            ),
            IFERROR(
                INDEX(Hulpsheets!$AH$3:$AK$18,
                    MATCH($C$9,Hulpsheets!$AG$3:$AG$18,0),
                    MATCH($C$6,Hulpsheets!$AH$3:$AK$3,0)
                ),
                ""
            )
        ),
        IF($L151="Niet-economische activiteit",
            100%,
            IF(Basisgegevens!$C$5="Ja",
                IFERROR(
                    INDEX(Hulpsheets!$AO$3:$AR$18,
                        MATCH($C$9,Hulpsheets!$AN$3:$AN$18,0),
                        MATCH($C$6,Hulpsheets!$AO$3:$AR$3,0)
                    ),
                    ""
                ),
                IFERROR(
                    INDEX(Hulpsheets!$AH$3:$AK$18,
                        MATCH($C$9,Hulpsheets!$AG$3:$AG$18,0),
                        MATCH($C$6,Hulpsheets!$AH$3:$AK$3,0)
                    ),
                    ""
                )
            )
        )
    )
)</f>
        <v/>
      </c>
      <c r="N151" s="399"/>
      <c r="O151" s="77" t="str">
        <f t="shared" si="40"/>
        <v/>
      </c>
      <c r="P151" s="86" t="str">
        <f t="shared" si="41"/>
        <v/>
      </c>
      <c r="R151" s="404"/>
      <c r="S151" s="403" t="str">
        <f t="shared" si="46"/>
        <v/>
      </c>
      <c r="T151" s="130" t="str">
        <f t="shared" si="42"/>
        <v/>
      </c>
      <c r="U151" s="70"/>
      <c r="V151" s="404"/>
      <c r="W151" s="70"/>
      <c r="X151" s="404"/>
      <c r="Z151" s="403" t="str">
        <f t="shared" si="47"/>
        <v/>
      </c>
      <c r="AA151" s="130" t="str">
        <f t="shared" si="43"/>
        <v/>
      </c>
      <c r="AB151" s="403" t="str">
        <f t="shared" si="44"/>
        <v/>
      </c>
      <c r="AC151" s="130" t="str">
        <f t="shared" si="45"/>
        <v/>
      </c>
      <c r="AD151" s="461"/>
    </row>
    <row r="152" spans="2:30" ht="13.5" hidden="1" outlineLevel="1" thickBot="1" x14ac:dyDescent="0.25">
      <c r="B152" s="500"/>
      <c r="C152" s="501"/>
      <c r="D152" s="501"/>
      <c r="E152" s="501"/>
      <c r="F152" s="501"/>
      <c r="G152" s="501"/>
      <c r="H152" s="501"/>
      <c r="I152" s="501"/>
      <c r="J152" s="501"/>
      <c r="K152" s="502"/>
      <c r="L152" s="429" t="s">
        <v>120</v>
      </c>
      <c r="M152" s="257" t="str">
        <f>IF(LEN($C$5)&lt;=1,
    "",
    IF(
        OR($C$5="Overige (zorg-)instellingen",$C$5="Onderneming"),
        IF(Basisgegevens!$C$5="Ja",
            IFERROR(
                INDEX(Hulpsheets!$AO$3:$AR$18,
                    MATCH($C$9,Hulpsheets!$AN$3:$AN$18,0),
                    MATCH($C$6,Hulpsheets!$AO$3:$AR$3,0)
                ),
                ""
            ),
            IFERROR(
                INDEX(Hulpsheets!$AH$3:$AK$18,
                    MATCH($C$9,Hulpsheets!$AG$3:$AG$18,0),
                    MATCH($C$6,Hulpsheets!$AH$3:$AK$3,0)
                ),
                ""
            )
        ),
        IF($L152="Niet-economische activiteit",
            100%,
            IF(Basisgegevens!$C$5="Ja",
                IFERROR(
                    INDEX(Hulpsheets!$AO$3:$AR$18,
                        MATCH($C$9,Hulpsheets!$AN$3:$AN$18,0),
                        MATCH($C$6,Hulpsheets!$AO$3:$AR$3,0)
                    ),
                    ""
                ),
                IFERROR(
                    INDEX(Hulpsheets!$AH$3:$AK$18,
                        MATCH($C$9,Hulpsheets!$AG$3:$AG$18,0),
                        MATCH($C$6,Hulpsheets!$AH$3:$AK$3,0)
                    ),
                    ""
                )
            )
        )
    )
)</f>
        <v/>
      </c>
      <c r="N152" s="399"/>
      <c r="O152" s="77" t="str">
        <f t="shared" si="40"/>
        <v/>
      </c>
      <c r="P152" s="86" t="str">
        <f t="shared" si="41"/>
        <v/>
      </c>
      <c r="R152" s="404"/>
      <c r="S152" s="403" t="str">
        <f t="shared" si="46"/>
        <v/>
      </c>
      <c r="T152" s="130" t="str">
        <f t="shared" si="42"/>
        <v/>
      </c>
      <c r="U152" s="70"/>
      <c r="V152" s="404"/>
      <c r="W152" s="70"/>
      <c r="X152" s="404"/>
      <c r="Z152" s="403" t="str">
        <f t="shared" si="47"/>
        <v/>
      </c>
      <c r="AA152" s="130" t="str">
        <f t="shared" si="43"/>
        <v/>
      </c>
      <c r="AB152" s="403" t="str">
        <f t="shared" si="44"/>
        <v/>
      </c>
      <c r="AC152" s="130" t="str">
        <f t="shared" si="45"/>
        <v/>
      </c>
      <c r="AD152" s="461"/>
    </row>
    <row r="153" spans="2:30" ht="13.5" hidden="1" outlineLevel="1" thickBot="1" x14ac:dyDescent="0.25">
      <c r="B153" s="500"/>
      <c r="C153" s="501"/>
      <c r="D153" s="501"/>
      <c r="E153" s="501"/>
      <c r="F153" s="501"/>
      <c r="G153" s="501"/>
      <c r="H153" s="501"/>
      <c r="I153" s="501"/>
      <c r="J153" s="501"/>
      <c r="K153" s="502"/>
      <c r="L153" s="429" t="s">
        <v>120</v>
      </c>
      <c r="M153" s="257" t="str">
        <f>IF(LEN($C$5)&lt;=1,
    "",
    IF(
        OR($C$5="Overige (zorg-)instellingen",$C$5="Onderneming"),
        IF(Basisgegevens!$C$5="Ja",
            IFERROR(
                INDEX(Hulpsheets!$AO$3:$AR$18,
                    MATCH($C$9,Hulpsheets!$AN$3:$AN$18,0),
                    MATCH($C$6,Hulpsheets!$AO$3:$AR$3,0)
                ),
                ""
            ),
            IFERROR(
                INDEX(Hulpsheets!$AH$3:$AK$18,
                    MATCH($C$9,Hulpsheets!$AG$3:$AG$18,0),
                    MATCH($C$6,Hulpsheets!$AH$3:$AK$3,0)
                ),
                ""
            )
        ),
        IF($L153="Niet-economische activiteit",
            100%,
            IF(Basisgegevens!$C$5="Ja",
                IFERROR(
                    INDEX(Hulpsheets!$AO$3:$AR$18,
                        MATCH($C$9,Hulpsheets!$AN$3:$AN$18,0),
                        MATCH($C$6,Hulpsheets!$AO$3:$AR$3,0)
                    ),
                    ""
                ),
                IFERROR(
                    INDEX(Hulpsheets!$AH$3:$AK$18,
                        MATCH($C$9,Hulpsheets!$AG$3:$AG$18,0),
                        MATCH($C$6,Hulpsheets!$AH$3:$AK$3,0)
                    ),
                    ""
                )
            )
        )
    )
)</f>
        <v/>
      </c>
      <c r="N153" s="399"/>
      <c r="O153" s="77" t="str">
        <f t="shared" si="40"/>
        <v/>
      </c>
      <c r="P153" s="86" t="str">
        <f t="shared" si="41"/>
        <v/>
      </c>
      <c r="R153" s="404"/>
      <c r="S153" s="403" t="str">
        <f t="shared" si="46"/>
        <v/>
      </c>
      <c r="T153" s="130" t="str">
        <f t="shared" si="42"/>
        <v/>
      </c>
      <c r="U153" s="70"/>
      <c r="V153" s="404"/>
      <c r="W153" s="70"/>
      <c r="X153" s="404"/>
      <c r="Z153" s="403" t="str">
        <f t="shared" si="47"/>
        <v/>
      </c>
      <c r="AA153" s="130" t="str">
        <f t="shared" si="43"/>
        <v/>
      </c>
      <c r="AB153" s="403" t="str">
        <f t="shared" si="44"/>
        <v/>
      </c>
      <c r="AC153" s="130" t="str">
        <f t="shared" si="45"/>
        <v/>
      </c>
      <c r="AD153" s="461"/>
    </row>
    <row r="154" spans="2:30" ht="13.5" hidden="1" outlineLevel="1" thickBot="1" x14ac:dyDescent="0.25">
      <c r="B154" s="500"/>
      <c r="C154" s="501"/>
      <c r="D154" s="501"/>
      <c r="E154" s="501"/>
      <c r="F154" s="501"/>
      <c r="G154" s="501"/>
      <c r="H154" s="501"/>
      <c r="I154" s="501"/>
      <c r="J154" s="501"/>
      <c r="K154" s="502"/>
      <c r="L154" s="429" t="s">
        <v>120</v>
      </c>
      <c r="M154" s="257" t="str">
        <f>IF(LEN($C$5)&lt;=1,
    "",
    IF(
        OR($C$5="Overige (zorg-)instellingen",$C$5="Onderneming"),
        IF(Basisgegevens!$C$5="Ja",
            IFERROR(
                INDEX(Hulpsheets!$AO$3:$AR$18,
                    MATCH($C$9,Hulpsheets!$AN$3:$AN$18,0),
                    MATCH($C$6,Hulpsheets!$AO$3:$AR$3,0)
                ),
                ""
            ),
            IFERROR(
                INDEX(Hulpsheets!$AH$3:$AK$18,
                    MATCH($C$9,Hulpsheets!$AG$3:$AG$18,0),
                    MATCH($C$6,Hulpsheets!$AH$3:$AK$3,0)
                ),
                ""
            )
        ),
        IF($L154="Niet-economische activiteit",
            100%,
            IF(Basisgegevens!$C$5="Ja",
                IFERROR(
                    INDEX(Hulpsheets!$AO$3:$AR$18,
                        MATCH($C$9,Hulpsheets!$AN$3:$AN$18,0),
                        MATCH($C$6,Hulpsheets!$AO$3:$AR$3,0)
                    ),
                    ""
                ),
                IFERROR(
                    INDEX(Hulpsheets!$AH$3:$AK$18,
                        MATCH($C$9,Hulpsheets!$AG$3:$AG$18,0),
                        MATCH($C$6,Hulpsheets!$AH$3:$AK$3,0)
                    ),
                    ""
                )
            )
        )
    )
)</f>
        <v/>
      </c>
      <c r="N154" s="399"/>
      <c r="O154" s="77" t="str">
        <f t="shared" si="40"/>
        <v/>
      </c>
      <c r="P154" s="86" t="str">
        <f t="shared" si="41"/>
        <v/>
      </c>
      <c r="R154" s="404"/>
      <c r="S154" s="403" t="str">
        <f t="shared" si="46"/>
        <v/>
      </c>
      <c r="T154" s="130" t="str">
        <f t="shared" si="42"/>
        <v/>
      </c>
      <c r="U154" s="70"/>
      <c r="V154" s="404"/>
      <c r="W154" s="70"/>
      <c r="X154" s="404"/>
      <c r="Z154" s="403" t="str">
        <f t="shared" si="47"/>
        <v/>
      </c>
      <c r="AA154" s="130" t="str">
        <f t="shared" si="43"/>
        <v/>
      </c>
      <c r="AB154" s="403" t="str">
        <f t="shared" si="44"/>
        <v/>
      </c>
      <c r="AC154" s="130" t="str">
        <f t="shared" si="45"/>
        <v/>
      </c>
      <c r="AD154" s="461"/>
    </row>
    <row r="155" spans="2:30" ht="13.5" hidden="1" outlineLevel="1" thickBot="1" x14ac:dyDescent="0.25">
      <c r="B155" s="500"/>
      <c r="C155" s="501"/>
      <c r="D155" s="501"/>
      <c r="E155" s="501"/>
      <c r="F155" s="501"/>
      <c r="G155" s="501"/>
      <c r="H155" s="501"/>
      <c r="I155" s="501"/>
      <c r="J155" s="501"/>
      <c r="K155" s="502"/>
      <c r="L155" s="429" t="s">
        <v>120</v>
      </c>
      <c r="M155" s="257" t="str">
        <f>IF(LEN($C$5)&lt;=1,
    "",
    IF(
        OR($C$5="Overige (zorg-)instellingen",$C$5="Onderneming"),
        IF(Basisgegevens!$C$5="Ja",
            IFERROR(
                INDEX(Hulpsheets!$AO$3:$AR$18,
                    MATCH($C$9,Hulpsheets!$AN$3:$AN$18,0),
                    MATCH($C$6,Hulpsheets!$AO$3:$AR$3,0)
                ),
                ""
            ),
            IFERROR(
                INDEX(Hulpsheets!$AH$3:$AK$18,
                    MATCH($C$9,Hulpsheets!$AG$3:$AG$18,0),
                    MATCH($C$6,Hulpsheets!$AH$3:$AK$3,0)
                ),
                ""
            )
        ),
        IF($L155="Niet-economische activiteit",
            100%,
            IF(Basisgegevens!$C$5="Ja",
                IFERROR(
                    INDEX(Hulpsheets!$AO$3:$AR$18,
                        MATCH($C$9,Hulpsheets!$AN$3:$AN$18,0),
                        MATCH($C$6,Hulpsheets!$AO$3:$AR$3,0)
                    ),
                    ""
                ),
                IFERROR(
                    INDEX(Hulpsheets!$AH$3:$AK$18,
                        MATCH($C$9,Hulpsheets!$AG$3:$AG$18,0),
                        MATCH($C$6,Hulpsheets!$AH$3:$AK$3,0)
                    ),
                    ""
                )
            )
        )
    )
)</f>
        <v/>
      </c>
      <c r="N155" s="399"/>
      <c r="O155" s="77" t="str">
        <f t="shared" si="40"/>
        <v/>
      </c>
      <c r="P155" s="86" t="str">
        <f t="shared" si="41"/>
        <v/>
      </c>
      <c r="R155" s="404"/>
      <c r="S155" s="403" t="str">
        <f t="shared" si="46"/>
        <v/>
      </c>
      <c r="T155" s="130" t="str">
        <f t="shared" si="42"/>
        <v/>
      </c>
      <c r="U155" s="70"/>
      <c r="V155" s="404"/>
      <c r="W155" s="70"/>
      <c r="X155" s="404"/>
      <c r="Z155" s="403" t="str">
        <f t="shared" si="47"/>
        <v/>
      </c>
      <c r="AA155" s="130" t="str">
        <f t="shared" si="43"/>
        <v/>
      </c>
      <c r="AB155" s="403" t="str">
        <f t="shared" si="44"/>
        <v/>
      </c>
      <c r="AC155" s="130" t="str">
        <f t="shared" si="45"/>
        <v/>
      </c>
      <c r="AD155" s="461"/>
    </row>
    <row r="156" spans="2:30" ht="13.5" hidden="1" outlineLevel="1" thickBot="1" x14ac:dyDescent="0.25">
      <c r="B156" s="500"/>
      <c r="C156" s="501"/>
      <c r="D156" s="501"/>
      <c r="E156" s="501"/>
      <c r="F156" s="501"/>
      <c r="G156" s="501"/>
      <c r="H156" s="501"/>
      <c r="I156" s="501"/>
      <c r="J156" s="501"/>
      <c r="K156" s="502"/>
      <c r="L156" s="429" t="s">
        <v>120</v>
      </c>
      <c r="M156" s="257" t="str">
        <f>IF(LEN($C$5)&lt;=1,
    "",
    IF(
        OR($C$5="Overige (zorg-)instellingen",$C$5="Onderneming"),
        IF(Basisgegevens!$C$5="Ja",
            IFERROR(
                INDEX(Hulpsheets!$AO$3:$AR$18,
                    MATCH($C$9,Hulpsheets!$AN$3:$AN$18,0),
                    MATCH($C$6,Hulpsheets!$AO$3:$AR$3,0)
                ),
                ""
            ),
            IFERROR(
                INDEX(Hulpsheets!$AH$3:$AK$18,
                    MATCH($C$9,Hulpsheets!$AG$3:$AG$18,0),
                    MATCH($C$6,Hulpsheets!$AH$3:$AK$3,0)
                ),
                ""
            )
        ),
        IF($L156="Niet-economische activiteit",
            100%,
            IF(Basisgegevens!$C$5="Ja",
                IFERROR(
                    INDEX(Hulpsheets!$AO$3:$AR$18,
                        MATCH($C$9,Hulpsheets!$AN$3:$AN$18,0),
                        MATCH($C$6,Hulpsheets!$AO$3:$AR$3,0)
                    ),
                    ""
                ),
                IFERROR(
                    INDEX(Hulpsheets!$AH$3:$AK$18,
                        MATCH($C$9,Hulpsheets!$AG$3:$AG$18,0),
                        MATCH($C$6,Hulpsheets!$AH$3:$AK$3,0)
                    ),
                    ""
                )
            )
        )
    )
)</f>
        <v/>
      </c>
      <c r="N156" s="399"/>
      <c r="O156" s="77" t="str">
        <f t="shared" si="40"/>
        <v/>
      </c>
      <c r="P156" s="86" t="str">
        <f t="shared" si="41"/>
        <v/>
      </c>
      <c r="R156" s="404"/>
      <c r="S156" s="403" t="str">
        <f t="shared" si="46"/>
        <v/>
      </c>
      <c r="T156" s="130" t="str">
        <f t="shared" si="42"/>
        <v/>
      </c>
      <c r="U156" s="70"/>
      <c r="V156" s="404"/>
      <c r="W156" s="70"/>
      <c r="X156" s="404"/>
      <c r="Z156" s="403" t="str">
        <f t="shared" si="47"/>
        <v/>
      </c>
      <c r="AA156" s="130" t="str">
        <f t="shared" si="43"/>
        <v/>
      </c>
      <c r="AB156" s="403" t="str">
        <f t="shared" si="44"/>
        <v/>
      </c>
      <c r="AC156" s="130" t="str">
        <f t="shared" si="45"/>
        <v/>
      </c>
      <c r="AD156" s="461"/>
    </row>
    <row r="157" spans="2:30" ht="13.5" hidden="1" outlineLevel="1" thickBot="1" x14ac:dyDescent="0.25">
      <c r="B157" s="532"/>
      <c r="C157" s="533"/>
      <c r="D157" s="533"/>
      <c r="E157" s="533"/>
      <c r="F157" s="533"/>
      <c r="G157" s="533"/>
      <c r="H157" s="533"/>
      <c r="I157" s="533"/>
      <c r="J157" s="533"/>
      <c r="K157" s="534"/>
      <c r="L157" s="428" t="s">
        <v>120</v>
      </c>
      <c r="M157" s="427" t="str">
        <f>IF(LEN($C$5)&lt;=1,
    "",
    IF(
        OR($C$5="Overige (zorg-)instellingen",$C$5="Onderneming"),
        IF(Basisgegevens!$C$5="Ja",
            IFERROR(
                INDEX(Hulpsheets!$AO$3:$AR$18,
                    MATCH($C$9,Hulpsheets!$AN$3:$AN$18,0),
                    MATCH($C$6,Hulpsheets!$AO$3:$AR$3,0)
                ),
                ""
            ),
            IFERROR(
                INDEX(Hulpsheets!$AH$3:$AK$18,
                    MATCH($C$9,Hulpsheets!$AG$3:$AG$18,0),
                    MATCH($C$6,Hulpsheets!$AH$3:$AK$3,0)
                ),
                ""
            )
        ),
        IF($L157="Niet-economische activiteit",
            100%,
            IF(Basisgegevens!$C$5="Ja",
                IFERROR(
                    INDEX(Hulpsheets!$AO$3:$AR$18,
                        MATCH($C$9,Hulpsheets!$AN$3:$AN$18,0),
                        MATCH($C$6,Hulpsheets!$AO$3:$AR$3,0)
                    ),
                    ""
                ),
                IFERROR(
                    INDEX(Hulpsheets!$AH$3:$AK$18,
                        MATCH($C$9,Hulpsheets!$AG$3:$AG$18,0),
                        MATCH($C$6,Hulpsheets!$AH$3:$AK$3,0)
                    ),
                    ""
                )
            )
        )
    )
)</f>
        <v/>
      </c>
      <c r="N157" s="399"/>
      <c r="O157" s="87" t="str">
        <f t="shared" si="40"/>
        <v/>
      </c>
      <c r="P157" s="88" t="str">
        <f t="shared" si="41"/>
        <v/>
      </c>
      <c r="R157" s="405"/>
      <c r="S157" s="403" t="str">
        <f t="shared" si="46"/>
        <v/>
      </c>
      <c r="T157" s="365" t="str">
        <f t="shared" si="42"/>
        <v/>
      </c>
      <c r="U157" s="70"/>
      <c r="V157" s="405"/>
      <c r="W157" s="70"/>
      <c r="X157" s="405"/>
      <c r="Z157" s="403" t="str">
        <f t="shared" si="47"/>
        <v/>
      </c>
      <c r="AA157" s="365" t="str">
        <f t="shared" si="43"/>
        <v/>
      </c>
      <c r="AB157" s="403" t="str">
        <f t="shared" si="44"/>
        <v/>
      </c>
      <c r="AC157" s="365" t="str">
        <f t="shared" si="45"/>
        <v/>
      </c>
      <c r="AD157" s="461"/>
    </row>
    <row r="158" spans="2:30" ht="13.5" collapsed="1" thickBot="1" x14ac:dyDescent="0.25">
      <c r="B158" s="32"/>
      <c r="C158" s="32"/>
      <c r="D158" s="103"/>
      <c r="E158" s="110"/>
      <c r="F158" s="110"/>
      <c r="G158" s="111"/>
      <c r="H158" s="112"/>
      <c r="I158" s="29"/>
      <c r="J158" s="111"/>
      <c r="L158" s="418" t="s">
        <v>102</v>
      </c>
      <c r="M158" s="78"/>
      <c r="N158" s="101">
        <f>SUM(N133:N157)</f>
        <v>0</v>
      </c>
      <c r="O158" s="101">
        <f>SUM(O133:O157)</f>
        <v>0</v>
      </c>
      <c r="P158" s="101">
        <f>SUM(P133:P157)</f>
        <v>0</v>
      </c>
      <c r="Q158" s="29"/>
      <c r="R158" s="439">
        <f>SUM(R133:R157)</f>
        <v>0</v>
      </c>
      <c r="S158" s="102">
        <f>SUM(S133:S157)</f>
        <v>0</v>
      </c>
      <c r="T158" s="102">
        <f>SUM(T133:T157)</f>
        <v>0</v>
      </c>
      <c r="V158" s="439">
        <f>SUM(V133:V157)</f>
        <v>0</v>
      </c>
      <c r="W158" s="70"/>
      <c r="X158" s="439">
        <f>SUM(X133:X157)</f>
        <v>0</v>
      </c>
      <c r="Z158" s="102">
        <f>SUM(Z133:Z157)</f>
        <v>0</v>
      </c>
      <c r="AA158" s="102">
        <f>SUM(AA133:AA157)</f>
        <v>0</v>
      </c>
      <c r="AB158" s="102">
        <f>SUM(AB133:AB157)</f>
        <v>0</v>
      </c>
      <c r="AC158" s="102">
        <f>SUM(AC133:AC157)</f>
        <v>0</v>
      </c>
      <c r="AD158" s="100"/>
    </row>
    <row r="159" spans="2:30" ht="13.5" thickBot="1" x14ac:dyDescent="0.25">
      <c r="B159" s="32"/>
      <c r="C159" s="32"/>
      <c r="D159" s="103"/>
      <c r="E159" s="110"/>
      <c r="F159" s="110"/>
      <c r="G159" s="111"/>
      <c r="H159" s="112"/>
      <c r="I159" s="29"/>
      <c r="J159" s="111"/>
      <c r="W159" s="100"/>
      <c r="X159" s="100"/>
      <c r="AB159" s="100"/>
    </row>
    <row r="160" spans="2:30" ht="15" customHeight="1" thickBot="1" x14ac:dyDescent="0.25">
      <c r="B160" s="503" t="s">
        <v>124</v>
      </c>
      <c r="C160" s="503"/>
      <c r="D160" s="503"/>
      <c r="E160" s="503"/>
      <c r="F160" s="29"/>
      <c r="I160" s="29"/>
      <c r="P160" s="29"/>
      <c r="Q160" s="29"/>
      <c r="R160" s="406" t="s">
        <v>87</v>
      </c>
      <c r="S160" s="401"/>
      <c r="T160" s="402"/>
      <c r="U160" s="29"/>
      <c r="V160" s="498" t="s">
        <v>61</v>
      </c>
      <c r="W160" s="6"/>
      <c r="X160" s="498" t="s">
        <v>62</v>
      </c>
      <c r="Z160" s="412"/>
      <c r="AA160" s="413"/>
      <c r="AB160" s="412"/>
      <c r="AC160" s="413"/>
      <c r="AD160" s="463"/>
    </row>
    <row r="161" spans="1:30" ht="13.5" thickBot="1" x14ac:dyDescent="0.25">
      <c r="B161" s="106"/>
      <c r="C161" s="106"/>
      <c r="D161" s="107"/>
      <c r="E161" s="107"/>
      <c r="G161" s="107"/>
      <c r="H161" s="108"/>
      <c r="I161" s="95"/>
      <c r="J161" s="107"/>
      <c r="K161" s="107"/>
      <c r="L161" s="107"/>
      <c r="P161" s="29"/>
      <c r="Q161" s="29"/>
      <c r="R161" s="6"/>
      <c r="S161" s="6"/>
      <c r="T161" s="6"/>
      <c r="U161" s="29"/>
      <c r="V161" s="499"/>
      <c r="W161" s="6"/>
      <c r="X161" s="499"/>
      <c r="Z161" s="6"/>
      <c r="AA161" s="6"/>
      <c r="AB161" s="6"/>
      <c r="AC161" s="97"/>
      <c r="AD161" s="97"/>
    </row>
    <row r="162" spans="1:30" ht="21" customHeight="1" thickBot="1" x14ac:dyDescent="0.25">
      <c r="A162" s="120"/>
      <c r="B162" s="504" t="s">
        <v>109</v>
      </c>
      <c r="C162" s="505"/>
      <c r="D162" s="505"/>
      <c r="E162" s="505"/>
      <c r="F162" s="505"/>
      <c r="G162" s="505"/>
      <c r="H162" s="505"/>
      <c r="I162" s="505"/>
      <c r="J162" s="505"/>
      <c r="K162" s="506"/>
      <c r="L162" s="236" t="s">
        <v>235</v>
      </c>
      <c r="M162" s="143" t="s">
        <v>94</v>
      </c>
      <c r="N162" s="237" t="s">
        <v>66</v>
      </c>
      <c r="O162" s="237" t="s">
        <v>95</v>
      </c>
      <c r="P162" s="237" t="s">
        <v>96</v>
      </c>
      <c r="Q162" s="120"/>
      <c r="R162" s="239" t="s">
        <v>68</v>
      </c>
      <c r="S162" s="238" t="s">
        <v>97</v>
      </c>
      <c r="T162" s="93" t="s">
        <v>70</v>
      </c>
      <c r="U162" s="119"/>
      <c r="V162" s="239" t="s">
        <v>68</v>
      </c>
      <c r="W162" s="409"/>
      <c r="X162" s="239" t="s">
        <v>68</v>
      </c>
      <c r="Y162" s="120"/>
      <c r="Z162" s="238" t="s">
        <v>97</v>
      </c>
      <c r="AA162" s="238" t="s">
        <v>70</v>
      </c>
      <c r="AB162" s="238" t="s">
        <v>97</v>
      </c>
      <c r="AC162" s="238" t="s">
        <v>70</v>
      </c>
      <c r="AD162" s="118"/>
    </row>
    <row r="163" spans="1:30" x14ac:dyDescent="0.2">
      <c r="B163" s="507"/>
      <c r="C163" s="508"/>
      <c r="D163" s="508"/>
      <c r="E163" s="508"/>
      <c r="F163" s="508"/>
      <c r="G163" s="508"/>
      <c r="H163" s="508"/>
      <c r="I163" s="508"/>
      <c r="J163" s="508"/>
      <c r="K163" s="509"/>
      <c r="L163" s="429" t="s">
        <v>120</v>
      </c>
      <c r="M163" s="257" t="str">
        <f>IF(LEN($C$5)&lt;=1,
    "",
    IF(
        OR($C$5="Overige (zorg-)instellingen",$C$5="Onderneming"),
        IF(Basisgegevens!$C$5="Ja",
            IFERROR(
                INDEX(Hulpsheets!$AO$3:$AR$18,
                    MATCH($C$9,Hulpsheets!$AN$3:$AN$18,0),
                    MATCH($C$6,Hulpsheets!$AO$3:$AR$3,0)
                ),
                ""
            ),
            IFERROR(
                INDEX(Hulpsheets!$AH$3:$AK$18,
                    MATCH($C$9,Hulpsheets!$AG$3:$AG$18,0),
                    MATCH($C$6,Hulpsheets!$AH$3:$AK$3,0)
                ),
                ""
            )
        ),
        IF($L163="Niet-economische activiteit",
            100%,
            IF(Basisgegevens!$C$5="Ja",
                IFERROR(
                    INDEX(Hulpsheets!$AO$3:$AR$18,
                        MATCH($C$9,Hulpsheets!$AN$3:$AN$18,0),
                        MATCH($C$6,Hulpsheets!$AO$3:$AR$3,0)
                    ),
                    ""
                ),
                IFERROR(
                    INDEX(Hulpsheets!$AH$3:$AK$18,
                        MATCH($C$9,Hulpsheets!$AG$3:$AG$18,0),
                        MATCH($C$6,Hulpsheets!$AH$3:$AK$3,0)
                    ),
                    ""
                )
            )
        )
    )
)</f>
        <v/>
      </c>
      <c r="N163" s="398"/>
      <c r="O163" s="394" t="str">
        <f t="shared" ref="O163:O187" si="48">IFERROR(N163*M163,"")</f>
        <v/>
      </c>
      <c r="P163" s="85" t="str">
        <f t="shared" ref="P163:P187" si="49">IFERROR(N163-O163,"")</f>
        <v/>
      </c>
      <c r="R163" s="404"/>
      <c r="S163" s="403" t="str">
        <f>IFERROR($R163*(1-$M163),"")</f>
        <v/>
      </c>
      <c r="T163" s="130" t="str">
        <f t="shared" ref="T163:T187" si="50">IFERROR(R163-S163,"")</f>
        <v/>
      </c>
      <c r="U163" s="80"/>
      <c r="V163" s="404"/>
      <c r="W163" s="70"/>
      <c r="X163" s="404"/>
      <c r="Z163" s="403" t="str">
        <f>IFERROR($V163*(1-$M163),"")</f>
        <v/>
      </c>
      <c r="AA163" s="130" t="str">
        <f t="shared" ref="AA163:AA187" si="51">IFERROR(V163-Z163,"")</f>
        <v/>
      </c>
      <c r="AB163" s="403" t="str">
        <f t="shared" ref="AB163:AB187" si="52">IFERROR($X163*(1-$M163),"")</f>
        <v/>
      </c>
      <c r="AC163" s="130" t="str">
        <f t="shared" ref="AC163:AC187" si="53">IFERROR(X163-AB163,"")</f>
        <v/>
      </c>
      <c r="AD163" s="461"/>
    </row>
    <row r="164" spans="1:30" x14ac:dyDescent="0.2">
      <c r="B164" s="500"/>
      <c r="C164" s="501"/>
      <c r="D164" s="501"/>
      <c r="E164" s="501"/>
      <c r="F164" s="501"/>
      <c r="G164" s="501"/>
      <c r="H164" s="501"/>
      <c r="I164" s="501"/>
      <c r="J164" s="501"/>
      <c r="K164" s="502"/>
      <c r="L164" s="429" t="s">
        <v>120</v>
      </c>
      <c r="M164" s="257" t="str">
        <f>IF(LEN($C$5)&lt;=1,
    "",
    IF(
        OR($C$5="Overige (zorg-)instellingen",$C$5="Onderneming"),
        IF(Basisgegevens!$C$5="Ja",
            IFERROR(
                INDEX(Hulpsheets!$AO$3:$AR$18,
                    MATCH($C$9,Hulpsheets!$AN$3:$AN$18,0),
                    MATCH($C$6,Hulpsheets!$AO$3:$AR$3,0)
                ),
                ""
            ),
            IFERROR(
                INDEX(Hulpsheets!$AH$3:$AK$18,
                    MATCH($C$9,Hulpsheets!$AG$3:$AG$18,0),
                    MATCH($C$6,Hulpsheets!$AH$3:$AK$3,0)
                ),
                ""
            )
        ),
        IF($L164="Niet-economische activiteit",
            100%,
            IF(Basisgegevens!$C$5="Ja",
                IFERROR(
                    INDEX(Hulpsheets!$AO$3:$AR$18,
                        MATCH($C$9,Hulpsheets!$AN$3:$AN$18,0),
                        MATCH($C$6,Hulpsheets!$AO$3:$AR$3,0)
                    ),
                    ""
                ),
                IFERROR(
                    INDEX(Hulpsheets!$AH$3:$AK$18,
                        MATCH($C$9,Hulpsheets!$AG$3:$AG$18,0),
                        MATCH($C$6,Hulpsheets!$AH$3:$AK$3,0)
                    ),
                    ""
                )
            )
        )
    )
)</f>
        <v/>
      </c>
      <c r="N164" s="399"/>
      <c r="O164" s="395" t="str">
        <f t="shared" si="48"/>
        <v/>
      </c>
      <c r="P164" s="86" t="str">
        <f t="shared" si="49"/>
        <v/>
      </c>
      <c r="R164" s="404"/>
      <c r="S164" s="403" t="str">
        <f t="shared" ref="S164:S187" si="54">IFERROR($R164*(1-$M164),"")</f>
        <v/>
      </c>
      <c r="T164" s="130" t="str">
        <f t="shared" si="50"/>
        <v/>
      </c>
      <c r="U164" s="70"/>
      <c r="V164" s="404"/>
      <c r="W164" s="70"/>
      <c r="X164" s="404"/>
      <c r="Z164" s="403" t="str">
        <f t="shared" ref="Z164:Z187" si="55">IFERROR($V164*(1-$M164),"")</f>
        <v/>
      </c>
      <c r="AA164" s="130" t="str">
        <f t="shared" si="51"/>
        <v/>
      </c>
      <c r="AB164" s="403" t="str">
        <f t="shared" si="52"/>
        <v/>
      </c>
      <c r="AC164" s="130" t="str">
        <f t="shared" si="53"/>
        <v/>
      </c>
      <c r="AD164" s="461"/>
    </row>
    <row r="165" spans="1:30" x14ac:dyDescent="0.2">
      <c r="B165" s="500"/>
      <c r="C165" s="501"/>
      <c r="D165" s="501"/>
      <c r="E165" s="501"/>
      <c r="F165" s="501"/>
      <c r="G165" s="501"/>
      <c r="H165" s="501"/>
      <c r="I165" s="501"/>
      <c r="J165" s="501"/>
      <c r="K165" s="502"/>
      <c r="L165" s="429" t="s">
        <v>120</v>
      </c>
      <c r="M165" s="257" t="str">
        <f>IF(LEN($C$5)&lt;=1,
    "",
    IF(
        OR($C$5="Overige (zorg-)instellingen",$C$5="Onderneming"),
        IF(Basisgegevens!$C$5="Ja",
            IFERROR(
                INDEX(Hulpsheets!$AO$3:$AR$18,
                    MATCH($C$9,Hulpsheets!$AN$3:$AN$18,0),
                    MATCH($C$6,Hulpsheets!$AO$3:$AR$3,0)
                ),
                ""
            ),
            IFERROR(
                INDEX(Hulpsheets!$AH$3:$AK$18,
                    MATCH($C$9,Hulpsheets!$AG$3:$AG$18,0),
                    MATCH($C$6,Hulpsheets!$AH$3:$AK$3,0)
                ),
                ""
            )
        ),
        IF($L165="Niet-economische activiteit",
            100%,
            IF(Basisgegevens!$C$5="Ja",
                IFERROR(
                    INDEX(Hulpsheets!$AO$3:$AR$18,
                        MATCH($C$9,Hulpsheets!$AN$3:$AN$18,0),
                        MATCH($C$6,Hulpsheets!$AO$3:$AR$3,0)
                    ),
                    ""
                ),
                IFERROR(
                    INDEX(Hulpsheets!$AH$3:$AK$18,
                        MATCH($C$9,Hulpsheets!$AG$3:$AG$18,0),
                        MATCH($C$6,Hulpsheets!$AH$3:$AK$3,0)
                    ),
                    ""
                )
            )
        )
    )
)</f>
        <v/>
      </c>
      <c r="N165" s="399"/>
      <c r="O165" s="395" t="str">
        <f t="shared" si="48"/>
        <v/>
      </c>
      <c r="P165" s="86" t="str">
        <f t="shared" si="49"/>
        <v/>
      </c>
      <c r="R165" s="404"/>
      <c r="S165" s="403" t="str">
        <f t="shared" si="54"/>
        <v/>
      </c>
      <c r="T165" s="130" t="str">
        <f t="shared" si="50"/>
        <v/>
      </c>
      <c r="U165" s="70"/>
      <c r="V165" s="404"/>
      <c r="W165" s="70"/>
      <c r="X165" s="404"/>
      <c r="Z165" s="403" t="str">
        <f t="shared" si="55"/>
        <v/>
      </c>
      <c r="AA165" s="130" t="str">
        <f t="shared" si="51"/>
        <v/>
      </c>
      <c r="AB165" s="403" t="str">
        <f t="shared" si="52"/>
        <v/>
      </c>
      <c r="AC165" s="130" t="str">
        <f t="shared" si="53"/>
        <v/>
      </c>
      <c r="AD165" s="461"/>
    </row>
    <row r="166" spans="1:30" x14ac:dyDescent="0.2">
      <c r="B166" s="500"/>
      <c r="C166" s="501"/>
      <c r="D166" s="501"/>
      <c r="E166" s="501"/>
      <c r="F166" s="501"/>
      <c r="G166" s="501"/>
      <c r="H166" s="501"/>
      <c r="I166" s="501"/>
      <c r="J166" s="501"/>
      <c r="K166" s="502"/>
      <c r="L166" s="429" t="s">
        <v>120</v>
      </c>
      <c r="M166" s="257" t="str">
        <f>IF(LEN($C$5)&lt;=1,
    "",
    IF(
        OR($C$5="Overige (zorg-)instellingen",$C$5="Onderneming"),
        IF(Basisgegevens!$C$5="Ja",
            IFERROR(
                INDEX(Hulpsheets!$AO$3:$AR$18,
                    MATCH($C$9,Hulpsheets!$AN$3:$AN$18,0),
                    MATCH($C$6,Hulpsheets!$AO$3:$AR$3,0)
                ),
                ""
            ),
            IFERROR(
                INDEX(Hulpsheets!$AH$3:$AK$18,
                    MATCH($C$9,Hulpsheets!$AG$3:$AG$18,0),
                    MATCH($C$6,Hulpsheets!$AH$3:$AK$3,0)
                ),
                ""
            )
        ),
        IF($L166="Niet-economische activiteit",
            100%,
            IF(Basisgegevens!$C$5="Ja",
                IFERROR(
                    INDEX(Hulpsheets!$AO$3:$AR$18,
                        MATCH($C$9,Hulpsheets!$AN$3:$AN$18,0),
                        MATCH($C$6,Hulpsheets!$AO$3:$AR$3,0)
                    ),
                    ""
                ),
                IFERROR(
                    INDEX(Hulpsheets!$AH$3:$AK$18,
                        MATCH($C$9,Hulpsheets!$AG$3:$AG$18,0),
                        MATCH($C$6,Hulpsheets!$AH$3:$AK$3,0)
                    ),
                    ""
                )
            )
        )
    )
)</f>
        <v/>
      </c>
      <c r="N166" s="399"/>
      <c r="O166" s="395" t="str">
        <f t="shared" si="48"/>
        <v/>
      </c>
      <c r="P166" s="86" t="str">
        <f t="shared" si="49"/>
        <v/>
      </c>
      <c r="R166" s="404"/>
      <c r="S166" s="403" t="str">
        <f t="shared" si="54"/>
        <v/>
      </c>
      <c r="T166" s="130" t="str">
        <f t="shared" si="50"/>
        <v/>
      </c>
      <c r="U166" s="70"/>
      <c r="V166" s="404"/>
      <c r="W166" s="70"/>
      <c r="X166" s="404"/>
      <c r="Z166" s="403" t="str">
        <f t="shared" si="55"/>
        <v/>
      </c>
      <c r="AA166" s="130" t="str">
        <f t="shared" si="51"/>
        <v/>
      </c>
      <c r="AB166" s="403" t="str">
        <f t="shared" si="52"/>
        <v/>
      </c>
      <c r="AC166" s="130" t="str">
        <f t="shared" si="53"/>
        <v/>
      </c>
      <c r="AD166" s="461"/>
    </row>
    <row r="167" spans="1:30" x14ac:dyDescent="0.2">
      <c r="B167" s="500"/>
      <c r="C167" s="501"/>
      <c r="D167" s="501"/>
      <c r="E167" s="501"/>
      <c r="F167" s="501"/>
      <c r="G167" s="501"/>
      <c r="H167" s="501"/>
      <c r="I167" s="501"/>
      <c r="J167" s="501"/>
      <c r="K167" s="502"/>
      <c r="L167" s="429" t="s">
        <v>120</v>
      </c>
      <c r="M167" s="257" t="str">
        <f>IF(LEN($C$5)&lt;=1,
    "",
    IF(
        OR($C$5="Overige (zorg-)instellingen",$C$5="Onderneming"),
        IF(Basisgegevens!$C$5="Ja",
            IFERROR(
                INDEX(Hulpsheets!$AO$3:$AR$18,
                    MATCH($C$9,Hulpsheets!$AN$3:$AN$18,0),
                    MATCH($C$6,Hulpsheets!$AO$3:$AR$3,0)
                ),
                ""
            ),
            IFERROR(
                INDEX(Hulpsheets!$AH$3:$AK$18,
                    MATCH($C$9,Hulpsheets!$AG$3:$AG$18,0),
                    MATCH($C$6,Hulpsheets!$AH$3:$AK$3,0)
                ),
                ""
            )
        ),
        IF($L167="Niet-economische activiteit",
            100%,
            IF(Basisgegevens!$C$5="Ja",
                IFERROR(
                    INDEX(Hulpsheets!$AO$3:$AR$18,
                        MATCH($C$9,Hulpsheets!$AN$3:$AN$18,0),
                        MATCH($C$6,Hulpsheets!$AO$3:$AR$3,0)
                    ),
                    ""
                ),
                IFERROR(
                    INDEX(Hulpsheets!$AH$3:$AK$18,
                        MATCH($C$9,Hulpsheets!$AG$3:$AG$18,0),
                        MATCH($C$6,Hulpsheets!$AH$3:$AK$3,0)
                    ),
                    ""
                )
            )
        )
    )
)</f>
        <v/>
      </c>
      <c r="N167" s="399"/>
      <c r="O167" s="395" t="str">
        <f t="shared" si="48"/>
        <v/>
      </c>
      <c r="P167" s="86" t="str">
        <f t="shared" si="49"/>
        <v/>
      </c>
      <c r="R167" s="404"/>
      <c r="S167" s="403" t="str">
        <f t="shared" si="54"/>
        <v/>
      </c>
      <c r="T167" s="130" t="str">
        <f t="shared" si="50"/>
        <v/>
      </c>
      <c r="U167" s="70"/>
      <c r="V167" s="404"/>
      <c r="W167" s="70"/>
      <c r="X167" s="404"/>
      <c r="Z167" s="403" t="str">
        <f t="shared" si="55"/>
        <v/>
      </c>
      <c r="AA167" s="130" t="str">
        <f t="shared" si="51"/>
        <v/>
      </c>
      <c r="AB167" s="403" t="str">
        <f t="shared" si="52"/>
        <v/>
      </c>
      <c r="AC167" s="130" t="str">
        <f t="shared" si="53"/>
        <v/>
      </c>
      <c r="AD167" s="461"/>
    </row>
    <row r="168" spans="1:30" x14ac:dyDescent="0.2">
      <c r="B168" s="500"/>
      <c r="C168" s="501"/>
      <c r="D168" s="501"/>
      <c r="E168" s="501"/>
      <c r="F168" s="501"/>
      <c r="G168" s="501"/>
      <c r="H168" s="501"/>
      <c r="I168" s="501"/>
      <c r="J168" s="501"/>
      <c r="K168" s="502"/>
      <c r="L168" s="429" t="s">
        <v>120</v>
      </c>
      <c r="M168" s="257" t="str">
        <f>IF(LEN($C$5)&lt;=1,
    "",
    IF(
        OR($C$5="Overige (zorg-)instellingen",$C$5="Onderneming"),
        IF(Basisgegevens!$C$5="Ja",
            IFERROR(
                INDEX(Hulpsheets!$AO$3:$AR$18,
                    MATCH($C$9,Hulpsheets!$AN$3:$AN$18,0),
                    MATCH($C$6,Hulpsheets!$AO$3:$AR$3,0)
                ),
                ""
            ),
            IFERROR(
                INDEX(Hulpsheets!$AH$3:$AK$18,
                    MATCH($C$9,Hulpsheets!$AG$3:$AG$18,0),
                    MATCH($C$6,Hulpsheets!$AH$3:$AK$3,0)
                ),
                ""
            )
        ),
        IF($L168="Niet-economische activiteit",
            100%,
            IF(Basisgegevens!$C$5="Ja",
                IFERROR(
                    INDEX(Hulpsheets!$AO$3:$AR$18,
                        MATCH($C$9,Hulpsheets!$AN$3:$AN$18,0),
                        MATCH($C$6,Hulpsheets!$AO$3:$AR$3,0)
                    ),
                    ""
                ),
                IFERROR(
                    INDEX(Hulpsheets!$AH$3:$AK$18,
                        MATCH($C$9,Hulpsheets!$AG$3:$AG$18,0),
                        MATCH($C$6,Hulpsheets!$AH$3:$AK$3,0)
                    ),
                    ""
                )
            )
        )
    )
)</f>
        <v/>
      </c>
      <c r="N168" s="399"/>
      <c r="O168" s="395" t="str">
        <f t="shared" si="48"/>
        <v/>
      </c>
      <c r="P168" s="86" t="str">
        <f t="shared" si="49"/>
        <v/>
      </c>
      <c r="R168" s="404"/>
      <c r="S168" s="403" t="str">
        <f t="shared" si="54"/>
        <v/>
      </c>
      <c r="T168" s="130" t="str">
        <f t="shared" si="50"/>
        <v/>
      </c>
      <c r="U168" s="70"/>
      <c r="V168" s="404"/>
      <c r="W168" s="70"/>
      <c r="X168" s="404"/>
      <c r="Z168" s="403" t="str">
        <f t="shared" si="55"/>
        <v/>
      </c>
      <c r="AA168" s="130" t="str">
        <f t="shared" si="51"/>
        <v/>
      </c>
      <c r="AB168" s="403" t="str">
        <f t="shared" si="52"/>
        <v/>
      </c>
      <c r="AC168" s="130" t="str">
        <f t="shared" si="53"/>
        <v/>
      </c>
      <c r="AD168" s="461"/>
    </row>
    <row r="169" spans="1:30" x14ac:dyDescent="0.2">
      <c r="B169" s="500"/>
      <c r="C169" s="501"/>
      <c r="D169" s="501"/>
      <c r="E169" s="501"/>
      <c r="F169" s="501"/>
      <c r="G169" s="501"/>
      <c r="H169" s="501"/>
      <c r="I169" s="501"/>
      <c r="J169" s="501"/>
      <c r="K169" s="502"/>
      <c r="L169" s="429" t="s">
        <v>120</v>
      </c>
      <c r="M169" s="257" t="str">
        <f>IF(LEN($C$5)&lt;=1,
    "",
    IF(
        OR($C$5="Overige (zorg-)instellingen",$C$5="Onderneming"),
        IF(Basisgegevens!$C$5="Ja",
            IFERROR(
                INDEX(Hulpsheets!$AO$3:$AR$18,
                    MATCH($C$9,Hulpsheets!$AN$3:$AN$18,0),
                    MATCH($C$6,Hulpsheets!$AO$3:$AR$3,0)
                ),
                ""
            ),
            IFERROR(
                INDEX(Hulpsheets!$AH$3:$AK$18,
                    MATCH($C$9,Hulpsheets!$AG$3:$AG$18,0),
                    MATCH($C$6,Hulpsheets!$AH$3:$AK$3,0)
                ),
                ""
            )
        ),
        IF($L169="Niet-economische activiteit",
            100%,
            IF(Basisgegevens!$C$5="Ja",
                IFERROR(
                    INDEX(Hulpsheets!$AO$3:$AR$18,
                        MATCH($C$9,Hulpsheets!$AN$3:$AN$18,0),
                        MATCH($C$6,Hulpsheets!$AO$3:$AR$3,0)
                    ),
                    ""
                ),
                IFERROR(
                    INDEX(Hulpsheets!$AH$3:$AK$18,
                        MATCH($C$9,Hulpsheets!$AG$3:$AG$18,0),
                        MATCH($C$6,Hulpsheets!$AH$3:$AK$3,0)
                    ),
                    ""
                )
            )
        )
    )
)</f>
        <v/>
      </c>
      <c r="N169" s="399"/>
      <c r="O169" s="395" t="str">
        <f t="shared" si="48"/>
        <v/>
      </c>
      <c r="P169" s="86" t="str">
        <f t="shared" si="49"/>
        <v/>
      </c>
      <c r="R169" s="404"/>
      <c r="S169" s="403" t="str">
        <f t="shared" si="54"/>
        <v/>
      </c>
      <c r="T169" s="130" t="str">
        <f t="shared" si="50"/>
        <v/>
      </c>
      <c r="U169" s="70"/>
      <c r="V169" s="404"/>
      <c r="W169" s="70"/>
      <c r="X169" s="404"/>
      <c r="Z169" s="403" t="str">
        <f t="shared" si="55"/>
        <v/>
      </c>
      <c r="AA169" s="130" t="str">
        <f t="shared" si="51"/>
        <v/>
      </c>
      <c r="AB169" s="403" t="str">
        <f t="shared" si="52"/>
        <v/>
      </c>
      <c r="AC169" s="130" t="str">
        <f t="shared" si="53"/>
        <v/>
      </c>
      <c r="AD169" s="461"/>
    </row>
    <row r="170" spans="1:30" x14ac:dyDescent="0.2">
      <c r="B170" s="500"/>
      <c r="C170" s="501"/>
      <c r="D170" s="501"/>
      <c r="E170" s="501"/>
      <c r="F170" s="501"/>
      <c r="G170" s="501"/>
      <c r="H170" s="501"/>
      <c r="I170" s="501"/>
      <c r="J170" s="501"/>
      <c r="K170" s="502"/>
      <c r="L170" s="429" t="s">
        <v>120</v>
      </c>
      <c r="M170" s="257" t="str">
        <f>IF(LEN($C$5)&lt;=1,
    "",
    IF(
        OR($C$5="Overige (zorg-)instellingen",$C$5="Onderneming"),
        IF(Basisgegevens!$C$5="Ja",
            IFERROR(
                INDEX(Hulpsheets!$AO$3:$AR$18,
                    MATCH($C$9,Hulpsheets!$AN$3:$AN$18,0),
                    MATCH($C$6,Hulpsheets!$AO$3:$AR$3,0)
                ),
                ""
            ),
            IFERROR(
                INDEX(Hulpsheets!$AH$3:$AK$18,
                    MATCH($C$9,Hulpsheets!$AG$3:$AG$18,0),
                    MATCH($C$6,Hulpsheets!$AH$3:$AK$3,0)
                ),
                ""
            )
        ),
        IF($L170="Niet-economische activiteit",
            100%,
            IF(Basisgegevens!$C$5="Ja",
                IFERROR(
                    INDEX(Hulpsheets!$AO$3:$AR$18,
                        MATCH($C$9,Hulpsheets!$AN$3:$AN$18,0),
                        MATCH($C$6,Hulpsheets!$AO$3:$AR$3,0)
                    ),
                    ""
                ),
                IFERROR(
                    INDEX(Hulpsheets!$AH$3:$AK$18,
                        MATCH($C$9,Hulpsheets!$AG$3:$AG$18,0),
                        MATCH($C$6,Hulpsheets!$AH$3:$AK$3,0)
                    ),
                    ""
                )
            )
        )
    )
)</f>
        <v/>
      </c>
      <c r="N170" s="399"/>
      <c r="O170" s="395" t="str">
        <f t="shared" si="48"/>
        <v/>
      </c>
      <c r="P170" s="86" t="str">
        <f t="shared" si="49"/>
        <v/>
      </c>
      <c r="R170" s="404"/>
      <c r="S170" s="403" t="str">
        <f t="shared" si="54"/>
        <v/>
      </c>
      <c r="T170" s="130" t="str">
        <f t="shared" si="50"/>
        <v/>
      </c>
      <c r="U170" s="70"/>
      <c r="V170" s="404"/>
      <c r="W170" s="70"/>
      <c r="X170" s="404"/>
      <c r="Z170" s="403" t="str">
        <f t="shared" si="55"/>
        <v/>
      </c>
      <c r="AA170" s="130" t="str">
        <f t="shared" si="51"/>
        <v/>
      </c>
      <c r="AB170" s="403" t="str">
        <f t="shared" si="52"/>
        <v/>
      </c>
      <c r="AC170" s="130" t="str">
        <f t="shared" si="53"/>
        <v/>
      </c>
      <c r="AD170" s="461"/>
    </row>
    <row r="171" spans="1:30" x14ac:dyDescent="0.2">
      <c r="B171" s="500"/>
      <c r="C171" s="501"/>
      <c r="D171" s="501"/>
      <c r="E171" s="501"/>
      <c r="F171" s="501"/>
      <c r="G171" s="501"/>
      <c r="H171" s="501"/>
      <c r="I171" s="501"/>
      <c r="J171" s="501"/>
      <c r="K171" s="502"/>
      <c r="L171" s="429" t="s">
        <v>120</v>
      </c>
      <c r="M171" s="257" t="str">
        <f>IF(LEN($C$5)&lt;=1,
    "",
    IF(
        OR($C$5="Overige (zorg-)instellingen",$C$5="Onderneming"),
        IF(Basisgegevens!$C$5="Ja",
            IFERROR(
                INDEX(Hulpsheets!$AO$3:$AR$18,
                    MATCH($C$9,Hulpsheets!$AN$3:$AN$18,0),
                    MATCH($C$6,Hulpsheets!$AO$3:$AR$3,0)
                ),
                ""
            ),
            IFERROR(
                INDEX(Hulpsheets!$AH$3:$AK$18,
                    MATCH($C$9,Hulpsheets!$AG$3:$AG$18,0),
                    MATCH($C$6,Hulpsheets!$AH$3:$AK$3,0)
                ),
                ""
            )
        ),
        IF($L171="Niet-economische activiteit",
            100%,
            IF(Basisgegevens!$C$5="Ja",
                IFERROR(
                    INDEX(Hulpsheets!$AO$3:$AR$18,
                        MATCH($C$9,Hulpsheets!$AN$3:$AN$18,0),
                        MATCH($C$6,Hulpsheets!$AO$3:$AR$3,0)
                    ),
                    ""
                ),
                IFERROR(
                    INDEX(Hulpsheets!$AH$3:$AK$18,
                        MATCH($C$9,Hulpsheets!$AG$3:$AG$18,0),
                        MATCH($C$6,Hulpsheets!$AH$3:$AK$3,0)
                    ),
                    ""
                )
            )
        )
    )
)</f>
        <v/>
      </c>
      <c r="N171" s="399"/>
      <c r="O171" s="395" t="str">
        <f t="shared" si="48"/>
        <v/>
      </c>
      <c r="P171" s="86" t="str">
        <f t="shared" si="49"/>
        <v/>
      </c>
      <c r="R171" s="404"/>
      <c r="S171" s="403" t="str">
        <f t="shared" si="54"/>
        <v/>
      </c>
      <c r="T171" s="130" t="str">
        <f t="shared" si="50"/>
        <v/>
      </c>
      <c r="U171" s="70"/>
      <c r="V171" s="404"/>
      <c r="W171" s="70"/>
      <c r="X171" s="404"/>
      <c r="Z171" s="403" t="str">
        <f t="shared" si="55"/>
        <v/>
      </c>
      <c r="AA171" s="130" t="str">
        <f t="shared" si="51"/>
        <v/>
      </c>
      <c r="AB171" s="403" t="str">
        <f t="shared" si="52"/>
        <v/>
      </c>
      <c r="AC171" s="130" t="str">
        <f t="shared" si="53"/>
        <v/>
      </c>
      <c r="AD171" s="461"/>
    </row>
    <row r="172" spans="1:30" x14ac:dyDescent="0.2">
      <c r="B172" s="500"/>
      <c r="C172" s="501"/>
      <c r="D172" s="501"/>
      <c r="E172" s="501"/>
      <c r="F172" s="501"/>
      <c r="G172" s="501"/>
      <c r="H172" s="501"/>
      <c r="I172" s="501"/>
      <c r="J172" s="501"/>
      <c r="K172" s="502"/>
      <c r="L172" s="429" t="s">
        <v>120</v>
      </c>
      <c r="M172" s="257" t="str">
        <f>IF(LEN($C$5)&lt;=1,
    "",
    IF(
        OR($C$5="Overige (zorg-)instellingen",$C$5="Onderneming"),
        IF(Basisgegevens!$C$5="Ja",
            IFERROR(
                INDEX(Hulpsheets!$AO$3:$AR$18,
                    MATCH($C$9,Hulpsheets!$AN$3:$AN$18,0),
                    MATCH($C$6,Hulpsheets!$AO$3:$AR$3,0)
                ),
                ""
            ),
            IFERROR(
                INDEX(Hulpsheets!$AH$3:$AK$18,
                    MATCH($C$9,Hulpsheets!$AG$3:$AG$18,0),
                    MATCH($C$6,Hulpsheets!$AH$3:$AK$3,0)
                ),
                ""
            )
        ),
        IF($L172="Niet-economische activiteit",
            100%,
            IF(Basisgegevens!$C$5="Ja",
                IFERROR(
                    INDEX(Hulpsheets!$AO$3:$AR$18,
                        MATCH($C$9,Hulpsheets!$AN$3:$AN$18,0),
                        MATCH($C$6,Hulpsheets!$AO$3:$AR$3,0)
                    ),
                    ""
                ),
                IFERROR(
                    INDEX(Hulpsheets!$AH$3:$AK$18,
                        MATCH($C$9,Hulpsheets!$AG$3:$AG$18,0),
                        MATCH($C$6,Hulpsheets!$AH$3:$AK$3,0)
                    ),
                    ""
                )
            )
        )
    )
)</f>
        <v/>
      </c>
      <c r="N172" s="399"/>
      <c r="O172" s="395" t="str">
        <f t="shared" si="48"/>
        <v/>
      </c>
      <c r="P172" s="86" t="str">
        <f t="shared" si="49"/>
        <v/>
      </c>
      <c r="R172" s="404"/>
      <c r="S172" s="403" t="str">
        <f t="shared" si="54"/>
        <v/>
      </c>
      <c r="T172" s="130" t="str">
        <f t="shared" si="50"/>
        <v/>
      </c>
      <c r="U172" s="70"/>
      <c r="V172" s="404"/>
      <c r="W172" s="70"/>
      <c r="X172" s="404"/>
      <c r="Z172" s="403" t="str">
        <f t="shared" si="55"/>
        <v/>
      </c>
      <c r="AA172" s="130" t="str">
        <f t="shared" si="51"/>
        <v/>
      </c>
      <c r="AB172" s="403" t="str">
        <f t="shared" si="52"/>
        <v/>
      </c>
      <c r="AC172" s="130" t="str">
        <f t="shared" si="53"/>
        <v/>
      </c>
      <c r="AD172" s="461"/>
    </row>
    <row r="173" spans="1:30" x14ac:dyDescent="0.2">
      <c r="B173" s="500"/>
      <c r="C173" s="501"/>
      <c r="D173" s="501"/>
      <c r="E173" s="501"/>
      <c r="F173" s="501"/>
      <c r="G173" s="501"/>
      <c r="H173" s="501"/>
      <c r="I173" s="501"/>
      <c r="J173" s="501"/>
      <c r="K173" s="502"/>
      <c r="L173" s="429" t="s">
        <v>120</v>
      </c>
      <c r="M173" s="257" t="str">
        <f>IF(LEN($C$5)&lt;=1,
    "",
    IF(
        OR($C$5="Overige (zorg-)instellingen",$C$5="Onderneming"),
        IF(Basisgegevens!$C$5="Ja",
            IFERROR(
                INDEX(Hulpsheets!$AO$3:$AR$18,
                    MATCH($C$9,Hulpsheets!$AN$3:$AN$18,0),
                    MATCH($C$6,Hulpsheets!$AO$3:$AR$3,0)
                ),
                ""
            ),
            IFERROR(
                INDEX(Hulpsheets!$AH$3:$AK$18,
                    MATCH($C$9,Hulpsheets!$AG$3:$AG$18,0),
                    MATCH($C$6,Hulpsheets!$AH$3:$AK$3,0)
                ),
                ""
            )
        ),
        IF($L173="Niet-economische activiteit",
            100%,
            IF(Basisgegevens!$C$5="Ja",
                IFERROR(
                    INDEX(Hulpsheets!$AO$3:$AR$18,
                        MATCH($C$9,Hulpsheets!$AN$3:$AN$18,0),
                        MATCH($C$6,Hulpsheets!$AO$3:$AR$3,0)
                    ),
                    ""
                ),
                IFERROR(
                    INDEX(Hulpsheets!$AH$3:$AK$18,
                        MATCH($C$9,Hulpsheets!$AG$3:$AG$18,0),
                        MATCH($C$6,Hulpsheets!$AH$3:$AK$3,0)
                    ),
                    ""
                )
            )
        )
    )
)</f>
        <v/>
      </c>
      <c r="N173" s="399"/>
      <c r="O173" s="395" t="str">
        <f t="shared" si="48"/>
        <v/>
      </c>
      <c r="P173" s="86" t="str">
        <f t="shared" si="49"/>
        <v/>
      </c>
      <c r="R173" s="404"/>
      <c r="S173" s="403" t="str">
        <f t="shared" si="54"/>
        <v/>
      </c>
      <c r="T173" s="130" t="str">
        <f t="shared" si="50"/>
        <v/>
      </c>
      <c r="U173" s="70"/>
      <c r="V173" s="404"/>
      <c r="W173" s="70"/>
      <c r="X173" s="404"/>
      <c r="Z173" s="403" t="str">
        <f t="shared" si="55"/>
        <v/>
      </c>
      <c r="AA173" s="130" t="str">
        <f t="shared" si="51"/>
        <v/>
      </c>
      <c r="AB173" s="403" t="str">
        <f t="shared" si="52"/>
        <v/>
      </c>
      <c r="AC173" s="130" t="str">
        <f t="shared" si="53"/>
        <v/>
      </c>
      <c r="AD173" s="461"/>
    </row>
    <row r="174" spans="1:30" x14ac:dyDescent="0.2">
      <c r="B174" s="500"/>
      <c r="C174" s="501"/>
      <c r="D174" s="501"/>
      <c r="E174" s="501"/>
      <c r="F174" s="501"/>
      <c r="G174" s="501"/>
      <c r="H174" s="501"/>
      <c r="I174" s="501"/>
      <c r="J174" s="501"/>
      <c r="K174" s="502"/>
      <c r="L174" s="429" t="s">
        <v>120</v>
      </c>
      <c r="M174" s="257" t="str">
        <f>IF(LEN($C$5)&lt;=1,
    "",
    IF(
        OR($C$5="Overige (zorg-)instellingen",$C$5="Onderneming"),
        IF(Basisgegevens!$C$5="Ja",
            IFERROR(
                INDEX(Hulpsheets!$AO$3:$AR$18,
                    MATCH($C$9,Hulpsheets!$AN$3:$AN$18,0),
                    MATCH($C$6,Hulpsheets!$AO$3:$AR$3,0)
                ),
                ""
            ),
            IFERROR(
                INDEX(Hulpsheets!$AH$3:$AK$18,
                    MATCH($C$9,Hulpsheets!$AG$3:$AG$18,0),
                    MATCH($C$6,Hulpsheets!$AH$3:$AK$3,0)
                ),
                ""
            )
        ),
        IF($L174="Niet-economische activiteit",
            100%,
            IF(Basisgegevens!$C$5="Ja",
                IFERROR(
                    INDEX(Hulpsheets!$AO$3:$AR$18,
                        MATCH($C$9,Hulpsheets!$AN$3:$AN$18,0),
                        MATCH($C$6,Hulpsheets!$AO$3:$AR$3,0)
                    ),
                    ""
                ),
                IFERROR(
                    INDEX(Hulpsheets!$AH$3:$AK$18,
                        MATCH($C$9,Hulpsheets!$AG$3:$AG$18,0),
                        MATCH($C$6,Hulpsheets!$AH$3:$AK$3,0)
                    ),
                    ""
                )
            )
        )
    )
)</f>
        <v/>
      </c>
      <c r="N174" s="399"/>
      <c r="O174" s="395" t="str">
        <f t="shared" si="48"/>
        <v/>
      </c>
      <c r="P174" s="86" t="str">
        <f t="shared" si="49"/>
        <v/>
      </c>
      <c r="R174" s="404"/>
      <c r="S174" s="403" t="str">
        <f t="shared" si="54"/>
        <v/>
      </c>
      <c r="T174" s="130" t="str">
        <f t="shared" si="50"/>
        <v/>
      </c>
      <c r="U174" s="70"/>
      <c r="V174" s="404"/>
      <c r="W174" s="70"/>
      <c r="X174" s="404"/>
      <c r="Z174" s="403" t="str">
        <f t="shared" si="55"/>
        <v/>
      </c>
      <c r="AA174" s="130" t="str">
        <f t="shared" si="51"/>
        <v/>
      </c>
      <c r="AB174" s="403" t="str">
        <f t="shared" si="52"/>
        <v/>
      </c>
      <c r="AC174" s="130" t="str">
        <f t="shared" si="53"/>
        <v/>
      </c>
      <c r="AD174" s="461"/>
    </row>
    <row r="175" spans="1:30" x14ac:dyDescent="0.2">
      <c r="B175" s="500"/>
      <c r="C175" s="501"/>
      <c r="D175" s="501"/>
      <c r="E175" s="501"/>
      <c r="F175" s="501"/>
      <c r="G175" s="501"/>
      <c r="H175" s="501"/>
      <c r="I175" s="501"/>
      <c r="J175" s="501"/>
      <c r="K175" s="502"/>
      <c r="L175" s="429" t="s">
        <v>120</v>
      </c>
      <c r="M175" s="257" t="str">
        <f>IF(LEN($C$5)&lt;=1,
    "",
    IF(
        OR($C$5="Overige (zorg-)instellingen",$C$5="Onderneming"),
        IF(Basisgegevens!$C$5="Ja",
            IFERROR(
                INDEX(Hulpsheets!$AO$3:$AR$18,
                    MATCH($C$9,Hulpsheets!$AN$3:$AN$18,0),
                    MATCH($C$6,Hulpsheets!$AO$3:$AR$3,0)
                ),
                ""
            ),
            IFERROR(
                INDEX(Hulpsheets!$AH$3:$AK$18,
                    MATCH($C$9,Hulpsheets!$AG$3:$AG$18,0),
                    MATCH($C$6,Hulpsheets!$AH$3:$AK$3,0)
                ),
                ""
            )
        ),
        IF($L175="Niet-economische activiteit",
            100%,
            IF(Basisgegevens!$C$5="Ja",
                IFERROR(
                    INDEX(Hulpsheets!$AO$3:$AR$18,
                        MATCH($C$9,Hulpsheets!$AN$3:$AN$18,0),
                        MATCH($C$6,Hulpsheets!$AO$3:$AR$3,0)
                    ),
                    ""
                ),
                IFERROR(
                    INDEX(Hulpsheets!$AH$3:$AK$18,
                        MATCH($C$9,Hulpsheets!$AG$3:$AG$18,0),
                        MATCH($C$6,Hulpsheets!$AH$3:$AK$3,0)
                    ),
                    ""
                )
            )
        )
    )
)</f>
        <v/>
      </c>
      <c r="N175" s="399"/>
      <c r="O175" s="395" t="str">
        <f t="shared" si="48"/>
        <v/>
      </c>
      <c r="P175" s="86" t="str">
        <f t="shared" si="49"/>
        <v/>
      </c>
      <c r="R175" s="404"/>
      <c r="S175" s="403" t="str">
        <f t="shared" si="54"/>
        <v/>
      </c>
      <c r="T175" s="130" t="str">
        <f t="shared" si="50"/>
        <v/>
      </c>
      <c r="U175" s="70"/>
      <c r="V175" s="404"/>
      <c r="W175" s="70"/>
      <c r="X175" s="404"/>
      <c r="Z175" s="403" t="str">
        <f t="shared" si="55"/>
        <v/>
      </c>
      <c r="AA175" s="130" t="str">
        <f t="shared" si="51"/>
        <v/>
      </c>
      <c r="AB175" s="403" t="str">
        <f t="shared" si="52"/>
        <v/>
      </c>
      <c r="AC175" s="130" t="str">
        <f t="shared" si="53"/>
        <v/>
      </c>
      <c r="AD175" s="461"/>
    </row>
    <row r="176" spans="1:30" x14ac:dyDescent="0.2">
      <c r="B176" s="500"/>
      <c r="C176" s="501"/>
      <c r="D176" s="501"/>
      <c r="E176" s="501"/>
      <c r="F176" s="501"/>
      <c r="G176" s="501"/>
      <c r="H176" s="501"/>
      <c r="I176" s="501"/>
      <c r="J176" s="501"/>
      <c r="K176" s="502"/>
      <c r="L176" s="429" t="s">
        <v>120</v>
      </c>
      <c r="M176" s="257" t="str">
        <f>IF(LEN($C$5)&lt;=1,
    "",
    IF(
        OR($C$5="Overige (zorg-)instellingen",$C$5="Onderneming"),
        IF(Basisgegevens!$C$5="Ja",
            IFERROR(
                INDEX(Hulpsheets!$AO$3:$AR$18,
                    MATCH($C$9,Hulpsheets!$AN$3:$AN$18,0),
                    MATCH($C$6,Hulpsheets!$AO$3:$AR$3,0)
                ),
                ""
            ),
            IFERROR(
                INDEX(Hulpsheets!$AH$3:$AK$18,
                    MATCH($C$9,Hulpsheets!$AG$3:$AG$18,0),
                    MATCH($C$6,Hulpsheets!$AH$3:$AK$3,0)
                ),
                ""
            )
        ),
        IF($L176="Niet-economische activiteit",
            100%,
            IF(Basisgegevens!$C$5="Ja",
                IFERROR(
                    INDEX(Hulpsheets!$AO$3:$AR$18,
                        MATCH($C$9,Hulpsheets!$AN$3:$AN$18,0),
                        MATCH($C$6,Hulpsheets!$AO$3:$AR$3,0)
                    ),
                    ""
                ),
                IFERROR(
                    INDEX(Hulpsheets!$AH$3:$AK$18,
                        MATCH($C$9,Hulpsheets!$AG$3:$AG$18,0),
                        MATCH($C$6,Hulpsheets!$AH$3:$AK$3,0)
                    ),
                    ""
                )
            )
        )
    )
)</f>
        <v/>
      </c>
      <c r="N176" s="399"/>
      <c r="O176" s="395" t="str">
        <f t="shared" si="48"/>
        <v/>
      </c>
      <c r="P176" s="86" t="str">
        <f t="shared" si="49"/>
        <v/>
      </c>
      <c r="R176" s="404"/>
      <c r="S176" s="403" t="str">
        <f t="shared" si="54"/>
        <v/>
      </c>
      <c r="T176" s="130" t="str">
        <f t="shared" si="50"/>
        <v/>
      </c>
      <c r="U176" s="70"/>
      <c r="V176" s="404"/>
      <c r="W176" s="70"/>
      <c r="X176" s="404"/>
      <c r="Z176" s="403" t="str">
        <f t="shared" si="55"/>
        <v/>
      </c>
      <c r="AA176" s="130" t="str">
        <f t="shared" si="51"/>
        <v/>
      </c>
      <c r="AB176" s="403" t="str">
        <f t="shared" si="52"/>
        <v/>
      </c>
      <c r="AC176" s="130" t="str">
        <f t="shared" si="53"/>
        <v/>
      </c>
      <c r="AD176" s="461"/>
    </row>
    <row r="177" spans="1:30" ht="13.5" thickBot="1" x14ac:dyDescent="0.25">
      <c r="B177" s="500"/>
      <c r="C177" s="501"/>
      <c r="D177" s="501"/>
      <c r="E177" s="501"/>
      <c r="F177" s="501"/>
      <c r="G177" s="501"/>
      <c r="H177" s="501"/>
      <c r="I177" s="501"/>
      <c r="J177" s="501"/>
      <c r="K177" s="502"/>
      <c r="L177" s="429" t="s">
        <v>120</v>
      </c>
      <c r="M177" s="257" t="str">
        <f>IF(LEN($C$5)&lt;=1,
    "",
    IF(
        OR($C$5="Overige (zorg-)instellingen",$C$5="Onderneming"),
        IF(Basisgegevens!$C$5="Ja",
            IFERROR(
                INDEX(Hulpsheets!$AO$3:$AR$18,
                    MATCH($C$9,Hulpsheets!$AN$3:$AN$18,0),
                    MATCH($C$6,Hulpsheets!$AO$3:$AR$3,0)
                ),
                ""
            ),
            IFERROR(
                INDEX(Hulpsheets!$AH$3:$AK$18,
                    MATCH($C$9,Hulpsheets!$AG$3:$AG$18,0),
                    MATCH($C$6,Hulpsheets!$AH$3:$AK$3,0)
                ),
                ""
            )
        ),
        IF($L177="Niet-economische activiteit",
            100%,
            IF(Basisgegevens!$C$5="Ja",
                IFERROR(
                    INDEX(Hulpsheets!$AO$3:$AR$18,
                        MATCH($C$9,Hulpsheets!$AN$3:$AN$18,0),
                        MATCH($C$6,Hulpsheets!$AO$3:$AR$3,0)
                    ),
                    ""
                ),
                IFERROR(
                    INDEX(Hulpsheets!$AH$3:$AK$18,
                        MATCH($C$9,Hulpsheets!$AG$3:$AG$18,0),
                        MATCH($C$6,Hulpsheets!$AH$3:$AK$3,0)
                    ),
                    ""
                )
            )
        )
    )
)</f>
        <v/>
      </c>
      <c r="N177" s="399"/>
      <c r="O177" s="395" t="str">
        <f t="shared" si="48"/>
        <v/>
      </c>
      <c r="P177" s="86" t="str">
        <f t="shared" si="49"/>
        <v/>
      </c>
      <c r="R177" s="404"/>
      <c r="S177" s="403" t="str">
        <f t="shared" si="54"/>
        <v/>
      </c>
      <c r="T177" s="130" t="str">
        <f t="shared" si="50"/>
        <v/>
      </c>
      <c r="U177" s="70"/>
      <c r="V177" s="404"/>
      <c r="W177" s="70"/>
      <c r="X177" s="404"/>
      <c r="Z177" s="403" t="str">
        <f t="shared" si="55"/>
        <v/>
      </c>
      <c r="AA177" s="130" t="str">
        <f t="shared" si="51"/>
        <v/>
      </c>
      <c r="AB177" s="403" t="str">
        <f t="shared" si="52"/>
        <v/>
      </c>
      <c r="AC177" s="130" t="str">
        <f t="shared" si="53"/>
        <v/>
      </c>
      <c r="AD177" s="461"/>
    </row>
    <row r="178" spans="1:30" ht="13.5" hidden="1" outlineLevel="1" thickBot="1" x14ac:dyDescent="0.25">
      <c r="B178" s="500"/>
      <c r="C178" s="501"/>
      <c r="D178" s="501"/>
      <c r="E178" s="501"/>
      <c r="F178" s="501"/>
      <c r="G178" s="501"/>
      <c r="H178" s="501"/>
      <c r="I178" s="501"/>
      <c r="J178" s="501"/>
      <c r="K178" s="502"/>
      <c r="L178" s="429" t="s">
        <v>120</v>
      </c>
      <c r="M178" s="257" t="str">
        <f>IF(LEN($C$5)&lt;=1,
    "",
    IF(
        OR($C$5="Overige (zorg-)instellingen",$C$5="Onderneming"),
        IF(Basisgegevens!$C$5="Ja",
            IFERROR(
                INDEX(Hulpsheets!$AO$3:$AR$18,
                    MATCH($C$9,Hulpsheets!$AN$3:$AN$18,0),
                    MATCH($C$6,Hulpsheets!$AO$3:$AR$3,0)
                ),
                ""
            ),
            IFERROR(
                INDEX(Hulpsheets!$AH$3:$AK$18,
                    MATCH($C$9,Hulpsheets!$AG$3:$AG$18,0),
                    MATCH($C$6,Hulpsheets!$AH$3:$AK$3,0)
                ),
                ""
            )
        ),
        IF($L178="Niet-economische activiteit",
            100%,
            IF(Basisgegevens!$C$5="Ja",
                IFERROR(
                    INDEX(Hulpsheets!$AO$3:$AR$18,
                        MATCH($C$9,Hulpsheets!$AN$3:$AN$18,0),
                        MATCH($C$6,Hulpsheets!$AO$3:$AR$3,0)
                    ),
                    ""
                ),
                IFERROR(
                    INDEX(Hulpsheets!$AH$3:$AK$18,
                        MATCH($C$9,Hulpsheets!$AG$3:$AG$18,0),
                        MATCH($C$6,Hulpsheets!$AH$3:$AK$3,0)
                    ),
                    ""
                )
            )
        )
    )
)</f>
        <v/>
      </c>
      <c r="N178" s="399"/>
      <c r="O178" s="77" t="str">
        <f t="shared" si="48"/>
        <v/>
      </c>
      <c r="P178" s="86" t="str">
        <f t="shared" si="49"/>
        <v/>
      </c>
      <c r="R178" s="404"/>
      <c r="S178" s="403" t="str">
        <f t="shared" si="54"/>
        <v/>
      </c>
      <c r="T178" s="130" t="str">
        <f t="shared" si="50"/>
        <v/>
      </c>
      <c r="U178" s="70"/>
      <c r="V178" s="404"/>
      <c r="W178" s="70"/>
      <c r="X178" s="404"/>
      <c r="Z178" s="403" t="str">
        <f t="shared" si="55"/>
        <v/>
      </c>
      <c r="AA178" s="130" t="str">
        <f t="shared" si="51"/>
        <v/>
      </c>
      <c r="AB178" s="403" t="str">
        <f t="shared" si="52"/>
        <v/>
      </c>
      <c r="AC178" s="130" t="str">
        <f t="shared" si="53"/>
        <v/>
      </c>
      <c r="AD178" s="461"/>
    </row>
    <row r="179" spans="1:30" ht="13.5" hidden="1" outlineLevel="1" thickBot="1" x14ac:dyDescent="0.25">
      <c r="B179" s="500"/>
      <c r="C179" s="501"/>
      <c r="D179" s="501"/>
      <c r="E179" s="501"/>
      <c r="F179" s="501"/>
      <c r="G179" s="501"/>
      <c r="H179" s="501"/>
      <c r="I179" s="501"/>
      <c r="J179" s="501"/>
      <c r="K179" s="502"/>
      <c r="L179" s="429" t="s">
        <v>120</v>
      </c>
      <c r="M179" s="257" t="str">
        <f>IF(LEN($C$5)&lt;=1,
    "",
    IF(
        OR($C$5="Overige (zorg-)instellingen",$C$5="Onderneming"),
        IF(Basisgegevens!$C$5="Ja",
            IFERROR(
                INDEX(Hulpsheets!$AO$3:$AR$18,
                    MATCH($C$9,Hulpsheets!$AN$3:$AN$18,0),
                    MATCH($C$6,Hulpsheets!$AO$3:$AR$3,0)
                ),
                ""
            ),
            IFERROR(
                INDEX(Hulpsheets!$AH$3:$AK$18,
                    MATCH($C$9,Hulpsheets!$AG$3:$AG$18,0),
                    MATCH($C$6,Hulpsheets!$AH$3:$AK$3,0)
                ),
                ""
            )
        ),
        IF($L179="Niet-economische activiteit",
            100%,
            IF(Basisgegevens!$C$5="Ja",
                IFERROR(
                    INDEX(Hulpsheets!$AO$3:$AR$18,
                        MATCH($C$9,Hulpsheets!$AN$3:$AN$18,0),
                        MATCH($C$6,Hulpsheets!$AO$3:$AR$3,0)
                    ),
                    ""
                ),
                IFERROR(
                    INDEX(Hulpsheets!$AH$3:$AK$18,
                        MATCH($C$9,Hulpsheets!$AG$3:$AG$18,0),
                        MATCH($C$6,Hulpsheets!$AH$3:$AK$3,0)
                    ),
                    ""
                )
            )
        )
    )
)</f>
        <v/>
      </c>
      <c r="N179" s="399"/>
      <c r="O179" s="77" t="str">
        <f t="shared" si="48"/>
        <v/>
      </c>
      <c r="P179" s="86" t="str">
        <f t="shared" si="49"/>
        <v/>
      </c>
      <c r="R179" s="404"/>
      <c r="S179" s="403" t="str">
        <f t="shared" si="54"/>
        <v/>
      </c>
      <c r="T179" s="130" t="str">
        <f t="shared" si="50"/>
        <v/>
      </c>
      <c r="U179" s="70"/>
      <c r="V179" s="404"/>
      <c r="W179" s="70"/>
      <c r="X179" s="404"/>
      <c r="Z179" s="403" t="str">
        <f t="shared" si="55"/>
        <v/>
      </c>
      <c r="AA179" s="130" t="str">
        <f t="shared" si="51"/>
        <v/>
      </c>
      <c r="AB179" s="403" t="str">
        <f t="shared" si="52"/>
        <v/>
      </c>
      <c r="AC179" s="130" t="str">
        <f t="shared" si="53"/>
        <v/>
      </c>
      <c r="AD179" s="461"/>
    </row>
    <row r="180" spans="1:30" ht="13.5" hidden="1" outlineLevel="1" thickBot="1" x14ac:dyDescent="0.25">
      <c r="B180" s="500"/>
      <c r="C180" s="501"/>
      <c r="D180" s="501"/>
      <c r="E180" s="501"/>
      <c r="F180" s="501"/>
      <c r="G180" s="501"/>
      <c r="H180" s="501"/>
      <c r="I180" s="501"/>
      <c r="J180" s="501"/>
      <c r="K180" s="502"/>
      <c r="L180" s="429" t="s">
        <v>120</v>
      </c>
      <c r="M180" s="257" t="str">
        <f>IF(LEN($C$5)&lt;=1,
    "",
    IF(
        OR($C$5="Overige (zorg-)instellingen",$C$5="Onderneming"),
        IF(Basisgegevens!$C$5="Ja",
            IFERROR(
                INDEX(Hulpsheets!$AO$3:$AR$18,
                    MATCH($C$9,Hulpsheets!$AN$3:$AN$18,0),
                    MATCH($C$6,Hulpsheets!$AO$3:$AR$3,0)
                ),
                ""
            ),
            IFERROR(
                INDEX(Hulpsheets!$AH$3:$AK$18,
                    MATCH($C$9,Hulpsheets!$AG$3:$AG$18,0),
                    MATCH($C$6,Hulpsheets!$AH$3:$AK$3,0)
                ),
                ""
            )
        ),
        IF($L180="Niet-economische activiteit",
            100%,
            IF(Basisgegevens!$C$5="Ja",
                IFERROR(
                    INDEX(Hulpsheets!$AO$3:$AR$18,
                        MATCH($C$9,Hulpsheets!$AN$3:$AN$18,0),
                        MATCH($C$6,Hulpsheets!$AO$3:$AR$3,0)
                    ),
                    ""
                ),
                IFERROR(
                    INDEX(Hulpsheets!$AH$3:$AK$18,
                        MATCH($C$9,Hulpsheets!$AG$3:$AG$18,0),
                        MATCH($C$6,Hulpsheets!$AH$3:$AK$3,0)
                    ),
                    ""
                )
            )
        )
    )
)</f>
        <v/>
      </c>
      <c r="N180" s="399"/>
      <c r="O180" s="77" t="str">
        <f t="shared" si="48"/>
        <v/>
      </c>
      <c r="P180" s="86" t="str">
        <f t="shared" si="49"/>
        <v/>
      </c>
      <c r="R180" s="404"/>
      <c r="S180" s="403" t="str">
        <f t="shared" si="54"/>
        <v/>
      </c>
      <c r="T180" s="130" t="str">
        <f t="shared" si="50"/>
        <v/>
      </c>
      <c r="U180" s="70"/>
      <c r="V180" s="404"/>
      <c r="W180" s="70"/>
      <c r="X180" s="404"/>
      <c r="Z180" s="403" t="str">
        <f t="shared" si="55"/>
        <v/>
      </c>
      <c r="AA180" s="130" t="str">
        <f t="shared" si="51"/>
        <v/>
      </c>
      <c r="AB180" s="403" t="str">
        <f t="shared" si="52"/>
        <v/>
      </c>
      <c r="AC180" s="130" t="str">
        <f t="shared" si="53"/>
        <v/>
      </c>
      <c r="AD180" s="461"/>
    </row>
    <row r="181" spans="1:30" ht="13.5" hidden="1" outlineLevel="1" thickBot="1" x14ac:dyDescent="0.25">
      <c r="B181" s="500"/>
      <c r="C181" s="501"/>
      <c r="D181" s="501"/>
      <c r="E181" s="501"/>
      <c r="F181" s="501"/>
      <c r="G181" s="501"/>
      <c r="H181" s="501"/>
      <c r="I181" s="501"/>
      <c r="J181" s="501"/>
      <c r="K181" s="502"/>
      <c r="L181" s="429" t="s">
        <v>120</v>
      </c>
      <c r="M181" s="257" t="str">
        <f>IF(LEN($C$5)&lt;=1,
    "",
    IF(
        OR($C$5="Overige (zorg-)instellingen",$C$5="Onderneming"),
        IF(Basisgegevens!$C$5="Ja",
            IFERROR(
                INDEX(Hulpsheets!$AO$3:$AR$18,
                    MATCH($C$9,Hulpsheets!$AN$3:$AN$18,0),
                    MATCH($C$6,Hulpsheets!$AO$3:$AR$3,0)
                ),
                ""
            ),
            IFERROR(
                INDEX(Hulpsheets!$AH$3:$AK$18,
                    MATCH($C$9,Hulpsheets!$AG$3:$AG$18,0),
                    MATCH($C$6,Hulpsheets!$AH$3:$AK$3,0)
                ),
                ""
            )
        ),
        IF($L181="Niet-economische activiteit",
            100%,
            IF(Basisgegevens!$C$5="Ja",
                IFERROR(
                    INDEX(Hulpsheets!$AO$3:$AR$18,
                        MATCH($C$9,Hulpsheets!$AN$3:$AN$18,0),
                        MATCH($C$6,Hulpsheets!$AO$3:$AR$3,0)
                    ),
                    ""
                ),
                IFERROR(
                    INDEX(Hulpsheets!$AH$3:$AK$18,
                        MATCH($C$9,Hulpsheets!$AG$3:$AG$18,0),
                        MATCH($C$6,Hulpsheets!$AH$3:$AK$3,0)
                    ),
                    ""
                )
            )
        )
    )
)</f>
        <v/>
      </c>
      <c r="N181" s="399"/>
      <c r="O181" s="77" t="str">
        <f t="shared" si="48"/>
        <v/>
      </c>
      <c r="P181" s="86" t="str">
        <f t="shared" si="49"/>
        <v/>
      </c>
      <c r="R181" s="404"/>
      <c r="S181" s="403" t="str">
        <f t="shared" si="54"/>
        <v/>
      </c>
      <c r="T181" s="130" t="str">
        <f t="shared" si="50"/>
        <v/>
      </c>
      <c r="U181" s="70"/>
      <c r="V181" s="404"/>
      <c r="W181" s="70"/>
      <c r="X181" s="404"/>
      <c r="Z181" s="403" t="str">
        <f t="shared" si="55"/>
        <v/>
      </c>
      <c r="AA181" s="130" t="str">
        <f t="shared" si="51"/>
        <v/>
      </c>
      <c r="AB181" s="403" t="str">
        <f t="shared" si="52"/>
        <v/>
      </c>
      <c r="AC181" s="130" t="str">
        <f t="shared" si="53"/>
        <v/>
      </c>
      <c r="AD181" s="461"/>
    </row>
    <row r="182" spans="1:30" ht="13.5" hidden="1" outlineLevel="1" thickBot="1" x14ac:dyDescent="0.25">
      <c r="B182" s="500"/>
      <c r="C182" s="501"/>
      <c r="D182" s="501"/>
      <c r="E182" s="501"/>
      <c r="F182" s="501"/>
      <c r="G182" s="501"/>
      <c r="H182" s="501"/>
      <c r="I182" s="501"/>
      <c r="J182" s="501"/>
      <c r="K182" s="502"/>
      <c r="L182" s="429" t="s">
        <v>120</v>
      </c>
      <c r="M182" s="257" t="str">
        <f>IF(LEN($C$5)&lt;=1,
    "",
    IF(
        OR($C$5="Overige (zorg-)instellingen",$C$5="Onderneming"),
        IF(Basisgegevens!$C$5="Ja",
            IFERROR(
                INDEX(Hulpsheets!$AO$3:$AR$18,
                    MATCH($C$9,Hulpsheets!$AN$3:$AN$18,0),
                    MATCH($C$6,Hulpsheets!$AO$3:$AR$3,0)
                ),
                ""
            ),
            IFERROR(
                INDEX(Hulpsheets!$AH$3:$AK$18,
                    MATCH($C$9,Hulpsheets!$AG$3:$AG$18,0),
                    MATCH($C$6,Hulpsheets!$AH$3:$AK$3,0)
                ),
                ""
            )
        ),
        IF($L182="Niet-economische activiteit",
            100%,
            IF(Basisgegevens!$C$5="Ja",
                IFERROR(
                    INDEX(Hulpsheets!$AO$3:$AR$18,
                        MATCH($C$9,Hulpsheets!$AN$3:$AN$18,0),
                        MATCH($C$6,Hulpsheets!$AO$3:$AR$3,0)
                    ),
                    ""
                ),
                IFERROR(
                    INDEX(Hulpsheets!$AH$3:$AK$18,
                        MATCH($C$9,Hulpsheets!$AG$3:$AG$18,0),
                        MATCH($C$6,Hulpsheets!$AH$3:$AK$3,0)
                    ),
                    ""
                )
            )
        )
    )
)</f>
        <v/>
      </c>
      <c r="N182" s="399"/>
      <c r="O182" s="77" t="str">
        <f t="shared" si="48"/>
        <v/>
      </c>
      <c r="P182" s="86" t="str">
        <f t="shared" si="49"/>
        <v/>
      </c>
      <c r="R182" s="404"/>
      <c r="S182" s="403" t="str">
        <f t="shared" si="54"/>
        <v/>
      </c>
      <c r="T182" s="130" t="str">
        <f t="shared" si="50"/>
        <v/>
      </c>
      <c r="U182" s="70"/>
      <c r="V182" s="404"/>
      <c r="W182" s="70"/>
      <c r="X182" s="404"/>
      <c r="Z182" s="403" t="str">
        <f t="shared" si="55"/>
        <v/>
      </c>
      <c r="AA182" s="130" t="str">
        <f t="shared" si="51"/>
        <v/>
      </c>
      <c r="AB182" s="403" t="str">
        <f t="shared" si="52"/>
        <v/>
      </c>
      <c r="AC182" s="130" t="str">
        <f t="shared" si="53"/>
        <v/>
      </c>
      <c r="AD182" s="461"/>
    </row>
    <row r="183" spans="1:30" ht="13.5" hidden="1" outlineLevel="1" thickBot="1" x14ac:dyDescent="0.25">
      <c r="B183" s="500"/>
      <c r="C183" s="501"/>
      <c r="D183" s="501"/>
      <c r="E183" s="501"/>
      <c r="F183" s="501"/>
      <c r="G183" s="501"/>
      <c r="H183" s="501"/>
      <c r="I183" s="501"/>
      <c r="J183" s="501"/>
      <c r="K183" s="502"/>
      <c r="L183" s="429" t="s">
        <v>120</v>
      </c>
      <c r="M183" s="257" t="str">
        <f>IF(LEN($C$5)&lt;=1,
    "",
    IF(
        OR($C$5="Overige (zorg-)instellingen",$C$5="Onderneming"),
        IF(Basisgegevens!$C$5="Ja",
            IFERROR(
                INDEX(Hulpsheets!$AO$3:$AR$18,
                    MATCH($C$9,Hulpsheets!$AN$3:$AN$18,0),
                    MATCH($C$6,Hulpsheets!$AO$3:$AR$3,0)
                ),
                ""
            ),
            IFERROR(
                INDEX(Hulpsheets!$AH$3:$AK$18,
                    MATCH($C$9,Hulpsheets!$AG$3:$AG$18,0),
                    MATCH($C$6,Hulpsheets!$AH$3:$AK$3,0)
                ),
                ""
            )
        ),
        IF($L183="Niet-economische activiteit",
            100%,
            IF(Basisgegevens!$C$5="Ja",
                IFERROR(
                    INDEX(Hulpsheets!$AO$3:$AR$18,
                        MATCH($C$9,Hulpsheets!$AN$3:$AN$18,0),
                        MATCH($C$6,Hulpsheets!$AO$3:$AR$3,0)
                    ),
                    ""
                ),
                IFERROR(
                    INDEX(Hulpsheets!$AH$3:$AK$18,
                        MATCH($C$9,Hulpsheets!$AG$3:$AG$18,0),
                        MATCH($C$6,Hulpsheets!$AH$3:$AK$3,0)
                    ),
                    ""
                )
            )
        )
    )
)</f>
        <v/>
      </c>
      <c r="N183" s="399"/>
      <c r="O183" s="77" t="str">
        <f t="shared" si="48"/>
        <v/>
      </c>
      <c r="P183" s="86" t="str">
        <f t="shared" si="49"/>
        <v/>
      </c>
      <c r="R183" s="404"/>
      <c r="S183" s="403" t="str">
        <f t="shared" si="54"/>
        <v/>
      </c>
      <c r="T183" s="130" t="str">
        <f t="shared" si="50"/>
        <v/>
      </c>
      <c r="U183" s="70"/>
      <c r="V183" s="404"/>
      <c r="W183" s="70"/>
      <c r="X183" s="404"/>
      <c r="Z183" s="403" t="str">
        <f t="shared" si="55"/>
        <v/>
      </c>
      <c r="AA183" s="130" t="str">
        <f t="shared" si="51"/>
        <v/>
      </c>
      <c r="AB183" s="403" t="str">
        <f t="shared" si="52"/>
        <v/>
      </c>
      <c r="AC183" s="130" t="str">
        <f t="shared" si="53"/>
        <v/>
      </c>
      <c r="AD183" s="461"/>
    </row>
    <row r="184" spans="1:30" ht="13.5" hidden="1" outlineLevel="1" thickBot="1" x14ac:dyDescent="0.25">
      <c r="B184" s="500"/>
      <c r="C184" s="501"/>
      <c r="D184" s="501"/>
      <c r="E184" s="501"/>
      <c r="F184" s="501"/>
      <c r="G184" s="501"/>
      <c r="H184" s="501"/>
      <c r="I184" s="501"/>
      <c r="J184" s="501"/>
      <c r="K184" s="502"/>
      <c r="L184" s="429" t="s">
        <v>120</v>
      </c>
      <c r="M184" s="257" t="str">
        <f>IF(LEN($C$5)&lt;=1,
    "",
    IF(
        OR($C$5="Overige (zorg-)instellingen",$C$5="Onderneming"),
        IF(Basisgegevens!$C$5="Ja",
            IFERROR(
                INDEX(Hulpsheets!$AO$3:$AR$18,
                    MATCH($C$9,Hulpsheets!$AN$3:$AN$18,0),
                    MATCH($C$6,Hulpsheets!$AO$3:$AR$3,0)
                ),
                ""
            ),
            IFERROR(
                INDEX(Hulpsheets!$AH$3:$AK$18,
                    MATCH($C$9,Hulpsheets!$AG$3:$AG$18,0),
                    MATCH($C$6,Hulpsheets!$AH$3:$AK$3,0)
                ),
                ""
            )
        ),
        IF($L184="Niet-economische activiteit",
            100%,
            IF(Basisgegevens!$C$5="Ja",
                IFERROR(
                    INDEX(Hulpsheets!$AO$3:$AR$18,
                        MATCH($C$9,Hulpsheets!$AN$3:$AN$18,0),
                        MATCH($C$6,Hulpsheets!$AO$3:$AR$3,0)
                    ),
                    ""
                ),
                IFERROR(
                    INDEX(Hulpsheets!$AH$3:$AK$18,
                        MATCH($C$9,Hulpsheets!$AG$3:$AG$18,0),
                        MATCH($C$6,Hulpsheets!$AH$3:$AK$3,0)
                    ),
                    ""
                )
            )
        )
    )
)</f>
        <v/>
      </c>
      <c r="N184" s="399"/>
      <c r="O184" s="77" t="str">
        <f t="shared" si="48"/>
        <v/>
      </c>
      <c r="P184" s="86" t="str">
        <f t="shared" si="49"/>
        <v/>
      </c>
      <c r="R184" s="404"/>
      <c r="S184" s="403" t="str">
        <f t="shared" si="54"/>
        <v/>
      </c>
      <c r="T184" s="130" t="str">
        <f t="shared" si="50"/>
        <v/>
      </c>
      <c r="U184" s="70"/>
      <c r="V184" s="404"/>
      <c r="W184" s="70"/>
      <c r="X184" s="404"/>
      <c r="Z184" s="403" t="str">
        <f t="shared" si="55"/>
        <v/>
      </c>
      <c r="AA184" s="130" t="str">
        <f t="shared" si="51"/>
        <v/>
      </c>
      <c r="AB184" s="403" t="str">
        <f t="shared" si="52"/>
        <v/>
      </c>
      <c r="AC184" s="130" t="str">
        <f t="shared" si="53"/>
        <v/>
      </c>
      <c r="AD184" s="461"/>
    </row>
    <row r="185" spans="1:30" ht="13.5" hidden="1" outlineLevel="1" thickBot="1" x14ac:dyDescent="0.25">
      <c r="B185" s="500"/>
      <c r="C185" s="501"/>
      <c r="D185" s="501"/>
      <c r="E185" s="501"/>
      <c r="F185" s="501"/>
      <c r="G185" s="501"/>
      <c r="H185" s="501"/>
      <c r="I185" s="501"/>
      <c r="J185" s="501"/>
      <c r="K185" s="502"/>
      <c r="L185" s="429" t="s">
        <v>120</v>
      </c>
      <c r="M185" s="257" t="str">
        <f>IF(LEN($C$5)&lt;=1,
    "",
    IF(
        OR($C$5="Overige (zorg-)instellingen",$C$5="Onderneming"),
        IF(Basisgegevens!$C$5="Ja",
            IFERROR(
                INDEX(Hulpsheets!$AO$3:$AR$18,
                    MATCH($C$9,Hulpsheets!$AN$3:$AN$18,0),
                    MATCH($C$6,Hulpsheets!$AO$3:$AR$3,0)
                ),
                ""
            ),
            IFERROR(
                INDEX(Hulpsheets!$AH$3:$AK$18,
                    MATCH($C$9,Hulpsheets!$AG$3:$AG$18,0),
                    MATCH($C$6,Hulpsheets!$AH$3:$AK$3,0)
                ),
                ""
            )
        ),
        IF($L185="Niet-economische activiteit",
            100%,
            IF(Basisgegevens!$C$5="Ja",
                IFERROR(
                    INDEX(Hulpsheets!$AO$3:$AR$18,
                        MATCH($C$9,Hulpsheets!$AN$3:$AN$18,0),
                        MATCH($C$6,Hulpsheets!$AO$3:$AR$3,0)
                    ),
                    ""
                ),
                IFERROR(
                    INDEX(Hulpsheets!$AH$3:$AK$18,
                        MATCH($C$9,Hulpsheets!$AG$3:$AG$18,0),
                        MATCH($C$6,Hulpsheets!$AH$3:$AK$3,0)
                    ),
                    ""
                )
            )
        )
    )
)</f>
        <v/>
      </c>
      <c r="N185" s="399"/>
      <c r="O185" s="77" t="str">
        <f t="shared" si="48"/>
        <v/>
      </c>
      <c r="P185" s="86" t="str">
        <f t="shared" si="49"/>
        <v/>
      </c>
      <c r="R185" s="404"/>
      <c r="S185" s="403" t="str">
        <f t="shared" si="54"/>
        <v/>
      </c>
      <c r="T185" s="130" t="str">
        <f t="shared" si="50"/>
        <v/>
      </c>
      <c r="U185" s="70"/>
      <c r="V185" s="404"/>
      <c r="W185" s="70"/>
      <c r="X185" s="404"/>
      <c r="Z185" s="403" t="str">
        <f t="shared" si="55"/>
        <v/>
      </c>
      <c r="AA185" s="130" t="str">
        <f t="shared" si="51"/>
        <v/>
      </c>
      <c r="AB185" s="403" t="str">
        <f t="shared" si="52"/>
        <v/>
      </c>
      <c r="AC185" s="130" t="str">
        <f t="shared" si="53"/>
        <v/>
      </c>
      <c r="AD185" s="461"/>
    </row>
    <row r="186" spans="1:30" ht="13.5" hidden="1" outlineLevel="1" thickBot="1" x14ac:dyDescent="0.25">
      <c r="B186" s="500"/>
      <c r="C186" s="501"/>
      <c r="D186" s="501"/>
      <c r="E186" s="501"/>
      <c r="F186" s="501"/>
      <c r="G186" s="501"/>
      <c r="H186" s="501"/>
      <c r="I186" s="501"/>
      <c r="J186" s="501"/>
      <c r="K186" s="502"/>
      <c r="L186" s="429" t="s">
        <v>120</v>
      </c>
      <c r="M186" s="257" t="str">
        <f>IF(LEN($C$5)&lt;=1,
    "",
    IF(
        OR($C$5="Overige (zorg-)instellingen",$C$5="Onderneming"),
        IF(Basisgegevens!$C$5="Ja",
            IFERROR(
                INDEX(Hulpsheets!$AO$3:$AR$18,
                    MATCH($C$9,Hulpsheets!$AN$3:$AN$18,0),
                    MATCH($C$6,Hulpsheets!$AO$3:$AR$3,0)
                ),
                ""
            ),
            IFERROR(
                INDEX(Hulpsheets!$AH$3:$AK$18,
                    MATCH($C$9,Hulpsheets!$AG$3:$AG$18,0),
                    MATCH($C$6,Hulpsheets!$AH$3:$AK$3,0)
                ),
                ""
            )
        ),
        IF($L186="Niet-economische activiteit",
            100%,
            IF(Basisgegevens!$C$5="Ja",
                IFERROR(
                    INDEX(Hulpsheets!$AO$3:$AR$18,
                        MATCH($C$9,Hulpsheets!$AN$3:$AN$18,0),
                        MATCH($C$6,Hulpsheets!$AO$3:$AR$3,0)
                    ),
                    ""
                ),
                IFERROR(
                    INDEX(Hulpsheets!$AH$3:$AK$18,
                        MATCH($C$9,Hulpsheets!$AG$3:$AG$18,0),
                        MATCH($C$6,Hulpsheets!$AH$3:$AK$3,0)
                    ),
                    ""
                )
            )
        )
    )
)</f>
        <v/>
      </c>
      <c r="N186" s="399"/>
      <c r="O186" s="77" t="str">
        <f t="shared" si="48"/>
        <v/>
      </c>
      <c r="P186" s="86" t="str">
        <f t="shared" si="49"/>
        <v/>
      </c>
      <c r="R186" s="404"/>
      <c r="S186" s="403" t="str">
        <f t="shared" si="54"/>
        <v/>
      </c>
      <c r="T186" s="130" t="str">
        <f t="shared" si="50"/>
        <v/>
      </c>
      <c r="U186" s="70"/>
      <c r="V186" s="404"/>
      <c r="W186" s="70"/>
      <c r="X186" s="404"/>
      <c r="Z186" s="403" t="str">
        <f t="shared" si="55"/>
        <v/>
      </c>
      <c r="AA186" s="130" t="str">
        <f t="shared" si="51"/>
        <v/>
      </c>
      <c r="AB186" s="403" t="str">
        <f t="shared" si="52"/>
        <v/>
      </c>
      <c r="AC186" s="130" t="str">
        <f t="shared" si="53"/>
        <v/>
      </c>
      <c r="AD186" s="461"/>
    </row>
    <row r="187" spans="1:30" ht="13.5" hidden="1" outlineLevel="1" thickBot="1" x14ac:dyDescent="0.25">
      <c r="B187" s="532"/>
      <c r="C187" s="533"/>
      <c r="D187" s="533"/>
      <c r="E187" s="533"/>
      <c r="F187" s="533"/>
      <c r="G187" s="533"/>
      <c r="H187" s="533"/>
      <c r="I187" s="533"/>
      <c r="J187" s="533"/>
      <c r="K187" s="534"/>
      <c r="L187" s="428" t="s">
        <v>120</v>
      </c>
      <c r="M187" s="427" t="str">
        <f>IF(LEN($C$5)&lt;=1,
    "",
    IF(
        OR($C$5="Overige (zorg-)instellingen",$C$5="Onderneming"),
        IF(Basisgegevens!$C$5="Ja",
            IFERROR(
                INDEX(Hulpsheets!$AO$3:$AR$18,
                    MATCH($C$9,Hulpsheets!$AN$3:$AN$18,0),
                    MATCH($C$6,Hulpsheets!$AO$3:$AR$3,0)
                ),
                ""
            ),
            IFERROR(
                INDEX(Hulpsheets!$AH$3:$AK$18,
                    MATCH($C$9,Hulpsheets!$AG$3:$AG$18,0),
                    MATCH($C$6,Hulpsheets!$AH$3:$AK$3,0)
                ),
                ""
            )
        ),
        IF($L187="Niet-economische activiteit",
            100%,
            IF(Basisgegevens!$C$5="Ja",
                IFERROR(
                    INDEX(Hulpsheets!$AO$3:$AR$18,
                        MATCH($C$9,Hulpsheets!$AN$3:$AN$18,0),
                        MATCH($C$6,Hulpsheets!$AO$3:$AR$3,0)
                    ),
                    ""
                ),
                IFERROR(
                    INDEX(Hulpsheets!$AH$3:$AK$18,
                        MATCH($C$9,Hulpsheets!$AG$3:$AG$18,0),
                        MATCH($C$6,Hulpsheets!$AH$3:$AK$3,0)
                    ),
                    ""
                )
            )
        )
    )
)</f>
        <v/>
      </c>
      <c r="N187" s="399"/>
      <c r="O187" s="87" t="str">
        <f t="shared" si="48"/>
        <v/>
      </c>
      <c r="P187" s="88" t="str">
        <f t="shared" si="49"/>
        <v/>
      </c>
      <c r="R187" s="405"/>
      <c r="S187" s="403" t="str">
        <f t="shared" si="54"/>
        <v/>
      </c>
      <c r="T187" s="365" t="str">
        <f t="shared" si="50"/>
        <v/>
      </c>
      <c r="U187" s="70"/>
      <c r="V187" s="405"/>
      <c r="W187" s="70"/>
      <c r="X187" s="405"/>
      <c r="Z187" s="403" t="str">
        <f t="shared" si="55"/>
        <v/>
      </c>
      <c r="AA187" s="365" t="str">
        <f t="shared" si="51"/>
        <v/>
      </c>
      <c r="AB187" s="403" t="str">
        <f t="shared" si="52"/>
        <v/>
      </c>
      <c r="AC187" s="365" t="str">
        <f t="shared" si="53"/>
        <v/>
      </c>
      <c r="AD187" s="461"/>
    </row>
    <row r="188" spans="1:30" ht="13.5" collapsed="1" thickBot="1" x14ac:dyDescent="0.25">
      <c r="B188" s="32"/>
      <c r="C188" s="32"/>
      <c r="D188" s="103"/>
      <c r="E188" s="110"/>
      <c r="F188" s="110"/>
      <c r="G188" s="111"/>
      <c r="H188" s="112"/>
      <c r="I188" s="29"/>
      <c r="J188" s="111"/>
      <c r="L188" s="418" t="s">
        <v>102</v>
      </c>
      <c r="M188" s="78"/>
      <c r="N188" s="101">
        <f>SUM(N163:N187)</f>
        <v>0</v>
      </c>
      <c r="O188" s="101">
        <f>SUM(O163:O187)</f>
        <v>0</v>
      </c>
      <c r="P188" s="101">
        <f>SUM(P163:P187)</f>
        <v>0</v>
      </c>
      <c r="Q188" s="29"/>
      <c r="R188" s="367">
        <f>SUM(R163:R187)</f>
        <v>0</v>
      </c>
      <c r="S188" s="367">
        <f>SUM(S163:S187)</f>
        <v>0</v>
      </c>
      <c r="T188" s="367">
        <f>SUM(T163:T187)</f>
        <v>0</v>
      </c>
      <c r="V188" s="439">
        <f>SUM(V163:V187)</f>
        <v>0</v>
      </c>
      <c r="W188" s="70"/>
      <c r="X188" s="439">
        <f>SUM(X163:X187)</f>
        <v>0</v>
      </c>
      <c r="Z188" s="102">
        <f>SUM(Z163:Z187)</f>
        <v>0</v>
      </c>
      <c r="AA188" s="102">
        <f>SUM(AA163:AA187)</f>
        <v>0</v>
      </c>
      <c r="AB188" s="102">
        <f>SUM(AB163:AB187)</f>
        <v>0</v>
      </c>
      <c r="AC188" s="102">
        <f>SUM(AC163:AC187)</f>
        <v>0</v>
      </c>
      <c r="AD188" s="100"/>
    </row>
    <row r="189" spans="1:30" x14ac:dyDescent="0.2">
      <c r="B189" s="32"/>
      <c r="C189" s="32"/>
      <c r="D189" s="103"/>
      <c r="E189" s="110"/>
      <c r="F189" s="110"/>
      <c r="G189" s="111"/>
      <c r="H189" s="112"/>
      <c r="I189" s="29"/>
      <c r="J189" s="111"/>
      <c r="W189" s="100"/>
      <c r="X189" s="100"/>
      <c r="AB189" s="100"/>
    </row>
    <row r="190" spans="1:30" x14ac:dyDescent="0.2">
      <c r="B190" s="503" t="s">
        <v>126</v>
      </c>
      <c r="C190" s="503"/>
      <c r="D190" s="503"/>
      <c r="E190" s="503"/>
      <c r="F190" s="29"/>
      <c r="I190" s="29"/>
      <c r="P190" s="29"/>
      <c r="Q190" s="29"/>
      <c r="R190" s="6"/>
      <c r="S190" s="121"/>
      <c r="T190" s="6"/>
      <c r="U190" s="29"/>
      <c r="V190" s="29"/>
      <c r="W190" s="29"/>
      <c r="X190" s="29"/>
      <c r="Z190" s="121"/>
      <c r="AA190" s="29"/>
      <c r="AB190" s="121"/>
    </row>
    <row r="191" spans="1:30" ht="13.5" thickBot="1" x14ac:dyDescent="0.25">
      <c r="B191" s="106"/>
      <c r="C191" s="106"/>
      <c r="D191" s="107"/>
      <c r="E191" s="107"/>
      <c r="G191" s="107"/>
      <c r="H191" s="108"/>
      <c r="I191" s="95"/>
      <c r="J191" s="107"/>
      <c r="P191" s="29"/>
      <c r="Q191" s="29"/>
      <c r="S191" s="6"/>
      <c r="T191" s="6"/>
      <c r="U191" s="29"/>
      <c r="W191" s="29"/>
      <c r="Z191" s="6"/>
      <c r="AA191" s="29"/>
      <c r="AB191" s="6"/>
    </row>
    <row r="192" spans="1:30" ht="38.25" customHeight="1" thickBot="1" x14ac:dyDescent="0.25">
      <c r="A192" s="117"/>
      <c r="B192" s="391" t="s">
        <v>109</v>
      </c>
      <c r="C192" s="392"/>
      <c r="D192" s="392"/>
      <c r="E192" s="392"/>
      <c r="F192" s="392"/>
      <c r="G192" s="392"/>
      <c r="H192" s="392"/>
      <c r="I192" s="392"/>
      <c r="J192" s="392"/>
      <c r="K192" s="392"/>
      <c r="L192" s="392"/>
      <c r="M192" s="392"/>
      <c r="N192" s="237" t="s">
        <v>127</v>
      </c>
      <c r="Q192" s="117"/>
      <c r="R192" s="239" t="s">
        <v>187</v>
      </c>
      <c r="S192" s="118"/>
      <c r="T192" s="118"/>
      <c r="U192" s="242"/>
      <c r="V192" s="239" t="s">
        <v>187</v>
      </c>
      <c r="W192" s="242"/>
      <c r="X192" s="239" t="s">
        <v>187</v>
      </c>
      <c r="Y192" s="117"/>
      <c r="Z192" s="118"/>
      <c r="AA192" s="242"/>
      <c r="AB192" s="118"/>
      <c r="AC192" s="117"/>
      <c r="AD192" s="117"/>
    </row>
    <row r="193" spans="2:28" x14ac:dyDescent="0.2">
      <c r="B193" s="496"/>
      <c r="C193" s="497"/>
      <c r="D193" s="497"/>
      <c r="E193" s="497"/>
      <c r="F193" s="497"/>
      <c r="G193" s="497"/>
      <c r="H193" s="497"/>
      <c r="I193" s="497"/>
      <c r="J193" s="497"/>
      <c r="K193" s="497"/>
      <c r="L193" s="497"/>
      <c r="M193" s="393"/>
      <c r="N193" s="325"/>
      <c r="R193" s="416"/>
      <c r="S193" s="80"/>
      <c r="T193" s="80"/>
      <c r="V193" s="416"/>
      <c r="X193" s="416"/>
      <c r="Z193" s="80"/>
      <c r="AB193" s="80"/>
    </row>
    <row r="194" spans="2:28" x14ac:dyDescent="0.2">
      <c r="B194" s="492"/>
      <c r="C194" s="493"/>
      <c r="D194" s="493"/>
      <c r="E194" s="493"/>
      <c r="F194" s="493"/>
      <c r="G194" s="493"/>
      <c r="H194" s="493"/>
      <c r="I194" s="493"/>
      <c r="J194" s="493"/>
      <c r="K194" s="493"/>
      <c r="L194" s="493"/>
      <c r="M194" s="390"/>
      <c r="N194" s="326"/>
      <c r="R194" s="416"/>
      <c r="S194" s="70"/>
      <c r="T194" s="70"/>
      <c r="V194" s="416"/>
      <c r="X194" s="416"/>
      <c r="Z194" s="70"/>
      <c r="AB194" s="70"/>
    </row>
    <row r="195" spans="2:28" x14ac:dyDescent="0.2">
      <c r="B195" s="492"/>
      <c r="C195" s="493"/>
      <c r="D195" s="493"/>
      <c r="E195" s="493"/>
      <c r="F195" s="493"/>
      <c r="G195" s="493"/>
      <c r="H195" s="493"/>
      <c r="I195" s="493"/>
      <c r="J195" s="493"/>
      <c r="K195" s="493"/>
      <c r="L195" s="493"/>
      <c r="M195" s="389"/>
      <c r="N195" s="326"/>
      <c r="R195" s="416"/>
      <c r="S195" s="70"/>
      <c r="T195" s="70"/>
      <c r="V195" s="416"/>
      <c r="X195" s="416"/>
      <c r="Z195" s="70"/>
      <c r="AB195" s="70"/>
    </row>
    <row r="196" spans="2:28" x14ac:dyDescent="0.2">
      <c r="B196" s="492"/>
      <c r="C196" s="493"/>
      <c r="D196" s="493"/>
      <c r="E196" s="493"/>
      <c r="F196" s="493"/>
      <c r="G196" s="493"/>
      <c r="H196" s="493"/>
      <c r="I196" s="493"/>
      <c r="J196" s="493"/>
      <c r="K196" s="493"/>
      <c r="L196" s="493"/>
      <c r="M196" s="390"/>
      <c r="N196" s="326"/>
      <c r="R196" s="416"/>
      <c r="S196" s="70"/>
      <c r="T196" s="70"/>
      <c r="V196" s="416"/>
      <c r="X196" s="416"/>
      <c r="Z196" s="70"/>
      <c r="AB196" s="70"/>
    </row>
    <row r="197" spans="2:28" x14ac:dyDescent="0.2">
      <c r="B197" s="492"/>
      <c r="C197" s="493"/>
      <c r="D197" s="493"/>
      <c r="E197" s="493"/>
      <c r="F197" s="493"/>
      <c r="G197" s="493"/>
      <c r="H197" s="493"/>
      <c r="I197" s="493"/>
      <c r="J197" s="493"/>
      <c r="K197" s="493"/>
      <c r="L197" s="493"/>
      <c r="M197" s="389"/>
      <c r="N197" s="326"/>
      <c r="R197" s="416"/>
      <c r="S197" s="70"/>
      <c r="T197" s="70"/>
      <c r="V197" s="416"/>
      <c r="X197" s="416"/>
      <c r="Z197" s="70"/>
      <c r="AB197" s="70"/>
    </row>
    <row r="198" spans="2:28" x14ac:dyDescent="0.2">
      <c r="B198" s="492"/>
      <c r="C198" s="493"/>
      <c r="D198" s="493"/>
      <c r="E198" s="493"/>
      <c r="F198" s="493"/>
      <c r="G198" s="493"/>
      <c r="H198" s="493"/>
      <c r="I198" s="493"/>
      <c r="J198" s="493"/>
      <c r="K198" s="493"/>
      <c r="L198" s="493"/>
      <c r="M198" s="389"/>
      <c r="N198" s="326"/>
      <c r="R198" s="416"/>
      <c r="S198" s="70"/>
      <c r="T198" s="70"/>
      <c r="V198" s="416"/>
      <c r="X198" s="416"/>
      <c r="Z198" s="70"/>
      <c r="AB198" s="70"/>
    </row>
    <row r="199" spans="2:28" x14ac:dyDescent="0.2">
      <c r="B199" s="492"/>
      <c r="C199" s="493"/>
      <c r="D199" s="493"/>
      <c r="E199" s="493"/>
      <c r="F199" s="493"/>
      <c r="G199" s="493"/>
      <c r="H199" s="493"/>
      <c r="I199" s="493"/>
      <c r="J199" s="493"/>
      <c r="K199" s="493"/>
      <c r="L199" s="493"/>
      <c r="M199" s="389"/>
      <c r="N199" s="326"/>
      <c r="R199" s="416"/>
      <c r="S199" s="70"/>
      <c r="T199" s="70"/>
      <c r="V199" s="416"/>
      <c r="X199" s="416"/>
      <c r="Z199" s="70"/>
      <c r="AB199" s="70"/>
    </row>
    <row r="200" spans="2:28" x14ac:dyDescent="0.2">
      <c r="B200" s="492"/>
      <c r="C200" s="493"/>
      <c r="D200" s="493"/>
      <c r="E200" s="493"/>
      <c r="F200" s="493"/>
      <c r="G200" s="493"/>
      <c r="H200" s="493"/>
      <c r="I200" s="493"/>
      <c r="J200" s="493"/>
      <c r="K200" s="493"/>
      <c r="L200" s="493"/>
      <c r="M200" s="389"/>
      <c r="N200" s="326"/>
      <c r="R200" s="416"/>
      <c r="S200" s="70"/>
      <c r="T200" s="70"/>
      <c r="V200" s="416"/>
      <c r="X200" s="416"/>
      <c r="Z200" s="70"/>
      <c r="AB200" s="70"/>
    </row>
    <row r="201" spans="2:28" x14ac:dyDescent="0.2">
      <c r="B201" s="492"/>
      <c r="C201" s="493"/>
      <c r="D201" s="493"/>
      <c r="E201" s="493"/>
      <c r="F201" s="493"/>
      <c r="G201" s="493"/>
      <c r="H201" s="493"/>
      <c r="I201" s="493"/>
      <c r="J201" s="493"/>
      <c r="K201" s="493"/>
      <c r="L201" s="493"/>
      <c r="M201" s="389"/>
      <c r="N201" s="326"/>
      <c r="R201" s="416"/>
      <c r="S201" s="70"/>
      <c r="T201" s="70"/>
      <c r="V201" s="416"/>
      <c r="X201" s="416"/>
      <c r="Z201" s="70"/>
      <c r="AB201" s="70"/>
    </row>
    <row r="202" spans="2:28" x14ac:dyDescent="0.2">
      <c r="B202" s="492"/>
      <c r="C202" s="493"/>
      <c r="D202" s="493"/>
      <c r="E202" s="493"/>
      <c r="F202" s="493"/>
      <c r="G202" s="493"/>
      <c r="H202" s="493"/>
      <c r="I202" s="493"/>
      <c r="J202" s="493"/>
      <c r="K202" s="493"/>
      <c r="L202" s="493"/>
      <c r="M202" s="389"/>
      <c r="N202" s="326"/>
      <c r="R202" s="416"/>
      <c r="S202" s="70"/>
      <c r="T202" s="70"/>
      <c r="V202" s="416"/>
      <c r="X202" s="416"/>
      <c r="Z202" s="70"/>
      <c r="AB202" s="70"/>
    </row>
    <row r="203" spans="2:28" x14ac:dyDescent="0.2">
      <c r="B203" s="492"/>
      <c r="C203" s="493"/>
      <c r="D203" s="493"/>
      <c r="E203" s="493"/>
      <c r="F203" s="493"/>
      <c r="G203" s="493"/>
      <c r="H203" s="493"/>
      <c r="I203" s="493"/>
      <c r="J203" s="493"/>
      <c r="K203" s="493"/>
      <c r="L203" s="493"/>
      <c r="M203" s="389"/>
      <c r="N203" s="326"/>
      <c r="R203" s="416"/>
      <c r="S203" s="70"/>
      <c r="T203" s="70"/>
      <c r="V203" s="416"/>
      <c r="X203" s="416"/>
      <c r="Z203" s="70"/>
      <c r="AB203" s="70"/>
    </row>
    <row r="204" spans="2:28" x14ac:dyDescent="0.2">
      <c r="B204" s="492"/>
      <c r="C204" s="493"/>
      <c r="D204" s="493"/>
      <c r="E204" s="493"/>
      <c r="F204" s="493"/>
      <c r="G204" s="493"/>
      <c r="H204" s="493"/>
      <c r="I204" s="493"/>
      <c r="J204" s="493"/>
      <c r="K204" s="493"/>
      <c r="L204" s="493"/>
      <c r="M204" s="389"/>
      <c r="N204" s="326"/>
      <c r="R204" s="416"/>
      <c r="S204" s="70"/>
      <c r="T204" s="70"/>
      <c r="V204" s="416"/>
      <c r="X204" s="416"/>
      <c r="Z204" s="70"/>
      <c r="AB204" s="70"/>
    </row>
    <row r="205" spans="2:28" x14ac:dyDescent="0.2">
      <c r="B205" s="492"/>
      <c r="C205" s="493"/>
      <c r="D205" s="493"/>
      <c r="E205" s="493"/>
      <c r="F205" s="493"/>
      <c r="G205" s="493"/>
      <c r="H205" s="493"/>
      <c r="I205" s="493"/>
      <c r="J205" s="493"/>
      <c r="K205" s="493"/>
      <c r="L205" s="493"/>
      <c r="M205" s="389"/>
      <c r="N205" s="326"/>
      <c r="R205" s="416"/>
      <c r="S205" s="70"/>
      <c r="T205" s="70"/>
      <c r="V205" s="416"/>
      <c r="X205" s="416"/>
      <c r="Z205" s="70"/>
      <c r="AB205" s="70"/>
    </row>
    <row r="206" spans="2:28" x14ac:dyDescent="0.2">
      <c r="B206" s="492"/>
      <c r="C206" s="493"/>
      <c r="D206" s="493"/>
      <c r="E206" s="493"/>
      <c r="F206" s="493"/>
      <c r="G206" s="493"/>
      <c r="H206" s="493"/>
      <c r="I206" s="493"/>
      <c r="J206" s="493"/>
      <c r="K206" s="493"/>
      <c r="L206" s="493"/>
      <c r="M206" s="389"/>
      <c r="N206" s="326"/>
      <c r="R206" s="416"/>
      <c r="S206" s="70"/>
      <c r="T206" s="70"/>
      <c r="V206" s="416"/>
      <c r="X206" s="416"/>
      <c r="Z206" s="70"/>
      <c r="AB206" s="70"/>
    </row>
    <row r="207" spans="2:28" x14ac:dyDescent="0.2">
      <c r="B207" s="492"/>
      <c r="C207" s="493"/>
      <c r="D207" s="493"/>
      <c r="E207" s="493"/>
      <c r="F207" s="493"/>
      <c r="G207" s="493"/>
      <c r="H207" s="493"/>
      <c r="I207" s="493"/>
      <c r="J207" s="493"/>
      <c r="K207" s="493"/>
      <c r="L207" s="493"/>
      <c r="M207" s="389"/>
      <c r="N207" s="326"/>
      <c r="R207" s="416"/>
      <c r="S207" s="70"/>
      <c r="T207" s="70"/>
      <c r="V207" s="416"/>
      <c r="X207" s="416"/>
      <c r="Z207" s="70"/>
      <c r="AB207" s="70"/>
    </row>
    <row r="208" spans="2:28" ht="12.75" hidden="1" customHeight="1" outlineLevel="1" x14ac:dyDescent="0.2">
      <c r="B208" s="492"/>
      <c r="C208" s="493"/>
      <c r="D208" s="493"/>
      <c r="E208" s="493"/>
      <c r="F208" s="493"/>
      <c r="G208" s="493"/>
      <c r="H208" s="493"/>
      <c r="I208" s="493"/>
      <c r="J208" s="493"/>
      <c r="K208" s="493"/>
      <c r="L208" s="493"/>
      <c r="M208" s="386"/>
      <c r="N208" s="326"/>
      <c r="R208" s="416"/>
      <c r="S208" s="70"/>
      <c r="T208" s="70"/>
      <c r="V208" s="416"/>
      <c r="X208" s="416"/>
      <c r="Z208" s="70"/>
      <c r="AB208" s="70"/>
    </row>
    <row r="209" spans="2:28" ht="12.75" hidden="1" customHeight="1" outlineLevel="1" x14ac:dyDescent="0.2">
      <c r="B209" s="492"/>
      <c r="C209" s="493"/>
      <c r="D209" s="493"/>
      <c r="E209" s="493"/>
      <c r="F209" s="493"/>
      <c r="G209" s="493"/>
      <c r="H209" s="493"/>
      <c r="I209" s="493"/>
      <c r="J209" s="493"/>
      <c r="K209" s="493"/>
      <c r="L209" s="493"/>
      <c r="M209" s="386"/>
      <c r="N209" s="326"/>
      <c r="R209" s="416"/>
      <c r="S209" s="70"/>
      <c r="T209" s="70"/>
      <c r="V209" s="416"/>
      <c r="X209" s="416"/>
      <c r="Z209" s="70"/>
      <c r="AB209" s="70"/>
    </row>
    <row r="210" spans="2:28" ht="12.75" hidden="1" customHeight="1" outlineLevel="1" x14ac:dyDescent="0.2">
      <c r="B210" s="492"/>
      <c r="C210" s="493"/>
      <c r="D210" s="493"/>
      <c r="E210" s="493"/>
      <c r="F210" s="493"/>
      <c r="G210" s="493"/>
      <c r="H210" s="493"/>
      <c r="I210" s="493"/>
      <c r="J210" s="493"/>
      <c r="K210" s="493"/>
      <c r="L210" s="493"/>
      <c r="M210" s="387"/>
      <c r="N210" s="326"/>
      <c r="R210" s="416"/>
      <c r="S210" s="70"/>
      <c r="T210" s="70"/>
      <c r="V210" s="416"/>
      <c r="X210" s="416"/>
      <c r="Z210" s="70"/>
      <c r="AB210" s="70"/>
    </row>
    <row r="211" spans="2:28" ht="12.75" hidden="1" customHeight="1" outlineLevel="1" x14ac:dyDescent="0.2">
      <c r="B211" s="492"/>
      <c r="C211" s="493"/>
      <c r="D211" s="493"/>
      <c r="E211" s="493"/>
      <c r="F211" s="493"/>
      <c r="G211" s="493"/>
      <c r="H211" s="493"/>
      <c r="I211" s="493"/>
      <c r="J211" s="493"/>
      <c r="K211" s="493"/>
      <c r="L211" s="493"/>
      <c r="M211" s="386"/>
      <c r="N211" s="326"/>
      <c r="R211" s="416"/>
      <c r="S211" s="70"/>
      <c r="T211" s="70"/>
      <c r="V211" s="416"/>
      <c r="X211" s="416"/>
      <c r="Z211" s="70"/>
      <c r="AB211" s="70"/>
    </row>
    <row r="212" spans="2:28" ht="12.75" hidden="1" customHeight="1" outlineLevel="1" x14ac:dyDescent="0.2">
      <c r="B212" s="492"/>
      <c r="C212" s="493"/>
      <c r="D212" s="493"/>
      <c r="E212" s="493"/>
      <c r="F212" s="493"/>
      <c r="G212" s="493"/>
      <c r="H212" s="493"/>
      <c r="I212" s="493"/>
      <c r="J212" s="493"/>
      <c r="K212" s="493"/>
      <c r="L212" s="493"/>
      <c r="M212" s="386"/>
      <c r="N212" s="326"/>
      <c r="R212" s="416"/>
      <c r="S212" s="70"/>
      <c r="T212" s="70"/>
      <c r="V212" s="416"/>
      <c r="X212" s="416"/>
      <c r="Z212" s="70"/>
      <c r="AB212" s="70"/>
    </row>
    <row r="213" spans="2:28" ht="12.75" hidden="1" customHeight="1" outlineLevel="1" x14ac:dyDescent="0.2">
      <c r="B213" s="492"/>
      <c r="C213" s="493"/>
      <c r="D213" s="493"/>
      <c r="E213" s="493"/>
      <c r="F213" s="493"/>
      <c r="G213" s="493"/>
      <c r="H213" s="493"/>
      <c r="I213" s="493"/>
      <c r="J213" s="493"/>
      <c r="K213" s="493"/>
      <c r="L213" s="493"/>
      <c r="M213" s="386"/>
      <c r="N213" s="326"/>
      <c r="R213" s="416"/>
      <c r="S213" s="70"/>
      <c r="T213" s="70"/>
      <c r="V213" s="416"/>
      <c r="X213" s="416"/>
      <c r="Z213" s="70"/>
      <c r="AB213" s="70"/>
    </row>
    <row r="214" spans="2:28" ht="12.75" hidden="1" customHeight="1" outlineLevel="1" x14ac:dyDescent="0.2">
      <c r="B214" s="492"/>
      <c r="C214" s="493"/>
      <c r="D214" s="493"/>
      <c r="E214" s="493"/>
      <c r="F214" s="493"/>
      <c r="G214" s="493"/>
      <c r="H214" s="493"/>
      <c r="I214" s="493"/>
      <c r="J214" s="493"/>
      <c r="K214" s="493"/>
      <c r="L214" s="493"/>
      <c r="M214" s="387"/>
      <c r="N214" s="326"/>
      <c r="R214" s="416"/>
      <c r="S214" s="70"/>
      <c r="T214" s="70"/>
      <c r="V214" s="416"/>
      <c r="X214" s="416"/>
      <c r="Z214" s="70"/>
      <c r="AB214" s="70"/>
    </row>
    <row r="215" spans="2:28" ht="12.75" hidden="1" customHeight="1" outlineLevel="1" x14ac:dyDescent="0.2">
      <c r="B215" s="492"/>
      <c r="C215" s="493"/>
      <c r="D215" s="493"/>
      <c r="E215" s="493"/>
      <c r="F215" s="493"/>
      <c r="G215" s="493"/>
      <c r="H215" s="493"/>
      <c r="I215" s="493"/>
      <c r="J215" s="493"/>
      <c r="K215" s="493"/>
      <c r="L215" s="493"/>
      <c r="M215" s="386"/>
      <c r="N215" s="326"/>
      <c r="R215" s="416"/>
      <c r="S215" s="70"/>
      <c r="T215" s="70"/>
      <c r="V215" s="416"/>
      <c r="X215" s="416"/>
      <c r="Z215" s="70"/>
      <c r="AB215" s="70"/>
    </row>
    <row r="216" spans="2:28" ht="12.75" hidden="1" customHeight="1" outlineLevel="1" x14ac:dyDescent="0.2">
      <c r="B216" s="492"/>
      <c r="C216" s="493"/>
      <c r="D216" s="493"/>
      <c r="E216" s="493"/>
      <c r="F216" s="493"/>
      <c r="G216" s="493"/>
      <c r="H216" s="493"/>
      <c r="I216" s="493"/>
      <c r="J216" s="493"/>
      <c r="K216" s="493"/>
      <c r="L216" s="493"/>
      <c r="M216" s="387"/>
      <c r="N216" s="326"/>
      <c r="R216" s="416"/>
      <c r="S216" s="70"/>
      <c r="T216" s="70"/>
      <c r="V216" s="416"/>
      <c r="X216" s="416"/>
      <c r="Z216" s="70"/>
      <c r="AB216" s="70"/>
    </row>
    <row r="217" spans="2:28" ht="13.5" hidden="1" customHeight="1" outlineLevel="1" thickBot="1" x14ac:dyDescent="0.25">
      <c r="B217" s="494"/>
      <c r="C217" s="495"/>
      <c r="D217" s="495"/>
      <c r="E217" s="495"/>
      <c r="F217" s="495"/>
      <c r="G217" s="495"/>
      <c r="H217" s="495"/>
      <c r="I217" s="495"/>
      <c r="J217" s="495"/>
      <c r="K217" s="495"/>
      <c r="L217" s="495"/>
      <c r="M217" s="388"/>
      <c r="N217" s="327"/>
      <c r="R217" s="417"/>
      <c r="S217" s="70"/>
      <c r="T217" s="70"/>
      <c r="V217" s="417"/>
      <c r="X217" s="417"/>
      <c r="Z217" s="70"/>
      <c r="AB217" s="70"/>
    </row>
    <row r="218" spans="2:28" ht="13.5" collapsed="1" thickBot="1" x14ac:dyDescent="0.25">
      <c r="B218" s="32"/>
      <c r="C218" s="32"/>
      <c r="D218" s="103"/>
      <c r="E218" s="110"/>
      <c r="F218" s="110"/>
      <c r="G218" s="111"/>
      <c r="H218" s="112"/>
      <c r="I218" s="29"/>
      <c r="J218" s="111"/>
      <c r="K218" s="111"/>
      <c r="L218" s="418" t="s">
        <v>102</v>
      </c>
      <c r="N218" s="113">
        <f>SUM(N193:N217)</f>
        <v>0</v>
      </c>
      <c r="Q218" s="29"/>
      <c r="R218" s="335">
        <f>SUM(R193:R217)</f>
        <v>0</v>
      </c>
      <c r="S218" s="100"/>
      <c r="T218" s="100"/>
      <c r="U218" s="29"/>
      <c r="V218" s="335">
        <f>SUM(V193:V217)</f>
        <v>0</v>
      </c>
      <c r="W218" s="29"/>
      <c r="X218" s="335">
        <f>SUM(X193:X217)</f>
        <v>0</v>
      </c>
      <c r="Z218" s="100"/>
      <c r="AA218" s="29"/>
      <c r="AB218" s="100"/>
    </row>
    <row r="219" spans="2:28" ht="13.5" thickBot="1" x14ac:dyDescent="0.25">
      <c r="B219" s="32"/>
      <c r="C219" s="32"/>
      <c r="D219" s="103"/>
      <c r="E219" s="110"/>
      <c r="F219" s="110"/>
      <c r="G219" s="111"/>
      <c r="H219" s="112"/>
      <c r="I219" s="29"/>
      <c r="O219" s="100"/>
      <c r="P219" s="100"/>
      <c r="S219" s="100"/>
      <c r="T219" s="100"/>
      <c r="U219" s="100"/>
      <c r="W219" s="100"/>
      <c r="Z219" s="100"/>
      <c r="AA219" s="100"/>
      <c r="AB219" s="100"/>
    </row>
    <row r="220" spans="2:28" ht="15.75" thickBot="1" x14ac:dyDescent="0.3">
      <c r="B220" s="32"/>
      <c r="C220" s="32"/>
      <c r="D220" s="103"/>
      <c r="E220" s="110"/>
      <c r="F220" s="110"/>
      <c r="G220" s="111"/>
      <c r="H220" s="112"/>
      <c r="I220" s="112"/>
      <c r="J220" s="548" t="s">
        <v>224</v>
      </c>
      <c r="K220" s="549"/>
      <c r="L220" s="550"/>
      <c r="M220" s="137"/>
      <c r="N220" s="94">
        <f>K231</f>
        <v>0</v>
      </c>
      <c r="O220" s="111"/>
      <c r="P220" s="29"/>
      <c r="Q220" s="29"/>
      <c r="R220" s="400">
        <f>K237</f>
        <v>0</v>
      </c>
      <c r="S220" s="29"/>
      <c r="T220" s="29"/>
      <c r="U220" s="29"/>
      <c r="V220" s="400">
        <f>V237</f>
        <v>0</v>
      </c>
      <c r="W220" s="29"/>
      <c r="X220" s="400">
        <f>X237</f>
        <v>0</v>
      </c>
      <c r="Z220" s="29"/>
      <c r="AA220" s="29"/>
      <c r="AB220" s="29"/>
    </row>
    <row r="221" spans="2:28" ht="15" customHeight="1" thickBot="1" x14ac:dyDescent="0.25">
      <c r="B221" s="538" t="s">
        <v>128</v>
      </c>
      <c r="C221" s="539"/>
      <c r="D221" s="539"/>
      <c r="E221" s="539"/>
      <c r="F221" s="539"/>
      <c r="G221" s="539"/>
      <c r="H221" s="539"/>
      <c r="I221" s="539"/>
      <c r="J221" s="539"/>
      <c r="K221" s="50" t="s">
        <v>127</v>
      </c>
      <c r="L221" s="111"/>
      <c r="O221" s="41"/>
      <c r="P221" s="29"/>
      <c r="Q221" s="29"/>
      <c r="R221" s="29"/>
      <c r="S221" s="29"/>
      <c r="T221" s="29"/>
      <c r="U221" s="29"/>
      <c r="V221" s="29"/>
      <c r="W221" s="29"/>
      <c r="X221" s="29"/>
      <c r="Z221" s="29"/>
      <c r="AA221" s="29"/>
      <c r="AB221" s="29"/>
    </row>
    <row r="222" spans="2:28" ht="15" customHeight="1" x14ac:dyDescent="0.2">
      <c r="B222" s="540" t="s">
        <v>129</v>
      </c>
      <c r="C222" s="541"/>
      <c r="D222" s="541"/>
      <c r="E222" s="541"/>
      <c r="F222" s="541"/>
      <c r="G222" s="541"/>
      <c r="H222" s="541"/>
      <c r="I222" s="541"/>
      <c r="J222" s="541"/>
      <c r="K222" s="49">
        <f>N38</f>
        <v>0</v>
      </c>
      <c r="L222" s="330" t="str">
        <f>IFERROR($K$222/$K$229, "")</f>
        <v/>
      </c>
      <c r="O222" s="42"/>
      <c r="P222" s="29"/>
      <c r="Q222" s="29"/>
      <c r="R222" s="29"/>
      <c r="S222" s="29"/>
      <c r="T222" s="29"/>
      <c r="U222" s="29"/>
      <c r="V222" s="29"/>
      <c r="W222" s="29"/>
      <c r="X222" s="29"/>
      <c r="Z222" s="29"/>
      <c r="AA222" s="29"/>
      <c r="AB222" s="29"/>
    </row>
    <row r="223" spans="2:28" ht="15" customHeight="1" x14ac:dyDescent="0.2">
      <c r="B223" s="542" t="s">
        <v>130</v>
      </c>
      <c r="C223" s="543"/>
      <c r="D223" s="543"/>
      <c r="E223" s="543"/>
      <c r="F223" s="543"/>
      <c r="G223" s="543"/>
      <c r="H223" s="543"/>
      <c r="I223" s="543"/>
      <c r="J223" s="543"/>
      <c r="K223" s="45">
        <f>N68</f>
        <v>0</v>
      </c>
      <c r="L223" s="330" t="str">
        <f>IFERROR($K$223/$K$229,"")</f>
        <v/>
      </c>
      <c r="O223" s="42"/>
      <c r="P223" s="29"/>
      <c r="Q223" s="29"/>
      <c r="R223" s="29"/>
      <c r="S223" s="29"/>
      <c r="T223" s="29"/>
      <c r="U223" s="29"/>
      <c r="V223" s="29"/>
      <c r="W223" s="29"/>
      <c r="X223" s="29"/>
      <c r="Z223" s="29"/>
      <c r="AA223" s="29"/>
      <c r="AB223" s="29"/>
    </row>
    <row r="224" spans="2:28" ht="15" customHeight="1" x14ac:dyDescent="0.2">
      <c r="B224" s="542" t="s">
        <v>108</v>
      </c>
      <c r="C224" s="543"/>
      <c r="D224" s="543"/>
      <c r="E224" s="543"/>
      <c r="F224" s="543"/>
      <c r="G224" s="543"/>
      <c r="H224" s="543"/>
      <c r="I224" s="543"/>
      <c r="J224" s="543"/>
      <c r="K224" s="45">
        <f>N98</f>
        <v>0</v>
      </c>
      <c r="L224" s="330" t="str">
        <f>IFERROR($K$224/$K$229,"")</f>
        <v/>
      </c>
      <c r="O224" s="42"/>
      <c r="P224" s="29"/>
      <c r="Q224" s="29"/>
      <c r="R224" s="29"/>
      <c r="S224" s="29"/>
      <c r="T224" s="29"/>
      <c r="U224" s="29"/>
      <c r="V224" s="29"/>
      <c r="W224" s="29"/>
      <c r="X224" s="29"/>
      <c r="Z224" s="29"/>
      <c r="AA224" s="29"/>
      <c r="AB224" s="29"/>
    </row>
    <row r="225" spans="2:28" ht="15" customHeight="1" x14ac:dyDescent="0.2">
      <c r="B225" s="542" t="s">
        <v>203</v>
      </c>
      <c r="C225" s="543"/>
      <c r="D225" s="543"/>
      <c r="E225" s="543"/>
      <c r="F225" s="543"/>
      <c r="G225" s="543"/>
      <c r="H225" s="543"/>
      <c r="I225" s="543"/>
      <c r="J225" s="543"/>
      <c r="K225" s="45">
        <f>N128</f>
        <v>0</v>
      </c>
      <c r="L225" s="330" t="str">
        <f>IFERROR($K$225/$K$229,"")</f>
        <v/>
      </c>
      <c r="O225" s="42"/>
      <c r="P225" s="29"/>
      <c r="Q225" s="29"/>
      <c r="R225" s="29"/>
      <c r="S225" s="29"/>
      <c r="T225" s="29"/>
      <c r="U225" s="29"/>
      <c r="V225" s="29"/>
      <c r="W225" s="29"/>
      <c r="X225" s="29"/>
      <c r="Z225" s="29"/>
      <c r="AA225" s="29"/>
      <c r="AB225" s="29"/>
    </row>
    <row r="226" spans="2:28" ht="15" customHeight="1" x14ac:dyDescent="0.2">
      <c r="B226" s="542" t="s">
        <v>122</v>
      </c>
      <c r="C226" s="543"/>
      <c r="D226" s="543"/>
      <c r="E226" s="543"/>
      <c r="F226" s="543"/>
      <c r="G226" s="543"/>
      <c r="H226" s="543"/>
      <c r="I226" s="543"/>
      <c r="J226" s="543"/>
      <c r="K226" s="153">
        <f>N158</f>
        <v>0</v>
      </c>
      <c r="L226" s="330" t="str">
        <f>IFERROR($K$226/$K$229,"")</f>
        <v/>
      </c>
      <c r="O226" s="42"/>
      <c r="P226" s="29"/>
      <c r="Q226" s="29"/>
      <c r="R226" s="29"/>
      <c r="S226" s="29"/>
      <c r="T226" s="29"/>
      <c r="U226" s="29"/>
      <c r="V226" s="29"/>
      <c r="W226" s="29"/>
      <c r="X226" s="29"/>
      <c r="Z226" s="29"/>
      <c r="AA226" s="29"/>
      <c r="AB226" s="29"/>
    </row>
    <row r="227" spans="2:28" ht="15" customHeight="1" thickBot="1" x14ac:dyDescent="0.25">
      <c r="B227" s="544" t="s">
        <v>124</v>
      </c>
      <c r="C227" s="545"/>
      <c r="D227" s="545"/>
      <c r="E227" s="545"/>
      <c r="F227" s="545"/>
      <c r="G227" s="545"/>
      <c r="H227" s="545"/>
      <c r="I227" s="545"/>
      <c r="J227" s="545"/>
      <c r="K227" s="90">
        <f>N188</f>
        <v>0</v>
      </c>
      <c r="L227" s="330" t="str">
        <f>IFERROR($K$227/$K$229,"")</f>
        <v/>
      </c>
      <c r="O227" s="42"/>
      <c r="P227" s="29"/>
      <c r="Q227" s="29"/>
      <c r="R227" s="29"/>
      <c r="S227" s="29"/>
      <c r="T227" s="29"/>
      <c r="U227" s="29"/>
      <c r="V227" s="29"/>
      <c r="W227" s="29"/>
      <c r="X227" s="29"/>
      <c r="Z227" s="29"/>
      <c r="AA227" s="29"/>
      <c r="AB227" s="29"/>
    </row>
    <row r="228" spans="2:28" ht="15" customHeight="1" thickBot="1" x14ac:dyDescent="0.25">
      <c r="B228" s="89"/>
      <c r="C228" s="89"/>
      <c r="D228" s="89"/>
      <c r="E228" s="89"/>
      <c r="F228" s="89"/>
      <c r="G228" s="89"/>
      <c r="H228" s="89"/>
      <c r="I228" s="89"/>
      <c r="J228" s="89"/>
      <c r="K228" s="42"/>
      <c r="L228" s="331"/>
      <c r="O228" s="42"/>
      <c r="P228" s="29"/>
      <c r="Q228" s="29"/>
      <c r="R228" s="29"/>
      <c r="S228" s="29"/>
      <c r="T228" s="29"/>
      <c r="U228" s="29"/>
      <c r="V228" s="29"/>
      <c r="W228" s="29"/>
      <c r="X228" s="29"/>
      <c r="Z228" s="29"/>
      <c r="AA228" s="29"/>
      <c r="AB228" s="29"/>
    </row>
    <row r="229" spans="2:28" ht="15.75" customHeight="1" thickBot="1" x14ac:dyDescent="0.25">
      <c r="B229" s="546" t="s">
        <v>66</v>
      </c>
      <c r="C229" s="547"/>
      <c r="D229" s="547"/>
      <c r="E229" s="547"/>
      <c r="F229" s="547"/>
      <c r="G229" s="547"/>
      <c r="H229" s="547"/>
      <c r="I229" s="547"/>
      <c r="J229" s="547"/>
      <c r="K229" s="94">
        <f>SUM(K222:K227)</f>
        <v>0</v>
      </c>
      <c r="L229" s="330" t="str">
        <f>IFERROR($K$229/$K$229,"")</f>
        <v/>
      </c>
      <c r="O229" s="43"/>
      <c r="P229" s="29"/>
      <c r="Q229" s="29"/>
      <c r="R229" s="29"/>
      <c r="S229" s="29"/>
      <c r="T229" s="29"/>
      <c r="U229" s="29"/>
      <c r="V229" s="29"/>
      <c r="W229" s="29"/>
      <c r="X229" s="29"/>
      <c r="Z229" s="29"/>
      <c r="AA229" s="29"/>
      <c r="AB229" s="29"/>
    </row>
    <row r="230" spans="2:28" ht="15" customHeight="1" thickBot="1" x14ac:dyDescent="0.25">
      <c r="B230" s="546" t="s">
        <v>226</v>
      </c>
      <c r="C230" s="547"/>
      <c r="D230" s="547"/>
      <c r="E230" s="547"/>
      <c r="F230" s="547"/>
      <c r="G230" s="547"/>
      <c r="H230" s="547"/>
      <c r="I230" s="547"/>
      <c r="J230" s="547"/>
      <c r="K230" s="94">
        <f>K229-K232</f>
        <v>0</v>
      </c>
      <c r="L230" s="330" t="str">
        <f>IFERROR($K$230/$K$229,"")</f>
        <v/>
      </c>
      <c r="O230" s="111"/>
      <c r="P230" s="29"/>
      <c r="Q230" s="29"/>
      <c r="R230" s="95"/>
      <c r="S230" s="29"/>
      <c r="T230" s="29"/>
      <c r="U230" s="29"/>
      <c r="V230" s="29"/>
      <c r="W230" s="29"/>
      <c r="X230" s="29"/>
      <c r="Z230" s="29"/>
      <c r="AA230" s="29"/>
      <c r="AB230" s="29"/>
    </row>
    <row r="231" spans="2:28" ht="15" customHeight="1" thickBot="1" x14ac:dyDescent="0.25">
      <c r="B231" s="551" t="s">
        <v>224</v>
      </c>
      <c r="C231" s="552"/>
      <c r="D231" s="552"/>
      <c r="E231" s="552"/>
      <c r="F231" s="552"/>
      <c r="G231" s="552"/>
      <c r="H231" s="552"/>
      <c r="I231" s="552"/>
      <c r="J231" s="552"/>
      <c r="K231" s="94">
        <f>SUM(P38,P68,P98,P128,P158,P188)</f>
        <v>0</v>
      </c>
      <c r="L231" s="330"/>
      <c r="O231" s="111"/>
      <c r="P231" s="29"/>
      <c r="Q231" s="29"/>
      <c r="R231" s="95"/>
      <c r="S231" s="29"/>
      <c r="T231" s="29"/>
      <c r="U231" s="29"/>
      <c r="V231" s="29"/>
      <c r="W231" s="29"/>
      <c r="X231" s="29"/>
      <c r="Z231" s="29"/>
      <c r="AA231" s="29"/>
      <c r="AB231" s="29"/>
    </row>
    <row r="232" spans="2:28" ht="15" customHeight="1" thickBot="1" x14ac:dyDescent="0.25">
      <c r="B232" s="546" t="s">
        <v>131</v>
      </c>
      <c r="C232" s="547"/>
      <c r="D232" s="547"/>
      <c r="E232" s="547"/>
      <c r="F232" s="547"/>
      <c r="G232" s="547"/>
      <c r="H232" s="547"/>
      <c r="I232" s="547"/>
      <c r="J232" s="547"/>
      <c r="K232" s="94">
        <f>N218</f>
        <v>0</v>
      </c>
      <c r="L232" s="330" t="str">
        <f>IFERROR($K$232/$K$229,"")</f>
        <v/>
      </c>
      <c r="N232" s="230" t="s">
        <v>230</v>
      </c>
      <c r="O232" s="111"/>
      <c r="Q232" s="29"/>
      <c r="S232" s="29"/>
      <c r="T232" s="29"/>
      <c r="U232" s="29"/>
      <c r="V232" s="29"/>
      <c r="W232" s="29"/>
      <c r="X232" s="29"/>
      <c r="Z232" s="29"/>
      <c r="AA232" s="29"/>
      <c r="AB232" s="29"/>
    </row>
    <row r="233" spans="2:28" ht="15" customHeight="1" thickBot="1" x14ac:dyDescent="0.25">
      <c r="B233" s="546" t="s">
        <v>132</v>
      </c>
      <c r="C233" s="547"/>
      <c r="D233" s="547"/>
      <c r="E233" s="547"/>
      <c r="F233" s="547"/>
      <c r="G233" s="547"/>
      <c r="H233" s="547"/>
      <c r="I233" s="547"/>
      <c r="J233" s="547"/>
      <c r="K233" s="94">
        <f>MAX(K231-K232,0)</f>
        <v>0</v>
      </c>
      <c r="L233" s="230" t="s">
        <v>73</v>
      </c>
      <c r="O233" s="111"/>
      <c r="Q233" s="29"/>
      <c r="S233" s="29"/>
      <c r="T233" s="29"/>
      <c r="U233" s="29"/>
      <c r="V233" s="29"/>
      <c r="W233" s="29"/>
      <c r="X233" s="29"/>
      <c r="Z233" s="29"/>
      <c r="AA233" s="29"/>
      <c r="AB233" s="29"/>
    </row>
    <row r="234" spans="2:28" ht="15" customHeight="1" thickBot="1" x14ac:dyDescent="0.25">
      <c r="B234" s="144"/>
      <c r="C234" s="144"/>
      <c r="D234" s="144"/>
      <c r="E234" s="144"/>
      <c r="F234" s="144"/>
      <c r="G234" s="144"/>
      <c r="H234" s="144"/>
      <c r="I234" s="144"/>
      <c r="J234" s="144"/>
      <c r="K234" s="43"/>
      <c r="L234" s="111"/>
      <c r="O234" s="111"/>
      <c r="Q234" s="29"/>
      <c r="R234" s="29"/>
      <c r="S234" s="29"/>
      <c r="T234" s="29"/>
      <c r="U234" s="29"/>
      <c r="V234" s="29"/>
      <c r="W234" s="29"/>
      <c r="X234" s="29"/>
      <c r="Z234" s="29"/>
      <c r="AA234" s="29"/>
      <c r="AB234" s="29"/>
    </row>
    <row r="235" spans="2:28" ht="26.25" thickBot="1" x14ac:dyDescent="0.25">
      <c r="B235" s="553" t="s">
        <v>133</v>
      </c>
      <c r="C235" s="554"/>
      <c r="D235" s="554"/>
      <c r="E235" s="554"/>
      <c r="F235" s="554"/>
      <c r="G235" s="554"/>
      <c r="H235" s="554"/>
      <c r="I235" s="554"/>
      <c r="J235" s="554"/>
      <c r="K235" s="154" t="s">
        <v>248</v>
      </c>
      <c r="O235" s="111"/>
      <c r="Q235" s="29"/>
      <c r="S235" s="29"/>
      <c r="T235" s="29"/>
      <c r="U235" s="29"/>
      <c r="V235" s="419" t="s">
        <v>134</v>
      </c>
      <c r="W235" s="29"/>
      <c r="X235" s="419" t="s">
        <v>135</v>
      </c>
      <c r="Z235" s="29"/>
      <c r="AA235" s="29"/>
      <c r="AB235" s="29"/>
    </row>
    <row r="236" spans="2:28" ht="13.5" thickBot="1" x14ac:dyDescent="0.25">
      <c r="B236" s="555" t="s">
        <v>68</v>
      </c>
      <c r="C236" s="556"/>
      <c r="D236" s="556"/>
      <c r="E236" s="556"/>
      <c r="F236" s="556"/>
      <c r="G236" s="556"/>
      <c r="H236" s="556"/>
      <c r="I236" s="556"/>
      <c r="J236" s="556"/>
      <c r="K236" s="94">
        <f>SUM(R38,R68,R98,R128,R158,R188)</f>
        <v>0</v>
      </c>
      <c r="O236" s="111"/>
      <c r="Q236" s="29"/>
      <c r="S236" s="29"/>
      <c r="T236" s="29"/>
      <c r="U236" s="29"/>
      <c r="V236" s="400">
        <f>SUM(V38,V68,V98,V128,V158,V188)</f>
        <v>0</v>
      </c>
      <c r="W236" s="29"/>
      <c r="X236" s="400">
        <f>SUM(X38,X68,X98,X128,X158,X188)</f>
        <v>0</v>
      </c>
      <c r="Z236" s="29"/>
      <c r="AA236" s="29"/>
      <c r="AB236" s="29"/>
    </row>
    <row r="237" spans="2:28" ht="13.5" customHeight="1" thickBot="1" x14ac:dyDescent="0.25">
      <c r="B237" s="557" t="s">
        <v>224</v>
      </c>
      <c r="C237" s="558"/>
      <c r="D237" s="558"/>
      <c r="E237" s="558"/>
      <c r="F237" s="558"/>
      <c r="G237" s="558"/>
      <c r="H237" s="558"/>
      <c r="I237" s="558"/>
      <c r="J237" s="558"/>
      <c r="K237" s="94">
        <f>SUM(S38,S68,S98,S128,S158,S188)</f>
        <v>0</v>
      </c>
      <c r="O237" s="111"/>
      <c r="Q237" s="29"/>
      <c r="S237" s="29"/>
      <c r="T237" s="29"/>
      <c r="U237" s="29"/>
      <c r="V237" s="400">
        <f>SUM(Z38,Z68,Z98,Z128,Z158,Z188)</f>
        <v>0</v>
      </c>
      <c r="W237" s="29"/>
      <c r="X237" s="400">
        <f>SUM(AB38,AB68,AB98,AB128,AB158,AB188)</f>
        <v>0</v>
      </c>
      <c r="Z237" s="29"/>
      <c r="AA237" s="29"/>
      <c r="AB237" s="29"/>
    </row>
    <row r="238" spans="2:28" ht="13.5" customHeight="1" thickBot="1" x14ac:dyDescent="0.25">
      <c r="B238" s="559" t="s">
        <v>204</v>
      </c>
      <c r="C238" s="560"/>
      <c r="D238" s="560"/>
      <c r="E238" s="560"/>
      <c r="F238" s="560"/>
      <c r="G238" s="560"/>
      <c r="H238" s="560"/>
      <c r="I238" s="560"/>
      <c r="J238" s="560"/>
      <c r="K238" s="94">
        <f>R218</f>
        <v>0</v>
      </c>
      <c r="O238" s="111"/>
      <c r="P238" s="123"/>
      <c r="Q238" s="118"/>
      <c r="S238" s="29"/>
      <c r="T238" s="29"/>
      <c r="U238" s="29"/>
      <c r="V238" s="400">
        <f>V218</f>
        <v>0</v>
      </c>
      <c r="W238" s="29"/>
      <c r="X238" s="400">
        <f>X218</f>
        <v>0</v>
      </c>
      <c r="Z238" s="29"/>
      <c r="AA238" s="29"/>
      <c r="AB238" s="29"/>
    </row>
    <row r="239" spans="2:28" ht="13.5" customHeight="1" thickBot="1" x14ac:dyDescent="0.25">
      <c r="B239" s="557" t="s">
        <v>205</v>
      </c>
      <c r="C239" s="558"/>
      <c r="D239" s="558"/>
      <c r="E239" s="558"/>
      <c r="F239" s="558"/>
      <c r="G239" s="558"/>
      <c r="H239" s="558"/>
      <c r="I239" s="558"/>
      <c r="J239" s="558"/>
      <c r="K239" s="94">
        <f>K236-K238</f>
        <v>0</v>
      </c>
      <c r="O239" s="111"/>
      <c r="P239" s="123"/>
      <c r="Q239" s="118"/>
      <c r="S239" s="29"/>
      <c r="T239" s="29"/>
      <c r="U239" s="29"/>
      <c r="V239" s="400">
        <f t="shared" ref="V239" si="56">V236-V238</f>
        <v>0</v>
      </c>
      <c r="W239" s="29"/>
      <c r="X239" s="400">
        <f>X236-X238</f>
        <v>0</v>
      </c>
      <c r="Z239" s="29"/>
      <c r="AA239" s="29"/>
      <c r="AB239" s="29"/>
    </row>
    <row r="240" spans="2:28" x14ac:dyDescent="0.2">
      <c r="B240" s="32"/>
      <c r="C240" s="32"/>
      <c r="D240" s="103"/>
      <c r="E240" s="110"/>
      <c r="F240" s="110"/>
      <c r="G240" s="111"/>
      <c r="H240" s="112"/>
      <c r="I240" s="29"/>
      <c r="J240" s="111"/>
      <c r="K240" s="230" t="s">
        <v>188</v>
      </c>
      <c r="O240" s="111"/>
      <c r="P240" s="29"/>
      <c r="Q240" s="29"/>
      <c r="S240" s="29"/>
      <c r="T240" s="29"/>
      <c r="U240" s="29"/>
      <c r="V240" s="230"/>
      <c r="W240" s="29"/>
      <c r="X240" s="230"/>
      <c r="Z240" s="29"/>
      <c r="AA240" s="29"/>
      <c r="AB240" s="29"/>
    </row>
    <row r="241" spans="1:30" x14ac:dyDescent="0.2">
      <c r="B241" s="44" t="s">
        <v>136</v>
      </c>
      <c r="C241" s="28"/>
      <c r="D241" s="28"/>
      <c r="E241" s="28"/>
      <c r="F241" s="28"/>
      <c r="G241" s="28"/>
      <c r="H241" s="28"/>
      <c r="I241" s="28"/>
      <c r="J241" s="28"/>
      <c r="K241" s="28"/>
      <c r="L241" s="260"/>
      <c r="O241" s="28"/>
      <c r="P241" s="28"/>
      <c r="Q241" s="28"/>
      <c r="S241" s="28"/>
      <c r="T241" s="28"/>
      <c r="U241" s="28"/>
      <c r="W241" s="28"/>
      <c r="X241" s="29"/>
      <c r="Z241" s="28"/>
      <c r="AA241" s="28"/>
      <c r="AB241" s="28"/>
      <c r="AC241" s="28"/>
      <c r="AD241" s="28"/>
    </row>
    <row r="242" spans="1:30" x14ac:dyDescent="0.2">
      <c r="B242" s="44"/>
      <c r="C242" s="28"/>
      <c r="D242" s="28"/>
      <c r="E242" s="28"/>
      <c r="F242" s="28"/>
      <c r="G242" s="28"/>
      <c r="H242" s="28"/>
      <c r="I242" s="28"/>
      <c r="J242" s="28"/>
      <c r="K242" s="28"/>
      <c r="L242" s="260"/>
      <c r="O242" s="329"/>
      <c r="P242" s="329"/>
      <c r="Q242" s="28"/>
      <c r="S242" s="28"/>
      <c r="T242" s="28"/>
      <c r="U242" s="28"/>
      <c r="W242" s="28"/>
      <c r="X242" s="29"/>
      <c r="Z242" s="28"/>
      <c r="AA242" s="28"/>
      <c r="AB242" s="28"/>
      <c r="AC242" s="28"/>
      <c r="AD242" s="28"/>
    </row>
    <row r="243" spans="1:30" ht="143.25" customHeight="1" x14ac:dyDescent="0.2">
      <c r="B243" s="535"/>
      <c r="C243" s="536"/>
      <c r="D243" s="536"/>
      <c r="E243" s="536"/>
      <c r="F243" s="536"/>
      <c r="G243" s="536"/>
      <c r="H243" s="536"/>
      <c r="I243" s="536"/>
      <c r="J243" s="536"/>
      <c r="K243" s="537"/>
      <c r="L243" s="328"/>
      <c r="M243" s="328"/>
      <c r="O243" s="318"/>
      <c r="Q243" s="329"/>
      <c r="S243" s="329"/>
      <c r="T243" s="329"/>
      <c r="U243" s="329"/>
      <c r="W243" s="329"/>
      <c r="X243" s="29"/>
      <c r="Z243" s="329"/>
      <c r="AA243" s="329"/>
      <c r="AB243" s="329"/>
    </row>
    <row r="244" spans="1:30" x14ac:dyDescent="0.2">
      <c r="B244" s="114"/>
      <c r="C244" s="114"/>
      <c r="D244" s="114"/>
      <c r="E244" s="114"/>
      <c r="F244" s="114"/>
      <c r="G244" s="114"/>
      <c r="H244" s="114"/>
      <c r="I244" s="114"/>
      <c r="J244" s="114"/>
      <c r="K244" s="114"/>
      <c r="L244" s="114"/>
      <c r="M244" s="261"/>
      <c r="O244" s="318"/>
      <c r="P244" s="115"/>
      <c r="Q244" s="115"/>
      <c r="S244" s="115"/>
      <c r="T244" s="115"/>
      <c r="U244" s="115"/>
      <c r="W244" s="115"/>
      <c r="X244" s="29"/>
      <c r="Z244" s="115"/>
      <c r="AA244" s="115"/>
      <c r="AB244" s="115"/>
    </row>
    <row r="245" spans="1:30" x14ac:dyDescent="0.2">
      <c r="B245" s="29"/>
      <c r="C245" s="29"/>
      <c r="D245" s="29"/>
      <c r="E245" s="29"/>
      <c r="F245" s="29"/>
      <c r="N245" s="111"/>
      <c r="P245" s="29"/>
      <c r="Q245" s="29"/>
      <c r="S245" s="29"/>
      <c r="T245" s="29"/>
      <c r="U245" s="29"/>
      <c r="V245" s="29"/>
      <c r="W245" s="29"/>
      <c r="X245" s="29"/>
      <c r="Z245" s="29"/>
      <c r="AA245" s="29"/>
      <c r="AB245" s="29"/>
    </row>
    <row r="246" spans="1:30" hidden="1" x14ac:dyDescent="0.2">
      <c r="A246"/>
      <c r="B246" s="28"/>
      <c r="C246" s="28"/>
      <c r="D246" s="28"/>
      <c r="E246" s="28"/>
      <c r="F246" s="28"/>
      <c r="G246" s="28"/>
      <c r="H246" s="28"/>
      <c r="I246" s="28"/>
      <c r="J246" s="28"/>
      <c r="K246" s="28"/>
      <c r="L246" s="28"/>
      <c r="M246" s="260"/>
      <c r="N246" s="260"/>
      <c r="O246" s="28"/>
      <c r="P246" s="28"/>
      <c r="Q246"/>
      <c r="R246" s="29"/>
      <c r="S246"/>
      <c r="T246"/>
      <c r="U246"/>
      <c r="V246" s="29"/>
      <c r="W246"/>
      <c r="X246" s="28"/>
      <c r="Y246"/>
      <c r="Z246"/>
      <c r="AA246"/>
      <c r="AB246"/>
      <c r="AC246"/>
      <c r="AD246"/>
    </row>
    <row r="247" spans="1:30" hidden="1" x14ac:dyDescent="0.2">
      <c r="A247"/>
      <c r="B247" s="28"/>
      <c r="C247" s="28"/>
      <c r="D247" s="28"/>
      <c r="E247" s="28"/>
      <c r="F247" s="28"/>
      <c r="G247" s="28"/>
      <c r="H247" s="28"/>
      <c r="I247" s="28"/>
      <c r="J247" s="28"/>
      <c r="K247" s="28"/>
      <c r="L247" s="28"/>
      <c r="M247" s="260"/>
      <c r="N247" s="260"/>
      <c r="O247" s="28"/>
      <c r="P247" s="28"/>
      <c r="Q247"/>
      <c r="R247" s="29"/>
      <c r="S247"/>
      <c r="T247"/>
      <c r="U247"/>
      <c r="V247" s="29"/>
      <c r="W247"/>
      <c r="X247" s="28"/>
      <c r="Y247"/>
      <c r="Z247"/>
      <c r="AA247"/>
      <c r="AB247"/>
      <c r="AC247"/>
      <c r="AD247"/>
    </row>
    <row r="248" spans="1:30" hidden="1" x14ac:dyDescent="0.2">
      <c r="A248"/>
      <c r="B248" s="28"/>
      <c r="C248" s="28"/>
      <c r="D248" s="28"/>
      <c r="E248" s="28"/>
      <c r="F248" s="28"/>
      <c r="G248" s="28"/>
      <c r="H248" s="28"/>
      <c r="I248" s="28"/>
      <c r="J248" s="28"/>
      <c r="K248" s="28"/>
      <c r="L248" s="28"/>
      <c r="M248" s="260"/>
      <c r="N248" s="318"/>
      <c r="O248" s="28"/>
      <c r="P248" s="28"/>
      <c r="Q248"/>
      <c r="R248" s="118"/>
      <c r="S248"/>
      <c r="T248"/>
      <c r="U248"/>
      <c r="V248" s="29"/>
      <c r="W248"/>
      <c r="X248" s="329"/>
      <c r="Y248"/>
      <c r="Z248"/>
      <c r="AA248"/>
      <c r="AB248"/>
      <c r="AC248"/>
      <c r="AD248"/>
    </row>
    <row r="249" spans="1:30" hidden="1" x14ac:dyDescent="0.2">
      <c r="A249"/>
      <c r="B249" s="28"/>
      <c r="C249" s="28"/>
      <c r="D249" s="28"/>
      <c r="E249" s="28"/>
      <c r="F249" s="28"/>
      <c r="G249" s="28"/>
      <c r="H249" s="28"/>
      <c r="I249" s="28"/>
      <c r="J249" s="28"/>
      <c r="K249" s="28"/>
      <c r="L249" s="28"/>
      <c r="M249" s="260"/>
      <c r="N249" s="114"/>
      <c r="O249" s="28"/>
      <c r="P249" s="28"/>
      <c r="Q249"/>
      <c r="R249" s="118"/>
      <c r="S249"/>
      <c r="T249"/>
      <c r="U249"/>
      <c r="V249" s="29"/>
      <c r="W249"/>
      <c r="X249" s="115"/>
      <c r="Y249"/>
      <c r="Z249"/>
      <c r="AA249"/>
      <c r="AB249"/>
      <c r="AC249"/>
      <c r="AD249"/>
    </row>
    <row r="250" spans="1:30" hidden="1" x14ac:dyDescent="0.2">
      <c r="A250"/>
      <c r="B250" s="28"/>
      <c r="C250" s="28"/>
      <c r="D250" s="28"/>
      <c r="E250" s="28"/>
      <c r="F250" s="28"/>
      <c r="G250" s="28"/>
      <c r="H250" s="28"/>
      <c r="I250" s="28"/>
      <c r="J250" s="28"/>
      <c r="K250" s="28"/>
      <c r="L250" s="28"/>
      <c r="M250" s="260"/>
      <c r="O250" s="28"/>
      <c r="P250" s="28"/>
      <c r="Q250"/>
      <c r="R250" s="29"/>
      <c r="S250"/>
      <c r="T250"/>
      <c r="U250"/>
      <c r="V250" s="29"/>
      <c r="W250"/>
      <c r="X250" s="29"/>
      <c r="Y250"/>
      <c r="Z250"/>
      <c r="AA250"/>
      <c r="AB250"/>
      <c r="AC250"/>
      <c r="AD250"/>
    </row>
    <row r="251" spans="1:30" hidden="1" x14ac:dyDescent="0.2">
      <c r="A251"/>
      <c r="B251" s="28"/>
      <c r="C251" s="28"/>
      <c r="D251" s="28"/>
      <c r="E251" s="28"/>
      <c r="F251" s="28"/>
      <c r="G251" s="28"/>
      <c r="H251" s="28"/>
      <c r="I251" s="28"/>
      <c r="J251" s="28"/>
      <c r="K251" s="28"/>
      <c r="L251" s="28"/>
      <c r="M251" s="260"/>
      <c r="N251" s="28"/>
      <c r="O251" s="28"/>
      <c r="P251" s="28"/>
      <c r="Q251"/>
      <c r="R251" s="28"/>
      <c r="S251"/>
      <c r="T251"/>
      <c r="U251"/>
      <c r="V251" s="28"/>
      <c r="W251"/>
      <c r="X251"/>
      <c r="Y251"/>
      <c r="Z251"/>
      <c r="AA251"/>
      <c r="AB251"/>
      <c r="AC251"/>
      <c r="AD251"/>
    </row>
    <row r="252" spans="1:30" hidden="1" x14ac:dyDescent="0.2">
      <c r="A252"/>
      <c r="B252" s="28"/>
      <c r="C252" s="28"/>
      <c r="D252" s="28"/>
      <c r="E252" s="28"/>
      <c r="F252" s="28"/>
      <c r="G252" s="28"/>
      <c r="H252" s="28"/>
      <c r="I252" s="28"/>
      <c r="J252" s="28"/>
      <c r="K252" s="28"/>
      <c r="L252" s="28"/>
      <c r="M252" s="260"/>
      <c r="N252" s="28"/>
      <c r="O252" s="28"/>
      <c r="P252" s="28"/>
      <c r="Q252"/>
      <c r="R252" s="28"/>
      <c r="S252"/>
      <c r="T252"/>
      <c r="U252"/>
      <c r="V252" s="28"/>
      <c r="W252"/>
      <c r="X252"/>
      <c r="Y252"/>
      <c r="Z252"/>
      <c r="AA252"/>
      <c r="AB252"/>
      <c r="AC252"/>
      <c r="AD252"/>
    </row>
    <row r="253" spans="1:30" hidden="1" x14ac:dyDescent="0.2">
      <c r="A253"/>
      <c r="B253" s="28"/>
      <c r="C253" s="28"/>
      <c r="D253" s="28"/>
      <c r="E253" s="28"/>
      <c r="F253" s="28"/>
      <c r="G253" s="28"/>
      <c r="H253" s="28"/>
      <c r="I253" s="28"/>
      <c r="J253" s="28"/>
      <c r="K253" s="28"/>
      <c r="L253" s="28"/>
      <c r="M253" s="260"/>
      <c r="N253" s="28"/>
      <c r="O253" s="28"/>
      <c r="P253" s="28"/>
      <c r="Q253"/>
      <c r="R253" s="329"/>
      <c r="S253"/>
      <c r="T253"/>
      <c r="U253"/>
      <c r="V253" s="329"/>
      <c r="W253"/>
      <c r="X253"/>
      <c r="Y253"/>
      <c r="Z253"/>
      <c r="AA253"/>
      <c r="AB253"/>
      <c r="AC253"/>
      <c r="AD253"/>
    </row>
    <row r="254" spans="1:30" hidden="1" x14ac:dyDescent="0.2">
      <c r="A254"/>
      <c r="B254" s="28"/>
      <c r="C254" s="28"/>
      <c r="D254" s="28"/>
      <c r="E254" s="28"/>
      <c r="F254" s="28"/>
      <c r="G254" s="28"/>
      <c r="H254" s="28"/>
      <c r="I254" s="28"/>
      <c r="J254" s="28"/>
      <c r="K254" s="28"/>
      <c r="L254" s="28"/>
      <c r="M254" s="260"/>
      <c r="N254" s="28"/>
      <c r="O254" s="28"/>
      <c r="P254" s="28"/>
      <c r="Q254"/>
      <c r="R254" s="115"/>
      <c r="S254"/>
      <c r="T254"/>
      <c r="U254"/>
      <c r="V254" s="115"/>
      <c r="W254"/>
      <c r="X254"/>
      <c r="Y254"/>
      <c r="Z254"/>
      <c r="AA254"/>
      <c r="AB254"/>
      <c r="AC254"/>
      <c r="AD254"/>
    </row>
    <row r="255" spans="1:30" hidden="1" x14ac:dyDescent="0.2">
      <c r="A255"/>
      <c r="B255" s="28"/>
      <c r="C255" s="28"/>
      <c r="D255" s="28"/>
      <c r="E255" s="28"/>
      <c r="F255" s="28"/>
      <c r="G255" s="28"/>
      <c r="H255" s="28"/>
      <c r="I255" s="28"/>
      <c r="J255" s="28"/>
      <c r="K255" s="28"/>
      <c r="L255" s="28"/>
      <c r="M255" s="260"/>
      <c r="N255" s="28"/>
      <c r="O255" s="28"/>
      <c r="P255" s="28"/>
      <c r="Q255"/>
      <c r="R255" s="29"/>
      <c r="S255"/>
      <c r="T255"/>
      <c r="U255"/>
      <c r="V255" s="29"/>
      <c r="W255"/>
      <c r="X255"/>
      <c r="Y255"/>
      <c r="Z255"/>
      <c r="AA255"/>
      <c r="AB255"/>
      <c r="AC255"/>
      <c r="AD255"/>
    </row>
    <row r="256" spans="1:30" hidden="1" x14ac:dyDescent="0.2">
      <c r="A256"/>
      <c r="B256" s="28"/>
      <c r="C256" s="28"/>
      <c r="D256" s="28"/>
      <c r="E256" s="28"/>
      <c r="F256" s="28"/>
      <c r="G256" s="28"/>
      <c r="H256" s="28"/>
      <c r="I256" s="28"/>
      <c r="J256" s="28"/>
      <c r="K256" s="28"/>
      <c r="L256" s="28"/>
      <c r="M256" s="260"/>
      <c r="N256" s="28"/>
      <c r="O256" s="28"/>
      <c r="P256" s="28"/>
      <c r="Q256"/>
      <c r="R256"/>
      <c r="S256"/>
      <c r="T256"/>
      <c r="U256"/>
      <c r="V256"/>
      <c r="W256"/>
      <c r="X256"/>
      <c r="Y256"/>
      <c r="Z256"/>
      <c r="AA256"/>
      <c r="AB256"/>
      <c r="AC256"/>
      <c r="AD256"/>
    </row>
    <row r="257" spans="1:30" hidden="1" x14ac:dyDescent="0.2">
      <c r="A257"/>
      <c r="B257" s="28"/>
      <c r="C257" s="28"/>
      <c r="D257" s="28"/>
      <c r="E257" s="28"/>
      <c r="F257" s="28"/>
      <c r="G257" s="28"/>
      <c r="H257" s="28"/>
      <c r="I257" s="28"/>
      <c r="J257" s="28"/>
      <c r="K257" s="28"/>
      <c r="L257" s="28"/>
      <c r="M257" s="260"/>
      <c r="N257" s="28"/>
      <c r="O257" s="28"/>
      <c r="P257" s="28"/>
      <c r="Q257"/>
      <c r="R257"/>
      <c r="S257"/>
      <c r="T257"/>
      <c r="U257"/>
      <c r="V257"/>
      <c r="W257"/>
      <c r="X257"/>
      <c r="Y257"/>
      <c r="Z257"/>
      <c r="AA257"/>
      <c r="AB257"/>
      <c r="AC257"/>
      <c r="AD257"/>
    </row>
    <row r="258" spans="1:30" hidden="1" x14ac:dyDescent="0.2">
      <c r="A258"/>
      <c r="B258" s="28"/>
      <c r="C258" s="28"/>
      <c r="D258" s="28"/>
      <c r="E258" s="28"/>
      <c r="F258" s="28"/>
      <c r="G258" s="28"/>
      <c r="H258" s="28"/>
      <c r="I258" s="28"/>
      <c r="J258" s="28"/>
      <c r="K258" s="28"/>
      <c r="L258" s="28"/>
      <c r="M258" s="260"/>
      <c r="N258" s="28"/>
      <c r="O258" s="28"/>
      <c r="P258" s="28"/>
      <c r="Q258"/>
      <c r="R258"/>
      <c r="S258"/>
      <c r="T258"/>
      <c r="U258"/>
      <c r="V258"/>
      <c r="W258"/>
      <c r="X258"/>
      <c r="Y258"/>
      <c r="Z258"/>
      <c r="AA258"/>
      <c r="AB258"/>
      <c r="AC258"/>
      <c r="AD258"/>
    </row>
    <row r="259" spans="1:30" hidden="1" x14ac:dyDescent="0.2">
      <c r="A259"/>
      <c r="B259" s="28"/>
      <c r="C259" s="28"/>
      <c r="D259" s="28"/>
      <c r="E259" s="28"/>
      <c r="F259" s="28"/>
      <c r="G259" s="28"/>
      <c r="H259" s="28"/>
      <c r="I259" s="28"/>
      <c r="J259" s="28"/>
      <c r="K259" s="28"/>
      <c r="L259" s="28"/>
      <c r="M259" s="260"/>
      <c r="N259" s="28"/>
      <c r="O259" s="28"/>
      <c r="P259" s="28"/>
      <c r="Q259"/>
      <c r="R259"/>
      <c r="S259"/>
      <c r="T259"/>
      <c r="U259"/>
      <c r="V259"/>
      <c r="W259"/>
      <c r="X259"/>
      <c r="Y259"/>
      <c r="Z259"/>
      <c r="AA259"/>
      <c r="AB259"/>
      <c r="AC259"/>
      <c r="AD259"/>
    </row>
    <row r="260" spans="1:30" hidden="1" x14ac:dyDescent="0.2">
      <c r="A260"/>
      <c r="B260" s="28"/>
      <c r="C260" s="28"/>
      <c r="D260" s="28"/>
      <c r="E260" s="28"/>
      <c r="F260" s="28"/>
      <c r="G260" s="28"/>
      <c r="H260" s="28"/>
      <c r="I260" s="28"/>
      <c r="J260" s="28"/>
      <c r="K260" s="28"/>
      <c r="L260" s="28"/>
      <c r="M260" s="260"/>
      <c r="N260" s="28"/>
      <c r="O260" s="28"/>
      <c r="P260" s="28"/>
      <c r="Q260"/>
      <c r="R260"/>
      <c r="S260"/>
      <c r="T260"/>
      <c r="U260"/>
      <c r="V260"/>
      <c r="W260"/>
      <c r="X260"/>
      <c r="Y260"/>
      <c r="Z260"/>
      <c r="AA260"/>
      <c r="AB260"/>
      <c r="AC260"/>
      <c r="AD260"/>
    </row>
    <row r="261" spans="1:30" hidden="1" x14ac:dyDescent="0.2">
      <c r="A261"/>
      <c r="B261" s="28"/>
      <c r="C261" s="28"/>
      <c r="D261" s="28"/>
      <c r="E261" s="28"/>
      <c r="F261" s="28"/>
      <c r="G261" s="28"/>
      <c r="H261" s="28"/>
      <c r="I261" s="28"/>
      <c r="J261" s="28"/>
      <c r="K261" s="28"/>
      <c r="L261" s="28"/>
      <c r="M261" s="260"/>
      <c r="N261" s="28"/>
      <c r="O261" s="28"/>
      <c r="P261" s="28"/>
      <c r="Q261"/>
      <c r="R261"/>
      <c r="S261"/>
      <c r="T261"/>
      <c r="U261"/>
      <c r="V261"/>
      <c r="W261"/>
      <c r="X261"/>
      <c r="Y261"/>
      <c r="Z261"/>
      <c r="AA261"/>
      <c r="AB261"/>
      <c r="AC261"/>
      <c r="AD261"/>
    </row>
    <row r="262" spans="1:30" hidden="1" x14ac:dyDescent="0.2">
      <c r="A262"/>
      <c r="B262" s="28"/>
      <c r="C262" s="28"/>
      <c r="D262" s="28"/>
      <c r="E262" s="28"/>
      <c r="F262" s="28"/>
      <c r="G262" s="28"/>
      <c r="H262" s="28"/>
      <c r="I262" s="28"/>
      <c r="J262" s="28"/>
      <c r="K262" s="28"/>
      <c r="L262" s="28"/>
      <c r="M262" s="260"/>
      <c r="N262" s="28"/>
      <c r="O262" s="28"/>
      <c r="P262" s="28"/>
      <c r="Q262"/>
      <c r="R262"/>
      <c r="S262"/>
      <c r="T262"/>
      <c r="U262"/>
      <c r="V262"/>
      <c r="W262"/>
      <c r="X262"/>
      <c r="Y262"/>
      <c r="Z262"/>
      <c r="AA262"/>
      <c r="AB262"/>
      <c r="AC262"/>
      <c r="AD262"/>
    </row>
    <row r="263" spans="1:30" hidden="1" x14ac:dyDescent="0.2">
      <c r="A263"/>
      <c r="B263" s="28"/>
      <c r="C263" s="28"/>
      <c r="D263" s="28"/>
      <c r="E263" s="28"/>
      <c r="F263" s="28"/>
      <c r="G263" s="28"/>
      <c r="H263" s="28"/>
      <c r="I263" s="28"/>
      <c r="J263" s="28"/>
      <c r="K263" s="28"/>
      <c r="L263" s="28"/>
      <c r="M263" s="260"/>
      <c r="N263" s="28"/>
      <c r="O263" s="28"/>
      <c r="P263" s="28"/>
      <c r="Q263"/>
      <c r="R263"/>
      <c r="S263"/>
      <c r="T263"/>
      <c r="U263"/>
      <c r="V263"/>
      <c r="W263"/>
      <c r="X263"/>
      <c r="Y263"/>
      <c r="Z263"/>
      <c r="AA263"/>
      <c r="AB263"/>
      <c r="AC263"/>
      <c r="AD263"/>
    </row>
    <row r="264" spans="1:30" hidden="1" x14ac:dyDescent="0.2">
      <c r="A264"/>
      <c r="B264" s="28"/>
      <c r="C264" s="28"/>
      <c r="D264" s="28"/>
      <c r="E264" s="28"/>
      <c r="F264" s="28"/>
      <c r="G264" s="28"/>
      <c r="H264" s="28"/>
      <c r="I264" s="28"/>
      <c r="J264" s="28"/>
      <c r="K264" s="28"/>
      <c r="L264" s="28"/>
      <c r="M264" s="260"/>
      <c r="N264" s="28"/>
      <c r="O264" s="28"/>
      <c r="P264" s="28"/>
      <c r="Q264"/>
      <c r="R264"/>
      <c r="S264"/>
      <c r="T264"/>
      <c r="U264"/>
      <c r="V264"/>
      <c r="W264"/>
      <c r="X264"/>
      <c r="Y264"/>
      <c r="Z264"/>
      <c r="AA264"/>
      <c r="AB264"/>
      <c r="AC264"/>
      <c r="AD264"/>
    </row>
    <row r="265" spans="1:30" hidden="1" x14ac:dyDescent="0.2">
      <c r="A265"/>
      <c r="B265" s="28"/>
      <c r="C265" s="28"/>
      <c r="D265" s="28"/>
      <c r="E265" s="28"/>
      <c r="F265" s="28"/>
      <c r="G265" s="28"/>
      <c r="H265" s="28"/>
      <c r="I265" s="28"/>
      <c r="J265" s="28"/>
      <c r="K265" s="28"/>
      <c r="L265" s="28"/>
      <c r="M265" s="260"/>
      <c r="N265" s="28"/>
      <c r="O265" s="28"/>
      <c r="P265" s="28"/>
      <c r="Q265"/>
      <c r="R265"/>
      <c r="S265"/>
      <c r="T265"/>
      <c r="U265"/>
      <c r="V265"/>
      <c r="W265"/>
      <c r="X265"/>
      <c r="Y265"/>
      <c r="Z265"/>
      <c r="AA265"/>
      <c r="AB265"/>
      <c r="AC265"/>
      <c r="AD265"/>
    </row>
    <row r="266" spans="1:30" hidden="1" x14ac:dyDescent="0.2">
      <c r="A266"/>
      <c r="B266" s="28"/>
      <c r="C266" s="28"/>
      <c r="D266" s="28"/>
      <c r="E266" s="28"/>
      <c r="F266" s="28"/>
      <c r="G266" s="28"/>
      <c r="H266" s="28"/>
      <c r="I266" s="28"/>
      <c r="J266" s="28"/>
      <c r="K266" s="28"/>
      <c r="L266" s="28"/>
      <c r="M266" s="260"/>
      <c r="N266" s="28"/>
      <c r="O266" s="28"/>
      <c r="P266" s="28"/>
      <c r="Q266"/>
      <c r="R266"/>
      <c r="S266"/>
      <c r="T266"/>
      <c r="U266"/>
      <c r="V266"/>
      <c r="W266"/>
      <c r="X266"/>
      <c r="Y266"/>
      <c r="Z266"/>
      <c r="AA266"/>
      <c r="AB266"/>
      <c r="AC266"/>
      <c r="AD266"/>
    </row>
    <row r="267" spans="1:30" hidden="1" x14ac:dyDescent="0.2">
      <c r="A267"/>
      <c r="B267" s="28"/>
      <c r="C267" s="28"/>
      <c r="D267" s="28"/>
      <c r="E267" s="28"/>
      <c r="F267" s="28"/>
      <c r="G267" s="28"/>
      <c r="H267" s="28"/>
      <c r="I267" s="28"/>
      <c r="J267" s="28"/>
      <c r="K267" s="28"/>
      <c r="L267" s="28"/>
      <c r="M267" s="260"/>
      <c r="N267" s="28"/>
      <c r="O267" s="28"/>
      <c r="P267" s="28"/>
      <c r="Q267"/>
      <c r="R267"/>
      <c r="S267"/>
      <c r="T267"/>
      <c r="U267"/>
      <c r="V267"/>
      <c r="W267"/>
      <c r="X267"/>
      <c r="Y267"/>
      <c r="Z267"/>
      <c r="AA267"/>
      <c r="AB267"/>
      <c r="AC267"/>
      <c r="AD267"/>
    </row>
    <row r="268" spans="1:30" hidden="1" x14ac:dyDescent="0.2">
      <c r="A268"/>
      <c r="B268" s="28"/>
      <c r="C268" s="28"/>
      <c r="D268" s="28"/>
      <c r="E268" s="28"/>
      <c r="F268" s="28"/>
      <c r="G268" s="28"/>
      <c r="H268" s="28"/>
      <c r="I268" s="28"/>
      <c r="J268" s="28"/>
      <c r="K268" s="28"/>
      <c r="L268" s="28"/>
      <c r="M268" s="260"/>
      <c r="N268" s="28"/>
      <c r="O268" s="28"/>
      <c r="P268" s="28"/>
      <c r="Q268"/>
      <c r="R268"/>
      <c r="S268"/>
      <c r="T268"/>
      <c r="U268"/>
      <c r="V268"/>
      <c r="W268"/>
      <c r="X268"/>
      <c r="Y268"/>
      <c r="Z268"/>
      <c r="AA268"/>
      <c r="AB268"/>
      <c r="AC268"/>
      <c r="AD268"/>
    </row>
    <row r="269" spans="1:30" hidden="1" x14ac:dyDescent="0.2">
      <c r="A269"/>
      <c r="B269" s="28"/>
      <c r="C269" s="28"/>
      <c r="D269" s="28"/>
      <c r="E269" s="28"/>
      <c r="F269" s="28"/>
      <c r="G269" s="28"/>
      <c r="H269" s="28"/>
      <c r="I269" s="28"/>
      <c r="J269" s="28"/>
      <c r="K269" s="28"/>
      <c r="L269" s="28"/>
      <c r="M269" s="260"/>
      <c r="N269" s="28"/>
      <c r="O269" s="28"/>
      <c r="P269" s="28"/>
      <c r="Q269"/>
      <c r="R269"/>
      <c r="S269"/>
      <c r="T269"/>
      <c r="U269"/>
      <c r="V269"/>
      <c r="W269"/>
      <c r="X269"/>
      <c r="Y269"/>
      <c r="Z269"/>
      <c r="AA269"/>
      <c r="AB269"/>
      <c r="AC269"/>
      <c r="AD269"/>
    </row>
    <row r="270" spans="1:30" hidden="1" x14ac:dyDescent="0.2">
      <c r="A270"/>
      <c r="B270" s="28"/>
      <c r="C270" s="28"/>
      <c r="D270" s="28"/>
      <c r="E270" s="28"/>
      <c r="F270" s="28"/>
      <c r="G270" s="28"/>
      <c r="H270" s="28"/>
      <c r="I270" s="28"/>
      <c r="J270" s="28"/>
      <c r="K270" s="28"/>
      <c r="L270" s="28"/>
      <c r="M270" s="260"/>
      <c r="N270" s="28"/>
      <c r="O270" s="28"/>
      <c r="P270" s="28"/>
      <c r="Q270"/>
      <c r="R270"/>
      <c r="S270"/>
      <c r="T270"/>
      <c r="U270"/>
      <c r="V270"/>
      <c r="W270"/>
      <c r="X270"/>
      <c r="Y270"/>
      <c r="Z270"/>
      <c r="AA270"/>
      <c r="AB270"/>
      <c r="AC270"/>
      <c r="AD270"/>
    </row>
    <row r="271" spans="1:30" hidden="1" x14ac:dyDescent="0.2">
      <c r="A271"/>
      <c r="B271" s="28"/>
      <c r="C271" s="28"/>
      <c r="D271" s="28"/>
      <c r="E271" s="28"/>
      <c r="F271" s="28"/>
      <c r="G271" s="28"/>
      <c r="H271" s="28"/>
      <c r="I271" s="28"/>
      <c r="J271" s="28"/>
      <c r="K271" s="28"/>
      <c r="L271" s="28"/>
      <c r="M271" s="260"/>
      <c r="N271" s="28"/>
      <c r="O271" s="28"/>
      <c r="P271" s="28"/>
      <c r="Q271"/>
      <c r="R271"/>
      <c r="S271"/>
      <c r="T271"/>
      <c r="U271"/>
      <c r="V271"/>
      <c r="W271"/>
      <c r="X271"/>
      <c r="Y271"/>
      <c r="Z271"/>
      <c r="AA271"/>
      <c r="AB271"/>
      <c r="AC271"/>
      <c r="AD271"/>
    </row>
    <row r="272" spans="1:30" hidden="1" x14ac:dyDescent="0.2">
      <c r="A272"/>
      <c r="B272" s="28"/>
      <c r="C272" s="28"/>
      <c r="D272" s="28"/>
      <c r="E272" s="28"/>
      <c r="F272" s="28"/>
      <c r="G272" s="28"/>
      <c r="H272" s="28"/>
      <c r="I272" s="28"/>
      <c r="J272" s="28"/>
      <c r="K272" s="28"/>
      <c r="L272" s="28"/>
      <c r="M272" s="260"/>
      <c r="N272" s="28"/>
      <c r="O272" s="28"/>
      <c r="P272" s="28"/>
      <c r="Q272"/>
      <c r="R272"/>
      <c r="S272"/>
      <c r="T272"/>
      <c r="U272"/>
      <c r="V272"/>
      <c r="W272"/>
      <c r="X272"/>
      <c r="Y272"/>
      <c r="Z272"/>
      <c r="AA272"/>
      <c r="AB272"/>
      <c r="AC272"/>
      <c r="AD272"/>
    </row>
    <row r="273" spans="1:30" hidden="1" x14ac:dyDescent="0.2">
      <c r="A273"/>
      <c r="B273" s="28"/>
      <c r="C273" s="28"/>
      <c r="D273" s="28"/>
      <c r="E273" s="28"/>
      <c r="F273" s="28"/>
      <c r="G273" s="28"/>
      <c r="H273" s="28"/>
      <c r="I273" s="28"/>
      <c r="J273" s="28"/>
      <c r="K273" s="28"/>
      <c r="L273" s="28"/>
      <c r="M273" s="260"/>
      <c r="N273" s="28"/>
      <c r="O273" s="28"/>
      <c r="P273" s="28"/>
      <c r="Q273"/>
      <c r="R273"/>
      <c r="S273"/>
      <c r="T273"/>
      <c r="U273"/>
      <c r="V273"/>
      <c r="W273"/>
      <c r="X273"/>
      <c r="Y273"/>
      <c r="Z273"/>
      <c r="AA273"/>
      <c r="AB273"/>
      <c r="AC273"/>
      <c r="AD273"/>
    </row>
    <row r="274" spans="1:30" hidden="1" x14ac:dyDescent="0.2">
      <c r="A274"/>
      <c r="B274" s="28"/>
      <c r="C274" s="28"/>
      <c r="D274" s="28"/>
      <c r="E274" s="28"/>
      <c r="F274" s="28"/>
      <c r="G274" s="28"/>
      <c r="H274" s="28"/>
      <c r="I274" s="28"/>
      <c r="J274" s="28"/>
      <c r="K274" s="28"/>
      <c r="L274" s="28"/>
      <c r="M274" s="260"/>
      <c r="N274" s="28"/>
      <c r="O274" s="28"/>
      <c r="P274" s="28"/>
      <c r="Q274"/>
      <c r="R274"/>
      <c r="S274"/>
      <c r="T274"/>
      <c r="U274"/>
      <c r="V274"/>
      <c r="W274"/>
      <c r="X274"/>
      <c r="Y274"/>
      <c r="Z274"/>
      <c r="AA274"/>
      <c r="AB274"/>
      <c r="AC274"/>
      <c r="AD274"/>
    </row>
    <row r="275" spans="1:30" hidden="1" x14ac:dyDescent="0.2">
      <c r="A275"/>
      <c r="B275" s="28"/>
      <c r="C275" s="28"/>
      <c r="D275" s="28"/>
      <c r="E275" s="28"/>
      <c r="F275" s="28"/>
      <c r="G275" s="28"/>
      <c r="H275" s="28"/>
      <c r="I275" s="28"/>
      <c r="J275" s="28"/>
      <c r="K275" s="28"/>
      <c r="L275" s="28"/>
      <c r="M275" s="260"/>
      <c r="N275" s="28"/>
      <c r="O275" s="28"/>
      <c r="P275" s="28"/>
      <c r="Q275"/>
      <c r="R275"/>
      <c r="S275"/>
      <c r="T275"/>
      <c r="U275"/>
      <c r="V275"/>
      <c r="W275"/>
      <c r="X275"/>
      <c r="Y275"/>
      <c r="Z275"/>
      <c r="AA275"/>
      <c r="AB275"/>
      <c r="AC275"/>
      <c r="AD275"/>
    </row>
    <row r="276" spans="1:30" hidden="1" x14ac:dyDescent="0.2">
      <c r="A276"/>
      <c r="B276" s="28"/>
      <c r="C276" s="28"/>
      <c r="D276" s="28"/>
      <c r="E276" s="28"/>
      <c r="F276" s="28"/>
      <c r="G276" s="28"/>
      <c r="H276" s="28"/>
      <c r="I276" s="28"/>
      <c r="J276" s="28"/>
      <c r="K276" s="28"/>
      <c r="L276" s="28"/>
      <c r="M276" s="260"/>
      <c r="N276" s="28"/>
      <c r="O276" s="28"/>
      <c r="P276" s="28"/>
      <c r="Q276"/>
      <c r="R276"/>
      <c r="S276"/>
      <c r="T276"/>
      <c r="U276"/>
      <c r="V276"/>
      <c r="W276"/>
      <c r="X276"/>
      <c r="Y276"/>
      <c r="Z276"/>
      <c r="AA276"/>
      <c r="AB276"/>
      <c r="AC276"/>
      <c r="AD276"/>
    </row>
    <row r="277" spans="1:30" hidden="1" x14ac:dyDescent="0.2">
      <c r="A277"/>
      <c r="B277" s="28"/>
      <c r="C277" s="28"/>
      <c r="D277" s="28"/>
      <c r="E277" s="28"/>
      <c r="F277" s="28"/>
      <c r="G277" s="28"/>
      <c r="H277" s="28"/>
      <c r="I277" s="28"/>
      <c r="J277" s="28"/>
      <c r="K277" s="28"/>
      <c r="L277" s="28"/>
      <c r="M277" s="260"/>
      <c r="N277" s="28"/>
      <c r="O277" s="28"/>
      <c r="P277" s="28"/>
      <c r="Q277"/>
      <c r="R277"/>
      <c r="S277"/>
      <c r="T277"/>
      <c r="U277"/>
      <c r="V277"/>
      <c r="W277"/>
      <c r="X277"/>
      <c r="Y277"/>
      <c r="Z277"/>
      <c r="AA277"/>
      <c r="AB277"/>
      <c r="AC277"/>
      <c r="AD277"/>
    </row>
    <row r="278" spans="1:30" hidden="1" x14ac:dyDescent="0.2">
      <c r="A278"/>
      <c r="B278" s="28"/>
      <c r="C278" s="28"/>
      <c r="D278" s="28"/>
      <c r="E278" s="28"/>
      <c r="F278" s="28"/>
      <c r="G278" s="28"/>
      <c r="H278" s="28"/>
      <c r="I278" s="28"/>
      <c r="J278" s="28"/>
      <c r="K278" s="28"/>
      <c r="L278" s="28"/>
      <c r="M278" s="260"/>
      <c r="N278" s="28"/>
      <c r="O278" s="28"/>
      <c r="P278" s="28"/>
      <c r="Q278"/>
      <c r="R278"/>
      <c r="S278"/>
      <c r="T278"/>
      <c r="U278"/>
      <c r="V278"/>
      <c r="W278"/>
      <c r="X278"/>
      <c r="Y278"/>
      <c r="Z278"/>
      <c r="AA278"/>
      <c r="AB278"/>
      <c r="AC278"/>
      <c r="AD278"/>
    </row>
    <row r="279" spans="1:30" hidden="1" x14ac:dyDescent="0.2">
      <c r="A279"/>
      <c r="B279" s="28"/>
      <c r="C279" s="28"/>
      <c r="D279" s="28"/>
      <c r="E279" s="28"/>
      <c r="F279" s="28"/>
      <c r="G279" s="28"/>
      <c r="H279" s="28"/>
      <c r="I279" s="28"/>
      <c r="J279" s="28"/>
      <c r="K279" s="28"/>
      <c r="L279" s="28"/>
      <c r="M279" s="260"/>
      <c r="N279" s="28"/>
      <c r="O279" s="28"/>
      <c r="P279" s="28"/>
      <c r="Q279"/>
      <c r="R279"/>
      <c r="S279"/>
      <c r="T279"/>
      <c r="U279"/>
      <c r="V279"/>
      <c r="W279"/>
      <c r="X279"/>
      <c r="Y279"/>
      <c r="Z279"/>
      <c r="AA279"/>
      <c r="AB279"/>
      <c r="AC279"/>
      <c r="AD279"/>
    </row>
    <row r="280" spans="1:30" x14ac:dyDescent="0.2">
      <c r="N280" s="28"/>
    </row>
    <row r="281" spans="1:30" x14ac:dyDescent="0.2">
      <c r="N281" s="28"/>
    </row>
    <row r="282" spans="1:30" x14ac:dyDescent="0.2">
      <c r="N282" s="28"/>
    </row>
    <row r="283" spans="1:30" x14ac:dyDescent="0.2">
      <c r="N283" s="28"/>
    </row>
    <row r="284" spans="1:30" x14ac:dyDescent="0.2">
      <c r="N284" s="28"/>
    </row>
    <row r="285" spans="1:30" x14ac:dyDescent="0.2">
      <c r="R285" s="118"/>
    </row>
    <row r="286" spans="1:30" x14ac:dyDescent="0.2">
      <c r="R286" s="118"/>
    </row>
    <row r="287" spans="1:30" x14ac:dyDescent="0.2">
      <c r="R287" s="118"/>
    </row>
    <row r="288" spans="1:30" hidden="1" x14ac:dyDescent="0.2">
      <c r="R288" s="118"/>
      <c r="V288"/>
    </row>
    <row r="289" spans="18:22" hidden="1" x14ac:dyDescent="0.2">
      <c r="R289" s="118"/>
      <c r="V289"/>
    </row>
  </sheetData>
  <sheetProtection algorithmName="SHA-512" hashValue="3tJha/62ApU3vfnCb+ns7UATatgOANnvrikvhxmbeCfxsWkr3FUYaoiKxLLN8isk6tSPNzJh9YP73R+j3Lc6pw==" saltValue="PYDqImadUA542V5Rrb/7Ow==" spinCount="100000" sheet="1" formatColumns="0" formatRows="0" selectLockedCells="1"/>
  <mergeCells count="195">
    <mergeCell ref="B233:J233"/>
    <mergeCell ref="B235:J235"/>
    <mergeCell ref="B236:J236"/>
    <mergeCell ref="B237:J237"/>
    <mergeCell ref="B238:J238"/>
    <mergeCell ref="B239:J239"/>
    <mergeCell ref="B243:K243"/>
    <mergeCell ref="J220:L220"/>
    <mergeCell ref="B222:J222"/>
    <mergeCell ref="B223:J223"/>
    <mergeCell ref="B224:J224"/>
    <mergeCell ref="B225:J225"/>
    <mergeCell ref="B226:J226"/>
    <mergeCell ref="B227:J227"/>
    <mergeCell ref="B229:J229"/>
    <mergeCell ref="B230:J230"/>
    <mergeCell ref="B231:J231"/>
    <mergeCell ref="B232:J232"/>
    <mergeCell ref="B221:J221"/>
    <mergeCell ref="B186:K186"/>
    <mergeCell ref="B187:K187"/>
    <mergeCell ref="B190:E190"/>
    <mergeCell ref="B180:K180"/>
    <mergeCell ref="B181:K181"/>
    <mergeCell ref="B182:K182"/>
    <mergeCell ref="B183:K183"/>
    <mergeCell ref="B184:K184"/>
    <mergeCell ref="B185:K185"/>
    <mergeCell ref="B175:K175"/>
    <mergeCell ref="B176:K176"/>
    <mergeCell ref="B177:K177"/>
    <mergeCell ref="B178:K178"/>
    <mergeCell ref="B179:K179"/>
    <mergeCell ref="B168:K168"/>
    <mergeCell ref="B169:K169"/>
    <mergeCell ref="B170:K170"/>
    <mergeCell ref="B171:K171"/>
    <mergeCell ref="B172:K172"/>
    <mergeCell ref="B173:K173"/>
    <mergeCell ref="B163:K163"/>
    <mergeCell ref="B164:K164"/>
    <mergeCell ref="B165:K165"/>
    <mergeCell ref="B166:K166"/>
    <mergeCell ref="B167:K167"/>
    <mergeCell ref="B156:K156"/>
    <mergeCell ref="B157:K157"/>
    <mergeCell ref="B160:E160"/>
    <mergeCell ref="B174:K174"/>
    <mergeCell ref="B150:K150"/>
    <mergeCell ref="B151:K151"/>
    <mergeCell ref="B152:K152"/>
    <mergeCell ref="B153:K153"/>
    <mergeCell ref="B154:K154"/>
    <mergeCell ref="B155:K155"/>
    <mergeCell ref="V160:V161"/>
    <mergeCell ref="X160:X161"/>
    <mergeCell ref="B162:K162"/>
    <mergeCell ref="B145:K145"/>
    <mergeCell ref="B146:K146"/>
    <mergeCell ref="B147:K147"/>
    <mergeCell ref="B148:K148"/>
    <mergeCell ref="B149:K149"/>
    <mergeCell ref="B138:K138"/>
    <mergeCell ref="B139:K139"/>
    <mergeCell ref="B140:K140"/>
    <mergeCell ref="B141:K141"/>
    <mergeCell ref="B142:K142"/>
    <mergeCell ref="B143:K143"/>
    <mergeCell ref="B133:K133"/>
    <mergeCell ref="B134:K134"/>
    <mergeCell ref="B135:K135"/>
    <mergeCell ref="B136:K136"/>
    <mergeCell ref="B137:K137"/>
    <mergeCell ref="B126:D126"/>
    <mergeCell ref="B127:D127"/>
    <mergeCell ref="B130:E130"/>
    <mergeCell ref="B144:K144"/>
    <mergeCell ref="B120:D120"/>
    <mergeCell ref="B121:D121"/>
    <mergeCell ref="B122:D122"/>
    <mergeCell ref="B123:D123"/>
    <mergeCell ref="B124:D124"/>
    <mergeCell ref="B125:D125"/>
    <mergeCell ref="X130:X131"/>
    <mergeCell ref="V130:V131"/>
    <mergeCell ref="B132:K132"/>
    <mergeCell ref="B115:D115"/>
    <mergeCell ref="B116:D116"/>
    <mergeCell ref="B117:D117"/>
    <mergeCell ref="B118:D118"/>
    <mergeCell ref="B119:D119"/>
    <mergeCell ref="B108:D108"/>
    <mergeCell ref="B109:D109"/>
    <mergeCell ref="B110:D110"/>
    <mergeCell ref="B111:D111"/>
    <mergeCell ref="B112:D112"/>
    <mergeCell ref="B113:D113"/>
    <mergeCell ref="B103:D103"/>
    <mergeCell ref="B104:D104"/>
    <mergeCell ref="B105:D105"/>
    <mergeCell ref="B106:D106"/>
    <mergeCell ref="B107:D107"/>
    <mergeCell ref="B96:I96"/>
    <mergeCell ref="B97:I97"/>
    <mergeCell ref="B100:E100"/>
    <mergeCell ref="B114:D114"/>
    <mergeCell ref="B90:I90"/>
    <mergeCell ref="B91:I91"/>
    <mergeCell ref="B92:I92"/>
    <mergeCell ref="B93:I93"/>
    <mergeCell ref="B94:I94"/>
    <mergeCell ref="B95:I95"/>
    <mergeCell ref="V100:V101"/>
    <mergeCell ref="X100:X101"/>
    <mergeCell ref="B102:D102"/>
    <mergeCell ref="B86:I86"/>
    <mergeCell ref="B87:I87"/>
    <mergeCell ref="B88:I88"/>
    <mergeCell ref="B89:I89"/>
    <mergeCell ref="B78:I78"/>
    <mergeCell ref="B79:I79"/>
    <mergeCell ref="B80:I80"/>
    <mergeCell ref="B81:I81"/>
    <mergeCell ref="B82:I82"/>
    <mergeCell ref="B83:I83"/>
    <mergeCell ref="B74:I74"/>
    <mergeCell ref="B75:I75"/>
    <mergeCell ref="B76:I76"/>
    <mergeCell ref="B77:I77"/>
    <mergeCell ref="B66:I66"/>
    <mergeCell ref="B67:I67"/>
    <mergeCell ref="B70:E70"/>
    <mergeCell ref="B84:I84"/>
    <mergeCell ref="B85:I85"/>
    <mergeCell ref="B61:I61"/>
    <mergeCell ref="B62:I62"/>
    <mergeCell ref="B63:I63"/>
    <mergeCell ref="B64:I64"/>
    <mergeCell ref="B65:I65"/>
    <mergeCell ref="V70:V71"/>
    <mergeCell ref="X70:X71"/>
    <mergeCell ref="B72:I72"/>
    <mergeCell ref="B73:I73"/>
    <mergeCell ref="B58:I58"/>
    <mergeCell ref="B59:I59"/>
    <mergeCell ref="B48:I48"/>
    <mergeCell ref="B49:I49"/>
    <mergeCell ref="B50:I50"/>
    <mergeCell ref="B51:I51"/>
    <mergeCell ref="B52:I52"/>
    <mergeCell ref="B53:I53"/>
    <mergeCell ref="B60:I60"/>
    <mergeCell ref="B45:I45"/>
    <mergeCell ref="B46:I46"/>
    <mergeCell ref="B47:I47"/>
    <mergeCell ref="V40:V41"/>
    <mergeCell ref="X40:X41"/>
    <mergeCell ref="B54:I54"/>
    <mergeCell ref="B55:I55"/>
    <mergeCell ref="B56:I56"/>
    <mergeCell ref="B57:I57"/>
    <mergeCell ref="C4:D4"/>
    <mergeCell ref="C5:D5"/>
    <mergeCell ref="C6:D6"/>
    <mergeCell ref="C7:D7"/>
    <mergeCell ref="C8:D8"/>
    <mergeCell ref="C9:D9"/>
    <mergeCell ref="B42:I42"/>
    <mergeCell ref="B43:I43"/>
    <mergeCell ref="B44:I44"/>
    <mergeCell ref="B193:L193"/>
    <mergeCell ref="B194:L194"/>
    <mergeCell ref="B195:L195"/>
    <mergeCell ref="B196:L196"/>
    <mergeCell ref="B197:L197"/>
    <mergeCell ref="B198:L198"/>
    <mergeCell ref="B199:L199"/>
    <mergeCell ref="B200:L200"/>
    <mergeCell ref="B201:L201"/>
    <mergeCell ref="B211:L211"/>
    <mergeCell ref="B212:L212"/>
    <mergeCell ref="B213:L213"/>
    <mergeCell ref="B214:L214"/>
    <mergeCell ref="B215:L215"/>
    <mergeCell ref="B216:L216"/>
    <mergeCell ref="B217:L217"/>
    <mergeCell ref="B202:L202"/>
    <mergeCell ref="B203:L203"/>
    <mergeCell ref="B204:L204"/>
    <mergeCell ref="B205:L205"/>
    <mergeCell ref="B206:L206"/>
    <mergeCell ref="B207:L207"/>
    <mergeCell ref="B208:L208"/>
    <mergeCell ref="B209:L209"/>
    <mergeCell ref="B210:L210"/>
  </mergeCells>
  <conditionalFormatting sqref="E11">
    <cfRule type="expression" dxfId="67" priority="13">
      <formula>MAX($E$13:$E$37)&gt;$C$7</formula>
    </cfRule>
  </conditionalFormatting>
  <conditionalFormatting sqref="E13:E37">
    <cfRule type="expression" dxfId="66" priority="52">
      <formula>$E13&gt;$C$7</formula>
    </cfRule>
  </conditionalFormatting>
  <conditionalFormatting sqref="E38">
    <cfRule type="expression" dxfId="65" priority="48">
      <formula>MAX($E$13:$E$37)&gt;$C$7</formula>
    </cfRule>
  </conditionalFormatting>
  <conditionalFormatting sqref="G13:G37 K13:K37">
    <cfRule type="expression" dxfId="64" priority="46">
      <formula>OR($D13="Medische Specialist",$C13="Overig")</formula>
    </cfRule>
  </conditionalFormatting>
  <conditionalFormatting sqref="K232:L232">
    <cfRule type="expression" dxfId="63" priority="14">
      <formula>$K$230&lt;0</formula>
    </cfRule>
  </conditionalFormatting>
  <conditionalFormatting sqref="K233:L233">
    <cfRule type="expression" dxfId="62" priority="66">
      <formula>$K233&gt;0</formula>
    </cfRule>
  </conditionalFormatting>
  <conditionalFormatting sqref="K240:L240">
    <cfRule type="expression" dxfId="61" priority="47">
      <formula>$K$238&lt;$K$237</formula>
    </cfRule>
  </conditionalFormatting>
  <conditionalFormatting sqref="L13:L37">
    <cfRule type="expression" dxfId="60" priority="6">
      <formula>AND(LEN($C$5)&gt;1,$C$5&lt;&gt;"Overige (zorg-)instellingen",$C$5&lt;&gt;"Onderneming",$C$8&lt;&gt;"Geen staatssteun")</formula>
    </cfRule>
  </conditionalFormatting>
  <conditionalFormatting sqref="L43:L67">
    <cfRule type="expression" dxfId="59" priority="5">
      <formula>AND(LEN($C$5)&gt;1,$C$5&lt;&gt;"Overige (zorg-)instellingen",$C$5&lt;&gt;"Onderneming",$C$8&lt;&gt;"Geen staatssteun")</formula>
    </cfRule>
  </conditionalFormatting>
  <conditionalFormatting sqref="L73:L97">
    <cfRule type="expression" dxfId="58" priority="4">
      <formula>AND(LEN($C$5)&gt;1,$C$5&lt;&gt;"Overige (zorg-)instellingen",$C$5&lt;&gt;"Onderneming",$C$8&lt;&gt;"Geen staatssteun")</formula>
    </cfRule>
  </conditionalFormatting>
  <conditionalFormatting sqref="L103:L127">
    <cfRule type="expression" dxfId="57" priority="3">
      <formula>AND(LEN($C$5)&gt;1,$C$5&lt;&gt;"Overige (zorg-)instellingen",$C$5&lt;&gt;"Onderneming",$C$8&lt;&gt;"Geen staatssteun")</formula>
    </cfRule>
  </conditionalFormatting>
  <conditionalFormatting sqref="L133:L157">
    <cfRule type="expression" dxfId="56" priority="2">
      <formula>AND(LEN($C$5)&gt;1,$C$5&lt;&gt;"Overige (zorg-)instellingen",$C$5&lt;&gt;"Onderneming",$C$8&lt;&gt;"Geen staatssteun")</formula>
    </cfRule>
  </conditionalFormatting>
  <conditionalFormatting sqref="L163:L187">
    <cfRule type="expression" dxfId="55" priority="1">
      <formula>AND(LEN($C$5)&gt;1,$C$5&lt;&gt;"Overige (zorg-)instellingen",$C$5&lt;&gt;"Onderneming",$C$8&lt;&gt;"Geen staatssteun")</formula>
    </cfRule>
  </conditionalFormatting>
  <conditionalFormatting sqref="L233">
    <cfRule type="expression" dxfId="54" priority="16">
      <formula>$K$232&lt;$K$231</formula>
    </cfRule>
  </conditionalFormatting>
  <conditionalFormatting sqref="N232">
    <cfRule type="expression" dxfId="53" priority="15">
      <formula>$K$230&lt;0</formula>
    </cfRule>
  </conditionalFormatting>
  <conditionalFormatting sqref="V240">
    <cfRule type="expression" dxfId="52" priority="12">
      <formula>$K$238&lt;$K$237</formula>
    </cfRule>
  </conditionalFormatting>
  <conditionalFormatting sqref="X240">
    <cfRule type="expression" dxfId="51" priority="11">
      <formula>$K$238&lt;$K$237</formula>
    </cfRule>
  </conditionalFormatting>
  <dataValidations count="3">
    <dataValidation type="list" showInputMessage="1" showErrorMessage="1" sqref="D13:D37" xr:uid="{5B0AF32C-1D8B-4776-97AF-FE4E3B7663EE}">
      <formula1>INDIRECT(C13)</formula1>
    </dataValidation>
    <dataValidation type="custom" showInputMessage="1" showErrorMessage="1" sqref="G13:G37 K13:K37" xr:uid="{E4065770-3D41-4B30-BA9D-2CFE095C2EC5}">
      <formula1>OR($C13="Overig",$D13="Medische Specialist")</formula1>
    </dataValidation>
    <dataValidation type="list" allowBlank="1" showInputMessage="1" showErrorMessage="1" sqref="L43:L67 L103:L127 L13:L37 L133:L157 L73:L97 L163:L187" xr:uid="{D22D4E30-152C-4847-9C29-C6BC8B9A97E0}">
      <formula1>INDIRECT(IF(OR($C$5="Overige (zorg-)instellingen",$C$5="Onderneming"),"activiteit2","activiteit1"))</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7" max="1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FC77B412-8A59-464B-B30C-FD967F4E2C81}">
          <x14:formula1>
            <xm:f>Hulpsheets!$AW$4:$AW$5</xm:f>
          </x14:formula1>
          <xm:sqref>E103:E127</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9588C-0114-458F-A122-ACD8BE86796B}">
  <sheetPr codeName="Blad22">
    <pageSetUpPr fitToPage="1"/>
  </sheetPr>
  <dimension ref="A1:XFC289"/>
  <sheetViews>
    <sheetView zoomScale="85" zoomScaleNormal="85" workbookViewId="0">
      <pane ySplit="9" topLeftCell="A10" activePane="bottomLeft" state="frozen"/>
      <selection activeCell="Z1" sqref="Z1:AD1048576"/>
      <selection pane="bottomLeft" activeCell="B13" sqref="B13"/>
    </sheetView>
  </sheetViews>
  <sheetFormatPr defaultColWidth="0" defaultRowHeight="12.75" zeroHeight="1" outlineLevelRow="1" outlineLevelCol="1" x14ac:dyDescent="0.2"/>
  <cols>
    <col min="1" max="1" width="4.7109375" style="30" customWidth="1"/>
    <col min="2" max="2" width="35.28515625" style="30" customWidth="1"/>
    <col min="3" max="3" width="20.85546875" style="30" customWidth="1"/>
    <col min="4" max="4" width="20.28515625" style="30" customWidth="1" outlineLevel="1"/>
    <col min="5" max="5" width="22.5703125" style="30" customWidth="1" outlineLevel="1"/>
    <col min="6" max="6" width="17.5703125" style="30" customWidth="1" outlineLevel="1"/>
    <col min="7" max="7" width="19.85546875" style="30" customWidth="1" outlineLevel="1"/>
    <col min="8" max="8" width="14.140625" style="30" customWidth="1" outlineLevel="1"/>
    <col min="9" max="9" width="17.7109375" style="30" customWidth="1" outlineLevel="1"/>
    <col min="10" max="10" width="24.7109375" style="30" customWidth="1"/>
    <col min="11" max="11" width="19.5703125" style="30" customWidth="1"/>
    <col min="12" max="12" width="23.140625" style="30" customWidth="1"/>
    <col min="13" max="13" width="9.7109375" style="255" hidden="1" customWidth="1"/>
    <col min="14" max="14" width="15.5703125" style="30" customWidth="1"/>
    <col min="15" max="15" width="15.5703125" style="30" hidden="1" customWidth="1"/>
    <col min="16" max="16" width="17.140625" style="30" hidden="1" customWidth="1"/>
    <col min="17" max="17" width="2.85546875" style="30" customWidth="1"/>
    <col min="18" max="18" width="24.5703125" style="30" customWidth="1"/>
    <col min="19" max="20" width="24.5703125" style="30" hidden="1" customWidth="1"/>
    <col min="21" max="21" width="3.140625" style="30" customWidth="1"/>
    <col min="22" max="22" width="24.5703125" style="30" hidden="1" customWidth="1" outlineLevel="1"/>
    <col min="23" max="23" width="4.85546875" style="30" hidden="1" customWidth="1" outlineLevel="1"/>
    <col min="24" max="24" width="24.5703125" style="30" hidden="1" customWidth="1" outlineLevel="1"/>
    <col min="25" max="25" width="11.140625" style="30" customWidth="1" collapsed="1"/>
    <col min="26" max="26" width="24.42578125" style="30" hidden="1" customWidth="1"/>
    <col min="27" max="30" width="24.5703125" style="30" hidden="1" customWidth="1"/>
    <col min="31" max="16379" width="27" hidden="1"/>
    <col min="16380" max="16380" width="8" hidden="1"/>
    <col min="16381" max="16381" width="9.140625" hidden="1"/>
    <col min="16382" max="16382" width="10.28515625" hidden="1"/>
    <col min="16383" max="16383" width="9.140625" hidden="1"/>
    <col min="16384" max="16384" width="10.28515625" hidden="1"/>
  </cols>
  <sheetData>
    <row r="1" spans="1:30" x14ac:dyDescent="0.2">
      <c r="B1" s="10"/>
      <c r="C1" s="10"/>
      <c r="D1" s="10"/>
      <c r="E1" s="10"/>
      <c r="F1" s="10"/>
      <c r="G1" s="11"/>
      <c r="H1" s="11"/>
      <c r="I1" s="10"/>
      <c r="J1" s="11"/>
      <c r="K1" s="11"/>
      <c r="P1" s="29"/>
      <c r="Q1" s="29"/>
      <c r="R1" s="29"/>
      <c r="S1" s="29"/>
      <c r="T1" s="29"/>
      <c r="U1" s="29"/>
      <c r="V1" s="29"/>
      <c r="W1" s="29"/>
      <c r="X1" s="29"/>
      <c r="Z1" s="29"/>
      <c r="AA1" s="29"/>
      <c r="AB1" s="29"/>
    </row>
    <row r="2" spans="1:30" ht="18" x14ac:dyDescent="0.2">
      <c r="B2" s="31" t="s">
        <v>80</v>
      </c>
      <c r="C2" s="29"/>
      <c r="D2" s="29"/>
      <c r="E2" s="29"/>
      <c r="F2" s="29"/>
      <c r="I2" s="29"/>
      <c r="P2" s="29"/>
      <c r="Q2" s="29"/>
      <c r="R2" s="29"/>
      <c r="S2" s="29"/>
      <c r="T2" s="29"/>
      <c r="U2" s="29"/>
      <c r="V2" s="29"/>
      <c r="W2" s="29"/>
      <c r="X2" s="29"/>
      <c r="Z2" s="29"/>
      <c r="AA2" s="29"/>
      <c r="AB2" s="29"/>
    </row>
    <row r="3" spans="1:30" ht="13.5" thickBot="1" x14ac:dyDescent="0.25">
      <c r="B3" s="96"/>
      <c r="C3" s="29"/>
      <c r="D3" s="29"/>
      <c r="E3" s="29"/>
      <c r="F3" s="29"/>
      <c r="I3" s="29"/>
      <c r="Q3" s="29"/>
      <c r="R3" s="29"/>
      <c r="S3" s="29"/>
      <c r="T3" s="29"/>
      <c r="U3" s="29"/>
      <c r="V3" s="29"/>
      <c r="W3" s="29"/>
      <c r="X3" s="29"/>
      <c r="Z3" s="29"/>
      <c r="AA3" s="29"/>
      <c r="AB3" s="29"/>
    </row>
    <row r="4" spans="1:30" ht="13.5" thickBot="1" x14ac:dyDescent="0.25">
      <c r="B4" s="159" t="s">
        <v>81</v>
      </c>
      <c r="C4" s="510">
        <f>Basisgegevens!C29</f>
        <v>0</v>
      </c>
      <c r="D4" s="511"/>
      <c r="E4" s="29"/>
      <c r="F4" s="29"/>
      <c r="I4" s="29"/>
      <c r="Q4" s="29"/>
      <c r="R4" s="29"/>
      <c r="S4" s="29"/>
      <c r="T4" s="29"/>
      <c r="U4" s="29"/>
      <c r="V4" s="29"/>
      <c r="W4" s="29"/>
      <c r="X4" s="29"/>
      <c r="Z4" s="29"/>
      <c r="AA4" s="29"/>
      <c r="AB4" s="29"/>
    </row>
    <row r="5" spans="1:30" ht="13.5" thickBot="1" x14ac:dyDescent="0.25">
      <c r="B5" s="159" t="s">
        <v>82</v>
      </c>
      <c r="C5" s="510">
        <f>Basisgegevens!D29</f>
        <v>0</v>
      </c>
      <c r="D5" s="511"/>
      <c r="E5" s="29"/>
      <c r="F5" s="29"/>
      <c r="I5" s="29"/>
      <c r="Q5" s="29"/>
      <c r="R5" s="29"/>
      <c r="S5" s="29"/>
      <c r="T5" s="29"/>
      <c r="U5" s="29"/>
      <c r="V5" s="29"/>
      <c r="W5" s="29"/>
      <c r="X5" s="29"/>
      <c r="Z5" s="29"/>
      <c r="AA5" s="29"/>
      <c r="AB5" s="29"/>
    </row>
    <row r="6" spans="1:30" ht="13.5" thickBot="1" x14ac:dyDescent="0.25">
      <c r="B6" s="159" t="s">
        <v>83</v>
      </c>
      <c r="C6" s="510">
        <f>Basisgegevens!E29</f>
        <v>0</v>
      </c>
      <c r="D6" s="511"/>
      <c r="E6" s="29"/>
      <c r="F6" s="29"/>
      <c r="I6" s="29"/>
      <c r="P6" s="29"/>
      <c r="Q6" s="29"/>
      <c r="R6" s="29"/>
      <c r="S6" s="29"/>
      <c r="T6" s="29"/>
      <c r="U6" s="29"/>
      <c r="V6" s="29"/>
      <c r="W6" s="29"/>
      <c r="X6" s="29"/>
      <c r="Z6" s="29"/>
      <c r="AA6" s="29"/>
      <c r="AB6" s="29"/>
    </row>
    <row r="7" spans="1:30" ht="13.5" thickBot="1" x14ac:dyDescent="0.25">
      <c r="B7" s="159" t="s">
        <v>84</v>
      </c>
      <c r="C7" s="512" t="str">
        <f>IF(Basisgegevens!C6="","",Basisgegevens!C6)</f>
        <v/>
      </c>
      <c r="D7" s="513"/>
      <c r="E7" s="29"/>
      <c r="F7" s="29"/>
      <c r="I7" s="29"/>
      <c r="P7" s="29"/>
      <c r="Q7" s="29"/>
      <c r="R7" s="29"/>
      <c r="S7" s="29"/>
      <c r="T7" s="29"/>
      <c r="U7" s="29"/>
      <c r="V7" s="29"/>
      <c r="W7" s="29"/>
      <c r="X7" s="29"/>
      <c r="Z7" s="29"/>
      <c r="AA7" s="29"/>
      <c r="AB7" s="29"/>
    </row>
    <row r="8" spans="1:30" ht="13.5" thickBot="1" x14ac:dyDescent="0.25">
      <c r="B8" s="159" t="s">
        <v>225</v>
      </c>
      <c r="C8" s="510">
        <f>Basisgegevens!F29</f>
        <v>0</v>
      </c>
      <c r="D8" s="511"/>
      <c r="E8" s="29"/>
      <c r="F8" s="29"/>
      <c r="I8" s="29"/>
      <c r="P8" s="29"/>
      <c r="Q8" s="29"/>
      <c r="R8" s="29"/>
      <c r="S8" s="29"/>
      <c r="T8" s="29"/>
      <c r="U8" s="29"/>
      <c r="V8" s="29"/>
      <c r="W8" s="29"/>
      <c r="X8" s="29"/>
      <c r="Z8" s="29"/>
      <c r="AA8" s="29"/>
      <c r="AB8" s="29"/>
    </row>
    <row r="9" spans="1:30" ht="13.5" thickBot="1" x14ac:dyDescent="0.25">
      <c r="B9" s="159" t="s">
        <v>229</v>
      </c>
      <c r="C9" s="510">
        <f>IF($C$8="AGVV",Basisgegevens!G29,$C$8)</f>
        <v>0</v>
      </c>
      <c r="D9" s="511"/>
      <c r="E9" s="430"/>
      <c r="F9" s="29"/>
      <c r="I9" s="29"/>
      <c r="P9" s="29"/>
      <c r="Q9" s="29"/>
      <c r="R9" s="29"/>
      <c r="S9" s="29"/>
      <c r="T9" s="29"/>
      <c r="U9" s="29"/>
      <c r="V9" s="29"/>
      <c r="W9" s="29"/>
      <c r="X9" s="29"/>
      <c r="Z9" s="29"/>
      <c r="AA9" s="29"/>
      <c r="AB9" s="29"/>
    </row>
    <row r="10" spans="1:30" ht="26.25" thickBot="1" x14ac:dyDescent="0.25">
      <c r="B10" s="5" t="s">
        <v>85</v>
      </c>
      <c r="C10" s="6"/>
      <c r="D10" s="6"/>
      <c r="E10" s="219"/>
      <c r="F10" s="6"/>
      <c r="G10" s="6"/>
      <c r="H10" s="6"/>
      <c r="I10" s="6"/>
      <c r="J10" s="6"/>
      <c r="K10" s="6"/>
      <c r="L10" s="6"/>
      <c r="M10" s="256"/>
      <c r="N10" s="51"/>
      <c r="O10" s="51"/>
      <c r="P10" s="51"/>
      <c r="Q10" s="6"/>
      <c r="R10" s="406" t="s">
        <v>87</v>
      </c>
      <c r="S10" s="401"/>
      <c r="T10" s="402"/>
      <c r="U10" s="6"/>
      <c r="V10" s="408" t="s">
        <v>61</v>
      </c>
      <c r="W10" s="6"/>
      <c r="X10" s="408" t="s">
        <v>62</v>
      </c>
      <c r="Z10" s="401"/>
      <c r="AA10" s="402"/>
      <c r="AB10" s="401"/>
      <c r="AC10" s="402"/>
      <c r="AD10" s="460"/>
    </row>
    <row r="11" spans="1:30" ht="13.5" thickBot="1" x14ac:dyDescent="0.25">
      <c r="A11" s="5"/>
      <c r="B11" s="6"/>
      <c r="C11" s="6"/>
      <c r="D11" s="6"/>
      <c r="E11" s="219" t="s">
        <v>86</v>
      </c>
      <c r="F11" s="6"/>
      <c r="G11" s="6"/>
      <c r="H11" s="6"/>
      <c r="I11" s="6"/>
      <c r="J11" s="6"/>
      <c r="K11" s="6"/>
      <c r="L11" s="6"/>
      <c r="M11" s="256"/>
      <c r="P11" s="6"/>
      <c r="Q11" s="6"/>
      <c r="R11" s="6"/>
      <c r="S11" s="6"/>
      <c r="T11" s="6"/>
      <c r="U11" s="6"/>
      <c r="V11" s="6"/>
      <c r="W11" s="6"/>
      <c r="X11" s="6"/>
      <c r="Z11" s="6"/>
      <c r="AA11" s="6"/>
      <c r="AB11" s="6"/>
      <c r="AC11" s="97"/>
      <c r="AD11" s="97"/>
    </row>
    <row r="12" spans="1:30" ht="68.25" customHeight="1" thickBot="1" x14ac:dyDescent="0.25">
      <c r="A12" s="116"/>
      <c r="B12" s="368" t="s">
        <v>88</v>
      </c>
      <c r="C12" s="236" t="s">
        <v>208</v>
      </c>
      <c r="D12" s="236" t="s">
        <v>89</v>
      </c>
      <c r="E12" s="236" t="s">
        <v>90</v>
      </c>
      <c r="F12" s="236" t="s">
        <v>91</v>
      </c>
      <c r="G12" s="236" t="s">
        <v>193</v>
      </c>
      <c r="H12" s="236" t="s">
        <v>92</v>
      </c>
      <c r="I12" s="236" t="s">
        <v>93</v>
      </c>
      <c r="J12" s="236" t="s">
        <v>194</v>
      </c>
      <c r="K12" s="236" t="s">
        <v>195</v>
      </c>
      <c r="L12" s="236" t="s">
        <v>235</v>
      </c>
      <c r="M12" s="143" t="s">
        <v>94</v>
      </c>
      <c r="N12" s="143" t="s">
        <v>66</v>
      </c>
      <c r="O12" s="237" t="s">
        <v>95</v>
      </c>
      <c r="P12" s="237" t="s">
        <v>96</v>
      </c>
      <c r="Q12" s="117"/>
      <c r="R12" s="239" t="s">
        <v>68</v>
      </c>
      <c r="S12" s="93" t="s">
        <v>97</v>
      </c>
      <c r="T12" s="93" t="s">
        <v>70</v>
      </c>
      <c r="U12" s="118"/>
      <c r="V12" s="239" t="s">
        <v>68</v>
      </c>
      <c r="W12" s="409"/>
      <c r="X12" s="239" t="s">
        <v>68</v>
      </c>
      <c r="Y12" s="117"/>
      <c r="Z12" s="238" t="s">
        <v>97</v>
      </c>
      <c r="AA12" s="93" t="s">
        <v>70</v>
      </c>
      <c r="AB12" s="238" t="s">
        <v>97</v>
      </c>
      <c r="AC12" s="238" t="s">
        <v>70</v>
      </c>
      <c r="AD12" s="118"/>
    </row>
    <row r="13" spans="1:30" x14ac:dyDescent="0.2">
      <c r="A13" s="6"/>
      <c r="B13" s="52"/>
      <c r="C13" s="323" t="str">
        <f t="shared" ref="C13:C37" si="0">IF(B13="","",IF($C$5="Universiteit","UNL",IF($C$5="Universitair Medisch Centrum","NFU","Overig")))</f>
        <v/>
      </c>
      <c r="D13" s="20"/>
      <c r="E13" s="124"/>
      <c r="F13" s="34">
        <f>IFERROR(IF(C13="UNL",INDEX(Tabel_UNL,MATCH($E13,Hulpsheets!$P$3:$P$123,0),MATCH($D13,Hulpsheets!$P$3:$U$3,0)),IF(C13="NFU",INDEX(Tabel_NFU,MATCH($E13,Hulpsheets!$W$3:$W$99,0),MATCH($D13,Hulpsheets!$W$3:$AC$3,0)),IF(C13="Overig",0,0))),0)</f>
        <v>0</v>
      </c>
      <c r="G13" s="355"/>
      <c r="H13" s="127"/>
      <c r="I13" s="33">
        <f>IF(F13&gt;0,F13*H13,G13*E13*H13)</f>
        <v>0</v>
      </c>
      <c r="J13" s="1">
        <f t="shared" ref="J13:J14" si="1">IF(OR(C13="Overig",D13="Medische Specialist"),I13*0.4,0)</f>
        <v>0</v>
      </c>
      <c r="K13" s="358"/>
      <c r="L13" s="429" t="s">
        <v>120</v>
      </c>
      <c r="M13" s="257" t="str">
        <f>IF(LEN($C$5)&lt;=1,
    "",
    IF(
        OR($C$5="Overige (zorg-)instellingen",$C$5="Onderneming"),
        IF(Basisgegevens!$C$5="Ja",
            IFERROR(
                INDEX(Hulpsheets!$AO$3:$AR$18,
                    MATCH($C$9,Hulpsheets!$AN$3:$AN$18,0),
                    MATCH($C$6,Hulpsheets!$AO$3:$AR$3,0)
                ),
                ""
            ),
            IFERROR(
                INDEX(Hulpsheets!$AH$3:$AK$18,
                    MATCH($C$9,Hulpsheets!$AG$3:$AG$18,0),
                    MATCH($C$6,Hulpsheets!$AH$3:$AK$3,0)
                ),
                ""
            )
        ),
        IF($L13="Niet-economische activiteit",
            100%,
            IF(Basisgegevens!$C$5="Ja",
                IFERROR(
                    INDEX(Hulpsheets!$AO$3:$AR$18,
                        MATCH($C$9,Hulpsheets!$AN$3:$AN$18,0),
                        MATCH($C$6,Hulpsheets!$AO$3:$AR$3,0)
                    ),
                    ""
                ),
                IFERROR(
                    INDEX(Hulpsheets!$AH$3:$AK$18,
                        MATCH($C$9,Hulpsheets!$AG$3:$AG$18,0),
                        MATCH($C$6,Hulpsheets!$AH$3:$AK$3,0)
                    ),
                    ""
                )
            )
        )
    )
)</f>
        <v/>
      </c>
      <c r="N13" s="396">
        <f t="shared" ref="N13:N37" si="2">IF(OR(C13="Overig",$D13="Medische Specialist"),((I13+J13)*(1+K13)),I13)</f>
        <v>0</v>
      </c>
      <c r="O13" s="394" t="str">
        <f>IFERROR(N13*M13,"")</f>
        <v/>
      </c>
      <c r="P13" s="81" t="str">
        <f>IFERROR(N13-O13,"")</f>
        <v/>
      </c>
      <c r="R13" s="404"/>
      <c r="S13" s="403" t="str">
        <f>IFERROR($R13*(1-$M13),"")</f>
        <v/>
      </c>
      <c r="T13" s="130" t="str">
        <f>IFERROR(R13-S13,"")</f>
        <v/>
      </c>
      <c r="U13" s="70"/>
      <c r="V13" s="404"/>
      <c r="W13" s="70"/>
      <c r="X13" s="404"/>
      <c r="Z13" s="407" t="str">
        <f>IFERROR($V13*(1-$M13),"")</f>
        <v/>
      </c>
      <c r="AA13" s="130" t="str">
        <f t="shared" ref="AA13:AA37" si="3">IFERROR(V13-Z13,"")</f>
        <v/>
      </c>
      <c r="AB13" s="407" t="str">
        <f t="shared" ref="AB13:AB37" si="4">IFERROR($X13*(1-$M13),"")</f>
        <v/>
      </c>
      <c r="AC13" s="130" t="str">
        <f t="shared" ref="AC13:AC37" si="5">IFERROR(X13-AB13,"")</f>
        <v/>
      </c>
      <c r="AD13" s="461"/>
    </row>
    <row r="14" spans="1:30" x14ac:dyDescent="0.2">
      <c r="A14" s="6"/>
      <c r="B14" s="53"/>
      <c r="C14" s="323" t="str">
        <f t="shared" si="0"/>
        <v/>
      </c>
      <c r="D14" s="20"/>
      <c r="E14" s="125"/>
      <c r="F14" s="34">
        <f>IFERROR(IF(C14="UNL",INDEX(Tabel_UNL,MATCH($E14,Hulpsheets!$P$3:$P$123,0),MATCH($D14,Hulpsheets!$P$3:$U$3,0)),IF(C14="NFU",INDEX(Tabel_NFU,MATCH($E14,Hulpsheets!$W$3:$W$99,0),MATCH($D14,Hulpsheets!$W$3:$AC$3,0)),IF(C14="Overig",0,0))),0)</f>
        <v>0</v>
      </c>
      <c r="G14" s="356"/>
      <c r="H14" s="128"/>
      <c r="I14" s="1">
        <f t="shared" ref="I14:I37" si="6">IF(F14&gt;0,F14*H14,G14*E14*H14)</f>
        <v>0</v>
      </c>
      <c r="J14" s="1">
        <f t="shared" si="1"/>
        <v>0</v>
      </c>
      <c r="K14" s="359"/>
      <c r="L14" s="429" t="s">
        <v>120</v>
      </c>
      <c r="M14" s="257" t="str">
        <f>IF(LEN($C$5)&lt;=1,
    "",
    IF(
        OR($C$5="Overige (zorg-)instellingen",$C$5="Onderneming"),
        IF(Basisgegevens!$C$5="Ja",
            IFERROR(
                INDEX(Hulpsheets!$AO$3:$AR$18,
                    MATCH($C$9,Hulpsheets!$AN$3:$AN$18,0),
                    MATCH($C$6,Hulpsheets!$AO$3:$AR$3,0)
                ),
                ""
            ),
            IFERROR(
                INDEX(Hulpsheets!$AH$3:$AK$18,
                    MATCH($C$9,Hulpsheets!$AG$3:$AG$18,0),
                    MATCH($C$6,Hulpsheets!$AH$3:$AK$3,0)
                ),
                ""
            )
        ),
        IF($L14="Niet-economische activiteit",
            100%,
            IF(Basisgegevens!$C$5="Ja",
                IFERROR(
                    INDEX(Hulpsheets!$AO$3:$AR$18,
                        MATCH($C$9,Hulpsheets!$AN$3:$AN$18,0),
                        MATCH($C$6,Hulpsheets!$AO$3:$AR$3,0)
                    ),
                    ""
                ),
                IFERROR(
                    INDEX(Hulpsheets!$AH$3:$AK$18,
                        MATCH($C$9,Hulpsheets!$AG$3:$AG$18,0),
                        MATCH($C$6,Hulpsheets!$AH$3:$AK$3,0)
                    ),
                    ""
                )
            )
        )
    )
)</f>
        <v/>
      </c>
      <c r="N14" s="397">
        <f t="shared" si="2"/>
        <v>0</v>
      </c>
      <c r="O14" s="394" t="str">
        <f t="shared" ref="O14:O37" si="7">IFERROR(N14*M14,"")</f>
        <v/>
      </c>
      <c r="P14" s="81" t="str">
        <f t="shared" ref="P14:P37" si="8">IFERROR(N14-O14,"")</f>
        <v/>
      </c>
      <c r="R14" s="404"/>
      <c r="S14" s="403" t="str">
        <f t="shared" ref="S14:S37" si="9">IFERROR($R14*(1-$M14),"")</f>
        <v/>
      </c>
      <c r="T14" s="130" t="str">
        <f t="shared" ref="T14:T36" si="10">IFERROR(R14-S14,"")</f>
        <v/>
      </c>
      <c r="U14" s="70"/>
      <c r="V14" s="404"/>
      <c r="W14" s="70"/>
      <c r="X14" s="404"/>
      <c r="Z14" s="407" t="str">
        <f t="shared" ref="Z14:Z37" si="11">IFERROR($V14*(1-$M14),"")</f>
        <v/>
      </c>
      <c r="AA14" s="130" t="str">
        <f t="shared" si="3"/>
        <v/>
      </c>
      <c r="AB14" s="407" t="str">
        <f t="shared" si="4"/>
        <v/>
      </c>
      <c r="AC14" s="130" t="str">
        <f t="shared" si="5"/>
        <v/>
      </c>
      <c r="AD14" s="461"/>
    </row>
    <row r="15" spans="1:30" x14ac:dyDescent="0.2">
      <c r="A15" s="6"/>
      <c r="B15" s="53"/>
      <c r="C15" s="323" t="str">
        <f t="shared" si="0"/>
        <v/>
      </c>
      <c r="D15" s="20"/>
      <c r="E15" s="125"/>
      <c r="F15" s="34">
        <f>IFERROR(IF(C15="UNL",INDEX(Tabel_UNL,MATCH($E15,Hulpsheets!$P$3:$P$123,0),MATCH($D15,Hulpsheets!$P$3:$U$3,0)),IF(C15="NFU",INDEX(Tabel_NFU,MATCH($E15,Hulpsheets!$W$3:$W$99,0),MATCH($D15,Hulpsheets!$W$3:$AC$3,0)),IF(C15="Overig",0,0))),0)</f>
        <v>0</v>
      </c>
      <c r="G15" s="356"/>
      <c r="H15" s="128"/>
      <c r="I15" s="1">
        <f>IF(F15&gt;0,F15*H15,G15*E15*H15)</f>
        <v>0</v>
      </c>
      <c r="J15" s="1">
        <f>IF(OR(C15="Overig",D15="Medische Specialist"),I15*0.4,0)</f>
        <v>0</v>
      </c>
      <c r="K15" s="359"/>
      <c r="L15" s="429" t="s">
        <v>120</v>
      </c>
      <c r="M15" s="257" t="str">
        <f>IF(LEN($C$5)&lt;=1,
    "",
    IF(
        OR($C$5="Overige (zorg-)instellingen",$C$5="Onderneming"),
        IF(Basisgegevens!$C$5="Ja",
            IFERROR(
                INDEX(Hulpsheets!$AO$3:$AR$18,
                    MATCH($C$9,Hulpsheets!$AN$3:$AN$18,0),
                    MATCH($C$6,Hulpsheets!$AO$3:$AR$3,0)
                ),
                ""
            ),
            IFERROR(
                INDEX(Hulpsheets!$AH$3:$AK$18,
                    MATCH($C$9,Hulpsheets!$AG$3:$AG$18,0),
                    MATCH($C$6,Hulpsheets!$AH$3:$AK$3,0)
                ),
                ""
            )
        ),
        IF($L15="Niet-economische activiteit",
            100%,
            IF(Basisgegevens!$C$5="Ja",
                IFERROR(
                    INDEX(Hulpsheets!$AO$3:$AR$18,
                        MATCH($C$9,Hulpsheets!$AN$3:$AN$18,0),
                        MATCH($C$6,Hulpsheets!$AO$3:$AR$3,0)
                    ),
                    ""
                ),
                IFERROR(
                    INDEX(Hulpsheets!$AH$3:$AK$18,
                        MATCH($C$9,Hulpsheets!$AG$3:$AG$18,0),
                        MATCH($C$6,Hulpsheets!$AH$3:$AK$3,0)
                    ),
                    ""
                )
            )
        )
    )
)</f>
        <v/>
      </c>
      <c r="N15" s="397">
        <f t="shared" si="2"/>
        <v>0</v>
      </c>
      <c r="O15" s="394" t="str">
        <f t="shared" si="7"/>
        <v/>
      </c>
      <c r="P15" s="81" t="str">
        <f t="shared" si="8"/>
        <v/>
      </c>
      <c r="R15" s="404"/>
      <c r="S15" s="403" t="str">
        <f t="shared" si="9"/>
        <v/>
      </c>
      <c r="T15" s="130" t="str">
        <f t="shared" si="10"/>
        <v/>
      </c>
      <c r="U15" s="70"/>
      <c r="V15" s="404"/>
      <c r="W15" s="70"/>
      <c r="X15" s="404"/>
      <c r="Z15" s="407" t="str">
        <f t="shared" si="11"/>
        <v/>
      </c>
      <c r="AA15" s="130" t="str">
        <f t="shared" si="3"/>
        <v/>
      </c>
      <c r="AB15" s="407" t="str">
        <f t="shared" si="4"/>
        <v/>
      </c>
      <c r="AC15" s="130" t="str">
        <f t="shared" si="5"/>
        <v/>
      </c>
      <c r="AD15" s="461"/>
    </row>
    <row r="16" spans="1:30" x14ac:dyDescent="0.2">
      <c r="A16" s="6"/>
      <c r="B16" s="53"/>
      <c r="C16" s="323" t="str">
        <f t="shared" si="0"/>
        <v/>
      </c>
      <c r="D16" s="20"/>
      <c r="E16" s="125"/>
      <c r="F16" s="34">
        <f>IFERROR(IF(C16="UNL",INDEX(Tabel_UNL,MATCH($E16,Hulpsheets!$P$3:$P$123,0),MATCH($D16,Hulpsheets!$P$3:$U$3,0)),IF(C16="NFU",INDEX(Tabel_NFU,MATCH($E16,Hulpsheets!$W$3:$W$99,0),MATCH($D16,Hulpsheets!$W$3:$AC$3,0)),IF(C16="Overig",0,0))),0)</f>
        <v>0</v>
      </c>
      <c r="G16" s="356"/>
      <c r="H16" s="128"/>
      <c r="I16" s="1">
        <f t="shared" si="6"/>
        <v>0</v>
      </c>
      <c r="J16" s="1">
        <f t="shared" ref="J16:J37" si="12">IF(OR(C16="Overig",D16="Medische Specialist"),I16*0.4,0)</f>
        <v>0</v>
      </c>
      <c r="K16" s="359"/>
      <c r="L16" s="429" t="s">
        <v>120</v>
      </c>
      <c r="M16" s="257" t="str">
        <f>IF(LEN($C$5)&lt;=1,
    "",
    IF(
        OR($C$5="Overige (zorg-)instellingen",$C$5="Onderneming"),
        IF(Basisgegevens!$C$5="Ja",
            IFERROR(
                INDEX(Hulpsheets!$AO$3:$AR$18,
                    MATCH($C$9,Hulpsheets!$AN$3:$AN$18,0),
                    MATCH($C$6,Hulpsheets!$AO$3:$AR$3,0)
                ),
                ""
            ),
            IFERROR(
                INDEX(Hulpsheets!$AH$3:$AK$18,
                    MATCH($C$9,Hulpsheets!$AG$3:$AG$18,0),
                    MATCH($C$6,Hulpsheets!$AH$3:$AK$3,0)
                ),
                ""
            )
        ),
        IF($L16="Niet-economische activiteit",
            100%,
            IF(Basisgegevens!$C$5="Ja",
                IFERROR(
                    INDEX(Hulpsheets!$AO$3:$AR$18,
                        MATCH($C$9,Hulpsheets!$AN$3:$AN$18,0),
                        MATCH($C$6,Hulpsheets!$AO$3:$AR$3,0)
                    ),
                    ""
                ),
                IFERROR(
                    INDEX(Hulpsheets!$AH$3:$AK$18,
                        MATCH($C$9,Hulpsheets!$AG$3:$AG$18,0),
                        MATCH($C$6,Hulpsheets!$AH$3:$AK$3,0)
                    ),
                    ""
                )
            )
        )
    )
)</f>
        <v/>
      </c>
      <c r="N16" s="397">
        <f t="shared" si="2"/>
        <v>0</v>
      </c>
      <c r="O16" s="394" t="str">
        <f t="shared" si="7"/>
        <v/>
      </c>
      <c r="P16" s="81" t="str">
        <f t="shared" si="8"/>
        <v/>
      </c>
      <c r="R16" s="404"/>
      <c r="S16" s="403" t="str">
        <f t="shared" si="9"/>
        <v/>
      </c>
      <c r="T16" s="130" t="str">
        <f t="shared" si="10"/>
        <v/>
      </c>
      <c r="U16" s="70"/>
      <c r="V16" s="404"/>
      <c r="W16" s="70"/>
      <c r="X16" s="404"/>
      <c r="Z16" s="407" t="str">
        <f t="shared" si="11"/>
        <v/>
      </c>
      <c r="AA16" s="130" t="str">
        <f t="shared" si="3"/>
        <v/>
      </c>
      <c r="AB16" s="407" t="str">
        <f t="shared" si="4"/>
        <v/>
      </c>
      <c r="AC16" s="130" t="str">
        <f t="shared" si="5"/>
        <v/>
      </c>
      <c r="AD16" s="461"/>
    </row>
    <row r="17" spans="1:30" x14ac:dyDescent="0.2">
      <c r="A17" s="6"/>
      <c r="B17" s="53"/>
      <c r="C17" s="323" t="str">
        <f t="shared" si="0"/>
        <v/>
      </c>
      <c r="D17" s="20"/>
      <c r="E17" s="125"/>
      <c r="F17" s="34">
        <f>IFERROR(IF(C17="UNL",INDEX(Tabel_UNL,MATCH($E17,Hulpsheets!$P$3:$P$123,0),MATCH($D17,Hulpsheets!$P$3:$U$3,0)),IF(C17="NFU",INDEX(Tabel_NFU,MATCH($E17,Hulpsheets!$W$3:$W$99,0),MATCH($D17,Hulpsheets!$W$3:$AC$3,0)),IF(C17="Overig",0,0))),0)</f>
        <v>0</v>
      </c>
      <c r="G17" s="356"/>
      <c r="H17" s="128"/>
      <c r="I17" s="1">
        <f t="shared" si="6"/>
        <v>0</v>
      </c>
      <c r="J17" s="1">
        <f t="shared" si="12"/>
        <v>0</v>
      </c>
      <c r="K17" s="359"/>
      <c r="L17" s="429" t="s">
        <v>120</v>
      </c>
      <c r="M17" s="257" t="str">
        <f>IF(LEN($C$5)&lt;=1,
    "",
    IF(
        OR($C$5="Overige (zorg-)instellingen",$C$5="Onderneming"),
        IF(Basisgegevens!$C$5="Ja",
            IFERROR(
                INDEX(Hulpsheets!$AO$3:$AR$18,
                    MATCH($C$9,Hulpsheets!$AN$3:$AN$18,0),
                    MATCH($C$6,Hulpsheets!$AO$3:$AR$3,0)
                ),
                ""
            ),
            IFERROR(
                INDEX(Hulpsheets!$AH$3:$AK$18,
                    MATCH($C$9,Hulpsheets!$AG$3:$AG$18,0),
                    MATCH($C$6,Hulpsheets!$AH$3:$AK$3,0)
                ),
                ""
            )
        ),
        IF($L17="Niet-economische activiteit",
            100%,
            IF(Basisgegevens!$C$5="Ja",
                IFERROR(
                    INDEX(Hulpsheets!$AO$3:$AR$18,
                        MATCH($C$9,Hulpsheets!$AN$3:$AN$18,0),
                        MATCH($C$6,Hulpsheets!$AO$3:$AR$3,0)
                    ),
                    ""
                ),
                IFERROR(
                    INDEX(Hulpsheets!$AH$3:$AK$18,
                        MATCH($C$9,Hulpsheets!$AG$3:$AG$18,0),
                        MATCH($C$6,Hulpsheets!$AH$3:$AK$3,0)
                    ),
                    ""
                )
            )
        )
    )
)</f>
        <v/>
      </c>
      <c r="N17" s="397">
        <f t="shared" si="2"/>
        <v>0</v>
      </c>
      <c r="O17" s="394" t="str">
        <f t="shared" si="7"/>
        <v/>
      </c>
      <c r="P17" s="81" t="str">
        <f t="shared" si="8"/>
        <v/>
      </c>
      <c r="R17" s="404"/>
      <c r="S17" s="403" t="str">
        <f t="shared" si="9"/>
        <v/>
      </c>
      <c r="T17" s="130" t="str">
        <f t="shared" si="10"/>
        <v/>
      </c>
      <c r="U17" s="70"/>
      <c r="V17" s="404"/>
      <c r="W17" s="70"/>
      <c r="X17" s="404"/>
      <c r="Z17" s="407" t="str">
        <f t="shared" si="11"/>
        <v/>
      </c>
      <c r="AA17" s="130" t="str">
        <f t="shared" si="3"/>
        <v/>
      </c>
      <c r="AB17" s="407" t="str">
        <f t="shared" si="4"/>
        <v/>
      </c>
      <c r="AC17" s="130" t="str">
        <f t="shared" si="5"/>
        <v/>
      </c>
      <c r="AD17" s="461"/>
    </row>
    <row r="18" spans="1:30" x14ac:dyDescent="0.2">
      <c r="A18" s="6"/>
      <c r="B18" s="53"/>
      <c r="C18" s="323" t="str">
        <f t="shared" si="0"/>
        <v/>
      </c>
      <c r="D18" s="20"/>
      <c r="E18" s="125"/>
      <c r="F18" s="34">
        <f>IFERROR(IF(C18="UNL",INDEX(Tabel_UNL,MATCH($E18,Hulpsheets!$P$3:$P$123,0),MATCH($D18,Hulpsheets!$P$3:$U$3,0)),IF(C18="NFU",INDEX(Tabel_NFU,MATCH($E18,Hulpsheets!$W$3:$W$99,0),MATCH($D18,Hulpsheets!$W$3:$AC$3,0)),IF(C18="Overig",0,0))),0)</f>
        <v>0</v>
      </c>
      <c r="G18" s="356"/>
      <c r="H18" s="128"/>
      <c r="I18" s="1">
        <f t="shared" si="6"/>
        <v>0</v>
      </c>
      <c r="J18" s="1">
        <f t="shared" si="12"/>
        <v>0</v>
      </c>
      <c r="K18" s="359"/>
      <c r="L18" s="429" t="s">
        <v>120</v>
      </c>
      <c r="M18" s="257" t="str">
        <f>IF(LEN($C$5)&lt;=1,
    "",
    IF(
        OR($C$5="Overige (zorg-)instellingen",$C$5="Onderneming"),
        IF(Basisgegevens!$C$5="Ja",
            IFERROR(
                INDEX(Hulpsheets!$AO$3:$AR$18,
                    MATCH($C$9,Hulpsheets!$AN$3:$AN$18,0),
                    MATCH($C$6,Hulpsheets!$AO$3:$AR$3,0)
                ),
                ""
            ),
            IFERROR(
                INDEX(Hulpsheets!$AH$3:$AK$18,
                    MATCH($C$9,Hulpsheets!$AG$3:$AG$18,0),
                    MATCH($C$6,Hulpsheets!$AH$3:$AK$3,0)
                ),
                ""
            )
        ),
        IF($L18="Niet-economische activiteit",
            100%,
            IF(Basisgegevens!$C$5="Ja",
                IFERROR(
                    INDEX(Hulpsheets!$AO$3:$AR$18,
                        MATCH($C$9,Hulpsheets!$AN$3:$AN$18,0),
                        MATCH($C$6,Hulpsheets!$AO$3:$AR$3,0)
                    ),
                    ""
                ),
                IFERROR(
                    INDEX(Hulpsheets!$AH$3:$AK$18,
                        MATCH($C$9,Hulpsheets!$AG$3:$AG$18,0),
                        MATCH($C$6,Hulpsheets!$AH$3:$AK$3,0)
                    ),
                    ""
                )
            )
        )
    )
)</f>
        <v/>
      </c>
      <c r="N18" s="397">
        <f t="shared" si="2"/>
        <v>0</v>
      </c>
      <c r="O18" s="394" t="str">
        <f t="shared" si="7"/>
        <v/>
      </c>
      <c r="P18" s="81" t="str">
        <f t="shared" si="8"/>
        <v/>
      </c>
      <c r="R18" s="404"/>
      <c r="S18" s="403" t="str">
        <f t="shared" si="9"/>
        <v/>
      </c>
      <c r="T18" s="130" t="str">
        <f>IFERROR(R18-S18,"")</f>
        <v/>
      </c>
      <c r="U18" s="70"/>
      <c r="V18" s="404"/>
      <c r="W18" s="70"/>
      <c r="X18" s="404"/>
      <c r="Z18" s="407" t="str">
        <f t="shared" si="11"/>
        <v/>
      </c>
      <c r="AA18" s="130" t="str">
        <f t="shared" si="3"/>
        <v/>
      </c>
      <c r="AB18" s="407" t="str">
        <f t="shared" si="4"/>
        <v/>
      </c>
      <c r="AC18" s="130" t="str">
        <f t="shared" si="5"/>
        <v/>
      </c>
      <c r="AD18" s="461"/>
    </row>
    <row r="19" spans="1:30" x14ac:dyDescent="0.2">
      <c r="A19" s="6"/>
      <c r="B19" s="98"/>
      <c r="C19" s="323" t="str">
        <f t="shared" si="0"/>
        <v/>
      </c>
      <c r="D19" s="20"/>
      <c r="E19" s="125"/>
      <c r="F19" s="34">
        <f>IFERROR(IF(C19="UNL",INDEX(Tabel_UNL,MATCH($E19,Hulpsheets!$P$3:$P$123,0),MATCH($D19,Hulpsheets!$P$3:$U$3,0)),IF(C19="NFU",INDEX(Tabel_NFU,MATCH($E19,Hulpsheets!$W$3:$W$99,0),MATCH($D19,Hulpsheets!$W$3:$AC$3,0)),IF(C19="Overig",0,0))),0)</f>
        <v>0</v>
      </c>
      <c r="G19" s="356"/>
      <c r="H19" s="128"/>
      <c r="I19" s="1">
        <f t="shared" si="6"/>
        <v>0</v>
      </c>
      <c r="J19" s="1">
        <f t="shared" si="12"/>
        <v>0</v>
      </c>
      <c r="K19" s="359"/>
      <c r="L19" s="429" t="s">
        <v>120</v>
      </c>
      <c r="M19" s="257" t="str">
        <f>IF(LEN($C$5)&lt;=1,
    "",
    IF(
        OR($C$5="Overige (zorg-)instellingen",$C$5="Onderneming"),
        IF(Basisgegevens!$C$5="Ja",
            IFERROR(
                INDEX(Hulpsheets!$AO$3:$AR$18,
                    MATCH($C$9,Hulpsheets!$AN$3:$AN$18,0),
                    MATCH($C$6,Hulpsheets!$AO$3:$AR$3,0)
                ),
                ""
            ),
            IFERROR(
                INDEX(Hulpsheets!$AH$3:$AK$18,
                    MATCH($C$9,Hulpsheets!$AG$3:$AG$18,0),
                    MATCH($C$6,Hulpsheets!$AH$3:$AK$3,0)
                ),
                ""
            )
        ),
        IF($L19="Niet-economische activiteit",
            100%,
            IF(Basisgegevens!$C$5="Ja",
                IFERROR(
                    INDEX(Hulpsheets!$AO$3:$AR$18,
                        MATCH($C$9,Hulpsheets!$AN$3:$AN$18,0),
                        MATCH($C$6,Hulpsheets!$AO$3:$AR$3,0)
                    ),
                    ""
                ),
                IFERROR(
                    INDEX(Hulpsheets!$AH$3:$AK$18,
                        MATCH($C$9,Hulpsheets!$AG$3:$AG$18,0),
                        MATCH($C$6,Hulpsheets!$AH$3:$AK$3,0)
                    ),
                    ""
                )
            )
        )
    )
)</f>
        <v/>
      </c>
      <c r="N19" s="397">
        <f t="shared" si="2"/>
        <v>0</v>
      </c>
      <c r="O19" s="395" t="str">
        <f t="shared" si="7"/>
        <v/>
      </c>
      <c r="P19" s="86" t="str">
        <f t="shared" si="8"/>
        <v/>
      </c>
      <c r="R19" s="404"/>
      <c r="S19" s="403" t="str">
        <f t="shared" si="9"/>
        <v/>
      </c>
      <c r="T19" s="130" t="str">
        <f t="shared" si="10"/>
        <v/>
      </c>
      <c r="U19" s="70"/>
      <c r="V19" s="404"/>
      <c r="W19" s="70"/>
      <c r="X19" s="404"/>
      <c r="Z19" s="407" t="str">
        <f t="shared" si="11"/>
        <v/>
      </c>
      <c r="AA19" s="130" t="str">
        <f t="shared" si="3"/>
        <v/>
      </c>
      <c r="AB19" s="407" t="str">
        <f t="shared" si="4"/>
        <v/>
      </c>
      <c r="AC19" s="130" t="str">
        <f t="shared" si="5"/>
        <v/>
      </c>
      <c r="AD19" s="461"/>
    </row>
    <row r="20" spans="1:30" x14ac:dyDescent="0.2">
      <c r="A20" s="6"/>
      <c r="B20" s="98"/>
      <c r="C20" s="323" t="str">
        <f t="shared" si="0"/>
        <v/>
      </c>
      <c r="D20" s="20"/>
      <c r="E20" s="125"/>
      <c r="F20" s="34">
        <f>IFERROR(IF(C20="UNL",INDEX(Tabel_UNL,MATCH($E20,Hulpsheets!$P$3:$P$123,0),MATCH($D20,Hulpsheets!$P$3:$U$3,0)),IF(C20="NFU",INDEX(Tabel_NFU,MATCH($E20,Hulpsheets!$W$3:$W$99,0),MATCH($D20,Hulpsheets!$W$3:$AC$3,0)),IF(C20="Overig",0,0))),0)</f>
        <v>0</v>
      </c>
      <c r="G20" s="356"/>
      <c r="H20" s="128"/>
      <c r="I20" s="1">
        <f t="shared" si="6"/>
        <v>0</v>
      </c>
      <c r="J20" s="1">
        <f t="shared" si="12"/>
        <v>0</v>
      </c>
      <c r="K20" s="359"/>
      <c r="L20" s="429" t="s">
        <v>120</v>
      </c>
      <c r="M20" s="257" t="str">
        <f>IF(LEN($C$5)&lt;=1,
    "",
    IF(
        OR($C$5="Overige (zorg-)instellingen",$C$5="Onderneming"),
        IF(Basisgegevens!$C$5="Ja",
            IFERROR(
                INDEX(Hulpsheets!$AO$3:$AR$18,
                    MATCH($C$9,Hulpsheets!$AN$3:$AN$18,0),
                    MATCH($C$6,Hulpsheets!$AO$3:$AR$3,0)
                ),
                ""
            ),
            IFERROR(
                INDEX(Hulpsheets!$AH$3:$AK$18,
                    MATCH($C$9,Hulpsheets!$AG$3:$AG$18,0),
                    MATCH($C$6,Hulpsheets!$AH$3:$AK$3,0)
                ),
                ""
            )
        ),
        IF($L20="Niet-economische activiteit",
            100%,
            IF(Basisgegevens!$C$5="Ja",
                IFERROR(
                    INDEX(Hulpsheets!$AO$3:$AR$18,
                        MATCH($C$9,Hulpsheets!$AN$3:$AN$18,0),
                        MATCH($C$6,Hulpsheets!$AO$3:$AR$3,0)
                    ),
                    ""
                ),
                IFERROR(
                    INDEX(Hulpsheets!$AH$3:$AK$18,
                        MATCH($C$9,Hulpsheets!$AG$3:$AG$18,0),
                        MATCH($C$6,Hulpsheets!$AH$3:$AK$3,0)
                    ),
                    ""
                )
            )
        )
    )
)</f>
        <v/>
      </c>
      <c r="N20" s="397">
        <f t="shared" si="2"/>
        <v>0</v>
      </c>
      <c r="O20" s="395" t="str">
        <f t="shared" si="7"/>
        <v/>
      </c>
      <c r="P20" s="86" t="str">
        <f t="shared" si="8"/>
        <v/>
      </c>
      <c r="R20" s="404"/>
      <c r="S20" s="403" t="str">
        <f t="shared" si="9"/>
        <v/>
      </c>
      <c r="T20" s="130" t="str">
        <f t="shared" si="10"/>
        <v/>
      </c>
      <c r="U20" s="70"/>
      <c r="V20" s="404"/>
      <c r="W20" s="70"/>
      <c r="X20" s="404"/>
      <c r="Z20" s="407" t="str">
        <f t="shared" si="11"/>
        <v/>
      </c>
      <c r="AA20" s="130" t="str">
        <f t="shared" si="3"/>
        <v/>
      </c>
      <c r="AB20" s="407" t="str">
        <f t="shared" si="4"/>
        <v/>
      </c>
      <c r="AC20" s="130" t="str">
        <f t="shared" si="5"/>
        <v/>
      </c>
      <c r="AD20" s="461"/>
    </row>
    <row r="21" spans="1:30" x14ac:dyDescent="0.2">
      <c r="A21" s="6"/>
      <c r="B21" s="98"/>
      <c r="C21" s="323" t="str">
        <f t="shared" si="0"/>
        <v/>
      </c>
      <c r="D21" s="20"/>
      <c r="E21" s="125"/>
      <c r="F21" s="34">
        <f>IFERROR(IF(C21="UNL",INDEX(Tabel_UNL,MATCH($E21,Hulpsheets!$P$3:$P$123,0),MATCH($D21,Hulpsheets!$P$3:$U$3,0)),IF(C21="NFU",INDEX(Tabel_NFU,MATCH($E21,Hulpsheets!$W$3:$W$99,0),MATCH($D21,Hulpsheets!$W$3:$AC$3,0)),IF(C21="Overig",0,0))),0)</f>
        <v>0</v>
      </c>
      <c r="G21" s="356"/>
      <c r="H21" s="128"/>
      <c r="I21" s="1">
        <f t="shared" si="6"/>
        <v>0</v>
      </c>
      <c r="J21" s="1">
        <f t="shared" si="12"/>
        <v>0</v>
      </c>
      <c r="K21" s="359"/>
      <c r="L21" s="429" t="s">
        <v>120</v>
      </c>
      <c r="M21" s="257" t="str">
        <f>IF(LEN($C$5)&lt;=1,
    "",
    IF(
        OR($C$5="Overige (zorg-)instellingen",$C$5="Onderneming"),
        IF(Basisgegevens!$C$5="Ja",
            IFERROR(
                INDEX(Hulpsheets!$AO$3:$AR$18,
                    MATCH($C$9,Hulpsheets!$AN$3:$AN$18,0),
                    MATCH($C$6,Hulpsheets!$AO$3:$AR$3,0)
                ),
                ""
            ),
            IFERROR(
                INDEX(Hulpsheets!$AH$3:$AK$18,
                    MATCH($C$9,Hulpsheets!$AG$3:$AG$18,0),
                    MATCH($C$6,Hulpsheets!$AH$3:$AK$3,0)
                ),
                ""
            )
        ),
        IF($L21="Niet-economische activiteit",
            100%,
            IF(Basisgegevens!$C$5="Ja",
                IFERROR(
                    INDEX(Hulpsheets!$AO$3:$AR$18,
                        MATCH($C$9,Hulpsheets!$AN$3:$AN$18,0),
                        MATCH($C$6,Hulpsheets!$AO$3:$AR$3,0)
                    ),
                    ""
                ),
                IFERROR(
                    INDEX(Hulpsheets!$AH$3:$AK$18,
                        MATCH($C$9,Hulpsheets!$AG$3:$AG$18,0),
                        MATCH($C$6,Hulpsheets!$AH$3:$AK$3,0)
                    ),
                    ""
                )
            )
        )
    )
)</f>
        <v/>
      </c>
      <c r="N21" s="397">
        <f t="shared" si="2"/>
        <v>0</v>
      </c>
      <c r="O21" s="395" t="str">
        <f t="shared" si="7"/>
        <v/>
      </c>
      <c r="P21" s="86" t="str">
        <f t="shared" si="8"/>
        <v/>
      </c>
      <c r="R21" s="404"/>
      <c r="S21" s="403" t="str">
        <f t="shared" si="9"/>
        <v/>
      </c>
      <c r="T21" s="130" t="str">
        <f t="shared" si="10"/>
        <v/>
      </c>
      <c r="U21" s="70"/>
      <c r="V21" s="404"/>
      <c r="W21" s="70"/>
      <c r="X21" s="404"/>
      <c r="Z21" s="407" t="str">
        <f t="shared" si="11"/>
        <v/>
      </c>
      <c r="AA21" s="130" t="str">
        <f t="shared" si="3"/>
        <v/>
      </c>
      <c r="AB21" s="407" t="str">
        <f t="shared" si="4"/>
        <v/>
      </c>
      <c r="AC21" s="130" t="str">
        <f t="shared" si="5"/>
        <v/>
      </c>
      <c r="AD21" s="461"/>
    </row>
    <row r="22" spans="1:30" x14ac:dyDescent="0.2">
      <c r="A22" s="6"/>
      <c r="B22" s="98"/>
      <c r="C22" s="323" t="str">
        <f t="shared" si="0"/>
        <v/>
      </c>
      <c r="D22" s="20"/>
      <c r="E22" s="125"/>
      <c r="F22" s="34">
        <f>IFERROR(IF(C22="UNL",INDEX(Tabel_UNL,MATCH($E22,Hulpsheets!$P$3:$P$123,0),MATCH($D22,Hulpsheets!$P$3:$U$3,0)),IF(C22="NFU",INDEX(Tabel_NFU,MATCH($E22,Hulpsheets!$W$3:$W$99,0),MATCH($D22,Hulpsheets!$W$3:$AC$3,0)),IF(C22="Overig",0,0))),0)</f>
        <v>0</v>
      </c>
      <c r="G22" s="356"/>
      <c r="H22" s="128"/>
      <c r="I22" s="1">
        <f t="shared" si="6"/>
        <v>0</v>
      </c>
      <c r="J22" s="1">
        <f t="shared" si="12"/>
        <v>0</v>
      </c>
      <c r="K22" s="359"/>
      <c r="L22" s="429" t="s">
        <v>120</v>
      </c>
      <c r="M22" s="257" t="str">
        <f>IF(LEN($C$5)&lt;=1,
    "",
    IF(
        OR($C$5="Overige (zorg-)instellingen",$C$5="Onderneming"),
        IF(Basisgegevens!$C$5="Ja",
            IFERROR(
                INDEX(Hulpsheets!$AO$3:$AR$18,
                    MATCH($C$9,Hulpsheets!$AN$3:$AN$18,0),
                    MATCH($C$6,Hulpsheets!$AO$3:$AR$3,0)
                ),
                ""
            ),
            IFERROR(
                INDEX(Hulpsheets!$AH$3:$AK$18,
                    MATCH($C$9,Hulpsheets!$AG$3:$AG$18,0),
                    MATCH($C$6,Hulpsheets!$AH$3:$AK$3,0)
                ),
                ""
            )
        ),
        IF($L22="Niet-economische activiteit",
            100%,
            IF(Basisgegevens!$C$5="Ja",
                IFERROR(
                    INDEX(Hulpsheets!$AO$3:$AR$18,
                        MATCH($C$9,Hulpsheets!$AN$3:$AN$18,0),
                        MATCH($C$6,Hulpsheets!$AO$3:$AR$3,0)
                    ),
                    ""
                ),
                IFERROR(
                    INDEX(Hulpsheets!$AH$3:$AK$18,
                        MATCH($C$9,Hulpsheets!$AG$3:$AG$18,0),
                        MATCH($C$6,Hulpsheets!$AH$3:$AK$3,0)
                    ),
                    ""
                )
            )
        )
    )
)</f>
        <v/>
      </c>
      <c r="N22" s="397">
        <f t="shared" si="2"/>
        <v>0</v>
      </c>
      <c r="O22" s="395" t="str">
        <f t="shared" si="7"/>
        <v/>
      </c>
      <c r="P22" s="86" t="str">
        <f t="shared" si="8"/>
        <v/>
      </c>
      <c r="R22" s="404"/>
      <c r="S22" s="403" t="str">
        <f t="shared" si="9"/>
        <v/>
      </c>
      <c r="T22" s="130" t="str">
        <f>IFERROR(R22-S22,"")</f>
        <v/>
      </c>
      <c r="U22" s="70"/>
      <c r="V22" s="404"/>
      <c r="W22" s="70"/>
      <c r="X22" s="404"/>
      <c r="Z22" s="407" t="str">
        <f t="shared" si="11"/>
        <v/>
      </c>
      <c r="AA22" s="130" t="str">
        <f t="shared" si="3"/>
        <v/>
      </c>
      <c r="AB22" s="407" t="str">
        <f t="shared" si="4"/>
        <v/>
      </c>
      <c r="AC22" s="130" t="str">
        <f t="shared" si="5"/>
        <v/>
      </c>
      <c r="AD22" s="461"/>
    </row>
    <row r="23" spans="1:30" x14ac:dyDescent="0.2">
      <c r="A23" s="6"/>
      <c r="B23" s="98"/>
      <c r="C23" s="323" t="str">
        <f t="shared" si="0"/>
        <v/>
      </c>
      <c r="D23" s="20"/>
      <c r="E23" s="125"/>
      <c r="F23" s="34">
        <f>IFERROR(IF(C23="UNL",INDEX(Tabel_UNL,MATCH($E23,Hulpsheets!$P$3:$P$123,0),MATCH($D23,Hulpsheets!$P$3:$U$3,0)),IF(C23="NFU",INDEX(Tabel_NFU,MATCH($E23,Hulpsheets!$W$3:$W$99,0),MATCH($D23,Hulpsheets!$W$3:$AC$3,0)),IF(C23="Overig",0,0))),0)</f>
        <v>0</v>
      </c>
      <c r="G23" s="356"/>
      <c r="H23" s="128"/>
      <c r="I23" s="1">
        <f t="shared" si="6"/>
        <v>0</v>
      </c>
      <c r="J23" s="1">
        <f t="shared" si="12"/>
        <v>0</v>
      </c>
      <c r="K23" s="359"/>
      <c r="L23" s="429" t="s">
        <v>120</v>
      </c>
      <c r="M23" s="257" t="str">
        <f>IF(LEN($C$5)&lt;=1,
    "",
    IF(
        OR($C$5="Overige (zorg-)instellingen",$C$5="Onderneming"),
        IF(Basisgegevens!$C$5="Ja",
            IFERROR(
                INDEX(Hulpsheets!$AO$3:$AR$18,
                    MATCH($C$9,Hulpsheets!$AN$3:$AN$18,0),
                    MATCH($C$6,Hulpsheets!$AO$3:$AR$3,0)
                ),
                ""
            ),
            IFERROR(
                INDEX(Hulpsheets!$AH$3:$AK$18,
                    MATCH($C$9,Hulpsheets!$AG$3:$AG$18,0),
                    MATCH($C$6,Hulpsheets!$AH$3:$AK$3,0)
                ),
                ""
            )
        ),
        IF($L23="Niet-economische activiteit",
            100%,
            IF(Basisgegevens!$C$5="Ja",
                IFERROR(
                    INDEX(Hulpsheets!$AO$3:$AR$18,
                        MATCH($C$9,Hulpsheets!$AN$3:$AN$18,0),
                        MATCH($C$6,Hulpsheets!$AO$3:$AR$3,0)
                    ),
                    ""
                ),
                IFERROR(
                    INDEX(Hulpsheets!$AH$3:$AK$18,
                        MATCH($C$9,Hulpsheets!$AG$3:$AG$18,0),
                        MATCH($C$6,Hulpsheets!$AH$3:$AK$3,0)
                    ),
                    ""
                )
            )
        )
    )
)</f>
        <v/>
      </c>
      <c r="N23" s="397">
        <f t="shared" si="2"/>
        <v>0</v>
      </c>
      <c r="O23" s="395" t="str">
        <f t="shared" si="7"/>
        <v/>
      </c>
      <c r="P23" s="86" t="str">
        <f t="shared" si="8"/>
        <v/>
      </c>
      <c r="R23" s="404"/>
      <c r="S23" s="403" t="str">
        <f t="shared" si="9"/>
        <v/>
      </c>
      <c r="T23" s="130" t="str">
        <f t="shared" si="10"/>
        <v/>
      </c>
      <c r="U23" s="70"/>
      <c r="V23" s="404"/>
      <c r="W23" s="70"/>
      <c r="X23" s="404"/>
      <c r="Z23" s="407" t="str">
        <f t="shared" si="11"/>
        <v/>
      </c>
      <c r="AA23" s="130" t="str">
        <f t="shared" si="3"/>
        <v/>
      </c>
      <c r="AB23" s="407" t="str">
        <f t="shared" si="4"/>
        <v/>
      </c>
      <c r="AC23" s="130" t="str">
        <f t="shared" si="5"/>
        <v/>
      </c>
      <c r="AD23" s="461"/>
    </row>
    <row r="24" spans="1:30" x14ac:dyDescent="0.2">
      <c r="A24" s="6"/>
      <c r="B24" s="98"/>
      <c r="C24" s="323" t="str">
        <f t="shared" si="0"/>
        <v/>
      </c>
      <c r="D24" s="20"/>
      <c r="E24" s="125"/>
      <c r="F24" s="34">
        <f>IFERROR(IF(C24="UNL",INDEX(Tabel_UNL,MATCH($E24,Hulpsheets!$P$3:$P$123,0),MATCH($D24,Hulpsheets!$P$3:$U$3,0)),IF(C24="NFU",INDEX(Tabel_NFU,MATCH($E24,Hulpsheets!$W$3:$W$99,0),MATCH($D24,Hulpsheets!$W$3:$AC$3,0)),IF(C24="Overig",0,0))),0)</f>
        <v>0</v>
      </c>
      <c r="G24" s="356"/>
      <c r="H24" s="128"/>
      <c r="I24" s="1">
        <f t="shared" si="6"/>
        <v>0</v>
      </c>
      <c r="J24" s="1">
        <f t="shared" si="12"/>
        <v>0</v>
      </c>
      <c r="K24" s="359"/>
      <c r="L24" s="429" t="s">
        <v>120</v>
      </c>
      <c r="M24" s="257" t="str">
        <f>IF(LEN($C$5)&lt;=1,
    "",
    IF(
        OR($C$5="Overige (zorg-)instellingen",$C$5="Onderneming"),
        IF(Basisgegevens!$C$5="Ja",
            IFERROR(
                INDEX(Hulpsheets!$AO$3:$AR$18,
                    MATCH($C$9,Hulpsheets!$AN$3:$AN$18,0),
                    MATCH($C$6,Hulpsheets!$AO$3:$AR$3,0)
                ),
                ""
            ),
            IFERROR(
                INDEX(Hulpsheets!$AH$3:$AK$18,
                    MATCH($C$9,Hulpsheets!$AG$3:$AG$18,0),
                    MATCH($C$6,Hulpsheets!$AH$3:$AK$3,0)
                ),
                ""
            )
        ),
        IF($L24="Niet-economische activiteit",
            100%,
            IF(Basisgegevens!$C$5="Ja",
                IFERROR(
                    INDEX(Hulpsheets!$AO$3:$AR$18,
                        MATCH($C$9,Hulpsheets!$AN$3:$AN$18,0),
                        MATCH($C$6,Hulpsheets!$AO$3:$AR$3,0)
                    ),
                    ""
                ),
                IFERROR(
                    INDEX(Hulpsheets!$AH$3:$AK$18,
                        MATCH($C$9,Hulpsheets!$AG$3:$AG$18,0),
                        MATCH($C$6,Hulpsheets!$AH$3:$AK$3,0)
                    ),
                    ""
                )
            )
        )
    )
)</f>
        <v/>
      </c>
      <c r="N24" s="397">
        <f t="shared" si="2"/>
        <v>0</v>
      </c>
      <c r="O24" s="395" t="str">
        <f t="shared" si="7"/>
        <v/>
      </c>
      <c r="P24" s="86" t="str">
        <f t="shared" si="8"/>
        <v/>
      </c>
      <c r="R24" s="404"/>
      <c r="S24" s="403" t="str">
        <f t="shared" si="9"/>
        <v/>
      </c>
      <c r="T24" s="130" t="str">
        <f t="shared" si="10"/>
        <v/>
      </c>
      <c r="U24" s="70"/>
      <c r="V24" s="404"/>
      <c r="W24" s="70"/>
      <c r="X24" s="404"/>
      <c r="Z24" s="407" t="str">
        <f t="shared" si="11"/>
        <v/>
      </c>
      <c r="AA24" s="130" t="str">
        <f t="shared" si="3"/>
        <v/>
      </c>
      <c r="AB24" s="407" t="str">
        <f t="shared" si="4"/>
        <v/>
      </c>
      <c r="AC24" s="130" t="str">
        <f t="shared" si="5"/>
        <v/>
      </c>
      <c r="AD24" s="461"/>
    </row>
    <row r="25" spans="1:30" x14ac:dyDescent="0.2">
      <c r="A25" s="6"/>
      <c r="B25" s="98"/>
      <c r="C25" s="323" t="str">
        <f t="shared" si="0"/>
        <v/>
      </c>
      <c r="D25" s="20"/>
      <c r="E25" s="125"/>
      <c r="F25" s="34">
        <f>IFERROR(IF(C25="UNL",INDEX(Tabel_UNL,MATCH($E25,Hulpsheets!$P$3:$P$123,0),MATCH($D25,Hulpsheets!$P$3:$U$3,0)),IF(C25="NFU",INDEX(Tabel_NFU,MATCH($E25,Hulpsheets!$W$3:$W$99,0),MATCH($D25,Hulpsheets!$W$3:$AC$3,0)),IF(C25="Overig",0,0))),0)</f>
        <v>0</v>
      </c>
      <c r="G25" s="356"/>
      <c r="H25" s="128"/>
      <c r="I25" s="1">
        <f t="shared" si="6"/>
        <v>0</v>
      </c>
      <c r="J25" s="1">
        <f t="shared" si="12"/>
        <v>0</v>
      </c>
      <c r="K25" s="359"/>
      <c r="L25" s="429" t="s">
        <v>120</v>
      </c>
      <c r="M25" s="257" t="str">
        <f>IF(LEN($C$5)&lt;=1,
    "",
    IF(
        OR($C$5="Overige (zorg-)instellingen",$C$5="Onderneming"),
        IF(Basisgegevens!$C$5="Ja",
            IFERROR(
                INDEX(Hulpsheets!$AO$3:$AR$18,
                    MATCH($C$9,Hulpsheets!$AN$3:$AN$18,0),
                    MATCH($C$6,Hulpsheets!$AO$3:$AR$3,0)
                ),
                ""
            ),
            IFERROR(
                INDEX(Hulpsheets!$AH$3:$AK$18,
                    MATCH($C$9,Hulpsheets!$AG$3:$AG$18,0),
                    MATCH($C$6,Hulpsheets!$AH$3:$AK$3,0)
                ),
                ""
            )
        ),
        IF($L25="Niet-economische activiteit",
            100%,
            IF(Basisgegevens!$C$5="Ja",
                IFERROR(
                    INDEX(Hulpsheets!$AO$3:$AR$18,
                        MATCH($C$9,Hulpsheets!$AN$3:$AN$18,0),
                        MATCH($C$6,Hulpsheets!$AO$3:$AR$3,0)
                    ),
                    ""
                ),
                IFERROR(
                    INDEX(Hulpsheets!$AH$3:$AK$18,
                        MATCH($C$9,Hulpsheets!$AG$3:$AG$18,0),
                        MATCH($C$6,Hulpsheets!$AH$3:$AK$3,0)
                    ),
                    ""
                )
            )
        )
    )
)</f>
        <v/>
      </c>
      <c r="N25" s="397">
        <f t="shared" si="2"/>
        <v>0</v>
      </c>
      <c r="O25" s="395" t="str">
        <f t="shared" si="7"/>
        <v/>
      </c>
      <c r="P25" s="86" t="str">
        <f t="shared" si="8"/>
        <v/>
      </c>
      <c r="R25" s="404"/>
      <c r="S25" s="403" t="str">
        <f t="shared" si="9"/>
        <v/>
      </c>
      <c r="T25" s="130" t="str">
        <f t="shared" si="10"/>
        <v/>
      </c>
      <c r="U25" s="70"/>
      <c r="V25" s="404"/>
      <c r="W25" s="70"/>
      <c r="X25" s="404"/>
      <c r="Z25" s="407" t="str">
        <f t="shared" si="11"/>
        <v/>
      </c>
      <c r="AA25" s="130" t="str">
        <f t="shared" si="3"/>
        <v/>
      </c>
      <c r="AB25" s="407" t="str">
        <f t="shared" si="4"/>
        <v/>
      </c>
      <c r="AC25" s="130" t="str">
        <f t="shared" si="5"/>
        <v/>
      </c>
      <c r="AD25" s="461"/>
    </row>
    <row r="26" spans="1:30" x14ac:dyDescent="0.2">
      <c r="A26" s="6"/>
      <c r="B26" s="98"/>
      <c r="C26" s="323" t="str">
        <f t="shared" si="0"/>
        <v/>
      </c>
      <c r="D26" s="20"/>
      <c r="E26" s="125"/>
      <c r="F26" s="34">
        <f>IFERROR(IF(C26="UNL",INDEX(Tabel_UNL,MATCH($E26,Hulpsheets!$P$3:$P$123,0),MATCH($D26,Hulpsheets!$P$3:$U$3,0)),IF(C26="NFU",INDEX(Tabel_NFU,MATCH($E26,Hulpsheets!$W$3:$W$99,0),MATCH($D26,Hulpsheets!$W$3:$AC$3,0)),IF(C26="Overig",0,0))),0)</f>
        <v>0</v>
      </c>
      <c r="G26" s="356"/>
      <c r="H26" s="128"/>
      <c r="I26" s="1">
        <f t="shared" si="6"/>
        <v>0</v>
      </c>
      <c r="J26" s="1">
        <f t="shared" si="12"/>
        <v>0</v>
      </c>
      <c r="K26" s="359"/>
      <c r="L26" s="429" t="s">
        <v>120</v>
      </c>
      <c r="M26" s="257" t="str">
        <f>IF(LEN($C$5)&lt;=1,
    "",
    IF(
        OR($C$5="Overige (zorg-)instellingen",$C$5="Onderneming"),
        IF(Basisgegevens!$C$5="Ja",
            IFERROR(
                INDEX(Hulpsheets!$AO$3:$AR$18,
                    MATCH($C$9,Hulpsheets!$AN$3:$AN$18,0),
                    MATCH($C$6,Hulpsheets!$AO$3:$AR$3,0)
                ),
                ""
            ),
            IFERROR(
                INDEX(Hulpsheets!$AH$3:$AK$18,
                    MATCH($C$9,Hulpsheets!$AG$3:$AG$18,0),
                    MATCH($C$6,Hulpsheets!$AH$3:$AK$3,0)
                ),
                ""
            )
        ),
        IF($L26="Niet-economische activiteit",
            100%,
            IF(Basisgegevens!$C$5="Ja",
                IFERROR(
                    INDEX(Hulpsheets!$AO$3:$AR$18,
                        MATCH($C$9,Hulpsheets!$AN$3:$AN$18,0),
                        MATCH($C$6,Hulpsheets!$AO$3:$AR$3,0)
                    ),
                    ""
                ),
                IFERROR(
                    INDEX(Hulpsheets!$AH$3:$AK$18,
                        MATCH($C$9,Hulpsheets!$AG$3:$AG$18,0),
                        MATCH($C$6,Hulpsheets!$AH$3:$AK$3,0)
                    ),
                    ""
                )
            )
        )
    )
)</f>
        <v/>
      </c>
      <c r="N26" s="397">
        <f t="shared" si="2"/>
        <v>0</v>
      </c>
      <c r="O26" s="395" t="str">
        <f t="shared" si="7"/>
        <v/>
      </c>
      <c r="P26" s="86" t="str">
        <f t="shared" si="8"/>
        <v/>
      </c>
      <c r="R26" s="404"/>
      <c r="S26" s="403" t="str">
        <f t="shared" si="9"/>
        <v/>
      </c>
      <c r="T26" s="130" t="str">
        <f t="shared" si="10"/>
        <v/>
      </c>
      <c r="U26" s="70"/>
      <c r="V26" s="404"/>
      <c r="W26" s="70"/>
      <c r="X26" s="404"/>
      <c r="Z26" s="407" t="str">
        <f t="shared" si="11"/>
        <v/>
      </c>
      <c r="AA26" s="130" t="str">
        <f t="shared" si="3"/>
        <v/>
      </c>
      <c r="AB26" s="407" t="str">
        <f t="shared" si="4"/>
        <v/>
      </c>
      <c r="AC26" s="130" t="str">
        <f t="shared" si="5"/>
        <v/>
      </c>
      <c r="AD26" s="461"/>
    </row>
    <row r="27" spans="1:30" ht="13.5" thickBot="1" x14ac:dyDescent="0.25">
      <c r="A27" s="6"/>
      <c r="B27" s="98"/>
      <c r="C27" s="323" t="str">
        <f t="shared" si="0"/>
        <v/>
      </c>
      <c r="D27" s="20"/>
      <c r="E27" s="125"/>
      <c r="F27" s="34">
        <f>IFERROR(IF(C27="UNL",INDEX(Tabel_UNL,MATCH($E27,Hulpsheets!$P$3:$P$123,0),MATCH($D27,Hulpsheets!$P$3:$U$3,0)),IF(C27="NFU",INDEX(Tabel_NFU,MATCH($E27,Hulpsheets!$W$3:$W$99,0),MATCH($D27,Hulpsheets!$W$3:$AC$3,0)),IF(C27="Overig",0,0))),0)</f>
        <v>0</v>
      </c>
      <c r="G27" s="356"/>
      <c r="H27" s="128"/>
      <c r="I27" s="1">
        <f t="shared" si="6"/>
        <v>0</v>
      </c>
      <c r="J27" s="1">
        <f t="shared" si="12"/>
        <v>0</v>
      </c>
      <c r="K27" s="359"/>
      <c r="L27" s="429" t="s">
        <v>120</v>
      </c>
      <c r="M27" s="257" t="str">
        <f>IF(LEN($C$5)&lt;=1,
    "",
    IF(
        OR($C$5="Overige (zorg-)instellingen",$C$5="Onderneming"),
        IF(Basisgegevens!$C$5="Ja",
            IFERROR(
                INDEX(Hulpsheets!$AO$3:$AR$18,
                    MATCH($C$9,Hulpsheets!$AN$3:$AN$18,0),
                    MATCH($C$6,Hulpsheets!$AO$3:$AR$3,0)
                ),
                ""
            ),
            IFERROR(
                INDEX(Hulpsheets!$AH$3:$AK$18,
                    MATCH($C$9,Hulpsheets!$AG$3:$AG$18,0),
                    MATCH($C$6,Hulpsheets!$AH$3:$AK$3,0)
                ),
                ""
            )
        ),
        IF($L27="Niet-economische activiteit",
            100%,
            IF(Basisgegevens!$C$5="Ja",
                IFERROR(
                    INDEX(Hulpsheets!$AO$3:$AR$18,
                        MATCH($C$9,Hulpsheets!$AN$3:$AN$18,0),
                        MATCH($C$6,Hulpsheets!$AO$3:$AR$3,0)
                    ),
                    ""
                ),
                IFERROR(
                    INDEX(Hulpsheets!$AH$3:$AK$18,
                        MATCH($C$9,Hulpsheets!$AG$3:$AG$18,0),
                        MATCH($C$6,Hulpsheets!$AH$3:$AK$3,0)
                    ),
                    ""
                )
            )
        )
    )
)</f>
        <v/>
      </c>
      <c r="N27" s="397">
        <f t="shared" si="2"/>
        <v>0</v>
      </c>
      <c r="O27" s="395" t="str">
        <f t="shared" si="7"/>
        <v/>
      </c>
      <c r="P27" s="86" t="str">
        <f t="shared" si="8"/>
        <v/>
      </c>
      <c r="R27" s="404"/>
      <c r="S27" s="403" t="str">
        <f t="shared" si="9"/>
        <v/>
      </c>
      <c r="T27" s="130" t="str">
        <f t="shared" si="10"/>
        <v/>
      </c>
      <c r="U27" s="70"/>
      <c r="V27" s="404"/>
      <c r="W27" s="70"/>
      <c r="X27" s="404"/>
      <c r="Z27" s="407" t="str">
        <f t="shared" si="11"/>
        <v/>
      </c>
      <c r="AA27" s="130" t="str">
        <f t="shared" si="3"/>
        <v/>
      </c>
      <c r="AB27" s="407" t="str">
        <f t="shared" si="4"/>
        <v/>
      </c>
      <c r="AC27" s="130" t="str">
        <f t="shared" si="5"/>
        <v/>
      </c>
      <c r="AD27" s="461"/>
    </row>
    <row r="28" spans="1:30" ht="13.5" hidden="1" outlineLevel="1" thickBot="1" x14ac:dyDescent="0.25">
      <c r="A28" s="6"/>
      <c r="B28" s="98"/>
      <c r="C28" s="323" t="str">
        <f t="shared" si="0"/>
        <v/>
      </c>
      <c r="D28" s="20"/>
      <c r="E28" s="125"/>
      <c r="F28" s="34">
        <f>IFERROR(IF(C28="UNL",INDEX(Tabel_UNL,MATCH($E28,Hulpsheets!$P$3:$P$123,0),MATCH($D28,Hulpsheets!$P$3:$U$3,0)),IF(C28="NFU",INDEX(Tabel_NFU,MATCH($E28,Hulpsheets!$W$3:$W$99,0),MATCH($D28,Hulpsheets!$W$3:$AC$3,0)),IF(C28="Overig",0,0))),0)</f>
        <v>0</v>
      </c>
      <c r="G28" s="356"/>
      <c r="H28" s="128"/>
      <c r="I28" s="1">
        <f t="shared" si="6"/>
        <v>0</v>
      </c>
      <c r="J28" s="1">
        <f t="shared" si="12"/>
        <v>0</v>
      </c>
      <c r="K28" s="359"/>
      <c r="L28" s="429" t="s">
        <v>120</v>
      </c>
      <c r="M28" s="257" t="str">
        <f>IF(LEN($C$5)&lt;=1,
    "",
    IF(
        OR($C$5="Overige (zorg-)instellingen",$C$5="Onderneming"),
        IF(Basisgegevens!$C$5="Ja",
            IFERROR(
                INDEX(Hulpsheets!$AO$3:$AR$18,
                    MATCH($C$9,Hulpsheets!$AN$3:$AN$18,0),
                    MATCH($C$6,Hulpsheets!$AO$3:$AR$3,0)
                ),
                ""
            ),
            IFERROR(
                INDEX(Hulpsheets!$AH$3:$AK$18,
                    MATCH($C$9,Hulpsheets!$AG$3:$AG$18,0),
                    MATCH($C$6,Hulpsheets!$AH$3:$AK$3,0)
                ),
                ""
            )
        ),
        IF($L28="Niet-economische activiteit",
            100%,
            IF(Basisgegevens!$C$5="Ja",
                IFERROR(
                    INDEX(Hulpsheets!$AO$3:$AR$18,
                        MATCH($C$9,Hulpsheets!$AN$3:$AN$18,0),
                        MATCH($C$6,Hulpsheets!$AO$3:$AR$3,0)
                    ),
                    ""
                ),
                IFERROR(
                    INDEX(Hulpsheets!$AH$3:$AK$18,
                        MATCH($C$9,Hulpsheets!$AG$3:$AG$18,0),
                        MATCH($C$6,Hulpsheets!$AH$3:$AK$3,0)
                    ),
                    ""
                )
            )
        )
    )
)</f>
        <v/>
      </c>
      <c r="N28" s="397">
        <f t="shared" si="2"/>
        <v>0</v>
      </c>
      <c r="O28" s="77" t="str">
        <f t="shared" si="7"/>
        <v/>
      </c>
      <c r="P28" s="86" t="str">
        <f t="shared" si="8"/>
        <v/>
      </c>
      <c r="R28" s="404"/>
      <c r="S28" s="403" t="str">
        <f t="shared" si="9"/>
        <v/>
      </c>
      <c r="T28" s="130" t="str">
        <f t="shared" si="10"/>
        <v/>
      </c>
      <c r="U28" s="70"/>
      <c r="V28" s="404"/>
      <c r="W28" s="70"/>
      <c r="X28" s="404"/>
      <c r="Z28" s="407" t="str">
        <f t="shared" si="11"/>
        <v/>
      </c>
      <c r="AA28" s="130" t="str">
        <f t="shared" si="3"/>
        <v/>
      </c>
      <c r="AB28" s="407" t="str">
        <f t="shared" si="4"/>
        <v/>
      </c>
      <c r="AC28" s="130" t="str">
        <f t="shared" si="5"/>
        <v/>
      </c>
      <c r="AD28" s="461"/>
    </row>
    <row r="29" spans="1:30" ht="13.5" hidden="1" outlineLevel="1" thickBot="1" x14ac:dyDescent="0.25">
      <c r="A29" s="6"/>
      <c r="B29" s="98"/>
      <c r="C29" s="323" t="str">
        <f t="shared" si="0"/>
        <v/>
      </c>
      <c r="D29" s="20"/>
      <c r="E29" s="125"/>
      <c r="F29" s="34">
        <f>IFERROR(IF(C29="UNL",INDEX(Tabel_UNL,MATCH($E29,Hulpsheets!$P$3:$P$123,0),MATCH($D29,Hulpsheets!$P$3:$U$3,0)),IF(C29="NFU",INDEX(Tabel_NFU,MATCH($E29,Hulpsheets!$W$3:$W$99,0),MATCH($D29,Hulpsheets!$W$3:$AC$3,0)),IF(C29="Overig",0,0))),0)</f>
        <v>0</v>
      </c>
      <c r="G29" s="356"/>
      <c r="H29" s="128"/>
      <c r="I29" s="1">
        <f t="shared" si="6"/>
        <v>0</v>
      </c>
      <c r="J29" s="1">
        <f t="shared" si="12"/>
        <v>0</v>
      </c>
      <c r="K29" s="359"/>
      <c r="L29" s="429" t="s">
        <v>120</v>
      </c>
      <c r="M29" s="257" t="str">
        <f>IF(LEN($C$5)&lt;=1,
    "",
    IF(
        OR($C$5="Overige (zorg-)instellingen",$C$5="Onderneming"),
        IF(Basisgegevens!$C$5="Ja",
            IFERROR(
                INDEX(Hulpsheets!$AO$3:$AR$18,
                    MATCH($C$9,Hulpsheets!$AN$3:$AN$18,0),
                    MATCH($C$6,Hulpsheets!$AO$3:$AR$3,0)
                ),
                ""
            ),
            IFERROR(
                INDEX(Hulpsheets!$AH$3:$AK$18,
                    MATCH($C$9,Hulpsheets!$AG$3:$AG$18,0),
                    MATCH($C$6,Hulpsheets!$AH$3:$AK$3,0)
                ),
                ""
            )
        ),
        IF($L29="Niet-economische activiteit",
            100%,
            IF(Basisgegevens!$C$5="Ja",
                IFERROR(
                    INDEX(Hulpsheets!$AO$3:$AR$18,
                        MATCH($C$9,Hulpsheets!$AN$3:$AN$18,0),
                        MATCH($C$6,Hulpsheets!$AO$3:$AR$3,0)
                    ),
                    ""
                ),
                IFERROR(
                    INDEX(Hulpsheets!$AH$3:$AK$18,
                        MATCH($C$9,Hulpsheets!$AG$3:$AG$18,0),
                        MATCH($C$6,Hulpsheets!$AH$3:$AK$3,0)
                    ),
                    ""
                )
            )
        )
    )
)</f>
        <v/>
      </c>
      <c r="N29" s="397">
        <f t="shared" si="2"/>
        <v>0</v>
      </c>
      <c r="O29" s="77" t="str">
        <f t="shared" si="7"/>
        <v/>
      </c>
      <c r="P29" s="86" t="str">
        <f t="shared" si="8"/>
        <v/>
      </c>
      <c r="R29" s="404"/>
      <c r="S29" s="403" t="str">
        <f t="shared" si="9"/>
        <v/>
      </c>
      <c r="T29" s="130" t="str">
        <f t="shared" si="10"/>
        <v/>
      </c>
      <c r="U29" s="70"/>
      <c r="V29" s="404"/>
      <c r="W29" s="70"/>
      <c r="X29" s="404"/>
      <c r="Z29" s="407" t="str">
        <f t="shared" si="11"/>
        <v/>
      </c>
      <c r="AA29" s="130" t="str">
        <f t="shared" si="3"/>
        <v/>
      </c>
      <c r="AB29" s="407" t="str">
        <f t="shared" si="4"/>
        <v/>
      </c>
      <c r="AC29" s="130" t="str">
        <f t="shared" si="5"/>
        <v/>
      </c>
      <c r="AD29" s="461"/>
    </row>
    <row r="30" spans="1:30" ht="13.5" hidden="1" outlineLevel="1" thickBot="1" x14ac:dyDescent="0.25">
      <c r="A30" s="6"/>
      <c r="B30" s="98"/>
      <c r="C30" s="323" t="str">
        <f t="shared" si="0"/>
        <v/>
      </c>
      <c r="D30" s="20"/>
      <c r="E30" s="125"/>
      <c r="F30" s="34">
        <f>IFERROR(IF(C30="UNL",INDEX(Tabel_UNL,MATCH($E30,Hulpsheets!$P$3:$P$123,0),MATCH($D30,Hulpsheets!$P$3:$U$3,0)),IF(C30="NFU",INDEX(Tabel_NFU,MATCH($E30,Hulpsheets!$W$3:$W$99,0),MATCH($D30,Hulpsheets!$W$3:$AC$3,0)),IF(C30="Overig",0,0))),0)</f>
        <v>0</v>
      </c>
      <c r="G30" s="356"/>
      <c r="H30" s="128"/>
      <c r="I30" s="1">
        <f t="shared" si="6"/>
        <v>0</v>
      </c>
      <c r="J30" s="1">
        <f t="shared" si="12"/>
        <v>0</v>
      </c>
      <c r="K30" s="359"/>
      <c r="L30" s="429" t="s">
        <v>120</v>
      </c>
      <c r="M30" s="257" t="str">
        <f>IF(LEN($C$5)&lt;=1,
    "",
    IF(
        OR($C$5="Overige (zorg-)instellingen",$C$5="Onderneming"),
        IF(Basisgegevens!$C$5="Ja",
            IFERROR(
                INDEX(Hulpsheets!$AO$3:$AR$18,
                    MATCH($C$9,Hulpsheets!$AN$3:$AN$18,0),
                    MATCH($C$6,Hulpsheets!$AO$3:$AR$3,0)
                ),
                ""
            ),
            IFERROR(
                INDEX(Hulpsheets!$AH$3:$AK$18,
                    MATCH($C$9,Hulpsheets!$AG$3:$AG$18,0),
                    MATCH($C$6,Hulpsheets!$AH$3:$AK$3,0)
                ),
                ""
            )
        ),
        IF($L30="Niet-economische activiteit",
            100%,
            IF(Basisgegevens!$C$5="Ja",
                IFERROR(
                    INDEX(Hulpsheets!$AO$3:$AR$18,
                        MATCH($C$9,Hulpsheets!$AN$3:$AN$18,0),
                        MATCH($C$6,Hulpsheets!$AO$3:$AR$3,0)
                    ),
                    ""
                ),
                IFERROR(
                    INDEX(Hulpsheets!$AH$3:$AK$18,
                        MATCH($C$9,Hulpsheets!$AG$3:$AG$18,0),
                        MATCH($C$6,Hulpsheets!$AH$3:$AK$3,0)
                    ),
                    ""
                )
            )
        )
    )
)</f>
        <v/>
      </c>
      <c r="N30" s="397">
        <f t="shared" si="2"/>
        <v>0</v>
      </c>
      <c r="O30" s="77" t="str">
        <f t="shared" si="7"/>
        <v/>
      </c>
      <c r="P30" s="86" t="str">
        <f t="shared" si="8"/>
        <v/>
      </c>
      <c r="R30" s="404"/>
      <c r="S30" s="403" t="str">
        <f t="shared" si="9"/>
        <v/>
      </c>
      <c r="T30" s="130" t="str">
        <f t="shared" si="10"/>
        <v/>
      </c>
      <c r="U30" s="70"/>
      <c r="V30" s="404"/>
      <c r="W30" s="70"/>
      <c r="X30" s="404"/>
      <c r="Z30" s="407" t="str">
        <f t="shared" si="11"/>
        <v/>
      </c>
      <c r="AA30" s="130" t="str">
        <f t="shared" si="3"/>
        <v/>
      </c>
      <c r="AB30" s="407" t="str">
        <f t="shared" si="4"/>
        <v/>
      </c>
      <c r="AC30" s="130" t="str">
        <f t="shared" si="5"/>
        <v/>
      </c>
      <c r="AD30" s="461"/>
    </row>
    <row r="31" spans="1:30" ht="13.5" hidden="1" outlineLevel="1" thickBot="1" x14ac:dyDescent="0.25">
      <c r="A31" s="6"/>
      <c r="B31" s="98"/>
      <c r="C31" s="323" t="str">
        <f t="shared" si="0"/>
        <v/>
      </c>
      <c r="D31" s="20"/>
      <c r="E31" s="125"/>
      <c r="F31" s="34">
        <f>IFERROR(IF(C31="UNL",INDEX(Tabel_UNL,MATCH($E31,Hulpsheets!$P$3:$P$123,0),MATCH($D31,Hulpsheets!$P$3:$U$3,0)),IF(C31="NFU",INDEX(Tabel_NFU,MATCH($E31,Hulpsheets!$W$3:$W$99,0),MATCH($D31,Hulpsheets!$W$3:$AC$3,0)),IF(C31="Overig",0,0))),0)</f>
        <v>0</v>
      </c>
      <c r="G31" s="356"/>
      <c r="H31" s="128"/>
      <c r="I31" s="1">
        <f t="shared" si="6"/>
        <v>0</v>
      </c>
      <c r="J31" s="1">
        <f t="shared" si="12"/>
        <v>0</v>
      </c>
      <c r="K31" s="359"/>
      <c r="L31" s="429" t="s">
        <v>120</v>
      </c>
      <c r="M31" s="257" t="str">
        <f>IF(LEN($C$5)&lt;=1,
    "",
    IF(
        OR($C$5="Overige (zorg-)instellingen",$C$5="Onderneming"),
        IF(Basisgegevens!$C$5="Ja",
            IFERROR(
                INDEX(Hulpsheets!$AO$3:$AR$18,
                    MATCH($C$9,Hulpsheets!$AN$3:$AN$18,0),
                    MATCH($C$6,Hulpsheets!$AO$3:$AR$3,0)
                ),
                ""
            ),
            IFERROR(
                INDEX(Hulpsheets!$AH$3:$AK$18,
                    MATCH($C$9,Hulpsheets!$AG$3:$AG$18,0),
                    MATCH($C$6,Hulpsheets!$AH$3:$AK$3,0)
                ),
                ""
            )
        ),
        IF($L31="Niet-economische activiteit",
            100%,
            IF(Basisgegevens!$C$5="Ja",
                IFERROR(
                    INDEX(Hulpsheets!$AO$3:$AR$18,
                        MATCH($C$9,Hulpsheets!$AN$3:$AN$18,0),
                        MATCH($C$6,Hulpsheets!$AO$3:$AR$3,0)
                    ),
                    ""
                ),
                IFERROR(
                    INDEX(Hulpsheets!$AH$3:$AK$18,
                        MATCH($C$9,Hulpsheets!$AG$3:$AG$18,0),
                        MATCH($C$6,Hulpsheets!$AH$3:$AK$3,0)
                    ),
                    ""
                )
            )
        )
    )
)</f>
        <v/>
      </c>
      <c r="N31" s="397">
        <f t="shared" si="2"/>
        <v>0</v>
      </c>
      <c r="O31" s="77" t="str">
        <f t="shared" si="7"/>
        <v/>
      </c>
      <c r="P31" s="86" t="str">
        <f t="shared" si="8"/>
        <v/>
      </c>
      <c r="R31" s="404"/>
      <c r="S31" s="403" t="str">
        <f t="shared" si="9"/>
        <v/>
      </c>
      <c r="T31" s="130" t="str">
        <f t="shared" si="10"/>
        <v/>
      </c>
      <c r="U31" s="70"/>
      <c r="V31" s="404"/>
      <c r="W31" s="70"/>
      <c r="X31" s="404"/>
      <c r="Z31" s="407" t="str">
        <f t="shared" si="11"/>
        <v/>
      </c>
      <c r="AA31" s="130" t="str">
        <f t="shared" si="3"/>
        <v/>
      </c>
      <c r="AB31" s="407" t="str">
        <f t="shared" si="4"/>
        <v/>
      </c>
      <c r="AC31" s="130" t="str">
        <f t="shared" si="5"/>
        <v/>
      </c>
      <c r="AD31" s="461"/>
    </row>
    <row r="32" spans="1:30" ht="13.5" hidden="1" outlineLevel="1" thickBot="1" x14ac:dyDescent="0.25">
      <c r="A32" s="6"/>
      <c r="B32" s="98"/>
      <c r="C32" s="323" t="str">
        <f t="shared" si="0"/>
        <v/>
      </c>
      <c r="D32" s="20"/>
      <c r="E32" s="125"/>
      <c r="F32" s="34">
        <f>IFERROR(IF(C32="UNL",INDEX(Tabel_UNL,MATCH($E32,Hulpsheets!$P$3:$P$123,0),MATCH($D32,Hulpsheets!$P$3:$U$3,0)),IF(C32="NFU",INDEX(Tabel_NFU,MATCH($E32,Hulpsheets!$W$3:$W$99,0),MATCH($D32,Hulpsheets!$W$3:$AC$3,0)),IF(C32="Overig",0,0))),0)</f>
        <v>0</v>
      </c>
      <c r="G32" s="356"/>
      <c r="H32" s="128"/>
      <c r="I32" s="1">
        <f t="shared" si="6"/>
        <v>0</v>
      </c>
      <c r="J32" s="1">
        <f t="shared" si="12"/>
        <v>0</v>
      </c>
      <c r="K32" s="359"/>
      <c r="L32" s="429" t="s">
        <v>120</v>
      </c>
      <c r="M32" s="257" t="str">
        <f>IF(LEN($C$5)&lt;=1,
    "",
    IF(
        OR($C$5="Overige (zorg-)instellingen",$C$5="Onderneming"),
        IF(Basisgegevens!$C$5="Ja",
            IFERROR(
                INDEX(Hulpsheets!$AO$3:$AR$18,
                    MATCH($C$9,Hulpsheets!$AN$3:$AN$18,0),
                    MATCH($C$6,Hulpsheets!$AO$3:$AR$3,0)
                ),
                ""
            ),
            IFERROR(
                INDEX(Hulpsheets!$AH$3:$AK$18,
                    MATCH($C$9,Hulpsheets!$AG$3:$AG$18,0),
                    MATCH($C$6,Hulpsheets!$AH$3:$AK$3,0)
                ),
                ""
            )
        ),
        IF($L32="Niet-economische activiteit",
            100%,
            IF(Basisgegevens!$C$5="Ja",
                IFERROR(
                    INDEX(Hulpsheets!$AO$3:$AR$18,
                        MATCH($C$9,Hulpsheets!$AN$3:$AN$18,0),
                        MATCH($C$6,Hulpsheets!$AO$3:$AR$3,0)
                    ),
                    ""
                ),
                IFERROR(
                    INDEX(Hulpsheets!$AH$3:$AK$18,
                        MATCH($C$9,Hulpsheets!$AG$3:$AG$18,0),
                        MATCH($C$6,Hulpsheets!$AH$3:$AK$3,0)
                    ),
                    ""
                )
            )
        )
    )
)</f>
        <v/>
      </c>
      <c r="N32" s="397">
        <f t="shared" si="2"/>
        <v>0</v>
      </c>
      <c r="O32" s="77" t="str">
        <f t="shared" si="7"/>
        <v/>
      </c>
      <c r="P32" s="86" t="str">
        <f t="shared" si="8"/>
        <v/>
      </c>
      <c r="R32" s="404"/>
      <c r="S32" s="403" t="str">
        <f t="shared" si="9"/>
        <v/>
      </c>
      <c r="T32" s="130" t="str">
        <f t="shared" si="10"/>
        <v/>
      </c>
      <c r="U32" s="70"/>
      <c r="V32" s="404"/>
      <c r="W32" s="70"/>
      <c r="X32" s="404"/>
      <c r="Z32" s="407" t="str">
        <f t="shared" si="11"/>
        <v/>
      </c>
      <c r="AA32" s="130" t="str">
        <f t="shared" si="3"/>
        <v/>
      </c>
      <c r="AB32" s="407" t="str">
        <f t="shared" si="4"/>
        <v/>
      </c>
      <c r="AC32" s="130" t="str">
        <f t="shared" si="5"/>
        <v/>
      </c>
      <c r="AD32" s="461"/>
    </row>
    <row r="33" spans="1:30" ht="13.5" hidden="1" outlineLevel="1" thickBot="1" x14ac:dyDescent="0.25">
      <c r="A33" s="6"/>
      <c r="B33" s="98"/>
      <c r="C33" s="323" t="str">
        <f t="shared" si="0"/>
        <v/>
      </c>
      <c r="D33" s="20"/>
      <c r="E33" s="125"/>
      <c r="F33" s="34">
        <f>IFERROR(IF(C33="UNL",INDEX(Tabel_UNL,MATCH($E33,Hulpsheets!$P$3:$P$123,0),MATCH($D33,Hulpsheets!$P$3:$U$3,0)),IF(C33="NFU",INDEX(Tabel_NFU,MATCH($E33,Hulpsheets!$W$3:$W$99,0),MATCH($D33,Hulpsheets!$W$3:$AC$3,0)),IF(C33="Overig",0,0))),0)</f>
        <v>0</v>
      </c>
      <c r="G33" s="356"/>
      <c r="H33" s="128"/>
      <c r="I33" s="1">
        <f t="shared" si="6"/>
        <v>0</v>
      </c>
      <c r="J33" s="1">
        <f t="shared" si="12"/>
        <v>0</v>
      </c>
      <c r="K33" s="359"/>
      <c r="L33" s="429" t="s">
        <v>120</v>
      </c>
      <c r="M33" s="257" t="str">
        <f>IF(LEN($C$5)&lt;=1,
    "",
    IF(
        OR($C$5="Overige (zorg-)instellingen",$C$5="Onderneming"),
        IF(Basisgegevens!$C$5="Ja",
            IFERROR(
                INDEX(Hulpsheets!$AO$3:$AR$18,
                    MATCH($C$9,Hulpsheets!$AN$3:$AN$18,0),
                    MATCH($C$6,Hulpsheets!$AO$3:$AR$3,0)
                ),
                ""
            ),
            IFERROR(
                INDEX(Hulpsheets!$AH$3:$AK$18,
                    MATCH($C$9,Hulpsheets!$AG$3:$AG$18,0),
                    MATCH($C$6,Hulpsheets!$AH$3:$AK$3,0)
                ),
                ""
            )
        ),
        IF($L33="Niet-economische activiteit",
            100%,
            IF(Basisgegevens!$C$5="Ja",
                IFERROR(
                    INDEX(Hulpsheets!$AO$3:$AR$18,
                        MATCH($C$9,Hulpsheets!$AN$3:$AN$18,0),
                        MATCH($C$6,Hulpsheets!$AO$3:$AR$3,0)
                    ),
                    ""
                ),
                IFERROR(
                    INDEX(Hulpsheets!$AH$3:$AK$18,
                        MATCH($C$9,Hulpsheets!$AG$3:$AG$18,0),
                        MATCH($C$6,Hulpsheets!$AH$3:$AK$3,0)
                    ),
                    ""
                )
            )
        )
    )
)</f>
        <v/>
      </c>
      <c r="N33" s="397">
        <f t="shared" si="2"/>
        <v>0</v>
      </c>
      <c r="O33" s="77" t="str">
        <f t="shared" si="7"/>
        <v/>
      </c>
      <c r="P33" s="86" t="str">
        <f t="shared" si="8"/>
        <v/>
      </c>
      <c r="R33" s="404"/>
      <c r="S33" s="403" t="str">
        <f t="shared" si="9"/>
        <v/>
      </c>
      <c r="T33" s="130" t="str">
        <f t="shared" si="10"/>
        <v/>
      </c>
      <c r="U33" s="70"/>
      <c r="V33" s="404"/>
      <c r="W33" s="70"/>
      <c r="X33" s="404"/>
      <c r="Z33" s="407" t="str">
        <f t="shared" si="11"/>
        <v/>
      </c>
      <c r="AA33" s="130" t="str">
        <f t="shared" si="3"/>
        <v/>
      </c>
      <c r="AB33" s="407" t="str">
        <f t="shared" si="4"/>
        <v/>
      </c>
      <c r="AC33" s="130" t="str">
        <f t="shared" si="5"/>
        <v/>
      </c>
      <c r="AD33" s="461"/>
    </row>
    <row r="34" spans="1:30" ht="13.5" hidden="1" outlineLevel="1" thickBot="1" x14ac:dyDescent="0.25">
      <c r="A34" s="6"/>
      <c r="B34" s="98"/>
      <c r="C34" s="323" t="str">
        <f t="shared" si="0"/>
        <v/>
      </c>
      <c r="D34" s="20"/>
      <c r="E34" s="125"/>
      <c r="F34" s="34">
        <f>IFERROR(IF(C34="UNL",INDEX(Tabel_UNL,MATCH($E34,Hulpsheets!$P$3:$P$123,0),MATCH($D34,Hulpsheets!$P$3:$U$3,0)),IF(C34="NFU",INDEX(Tabel_NFU,MATCH($E34,Hulpsheets!$W$3:$W$99,0),MATCH($D34,Hulpsheets!$W$3:$AC$3,0)),IF(C34="Overig",0,0))),0)</f>
        <v>0</v>
      </c>
      <c r="G34" s="356"/>
      <c r="H34" s="128"/>
      <c r="I34" s="1">
        <f t="shared" si="6"/>
        <v>0</v>
      </c>
      <c r="J34" s="1">
        <f t="shared" si="12"/>
        <v>0</v>
      </c>
      <c r="K34" s="359"/>
      <c r="L34" s="429" t="s">
        <v>120</v>
      </c>
      <c r="M34" s="257" t="str">
        <f>IF(LEN($C$5)&lt;=1,
    "",
    IF(
        OR($C$5="Overige (zorg-)instellingen",$C$5="Onderneming"),
        IF(Basisgegevens!$C$5="Ja",
            IFERROR(
                INDEX(Hulpsheets!$AO$3:$AR$18,
                    MATCH($C$9,Hulpsheets!$AN$3:$AN$18,0),
                    MATCH($C$6,Hulpsheets!$AO$3:$AR$3,0)
                ),
                ""
            ),
            IFERROR(
                INDEX(Hulpsheets!$AH$3:$AK$18,
                    MATCH($C$9,Hulpsheets!$AG$3:$AG$18,0),
                    MATCH($C$6,Hulpsheets!$AH$3:$AK$3,0)
                ),
                ""
            )
        ),
        IF($L34="Niet-economische activiteit",
            100%,
            IF(Basisgegevens!$C$5="Ja",
                IFERROR(
                    INDEX(Hulpsheets!$AO$3:$AR$18,
                        MATCH($C$9,Hulpsheets!$AN$3:$AN$18,0),
                        MATCH($C$6,Hulpsheets!$AO$3:$AR$3,0)
                    ),
                    ""
                ),
                IFERROR(
                    INDEX(Hulpsheets!$AH$3:$AK$18,
                        MATCH($C$9,Hulpsheets!$AG$3:$AG$18,0),
                        MATCH($C$6,Hulpsheets!$AH$3:$AK$3,0)
                    ),
                    ""
                )
            )
        )
    )
)</f>
        <v/>
      </c>
      <c r="N34" s="397">
        <f t="shared" si="2"/>
        <v>0</v>
      </c>
      <c r="O34" s="77" t="str">
        <f t="shared" si="7"/>
        <v/>
      </c>
      <c r="P34" s="86" t="str">
        <f t="shared" si="8"/>
        <v/>
      </c>
      <c r="R34" s="404"/>
      <c r="S34" s="403" t="str">
        <f t="shared" si="9"/>
        <v/>
      </c>
      <c r="T34" s="130" t="str">
        <f t="shared" si="10"/>
        <v/>
      </c>
      <c r="U34" s="70"/>
      <c r="V34" s="404"/>
      <c r="W34" s="70"/>
      <c r="X34" s="404"/>
      <c r="Z34" s="407" t="str">
        <f t="shared" si="11"/>
        <v/>
      </c>
      <c r="AA34" s="130" t="str">
        <f t="shared" si="3"/>
        <v/>
      </c>
      <c r="AB34" s="407" t="str">
        <f t="shared" si="4"/>
        <v/>
      </c>
      <c r="AC34" s="130" t="str">
        <f t="shared" si="5"/>
        <v/>
      </c>
      <c r="AD34" s="461"/>
    </row>
    <row r="35" spans="1:30" ht="13.5" hidden="1" outlineLevel="1" thickBot="1" x14ac:dyDescent="0.25">
      <c r="A35" s="6"/>
      <c r="B35" s="98"/>
      <c r="C35" s="323" t="str">
        <f t="shared" si="0"/>
        <v/>
      </c>
      <c r="D35" s="20"/>
      <c r="E35" s="125"/>
      <c r="F35" s="34">
        <f>IFERROR(IF(C35="UNL",INDEX(Tabel_UNL,MATCH($E35,Hulpsheets!$P$3:$P$123,0),MATCH($D35,Hulpsheets!$P$3:$U$3,0)),IF(C35="NFU",INDEX(Tabel_NFU,MATCH($E35,Hulpsheets!$W$3:$W$99,0),MATCH($D35,Hulpsheets!$W$3:$AC$3,0)),IF(C35="Overig",0,0))),0)</f>
        <v>0</v>
      </c>
      <c r="G35" s="356"/>
      <c r="H35" s="128"/>
      <c r="I35" s="1">
        <f t="shared" si="6"/>
        <v>0</v>
      </c>
      <c r="J35" s="1">
        <f t="shared" si="12"/>
        <v>0</v>
      </c>
      <c r="K35" s="359"/>
      <c r="L35" s="429" t="s">
        <v>120</v>
      </c>
      <c r="M35" s="257" t="str">
        <f>IF(LEN($C$5)&lt;=1,
    "",
    IF(
        OR($C$5="Overige (zorg-)instellingen",$C$5="Onderneming"),
        IF(Basisgegevens!$C$5="Ja",
            IFERROR(
                INDEX(Hulpsheets!$AO$3:$AR$18,
                    MATCH($C$9,Hulpsheets!$AN$3:$AN$18,0),
                    MATCH($C$6,Hulpsheets!$AO$3:$AR$3,0)
                ),
                ""
            ),
            IFERROR(
                INDEX(Hulpsheets!$AH$3:$AK$18,
                    MATCH($C$9,Hulpsheets!$AG$3:$AG$18,0),
                    MATCH($C$6,Hulpsheets!$AH$3:$AK$3,0)
                ),
                ""
            )
        ),
        IF($L35="Niet-economische activiteit",
            100%,
            IF(Basisgegevens!$C$5="Ja",
                IFERROR(
                    INDEX(Hulpsheets!$AO$3:$AR$18,
                        MATCH($C$9,Hulpsheets!$AN$3:$AN$18,0),
                        MATCH($C$6,Hulpsheets!$AO$3:$AR$3,0)
                    ),
                    ""
                ),
                IFERROR(
                    INDEX(Hulpsheets!$AH$3:$AK$18,
                        MATCH($C$9,Hulpsheets!$AG$3:$AG$18,0),
                        MATCH($C$6,Hulpsheets!$AH$3:$AK$3,0)
                    ),
                    ""
                )
            )
        )
    )
)</f>
        <v/>
      </c>
      <c r="N35" s="397">
        <f t="shared" si="2"/>
        <v>0</v>
      </c>
      <c r="O35" s="77" t="str">
        <f t="shared" si="7"/>
        <v/>
      </c>
      <c r="P35" s="86" t="str">
        <f t="shared" si="8"/>
        <v/>
      </c>
      <c r="R35" s="404"/>
      <c r="S35" s="403" t="str">
        <f t="shared" si="9"/>
        <v/>
      </c>
      <c r="T35" s="130" t="str">
        <f t="shared" si="10"/>
        <v/>
      </c>
      <c r="U35" s="70"/>
      <c r="V35" s="404"/>
      <c r="W35" s="70"/>
      <c r="X35" s="404"/>
      <c r="Z35" s="407" t="str">
        <f t="shared" si="11"/>
        <v/>
      </c>
      <c r="AA35" s="130" t="str">
        <f t="shared" si="3"/>
        <v/>
      </c>
      <c r="AB35" s="407" t="str">
        <f t="shared" si="4"/>
        <v/>
      </c>
      <c r="AC35" s="130" t="str">
        <f t="shared" si="5"/>
        <v/>
      </c>
      <c r="AD35" s="461"/>
    </row>
    <row r="36" spans="1:30" ht="13.5" hidden="1" outlineLevel="1" thickBot="1" x14ac:dyDescent="0.25">
      <c r="A36" s="6"/>
      <c r="B36" s="98"/>
      <c r="C36" s="323" t="str">
        <f t="shared" si="0"/>
        <v/>
      </c>
      <c r="D36" s="20"/>
      <c r="E36" s="125"/>
      <c r="F36" s="34">
        <f>IFERROR(IF(C36="UNL",INDEX(Tabel_UNL,MATCH($E36,Hulpsheets!$P$3:$P$123,0),MATCH($D36,Hulpsheets!$P$3:$U$3,0)),IF(C36="NFU",INDEX(Tabel_NFU,MATCH($E36,Hulpsheets!$W$3:$W$99,0),MATCH($D36,Hulpsheets!$W$3:$AC$3,0)),IF(C36="Overig",0,0))),0)</f>
        <v>0</v>
      </c>
      <c r="G36" s="356"/>
      <c r="H36" s="128"/>
      <c r="I36" s="1">
        <f t="shared" si="6"/>
        <v>0</v>
      </c>
      <c r="J36" s="1">
        <f t="shared" si="12"/>
        <v>0</v>
      </c>
      <c r="K36" s="359"/>
      <c r="L36" s="429" t="s">
        <v>120</v>
      </c>
      <c r="M36" s="257" t="str">
        <f>IF(LEN($C$5)&lt;=1,
    "",
    IF(
        OR($C$5="Overige (zorg-)instellingen",$C$5="Onderneming"),
        IF(Basisgegevens!$C$5="Ja",
            IFERROR(
                INDEX(Hulpsheets!$AO$3:$AR$18,
                    MATCH($C$9,Hulpsheets!$AN$3:$AN$18,0),
                    MATCH($C$6,Hulpsheets!$AO$3:$AR$3,0)
                ),
                ""
            ),
            IFERROR(
                INDEX(Hulpsheets!$AH$3:$AK$18,
                    MATCH($C$9,Hulpsheets!$AG$3:$AG$18,0),
                    MATCH($C$6,Hulpsheets!$AH$3:$AK$3,0)
                ),
                ""
            )
        ),
        IF($L36="Niet-economische activiteit",
            100%,
            IF(Basisgegevens!$C$5="Ja",
                IFERROR(
                    INDEX(Hulpsheets!$AO$3:$AR$18,
                        MATCH($C$9,Hulpsheets!$AN$3:$AN$18,0),
                        MATCH($C$6,Hulpsheets!$AO$3:$AR$3,0)
                    ),
                    ""
                ),
                IFERROR(
                    INDEX(Hulpsheets!$AH$3:$AK$18,
                        MATCH($C$9,Hulpsheets!$AG$3:$AG$18,0),
                        MATCH($C$6,Hulpsheets!$AH$3:$AK$3,0)
                    ),
                    ""
                )
            )
        )
    )
)</f>
        <v/>
      </c>
      <c r="N36" s="397">
        <f t="shared" si="2"/>
        <v>0</v>
      </c>
      <c r="O36" s="77" t="str">
        <f t="shared" si="7"/>
        <v/>
      </c>
      <c r="P36" s="86" t="str">
        <f t="shared" si="8"/>
        <v/>
      </c>
      <c r="R36" s="404"/>
      <c r="S36" s="403" t="str">
        <f t="shared" si="9"/>
        <v/>
      </c>
      <c r="T36" s="130" t="str">
        <f t="shared" si="10"/>
        <v/>
      </c>
      <c r="U36" s="70"/>
      <c r="V36" s="404"/>
      <c r="W36" s="70"/>
      <c r="X36" s="404"/>
      <c r="Z36" s="407" t="str">
        <f t="shared" si="11"/>
        <v/>
      </c>
      <c r="AA36" s="130" t="str">
        <f t="shared" si="3"/>
        <v/>
      </c>
      <c r="AB36" s="407" t="str">
        <f t="shared" si="4"/>
        <v/>
      </c>
      <c r="AC36" s="130" t="str">
        <f t="shared" si="5"/>
        <v/>
      </c>
      <c r="AD36" s="461"/>
    </row>
    <row r="37" spans="1:30" ht="13.5" hidden="1" outlineLevel="1" thickBot="1" x14ac:dyDescent="0.25">
      <c r="A37" s="6"/>
      <c r="B37" s="99"/>
      <c r="C37" s="376" t="str">
        <f t="shared" si="0"/>
        <v/>
      </c>
      <c r="D37" s="35"/>
      <c r="E37" s="126"/>
      <c r="F37" s="385">
        <f>IFERROR(IF(C37="UNL",INDEX(Tabel_UNL,MATCH($E37,Hulpsheets!$P$3:$P$123,0),MATCH($D37,Hulpsheets!$P$3:$U$3,0)),IF(C37="NFU",INDEX(Tabel_NFU,MATCH($E37,Hulpsheets!$W$3:$W$99,0),MATCH($D37,Hulpsheets!$W$3:$AC$3,0)),IF(C37="Overig",0,0))),0)</f>
        <v>0</v>
      </c>
      <c r="G37" s="357"/>
      <c r="H37" s="129"/>
      <c r="I37" s="79">
        <f t="shared" si="6"/>
        <v>0</v>
      </c>
      <c r="J37" s="79">
        <f t="shared" si="12"/>
        <v>0</v>
      </c>
      <c r="K37" s="360"/>
      <c r="L37" s="428" t="s">
        <v>120</v>
      </c>
      <c r="M37" s="427" t="str">
        <f>IF(LEN($C$5)&lt;=1,
    "",
    IF(
        OR($C$5="Overige (zorg-)instellingen",$C$5="Onderneming"),
        IF(Basisgegevens!$C$5="Ja",
            IFERROR(
                INDEX(Hulpsheets!$AO$3:$AR$18,
                    MATCH($C$9,Hulpsheets!$AN$3:$AN$18,0),
                    MATCH($C$6,Hulpsheets!$AO$3:$AR$3,0)
                ),
                ""
            ),
            IFERROR(
                INDEX(Hulpsheets!$AH$3:$AK$18,
                    MATCH($C$9,Hulpsheets!$AG$3:$AG$18,0),
                    MATCH($C$6,Hulpsheets!$AH$3:$AK$3,0)
                ),
                ""
            )
        ),
        IF($L37="Niet-economische activiteit",
            100%,
            IF(Basisgegevens!$C$5="Ja",
                IFERROR(
                    INDEX(Hulpsheets!$AO$3:$AR$18,
                        MATCH($C$9,Hulpsheets!$AN$3:$AN$18,0),
                        MATCH($C$6,Hulpsheets!$AO$3:$AR$3,0)
                    ),
                    ""
                ),
                IFERROR(
                    INDEX(Hulpsheets!$AH$3:$AK$18,
                        MATCH($C$9,Hulpsheets!$AG$3:$AG$18,0),
                        MATCH($C$6,Hulpsheets!$AH$3:$AK$3,0)
                    ),
                    ""
                )
            )
        )
    )
)</f>
        <v/>
      </c>
      <c r="N37" s="397">
        <f t="shared" si="2"/>
        <v>0</v>
      </c>
      <c r="O37" s="87" t="str">
        <f t="shared" si="7"/>
        <v/>
      </c>
      <c r="P37" s="88" t="str">
        <f t="shared" si="8"/>
        <v/>
      </c>
      <c r="R37" s="405"/>
      <c r="S37" s="403" t="str">
        <f t="shared" si="9"/>
        <v/>
      </c>
      <c r="T37" s="365" t="str">
        <f>IFERROR(R37-S37,"")</f>
        <v/>
      </c>
      <c r="U37" s="70"/>
      <c r="V37" s="411"/>
      <c r="W37" s="70"/>
      <c r="X37" s="411"/>
      <c r="Z37" s="407" t="str">
        <f t="shared" si="11"/>
        <v/>
      </c>
      <c r="AA37" s="365" t="str">
        <f t="shared" si="3"/>
        <v/>
      </c>
      <c r="AB37" s="407" t="str">
        <f t="shared" si="4"/>
        <v/>
      </c>
      <c r="AC37" s="365" t="str">
        <f t="shared" si="5"/>
        <v/>
      </c>
      <c r="AD37" s="461"/>
    </row>
    <row r="38" spans="1:30" ht="13.5" collapsed="1" thickBot="1" x14ac:dyDescent="0.25">
      <c r="A38" s="97"/>
      <c r="B38" s="9"/>
      <c r="C38" s="97"/>
      <c r="D38" s="97"/>
      <c r="E38" s="230" t="str">
        <f>"* Let op: aantal maanden is maximaal "&amp;C7</f>
        <v xml:space="preserve">* Let op: aantal maanden is maximaal </v>
      </c>
      <c r="F38" s="97"/>
      <c r="G38" s="97"/>
      <c r="H38" s="97"/>
      <c r="L38" s="418" t="s">
        <v>102</v>
      </c>
      <c r="M38" s="78"/>
      <c r="N38" s="101">
        <f>SUM(N13:N37)</f>
        <v>0</v>
      </c>
      <c r="O38" s="101">
        <f>SUM(O13:O37)</f>
        <v>0</v>
      </c>
      <c r="P38" s="101">
        <f>SUM(P13:P37)</f>
        <v>0</v>
      </c>
      <c r="R38" s="366">
        <f>SUM(R13:R37)</f>
        <v>0</v>
      </c>
      <c r="S38" s="366">
        <f>SUM(S13:S37)</f>
        <v>0</v>
      </c>
      <c r="T38" s="366">
        <f>SUM(T13:T37)</f>
        <v>0</v>
      </c>
      <c r="U38" s="70"/>
      <c r="V38" s="364">
        <f>SUM(V13:V37)</f>
        <v>0</v>
      </c>
      <c r="W38" s="70"/>
      <c r="X38" s="364">
        <f>SUM(X13:X37)</f>
        <v>0</v>
      </c>
      <c r="Z38" s="410">
        <f>SUM(Z13:Z37)</f>
        <v>0</v>
      </c>
      <c r="AA38" s="364">
        <f>SUM(AA13:AA37)</f>
        <v>0</v>
      </c>
      <c r="AB38" s="410">
        <f>SUM(AB13:AB37)</f>
        <v>0</v>
      </c>
      <c r="AC38" s="364">
        <f>SUM(AC13:AC37)</f>
        <v>0</v>
      </c>
      <c r="AD38" s="462"/>
    </row>
    <row r="39" spans="1:30" ht="16.5" customHeight="1" thickBot="1" x14ac:dyDescent="0.25">
      <c r="B39" s="5" t="s">
        <v>103</v>
      </c>
      <c r="C39" s="7"/>
      <c r="D39" s="7"/>
      <c r="E39" s="6"/>
      <c r="F39" s="6"/>
      <c r="G39" s="6"/>
      <c r="H39" s="6"/>
      <c r="Q39" s="97"/>
      <c r="R39" s="97"/>
      <c r="S39" s="97"/>
      <c r="T39" s="97"/>
      <c r="U39" s="97"/>
      <c r="V39" s="97"/>
      <c r="W39" s="97"/>
      <c r="X39" s="97"/>
      <c r="Z39" s="97"/>
      <c r="AA39" s="97"/>
      <c r="AB39" s="97"/>
      <c r="AC39" s="97"/>
      <c r="AD39" s="97"/>
    </row>
    <row r="40" spans="1:30" ht="16.5" customHeight="1" thickBot="1" x14ac:dyDescent="0.25">
      <c r="B40" s="8" t="s">
        <v>104</v>
      </c>
      <c r="C40" s="7"/>
      <c r="D40" s="7"/>
      <c r="F40" s="6"/>
      <c r="G40" s="6"/>
      <c r="H40" s="6"/>
      <c r="Q40" s="97"/>
      <c r="R40" s="406" t="s">
        <v>87</v>
      </c>
      <c r="S40" s="401"/>
      <c r="T40" s="402"/>
      <c r="U40" s="6"/>
      <c r="V40" s="498" t="s">
        <v>61</v>
      </c>
      <c r="W40" s="6"/>
      <c r="X40" s="498" t="s">
        <v>62</v>
      </c>
      <c r="Z40" s="412"/>
      <c r="AA40" s="413"/>
      <c r="AB40" s="412"/>
      <c r="AC40" s="413"/>
      <c r="AD40" s="463"/>
    </row>
    <row r="41" spans="1:30" ht="13.5" thickBot="1" x14ac:dyDescent="0.25">
      <c r="A41" s="39"/>
      <c r="B41" s="39"/>
      <c r="C41" s="39"/>
      <c r="D41" s="39"/>
      <c r="F41" s="39"/>
      <c r="G41" s="39"/>
      <c r="H41" s="39"/>
      <c r="I41" s="39"/>
      <c r="J41" s="39"/>
      <c r="K41" s="39"/>
      <c r="L41" s="39"/>
      <c r="M41" s="258"/>
      <c r="N41" s="39"/>
      <c r="O41" s="39"/>
      <c r="P41" s="97"/>
      <c r="Q41" s="97"/>
      <c r="R41" s="6"/>
      <c r="S41" s="6"/>
      <c r="T41" s="6"/>
      <c r="U41" s="6"/>
      <c r="V41" s="499"/>
      <c r="W41" s="6"/>
      <c r="X41" s="499"/>
      <c r="Z41" s="6"/>
      <c r="AA41" s="6"/>
      <c r="AB41" s="6"/>
      <c r="AC41" s="97"/>
      <c r="AD41" s="97"/>
    </row>
    <row r="42" spans="1:30" ht="21" customHeight="1" thickBot="1" x14ac:dyDescent="0.25">
      <c r="A42" s="121"/>
      <c r="B42" s="521" t="s">
        <v>88</v>
      </c>
      <c r="C42" s="522"/>
      <c r="D42" s="522"/>
      <c r="E42" s="522"/>
      <c r="F42" s="522"/>
      <c r="G42" s="522"/>
      <c r="H42" s="522"/>
      <c r="I42" s="523"/>
      <c r="J42" s="236" t="s">
        <v>105</v>
      </c>
      <c r="K42" s="236" t="s">
        <v>106</v>
      </c>
      <c r="L42" s="236" t="s">
        <v>235</v>
      </c>
      <c r="M42" s="235" t="s">
        <v>94</v>
      </c>
      <c r="N42" s="143" t="s">
        <v>66</v>
      </c>
      <c r="O42" s="142" t="s">
        <v>95</v>
      </c>
      <c r="P42" s="122" t="s">
        <v>96</v>
      </c>
      <c r="Q42" s="120"/>
      <c r="R42" s="239" t="s">
        <v>68</v>
      </c>
      <c r="S42" s="93" t="s">
        <v>97</v>
      </c>
      <c r="T42" s="238" t="s">
        <v>70</v>
      </c>
      <c r="U42" s="119"/>
      <c r="V42" s="239" t="s">
        <v>68</v>
      </c>
      <c r="W42" s="414"/>
      <c r="X42" s="239" t="s">
        <v>68</v>
      </c>
      <c r="Y42" s="120"/>
      <c r="Z42" s="238" t="s">
        <v>97</v>
      </c>
      <c r="AA42" s="238" t="s">
        <v>70</v>
      </c>
      <c r="AB42" s="238" t="s">
        <v>97</v>
      </c>
      <c r="AC42" s="238" t="s">
        <v>70</v>
      </c>
      <c r="AD42" s="118"/>
    </row>
    <row r="43" spans="1:30" ht="14.25" customHeight="1" x14ac:dyDescent="0.2">
      <c r="A43" s="6"/>
      <c r="B43" s="524"/>
      <c r="C43" s="525"/>
      <c r="D43" s="525"/>
      <c r="E43" s="525"/>
      <c r="F43" s="525"/>
      <c r="G43" s="525"/>
      <c r="H43" s="525"/>
      <c r="I43" s="526"/>
      <c r="J43" s="138"/>
      <c r="K43" s="292"/>
      <c r="L43" s="429" t="s">
        <v>120</v>
      </c>
      <c r="M43" s="257" t="str">
        <f>IF(LEN($C$5)&lt;=1,
    "",
    IF(
        OR($C$5="Overige (zorg-)instellingen",$C$5="Onderneming"),
        IF(Basisgegevens!$C$5="Ja",
            IFERROR(
                INDEX(Hulpsheets!$AO$3:$AR$18,
                    MATCH($C$9,Hulpsheets!$AN$3:$AN$18,0),
                    MATCH($C$6,Hulpsheets!$AO$3:$AR$3,0)
                ),
                ""
            ),
            IFERROR(
                INDEX(Hulpsheets!$AH$3:$AK$18,
                    MATCH($C$9,Hulpsheets!$AG$3:$AG$18,0),
                    MATCH($C$6,Hulpsheets!$AH$3:$AK$3,0)
                ),
                ""
            )
        ),
        IF($L43="Niet-economische activiteit",
            100%,
            IF(Basisgegevens!$C$5="Ja",
                IFERROR(
                    INDEX(Hulpsheets!$AO$3:$AR$18,
                        MATCH($C$9,Hulpsheets!$AN$3:$AN$18,0),
                        MATCH($C$6,Hulpsheets!$AO$3:$AR$3,0)
                    ),
                    ""
                ),
                IFERROR(
                    INDEX(Hulpsheets!$AH$3:$AK$18,
                        MATCH($C$9,Hulpsheets!$AG$3:$AG$18,0),
                        MATCH($C$6,Hulpsheets!$AH$3:$AK$3,0)
                    ),
                    ""
                )
            )
        )
    )
)</f>
        <v/>
      </c>
      <c r="N43" s="397">
        <f t="shared" ref="N43:N67" si="13">IFERROR(J43*K43,"")</f>
        <v>0</v>
      </c>
      <c r="O43" s="82" t="str">
        <f>IFERROR(N43*M43,"")</f>
        <v/>
      </c>
      <c r="P43" s="81" t="str">
        <f>IFERROR(N43-O43,"")</f>
        <v/>
      </c>
      <c r="R43" s="404"/>
      <c r="S43" s="403" t="str">
        <f>IFERROR($R43*(1-$M43),"")</f>
        <v/>
      </c>
      <c r="T43" s="130" t="str">
        <f>IFERROR(R43-S43,"")</f>
        <v/>
      </c>
      <c r="U43" s="80"/>
      <c r="V43" s="404"/>
      <c r="W43" s="70"/>
      <c r="X43" s="404"/>
      <c r="Z43" s="407" t="str">
        <f>IFERROR($V43*(1-$M43),"")</f>
        <v/>
      </c>
      <c r="AA43" s="130" t="str">
        <f t="shared" ref="AA43:AA67" si="14">IFERROR(V43-Z43,"")</f>
        <v/>
      </c>
      <c r="AB43" s="407" t="str">
        <f t="shared" ref="AB43:AB67" si="15">IFERROR($X43*(1-$M43),"")</f>
        <v/>
      </c>
      <c r="AC43" s="130" t="str">
        <f t="shared" ref="AC43:AC67" si="16">IFERROR(X43-AB43,"")</f>
        <v/>
      </c>
      <c r="AD43" s="461"/>
    </row>
    <row r="44" spans="1:30" x14ac:dyDescent="0.2">
      <c r="A44" s="6"/>
      <c r="B44" s="500"/>
      <c r="C44" s="501"/>
      <c r="D44" s="501"/>
      <c r="E44" s="501"/>
      <c r="F44" s="501"/>
      <c r="G44" s="501"/>
      <c r="H44" s="501"/>
      <c r="I44" s="502"/>
      <c r="J44" s="139"/>
      <c r="K44" s="254"/>
      <c r="L44" s="429" t="s">
        <v>120</v>
      </c>
      <c r="M44" s="257" t="str">
        <f>IF(LEN($C$5)&lt;=1,
    "",
    IF(
        OR($C$5="Overige (zorg-)instellingen",$C$5="Onderneming"),
        IF(Basisgegevens!$C$5="Ja",
            IFERROR(
                INDEX(Hulpsheets!$AO$3:$AR$18,
                    MATCH($C$9,Hulpsheets!$AN$3:$AN$18,0),
                    MATCH($C$6,Hulpsheets!$AO$3:$AR$3,0)
                ),
                ""
            ),
            IFERROR(
                INDEX(Hulpsheets!$AH$3:$AK$18,
                    MATCH($C$9,Hulpsheets!$AG$3:$AG$18,0),
                    MATCH($C$6,Hulpsheets!$AH$3:$AK$3,0)
                ),
                ""
            )
        ),
        IF($L44="Niet-economische activiteit",
            100%,
            IF(Basisgegevens!$C$5="Ja",
                IFERROR(
                    INDEX(Hulpsheets!$AO$3:$AR$18,
                        MATCH($C$9,Hulpsheets!$AN$3:$AN$18,0),
                        MATCH($C$6,Hulpsheets!$AO$3:$AR$3,0)
                    ),
                    ""
                ),
                IFERROR(
                    INDEX(Hulpsheets!$AH$3:$AK$18,
                        MATCH($C$9,Hulpsheets!$AG$3:$AG$18,0),
                        MATCH($C$6,Hulpsheets!$AH$3:$AK$3,0)
                    ),
                    ""
                )
            )
        )
    )
)</f>
        <v/>
      </c>
      <c r="N44" s="397">
        <f t="shared" si="13"/>
        <v>0</v>
      </c>
      <c r="O44" s="77" t="str">
        <f t="shared" ref="O44:O67" si="17">IFERROR(N44*M44,"")</f>
        <v/>
      </c>
      <c r="P44" s="81" t="str">
        <f t="shared" ref="P44:P67" si="18">IFERROR(N44-O44,"")</f>
        <v/>
      </c>
      <c r="R44" s="404"/>
      <c r="S44" s="403" t="str">
        <f t="shared" ref="S44:S67" si="19">IFERROR($R44*(1-$M44),"")</f>
        <v/>
      </c>
      <c r="T44" s="130" t="str">
        <f t="shared" ref="T44:T67" si="20">IFERROR(R44-S44,"")</f>
        <v/>
      </c>
      <c r="U44" s="70"/>
      <c r="V44" s="404"/>
      <c r="W44" s="70"/>
      <c r="X44" s="404"/>
      <c r="Z44" s="407" t="str">
        <f t="shared" ref="Z44:Z66" si="21">IFERROR($V44*(1-$M44),"")</f>
        <v/>
      </c>
      <c r="AA44" s="130" t="str">
        <f t="shared" si="14"/>
        <v/>
      </c>
      <c r="AB44" s="407" t="str">
        <f t="shared" si="15"/>
        <v/>
      </c>
      <c r="AC44" s="130" t="str">
        <f t="shared" si="16"/>
        <v/>
      </c>
      <c r="AD44" s="461"/>
    </row>
    <row r="45" spans="1:30" x14ac:dyDescent="0.2">
      <c r="A45" s="6"/>
      <c r="B45" s="500"/>
      <c r="C45" s="501"/>
      <c r="D45" s="501"/>
      <c r="E45" s="501"/>
      <c r="F45" s="501"/>
      <c r="G45" s="501"/>
      <c r="H45" s="501"/>
      <c r="I45" s="502"/>
      <c r="J45" s="139"/>
      <c r="K45" s="254"/>
      <c r="L45" s="429" t="s">
        <v>120</v>
      </c>
      <c r="M45" s="257" t="str">
        <f>IF(LEN($C$5)&lt;=1,
    "",
    IF(
        OR($C$5="Overige (zorg-)instellingen",$C$5="Onderneming"),
        IF(Basisgegevens!$C$5="Ja",
            IFERROR(
                INDEX(Hulpsheets!$AO$3:$AR$18,
                    MATCH($C$9,Hulpsheets!$AN$3:$AN$18,0),
                    MATCH($C$6,Hulpsheets!$AO$3:$AR$3,0)
                ),
                ""
            ),
            IFERROR(
                INDEX(Hulpsheets!$AH$3:$AK$18,
                    MATCH($C$9,Hulpsheets!$AG$3:$AG$18,0),
                    MATCH($C$6,Hulpsheets!$AH$3:$AK$3,0)
                ),
                ""
            )
        ),
        IF($L45="Niet-economische activiteit",
            100%,
            IF(Basisgegevens!$C$5="Ja",
                IFERROR(
                    INDEX(Hulpsheets!$AO$3:$AR$18,
                        MATCH($C$9,Hulpsheets!$AN$3:$AN$18,0),
                        MATCH($C$6,Hulpsheets!$AO$3:$AR$3,0)
                    ),
                    ""
                ),
                IFERROR(
                    INDEX(Hulpsheets!$AH$3:$AK$18,
                        MATCH($C$9,Hulpsheets!$AG$3:$AG$18,0),
                        MATCH($C$6,Hulpsheets!$AH$3:$AK$3,0)
                    ),
                    ""
                )
            )
        )
    )
)</f>
        <v/>
      </c>
      <c r="N45" s="397">
        <f t="shared" si="13"/>
        <v>0</v>
      </c>
      <c r="O45" s="77" t="str">
        <f t="shared" si="17"/>
        <v/>
      </c>
      <c r="P45" s="81" t="str">
        <f t="shared" si="18"/>
        <v/>
      </c>
      <c r="R45" s="404"/>
      <c r="S45" s="403" t="str">
        <f t="shared" si="19"/>
        <v/>
      </c>
      <c r="T45" s="130" t="str">
        <f t="shared" si="20"/>
        <v/>
      </c>
      <c r="U45" s="70"/>
      <c r="V45" s="404"/>
      <c r="W45" s="70"/>
      <c r="X45" s="404"/>
      <c r="Z45" s="407" t="str">
        <f t="shared" si="21"/>
        <v/>
      </c>
      <c r="AA45" s="130" t="str">
        <f t="shared" si="14"/>
        <v/>
      </c>
      <c r="AB45" s="407" t="str">
        <f t="shared" si="15"/>
        <v/>
      </c>
      <c r="AC45" s="130" t="str">
        <f t="shared" si="16"/>
        <v/>
      </c>
      <c r="AD45" s="461"/>
    </row>
    <row r="46" spans="1:30" x14ac:dyDescent="0.2">
      <c r="A46" s="6"/>
      <c r="B46" s="500"/>
      <c r="C46" s="501"/>
      <c r="D46" s="501"/>
      <c r="E46" s="501"/>
      <c r="F46" s="501"/>
      <c r="G46" s="501"/>
      <c r="H46" s="501"/>
      <c r="I46" s="502"/>
      <c r="J46" s="139"/>
      <c r="K46" s="254"/>
      <c r="L46" s="429" t="s">
        <v>120</v>
      </c>
      <c r="M46" s="257" t="str">
        <f>IF(LEN($C$5)&lt;=1,
    "",
    IF(
        OR($C$5="Overige (zorg-)instellingen",$C$5="Onderneming"),
        IF(Basisgegevens!$C$5="Ja",
            IFERROR(
                INDEX(Hulpsheets!$AO$3:$AR$18,
                    MATCH($C$9,Hulpsheets!$AN$3:$AN$18,0),
                    MATCH($C$6,Hulpsheets!$AO$3:$AR$3,0)
                ),
                ""
            ),
            IFERROR(
                INDEX(Hulpsheets!$AH$3:$AK$18,
                    MATCH($C$9,Hulpsheets!$AG$3:$AG$18,0),
                    MATCH($C$6,Hulpsheets!$AH$3:$AK$3,0)
                ),
                ""
            )
        ),
        IF($L46="Niet-economische activiteit",
            100%,
            IF(Basisgegevens!$C$5="Ja",
                IFERROR(
                    INDEX(Hulpsheets!$AO$3:$AR$18,
                        MATCH($C$9,Hulpsheets!$AN$3:$AN$18,0),
                        MATCH($C$6,Hulpsheets!$AO$3:$AR$3,0)
                    ),
                    ""
                ),
                IFERROR(
                    INDEX(Hulpsheets!$AH$3:$AK$18,
                        MATCH($C$9,Hulpsheets!$AG$3:$AG$18,0),
                        MATCH($C$6,Hulpsheets!$AH$3:$AK$3,0)
                    ),
                    ""
                )
            )
        )
    )
)</f>
        <v/>
      </c>
      <c r="N46" s="397">
        <f t="shared" si="13"/>
        <v>0</v>
      </c>
      <c r="O46" s="77" t="str">
        <f t="shared" si="17"/>
        <v/>
      </c>
      <c r="P46" s="81" t="str">
        <f t="shared" si="18"/>
        <v/>
      </c>
      <c r="R46" s="404"/>
      <c r="S46" s="403" t="str">
        <f t="shared" si="19"/>
        <v/>
      </c>
      <c r="T46" s="130" t="str">
        <f t="shared" si="20"/>
        <v/>
      </c>
      <c r="U46" s="70"/>
      <c r="V46" s="404"/>
      <c r="W46" s="70"/>
      <c r="X46" s="404"/>
      <c r="Z46" s="407" t="str">
        <f t="shared" si="21"/>
        <v/>
      </c>
      <c r="AA46" s="130" t="str">
        <f t="shared" si="14"/>
        <v/>
      </c>
      <c r="AB46" s="407" t="str">
        <f t="shared" si="15"/>
        <v/>
      </c>
      <c r="AC46" s="130" t="str">
        <f t="shared" si="16"/>
        <v/>
      </c>
      <c r="AD46" s="461"/>
    </row>
    <row r="47" spans="1:30" x14ac:dyDescent="0.2">
      <c r="A47" s="6"/>
      <c r="B47" s="500"/>
      <c r="C47" s="501"/>
      <c r="D47" s="501"/>
      <c r="E47" s="501"/>
      <c r="F47" s="501"/>
      <c r="G47" s="501"/>
      <c r="H47" s="501"/>
      <c r="I47" s="502"/>
      <c r="J47" s="139"/>
      <c r="K47" s="254"/>
      <c r="L47" s="429" t="s">
        <v>120</v>
      </c>
      <c r="M47" s="257" t="str">
        <f>IF(LEN($C$5)&lt;=1,
    "",
    IF(
        OR($C$5="Overige (zorg-)instellingen",$C$5="Onderneming"),
        IF(Basisgegevens!$C$5="Ja",
            IFERROR(
                INDEX(Hulpsheets!$AO$3:$AR$18,
                    MATCH($C$9,Hulpsheets!$AN$3:$AN$18,0),
                    MATCH($C$6,Hulpsheets!$AO$3:$AR$3,0)
                ),
                ""
            ),
            IFERROR(
                INDEX(Hulpsheets!$AH$3:$AK$18,
                    MATCH($C$9,Hulpsheets!$AG$3:$AG$18,0),
                    MATCH($C$6,Hulpsheets!$AH$3:$AK$3,0)
                ),
                ""
            )
        ),
        IF($L47="Niet-economische activiteit",
            100%,
            IF(Basisgegevens!$C$5="Ja",
                IFERROR(
                    INDEX(Hulpsheets!$AO$3:$AR$18,
                        MATCH($C$9,Hulpsheets!$AN$3:$AN$18,0),
                        MATCH($C$6,Hulpsheets!$AO$3:$AR$3,0)
                    ),
                    ""
                ),
                IFERROR(
                    INDEX(Hulpsheets!$AH$3:$AK$18,
                        MATCH($C$9,Hulpsheets!$AG$3:$AG$18,0),
                        MATCH($C$6,Hulpsheets!$AH$3:$AK$3,0)
                    ),
                    ""
                )
            )
        )
    )
)</f>
        <v/>
      </c>
      <c r="N47" s="397">
        <f t="shared" si="13"/>
        <v>0</v>
      </c>
      <c r="O47" s="77" t="str">
        <f t="shared" si="17"/>
        <v/>
      </c>
      <c r="P47" s="81" t="str">
        <f t="shared" si="18"/>
        <v/>
      </c>
      <c r="R47" s="404"/>
      <c r="S47" s="403" t="str">
        <f t="shared" si="19"/>
        <v/>
      </c>
      <c r="T47" s="130" t="str">
        <f t="shared" si="20"/>
        <v/>
      </c>
      <c r="U47" s="70"/>
      <c r="V47" s="404"/>
      <c r="W47" s="70"/>
      <c r="X47" s="404"/>
      <c r="Z47" s="407" t="str">
        <f t="shared" si="21"/>
        <v/>
      </c>
      <c r="AA47" s="130" t="str">
        <f t="shared" si="14"/>
        <v/>
      </c>
      <c r="AB47" s="407" t="str">
        <f t="shared" si="15"/>
        <v/>
      </c>
      <c r="AC47" s="130" t="str">
        <f t="shared" si="16"/>
        <v/>
      </c>
      <c r="AD47" s="461"/>
    </row>
    <row r="48" spans="1:30" x14ac:dyDescent="0.2">
      <c r="A48" s="6"/>
      <c r="B48" s="500"/>
      <c r="C48" s="501"/>
      <c r="D48" s="501"/>
      <c r="E48" s="501"/>
      <c r="F48" s="501"/>
      <c r="G48" s="501"/>
      <c r="H48" s="501"/>
      <c r="I48" s="502"/>
      <c r="J48" s="139"/>
      <c r="K48" s="254"/>
      <c r="L48" s="429" t="s">
        <v>120</v>
      </c>
      <c r="M48" s="257" t="str">
        <f>IF(LEN($C$5)&lt;=1,
    "",
    IF(
        OR($C$5="Overige (zorg-)instellingen",$C$5="Onderneming"),
        IF(Basisgegevens!$C$5="Ja",
            IFERROR(
                INDEX(Hulpsheets!$AO$3:$AR$18,
                    MATCH($C$9,Hulpsheets!$AN$3:$AN$18,0),
                    MATCH($C$6,Hulpsheets!$AO$3:$AR$3,0)
                ),
                ""
            ),
            IFERROR(
                INDEX(Hulpsheets!$AH$3:$AK$18,
                    MATCH($C$9,Hulpsheets!$AG$3:$AG$18,0),
                    MATCH($C$6,Hulpsheets!$AH$3:$AK$3,0)
                ),
                ""
            )
        ),
        IF($L48="Niet-economische activiteit",
            100%,
            IF(Basisgegevens!$C$5="Ja",
                IFERROR(
                    INDEX(Hulpsheets!$AO$3:$AR$18,
                        MATCH($C$9,Hulpsheets!$AN$3:$AN$18,0),
                        MATCH($C$6,Hulpsheets!$AO$3:$AR$3,0)
                    ),
                    ""
                ),
                IFERROR(
                    INDEX(Hulpsheets!$AH$3:$AK$18,
                        MATCH($C$9,Hulpsheets!$AG$3:$AG$18,0),
                        MATCH($C$6,Hulpsheets!$AH$3:$AK$3,0)
                    ),
                    ""
                )
            )
        )
    )
)</f>
        <v/>
      </c>
      <c r="N48" s="397">
        <f t="shared" si="13"/>
        <v>0</v>
      </c>
      <c r="O48" s="77" t="str">
        <f t="shared" si="17"/>
        <v/>
      </c>
      <c r="P48" s="81" t="str">
        <f t="shared" si="18"/>
        <v/>
      </c>
      <c r="R48" s="404"/>
      <c r="S48" s="403" t="str">
        <f t="shared" si="19"/>
        <v/>
      </c>
      <c r="T48" s="130" t="str">
        <f t="shared" si="20"/>
        <v/>
      </c>
      <c r="U48" s="70"/>
      <c r="V48" s="404"/>
      <c r="W48" s="70"/>
      <c r="X48" s="404"/>
      <c r="Z48" s="407" t="str">
        <f t="shared" si="21"/>
        <v/>
      </c>
      <c r="AA48" s="130" t="str">
        <f t="shared" si="14"/>
        <v/>
      </c>
      <c r="AB48" s="407" t="str">
        <f t="shared" si="15"/>
        <v/>
      </c>
      <c r="AC48" s="130" t="str">
        <f t="shared" si="16"/>
        <v/>
      </c>
      <c r="AD48" s="461"/>
    </row>
    <row r="49" spans="1:30" x14ac:dyDescent="0.2">
      <c r="A49" s="6"/>
      <c r="B49" s="500"/>
      <c r="C49" s="501"/>
      <c r="D49" s="501"/>
      <c r="E49" s="501"/>
      <c r="F49" s="501"/>
      <c r="G49" s="501"/>
      <c r="H49" s="501"/>
      <c r="I49" s="502"/>
      <c r="J49" s="139"/>
      <c r="K49" s="254"/>
      <c r="L49" s="429" t="s">
        <v>120</v>
      </c>
      <c r="M49" s="257" t="str">
        <f>IF(LEN($C$5)&lt;=1,
    "",
    IF(
        OR($C$5="Overige (zorg-)instellingen",$C$5="Onderneming"),
        IF(Basisgegevens!$C$5="Ja",
            IFERROR(
                INDEX(Hulpsheets!$AO$3:$AR$18,
                    MATCH($C$9,Hulpsheets!$AN$3:$AN$18,0),
                    MATCH($C$6,Hulpsheets!$AO$3:$AR$3,0)
                ),
                ""
            ),
            IFERROR(
                INDEX(Hulpsheets!$AH$3:$AK$18,
                    MATCH($C$9,Hulpsheets!$AG$3:$AG$18,0),
                    MATCH($C$6,Hulpsheets!$AH$3:$AK$3,0)
                ),
                ""
            )
        ),
        IF($L49="Niet-economische activiteit",
            100%,
            IF(Basisgegevens!$C$5="Ja",
                IFERROR(
                    INDEX(Hulpsheets!$AO$3:$AR$18,
                        MATCH($C$9,Hulpsheets!$AN$3:$AN$18,0),
                        MATCH($C$6,Hulpsheets!$AO$3:$AR$3,0)
                    ),
                    ""
                ),
                IFERROR(
                    INDEX(Hulpsheets!$AH$3:$AK$18,
                        MATCH($C$9,Hulpsheets!$AG$3:$AG$18,0),
                        MATCH($C$6,Hulpsheets!$AH$3:$AK$3,0)
                    ),
                    ""
                )
            )
        )
    )
)</f>
        <v/>
      </c>
      <c r="N49" s="397">
        <f t="shared" si="13"/>
        <v>0</v>
      </c>
      <c r="O49" s="77" t="str">
        <f t="shared" si="17"/>
        <v/>
      </c>
      <c r="P49" s="81" t="str">
        <f t="shared" si="18"/>
        <v/>
      </c>
      <c r="R49" s="404"/>
      <c r="S49" s="403" t="str">
        <f t="shared" si="19"/>
        <v/>
      </c>
      <c r="T49" s="130" t="str">
        <f t="shared" si="20"/>
        <v/>
      </c>
      <c r="U49" s="70"/>
      <c r="V49" s="404"/>
      <c r="W49" s="70"/>
      <c r="X49" s="404"/>
      <c r="Z49" s="407" t="str">
        <f t="shared" si="21"/>
        <v/>
      </c>
      <c r="AA49" s="130" t="str">
        <f t="shared" si="14"/>
        <v/>
      </c>
      <c r="AB49" s="407" t="str">
        <f t="shared" si="15"/>
        <v/>
      </c>
      <c r="AC49" s="130" t="str">
        <f t="shared" si="16"/>
        <v/>
      </c>
      <c r="AD49" s="461"/>
    </row>
    <row r="50" spans="1:30" x14ac:dyDescent="0.2">
      <c r="A50" s="6"/>
      <c r="B50" s="500"/>
      <c r="C50" s="501"/>
      <c r="D50" s="501"/>
      <c r="E50" s="501"/>
      <c r="F50" s="501"/>
      <c r="G50" s="501"/>
      <c r="H50" s="501"/>
      <c r="I50" s="502"/>
      <c r="J50" s="139"/>
      <c r="K50" s="254"/>
      <c r="L50" s="429" t="s">
        <v>120</v>
      </c>
      <c r="M50" s="257" t="str">
        <f>IF(LEN($C$5)&lt;=1,
    "",
    IF(
        OR($C$5="Overige (zorg-)instellingen",$C$5="Onderneming"),
        IF(Basisgegevens!$C$5="Ja",
            IFERROR(
                INDEX(Hulpsheets!$AO$3:$AR$18,
                    MATCH($C$9,Hulpsheets!$AN$3:$AN$18,0),
                    MATCH($C$6,Hulpsheets!$AO$3:$AR$3,0)
                ),
                ""
            ),
            IFERROR(
                INDEX(Hulpsheets!$AH$3:$AK$18,
                    MATCH($C$9,Hulpsheets!$AG$3:$AG$18,0),
                    MATCH($C$6,Hulpsheets!$AH$3:$AK$3,0)
                ),
                ""
            )
        ),
        IF($L50="Niet-economische activiteit",
            100%,
            IF(Basisgegevens!$C$5="Ja",
                IFERROR(
                    INDEX(Hulpsheets!$AO$3:$AR$18,
                        MATCH($C$9,Hulpsheets!$AN$3:$AN$18,0),
                        MATCH($C$6,Hulpsheets!$AO$3:$AR$3,0)
                    ),
                    ""
                ),
                IFERROR(
                    INDEX(Hulpsheets!$AH$3:$AK$18,
                        MATCH($C$9,Hulpsheets!$AG$3:$AG$18,0),
                        MATCH($C$6,Hulpsheets!$AH$3:$AK$3,0)
                    ),
                    ""
                )
            )
        )
    )
)</f>
        <v/>
      </c>
      <c r="N50" s="397">
        <f t="shared" si="13"/>
        <v>0</v>
      </c>
      <c r="O50" s="77" t="str">
        <f t="shared" si="17"/>
        <v/>
      </c>
      <c r="P50" s="81" t="str">
        <f t="shared" si="18"/>
        <v/>
      </c>
      <c r="R50" s="404"/>
      <c r="S50" s="403" t="str">
        <f t="shared" si="19"/>
        <v/>
      </c>
      <c r="T50" s="130" t="str">
        <f t="shared" si="20"/>
        <v/>
      </c>
      <c r="U50" s="70"/>
      <c r="V50" s="404"/>
      <c r="W50" s="70"/>
      <c r="X50" s="404"/>
      <c r="Z50" s="407" t="str">
        <f t="shared" si="21"/>
        <v/>
      </c>
      <c r="AA50" s="130" t="str">
        <f t="shared" si="14"/>
        <v/>
      </c>
      <c r="AB50" s="407" t="str">
        <f t="shared" si="15"/>
        <v/>
      </c>
      <c r="AC50" s="130" t="str">
        <f t="shared" si="16"/>
        <v/>
      </c>
      <c r="AD50" s="461"/>
    </row>
    <row r="51" spans="1:30" x14ac:dyDescent="0.2">
      <c r="A51" s="6"/>
      <c r="B51" s="500"/>
      <c r="C51" s="501"/>
      <c r="D51" s="501"/>
      <c r="E51" s="501"/>
      <c r="F51" s="501"/>
      <c r="G51" s="501"/>
      <c r="H51" s="501"/>
      <c r="I51" s="502"/>
      <c r="J51" s="139"/>
      <c r="K51" s="254"/>
      <c r="L51" s="429" t="s">
        <v>120</v>
      </c>
      <c r="M51" s="257" t="str">
        <f>IF(LEN($C$5)&lt;=1,
    "",
    IF(
        OR($C$5="Overige (zorg-)instellingen",$C$5="Onderneming"),
        IF(Basisgegevens!$C$5="Ja",
            IFERROR(
                INDEX(Hulpsheets!$AO$3:$AR$18,
                    MATCH($C$9,Hulpsheets!$AN$3:$AN$18,0),
                    MATCH($C$6,Hulpsheets!$AO$3:$AR$3,0)
                ),
                ""
            ),
            IFERROR(
                INDEX(Hulpsheets!$AH$3:$AK$18,
                    MATCH($C$9,Hulpsheets!$AG$3:$AG$18,0),
                    MATCH($C$6,Hulpsheets!$AH$3:$AK$3,0)
                ),
                ""
            )
        ),
        IF($L51="Niet-economische activiteit",
            100%,
            IF(Basisgegevens!$C$5="Ja",
                IFERROR(
                    INDEX(Hulpsheets!$AO$3:$AR$18,
                        MATCH($C$9,Hulpsheets!$AN$3:$AN$18,0),
                        MATCH($C$6,Hulpsheets!$AO$3:$AR$3,0)
                    ),
                    ""
                ),
                IFERROR(
                    INDEX(Hulpsheets!$AH$3:$AK$18,
                        MATCH($C$9,Hulpsheets!$AG$3:$AG$18,0),
                        MATCH($C$6,Hulpsheets!$AH$3:$AK$3,0)
                    ),
                    ""
                )
            )
        )
    )
)</f>
        <v/>
      </c>
      <c r="N51" s="397">
        <f t="shared" si="13"/>
        <v>0</v>
      </c>
      <c r="O51" s="77" t="str">
        <f t="shared" si="17"/>
        <v/>
      </c>
      <c r="P51" s="81" t="str">
        <f t="shared" si="18"/>
        <v/>
      </c>
      <c r="R51" s="404"/>
      <c r="S51" s="403" t="str">
        <f t="shared" si="19"/>
        <v/>
      </c>
      <c r="T51" s="130" t="str">
        <f t="shared" si="20"/>
        <v/>
      </c>
      <c r="U51" s="70"/>
      <c r="V51" s="404"/>
      <c r="W51" s="70"/>
      <c r="X51" s="404"/>
      <c r="Z51" s="407" t="str">
        <f t="shared" si="21"/>
        <v/>
      </c>
      <c r="AA51" s="130" t="str">
        <f t="shared" si="14"/>
        <v/>
      </c>
      <c r="AB51" s="407" t="str">
        <f t="shared" si="15"/>
        <v/>
      </c>
      <c r="AC51" s="130" t="str">
        <f t="shared" si="16"/>
        <v/>
      </c>
      <c r="AD51" s="461"/>
    </row>
    <row r="52" spans="1:30" x14ac:dyDescent="0.2">
      <c r="A52" s="6"/>
      <c r="B52" s="500"/>
      <c r="C52" s="501"/>
      <c r="D52" s="501"/>
      <c r="E52" s="501"/>
      <c r="F52" s="501"/>
      <c r="G52" s="501"/>
      <c r="H52" s="501"/>
      <c r="I52" s="502"/>
      <c r="J52" s="139"/>
      <c r="K52" s="254"/>
      <c r="L52" s="429" t="s">
        <v>120</v>
      </c>
      <c r="M52" s="257" t="str">
        <f>IF(LEN($C$5)&lt;=1,
    "",
    IF(
        OR($C$5="Overige (zorg-)instellingen",$C$5="Onderneming"),
        IF(Basisgegevens!$C$5="Ja",
            IFERROR(
                INDEX(Hulpsheets!$AO$3:$AR$18,
                    MATCH($C$9,Hulpsheets!$AN$3:$AN$18,0),
                    MATCH($C$6,Hulpsheets!$AO$3:$AR$3,0)
                ),
                ""
            ),
            IFERROR(
                INDEX(Hulpsheets!$AH$3:$AK$18,
                    MATCH($C$9,Hulpsheets!$AG$3:$AG$18,0),
                    MATCH($C$6,Hulpsheets!$AH$3:$AK$3,0)
                ),
                ""
            )
        ),
        IF($L52="Niet-economische activiteit",
            100%,
            IF(Basisgegevens!$C$5="Ja",
                IFERROR(
                    INDEX(Hulpsheets!$AO$3:$AR$18,
                        MATCH($C$9,Hulpsheets!$AN$3:$AN$18,0),
                        MATCH($C$6,Hulpsheets!$AO$3:$AR$3,0)
                    ),
                    ""
                ),
                IFERROR(
                    INDEX(Hulpsheets!$AH$3:$AK$18,
                        MATCH($C$9,Hulpsheets!$AG$3:$AG$18,0),
                        MATCH($C$6,Hulpsheets!$AH$3:$AK$3,0)
                    ),
                    ""
                )
            )
        )
    )
)</f>
        <v/>
      </c>
      <c r="N52" s="397">
        <f t="shared" si="13"/>
        <v>0</v>
      </c>
      <c r="O52" s="77" t="str">
        <f t="shared" si="17"/>
        <v/>
      </c>
      <c r="P52" s="81" t="str">
        <f t="shared" si="18"/>
        <v/>
      </c>
      <c r="R52" s="404"/>
      <c r="S52" s="403" t="str">
        <f t="shared" si="19"/>
        <v/>
      </c>
      <c r="T52" s="130" t="str">
        <f t="shared" si="20"/>
        <v/>
      </c>
      <c r="U52" s="70"/>
      <c r="V52" s="404"/>
      <c r="W52" s="70"/>
      <c r="X52" s="404"/>
      <c r="Z52" s="407" t="str">
        <f t="shared" si="21"/>
        <v/>
      </c>
      <c r="AA52" s="130" t="str">
        <f t="shared" si="14"/>
        <v/>
      </c>
      <c r="AB52" s="407" t="str">
        <f t="shared" si="15"/>
        <v/>
      </c>
      <c r="AC52" s="130" t="str">
        <f t="shared" si="16"/>
        <v/>
      </c>
      <c r="AD52" s="461"/>
    </row>
    <row r="53" spans="1:30" x14ac:dyDescent="0.2">
      <c r="A53" s="6"/>
      <c r="B53" s="500"/>
      <c r="C53" s="501"/>
      <c r="D53" s="501"/>
      <c r="E53" s="501"/>
      <c r="F53" s="501"/>
      <c r="G53" s="501"/>
      <c r="H53" s="501"/>
      <c r="I53" s="502"/>
      <c r="J53" s="139"/>
      <c r="K53" s="254"/>
      <c r="L53" s="429" t="s">
        <v>120</v>
      </c>
      <c r="M53" s="257" t="str">
        <f>IF(LEN($C$5)&lt;=1,
    "",
    IF(
        OR($C$5="Overige (zorg-)instellingen",$C$5="Onderneming"),
        IF(Basisgegevens!$C$5="Ja",
            IFERROR(
                INDEX(Hulpsheets!$AO$3:$AR$18,
                    MATCH($C$9,Hulpsheets!$AN$3:$AN$18,0),
                    MATCH($C$6,Hulpsheets!$AO$3:$AR$3,0)
                ),
                ""
            ),
            IFERROR(
                INDEX(Hulpsheets!$AH$3:$AK$18,
                    MATCH($C$9,Hulpsheets!$AG$3:$AG$18,0),
                    MATCH($C$6,Hulpsheets!$AH$3:$AK$3,0)
                ),
                ""
            )
        ),
        IF($L53="Niet-economische activiteit",
            100%,
            IF(Basisgegevens!$C$5="Ja",
                IFERROR(
                    INDEX(Hulpsheets!$AO$3:$AR$18,
                        MATCH($C$9,Hulpsheets!$AN$3:$AN$18,0),
                        MATCH($C$6,Hulpsheets!$AO$3:$AR$3,0)
                    ),
                    ""
                ),
                IFERROR(
                    INDEX(Hulpsheets!$AH$3:$AK$18,
                        MATCH($C$9,Hulpsheets!$AG$3:$AG$18,0),
                        MATCH($C$6,Hulpsheets!$AH$3:$AK$3,0)
                    ),
                    ""
                )
            )
        )
    )
)</f>
        <v/>
      </c>
      <c r="N53" s="397">
        <f t="shared" si="13"/>
        <v>0</v>
      </c>
      <c r="O53" s="77" t="str">
        <f t="shared" si="17"/>
        <v/>
      </c>
      <c r="P53" s="81" t="str">
        <f t="shared" si="18"/>
        <v/>
      </c>
      <c r="R53" s="404"/>
      <c r="S53" s="403" t="str">
        <f t="shared" si="19"/>
        <v/>
      </c>
      <c r="T53" s="130" t="str">
        <f t="shared" si="20"/>
        <v/>
      </c>
      <c r="U53" s="70"/>
      <c r="V53" s="404"/>
      <c r="W53" s="70"/>
      <c r="X53" s="404"/>
      <c r="Z53" s="407" t="str">
        <f t="shared" si="21"/>
        <v/>
      </c>
      <c r="AA53" s="130" t="str">
        <f t="shared" si="14"/>
        <v/>
      </c>
      <c r="AB53" s="407" t="str">
        <f t="shared" si="15"/>
        <v/>
      </c>
      <c r="AC53" s="130" t="str">
        <f t="shared" si="16"/>
        <v/>
      </c>
      <c r="AD53" s="461"/>
    </row>
    <row r="54" spans="1:30" x14ac:dyDescent="0.2">
      <c r="A54" s="6"/>
      <c r="B54" s="500"/>
      <c r="C54" s="501"/>
      <c r="D54" s="501"/>
      <c r="E54" s="501"/>
      <c r="F54" s="501"/>
      <c r="G54" s="501"/>
      <c r="H54" s="501"/>
      <c r="I54" s="502"/>
      <c r="J54" s="139"/>
      <c r="K54" s="254"/>
      <c r="L54" s="429" t="s">
        <v>120</v>
      </c>
      <c r="M54" s="257" t="str">
        <f>IF(LEN($C$5)&lt;=1,
    "",
    IF(
        OR($C$5="Overige (zorg-)instellingen",$C$5="Onderneming"),
        IF(Basisgegevens!$C$5="Ja",
            IFERROR(
                INDEX(Hulpsheets!$AO$3:$AR$18,
                    MATCH($C$9,Hulpsheets!$AN$3:$AN$18,0),
                    MATCH($C$6,Hulpsheets!$AO$3:$AR$3,0)
                ),
                ""
            ),
            IFERROR(
                INDEX(Hulpsheets!$AH$3:$AK$18,
                    MATCH($C$9,Hulpsheets!$AG$3:$AG$18,0),
                    MATCH($C$6,Hulpsheets!$AH$3:$AK$3,0)
                ),
                ""
            )
        ),
        IF($L54="Niet-economische activiteit",
            100%,
            IF(Basisgegevens!$C$5="Ja",
                IFERROR(
                    INDEX(Hulpsheets!$AO$3:$AR$18,
                        MATCH($C$9,Hulpsheets!$AN$3:$AN$18,0),
                        MATCH($C$6,Hulpsheets!$AO$3:$AR$3,0)
                    ),
                    ""
                ),
                IFERROR(
                    INDEX(Hulpsheets!$AH$3:$AK$18,
                        MATCH($C$9,Hulpsheets!$AG$3:$AG$18,0),
                        MATCH($C$6,Hulpsheets!$AH$3:$AK$3,0)
                    ),
                    ""
                )
            )
        )
    )
)</f>
        <v/>
      </c>
      <c r="N54" s="397">
        <f t="shared" si="13"/>
        <v>0</v>
      </c>
      <c r="O54" s="77" t="str">
        <f t="shared" si="17"/>
        <v/>
      </c>
      <c r="P54" s="81" t="str">
        <f t="shared" si="18"/>
        <v/>
      </c>
      <c r="R54" s="404"/>
      <c r="S54" s="403" t="str">
        <f t="shared" si="19"/>
        <v/>
      </c>
      <c r="T54" s="130" t="str">
        <f t="shared" si="20"/>
        <v/>
      </c>
      <c r="U54" s="70"/>
      <c r="V54" s="404"/>
      <c r="W54" s="70"/>
      <c r="X54" s="404"/>
      <c r="Z54" s="407" t="str">
        <f t="shared" si="21"/>
        <v/>
      </c>
      <c r="AA54" s="130" t="str">
        <f t="shared" si="14"/>
        <v/>
      </c>
      <c r="AB54" s="407" t="str">
        <f t="shared" si="15"/>
        <v/>
      </c>
      <c r="AC54" s="130" t="str">
        <f t="shared" si="16"/>
        <v/>
      </c>
      <c r="AD54" s="461"/>
    </row>
    <row r="55" spans="1:30" x14ac:dyDescent="0.2">
      <c r="A55" s="6"/>
      <c r="B55" s="500"/>
      <c r="C55" s="501"/>
      <c r="D55" s="501"/>
      <c r="E55" s="501"/>
      <c r="F55" s="501"/>
      <c r="G55" s="501"/>
      <c r="H55" s="501"/>
      <c r="I55" s="502"/>
      <c r="J55" s="139"/>
      <c r="K55" s="254"/>
      <c r="L55" s="429" t="s">
        <v>120</v>
      </c>
      <c r="M55" s="257" t="str">
        <f>IF(LEN($C$5)&lt;=1,
    "",
    IF(
        OR($C$5="Overige (zorg-)instellingen",$C$5="Onderneming"),
        IF(Basisgegevens!$C$5="Ja",
            IFERROR(
                INDEX(Hulpsheets!$AO$3:$AR$18,
                    MATCH($C$9,Hulpsheets!$AN$3:$AN$18,0),
                    MATCH($C$6,Hulpsheets!$AO$3:$AR$3,0)
                ),
                ""
            ),
            IFERROR(
                INDEX(Hulpsheets!$AH$3:$AK$18,
                    MATCH($C$9,Hulpsheets!$AG$3:$AG$18,0),
                    MATCH($C$6,Hulpsheets!$AH$3:$AK$3,0)
                ),
                ""
            )
        ),
        IF($L55="Niet-economische activiteit",
            100%,
            IF(Basisgegevens!$C$5="Ja",
                IFERROR(
                    INDEX(Hulpsheets!$AO$3:$AR$18,
                        MATCH($C$9,Hulpsheets!$AN$3:$AN$18,0),
                        MATCH($C$6,Hulpsheets!$AO$3:$AR$3,0)
                    ),
                    ""
                ),
                IFERROR(
                    INDEX(Hulpsheets!$AH$3:$AK$18,
                        MATCH($C$9,Hulpsheets!$AG$3:$AG$18,0),
                        MATCH($C$6,Hulpsheets!$AH$3:$AK$3,0)
                    ),
                    ""
                )
            )
        )
    )
)</f>
        <v/>
      </c>
      <c r="N55" s="397">
        <f t="shared" si="13"/>
        <v>0</v>
      </c>
      <c r="O55" s="77" t="str">
        <f t="shared" si="17"/>
        <v/>
      </c>
      <c r="P55" s="81" t="str">
        <f t="shared" si="18"/>
        <v/>
      </c>
      <c r="R55" s="404"/>
      <c r="S55" s="403" t="str">
        <f t="shared" si="19"/>
        <v/>
      </c>
      <c r="T55" s="130" t="str">
        <f t="shared" si="20"/>
        <v/>
      </c>
      <c r="U55" s="70"/>
      <c r="V55" s="404"/>
      <c r="W55" s="70"/>
      <c r="X55" s="404"/>
      <c r="Z55" s="407" t="str">
        <f t="shared" si="21"/>
        <v/>
      </c>
      <c r="AA55" s="130" t="str">
        <f t="shared" si="14"/>
        <v/>
      </c>
      <c r="AB55" s="407" t="str">
        <f t="shared" si="15"/>
        <v/>
      </c>
      <c r="AC55" s="130" t="str">
        <f t="shared" si="16"/>
        <v/>
      </c>
      <c r="AD55" s="461"/>
    </row>
    <row r="56" spans="1:30" x14ac:dyDescent="0.2">
      <c r="A56" s="6"/>
      <c r="B56" s="500"/>
      <c r="C56" s="501"/>
      <c r="D56" s="501"/>
      <c r="E56" s="501"/>
      <c r="F56" s="501"/>
      <c r="G56" s="501"/>
      <c r="H56" s="501"/>
      <c r="I56" s="502"/>
      <c r="J56" s="139"/>
      <c r="K56" s="254"/>
      <c r="L56" s="429" t="s">
        <v>120</v>
      </c>
      <c r="M56" s="257" t="str">
        <f>IF(LEN($C$5)&lt;=1,
    "",
    IF(
        OR($C$5="Overige (zorg-)instellingen",$C$5="Onderneming"),
        IF(Basisgegevens!$C$5="Ja",
            IFERROR(
                INDEX(Hulpsheets!$AO$3:$AR$18,
                    MATCH($C$9,Hulpsheets!$AN$3:$AN$18,0),
                    MATCH($C$6,Hulpsheets!$AO$3:$AR$3,0)
                ),
                ""
            ),
            IFERROR(
                INDEX(Hulpsheets!$AH$3:$AK$18,
                    MATCH($C$9,Hulpsheets!$AG$3:$AG$18,0),
                    MATCH($C$6,Hulpsheets!$AH$3:$AK$3,0)
                ),
                ""
            )
        ),
        IF($L56="Niet-economische activiteit",
            100%,
            IF(Basisgegevens!$C$5="Ja",
                IFERROR(
                    INDEX(Hulpsheets!$AO$3:$AR$18,
                        MATCH($C$9,Hulpsheets!$AN$3:$AN$18,0),
                        MATCH($C$6,Hulpsheets!$AO$3:$AR$3,0)
                    ),
                    ""
                ),
                IFERROR(
                    INDEX(Hulpsheets!$AH$3:$AK$18,
                        MATCH($C$9,Hulpsheets!$AG$3:$AG$18,0),
                        MATCH($C$6,Hulpsheets!$AH$3:$AK$3,0)
                    ),
                    ""
                )
            )
        )
    )
)</f>
        <v/>
      </c>
      <c r="N56" s="397">
        <f t="shared" si="13"/>
        <v>0</v>
      </c>
      <c r="O56" s="77" t="str">
        <f t="shared" si="17"/>
        <v/>
      </c>
      <c r="P56" s="81" t="str">
        <f t="shared" si="18"/>
        <v/>
      </c>
      <c r="R56" s="404"/>
      <c r="S56" s="403" t="str">
        <f t="shared" si="19"/>
        <v/>
      </c>
      <c r="T56" s="130" t="str">
        <f t="shared" si="20"/>
        <v/>
      </c>
      <c r="U56" s="70"/>
      <c r="V56" s="404"/>
      <c r="W56" s="70"/>
      <c r="X56" s="404"/>
      <c r="Z56" s="407" t="str">
        <f t="shared" si="21"/>
        <v/>
      </c>
      <c r="AA56" s="130" t="str">
        <f t="shared" si="14"/>
        <v/>
      </c>
      <c r="AB56" s="407" t="str">
        <f t="shared" si="15"/>
        <v/>
      </c>
      <c r="AC56" s="130" t="str">
        <f t="shared" si="16"/>
        <v/>
      </c>
      <c r="AD56" s="461"/>
    </row>
    <row r="57" spans="1:30" ht="13.5" thickBot="1" x14ac:dyDescent="0.25">
      <c r="A57" s="6"/>
      <c r="B57" s="500"/>
      <c r="C57" s="501"/>
      <c r="D57" s="501"/>
      <c r="E57" s="501"/>
      <c r="F57" s="501"/>
      <c r="G57" s="501"/>
      <c r="H57" s="501"/>
      <c r="I57" s="502"/>
      <c r="J57" s="139"/>
      <c r="K57" s="254"/>
      <c r="L57" s="429" t="s">
        <v>120</v>
      </c>
      <c r="M57" s="257" t="str">
        <f>IF(LEN($C$5)&lt;=1,
    "",
    IF(
        OR($C$5="Overige (zorg-)instellingen",$C$5="Onderneming"),
        IF(Basisgegevens!$C$5="Ja",
            IFERROR(
                INDEX(Hulpsheets!$AO$3:$AR$18,
                    MATCH($C$9,Hulpsheets!$AN$3:$AN$18,0),
                    MATCH($C$6,Hulpsheets!$AO$3:$AR$3,0)
                ),
                ""
            ),
            IFERROR(
                INDEX(Hulpsheets!$AH$3:$AK$18,
                    MATCH($C$9,Hulpsheets!$AG$3:$AG$18,0),
                    MATCH($C$6,Hulpsheets!$AH$3:$AK$3,0)
                ),
                ""
            )
        ),
        IF($L57="Niet-economische activiteit",
            100%,
            IF(Basisgegevens!$C$5="Ja",
                IFERROR(
                    INDEX(Hulpsheets!$AO$3:$AR$18,
                        MATCH($C$9,Hulpsheets!$AN$3:$AN$18,0),
                        MATCH($C$6,Hulpsheets!$AO$3:$AR$3,0)
                    ),
                    ""
                ),
                IFERROR(
                    INDEX(Hulpsheets!$AH$3:$AK$18,
                        MATCH($C$9,Hulpsheets!$AG$3:$AG$18,0),
                        MATCH($C$6,Hulpsheets!$AH$3:$AK$3,0)
                    ),
                    ""
                )
            )
        )
    )
)</f>
        <v/>
      </c>
      <c r="N57" s="397">
        <f t="shared" si="13"/>
        <v>0</v>
      </c>
      <c r="O57" s="77" t="str">
        <f t="shared" si="17"/>
        <v/>
      </c>
      <c r="P57" s="81" t="str">
        <f t="shared" si="18"/>
        <v/>
      </c>
      <c r="R57" s="404"/>
      <c r="S57" s="403" t="str">
        <f t="shared" si="19"/>
        <v/>
      </c>
      <c r="T57" s="130" t="str">
        <f t="shared" si="20"/>
        <v/>
      </c>
      <c r="U57" s="70"/>
      <c r="V57" s="404"/>
      <c r="W57" s="70"/>
      <c r="X57" s="404"/>
      <c r="Z57" s="407" t="str">
        <f t="shared" si="21"/>
        <v/>
      </c>
      <c r="AA57" s="130" t="str">
        <f t="shared" si="14"/>
        <v/>
      </c>
      <c r="AB57" s="407" t="str">
        <f t="shared" si="15"/>
        <v/>
      </c>
      <c r="AC57" s="130" t="str">
        <f t="shared" si="16"/>
        <v/>
      </c>
      <c r="AD57" s="461"/>
    </row>
    <row r="58" spans="1:30" ht="13.5" hidden="1" outlineLevel="1" thickBot="1" x14ac:dyDescent="0.25">
      <c r="A58" s="6"/>
      <c r="B58" s="500"/>
      <c r="C58" s="501"/>
      <c r="D58" s="501"/>
      <c r="E58" s="501"/>
      <c r="F58" s="501"/>
      <c r="G58" s="501"/>
      <c r="H58" s="501"/>
      <c r="I58" s="502"/>
      <c r="J58" s="139"/>
      <c r="K58" s="254"/>
      <c r="L58" s="429" t="s">
        <v>120</v>
      </c>
      <c r="M58" s="257" t="str">
        <f>IF(LEN($C$5)&lt;=1,
    "",
    IF(
        OR($C$5="Overige (zorg-)instellingen",$C$5="Onderneming"),
        IF(Basisgegevens!$C$5="Ja",
            IFERROR(
                INDEX(Hulpsheets!$AO$3:$AR$18,
                    MATCH($C$9,Hulpsheets!$AN$3:$AN$18,0),
                    MATCH($C$6,Hulpsheets!$AO$3:$AR$3,0)
                ),
                ""
            ),
            IFERROR(
                INDEX(Hulpsheets!$AH$3:$AK$18,
                    MATCH($C$9,Hulpsheets!$AG$3:$AG$18,0),
                    MATCH($C$6,Hulpsheets!$AH$3:$AK$3,0)
                ),
                ""
            )
        ),
        IF($L58="Niet-economische activiteit",
            100%,
            IF(Basisgegevens!$C$5="Ja",
                IFERROR(
                    INDEX(Hulpsheets!$AO$3:$AR$18,
                        MATCH($C$9,Hulpsheets!$AN$3:$AN$18,0),
                        MATCH($C$6,Hulpsheets!$AO$3:$AR$3,0)
                    ),
                    ""
                ),
                IFERROR(
                    INDEX(Hulpsheets!$AH$3:$AK$18,
                        MATCH($C$9,Hulpsheets!$AG$3:$AG$18,0),
                        MATCH($C$6,Hulpsheets!$AH$3:$AK$3,0)
                    ),
                    ""
                )
            )
        )
    )
)</f>
        <v/>
      </c>
      <c r="N58" s="397">
        <f t="shared" si="13"/>
        <v>0</v>
      </c>
      <c r="O58" s="77" t="str">
        <f t="shared" si="17"/>
        <v/>
      </c>
      <c r="P58" s="81" t="str">
        <f t="shared" si="18"/>
        <v/>
      </c>
      <c r="R58" s="404"/>
      <c r="S58" s="403" t="str">
        <f t="shared" si="19"/>
        <v/>
      </c>
      <c r="T58" s="130" t="str">
        <f t="shared" si="20"/>
        <v/>
      </c>
      <c r="U58" s="70"/>
      <c r="V58" s="404"/>
      <c r="W58" s="70"/>
      <c r="X58" s="404"/>
      <c r="Z58" s="407" t="str">
        <f t="shared" si="21"/>
        <v/>
      </c>
      <c r="AA58" s="130" t="str">
        <f t="shared" si="14"/>
        <v/>
      </c>
      <c r="AB58" s="407" t="str">
        <f t="shared" si="15"/>
        <v/>
      </c>
      <c r="AC58" s="130" t="str">
        <f t="shared" si="16"/>
        <v/>
      </c>
      <c r="AD58" s="461"/>
    </row>
    <row r="59" spans="1:30" ht="13.5" hidden="1" outlineLevel="1" thickBot="1" x14ac:dyDescent="0.25">
      <c r="A59" s="6"/>
      <c r="B59" s="500"/>
      <c r="C59" s="501"/>
      <c r="D59" s="501"/>
      <c r="E59" s="501"/>
      <c r="F59" s="501"/>
      <c r="G59" s="501"/>
      <c r="H59" s="501"/>
      <c r="I59" s="502"/>
      <c r="J59" s="139"/>
      <c r="K59" s="254"/>
      <c r="L59" s="429" t="s">
        <v>120</v>
      </c>
      <c r="M59" s="257" t="str">
        <f>IF(LEN($C$5)&lt;=1,
    "",
    IF(
        OR($C$5="Overige (zorg-)instellingen",$C$5="Onderneming"),
        IF(Basisgegevens!$C$5="Ja",
            IFERROR(
                INDEX(Hulpsheets!$AO$3:$AR$18,
                    MATCH($C$9,Hulpsheets!$AN$3:$AN$18,0),
                    MATCH($C$6,Hulpsheets!$AO$3:$AR$3,0)
                ),
                ""
            ),
            IFERROR(
                INDEX(Hulpsheets!$AH$3:$AK$18,
                    MATCH($C$9,Hulpsheets!$AG$3:$AG$18,0),
                    MATCH($C$6,Hulpsheets!$AH$3:$AK$3,0)
                ),
                ""
            )
        ),
        IF($L59="Niet-economische activiteit",
            100%,
            IF(Basisgegevens!$C$5="Ja",
                IFERROR(
                    INDEX(Hulpsheets!$AO$3:$AR$18,
                        MATCH($C$9,Hulpsheets!$AN$3:$AN$18,0),
                        MATCH($C$6,Hulpsheets!$AO$3:$AR$3,0)
                    ),
                    ""
                ),
                IFERROR(
                    INDEX(Hulpsheets!$AH$3:$AK$18,
                        MATCH($C$9,Hulpsheets!$AG$3:$AG$18,0),
                        MATCH($C$6,Hulpsheets!$AH$3:$AK$3,0)
                    ),
                    ""
                )
            )
        )
    )
)</f>
        <v/>
      </c>
      <c r="N59" s="397">
        <f t="shared" si="13"/>
        <v>0</v>
      </c>
      <c r="O59" s="77" t="str">
        <f t="shared" si="17"/>
        <v/>
      </c>
      <c r="P59" s="81" t="str">
        <f t="shared" si="18"/>
        <v/>
      </c>
      <c r="R59" s="404"/>
      <c r="S59" s="403" t="str">
        <f t="shared" si="19"/>
        <v/>
      </c>
      <c r="T59" s="130" t="str">
        <f t="shared" si="20"/>
        <v/>
      </c>
      <c r="U59" s="70"/>
      <c r="V59" s="404"/>
      <c r="W59" s="70"/>
      <c r="X59" s="404"/>
      <c r="Z59" s="407" t="str">
        <f t="shared" si="21"/>
        <v/>
      </c>
      <c r="AA59" s="130" t="str">
        <f t="shared" si="14"/>
        <v/>
      </c>
      <c r="AB59" s="407" t="str">
        <f t="shared" si="15"/>
        <v/>
      </c>
      <c r="AC59" s="130" t="str">
        <f t="shared" si="16"/>
        <v/>
      </c>
      <c r="AD59" s="461"/>
    </row>
    <row r="60" spans="1:30" ht="13.5" hidden="1" outlineLevel="1" thickBot="1" x14ac:dyDescent="0.25">
      <c r="A60" s="6"/>
      <c r="B60" s="500"/>
      <c r="C60" s="501"/>
      <c r="D60" s="501"/>
      <c r="E60" s="501"/>
      <c r="F60" s="501"/>
      <c r="G60" s="501"/>
      <c r="H60" s="501"/>
      <c r="I60" s="502"/>
      <c r="J60" s="139"/>
      <c r="K60" s="254"/>
      <c r="L60" s="429" t="s">
        <v>120</v>
      </c>
      <c r="M60" s="257" t="str">
        <f>IF(LEN($C$5)&lt;=1,
    "",
    IF(
        OR($C$5="Overige (zorg-)instellingen",$C$5="Onderneming"),
        IF(Basisgegevens!$C$5="Ja",
            IFERROR(
                INDEX(Hulpsheets!$AO$3:$AR$18,
                    MATCH($C$9,Hulpsheets!$AN$3:$AN$18,0),
                    MATCH($C$6,Hulpsheets!$AO$3:$AR$3,0)
                ),
                ""
            ),
            IFERROR(
                INDEX(Hulpsheets!$AH$3:$AK$18,
                    MATCH($C$9,Hulpsheets!$AG$3:$AG$18,0),
                    MATCH($C$6,Hulpsheets!$AH$3:$AK$3,0)
                ),
                ""
            )
        ),
        IF($L60="Niet-economische activiteit",
            100%,
            IF(Basisgegevens!$C$5="Ja",
                IFERROR(
                    INDEX(Hulpsheets!$AO$3:$AR$18,
                        MATCH($C$9,Hulpsheets!$AN$3:$AN$18,0),
                        MATCH($C$6,Hulpsheets!$AO$3:$AR$3,0)
                    ),
                    ""
                ),
                IFERROR(
                    INDEX(Hulpsheets!$AH$3:$AK$18,
                        MATCH($C$9,Hulpsheets!$AG$3:$AG$18,0),
                        MATCH($C$6,Hulpsheets!$AH$3:$AK$3,0)
                    ),
                    ""
                )
            )
        )
    )
)</f>
        <v/>
      </c>
      <c r="N60" s="397">
        <f t="shared" si="13"/>
        <v>0</v>
      </c>
      <c r="O60" s="77" t="str">
        <f t="shared" si="17"/>
        <v/>
      </c>
      <c r="P60" s="81" t="str">
        <f t="shared" si="18"/>
        <v/>
      </c>
      <c r="R60" s="404"/>
      <c r="S60" s="403" t="str">
        <f t="shared" si="19"/>
        <v/>
      </c>
      <c r="T60" s="130" t="str">
        <f t="shared" si="20"/>
        <v/>
      </c>
      <c r="U60" s="70"/>
      <c r="V60" s="404"/>
      <c r="W60" s="70"/>
      <c r="X60" s="404"/>
      <c r="Z60" s="407" t="str">
        <f t="shared" si="21"/>
        <v/>
      </c>
      <c r="AA60" s="130" t="str">
        <f t="shared" si="14"/>
        <v/>
      </c>
      <c r="AB60" s="407" t="str">
        <f t="shared" si="15"/>
        <v/>
      </c>
      <c r="AC60" s="130" t="str">
        <f t="shared" si="16"/>
        <v/>
      </c>
      <c r="AD60" s="461"/>
    </row>
    <row r="61" spans="1:30" ht="13.5" hidden="1" outlineLevel="1" thickBot="1" x14ac:dyDescent="0.25">
      <c r="A61" s="6"/>
      <c r="B61" s="500"/>
      <c r="C61" s="501"/>
      <c r="D61" s="501"/>
      <c r="E61" s="501"/>
      <c r="F61" s="501"/>
      <c r="G61" s="501"/>
      <c r="H61" s="501"/>
      <c r="I61" s="502"/>
      <c r="J61" s="139"/>
      <c r="K61" s="254"/>
      <c r="L61" s="429" t="s">
        <v>120</v>
      </c>
      <c r="M61" s="257" t="str">
        <f>IF(LEN($C$5)&lt;=1,
    "",
    IF(
        OR($C$5="Overige (zorg-)instellingen",$C$5="Onderneming"),
        IF(Basisgegevens!$C$5="Ja",
            IFERROR(
                INDEX(Hulpsheets!$AO$3:$AR$18,
                    MATCH($C$9,Hulpsheets!$AN$3:$AN$18,0),
                    MATCH($C$6,Hulpsheets!$AO$3:$AR$3,0)
                ),
                ""
            ),
            IFERROR(
                INDEX(Hulpsheets!$AH$3:$AK$18,
                    MATCH($C$9,Hulpsheets!$AG$3:$AG$18,0),
                    MATCH($C$6,Hulpsheets!$AH$3:$AK$3,0)
                ),
                ""
            )
        ),
        IF($L61="Niet-economische activiteit",
            100%,
            IF(Basisgegevens!$C$5="Ja",
                IFERROR(
                    INDEX(Hulpsheets!$AO$3:$AR$18,
                        MATCH($C$9,Hulpsheets!$AN$3:$AN$18,0),
                        MATCH($C$6,Hulpsheets!$AO$3:$AR$3,0)
                    ),
                    ""
                ),
                IFERROR(
                    INDEX(Hulpsheets!$AH$3:$AK$18,
                        MATCH($C$9,Hulpsheets!$AG$3:$AG$18,0),
                        MATCH($C$6,Hulpsheets!$AH$3:$AK$3,0)
                    ),
                    ""
                )
            )
        )
    )
)</f>
        <v/>
      </c>
      <c r="N61" s="397">
        <f t="shared" si="13"/>
        <v>0</v>
      </c>
      <c r="O61" s="77" t="str">
        <f t="shared" si="17"/>
        <v/>
      </c>
      <c r="P61" s="81" t="str">
        <f t="shared" si="18"/>
        <v/>
      </c>
      <c r="R61" s="404"/>
      <c r="S61" s="403" t="str">
        <f t="shared" si="19"/>
        <v/>
      </c>
      <c r="T61" s="130" t="str">
        <f t="shared" si="20"/>
        <v/>
      </c>
      <c r="U61" s="70"/>
      <c r="V61" s="404"/>
      <c r="W61" s="70"/>
      <c r="X61" s="404"/>
      <c r="Z61" s="407" t="str">
        <f t="shared" si="21"/>
        <v/>
      </c>
      <c r="AA61" s="130" t="str">
        <f t="shared" si="14"/>
        <v/>
      </c>
      <c r="AB61" s="407" t="str">
        <f t="shared" si="15"/>
        <v/>
      </c>
      <c r="AC61" s="130" t="str">
        <f t="shared" si="16"/>
        <v/>
      </c>
      <c r="AD61" s="461"/>
    </row>
    <row r="62" spans="1:30" ht="13.5" hidden="1" outlineLevel="1" thickBot="1" x14ac:dyDescent="0.25">
      <c r="A62" s="6"/>
      <c r="B62" s="500"/>
      <c r="C62" s="501"/>
      <c r="D62" s="501"/>
      <c r="E62" s="501"/>
      <c r="F62" s="501"/>
      <c r="G62" s="501"/>
      <c r="H62" s="501"/>
      <c r="I62" s="502"/>
      <c r="J62" s="139"/>
      <c r="K62" s="254"/>
      <c r="L62" s="429" t="s">
        <v>120</v>
      </c>
      <c r="M62" s="257" t="str">
        <f>IF(LEN($C$5)&lt;=1,
    "",
    IF(
        OR($C$5="Overige (zorg-)instellingen",$C$5="Onderneming"),
        IF(Basisgegevens!$C$5="Ja",
            IFERROR(
                INDEX(Hulpsheets!$AO$3:$AR$18,
                    MATCH($C$9,Hulpsheets!$AN$3:$AN$18,0),
                    MATCH($C$6,Hulpsheets!$AO$3:$AR$3,0)
                ),
                ""
            ),
            IFERROR(
                INDEX(Hulpsheets!$AH$3:$AK$18,
                    MATCH($C$9,Hulpsheets!$AG$3:$AG$18,0),
                    MATCH($C$6,Hulpsheets!$AH$3:$AK$3,0)
                ),
                ""
            )
        ),
        IF($L62="Niet-economische activiteit",
            100%,
            IF(Basisgegevens!$C$5="Ja",
                IFERROR(
                    INDEX(Hulpsheets!$AO$3:$AR$18,
                        MATCH($C$9,Hulpsheets!$AN$3:$AN$18,0),
                        MATCH($C$6,Hulpsheets!$AO$3:$AR$3,0)
                    ),
                    ""
                ),
                IFERROR(
                    INDEX(Hulpsheets!$AH$3:$AK$18,
                        MATCH($C$9,Hulpsheets!$AG$3:$AG$18,0),
                        MATCH($C$6,Hulpsheets!$AH$3:$AK$3,0)
                    ),
                    ""
                )
            )
        )
    )
)</f>
        <v/>
      </c>
      <c r="N62" s="397">
        <f t="shared" si="13"/>
        <v>0</v>
      </c>
      <c r="O62" s="77" t="str">
        <f t="shared" si="17"/>
        <v/>
      </c>
      <c r="P62" s="81" t="str">
        <f t="shared" si="18"/>
        <v/>
      </c>
      <c r="R62" s="404"/>
      <c r="S62" s="403" t="str">
        <f t="shared" si="19"/>
        <v/>
      </c>
      <c r="T62" s="130" t="str">
        <f t="shared" si="20"/>
        <v/>
      </c>
      <c r="U62" s="70"/>
      <c r="V62" s="404"/>
      <c r="W62" s="70"/>
      <c r="X62" s="404"/>
      <c r="Z62" s="407" t="str">
        <f t="shared" si="21"/>
        <v/>
      </c>
      <c r="AA62" s="130" t="str">
        <f t="shared" si="14"/>
        <v/>
      </c>
      <c r="AB62" s="407" t="str">
        <f t="shared" si="15"/>
        <v/>
      </c>
      <c r="AC62" s="130" t="str">
        <f t="shared" si="16"/>
        <v/>
      </c>
      <c r="AD62" s="461"/>
    </row>
    <row r="63" spans="1:30" ht="13.5" hidden="1" outlineLevel="1" thickBot="1" x14ac:dyDescent="0.25">
      <c r="A63" s="6"/>
      <c r="B63" s="500"/>
      <c r="C63" s="501"/>
      <c r="D63" s="501"/>
      <c r="E63" s="501"/>
      <c r="F63" s="501"/>
      <c r="G63" s="501"/>
      <c r="H63" s="501"/>
      <c r="I63" s="502"/>
      <c r="J63" s="139"/>
      <c r="K63" s="254"/>
      <c r="L63" s="429" t="s">
        <v>120</v>
      </c>
      <c r="M63" s="257" t="str">
        <f>IF(LEN($C$5)&lt;=1,
    "",
    IF(
        OR($C$5="Overige (zorg-)instellingen",$C$5="Onderneming"),
        IF(Basisgegevens!$C$5="Ja",
            IFERROR(
                INDEX(Hulpsheets!$AO$3:$AR$18,
                    MATCH($C$9,Hulpsheets!$AN$3:$AN$18,0),
                    MATCH($C$6,Hulpsheets!$AO$3:$AR$3,0)
                ),
                ""
            ),
            IFERROR(
                INDEX(Hulpsheets!$AH$3:$AK$18,
                    MATCH($C$9,Hulpsheets!$AG$3:$AG$18,0),
                    MATCH($C$6,Hulpsheets!$AH$3:$AK$3,0)
                ),
                ""
            )
        ),
        IF($L63="Niet-economische activiteit",
            100%,
            IF(Basisgegevens!$C$5="Ja",
                IFERROR(
                    INDEX(Hulpsheets!$AO$3:$AR$18,
                        MATCH($C$9,Hulpsheets!$AN$3:$AN$18,0),
                        MATCH($C$6,Hulpsheets!$AO$3:$AR$3,0)
                    ),
                    ""
                ),
                IFERROR(
                    INDEX(Hulpsheets!$AH$3:$AK$18,
                        MATCH($C$9,Hulpsheets!$AG$3:$AG$18,0),
                        MATCH($C$6,Hulpsheets!$AH$3:$AK$3,0)
                    ),
                    ""
                )
            )
        )
    )
)</f>
        <v/>
      </c>
      <c r="N63" s="397">
        <f t="shared" si="13"/>
        <v>0</v>
      </c>
      <c r="O63" s="77" t="str">
        <f t="shared" si="17"/>
        <v/>
      </c>
      <c r="P63" s="81" t="str">
        <f t="shared" si="18"/>
        <v/>
      </c>
      <c r="R63" s="404"/>
      <c r="S63" s="403" t="str">
        <f t="shared" si="19"/>
        <v/>
      </c>
      <c r="T63" s="130" t="str">
        <f t="shared" si="20"/>
        <v/>
      </c>
      <c r="U63" s="70"/>
      <c r="V63" s="404"/>
      <c r="W63" s="70"/>
      <c r="X63" s="404"/>
      <c r="Z63" s="407" t="str">
        <f t="shared" si="21"/>
        <v/>
      </c>
      <c r="AA63" s="130" t="str">
        <f t="shared" si="14"/>
        <v/>
      </c>
      <c r="AB63" s="407" t="str">
        <f t="shared" si="15"/>
        <v/>
      </c>
      <c r="AC63" s="130" t="str">
        <f t="shared" si="16"/>
        <v/>
      </c>
      <c r="AD63" s="461"/>
    </row>
    <row r="64" spans="1:30" ht="13.5" hidden="1" outlineLevel="1" thickBot="1" x14ac:dyDescent="0.25">
      <c r="A64" s="6"/>
      <c r="B64" s="500"/>
      <c r="C64" s="501"/>
      <c r="D64" s="501"/>
      <c r="E64" s="501"/>
      <c r="F64" s="501"/>
      <c r="G64" s="501"/>
      <c r="H64" s="501"/>
      <c r="I64" s="502"/>
      <c r="J64" s="139"/>
      <c r="K64" s="254"/>
      <c r="L64" s="429" t="s">
        <v>120</v>
      </c>
      <c r="M64" s="257" t="str">
        <f>IF(LEN($C$5)&lt;=1,
    "",
    IF(
        OR($C$5="Overige (zorg-)instellingen",$C$5="Onderneming"),
        IF(Basisgegevens!$C$5="Ja",
            IFERROR(
                INDEX(Hulpsheets!$AO$3:$AR$18,
                    MATCH($C$9,Hulpsheets!$AN$3:$AN$18,0),
                    MATCH($C$6,Hulpsheets!$AO$3:$AR$3,0)
                ),
                ""
            ),
            IFERROR(
                INDEX(Hulpsheets!$AH$3:$AK$18,
                    MATCH($C$9,Hulpsheets!$AG$3:$AG$18,0),
                    MATCH($C$6,Hulpsheets!$AH$3:$AK$3,0)
                ),
                ""
            )
        ),
        IF($L64="Niet-economische activiteit",
            100%,
            IF(Basisgegevens!$C$5="Ja",
                IFERROR(
                    INDEX(Hulpsheets!$AO$3:$AR$18,
                        MATCH($C$9,Hulpsheets!$AN$3:$AN$18,0),
                        MATCH($C$6,Hulpsheets!$AO$3:$AR$3,0)
                    ),
                    ""
                ),
                IFERROR(
                    INDEX(Hulpsheets!$AH$3:$AK$18,
                        MATCH($C$9,Hulpsheets!$AG$3:$AG$18,0),
                        MATCH($C$6,Hulpsheets!$AH$3:$AK$3,0)
                    ),
                    ""
                )
            )
        )
    )
)</f>
        <v/>
      </c>
      <c r="N64" s="397">
        <f t="shared" si="13"/>
        <v>0</v>
      </c>
      <c r="O64" s="77" t="str">
        <f t="shared" si="17"/>
        <v/>
      </c>
      <c r="P64" s="81" t="str">
        <f t="shared" si="18"/>
        <v/>
      </c>
      <c r="R64" s="404"/>
      <c r="S64" s="403" t="str">
        <f t="shared" si="19"/>
        <v/>
      </c>
      <c r="T64" s="130" t="str">
        <f t="shared" si="20"/>
        <v/>
      </c>
      <c r="U64" s="70"/>
      <c r="V64" s="404"/>
      <c r="W64" s="70"/>
      <c r="X64" s="404"/>
      <c r="Z64" s="407" t="str">
        <f t="shared" si="21"/>
        <v/>
      </c>
      <c r="AA64" s="130" t="str">
        <f t="shared" si="14"/>
        <v/>
      </c>
      <c r="AB64" s="407" t="str">
        <f t="shared" si="15"/>
        <v/>
      </c>
      <c r="AC64" s="130" t="str">
        <f t="shared" si="16"/>
        <v/>
      </c>
      <c r="AD64" s="461"/>
    </row>
    <row r="65" spans="1:30" ht="13.5" hidden="1" outlineLevel="1" thickBot="1" x14ac:dyDescent="0.25">
      <c r="A65" s="6"/>
      <c r="B65" s="500"/>
      <c r="C65" s="501"/>
      <c r="D65" s="501"/>
      <c r="E65" s="501"/>
      <c r="F65" s="501"/>
      <c r="G65" s="501"/>
      <c r="H65" s="501"/>
      <c r="I65" s="502"/>
      <c r="J65" s="139"/>
      <c r="K65" s="254"/>
      <c r="L65" s="429" t="s">
        <v>120</v>
      </c>
      <c r="M65" s="257" t="str">
        <f>IF(LEN($C$5)&lt;=1,
    "",
    IF(
        OR($C$5="Overige (zorg-)instellingen",$C$5="Onderneming"),
        IF(Basisgegevens!$C$5="Ja",
            IFERROR(
                INDEX(Hulpsheets!$AO$3:$AR$18,
                    MATCH($C$9,Hulpsheets!$AN$3:$AN$18,0),
                    MATCH($C$6,Hulpsheets!$AO$3:$AR$3,0)
                ),
                ""
            ),
            IFERROR(
                INDEX(Hulpsheets!$AH$3:$AK$18,
                    MATCH($C$9,Hulpsheets!$AG$3:$AG$18,0),
                    MATCH($C$6,Hulpsheets!$AH$3:$AK$3,0)
                ),
                ""
            )
        ),
        IF($L65="Niet-economische activiteit",
            100%,
            IF(Basisgegevens!$C$5="Ja",
                IFERROR(
                    INDEX(Hulpsheets!$AO$3:$AR$18,
                        MATCH($C$9,Hulpsheets!$AN$3:$AN$18,0),
                        MATCH($C$6,Hulpsheets!$AO$3:$AR$3,0)
                    ),
                    ""
                ),
                IFERROR(
                    INDEX(Hulpsheets!$AH$3:$AK$18,
                        MATCH($C$9,Hulpsheets!$AG$3:$AG$18,0),
                        MATCH($C$6,Hulpsheets!$AH$3:$AK$3,0)
                    ),
                    ""
                )
            )
        )
    )
)</f>
        <v/>
      </c>
      <c r="N65" s="397">
        <f t="shared" si="13"/>
        <v>0</v>
      </c>
      <c r="O65" s="77" t="str">
        <f t="shared" si="17"/>
        <v/>
      </c>
      <c r="P65" s="81" t="str">
        <f t="shared" si="18"/>
        <v/>
      </c>
      <c r="R65" s="404"/>
      <c r="S65" s="403" t="str">
        <f t="shared" si="19"/>
        <v/>
      </c>
      <c r="T65" s="130" t="str">
        <f t="shared" si="20"/>
        <v/>
      </c>
      <c r="U65" s="70"/>
      <c r="V65" s="404"/>
      <c r="W65" s="70"/>
      <c r="X65" s="404"/>
      <c r="Z65" s="407" t="str">
        <f t="shared" si="21"/>
        <v/>
      </c>
      <c r="AA65" s="130" t="str">
        <f t="shared" si="14"/>
        <v/>
      </c>
      <c r="AB65" s="407" t="str">
        <f t="shared" si="15"/>
        <v/>
      </c>
      <c r="AC65" s="130" t="str">
        <f t="shared" si="16"/>
        <v/>
      </c>
      <c r="AD65" s="461"/>
    </row>
    <row r="66" spans="1:30" ht="13.5" hidden="1" outlineLevel="1" thickBot="1" x14ac:dyDescent="0.25">
      <c r="A66" s="6"/>
      <c r="B66" s="500"/>
      <c r="C66" s="501"/>
      <c r="D66" s="501"/>
      <c r="E66" s="501"/>
      <c r="F66" s="501"/>
      <c r="G66" s="501"/>
      <c r="H66" s="501"/>
      <c r="I66" s="502"/>
      <c r="J66" s="139"/>
      <c r="K66" s="254"/>
      <c r="L66" s="429" t="s">
        <v>120</v>
      </c>
      <c r="M66" s="257" t="str">
        <f>IF(LEN($C$5)&lt;=1,
    "",
    IF(
        OR($C$5="Overige (zorg-)instellingen",$C$5="Onderneming"),
        IF(Basisgegevens!$C$5="Ja",
            IFERROR(
                INDEX(Hulpsheets!$AO$3:$AR$18,
                    MATCH($C$9,Hulpsheets!$AN$3:$AN$18,0),
                    MATCH($C$6,Hulpsheets!$AO$3:$AR$3,0)
                ),
                ""
            ),
            IFERROR(
                INDEX(Hulpsheets!$AH$3:$AK$18,
                    MATCH($C$9,Hulpsheets!$AG$3:$AG$18,0),
                    MATCH($C$6,Hulpsheets!$AH$3:$AK$3,0)
                ),
                ""
            )
        ),
        IF($L66="Niet-economische activiteit",
            100%,
            IF(Basisgegevens!$C$5="Ja",
                IFERROR(
                    INDEX(Hulpsheets!$AO$3:$AR$18,
                        MATCH($C$9,Hulpsheets!$AN$3:$AN$18,0),
                        MATCH($C$6,Hulpsheets!$AO$3:$AR$3,0)
                    ),
                    ""
                ),
                IFERROR(
                    INDEX(Hulpsheets!$AH$3:$AK$18,
                        MATCH($C$9,Hulpsheets!$AG$3:$AG$18,0),
                        MATCH($C$6,Hulpsheets!$AH$3:$AK$3,0)
                    ),
                    ""
                )
            )
        )
    )
)</f>
        <v/>
      </c>
      <c r="N66" s="397">
        <f t="shared" si="13"/>
        <v>0</v>
      </c>
      <c r="O66" s="77" t="str">
        <f t="shared" si="17"/>
        <v/>
      </c>
      <c r="P66" s="81" t="str">
        <f t="shared" si="18"/>
        <v/>
      </c>
      <c r="R66" s="404"/>
      <c r="S66" s="403" t="str">
        <f t="shared" si="19"/>
        <v/>
      </c>
      <c r="T66" s="130" t="str">
        <f t="shared" si="20"/>
        <v/>
      </c>
      <c r="U66" s="70"/>
      <c r="V66" s="404"/>
      <c r="W66" s="70"/>
      <c r="X66" s="404"/>
      <c r="Z66" s="407" t="str">
        <f t="shared" si="21"/>
        <v/>
      </c>
      <c r="AA66" s="130" t="str">
        <f t="shared" si="14"/>
        <v/>
      </c>
      <c r="AB66" s="407" t="str">
        <f t="shared" si="15"/>
        <v/>
      </c>
      <c r="AC66" s="130" t="str">
        <f t="shared" si="16"/>
        <v/>
      </c>
      <c r="AD66" s="461"/>
    </row>
    <row r="67" spans="1:30" ht="13.5" hidden="1" outlineLevel="1" thickBot="1" x14ac:dyDescent="0.25">
      <c r="A67" s="6"/>
      <c r="B67" s="518"/>
      <c r="C67" s="519"/>
      <c r="D67" s="519"/>
      <c r="E67" s="519"/>
      <c r="F67" s="519"/>
      <c r="G67" s="519"/>
      <c r="H67" s="519"/>
      <c r="I67" s="520"/>
      <c r="J67" s="140"/>
      <c r="K67" s="293"/>
      <c r="L67" s="428" t="s">
        <v>120</v>
      </c>
      <c r="M67" s="427" t="str">
        <f>IF(LEN($C$5)&lt;=1,
    "",
    IF(
        OR($C$5="Overige (zorg-)instellingen",$C$5="Onderneming"),
        IF(Basisgegevens!$C$5="Ja",
            IFERROR(
                INDEX(Hulpsheets!$AO$3:$AR$18,
                    MATCH($C$9,Hulpsheets!$AN$3:$AN$18,0),
                    MATCH($C$6,Hulpsheets!$AO$3:$AR$3,0)
                ),
                ""
            ),
            IFERROR(
                INDEX(Hulpsheets!$AH$3:$AK$18,
                    MATCH($C$9,Hulpsheets!$AG$3:$AG$18,0),
                    MATCH($C$6,Hulpsheets!$AH$3:$AK$3,0)
                ),
                ""
            )
        ),
        IF($L67="Niet-economische activiteit",
            100%,
            IF(Basisgegevens!$C$5="Ja",
                IFERROR(
                    INDEX(Hulpsheets!$AO$3:$AR$18,
                        MATCH($C$9,Hulpsheets!$AN$3:$AN$18,0),
                        MATCH($C$6,Hulpsheets!$AO$3:$AR$3,0)
                    ),
                    ""
                ),
                IFERROR(
                    INDEX(Hulpsheets!$AH$3:$AK$18,
                        MATCH($C$9,Hulpsheets!$AG$3:$AG$18,0),
                        MATCH($C$6,Hulpsheets!$AH$3:$AK$3,0)
                    ),
                    ""
                )
            )
        )
    )
)</f>
        <v/>
      </c>
      <c r="N67" s="397">
        <f t="shared" si="13"/>
        <v>0</v>
      </c>
      <c r="O67" s="87" t="str">
        <f t="shared" si="17"/>
        <v/>
      </c>
      <c r="P67" s="83" t="str">
        <f t="shared" si="18"/>
        <v/>
      </c>
      <c r="R67" s="405"/>
      <c r="S67" s="403" t="str">
        <f t="shared" si="19"/>
        <v/>
      </c>
      <c r="T67" s="365" t="str">
        <f t="shared" si="20"/>
        <v/>
      </c>
      <c r="U67" s="70"/>
      <c r="V67" s="411"/>
      <c r="W67" s="70"/>
      <c r="X67" s="411"/>
      <c r="Z67" s="407" t="str">
        <f>IFERROR($V67*(1-$M67),"")</f>
        <v/>
      </c>
      <c r="AA67" s="365" t="str">
        <f t="shared" si="14"/>
        <v/>
      </c>
      <c r="AB67" s="407" t="str">
        <f t="shared" si="15"/>
        <v/>
      </c>
      <c r="AC67" s="365" t="str">
        <f t="shared" si="16"/>
        <v/>
      </c>
      <c r="AD67" s="461"/>
    </row>
    <row r="68" spans="1:30" ht="13.5" collapsed="1" thickBot="1" x14ac:dyDescent="0.25">
      <c r="A68" s="5"/>
      <c r="B68" s="40"/>
      <c r="C68" s="40"/>
      <c r="D68" s="7"/>
      <c r="E68" s="6"/>
      <c r="F68" s="6"/>
      <c r="G68" s="6"/>
      <c r="H68" s="6"/>
      <c r="I68" s="9"/>
      <c r="J68" s="97"/>
      <c r="L68" s="418" t="s">
        <v>102</v>
      </c>
      <c r="M68" s="78"/>
      <c r="N68" s="101">
        <f>SUM(N43:N67)</f>
        <v>0</v>
      </c>
      <c r="O68" s="101">
        <f>SUM(O43:O67)</f>
        <v>0</v>
      </c>
      <c r="P68" s="101">
        <f>SUM(P43:P67)</f>
        <v>0</v>
      </c>
      <c r="R68" s="439">
        <f>SUM(R43:R67)</f>
        <v>0</v>
      </c>
      <c r="S68" s="102">
        <f>SUM(S43:S67)</f>
        <v>0</v>
      </c>
      <c r="T68" s="102">
        <f>SUM(T43:T67)</f>
        <v>0</v>
      </c>
      <c r="U68" s="100"/>
      <c r="V68" s="364">
        <f>SUM(V43:V67)</f>
        <v>0</v>
      </c>
      <c r="W68" s="70"/>
      <c r="X68" s="364">
        <f>SUM(X43:X67)</f>
        <v>0</v>
      </c>
      <c r="Z68" s="410">
        <f>SUM(Z43:Z67)</f>
        <v>0</v>
      </c>
      <c r="AA68" s="364">
        <f>SUM(AA43:AA67)</f>
        <v>0</v>
      </c>
      <c r="AB68" s="410">
        <f>SUM(AB43:AB67)</f>
        <v>0</v>
      </c>
      <c r="AC68" s="364">
        <f>SUM(AC43:AC67)</f>
        <v>0</v>
      </c>
      <c r="AD68" s="462"/>
    </row>
    <row r="69" spans="1:30" ht="13.5" thickBot="1" x14ac:dyDescent="0.25">
      <c r="B69" s="32"/>
      <c r="C69" s="32"/>
      <c r="D69" s="103"/>
      <c r="E69" s="104"/>
      <c r="F69" s="104"/>
      <c r="G69" s="105"/>
      <c r="H69" s="105"/>
      <c r="I69" s="29"/>
      <c r="J69" s="105"/>
      <c r="K69" s="105"/>
      <c r="L69" s="105"/>
      <c r="M69" s="259"/>
      <c r="N69" s="105"/>
      <c r="O69" s="105"/>
      <c r="P69" s="29"/>
      <c r="Q69" s="29"/>
      <c r="R69" s="29"/>
      <c r="S69" s="29"/>
      <c r="T69" s="29"/>
      <c r="U69" s="29"/>
      <c r="V69" s="29"/>
      <c r="W69" s="29"/>
      <c r="X69" s="29"/>
      <c r="Z69" s="29"/>
      <c r="AA69" s="29"/>
      <c r="AB69" s="29"/>
    </row>
    <row r="70" spans="1:30" ht="15.75" customHeight="1" thickBot="1" x14ac:dyDescent="0.25">
      <c r="B70" s="503" t="s">
        <v>108</v>
      </c>
      <c r="C70" s="503"/>
      <c r="D70" s="503"/>
      <c r="E70" s="503"/>
      <c r="F70" s="29"/>
      <c r="I70" s="29"/>
      <c r="P70" s="29"/>
      <c r="Q70" s="29"/>
      <c r="R70" s="406" t="s">
        <v>87</v>
      </c>
      <c r="S70" s="401"/>
      <c r="T70" s="402"/>
      <c r="U70" s="6"/>
      <c r="V70" s="498" t="s">
        <v>61</v>
      </c>
      <c r="W70" s="6"/>
      <c r="X70" s="498" t="s">
        <v>62</v>
      </c>
      <c r="Z70" s="401"/>
      <c r="AA70" s="402"/>
      <c r="AB70" s="401"/>
      <c r="AC70" s="402"/>
      <c r="AD70" s="460"/>
    </row>
    <row r="71" spans="1:30" ht="13.5" thickBot="1" x14ac:dyDescent="0.25">
      <c r="B71" s="106"/>
      <c r="C71" s="106"/>
      <c r="D71" s="107"/>
      <c r="E71" s="107"/>
      <c r="G71" s="107"/>
      <c r="H71" s="108"/>
      <c r="I71" s="95"/>
      <c r="J71" s="107"/>
      <c r="K71" s="107"/>
      <c r="L71" s="107"/>
      <c r="P71" s="29"/>
      <c r="Q71" s="29"/>
      <c r="R71" s="6"/>
      <c r="S71" s="6"/>
      <c r="T71" s="6"/>
      <c r="U71" s="6"/>
      <c r="V71" s="499"/>
      <c r="W71" s="415"/>
      <c r="X71" s="499"/>
      <c r="Z71" s="6"/>
      <c r="AA71" s="6"/>
      <c r="AB71" s="6"/>
      <c r="AC71" s="97"/>
      <c r="AD71" s="97"/>
    </row>
    <row r="72" spans="1:30" ht="21" customHeight="1" thickBot="1" x14ac:dyDescent="0.25">
      <c r="A72" s="120"/>
      <c r="B72" s="529" t="s">
        <v>109</v>
      </c>
      <c r="C72" s="530"/>
      <c r="D72" s="530"/>
      <c r="E72" s="530"/>
      <c r="F72" s="530"/>
      <c r="G72" s="530"/>
      <c r="H72" s="530"/>
      <c r="I72" s="531"/>
      <c r="J72" s="236" t="s">
        <v>110</v>
      </c>
      <c r="K72" s="236" t="s">
        <v>111</v>
      </c>
      <c r="L72" s="236" t="s">
        <v>235</v>
      </c>
      <c r="M72" s="143" t="s">
        <v>94</v>
      </c>
      <c r="N72" s="237" t="s">
        <v>66</v>
      </c>
      <c r="O72" s="237" t="s">
        <v>95</v>
      </c>
      <c r="P72" s="237" t="s">
        <v>96</v>
      </c>
      <c r="Q72" s="120"/>
      <c r="R72" s="239" t="s">
        <v>68</v>
      </c>
      <c r="S72" s="238" t="s">
        <v>97</v>
      </c>
      <c r="T72" s="238" t="s">
        <v>70</v>
      </c>
      <c r="U72" s="119"/>
      <c r="V72" s="239" t="s">
        <v>68</v>
      </c>
      <c r="W72" s="414"/>
      <c r="X72" s="239" t="s">
        <v>68</v>
      </c>
      <c r="Y72" s="120"/>
      <c r="Z72" s="238" t="s">
        <v>97</v>
      </c>
      <c r="AA72" s="238" t="s">
        <v>70</v>
      </c>
      <c r="AB72" s="238" t="s">
        <v>97</v>
      </c>
      <c r="AC72" s="238" t="s">
        <v>70</v>
      </c>
      <c r="AD72" s="118"/>
    </row>
    <row r="73" spans="1:30" x14ac:dyDescent="0.2">
      <c r="B73" s="516"/>
      <c r="C73" s="517"/>
      <c r="D73" s="517"/>
      <c r="E73" s="517"/>
      <c r="F73" s="517"/>
      <c r="G73" s="517"/>
      <c r="H73" s="517"/>
      <c r="I73" s="517"/>
      <c r="J73" s="71"/>
      <c r="K73" s="253"/>
      <c r="L73" s="429" t="s">
        <v>120</v>
      </c>
      <c r="M73" s="257" t="str">
        <f>IF(LEN($C$5)&lt;=1,
    "",
    IF(
        OR($C$5="Overige (zorg-)instellingen",$C$5="Onderneming"),
        IF(Basisgegevens!$C$5="Ja",
            IFERROR(
                INDEX(Hulpsheets!$AO$3:$AR$18,
                    MATCH($C$9,Hulpsheets!$AN$3:$AN$18,0),
                    MATCH($C$6,Hulpsheets!$AO$3:$AR$3,0)
                ),
                ""
            ),
            IFERROR(
                INDEX(Hulpsheets!$AH$3:$AK$18,
                    MATCH($C$9,Hulpsheets!$AG$3:$AG$18,0),
                    MATCH($C$6,Hulpsheets!$AH$3:$AK$3,0)
                ),
                ""
            )
        ),
        IF($L73="Niet-economische activiteit",
            100%,
            IF(Basisgegevens!$C$5="Ja",
                IFERROR(
                    INDEX(Hulpsheets!$AO$3:$AR$18,
                        MATCH($C$9,Hulpsheets!$AN$3:$AN$18,0),
                        MATCH($C$6,Hulpsheets!$AO$3:$AR$3,0)
                    ),
                    ""
                ),
                IFERROR(
                    INDEX(Hulpsheets!$AH$3:$AK$18,
                        MATCH($C$9,Hulpsheets!$AG$3:$AG$18,0),
                        MATCH($C$6,Hulpsheets!$AH$3:$AK$3,0)
                    ),
                    ""
                )
            )
        )
    )
)</f>
        <v/>
      </c>
      <c r="N73" s="397">
        <f t="shared" ref="N73:N97" si="22">IFERROR(J73*K73,"")</f>
        <v>0</v>
      </c>
      <c r="O73" s="82" t="str">
        <f t="shared" ref="O73:O97" si="23">IFERROR(N73*M73,"")</f>
        <v/>
      </c>
      <c r="P73" s="85" t="str">
        <f t="shared" ref="P73:P97" si="24">IFERROR(N73-O73,"")</f>
        <v/>
      </c>
      <c r="R73" s="404"/>
      <c r="S73" s="403" t="str">
        <f>IFERROR($R73*(1-$M73),"")</f>
        <v/>
      </c>
      <c r="T73" s="130" t="str">
        <f t="shared" ref="T73:T97" si="25">IFERROR(R73-S73,"")</f>
        <v/>
      </c>
      <c r="U73" s="80"/>
      <c r="V73" s="404"/>
      <c r="W73" s="70"/>
      <c r="X73" s="404"/>
      <c r="Z73" s="407" t="str">
        <f>IFERROR($V73*(1-$M73),"")</f>
        <v/>
      </c>
      <c r="AA73" s="130" t="str">
        <f t="shared" ref="AA73:AA97" si="26">IFERROR(V73-Z73,"")</f>
        <v/>
      </c>
      <c r="AB73" s="407" t="str">
        <f t="shared" ref="AB73:AB97" si="27">IFERROR($X73*(1-$M73),"")</f>
        <v/>
      </c>
      <c r="AC73" s="130" t="str">
        <f t="shared" ref="AC73:AC97" si="28">IFERROR(X73-AB73,"")</f>
        <v/>
      </c>
      <c r="AD73" s="461"/>
    </row>
    <row r="74" spans="1:30" x14ac:dyDescent="0.2">
      <c r="B74" s="514"/>
      <c r="C74" s="515"/>
      <c r="D74" s="515"/>
      <c r="E74" s="515"/>
      <c r="F74" s="515"/>
      <c r="G74" s="515"/>
      <c r="H74" s="515"/>
      <c r="I74" s="515"/>
      <c r="J74" s="48"/>
      <c r="K74" s="254"/>
      <c r="L74" s="429" t="s">
        <v>120</v>
      </c>
      <c r="M74" s="257" t="str">
        <f>IF(LEN($C$5)&lt;=1,
    "",
    IF(
        OR($C$5="Overige (zorg-)instellingen",$C$5="Onderneming"),
        IF(Basisgegevens!$C$5="Ja",
            IFERROR(
                INDEX(Hulpsheets!$AO$3:$AR$18,
                    MATCH($C$9,Hulpsheets!$AN$3:$AN$18,0),
                    MATCH($C$6,Hulpsheets!$AO$3:$AR$3,0)
                ),
                ""
            ),
            IFERROR(
                INDEX(Hulpsheets!$AH$3:$AK$18,
                    MATCH($C$9,Hulpsheets!$AG$3:$AG$18,0),
                    MATCH($C$6,Hulpsheets!$AH$3:$AK$3,0)
                ),
                ""
            )
        ),
        IF($L74="Niet-economische activiteit",
            100%,
            IF(Basisgegevens!$C$5="Ja",
                IFERROR(
                    INDEX(Hulpsheets!$AO$3:$AR$18,
                        MATCH($C$9,Hulpsheets!$AN$3:$AN$18,0),
                        MATCH($C$6,Hulpsheets!$AO$3:$AR$3,0)
                    ),
                    ""
                ),
                IFERROR(
                    INDEX(Hulpsheets!$AH$3:$AK$18,
                        MATCH($C$9,Hulpsheets!$AG$3:$AG$18,0),
                        MATCH($C$6,Hulpsheets!$AH$3:$AK$3,0)
                    ),
                    ""
                )
            )
        )
    )
)</f>
        <v/>
      </c>
      <c r="N74" s="397">
        <f t="shared" si="22"/>
        <v>0</v>
      </c>
      <c r="O74" s="77" t="str">
        <f t="shared" si="23"/>
        <v/>
      </c>
      <c r="P74" s="86" t="str">
        <f t="shared" si="24"/>
        <v/>
      </c>
      <c r="R74" s="404"/>
      <c r="S74" s="403" t="str">
        <f t="shared" ref="S74:S97" si="29">IFERROR($R74*(1-$M74),"")</f>
        <v/>
      </c>
      <c r="T74" s="130" t="str">
        <f t="shared" si="25"/>
        <v/>
      </c>
      <c r="U74" s="70"/>
      <c r="V74" s="404"/>
      <c r="W74" s="70"/>
      <c r="X74" s="404"/>
      <c r="Z74" s="407" t="str">
        <f t="shared" ref="Z74:Z97" si="30">IFERROR($V74*(1-$M74),"")</f>
        <v/>
      </c>
      <c r="AA74" s="130" t="str">
        <f t="shared" si="26"/>
        <v/>
      </c>
      <c r="AB74" s="407" t="str">
        <f t="shared" si="27"/>
        <v/>
      </c>
      <c r="AC74" s="130" t="str">
        <f t="shared" si="28"/>
        <v/>
      </c>
      <c r="AD74" s="461"/>
    </row>
    <row r="75" spans="1:30" x14ac:dyDescent="0.2">
      <c r="B75" s="514"/>
      <c r="C75" s="515"/>
      <c r="D75" s="515"/>
      <c r="E75" s="515"/>
      <c r="F75" s="515"/>
      <c r="G75" s="515"/>
      <c r="H75" s="515"/>
      <c r="I75" s="515"/>
      <c r="J75" s="48"/>
      <c r="K75" s="254"/>
      <c r="L75" s="429" t="s">
        <v>120</v>
      </c>
      <c r="M75" s="257" t="str">
        <f>IF(LEN($C$5)&lt;=1,
    "",
    IF(
        OR($C$5="Overige (zorg-)instellingen",$C$5="Onderneming"),
        IF(Basisgegevens!$C$5="Ja",
            IFERROR(
                INDEX(Hulpsheets!$AO$3:$AR$18,
                    MATCH($C$9,Hulpsheets!$AN$3:$AN$18,0),
                    MATCH($C$6,Hulpsheets!$AO$3:$AR$3,0)
                ),
                ""
            ),
            IFERROR(
                INDEX(Hulpsheets!$AH$3:$AK$18,
                    MATCH($C$9,Hulpsheets!$AG$3:$AG$18,0),
                    MATCH($C$6,Hulpsheets!$AH$3:$AK$3,0)
                ),
                ""
            )
        ),
        IF($L75="Niet-economische activiteit",
            100%,
            IF(Basisgegevens!$C$5="Ja",
                IFERROR(
                    INDEX(Hulpsheets!$AO$3:$AR$18,
                        MATCH($C$9,Hulpsheets!$AN$3:$AN$18,0),
                        MATCH($C$6,Hulpsheets!$AO$3:$AR$3,0)
                    ),
                    ""
                ),
                IFERROR(
                    INDEX(Hulpsheets!$AH$3:$AK$18,
                        MATCH($C$9,Hulpsheets!$AG$3:$AG$18,0),
                        MATCH($C$6,Hulpsheets!$AH$3:$AK$3,0)
                    ),
                    ""
                )
            )
        )
    )
)</f>
        <v/>
      </c>
      <c r="N75" s="397">
        <f t="shared" si="22"/>
        <v>0</v>
      </c>
      <c r="O75" s="77" t="str">
        <f t="shared" si="23"/>
        <v/>
      </c>
      <c r="P75" s="86" t="str">
        <f t="shared" si="24"/>
        <v/>
      </c>
      <c r="R75" s="404"/>
      <c r="S75" s="403" t="str">
        <f t="shared" si="29"/>
        <v/>
      </c>
      <c r="T75" s="130" t="str">
        <f t="shared" si="25"/>
        <v/>
      </c>
      <c r="U75" s="70"/>
      <c r="V75" s="404"/>
      <c r="W75" s="70"/>
      <c r="X75" s="404"/>
      <c r="Z75" s="407" t="str">
        <f t="shared" si="30"/>
        <v/>
      </c>
      <c r="AA75" s="130" t="str">
        <f t="shared" si="26"/>
        <v/>
      </c>
      <c r="AB75" s="407" t="str">
        <f t="shared" si="27"/>
        <v/>
      </c>
      <c r="AC75" s="130" t="str">
        <f t="shared" si="28"/>
        <v/>
      </c>
      <c r="AD75" s="461"/>
    </row>
    <row r="76" spans="1:30" x14ac:dyDescent="0.2">
      <c r="B76" s="514"/>
      <c r="C76" s="515"/>
      <c r="D76" s="515"/>
      <c r="E76" s="515"/>
      <c r="F76" s="515"/>
      <c r="G76" s="515"/>
      <c r="H76" s="515"/>
      <c r="I76" s="515"/>
      <c r="J76" s="48"/>
      <c r="K76" s="254"/>
      <c r="L76" s="429" t="s">
        <v>120</v>
      </c>
      <c r="M76" s="257" t="str">
        <f>IF(LEN($C$5)&lt;=1,
    "",
    IF(
        OR($C$5="Overige (zorg-)instellingen",$C$5="Onderneming"),
        IF(Basisgegevens!$C$5="Ja",
            IFERROR(
                INDEX(Hulpsheets!$AO$3:$AR$18,
                    MATCH($C$9,Hulpsheets!$AN$3:$AN$18,0),
                    MATCH($C$6,Hulpsheets!$AO$3:$AR$3,0)
                ),
                ""
            ),
            IFERROR(
                INDEX(Hulpsheets!$AH$3:$AK$18,
                    MATCH($C$9,Hulpsheets!$AG$3:$AG$18,0),
                    MATCH($C$6,Hulpsheets!$AH$3:$AK$3,0)
                ),
                ""
            )
        ),
        IF($L76="Niet-economische activiteit",
            100%,
            IF(Basisgegevens!$C$5="Ja",
                IFERROR(
                    INDEX(Hulpsheets!$AO$3:$AR$18,
                        MATCH($C$9,Hulpsheets!$AN$3:$AN$18,0),
                        MATCH($C$6,Hulpsheets!$AO$3:$AR$3,0)
                    ),
                    ""
                ),
                IFERROR(
                    INDEX(Hulpsheets!$AH$3:$AK$18,
                        MATCH($C$9,Hulpsheets!$AG$3:$AG$18,0),
                        MATCH($C$6,Hulpsheets!$AH$3:$AK$3,0)
                    ),
                    ""
                )
            )
        )
    )
)</f>
        <v/>
      </c>
      <c r="N76" s="397">
        <f t="shared" si="22"/>
        <v>0</v>
      </c>
      <c r="O76" s="77" t="str">
        <f t="shared" si="23"/>
        <v/>
      </c>
      <c r="P76" s="86" t="str">
        <f t="shared" si="24"/>
        <v/>
      </c>
      <c r="R76" s="404"/>
      <c r="S76" s="403" t="str">
        <f t="shared" si="29"/>
        <v/>
      </c>
      <c r="T76" s="130" t="str">
        <f t="shared" si="25"/>
        <v/>
      </c>
      <c r="U76" s="70"/>
      <c r="V76" s="404"/>
      <c r="W76" s="70"/>
      <c r="X76" s="404"/>
      <c r="Z76" s="407" t="str">
        <f t="shared" si="30"/>
        <v/>
      </c>
      <c r="AA76" s="130" t="str">
        <f t="shared" si="26"/>
        <v/>
      </c>
      <c r="AB76" s="407" t="str">
        <f t="shared" si="27"/>
        <v/>
      </c>
      <c r="AC76" s="130" t="str">
        <f t="shared" si="28"/>
        <v/>
      </c>
      <c r="AD76" s="461"/>
    </row>
    <row r="77" spans="1:30" x14ac:dyDescent="0.2">
      <c r="B77" s="500"/>
      <c r="C77" s="501"/>
      <c r="D77" s="501"/>
      <c r="E77" s="501"/>
      <c r="F77" s="501"/>
      <c r="G77" s="501"/>
      <c r="H77" s="501"/>
      <c r="I77" s="502"/>
      <c r="J77" s="48"/>
      <c r="K77" s="254"/>
      <c r="L77" s="429" t="s">
        <v>120</v>
      </c>
      <c r="M77" s="257" t="str">
        <f>IF(LEN($C$5)&lt;=1,
    "",
    IF(
        OR($C$5="Overige (zorg-)instellingen",$C$5="Onderneming"),
        IF(Basisgegevens!$C$5="Ja",
            IFERROR(
                INDEX(Hulpsheets!$AO$3:$AR$18,
                    MATCH($C$9,Hulpsheets!$AN$3:$AN$18,0),
                    MATCH($C$6,Hulpsheets!$AO$3:$AR$3,0)
                ),
                ""
            ),
            IFERROR(
                INDEX(Hulpsheets!$AH$3:$AK$18,
                    MATCH($C$9,Hulpsheets!$AG$3:$AG$18,0),
                    MATCH($C$6,Hulpsheets!$AH$3:$AK$3,0)
                ),
                ""
            )
        ),
        IF($L77="Niet-economische activiteit",
            100%,
            IF(Basisgegevens!$C$5="Ja",
                IFERROR(
                    INDEX(Hulpsheets!$AO$3:$AR$18,
                        MATCH($C$9,Hulpsheets!$AN$3:$AN$18,0),
                        MATCH($C$6,Hulpsheets!$AO$3:$AR$3,0)
                    ),
                    ""
                ),
                IFERROR(
                    INDEX(Hulpsheets!$AH$3:$AK$18,
                        MATCH($C$9,Hulpsheets!$AG$3:$AG$18,0),
                        MATCH($C$6,Hulpsheets!$AH$3:$AK$3,0)
                    ),
                    ""
                )
            )
        )
    )
)</f>
        <v/>
      </c>
      <c r="N77" s="397">
        <f t="shared" si="22"/>
        <v>0</v>
      </c>
      <c r="O77" s="77" t="str">
        <f t="shared" si="23"/>
        <v/>
      </c>
      <c r="P77" s="86" t="str">
        <f t="shared" si="24"/>
        <v/>
      </c>
      <c r="R77" s="404"/>
      <c r="S77" s="403" t="str">
        <f t="shared" si="29"/>
        <v/>
      </c>
      <c r="T77" s="130" t="str">
        <f t="shared" si="25"/>
        <v/>
      </c>
      <c r="U77" s="70"/>
      <c r="V77" s="404"/>
      <c r="W77" s="70"/>
      <c r="X77" s="404"/>
      <c r="Z77" s="407" t="str">
        <f t="shared" si="30"/>
        <v/>
      </c>
      <c r="AA77" s="130" t="str">
        <f t="shared" si="26"/>
        <v/>
      </c>
      <c r="AB77" s="407" t="str">
        <f t="shared" si="27"/>
        <v/>
      </c>
      <c r="AC77" s="130" t="str">
        <f t="shared" si="28"/>
        <v/>
      </c>
      <c r="AD77" s="461"/>
    </row>
    <row r="78" spans="1:30" x14ac:dyDescent="0.2">
      <c r="B78" s="514"/>
      <c r="C78" s="515"/>
      <c r="D78" s="515"/>
      <c r="E78" s="515"/>
      <c r="F78" s="515"/>
      <c r="G78" s="515"/>
      <c r="H78" s="515"/>
      <c r="I78" s="515"/>
      <c r="J78" s="48"/>
      <c r="K78" s="254"/>
      <c r="L78" s="429" t="s">
        <v>120</v>
      </c>
      <c r="M78" s="257" t="str">
        <f>IF(LEN($C$5)&lt;=1,
    "",
    IF(
        OR($C$5="Overige (zorg-)instellingen",$C$5="Onderneming"),
        IF(Basisgegevens!$C$5="Ja",
            IFERROR(
                INDEX(Hulpsheets!$AO$3:$AR$18,
                    MATCH($C$9,Hulpsheets!$AN$3:$AN$18,0),
                    MATCH($C$6,Hulpsheets!$AO$3:$AR$3,0)
                ),
                ""
            ),
            IFERROR(
                INDEX(Hulpsheets!$AH$3:$AK$18,
                    MATCH($C$9,Hulpsheets!$AG$3:$AG$18,0),
                    MATCH($C$6,Hulpsheets!$AH$3:$AK$3,0)
                ),
                ""
            )
        ),
        IF($L78="Niet-economische activiteit",
            100%,
            IF(Basisgegevens!$C$5="Ja",
                IFERROR(
                    INDEX(Hulpsheets!$AO$3:$AR$18,
                        MATCH($C$9,Hulpsheets!$AN$3:$AN$18,0),
                        MATCH($C$6,Hulpsheets!$AO$3:$AR$3,0)
                    ),
                    ""
                ),
                IFERROR(
                    INDEX(Hulpsheets!$AH$3:$AK$18,
                        MATCH($C$9,Hulpsheets!$AG$3:$AG$18,0),
                        MATCH($C$6,Hulpsheets!$AH$3:$AK$3,0)
                    ),
                    ""
                )
            )
        )
    )
)</f>
        <v/>
      </c>
      <c r="N78" s="397">
        <f t="shared" si="22"/>
        <v>0</v>
      </c>
      <c r="O78" s="77" t="str">
        <f t="shared" si="23"/>
        <v/>
      </c>
      <c r="P78" s="86" t="str">
        <f t="shared" si="24"/>
        <v/>
      </c>
      <c r="R78" s="404"/>
      <c r="S78" s="403" t="str">
        <f t="shared" si="29"/>
        <v/>
      </c>
      <c r="T78" s="377" t="str">
        <f t="shared" si="25"/>
        <v/>
      </c>
      <c r="U78" s="70"/>
      <c r="V78" s="404"/>
      <c r="W78" s="70"/>
      <c r="X78" s="404"/>
      <c r="Z78" s="407" t="str">
        <f t="shared" si="30"/>
        <v/>
      </c>
      <c r="AA78" s="130" t="str">
        <f t="shared" si="26"/>
        <v/>
      </c>
      <c r="AB78" s="407" t="str">
        <f t="shared" si="27"/>
        <v/>
      </c>
      <c r="AC78" s="130" t="str">
        <f t="shared" si="28"/>
        <v/>
      </c>
      <c r="AD78" s="461"/>
    </row>
    <row r="79" spans="1:30" x14ac:dyDescent="0.2">
      <c r="B79" s="514"/>
      <c r="C79" s="515"/>
      <c r="D79" s="515"/>
      <c r="E79" s="515"/>
      <c r="F79" s="515"/>
      <c r="G79" s="515"/>
      <c r="H79" s="515"/>
      <c r="I79" s="515"/>
      <c r="J79" s="48"/>
      <c r="K79" s="254"/>
      <c r="L79" s="429" t="s">
        <v>120</v>
      </c>
      <c r="M79" s="257" t="str">
        <f>IF(LEN($C$5)&lt;=1,
    "",
    IF(
        OR($C$5="Overige (zorg-)instellingen",$C$5="Onderneming"),
        IF(Basisgegevens!$C$5="Ja",
            IFERROR(
                INDEX(Hulpsheets!$AO$3:$AR$18,
                    MATCH($C$9,Hulpsheets!$AN$3:$AN$18,0),
                    MATCH($C$6,Hulpsheets!$AO$3:$AR$3,0)
                ),
                ""
            ),
            IFERROR(
                INDEX(Hulpsheets!$AH$3:$AK$18,
                    MATCH($C$9,Hulpsheets!$AG$3:$AG$18,0),
                    MATCH($C$6,Hulpsheets!$AH$3:$AK$3,0)
                ),
                ""
            )
        ),
        IF($L79="Niet-economische activiteit",
            100%,
            IF(Basisgegevens!$C$5="Ja",
                IFERROR(
                    INDEX(Hulpsheets!$AO$3:$AR$18,
                        MATCH($C$9,Hulpsheets!$AN$3:$AN$18,0),
                        MATCH($C$6,Hulpsheets!$AO$3:$AR$3,0)
                    ),
                    ""
                ),
                IFERROR(
                    INDEX(Hulpsheets!$AH$3:$AK$18,
                        MATCH($C$9,Hulpsheets!$AG$3:$AG$18,0),
                        MATCH($C$6,Hulpsheets!$AH$3:$AK$3,0)
                    ),
                    ""
                )
            )
        )
    )
)</f>
        <v/>
      </c>
      <c r="N79" s="397">
        <f t="shared" si="22"/>
        <v>0</v>
      </c>
      <c r="O79" s="77" t="str">
        <f t="shared" si="23"/>
        <v/>
      </c>
      <c r="P79" s="86" t="str">
        <f t="shared" si="24"/>
        <v/>
      </c>
      <c r="R79" s="404"/>
      <c r="S79" s="403" t="str">
        <f t="shared" si="29"/>
        <v/>
      </c>
      <c r="T79" s="377" t="str">
        <f t="shared" si="25"/>
        <v/>
      </c>
      <c r="U79" s="70"/>
      <c r="V79" s="404"/>
      <c r="W79" s="70"/>
      <c r="X79" s="404"/>
      <c r="Z79" s="407" t="str">
        <f t="shared" si="30"/>
        <v/>
      </c>
      <c r="AA79" s="130" t="str">
        <f t="shared" si="26"/>
        <v/>
      </c>
      <c r="AB79" s="407" t="str">
        <f t="shared" si="27"/>
        <v/>
      </c>
      <c r="AC79" s="130" t="str">
        <f t="shared" si="28"/>
        <v/>
      </c>
      <c r="AD79" s="461"/>
    </row>
    <row r="80" spans="1:30" x14ac:dyDescent="0.2">
      <c r="B80" s="500"/>
      <c r="C80" s="501"/>
      <c r="D80" s="501"/>
      <c r="E80" s="501"/>
      <c r="F80" s="501"/>
      <c r="G80" s="501"/>
      <c r="H80" s="501"/>
      <c r="I80" s="502"/>
      <c r="J80" s="48"/>
      <c r="K80" s="254"/>
      <c r="L80" s="429" t="s">
        <v>120</v>
      </c>
      <c r="M80" s="257" t="str">
        <f>IF(LEN($C$5)&lt;=1,
    "",
    IF(
        OR($C$5="Overige (zorg-)instellingen",$C$5="Onderneming"),
        IF(Basisgegevens!$C$5="Ja",
            IFERROR(
                INDEX(Hulpsheets!$AO$3:$AR$18,
                    MATCH($C$9,Hulpsheets!$AN$3:$AN$18,0),
                    MATCH($C$6,Hulpsheets!$AO$3:$AR$3,0)
                ),
                ""
            ),
            IFERROR(
                INDEX(Hulpsheets!$AH$3:$AK$18,
                    MATCH($C$9,Hulpsheets!$AG$3:$AG$18,0),
                    MATCH($C$6,Hulpsheets!$AH$3:$AK$3,0)
                ),
                ""
            )
        ),
        IF($L80="Niet-economische activiteit",
            100%,
            IF(Basisgegevens!$C$5="Ja",
                IFERROR(
                    INDEX(Hulpsheets!$AO$3:$AR$18,
                        MATCH($C$9,Hulpsheets!$AN$3:$AN$18,0),
                        MATCH($C$6,Hulpsheets!$AO$3:$AR$3,0)
                    ),
                    ""
                ),
                IFERROR(
                    INDEX(Hulpsheets!$AH$3:$AK$18,
                        MATCH($C$9,Hulpsheets!$AG$3:$AG$18,0),
                        MATCH($C$6,Hulpsheets!$AH$3:$AK$3,0)
                    ),
                    ""
                )
            )
        )
    )
)</f>
        <v/>
      </c>
      <c r="N80" s="397">
        <f t="shared" si="22"/>
        <v>0</v>
      </c>
      <c r="O80" s="77" t="str">
        <f t="shared" si="23"/>
        <v/>
      </c>
      <c r="P80" s="86" t="str">
        <f t="shared" si="24"/>
        <v/>
      </c>
      <c r="R80" s="404"/>
      <c r="S80" s="403" t="str">
        <f t="shared" si="29"/>
        <v/>
      </c>
      <c r="T80" s="130" t="str">
        <f t="shared" si="25"/>
        <v/>
      </c>
      <c r="U80" s="70"/>
      <c r="V80" s="404"/>
      <c r="W80" s="70"/>
      <c r="X80" s="404"/>
      <c r="Z80" s="407" t="str">
        <f t="shared" si="30"/>
        <v/>
      </c>
      <c r="AA80" s="130" t="str">
        <f t="shared" si="26"/>
        <v/>
      </c>
      <c r="AB80" s="407" t="str">
        <f t="shared" si="27"/>
        <v/>
      </c>
      <c r="AC80" s="130" t="str">
        <f t="shared" si="28"/>
        <v/>
      </c>
      <c r="AD80" s="461"/>
    </row>
    <row r="81" spans="2:30" x14ac:dyDescent="0.2">
      <c r="B81" s="500"/>
      <c r="C81" s="501"/>
      <c r="D81" s="501"/>
      <c r="E81" s="501"/>
      <c r="F81" s="501"/>
      <c r="G81" s="501"/>
      <c r="H81" s="501"/>
      <c r="I81" s="502"/>
      <c r="J81" s="48"/>
      <c r="K81" s="254"/>
      <c r="L81" s="429" t="s">
        <v>120</v>
      </c>
      <c r="M81" s="257" t="str">
        <f>IF(LEN($C$5)&lt;=1,
    "",
    IF(
        OR($C$5="Overige (zorg-)instellingen",$C$5="Onderneming"),
        IF(Basisgegevens!$C$5="Ja",
            IFERROR(
                INDEX(Hulpsheets!$AO$3:$AR$18,
                    MATCH($C$9,Hulpsheets!$AN$3:$AN$18,0),
                    MATCH($C$6,Hulpsheets!$AO$3:$AR$3,0)
                ),
                ""
            ),
            IFERROR(
                INDEX(Hulpsheets!$AH$3:$AK$18,
                    MATCH($C$9,Hulpsheets!$AG$3:$AG$18,0),
                    MATCH($C$6,Hulpsheets!$AH$3:$AK$3,0)
                ),
                ""
            )
        ),
        IF($L81="Niet-economische activiteit",
            100%,
            IF(Basisgegevens!$C$5="Ja",
                IFERROR(
                    INDEX(Hulpsheets!$AO$3:$AR$18,
                        MATCH($C$9,Hulpsheets!$AN$3:$AN$18,0),
                        MATCH($C$6,Hulpsheets!$AO$3:$AR$3,0)
                    ),
                    ""
                ),
                IFERROR(
                    INDEX(Hulpsheets!$AH$3:$AK$18,
                        MATCH($C$9,Hulpsheets!$AG$3:$AG$18,0),
                        MATCH($C$6,Hulpsheets!$AH$3:$AK$3,0)
                    ),
                    ""
                )
            )
        )
    )
)</f>
        <v/>
      </c>
      <c r="N81" s="397">
        <f t="shared" si="22"/>
        <v>0</v>
      </c>
      <c r="O81" s="77" t="str">
        <f t="shared" si="23"/>
        <v/>
      </c>
      <c r="P81" s="86" t="str">
        <f t="shared" si="24"/>
        <v/>
      </c>
      <c r="R81" s="404"/>
      <c r="S81" s="403" t="str">
        <f t="shared" si="29"/>
        <v/>
      </c>
      <c r="T81" s="130" t="str">
        <f t="shared" si="25"/>
        <v/>
      </c>
      <c r="U81" s="70"/>
      <c r="V81" s="404"/>
      <c r="W81" s="70"/>
      <c r="X81" s="404"/>
      <c r="Z81" s="407" t="str">
        <f t="shared" si="30"/>
        <v/>
      </c>
      <c r="AA81" s="130" t="str">
        <f t="shared" si="26"/>
        <v/>
      </c>
      <c r="AB81" s="407" t="str">
        <f t="shared" si="27"/>
        <v/>
      </c>
      <c r="AC81" s="130" t="str">
        <f t="shared" si="28"/>
        <v/>
      </c>
      <c r="AD81" s="461"/>
    </row>
    <row r="82" spans="2:30" x14ac:dyDescent="0.2">
      <c r="B82" s="500"/>
      <c r="C82" s="501"/>
      <c r="D82" s="501"/>
      <c r="E82" s="501"/>
      <c r="F82" s="501"/>
      <c r="G82" s="501"/>
      <c r="H82" s="501"/>
      <c r="I82" s="502"/>
      <c r="J82" s="48"/>
      <c r="K82" s="254"/>
      <c r="L82" s="429" t="s">
        <v>120</v>
      </c>
      <c r="M82" s="257" t="str">
        <f>IF(LEN($C$5)&lt;=1,
    "",
    IF(
        OR($C$5="Overige (zorg-)instellingen",$C$5="Onderneming"),
        IF(Basisgegevens!$C$5="Ja",
            IFERROR(
                INDEX(Hulpsheets!$AO$3:$AR$18,
                    MATCH($C$9,Hulpsheets!$AN$3:$AN$18,0),
                    MATCH($C$6,Hulpsheets!$AO$3:$AR$3,0)
                ),
                ""
            ),
            IFERROR(
                INDEX(Hulpsheets!$AH$3:$AK$18,
                    MATCH($C$9,Hulpsheets!$AG$3:$AG$18,0),
                    MATCH($C$6,Hulpsheets!$AH$3:$AK$3,0)
                ),
                ""
            )
        ),
        IF($L82="Niet-economische activiteit",
            100%,
            IF(Basisgegevens!$C$5="Ja",
                IFERROR(
                    INDEX(Hulpsheets!$AO$3:$AR$18,
                        MATCH($C$9,Hulpsheets!$AN$3:$AN$18,0),
                        MATCH($C$6,Hulpsheets!$AO$3:$AR$3,0)
                    ),
                    ""
                ),
                IFERROR(
                    INDEX(Hulpsheets!$AH$3:$AK$18,
                        MATCH($C$9,Hulpsheets!$AG$3:$AG$18,0),
                        MATCH($C$6,Hulpsheets!$AH$3:$AK$3,0)
                    ),
                    ""
                )
            )
        )
    )
)</f>
        <v/>
      </c>
      <c r="N82" s="397">
        <f t="shared" si="22"/>
        <v>0</v>
      </c>
      <c r="O82" s="77" t="str">
        <f t="shared" si="23"/>
        <v/>
      </c>
      <c r="P82" s="86" t="str">
        <f t="shared" si="24"/>
        <v/>
      </c>
      <c r="R82" s="404"/>
      <c r="S82" s="403" t="str">
        <f t="shared" si="29"/>
        <v/>
      </c>
      <c r="T82" s="130" t="str">
        <f t="shared" si="25"/>
        <v/>
      </c>
      <c r="U82" s="70"/>
      <c r="V82" s="404"/>
      <c r="W82" s="70"/>
      <c r="X82" s="404"/>
      <c r="Z82" s="407" t="str">
        <f t="shared" si="30"/>
        <v/>
      </c>
      <c r="AA82" s="130" t="str">
        <f t="shared" si="26"/>
        <v/>
      </c>
      <c r="AB82" s="407" t="str">
        <f t="shared" si="27"/>
        <v/>
      </c>
      <c r="AC82" s="130" t="str">
        <f t="shared" si="28"/>
        <v/>
      </c>
      <c r="AD82" s="461"/>
    </row>
    <row r="83" spans="2:30" x14ac:dyDescent="0.2">
      <c r="B83" s="500"/>
      <c r="C83" s="501"/>
      <c r="D83" s="501"/>
      <c r="E83" s="501"/>
      <c r="F83" s="501"/>
      <c r="G83" s="501"/>
      <c r="H83" s="501"/>
      <c r="I83" s="502"/>
      <c r="J83" s="48"/>
      <c r="K83" s="254"/>
      <c r="L83" s="429" t="s">
        <v>120</v>
      </c>
      <c r="M83" s="257" t="str">
        <f>IF(LEN($C$5)&lt;=1,
    "",
    IF(
        OR($C$5="Overige (zorg-)instellingen",$C$5="Onderneming"),
        IF(Basisgegevens!$C$5="Ja",
            IFERROR(
                INDEX(Hulpsheets!$AO$3:$AR$18,
                    MATCH($C$9,Hulpsheets!$AN$3:$AN$18,0),
                    MATCH($C$6,Hulpsheets!$AO$3:$AR$3,0)
                ),
                ""
            ),
            IFERROR(
                INDEX(Hulpsheets!$AH$3:$AK$18,
                    MATCH($C$9,Hulpsheets!$AG$3:$AG$18,0),
                    MATCH($C$6,Hulpsheets!$AH$3:$AK$3,0)
                ),
                ""
            )
        ),
        IF($L83="Niet-economische activiteit",
            100%,
            IF(Basisgegevens!$C$5="Ja",
                IFERROR(
                    INDEX(Hulpsheets!$AO$3:$AR$18,
                        MATCH($C$9,Hulpsheets!$AN$3:$AN$18,0),
                        MATCH($C$6,Hulpsheets!$AO$3:$AR$3,0)
                    ),
                    ""
                ),
                IFERROR(
                    INDEX(Hulpsheets!$AH$3:$AK$18,
                        MATCH($C$9,Hulpsheets!$AG$3:$AG$18,0),
                        MATCH($C$6,Hulpsheets!$AH$3:$AK$3,0)
                    ),
                    ""
                )
            )
        )
    )
)</f>
        <v/>
      </c>
      <c r="N83" s="397">
        <f t="shared" si="22"/>
        <v>0</v>
      </c>
      <c r="O83" s="77" t="str">
        <f t="shared" si="23"/>
        <v/>
      </c>
      <c r="P83" s="86" t="str">
        <f t="shared" si="24"/>
        <v/>
      </c>
      <c r="R83" s="404"/>
      <c r="S83" s="403" t="str">
        <f t="shared" si="29"/>
        <v/>
      </c>
      <c r="T83" s="130" t="str">
        <f t="shared" si="25"/>
        <v/>
      </c>
      <c r="U83" s="70"/>
      <c r="V83" s="404"/>
      <c r="W83" s="70"/>
      <c r="X83" s="404"/>
      <c r="Z83" s="407" t="str">
        <f t="shared" si="30"/>
        <v/>
      </c>
      <c r="AA83" s="130" t="str">
        <f t="shared" si="26"/>
        <v/>
      </c>
      <c r="AB83" s="407" t="str">
        <f t="shared" si="27"/>
        <v/>
      </c>
      <c r="AC83" s="130" t="str">
        <f t="shared" si="28"/>
        <v/>
      </c>
      <c r="AD83" s="461"/>
    </row>
    <row r="84" spans="2:30" x14ac:dyDescent="0.2">
      <c r="B84" s="500"/>
      <c r="C84" s="501"/>
      <c r="D84" s="501"/>
      <c r="E84" s="501"/>
      <c r="F84" s="501"/>
      <c r="G84" s="501"/>
      <c r="H84" s="501"/>
      <c r="I84" s="502"/>
      <c r="J84" s="48"/>
      <c r="K84" s="254"/>
      <c r="L84" s="429" t="s">
        <v>120</v>
      </c>
      <c r="M84" s="257" t="str">
        <f>IF(LEN($C$5)&lt;=1,
    "",
    IF(
        OR($C$5="Overige (zorg-)instellingen",$C$5="Onderneming"),
        IF(Basisgegevens!$C$5="Ja",
            IFERROR(
                INDEX(Hulpsheets!$AO$3:$AR$18,
                    MATCH($C$9,Hulpsheets!$AN$3:$AN$18,0),
                    MATCH($C$6,Hulpsheets!$AO$3:$AR$3,0)
                ),
                ""
            ),
            IFERROR(
                INDEX(Hulpsheets!$AH$3:$AK$18,
                    MATCH($C$9,Hulpsheets!$AG$3:$AG$18,0),
                    MATCH($C$6,Hulpsheets!$AH$3:$AK$3,0)
                ),
                ""
            )
        ),
        IF($L84="Niet-economische activiteit",
            100%,
            IF(Basisgegevens!$C$5="Ja",
                IFERROR(
                    INDEX(Hulpsheets!$AO$3:$AR$18,
                        MATCH($C$9,Hulpsheets!$AN$3:$AN$18,0),
                        MATCH($C$6,Hulpsheets!$AO$3:$AR$3,0)
                    ),
                    ""
                ),
                IFERROR(
                    INDEX(Hulpsheets!$AH$3:$AK$18,
                        MATCH($C$9,Hulpsheets!$AG$3:$AG$18,0),
                        MATCH($C$6,Hulpsheets!$AH$3:$AK$3,0)
                    ),
                    ""
                )
            )
        )
    )
)</f>
        <v/>
      </c>
      <c r="N84" s="397">
        <f t="shared" si="22"/>
        <v>0</v>
      </c>
      <c r="O84" s="77" t="str">
        <f t="shared" si="23"/>
        <v/>
      </c>
      <c r="P84" s="86" t="str">
        <f t="shared" si="24"/>
        <v/>
      </c>
      <c r="R84" s="404"/>
      <c r="S84" s="403" t="str">
        <f t="shared" si="29"/>
        <v/>
      </c>
      <c r="T84" s="130" t="str">
        <f t="shared" si="25"/>
        <v/>
      </c>
      <c r="U84" s="70"/>
      <c r="V84" s="404"/>
      <c r="W84" s="70"/>
      <c r="X84" s="404"/>
      <c r="Z84" s="407" t="str">
        <f t="shared" si="30"/>
        <v/>
      </c>
      <c r="AA84" s="130" t="str">
        <f t="shared" si="26"/>
        <v/>
      </c>
      <c r="AB84" s="407" t="str">
        <f t="shared" si="27"/>
        <v/>
      </c>
      <c r="AC84" s="130" t="str">
        <f t="shared" si="28"/>
        <v/>
      </c>
      <c r="AD84" s="461"/>
    </row>
    <row r="85" spans="2:30" x14ac:dyDescent="0.2">
      <c r="B85" s="500"/>
      <c r="C85" s="501"/>
      <c r="D85" s="501"/>
      <c r="E85" s="501"/>
      <c r="F85" s="501"/>
      <c r="G85" s="501"/>
      <c r="H85" s="501"/>
      <c r="I85" s="502"/>
      <c r="J85" s="48"/>
      <c r="K85" s="254"/>
      <c r="L85" s="429" t="s">
        <v>120</v>
      </c>
      <c r="M85" s="257" t="str">
        <f>IF(LEN($C$5)&lt;=1,
    "",
    IF(
        OR($C$5="Overige (zorg-)instellingen",$C$5="Onderneming"),
        IF(Basisgegevens!$C$5="Ja",
            IFERROR(
                INDEX(Hulpsheets!$AO$3:$AR$18,
                    MATCH($C$9,Hulpsheets!$AN$3:$AN$18,0),
                    MATCH($C$6,Hulpsheets!$AO$3:$AR$3,0)
                ),
                ""
            ),
            IFERROR(
                INDEX(Hulpsheets!$AH$3:$AK$18,
                    MATCH($C$9,Hulpsheets!$AG$3:$AG$18,0),
                    MATCH($C$6,Hulpsheets!$AH$3:$AK$3,0)
                ),
                ""
            )
        ),
        IF($L85="Niet-economische activiteit",
            100%,
            IF(Basisgegevens!$C$5="Ja",
                IFERROR(
                    INDEX(Hulpsheets!$AO$3:$AR$18,
                        MATCH($C$9,Hulpsheets!$AN$3:$AN$18,0),
                        MATCH($C$6,Hulpsheets!$AO$3:$AR$3,0)
                    ),
                    ""
                ),
                IFERROR(
                    INDEX(Hulpsheets!$AH$3:$AK$18,
                        MATCH($C$9,Hulpsheets!$AG$3:$AG$18,0),
                        MATCH($C$6,Hulpsheets!$AH$3:$AK$3,0)
                    ),
                    ""
                )
            )
        )
    )
)</f>
        <v/>
      </c>
      <c r="N85" s="397">
        <f t="shared" si="22"/>
        <v>0</v>
      </c>
      <c r="O85" s="77" t="str">
        <f t="shared" si="23"/>
        <v/>
      </c>
      <c r="P85" s="86" t="str">
        <f t="shared" si="24"/>
        <v/>
      </c>
      <c r="R85" s="404"/>
      <c r="S85" s="403" t="str">
        <f t="shared" si="29"/>
        <v/>
      </c>
      <c r="T85" s="130" t="str">
        <f t="shared" si="25"/>
        <v/>
      </c>
      <c r="U85" s="70"/>
      <c r="V85" s="404"/>
      <c r="W85" s="70"/>
      <c r="X85" s="404"/>
      <c r="Z85" s="407" t="str">
        <f t="shared" si="30"/>
        <v/>
      </c>
      <c r="AA85" s="130" t="str">
        <f t="shared" si="26"/>
        <v/>
      </c>
      <c r="AB85" s="407" t="str">
        <f t="shared" si="27"/>
        <v/>
      </c>
      <c r="AC85" s="130" t="str">
        <f t="shared" si="28"/>
        <v/>
      </c>
      <c r="AD85" s="461"/>
    </row>
    <row r="86" spans="2:30" x14ac:dyDescent="0.2">
      <c r="B86" s="500"/>
      <c r="C86" s="501"/>
      <c r="D86" s="501"/>
      <c r="E86" s="501"/>
      <c r="F86" s="501"/>
      <c r="G86" s="501"/>
      <c r="H86" s="501"/>
      <c r="I86" s="502"/>
      <c r="J86" s="48"/>
      <c r="K86" s="254"/>
      <c r="L86" s="429" t="s">
        <v>120</v>
      </c>
      <c r="M86" s="257" t="str">
        <f>IF(LEN($C$5)&lt;=1,
    "",
    IF(
        OR($C$5="Overige (zorg-)instellingen",$C$5="Onderneming"),
        IF(Basisgegevens!$C$5="Ja",
            IFERROR(
                INDEX(Hulpsheets!$AO$3:$AR$18,
                    MATCH($C$9,Hulpsheets!$AN$3:$AN$18,0),
                    MATCH($C$6,Hulpsheets!$AO$3:$AR$3,0)
                ),
                ""
            ),
            IFERROR(
                INDEX(Hulpsheets!$AH$3:$AK$18,
                    MATCH($C$9,Hulpsheets!$AG$3:$AG$18,0),
                    MATCH($C$6,Hulpsheets!$AH$3:$AK$3,0)
                ),
                ""
            )
        ),
        IF($L86="Niet-economische activiteit",
            100%,
            IF(Basisgegevens!$C$5="Ja",
                IFERROR(
                    INDEX(Hulpsheets!$AO$3:$AR$18,
                        MATCH($C$9,Hulpsheets!$AN$3:$AN$18,0),
                        MATCH($C$6,Hulpsheets!$AO$3:$AR$3,0)
                    ),
                    ""
                ),
                IFERROR(
                    INDEX(Hulpsheets!$AH$3:$AK$18,
                        MATCH($C$9,Hulpsheets!$AG$3:$AG$18,0),
                        MATCH($C$6,Hulpsheets!$AH$3:$AK$3,0)
                    ),
                    ""
                )
            )
        )
    )
)</f>
        <v/>
      </c>
      <c r="N86" s="397">
        <f t="shared" si="22"/>
        <v>0</v>
      </c>
      <c r="O86" s="77" t="str">
        <f t="shared" si="23"/>
        <v/>
      </c>
      <c r="P86" s="86" t="str">
        <f t="shared" si="24"/>
        <v/>
      </c>
      <c r="R86" s="404"/>
      <c r="S86" s="403" t="str">
        <f t="shared" si="29"/>
        <v/>
      </c>
      <c r="T86" s="130" t="str">
        <f t="shared" si="25"/>
        <v/>
      </c>
      <c r="U86" s="70"/>
      <c r="V86" s="404"/>
      <c r="W86" s="70"/>
      <c r="X86" s="404"/>
      <c r="Z86" s="407" t="str">
        <f t="shared" si="30"/>
        <v/>
      </c>
      <c r="AA86" s="130" t="str">
        <f t="shared" si="26"/>
        <v/>
      </c>
      <c r="AB86" s="407" t="str">
        <f t="shared" si="27"/>
        <v/>
      </c>
      <c r="AC86" s="130" t="str">
        <f t="shared" si="28"/>
        <v/>
      </c>
      <c r="AD86" s="461"/>
    </row>
    <row r="87" spans="2:30" ht="13.5" thickBot="1" x14ac:dyDescent="0.25">
      <c r="B87" s="500"/>
      <c r="C87" s="501"/>
      <c r="D87" s="501"/>
      <c r="E87" s="501"/>
      <c r="F87" s="501"/>
      <c r="G87" s="501"/>
      <c r="H87" s="501"/>
      <c r="I87" s="502"/>
      <c r="J87" s="48"/>
      <c r="K87" s="254"/>
      <c r="L87" s="429" t="s">
        <v>120</v>
      </c>
      <c r="M87" s="257" t="str">
        <f>IF(LEN($C$5)&lt;=1,
    "",
    IF(
        OR($C$5="Overige (zorg-)instellingen",$C$5="Onderneming"),
        IF(Basisgegevens!$C$5="Ja",
            IFERROR(
                INDEX(Hulpsheets!$AO$3:$AR$18,
                    MATCH($C$9,Hulpsheets!$AN$3:$AN$18,0),
                    MATCH($C$6,Hulpsheets!$AO$3:$AR$3,0)
                ),
                ""
            ),
            IFERROR(
                INDEX(Hulpsheets!$AH$3:$AK$18,
                    MATCH($C$9,Hulpsheets!$AG$3:$AG$18,0),
                    MATCH($C$6,Hulpsheets!$AH$3:$AK$3,0)
                ),
                ""
            )
        ),
        IF($L87="Niet-economische activiteit",
            100%,
            IF(Basisgegevens!$C$5="Ja",
                IFERROR(
                    INDEX(Hulpsheets!$AO$3:$AR$18,
                        MATCH($C$9,Hulpsheets!$AN$3:$AN$18,0),
                        MATCH($C$6,Hulpsheets!$AO$3:$AR$3,0)
                    ),
                    ""
                ),
                IFERROR(
                    INDEX(Hulpsheets!$AH$3:$AK$18,
                        MATCH($C$9,Hulpsheets!$AG$3:$AG$18,0),
                        MATCH($C$6,Hulpsheets!$AH$3:$AK$3,0)
                    ),
                    ""
                )
            )
        )
    )
)</f>
        <v/>
      </c>
      <c r="N87" s="397">
        <f t="shared" si="22"/>
        <v>0</v>
      </c>
      <c r="O87" s="77" t="str">
        <f t="shared" si="23"/>
        <v/>
      </c>
      <c r="P87" s="86" t="str">
        <f t="shared" si="24"/>
        <v/>
      </c>
      <c r="R87" s="404"/>
      <c r="S87" s="403" t="str">
        <f t="shared" si="29"/>
        <v/>
      </c>
      <c r="T87" s="130" t="str">
        <f t="shared" si="25"/>
        <v/>
      </c>
      <c r="U87" s="70"/>
      <c r="V87" s="404"/>
      <c r="W87" s="70"/>
      <c r="X87" s="404"/>
      <c r="Z87" s="407" t="str">
        <f t="shared" si="30"/>
        <v/>
      </c>
      <c r="AA87" s="130" t="str">
        <f t="shared" si="26"/>
        <v/>
      </c>
      <c r="AB87" s="407" t="str">
        <f t="shared" si="27"/>
        <v/>
      </c>
      <c r="AC87" s="130" t="str">
        <f t="shared" si="28"/>
        <v/>
      </c>
      <c r="AD87" s="461"/>
    </row>
    <row r="88" spans="2:30" ht="13.5" hidden="1" outlineLevel="1" thickBot="1" x14ac:dyDescent="0.25">
      <c r="B88" s="514"/>
      <c r="C88" s="515"/>
      <c r="D88" s="515"/>
      <c r="E88" s="515"/>
      <c r="F88" s="515"/>
      <c r="G88" s="515"/>
      <c r="H88" s="515"/>
      <c r="I88" s="515"/>
      <c r="J88" s="48"/>
      <c r="K88" s="254"/>
      <c r="L88" s="429" t="s">
        <v>120</v>
      </c>
      <c r="M88" s="257" t="str">
        <f>IF(LEN($C$5)&lt;=1,
    "",
    IF(
        OR($C$5="Overige (zorg-)instellingen",$C$5="Onderneming"),
        IF(Basisgegevens!$C$5="Ja",
            IFERROR(
                INDEX(Hulpsheets!$AO$3:$AR$18,
                    MATCH($C$9,Hulpsheets!$AN$3:$AN$18,0),
                    MATCH($C$6,Hulpsheets!$AO$3:$AR$3,0)
                ),
                ""
            ),
            IFERROR(
                INDEX(Hulpsheets!$AH$3:$AK$18,
                    MATCH($C$9,Hulpsheets!$AG$3:$AG$18,0),
                    MATCH($C$6,Hulpsheets!$AH$3:$AK$3,0)
                ),
                ""
            )
        ),
        IF($L88="Niet-economische activiteit",
            100%,
            IF(Basisgegevens!$C$5="Ja",
                IFERROR(
                    INDEX(Hulpsheets!$AO$3:$AR$18,
                        MATCH($C$9,Hulpsheets!$AN$3:$AN$18,0),
                        MATCH($C$6,Hulpsheets!$AO$3:$AR$3,0)
                    ),
                    ""
                ),
                IFERROR(
                    INDEX(Hulpsheets!$AH$3:$AK$18,
                        MATCH($C$9,Hulpsheets!$AG$3:$AG$18,0),
                        MATCH($C$6,Hulpsheets!$AH$3:$AK$3,0)
                    ),
                    ""
                )
            )
        )
    )
)</f>
        <v/>
      </c>
      <c r="N88" s="397">
        <f t="shared" si="22"/>
        <v>0</v>
      </c>
      <c r="O88" s="77" t="str">
        <f t="shared" si="23"/>
        <v/>
      </c>
      <c r="P88" s="86" t="str">
        <f t="shared" si="24"/>
        <v/>
      </c>
      <c r="R88" s="404"/>
      <c r="S88" s="403" t="str">
        <f t="shared" si="29"/>
        <v/>
      </c>
      <c r="T88" s="130" t="str">
        <f t="shared" si="25"/>
        <v/>
      </c>
      <c r="U88" s="70"/>
      <c r="V88" s="404"/>
      <c r="W88" s="70"/>
      <c r="X88" s="404"/>
      <c r="Z88" s="407" t="str">
        <f t="shared" si="30"/>
        <v/>
      </c>
      <c r="AA88" s="130" t="str">
        <f t="shared" si="26"/>
        <v/>
      </c>
      <c r="AB88" s="407" t="str">
        <f t="shared" si="27"/>
        <v/>
      </c>
      <c r="AC88" s="130" t="str">
        <f t="shared" si="28"/>
        <v/>
      </c>
      <c r="AD88" s="461"/>
    </row>
    <row r="89" spans="2:30" ht="13.5" hidden="1" outlineLevel="1" thickBot="1" x14ac:dyDescent="0.25">
      <c r="B89" s="514"/>
      <c r="C89" s="515"/>
      <c r="D89" s="515"/>
      <c r="E89" s="515"/>
      <c r="F89" s="515"/>
      <c r="G89" s="515"/>
      <c r="H89" s="515"/>
      <c r="I89" s="515"/>
      <c r="J89" s="48"/>
      <c r="K89" s="254"/>
      <c r="L89" s="429" t="s">
        <v>120</v>
      </c>
      <c r="M89" s="257" t="str">
        <f>IF(LEN($C$5)&lt;=1,
    "",
    IF(
        OR($C$5="Overige (zorg-)instellingen",$C$5="Onderneming"),
        IF(Basisgegevens!$C$5="Ja",
            IFERROR(
                INDEX(Hulpsheets!$AO$3:$AR$18,
                    MATCH($C$9,Hulpsheets!$AN$3:$AN$18,0),
                    MATCH($C$6,Hulpsheets!$AO$3:$AR$3,0)
                ),
                ""
            ),
            IFERROR(
                INDEX(Hulpsheets!$AH$3:$AK$18,
                    MATCH($C$9,Hulpsheets!$AG$3:$AG$18,0),
                    MATCH($C$6,Hulpsheets!$AH$3:$AK$3,0)
                ),
                ""
            )
        ),
        IF($L89="Niet-economische activiteit",
            100%,
            IF(Basisgegevens!$C$5="Ja",
                IFERROR(
                    INDEX(Hulpsheets!$AO$3:$AR$18,
                        MATCH($C$9,Hulpsheets!$AN$3:$AN$18,0),
                        MATCH($C$6,Hulpsheets!$AO$3:$AR$3,0)
                    ),
                    ""
                ),
                IFERROR(
                    INDEX(Hulpsheets!$AH$3:$AK$18,
                        MATCH($C$9,Hulpsheets!$AG$3:$AG$18,0),
                        MATCH($C$6,Hulpsheets!$AH$3:$AK$3,0)
                    ),
                    ""
                )
            )
        )
    )
)</f>
        <v/>
      </c>
      <c r="N89" s="397">
        <f t="shared" si="22"/>
        <v>0</v>
      </c>
      <c r="O89" s="77" t="str">
        <f t="shared" si="23"/>
        <v/>
      </c>
      <c r="P89" s="86" t="str">
        <f t="shared" si="24"/>
        <v/>
      </c>
      <c r="R89" s="404"/>
      <c r="S89" s="403" t="str">
        <f t="shared" si="29"/>
        <v/>
      </c>
      <c r="T89" s="130" t="str">
        <f t="shared" si="25"/>
        <v/>
      </c>
      <c r="U89" s="70"/>
      <c r="V89" s="404"/>
      <c r="W89" s="70"/>
      <c r="X89" s="404"/>
      <c r="Z89" s="407" t="str">
        <f t="shared" si="30"/>
        <v/>
      </c>
      <c r="AA89" s="130" t="str">
        <f t="shared" si="26"/>
        <v/>
      </c>
      <c r="AB89" s="407" t="str">
        <f t="shared" si="27"/>
        <v/>
      </c>
      <c r="AC89" s="130" t="str">
        <f t="shared" si="28"/>
        <v/>
      </c>
      <c r="AD89" s="461"/>
    </row>
    <row r="90" spans="2:30" ht="13.5" hidden="1" outlineLevel="1" thickBot="1" x14ac:dyDescent="0.25">
      <c r="B90" s="514"/>
      <c r="C90" s="515"/>
      <c r="D90" s="515"/>
      <c r="E90" s="515"/>
      <c r="F90" s="515"/>
      <c r="G90" s="515"/>
      <c r="H90" s="515"/>
      <c r="I90" s="515"/>
      <c r="J90" s="48"/>
      <c r="K90" s="254"/>
      <c r="L90" s="429" t="s">
        <v>120</v>
      </c>
      <c r="M90" s="257" t="str">
        <f>IF(LEN($C$5)&lt;=1,
    "",
    IF(
        OR($C$5="Overige (zorg-)instellingen",$C$5="Onderneming"),
        IF(Basisgegevens!$C$5="Ja",
            IFERROR(
                INDEX(Hulpsheets!$AO$3:$AR$18,
                    MATCH($C$9,Hulpsheets!$AN$3:$AN$18,0),
                    MATCH($C$6,Hulpsheets!$AO$3:$AR$3,0)
                ),
                ""
            ),
            IFERROR(
                INDEX(Hulpsheets!$AH$3:$AK$18,
                    MATCH($C$9,Hulpsheets!$AG$3:$AG$18,0),
                    MATCH($C$6,Hulpsheets!$AH$3:$AK$3,0)
                ),
                ""
            )
        ),
        IF($L90="Niet-economische activiteit",
            100%,
            IF(Basisgegevens!$C$5="Ja",
                IFERROR(
                    INDEX(Hulpsheets!$AO$3:$AR$18,
                        MATCH($C$9,Hulpsheets!$AN$3:$AN$18,0),
                        MATCH($C$6,Hulpsheets!$AO$3:$AR$3,0)
                    ),
                    ""
                ),
                IFERROR(
                    INDEX(Hulpsheets!$AH$3:$AK$18,
                        MATCH($C$9,Hulpsheets!$AG$3:$AG$18,0),
                        MATCH($C$6,Hulpsheets!$AH$3:$AK$3,0)
                    ),
                    ""
                )
            )
        )
    )
)</f>
        <v/>
      </c>
      <c r="N90" s="397">
        <f t="shared" si="22"/>
        <v>0</v>
      </c>
      <c r="O90" s="77" t="str">
        <f t="shared" si="23"/>
        <v/>
      </c>
      <c r="P90" s="86" t="str">
        <f t="shared" si="24"/>
        <v/>
      </c>
      <c r="R90" s="404"/>
      <c r="S90" s="403" t="str">
        <f t="shared" si="29"/>
        <v/>
      </c>
      <c r="T90" s="130" t="str">
        <f t="shared" si="25"/>
        <v/>
      </c>
      <c r="U90" s="70"/>
      <c r="V90" s="404"/>
      <c r="W90" s="70"/>
      <c r="X90" s="404"/>
      <c r="Z90" s="407" t="str">
        <f t="shared" si="30"/>
        <v/>
      </c>
      <c r="AA90" s="130" t="str">
        <f t="shared" si="26"/>
        <v/>
      </c>
      <c r="AB90" s="407" t="str">
        <f t="shared" si="27"/>
        <v/>
      </c>
      <c r="AC90" s="130" t="str">
        <f t="shared" si="28"/>
        <v/>
      </c>
      <c r="AD90" s="461"/>
    </row>
    <row r="91" spans="2:30" ht="13.5" hidden="1" outlineLevel="1" thickBot="1" x14ac:dyDescent="0.25">
      <c r="B91" s="514"/>
      <c r="C91" s="515"/>
      <c r="D91" s="515"/>
      <c r="E91" s="515"/>
      <c r="F91" s="515"/>
      <c r="G91" s="515"/>
      <c r="H91" s="515"/>
      <c r="I91" s="515"/>
      <c r="J91" s="48"/>
      <c r="K91" s="254"/>
      <c r="L91" s="429" t="s">
        <v>120</v>
      </c>
      <c r="M91" s="257" t="str">
        <f>IF(LEN($C$5)&lt;=1,
    "",
    IF(
        OR($C$5="Overige (zorg-)instellingen",$C$5="Onderneming"),
        IF(Basisgegevens!$C$5="Ja",
            IFERROR(
                INDEX(Hulpsheets!$AO$3:$AR$18,
                    MATCH($C$9,Hulpsheets!$AN$3:$AN$18,0),
                    MATCH($C$6,Hulpsheets!$AO$3:$AR$3,0)
                ),
                ""
            ),
            IFERROR(
                INDEX(Hulpsheets!$AH$3:$AK$18,
                    MATCH($C$9,Hulpsheets!$AG$3:$AG$18,0),
                    MATCH($C$6,Hulpsheets!$AH$3:$AK$3,0)
                ),
                ""
            )
        ),
        IF($L91="Niet-economische activiteit",
            100%,
            IF(Basisgegevens!$C$5="Ja",
                IFERROR(
                    INDEX(Hulpsheets!$AO$3:$AR$18,
                        MATCH($C$9,Hulpsheets!$AN$3:$AN$18,0),
                        MATCH($C$6,Hulpsheets!$AO$3:$AR$3,0)
                    ),
                    ""
                ),
                IFERROR(
                    INDEX(Hulpsheets!$AH$3:$AK$18,
                        MATCH($C$9,Hulpsheets!$AG$3:$AG$18,0),
                        MATCH($C$6,Hulpsheets!$AH$3:$AK$3,0)
                    ),
                    ""
                )
            )
        )
    )
)</f>
        <v/>
      </c>
      <c r="N91" s="397">
        <f t="shared" si="22"/>
        <v>0</v>
      </c>
      <c r="O91" s="77" t="str">
        <f t="shared" si="23"/>
        <v/>
      </c>
      <c r="P91" s="86" t="str">
        <f t="shared" si="24"/>
        <v/>
      </c>
      <c r="R91" s="404"/>
      <c r="S91" s="403" t="str">
        <f t="shared" si="29"/>
        <v/>
      </c>
      <c r="T91" s="130" t="str">
        <f t="shared" si="25"/>
        <v/>
      </c>
      <c r="U91" s="70"/>
      <c r="V91" s="404"/>
      <c r="W91" s="70"/>
      <c r="X91" s="404"/>
      <c r="Z91" s="407" t="str">
        <f t="shared" si="30"/>
        <v/>
      </c>
      <c r="AA91" s="130" t="str">
        <f t="shared" si="26"/>
        <v/>
      </c>
      <c r="AB91" s="407" t="str">
        <f t="shared" si="27"/>
        <v/>
      </c>
      <c r="AC91" s="130" t="str">
        <f t="shared" si="28"/>
        <v/>
      </c>
      <c r="AD91" s="461"/>
    </row>
    <row r="92" spans="2:30" ht="13.5" hidden="1" outlineLevel="1" thickBot="1" x14ac:dyDescent="0.25">
      <c r="B92" s="514"/>
      <c r="C92" s="515"/>
      <c r="D92" s="515"/>
      <c r="E92" s="515"/>
      <c r="F92" s="515"/>
      <c r="G92" s="515"/>
      <c r="H92" s="515"/>
      <c r="I92" s="515"/>
      <c r="J92" s="48"/>
      <c r="K92" s="254"/>
      <c r="L92" s="429" t="s">
        <v>120</v>
      </c>
      <c r="M92" s="257" t="str">
        <f>IF(LEN($C$5)&lt;=1,
    "",
    IF(
        OR($C$5="Overige (zorg-)instellingen",$C$5="Onderneming"),
        IF(Basisgegevens!$C$5="Ja",
            IFERROR(
                INDEX(Hulpsheets!$AO$3:$AR$18,
                    MATCH($C$9,Hulpsheets!$AN$3:$AN$18,0),
                    MATCH($C$6,Hulpsheets!$AO$3:$AR$3,0)
                ),
                ""
            ),
            IFERROR(
                INDEX(Hulpsheets!$AH$3:$AK$18,
                    MATCH($C$9,Hulpsheets!$AG$3:$AG$18,0),
                    MATCH($C$6,Hulpsheets!$AH$3:$AK$3,0)
                ),
                ""
            )
        ),
        IF($L92="Niet-economische activiteit",
            100%,
            IF(Basisgegevens!$C$5="Ja",
                IFERROR(
                    INDEX(Hulpsheets!$AO$3:$AR$18,
                        MATCH($C$9,Hulpsheets!$AN$3:$AN$18,0),
                        MATCH($C$6,Hulpsheets!$AO$3:$AR$3,0)
                    ),
                    ""
                ),
                IFERROR(
                    INDEX(Hulpsheets!$AH$3:$AK$18,
                        MATCH($C$9,Hulpsheets!$AG$3:$AG$18,0),
                        MATCH($C$6,Hulpsheets!$AH$3:$AK$3,0)
                    ),
                    ""
                )
            )
        )
    )
)</f>
        <v/>
      </c>
      <c r="N92" s="397">
        <f t="shared" si="22"/>
        <v>0</v>
      </c>
      <c r="O92" s="77" t="str">
        <f t="shared" si="23"/>
        <v/>
      </c>
      <c r="P92" s="86" t="str">
        <f t="shared" si="24"/>
        <v/>
      </c>
      <c r="R92" s="404"/>
      <c r="S92" s="403" t="str">
        <f t="shared" si="29"/>
        <v/>
      </c>
      <c r="T92" s="130" t="str">
        <f t="shared" si="25"/>
        <v/>
      </c>
      <c r="U92" s="70"/>
      <c r="V92" s="404"/>
      <c r="W92" s="70"/>
      <c r="X92" s="404"/>
      <c r="Z92" s="407" t="str">
        <f t="shared" si="30"/>
        <v/>
      </c>
      <c r="AA92" s="130" t="str">
        <f t="shared" si="26"/>
        <v/>
      </c>
      <c r="AB92" s="407" t="str">
        <f t="shared" si="27"/>
        <v/>
      </c>
      <c r="AC92" s="130" t="str">
        <f t="shared" si="28"/>
        <v/>
      </c>
      <c r="AD92" s="461"/>
    </row>
    <row r="93" spans="2:30" ht="13.5" hidden="1" outlineLevel="1" thickBot="1" x14ac:dyDescent="0.25">
      <c r="B93" s="514"/>
      <c r="C93" s="515"/>
      <c r="D93" s="515"/>
      <c r="E93" s="515"/>
      <c r="F93" s="515"/>
      <c r="G93" s="515"/>
      <c r="H93" s="515"/>
      <c r="I93" s="515"/>
      <c r="J93" s="48"/>
      <c r="K93" s="254"/>
      <c r="L93" s="429" t="s">
        <v>120</v>
      </c>
      <c r="M93" s="257" t="str">
        <f>IF(LEN($C$5)&lt;=1,
    "",
    IF(
        OR($C$5="Overige (zorg-)instellingen",$C$5="Onderneming"),
        IF(Basisgegevens!$C$5="Ja",
            IFERROR(
                INDEX(Hulpsheets!$AO$3:$AR$18,
                    MATCH($C$9,Hulpsheets!$AN$3:$AN$18,0),
                    MATCH($C$6,Hulpsheets!$AO$3:$AR$3,0)
                ),
                ""
            ),
            IFERROR(
                INDEX(Hulpsheets!$AH$3:$AK$18,
                    MATCH($C$9,Hulpsheets!$AG$3:$AG$18,0),
                    MATCH($C$6,Hulpsheets!$AH$3:$AK$3,0)
                ),
                ""
            )
        ),
        IF($L93="Niet-economische activiteit",
            100%,
            IF(Basisgegevens!$C$5="Ja",
                IFERROR(
                    INDEX(Hulpsheets!$AO$3:$AR$18,
                        MATCH($C$9,Hulpsheets!$AN$3:$AN$18,0),
                        MATCH($C$6,Hulpsheets!$AO$3:$AR$3,0)
                    ),
                    ""
                ),
                IFERROR(
                    INDEX(Hulpsheets!$AH$3:$AK$18,
                        MATCH($C$9,Hulpsheets!$AG$3:$AG$18,0),
                        MATCH($C$6,Hulpsheets!$AH$3:$AK$3,0)
                    ),
                    ""
                )
            )
        )
    )
)</f>
        <v/>
      </c>
      <c r="N93" s="397">
        <f t="shared" si="22"/>
        <v>0</v>
      </c>
      <c r="O93" s="77" t="str">
        <f t="shared" si="23"/>
        <v/>
      </c>
      <c r="P93" s="86" t="str">
        <f t="shared" si="24"/>
        <v/>
      </c>
      <c r="R93" s="404"/>
      <c r="S93" s="403" t="str">
        <f t="shared" si="29"/>
        <v/>
      </c>
      <c r="T93" s="130" t="str">
        <f t="shared" si="25"/>
        <v/>
      </c>
      <c r="U93" s="70"/>
      <c r="V93" s="404"/>
      <c r="W93" s="70"/>
      <c r="X93" s="404"/>
      <c r="Z93" s="407" t="str">
        <f t="shared" si="30"/>
        <v/>
      </c>
      <c r="AA93" s="130" t="str">
        <f t="shared" si="26"/>
        <v/>
      </c>
      <c r="AB93" s="407" t="str">
        <f t="shared" si="27"/>
        <v/>
      </c>
      <c r="AC93" s="130" t="str">
        <f t="shared" si="28"/>
        <v/>
      </c>
      <c r="AD93" s="461"/>
    </row>
    <row r="94" spans="2:30" ht="13.5" hidden="1" outlineLevel="1" thickBot="1" x14ac:dyDescent="0.25">
      <c r="B94" s="514"/>
      <c r="C94" s="515"/>
      <c r="D94" s="515"/>
      <c r="E94" s="515"/>
      <c r="F94" s="515"/>
      <c r="G94" s="515"/>
      <c r="H94" s="515"/>
      <c r="I94" s="515"/>
      <c r="J94" s="48"/>
      <c r="K94" s="254"/>
      <c r="L94" s="429" t="s">
        <v>120</v>
      </c>
      <c r="M94" s="257" t="str">
        <f>IF(LEN($C$5)&lt;=1,
    "",
    IF(
        OR($C$5="Overige (zorg-)instellingen",$C$5="Onderneming"),
        IF(Basisgegevens!$C$5="Ja",
            IFERROR(
                INDEX(Hulpsheets!$AO$3:$AR$18,
                    MATCH($C$9,Hulpsheets!$AN$3:$AN$18,0),
                    MATCH($C$6,Hulpsheets!$AO$3:$AR$3,0)
                ),
                ""
            ),
            IFERROR(
                INDEX(Hulpsheets!$AH$3:$AK$18,
                    MATCH($C$9,Hulpsheets!$AG$3:$AG$18,0),
                    MATCH($C$6,Hulpsheets!$AH$3:$AK$3,0)
                ),
                ""
            )
        ),
        IF($L94="Niet-economische activiteit",
            100%,
            IF(Basisgegevens!$C$5="Ja",
                IFERROR(
                    INDEX(Hulpsheets!$AO$3:$AR$18,
                        MATCH($C$9,Hulpsheets!$AN$3:$AN$18,0),
                        MATCH($C$6,Hulpsheets!$AO$3:$AR$3,0)
                    ),
                    ""
                ),
                IFERROR(
                    INDEX(Hulpsheets!$AH$3:$AK$18,
                        MATCH($C$9,Hulpsheets!$AG$3:$AG$18,0),
                        MATCH($C$6,Hulpsheets!$AH$3:$AK$3,0)
                    ),
                    ""
                )
            )
        )
    )
)</f>
        <v/>
      </c>
      <c r="N94" s="397">
        <f t="shared" si="22"/>
        <v>0</v>
      </c>
      <c r="O94" s="77" t="str">
        <f t="shared" si="23"/>
        <v/>
      </c>
      <c r="P94" s="86" t="str">
        <f t="shared" si="24"/>
        <v/>
      </c>
      <c r="R94" s="404"/>
      <c r="S94" s="403" t="str">
        <f t="shared" si="29"/>
        <v/>
      </c>
      <c r="T94" s="130" t="str">
        <f t="shared" si="25"/>
        <v/>
      </c>
      <c r="U94" s="70"/>
      <c r="V94" s="404"/>
      <c r="W94" s="70"/>
      <c r="X94" s="404"/>
      <c r="Z94" s="407" t="str">
        <f t="shared" si="30"/>
        <v/>
      </c>
      <c r="AA94" s="130" t="str">
        <f t="shared" si="26"/>
        <v/>
      </c>
      <c r="AB94" s="407" t="str">
        <f t="shared" si="27"/>
        <v/>
      </c>
      <c r="AC94" s="130" t="str">
        <f t="shared" si="28"/>
        <v/>
      </c>
      <c r="AD94" s="461"/>
    </row>
    <row r="95" spans="2:30" ht="13.5" hidden="1" outlineLevel="1" thickBot="1" x14ac:dyDescent="0.25">
      <c r="B95" s="514"/>
      <c r="C95" s="515"/>
      <c r="D95" s="515"/>
      <c r="E95" s="515"/>
      <c r="F95" s="515"/>
      <c r="G95" s="515"/>
      <c r="H95" s="515"/>
      <c r="I95" s="515"/>
      <c r="J95" s="48"/>
      <c r="K95" s="254"/>
      <c r="L95" s="429" t="s">
        <v>120</v>
      </c>
      <c r="M95" s="257" t="str">
        <f>IF(LEN($C$5)&lt;=1,
    "",
    IF(
        OR($C$5="Overige (zorg-)instellingen",$C$5="Onderneming"),
        IF(Basisgegevens!$C$5="Ja",
            IFERROR(
                INDEX(Hulpsheets!$AO$3:$AR$18,
                    MATCH($C$9,Hulpsheets!$AN$3:$AN$18,0),
                    MATCH($C$6,Hulpsheets!$AO$3:$AR$3,0)
                ),
                ""
            ),
            IFERROR(
                INDEX(Hulpsheets!$AH$3:$AK$18,
                    MATCH($C$9,Hulpsheets!$AG$3:$AG$18,0),
                    MATCH($C$6,Hulpsheets!$AH$3:$AK$3,0)
                ),
                ""
            )
        ),
        IF($L95="Niet-economische activiteit",
            100%,
            IF(Basisgegevens!$C$5="Ja",
                IFERROR(
                    INDEX(Hulpsheets!$AO$3:$AR$18,
                        MATCH($C$9,Hulpsheets!$AN$3:$AN$18,0),
                        MATCH($C$6,Hulpsheets!$AO$3:$AR$3,0)
                    ),
                    ""
                ),
                IFERROR(
                    INDEX(Hulpsheets!$AH$3:$AK$18,
                        MATCH($C$9,Hulpsheets!$AG$3:$AG$18,0),
                        MATCH($C$6,Hulpsheets!$AH$3:$AK$3,0)
                    ),
                    ""
                )
            )
        )
    )
)</f>
        <v/>
      </c>
      <c r="N95" s="397">
        <f t="shared" si="22"/>
        <v>0</v>
      </c>
      <c r="O95" s="77" t="str">
        <f t="shared" si="23"/>
        <v/>
      </c>
      <c r="P95" s="86" t="str">
        <f t="shared" si="24"/>
        <v/>
      </c>
      <c r="R95" s="404"/>
      <c r="S95" s="403" t="str">
        <f t="shared" si="29"/>
        <v/>
      </c>
      <c r="T95" s="130" t="str">
        <f t="shared" si="25"/>
        <v/>
      </c>
      <c r="U95" s="70"/>
      <c r="V95" s="404"/>
      <c r="W95" s="70"/>
      <c r="X95" s="404"/>
      <c r="Z95" s="407" t="str">
        <f t="shared" si="30"/>
        <v/>
      </c>
      <c r="AA95" s="130" t="str">
        <f t="shared" si="26"/>
        <v/>
      </c>
      <c r="AB95" s="407" t="str">
        <f t="shared" si="27"/>
        <v/>
      </c>
      <c r="AC95" s="130" t="str">
        <f t="shared" si="28"/>
        <v/>
      </c>
      <c r="AD95" s="461"/>
    </row>
    <row r="96" spans="2:30" ht="13.5" hidden="1" outlineLevel="1" thickBot="1" x14ac:dyDescent="0.25">
      <c r="B96" s="514"/>
      <c r="C96" s="515"/>
      <c r="D96" s="515"/>
      <c r="E96" s="515"/>
      <c r="F96" s="515"/>
      <c r="G96" s="515"/>
      <c r="H96" s="515"/>
      <c r="I96" s="515"/>
      <c r="J96" s="48"/>
      <c r="K96" s="254"/>
      <c r="L96" s="429" t="s">
        <v>120</v>
      </c>
      <c r="M96" s="257" t="str">
        <f>IF(LEN($C$5)&lt;=1,
    "",
    IF(
        OR($C$5="Overige (zorg-)instellingen",$C$5="Onderneming"),
        IF(Basisgegevens!$C$5="Ja",
            IFERROR(
                INDEX(Hulpsheets!$AO$3:$AR$18,
                    MATCH($C$9,Hulpsheets!$AN$3:$AN$18,0),
                    MATCH($C$6,Hulpsheets!$AO$3:$AR$3,0)
                ),
                ""
            ),
            IFERROR(
                INDEX(Hulpsheets!$AH$3:$AK$18,
                    MATCH($C$9,Hulpsheets!$AG$3:$AG$18,0),
                    MATCH($C$6,Hulpsheets!$AH$3:$AK$3,0)
                ),
                ""
            )
        ),
        IF($L96="Niet-economische activiteit",
            100%,
            IF(Basisgegevens!$C$5="Ja",
                IFERROR(
                    INDEX(Hulpsheets!$AO$3:$AR$18,
                        MATCH($C$9,Hulpsheets!$AN$3:$AN$18,0),
                        MATCH($C$6,Hulpsheets!$AO$3:$AR$3,0)
                    ),
                    ""
                ),
                IFERROR(
                    INDEX(Hulpsheets!$AH$3:$AK$18,
                        MATCH($C$9,Hulpsheets!$AG$3:$AG$18,0),
                        MATCH($C$6,Hulpsheets!$AH$3:$AK$3,0)
                    ),
                    ""
                )
            )
        )
    )
)</f>
        <v/>
      </c>
      <c r="N96" s="397">
        <f t="shared" si="22"/>
        <v>0</v>
      </c>
      <c r="O96" s="77" t="str">
        <f t="shared" si="23"/>
        <v/>
      </c>
      <c r="P96" s="86" t="str">
        <f t="shared" si="24"/>
        <v/>
      </c>
      <c r="R96" s="404"/>
      <c r="S96" s="403" t="str">
        <f t="shared" si="29"/>
        <v/>
      </c>
      <c r="T96" s="130" t="str">
        <f t="shared" si="25"/>
        <v/>
      </c>
      <c r="U96" s="70"/>
      <c r="V96" s="404"/>
      <c r="W96" s="70"/>
      <c r="X96" s="404"/>
      <c r="Z96" s="407" t="str">
        <f t="shared" si="30"/>
        <v/>
      </c>
      <c r="AA96" s="130" t="str">
        <f t="shared" si="26"/>
        <v/>
      </c>
      <c r="AB96" s="407" t="str">
        <f t="shared" si="27"/>
        <v/>
      </c>
      <c r="AC96" s="130" t="str">
        <f t="shared" si="28"/>
        <v/>
      </c>
      <c r="AD96" s="461"/>
    </row>
    <row r="97" spans="1:30" ht="13.5" hidden="1" outlineLevel="1" collapsed="1" thickBot="1" x14ac:dyDescent="0.25">
      <c r="B97" s="527"/>
      <c r="C97" s="528"/>
      <c r="D97" s="528"/>
      <c r="E97" s="528"/>
      <c r="F97" s="528"/>
      <c r="G97" s="528"/>
      <c r="H97" s="528"/>
      <c r="I97" s="528"/>
      <c r="J97" s="109"/>
      <c r="K97" s="438"/>
      <c r="L97" s="428" t="s">
        <v>120</v>
      </c>
      <c r="M97" s="427" t="str">
        <f>IF(LEN($C$5)&lt;=1,
    "",
    IF(
        OR($C$5="Overige (zorg-)instellingen",$C$5="Onderneming"),
        IF(Basisgegevens!$C$5="Ja",
            IFERROR(
                INDEX(Hulpsheets!$AO$3:$AR$18,
                    MATCH($C$9,Hulpsheets!$AN$3:$AN$18,0),
                    MATCH($C$6,Hulpsheets!$AO$3:$AR$3,0)
                ),
                ""
            ),
            IFERROR(
                INDEX(Hulpsheets!$AH$3:$AK$18,
                    MATCH($C$9,Hulpsheets!$AG$3:$AG$18,0),
                    MATCH($C$6,Hulpsheets!$AH$3:$AK$3,0)
                ),
                ""
            )
        ),
        IF($L97="Niet-economische activiteit",
            100%,
            IF(Basisgegevens!$C$5="Ja",
                IFERROR(
                    INDEX(Hulpsheets!$AO$3:$AR$18,
                        MATCH($C$9,Hulpsheets!$AN$3:$AN$18,0),
                        MATCH($C$6,Hulpsheets!$AO$3:$AR$3,0)
                    ),
                    ""
                ),
                IFERROR(
                    INDEX(Hulpsheets!$AH$3:$AK$18,
                        MATCH($C$9,Hulpsheets!$AG$3:$AG$18,0),
                        MATCH($C$6,Hulpsheets!$AH$3:$AK$3,0)
                    ),
                    ""
                )
            )
        )
    )
)</f>
        <v/>
      </c>
      <c r="N97" s="397">
        <f t="shared" si="22"/>
        <v>0</v>
      </c>
      <c r="O97" s="87" t="str">
        <f t="shared" si="23"/>
        <v/>
      </c>
      <c r="P97" s="88" t="str">
        <f t="shared" si="24"/>
        <v/>
      </c>
      <c r="R97" s="405"/>
      <c r="S97" s="403" t="str">
        <f t="shared" si="29"/>
        <v/>
      </c>
      <c r="T97" s="365" t="str">
        <f t="shared" si="25"/>
        <v/>
      </c>
      <c r="U97" s="70"/>
      <c r="V97" s="405"/>
      <c r="W97" s="70"/>
      <c r="X97" s="405"/>
      <c r="Z97" s="407" t="str">
        <f t="shared" si="30"/>
        <v/>
      </c>
      <c r="AA97" s="130" t="str">
        <f t="shared" si="26"/>
        <v/>
      </c>
      <c r="AB97" s="407" t="str">
        <f t="shared" si="27"/>
        <v/>
      </c>
      <c r="AC97" s="365" t="str">
        <f t="shared" si="28"/>
        <v/>
      </c>
      <c r="AD97" s="461"/>
    </row>
    <row r="98" spans="1:30" ht="13.5" collapsed="1" thickBot="1" x14ac:dyDescent="0.25">
      <c r="B98" s="32"/>
      <c r="C98" s="32"/>
      <c r="D98" s="103"/>
      <c r="E98" s="110"/>
      <c r="F98" s="110"/>
      <c r="G98" s="111"/>
      <c r="H98" s="112"/>
      <c r="I98" s="29"/>
      <c r="J98" s="111"/>
      <c r="L98" s="418" t="s">
        <v>102</v>
      </c>
      <c r="M98" s="78"/>
      <c r="N98" s="101">
        <f>SUM(N73:N97)</f>
        <v>0</v>
      </c>
      <c r="O98" s="101">
        <f>SUM(O73:O97)</f>
        <v>0</v>
      </c>
      <c r="P98" s="101">
        <f>SUM(P73:P97)</f>
        <v>0</v>
      </c>
      <c r="Q98" s="29"/>
      <c r="R98" s="439">
        <f>SUM(R73:R97)</f>
        <v>0</v>
      </c>
      <c r="S98" s="102">
        <f>SUM(S73:S97)</f>
        <v>0</v>
      </c>
      <c r="T98" s="102">
        <f>SUM(T73:T97)</f>
        <v>0</v>
      </c>
      <c r="V98" s="364">
        <f>SUM(V73:V97)</f>
        <v>0</v>
      </c>
      <c r="W98" s="70"/>
      <c r="X98" s="364">
        <f>SUM(X73:X97)</f>
        <v>0</v>
      </c>
      <c r="Z98" s="364">
        <f>SUM(Z73:Z97)</f>
        <v>0</v>
      </c>
      <c r="AA98" s="364">
        <f>SUM(AA73:AA97)</f>
        <v>0</v>
      </c>
      <c r="AB98" s="364">
        <f>SUM(AB73:AB97)</f>
        <v>0</v>
      </c>
      <c r="AC98" s="364">
        <f>SUM(AC73:AC97)</f>
        <v>0</v>
      </c>
      <c r="AD98" s="462"/>
    </row>
    <row r="99" spans="1:30" ht="13.5" thickBot="1" x14ac:dyDescent="0.25">
      <c r="B99" s="32"/>
      <c r="C99" s="32"/>
      <c r="D99" s="103"/>
      <c r="E99" s="110"/>
      <c r="F99" s="110"/>
      <c r="G99" s="111"/>
      <c r="H99" s="112"/>
      <c r="I99" s="29"/>
      <c r="J99" s="111"/>
      <c r="U99" s="100"/>
      <c r="V99" s="100"/>
      <c r="W99" s="100"/>
      <c r="X99" s="100"/>
      <c r="Z99" s="100"/>
      <c r="AA99" s="100"/>
      <c r="AB99" s="100"/>
    </row>
    <row r="100" spans="1:30" ht="15" customHeight="1" thickBot="1" x14ac:dyDescent="0.25">
      <c r="B100" s="503" t="s">
        <v>244</v>
      </c>
      <c r="C100" s="503"/>
      <c r="D100" s="503"/>
      <c r="E100" s="503"/>
      <c r="F100" s="29"/>
      <c r="I100" s="29"/>
      <c r="P100" s="29"/>
      <c r="Q100" s="29"/>
      <c r="R100" s="406" t="s">
        <v>87</v>
      </c>
      <c r="S100" s="401"/>
      <c r="T100" s="402"/>
      <c r="U100" s="6"/>
      <c r="V100" s="498" t="s">
        <v>61</v>
      </c>
      <c r="W100" s="6"/>
      <c r="X100" s="498" t="s">
        <v>62</v>
      </c>
      <c r="Z100" s="401"/>
      <c r="AA100" s="402"/>
      <c r="AB100" s="412"/>
      <c r="AC100" s="413"/>
      <c r="AD100" s="463"/>
    </row>
    <row r="101" spans="1:30" ht="13.5" thickBot="1" x14ac:dyDescent="0.25">
      <c r="B101" s="106"/>
      <c r="C101" s="106"/>
      <c r="D101" s="107"/>
      <c r="E101" s="107"/>
      <c r="G101" s="107"/>
      <c r="H101" s="108"/>
      <c r="I101" s="95"/>
      <c r="J101" s="107"/>
      <c r="K101" s="107"/>
      <c r="L101" s="107"/>
      <c r="P101" s="29"/>
      <c r="Q101" s="29"/>
      <c r="R101" s="6"/>
      <c r="S101" s="6"/>
      <c r="T101" s="6"/>
      <c r="U101" s="6"/>
      <c r="V101" s="499"/>
      <c r="W101" s="6"/>
      <c r="X101" s="499"/>
      <c r="Z101" s="6"/>
      <c r="AA101" s="6"/>
      <c r="AB101" s="6"/>
      <c r="AC101" s="97"/>
      <c r="AD101" s="97"/>
    </row>
    <row r="102" spans="1:30" ht="39" customHeight="1" thickBot="1" x14ac:dyDescent="0.25">
      <c r="A102" s="117"/>
      <c r="B102" s="504" t="s">
        <v>109</v>
      </c>
      <c r="C102" s="505"/>
      <c r="D102" s="505"/>
      <c r="E102" s="240" t="s">
        <v>112</v>
      </c>
      <c r="F102" s="237" t="s">
        <v>113</v>
      </c>
      <c r="G102" s="240" t="s">
        <v>114</v>
      </c>
      <c r="H102" s="240" t="s">
        <v>115</v>
      </c>
      <c r="I102" s="240" t="s">
        <v>116</v>
      </c>
      <c r="J102" s="240" t="s">
        <v>117</v>
      </c>
      <c r="K102" s="240" t="s">
        <v>118</v>
      </c>
      <c r="L102" s="236" t="s">
        <v>235</v>
      </c>
      <c r="M102" s="143" t="s">
        <v>94</v>
      </c>
      <c r="N102" s="237" t="s">
        <v>119</v>
      </c>
      <c r="O102" s="237" t="s">
        <v>95</v>
      </c>
      <c r="P102" s="237" t="s">
        <v>96</v>
      </c>
      <c r="Q102" s="117"/>
      <c r="R102" s="239" t="s">
        <v>68</v>
      </c>
      <c r="S102" s="238" t="s">
        <v>97</v>
      </c>
      <c r="T102" s="238" t="s">
        <v>70</v>
      </c>
      <c r="U102" s="119"/>
      <c r="V102" s="239" t="s">
        <v>68</v>
      </c>
      <c r="W102" s="6"/>
      <c r="X102" s="239" t="s">
        <v>68</v>
      </c>
      <c r="Y102" s="117"/>
      <c r="Z102" s="238" t="s">
        <v>97</v>
      </c>
      <c r="AA102" s="238" t="s">
        <v>70</v>
      </c>
      <c r="AB102" s="238" t="s">
        <v>97</v>
      </c>
      <c r="AC102" s="238" t="s">
        <v>70</v>
      </c>
      <c r="AD102" s="118"/>
    </row>
    <row r="103" spans="1:30" x14ac:dyDescent="0.2">
      <c r="B103" s="516"/>
      <c r="C103" s="517"/>
      <c r="D103" s="517"/>
      <c r="E103" s="20"/>
      <c r="F103" s="141"/>
      <c r="G103" s="151" t="str">
        <f>IF(E103="","",IF($C$7&gt;12,IF(E103="computer",F103*Hulpsheets!$AX$4,F103*Hulpsheets!$AX$5),(IF(E103="computer",F103*Hulpsheets!$AX$4,F103*Hulpsheets!$AX$5)*$C$7/12)))</f>
        <v/>
      </c>
      <c r="H103" s="151" t="str">
        <f>IF(E103="","",IF($C$7&lt;13,0,IF($C$7&gt;24,IF(E103="computer",F103*Hulpsheets!$AY$4,F103*Hulpsheets!$AY$5),IF(E103="computer",F103*Hulpsheets!$AY$4,F103*Hulpsheets!$AY$5)*($C$7-12)/12)))</f>
        <v/>
      </c>
      <c r="I103" s="151" t="str">
        <f>IF(E103="","",IF($C$7&lt;24,0,IF($C$7&gt;36,IF(E103="computer",F103*Hulpsheets!$AZ$4,F103*Hulpsheets!$AZ$5),IF(E103="computer",F103*Hulpsheets!$AZ$4,F103*Hulpsheets!$AZ$5)*($C$7-24)/12)))</f>
        <v/>
      </c>
      <c r="J103" s="151" t="str">
        <f>IF(E103="","",IF($C$7&lt;36,0,IF($C$7&gt;48,IF(E103="computer",F103*Hulpsheets!$BA$4,F103*Hulpsheets!$BA$5),IF(E103="computer",F103*Hulpsheets!$BA$4,F103*Hulpsheets!$BA$5)*($C$7-36)/12)))</f>
        <v/>
      </c>
      <c r="K103" s="151" t="str">
        <f>IF(E103="","",IF($C$7&lt;48,0,IF($C$7&gt;48,IF(E103="computer",F103*Hulpsheets!$BB$4,F103*Hulpsheets!$BB$5),IF(E103="computer",F103*Hulpsheets!$BB$4,F103*Hulpsheets!$BB$5)*($C$7-48)/12)))</f>
        <v/>
      </c>
      <c r="L103" s="429" t="s">
        <v>120</v>
      </c>
      <c r="M103" s="257" t="str">
        <f>IF(LEN($C$5)&lt;=1,
    "",
    IF(
        OR($C$5="Overige (zorg-)instellingen",$C$5="Onderneming"),
        IF(Basisgegevens!$C$5="Ja",
            IFERROR(
                INDEX(Hulpsheets!$AO$3:$AR$18,
                    MATCH($C$9,Hulpsheets!$AN$3:$AN$18,0),
                    MATCH($C$6,Hulpsheets!$AO$3:$AR$3,0)
                ),
                ""
            ),
            IFERROR(
                INDEX(Hulpsheets!$AH$3:$AK$18,
                    MATCH($C$9,Hulpsheets!$AG$3:$AG$18,0),
                    MATCH($C$6,Hulpsheets!$AH$3:$AK$3,0)
                ),
                ""
            )
        ),
        IF($L103="Niet-economische activiteit",
            100%,
            IF(Basisgegevens!$C$5="Ja",
                IFERROR(
                    INDEX(Hulpsheets!$AO$3:$AR$18,
                        MATCH($C$9,Hulpsheets!$AN$3:$AN$18,0),
                        MATCH($C$6,Hulpsheets!$AO$3:$AR$3,0)
                    ),
                    ""
                ),
                IFERROR(
                    INDEX(Hulpsheets!$AH$3:$AK$18,
                        MATCH($C$9,Hulpsheets!$AG$3:$AG$18,0),
                        MATCH($C$6,Hulpsheets!$AH$3:$AK$3,0)
                    ),
                    ""
                )
            )
        )
    )
)</f>
        <v/>
      </c>
      <c r="N103" s="397">
        <f t="shared" ref="N103:N127" si="31">SUM(G103:K103)</f>
        <v>0</v>
      </c>
      <c r="O103" s="82" t="str">
        <f t="shared" ref="O103:O127" si="32">IFERROR(N103*M103,"")</f>
        <v/>
      </c>
      <c r="P103" s="85" t="str">
        <f t="shared" ref="P103:P127" si="33">IFERROR(N103-O103,"")</f>
        <v/>
      </c>
      <c r="R103" s="404"/>
      <c r="S103" s="407" t="str">
        <f>IFERROR($R103*(1-$M103),"")</f>
        <v/>
      </c>
      <c r="T103" s="130" t="str">
        <f t="shared" ref="T103:T127" si="34">IFERROR(R103-S103,"")</f>
        <v/>
      </c>
      <c r="U103" s="80"/>
      <c r="V103" s="404"/>
      <c r="W103" s="70"/>
      <c r="X103" s="404"/>
      <c r="Z103" s="407" t="str">
        <f>IFERROR($V103*(1-$M103),"")</f>
        <v/>
      </c>
      <c r="AA103" s="130" t="str">
        <f t="shared" ref="AA103:AA127" si="35">IFERROR(V103-Z103,"")</f>
        <v/>
      </c>
      <c r="AB103" s="407" t="str">
        <f t="shared" ref="AB103:AB127" si="36">IFERROR($X103*(1-$M103),"")</f>
        <v/>
      </c>
      <c r="AC103" s="130" t="str">
        <f t="shared" ref="AC103:AC127" si="37">IFERROR(X103-AB103,"")</f>
        <v/>
      </c>
      <c r="AD103" s="461"/>
    </row>
    <row r="104" spans="1:30" x14ac:dyDescent="0.2">
      <c r="B104" s="514"/>
      <c r="C104" s="515"/>
      <c r="D104" s="515"/>
      <c r="E104" s="19"/>
      <c r="F104" s="141"/>
      <c r="G104" s="151" t="str">
        <f>IF(E104="","",IF($C$7&gt;12,IF(E104="computer",F104*Hulpsheets!$AX$4,F104*Hulpsheets!$AX$5),(IF(E104="computer",F104*Hulpsheets!$AX$4,F104*Hulpsheets!$AX$5)*$C$7/12)))</f>
        <v/>
      </c>
      <c r="H104" s="151" t="str">
        <f>IF(E104="","",IF($C$7&lt;13,0,IF($C$7&gt;24,IF(E104="computer",F104*Hulpsheets!$AY$4,F104*Hulpsheets!$AY$5),IF(E104="computer",F104*Hulpsheets!$AY$4,F104*Hulpsheets!$AY$5)*($C$7-12)/12)))</f>
        <v/>
      </c>
      <c r="I104" s="151" t="str">
        <f>IF(E104="","",IF($C$7&lt;24,0,IF($C$7&gt;36,IF(E104="computer",F104*Hulpsheets!$AZ$4,F104*Hulpsheets!$AZ$5),IF(E104="computer",F104*Hulpsheets!$AZ$4,F104*Hulpsheets!$AZ$5)*($C$7-24)/12)))</f>
        <v/>
      </c>
      <c r="J104" s="151" t="str">
        <f>IF(E104="","",IF($C$7&lt;36,0,IF($C$7&gt;48,IF(E104="computer",F104*Hulpsheets!$BA$4,F104*Hulpsheets!$BA$5),IF(E104="computer",F104*Hulpsheets!$BA$4,F104*Hulpsheets!$BA$5)*($C$7-36)/12)))</f>
        <v/>
      </c>
      <c r="K104" s="151" t="str">
        <f>IF(E104="","",IF($C$7&lt;48,0,IF($C$7&gt;48,IF(E104="computer",F104*Hulpsheets!$BB$4,F104*Hulpsheets!$BB$5),IF(E104="computer",F104*Hulpsheets!$BB$4,F104*Hulpsheets!$BB$5)*($C$7-48)/12)))</f>
        <v/>
      </c>
      <c r="L104" s="429" t="s">
        <v>120</v>
      </c>
      <c r="M104" s="257" t="str">
        <f>IF(LEN($C$5)&lt;=1,
    "",
    IF(
        OR($C$5="Overige (zorg-)instellingen",$C$5="Onderneming"),
        IF(Basisgegevens!$C$5="Ja",
            IFERROR(
                INDEX(Hulpsheets!$AO$3:$AR$18,
                    MATCH($C$9,Hulpsheets!$AN$3:$AN$18,0),
                    MATCH($C$6,Hulpsheets!$AO$3:$AR$3,0)
                ),
                ""
            ),
            IFERROR(
                INDEX(Hulpsheets!$AH$3:$AK$18,
                    MATCH($C$9,Hulpsheets!$AG$3:$AG$18,0),
                    MATCH($C$6,Hulpsheets!$AH$3:$AK$3,0)
                ),
                ""
            )
        ),
        IF($L104="Niet-economische activiteit",
            100%,
            IF(Basisgegevens!$C$5="Ja",
                IFERROR(
                    INDEX(Hulpsheets!$AO$3:$AR$18,
                        MATCH($C$9,Hulpsheets!$AN$3:$AN$18,0),
                        MATCH($C$6,Hulpsheets!$AO$3:$AR$3,0)
                    ),
                    ""
                ),
                IFERROR(
                    INDEX(Hulpsheets!$AH$3:$AK$18,
                        MATCH($C$9,Hulpsheets!$AG$3:$AG$18,0),
                        MATCH($C$6,Hulpsheets!$AH$3:$AK$3,0)
                    ),
                    ""
                )
            )
        )
    )
)</f>
        <v/>
      </c>
      <c r="N104" s="397">
        <f t="shared" si="31"/>
        <v>0</v>
      </c>
      <c r="O104" s="77" t="str">
        <f t="shared" si="32"/>
        <v/>
      </c>
      <c r="P104" s="86" t="str">
        <f t="shared" si="33"/>
        <v/>
      </c>
      <c r="R104" s="404"/>
      <c r="S104" s="407" t="str">
        <f t="shared" ref="S104:S127" si="38">IFERROR($R104*(1-$M104),"")</f>
        <v/>
      </c>
      <c r="T104" s="130" t="str">
        <f t="shared" si="34"/>
        <v/>
      </c>
      <c r="U104" s="70"/>
      <c r="V104" s="404"/>
      <c r="W104" s="70"/>
      <c r="X104" s="404"/>
      <c r="Z104" s="407" t="str">
        <f t="shared" ref="Z104:Z127" si="39">IFERROR($V104*(1-$M104),"")</f>
        <v/>
      </c>
      <c r="AA104" s="130" t="str">
        <f t="shared" si="35"/>
        <v/>
      </c>
      <c r="AB104" s="407" t="str">
        <f t="shared" si="36"/>
        <v/>
      </c>
      <c r="AC104" s="130" t="str">
        <f t="shared" si="37"/>
        <v/>
      </c>
      <c r="AD104" s="461"/>
    </row>
    <row r="105" spans="1:30" x14ac:dyDescent="0.2">
      <c r="B105" s="514"/>
      <c r="C105" s="515"/>
      <c r="D105" s="515"/>
      <c r="E105" s="19"/>
      <c r="F105" s="141"/>
      <c r="G105" s="151" t="str">
        <f>IF(E105="","",IF($C$7&gt;12,IF(E105="computer",F105*Hulpsheets!$AX$4,F105*Hulpsheets!$AX$5),(IF(E105="computer",F105*Hulpsheets!$AX$4,F105*Hulpsheets!$AX$5)*$C$7/12)))</f>
        <v/>
      </c>
      <c r="H105" s="151" t="str">
        <f>IF(E105="","",IF($C$7&lt;13,0,IF($C$7&gt;24,IF(E105="computer",F105*Hulpsheets!$AY$4,F105*Hulpsheets!$AY$5),IF(E105="computer",F105*Hulpsheets!$AY$4,F105*Hulpsheets!$AY$5)*($C$7-12)/12)))</f>
        <v/>
      </c>
      <c r="I105" s="151" t="str">
        <f>IF(E105="","",IF($C$7&lt;24,0,IF($C$7&gt;36,IF(E105="computer",F105*Hulpsheets!$AZ$4,F105*Hulpsheets!$AZ$5),IF(E105="computer",F105*Hulpsheets!$AZ$4,F105*Hulpsheets!$AZ$5)*($C$7-24)/12)))</f>
        <v/>
      </c>
      <c r="J105" s="151" t="str">
        <f>IF(E105="","",IF($C$7&lt;36,0,IF($C$7&gt;48,IF(E105="computer",F105*Hulpsheets!$BA$4,F105*Hulpsheets!$BA$5),IF(E105="computer",F105*Hulpsheets!$BA$4,F105*Hulpsheets!$BA$5)*($C$7-36)/12)))</f>
        <v/>
      </c>
      <c r="K105" s="151" t="str">
        <f>IF(E105="","",IF($C$7&lt;48,0,IF($C$7&gt;48,IF(E105="computer",F105*Hulpsheets!$BB$4,F105*Hulpsheets!$BB$5),IF(E105="computer",F105*Hulpsheets!$BB$4,F105*Hulpsheets!$BB$5)*($C$7-48)/12)))</f>
        <v/>
      </c>
      <c r="L105" s="429" t="s">
        <v>120</v>
      </c>
      <c r="M105" s="257" t="str">
        <f>IF(LEN($C$5)&lt;=1,
    "",
    IF(
        OR($C$5="Overige (zorg-)instellingen",$C$5="Onderneming"),
        IF(Basisgegevens!$C$5="Ja",
            IFERROR(
                INDEX(Hulpsheets!$AO$3:$AR$18,
                    MATCH($C$9,Hulpsheets!$AN$3:$AN$18,0),
                    MATCH($C$6,Hulpsheets!$AO$3:$AR$3,0)
                ),
                ""
            ),
            IFERROR(
                INDEX(Hulpsheets!$AH$3:$AK$18,
                    MATCH($C$9,Hulpsheets!$AG$3:$AG$18,0),
                    MATCH($C$6,Hulpsheets!$AH$3:$AK$3,0)
                ),
                ""
            )
        ),
        IF($L105="Niet-economische activiteit",
            100%,
            IF(Basisgegevens!$C$5="Ja",
                IFERROR(
                    INDEX(Hulpsheets!$AO$3:$AR$18,
                        MATCH($C$9,Hulpsheets!$AN$3:$AN$18,0),
                        MATCH($C$6,Hulpsheets!$AO$3:$AR$3,0)
                    ),
                    ""
                ),
                IFERROR(
                    INDEX(Hulpsheets!$AH$3:$AK$18,
                        MATCH($C$9,Hulpsheets!$AG$3:$AG$18,0),
                        MATCH($C$6,Hulpsheets!$AH$3:$AK$3,0)
                    ),
                    ""
                )
            )
        )
    )
)</f>
        <v/>
      </c>
      <c r="N105" s="397">
        <f t="shared" si="31"/>
        <v>0</v>
      </c>
      <c r="O105" s="77" t="str">
        <f t="shared" si="32"/>
        <v/>
      </c>
      <c r="P105" s="86" t="str">
        <f t="shared" si="33"/>
        <v/>
      </c>
      <c r="R105" s="404"/>
      <c r="S105" s="407" t="str">
        <f t="shared" si="38"/>
        <v/>
      </c>
      <c r="T105" s="130" t="str">
        <f t="shared" si="34"/>
        <v/>
      </c>
      <c r="U105" s="70"/>
      <c r="V105" s="404"/>
      <c r="W105" s="70"/>
      <c r="X105" s="404"/>
      <c r="Z105" s="407" t="str">
        <f t="shared" si="39"/>
        <v/>
      </c>
      <c r="AA105" s="130" t="str">
        <f t="shared" si="35"/>
        <v/>
      </c>
      <c r="AB105" s="407" t="str">
        <f t="shared" si="36"/>
        <v/>
      </c>
      <c r="AC105" s="130" t="str">
        <f t="shared" si="37"/>
        <v/>
      </c>
      <c r="AD105" s="461"/>
    </row>
    <row r="106" spans="1:30" x14ac:dyDescent="0.2">
      <c r="B106" s="514"/>
      <c r="C106" s="515"/>
      <c r="D106" s="515"/>
      <c r="E106" s="19"/>
      <c r="F106" s="141"/>
      <c r="G106" s="151" t="str">
        <f>IF(E106="","",IF($C$7&gt;12,IF(E106="computer",F106*Hulpsheets!$AX$4,F106*Hulpsheets!$AX$5),(IF(E106="computer",F106*Hulpsheets!$AX$4,F106*Hulpsheets!$AX$5)*$C$7/12)))</f>
        <v/>
      </c>
      <c r="H106" s="151" t="str">
        <f>IF(E106="","",IF($C$7&lt;13,0,IF($C$7&gt;24,IF(E106="computer",F106*Hulpsheets!$AY$4,F106*Hulpsheets!$AY$5),IF(E106="computer",F106*Hulpsheets!$AY$4,F106*Hulpsheets!$AY$5)*($C$7-12)/12)))</f>
        <v/>
      </c>
      <c r="I106" s="151" t="str">
        <f>IF(E106="","",IF($C$7&lt;24,0,IF($C$7&gt;36,IF(E106="computer",F106*Hulpsheets!$AZ$4,F106*Hulpsheets!$AZ$5),IF(E106="computer",F106*Hulpsheets!$AZ$4,F106*Hulpsheets!$AZ$5)*($C$7-24)/12)))</f>
        <v/>
      </c>
      <c r="J106" s="151" t="str">
        <f>IF(E106="","",IF($C$7&lt;36,0,IF($C$7&gt;48,IF(E106="computer",F106*Hulpsheets!$BA$4,F106*Hulpsheets!$BA$5),IF(E106="computer",F106*Hulpsheets!$BA$4,F106*Hulpsheets!$BA$5)*($C$7-36)/12)))</f>
        <v/>
      </c>
      <c r="K106" s="151" t="str">
        <f>IF(E106="","",IF($C$7&lt;48,0,IF($C$7&gt;48,IF(E106="computer",F106*Hulpsheets!$BB$4,F106*Hulpsheets!$BB$5),IF(E106="computer",F106*Hulpsheets!$BB$4,F106*Hulpsheets!$BB$5)*($C$7-48)/12)))</f>
        <v/>
      </c>
      <c r="L106" s="429" t="s">
        <v>120</v>
      </c>
      <c r="M106" s="257" t="str">
        <f>IF(LEN($C$5)&lt;=1,
    "",
    IF(
        OR($C$5="Overige (zorg-)instellingen",$C$5="Onderneming"),
        IF(Basisgegevens!$C$5="Ja",
            IFERROR(
                INDEX(Hulpsheets!$AO$3:$AR$18,
                    MATCH($C$9,Hulpsheets!$AN$3:$AN$18,0),
                    MATCH($C$6,Hulpsheets!$AO$3:$AR$3,0)
                ),
                ""
            ),
            IFERROR(
                INDEX(Hulpsheets!$AH$3:$AK$18,
                    MATCH($C$9,Hulpsheets!$AG$3:$AG$18,0),
                    MATCH($C$6,Hulpsheets!$AH$3:$AK$3,0)
                ),
                ""
            )
        ),
        IF($L106="Niet-economische activiteit",
            100%,
            IF(Basisgegevens!$C$5="Ja",
                IFERROR(
                    INDEX(Hulpsheets!$AO$3:$AR$18,
                        MATCH($C$9,Hulpsheets!$AN$3:$AN$18,0),
                        MATCH($C$6,Hulpsheets!$AO$3:$AR$3,0)
                    ),
                    ""
                ),
                IFERROR(
                    INDEX(Hulpsheets!$AH$3:$AK$18,
                        MATCH($C$9,Hulpsheets!$AG$3:$AG$18,0),
                        MATCH($C$6,Hulpsheets!$AH$3:$AK$3,0)
                    ),
                    ""
                )
            )
        )
    )
)</f>
        <v/>
      </c>
      <c r="N106" s="397">
        <f t="shared" si="31"/>
        <v>0</v>
      </c>
      <c r="O106" s="77" t="str">
        <f t="shared" si="32"/>
        <v/>
      </c>
      <c r="P106" s="86" t="str">
        <f t="shared" si="33"/>
        <v/>
      </c>
      <c r="R106" s="404"/>
      <c r="S106" s="407" t="str">
        <f t="shared" si="38"/>
        <v/>
      </c>
      <c r="T106" s="130" t="str">
        <f t="shared" si="34"/>
        <v/>
      </c>
      <c r="U106" s="70"/>
      <c r="V106" s="404"/>
      <c r="W106" s="70"/>
      <c r="X106" s="404"/>
      <c r="Z106" s="407" t="str">
        <f t="shared" si="39"/>
        <v/>
      </c>
      <c r="AA106" s="130" t="str">
        <f t="shared" si="35"/>
        <v/>
      </c>
      <c r="AB106" s="407" t="str">
        <f t="shared" si="36"/>
        <v/>
      </c>
      <c r="AC106" s="130" t="str">
        <f t="shared" si="37"/>
        <v/>
      </c>
      <c r="AD106" s="461"/>
    </row>
    <row r="107" spans="1:30" x14ac:dyDescent="0.2">
      <c r="B107" s="514"/>
      <c r="C107" s="515"/>
      <c r="D107" s="515"/>
      <c r="E107" s="19"/>
      <c r="F107" s="141"/>
      <c r="G107" s="151" t="str">
        <f>IF(E107="","",IF($C$7&gt;12,IF(E107="computer",F107*Hulpsheets!$AX$4,F107*Hulpsheets!$AX$5),(IF(E107="computer",F107*Hulpsheets!$AX$4,F107*Hulpsheets!$AX$5)*$C$7/12)))</f>
        <v/>
      </c>
      <c r="H107" s="151" t="str">
        <f>IF(E107="","",IF($C$7&lt;13,0,IF($C$7&gt;24,IF(E107="computer",F107*Hulpsheets!$AY$4,F107*Hulpsheets!$AY$5),IF(E107="computer",F107*Hulpsheets!$AY$4,F107*Hulpsheets!$AY$5)*($C$7-12)/12)))</f>
        <v/>
      </c>
      <c r="I107" s="151" t="str">
        <f>IF(E107="","",IF($C$7&lt;24,0,IF($C$7&gt;36,IF(E107="computer",F107*Hulpsheets!$AZ$4,F107*Hulpsheets!$AZ$5),IF(E107="computer",F107*Hulpsheets!$AZ$4,F107*Hulpsheets!$AZ$5)*($C$7-24)/12)))</f>
        <v/>
      </c>
      <c r="J107" s="151" t="str">
        <f>IF(E107="","",IF($C$7&lt;36,0,IF($C$7&gt;48,IF(E107="computer",F107*Hulpsheets!$BA$4,F107*Hulpsheets!$BA$5),IF(E107="computer",F107*Hulpsheets!$BA$4,F107*Hulpsheets!$BA$5)*($C$7-36)/12)))</f>
        <v/>
      </c>
      <c r="K107" s="151" t="str">
        <f>IF(E107="","",IF($C$7&lt;48,0,IF($C$7&gt;48,IF(E107="computer",F107*Hulpsheets!$BB$4,F107*Hulpsheets!$BB$5),IF(E107="computer",F107*Hulpsheets!$BB$4,F107*Hulpsheets!$BB$5)*($C$7-48)/12)))</f>
        <v/>
      </c>
      <c r="L107" s="429" t="s">
        <v>120</v>
      </c>
      <c r="M107" s="257" t="str">
        <f>IF(LEN($C$5)&lt;=1,
    "",
    IF(
        OR($C$5="Overige (zorg-)instellingen",$C$5="Onderneming"),
        IF(Basisgegevens!$C$5="Ja",
            IFERROR(
                INDEX(Hulpsheets!$AO$3:$AR$18,
                    MATCH($C$9,Hulpsheets!$AN$3:$AN$18,0),
                    MATCH($C$6,Hulpsheets!$AO$3:$AR$3,0)
                ),
                ""
            ),
            IFERROR(
                INDEX(Hulpsheets!$AH$3:$AK$18,
                    MATCH($C$9,Hulpsheets!$AG$3:$AG$18,0),
                    MATCH($C$6,Hulpsheets!$AH$3:$AK$3,0)
                ),
                ""
            )
        ),
        IF($L107="Niet-economische activiteit",
            100%,
            IF(Basisgegevens!$C$5="Ja",
                IFERROR(
                    INDEX(Hulpsheets!$AO$3:$AR$18,
                        MATCH($C$9,Hulpsheets!$AN$3:$AN$18,0),
                        MATCH($C$6,Hulpsheets!$AO$3:$AR$3,0)
                    ),
                    ""
                ),
                IFERROR(
                    INDEX(Hulpsheets!$AH$3:$AK$18,
                        MATCH($C$9,Hulpsheets!$AG$3:$AG$18,0),
                        MATCH($C$6,Hulpsheets!$AH$3:$AK$3,0)
                    ),
                    ""
                )
            )
        )
    )
)</f>
        <v/>
      </c>
      <c r="N107" s="397">
        <f t="shared" si="31"/>
        <v>0</v>
      </c>
      <c r="O107" s="77" t="str">
        <f t="shared" si="32"/>
        <v/>
      </c>
      <c r="P107" s="86" t="str">
        <f t="shared" si="33"/>
        <v/>
      </c>
      <c r="R107" s="404"/>
      <c r="S107" s="407" t="str">
        <f t="shared" si="38"/>
        <v/>
      </c>
      <c r="T107" s="130" t="str">
        <f t="shared" si="34"/>
        <v/>
      </c>
      <c r="U107" s="70"/>
      <c r="V107" s="404"/>
      <c r="W107" s="70"/>
      <c r="X107" s="404"/>
      <c r="Z107" s="407" t="str">
        <f t="shared" si="39"/>
        <v/>
      </c>
      <c r="AA107" s="130" t="str">
        <f t="shared" si="35"/>
        <v/>
      </c>
      <c r="AB107" s="407" t="str">
        <f t="shared" si="36"/>
        <v/>
      </c>
      <c r="AC107" s="130" t="str">
        <f t="shared" si="37"/>
        <v/>
      </c>
      <c r="AD107" s="461"/>
    </row>
    <row r="108" spans="1:30" x14ac:dyDescent="0.2">
      <c r="B108" s="514"/>
      <c r="C108" s="515"/>
      <c r="D108" s="515"/>
      <c r="E108" s="19"/>
      <c r="F108" s="141"/>
      <c r="G108" s="151" t="str">
        <f>IF(E108="","",IF($C$7&gt;12,IF(E108="computer",F108*Hulpsheets!$AX$4,F108*Hulpsheets!$AX$5),(IF(E108="computer",F108*Hulpsheets!$AX$4,F108*Hulpsheets!$AX$5)*$C$7/12)))</f>
        <v/>
      </c>
      <c r="H108" s="151" t="str">
        <f>IF(E108="","",IF($C$7&lt;13,0,IF($C$7&gt;24,IF(E108="computer",F108*Hulpsheets!$AY$4,F108*Hulpsheets!$AY$5),IF(E108="computer",F108*Hulpsheets!$AY$4,F108*Hulpsheets!$AY$5)*($C$7-12)/12)))</f>
        <v/>
      </c>
      <c r="I108" s="151" t="str">
        <f>IF(E108="","",IF($C$7&lt;24,0,IF($C$7&gt;36,IF(E108="computer",F108*Hulpsheets!$AZ$4,F108*Hulpsheets!$AZ$5),IF(E108="computer",F108*Hulpsheets!$AZ$4,F108*Hulpsheets!$AZ$5)*($C$7-24)/12)))</f>
        <v/>
      </c>
      <c r="J108" s="151" t="str">
        <f>IF(E108="","",IF($C$7&lt;36,0,IF($C$7&gt;48,IF(E108="computer",F108*Hulpsheets!$BA$4,F108*Hulpsheets!$BA$5),IF(E108="computer",F108*Hulpsheets!$BA$4,F108*Hulpsheets!$BA$5)*($C$7-36)/12)))</f>
        <v/>
      </c>
      <c r="K108" s="151" t="str">
        <f>IF(E108="","",IF($C$7&lt;48,0,IF($C$7&gt;48,IF(E108="computer",F108*Hulpsheets!$BB$4,F108*Hulpsheets!$BB$5),IF(E108="computer",F108*Hulpsheets!$BB$4,F108*Hulpsheets!$BB$5)*($C$7-48)/12)))</f>
        <v/>
      </c>
      <c r="L108" s="429" t="s">
        <v>120</v>
      </c>
      <c r="M108" s="257" t="str">
        <f>IF(LEN($C$5)&lt;=1,
    "",
    IF(
        OR($C$5="Overige (zorg-)instellingen",$C$5="Onderneming"),
        IF(Basisgegevens!$C$5="Ja",
            IFERROR(
                INDEX(Hulpsheets!$AO$3:$AR$18,
                    MATCH($C$9,Hulpsheets!$AN$3:$AN$18,0),
                    MATCH($C$6,Hulpsheets!$AO$3:$AR$3,0)
                ),
                ""
            ),
            IFERROR(
                INDEX(Hulpsheets!$AH$3:$AK$18,
                    MATCH($C$9,Hulpsheets!$AG$3:$AG$18,0),
                    MATCH($C$6,Hulpsheets!$AH$3:$AK$3,0)
                ),
                ""
            )
        ),
        IF($L108="Niet-economische activiteit",
            100%,
            IF(Basisgegevens!$C$5="Ja",
                IFERROR(
                    INDEX(Hulpsheets!$AO$3:$AR$18,
                        MATCH($C$9,Hulpsheets!$AN$3:$AN$18,0),
                        MATCH($C$6,Hulpsheets!$AO$3:$AR$3,0)
                    ),
                    ""
                ),
                IFERROR(
                    INDEX(Hulpsheets!$AH$3:$AK$18,
                        MATCH($C$9,Hulpsheets!$AG$3:$AG$18,0),
                        MATCH($C$6,Hulpsheets!$AH$3:$AK$3,0)
                    ),
                    ""
                )
            )
        )
    )
)</f>
        <v/>
      </c>
      <c r="N108" s="397">
        <f t="shared" si="31"/>
        <v>0</v>
      </c>
      <c r="O108" s="77" t="str">
        <f t="shared" si="32"/>
        <v/>
      </c>
      <c r="P108" s="86" t="str">
        <f t="shared" si="33"/>
        <v/>
      </c>
      <c r="R108" s="404"/>
      <c r="S108" s="407" t="str">
        <f t="shared" si="38"/>
        <v/>
      </c>
      <c r="T108" s="130" t="str">
        <f t="shared" si="34"/>
        <v/>
      </c>
      <c r="U108" s="70"/>
      <c r="V108" s="404"/>
      <c r="W108" s="70"/>
      <c r="X108" s="404"/>
      <c r="Z108" s="407" t="str">
        <f t="shared" si="39"/>
        <v/>
      </c>
      <c r="AA108" s="130" t="str">
        <f t="shared" si="35"/>
        <v/>
      </c>
      <c r="AB108" s="407" t="str">
        <f t="shared" si="36"/>
        <v/>
      </c>
      <c r="AC108" s="130" t="str">
        <f t="shared" si="37"/>
        <v/>
      </c>
      <c r="AD108" s="461"/>
    </row>
    <row r="109" spans="1:30" x14ac:dyDescent="0.2">
      <c r="B109" s="514"/>
      <c r="C109" s="515"/>
      <c r="D109" s="515"/>
      <c r="E109" s="19"/>
      <c r="F109" s="141"/>
      <c r="G109" s="151" t="str">
        <f>IF(E109="","",IF($C$7&gt;12,IF(E109="computer",F109*Hulpsheets!$AX$4,F109*Hulpsheets!$AX$5),(IF(E109="computer",F109*Hulpsheets!$AX$4,F109*Hulpsheets!$AX$5)*$C$7/12)))</f>
        <v/>
      </c>
      <c r="H109" s="151" t="str">
        <f>IF(E109="","",IF($C$7&lt;13,0,IF($C$7&gt;24,IF(E109="computer",F109*Hulpsheets!$AY$4,F109*Hulpsheets!$AY$5),IF(E109="computer",F109*Hulpsheets!$AY$4,F109*Hulpsheets!$AY$5)*($C$7-12)/12)))</f>
        <v/>
      </c>
      <c r="I109" s="151" t="str">
        <f>IF(E109="","",IF($C$7&lt;24,0,IF($C$7&gt;36,IF(E109="computer",F109*Hulpsheets!$AZ$4,F109*Hulpsheets!$AZ$5),IF(E109="computer",F109*Hulpsheets!$AZ$4,F109*Hulpsheets!$AZ$5)*($C$7-24)/12)))</f>
        <v/>
      </c>
      <c r="J109" s="151" t="str">
        <f>IF(E109="","",IF($C$7&lt;36,0,IF($C$7&gt;48,IF(E109="computer",F109*Hulpsheets!$BA$4,F109*Hulpsheets!$BA$5),IF(E109="computer",F109*Hulpsheets!$BA$4,F109*Hulpsheets!$BA$5)*($C$7-36)/12)))</f>
        <v/>
      </c>
      <c r="K109" s="151" t="str">
        <f>IF(E109="","",IF($C$7&lt;48,0,IF($C$7&gt;48,IF(E109="computer",F109*Hulpsheets!$BB$4,F109*Hulpsheets!$BB$5),IF(E109="computer",F109*Hulpsheets!$BB$4,F109*Hulpsheets!$BB$5)*($C$7-48)/12)))</f>
        <v/>
      </c>
      <c r="L109" s="429" t="s">
        <v>120</v>
      </c>
      <c r="M109" s="257" t="str">
        <f>IF(LEN($C$5)&lt;=1,
    "",
    IF(
        OR($C$5="Overige (zorg-)instellingen",$C$5="Onderneming"),
        IF(Basisgegevens!$C$5="Ja",
            IFERROR(
                INDEX(Hulpsheets!$AO$3:$AR$18,
                    MATCH($C$9,Hulpsheets!$AN$3:$AN$18,0),
                    MATCH($C$6,Hulpsheets!$AO$3:$AR$3,0)
                ),
                ""
            ),
            IFERROR(
                INDEX(Hulpsheets!$AH$3:$AK$18,
                    MATCH($C$9,Hulpsheets!$AG$3:$AG$18,0),
                    MATCH($C$6,Hulpsheets!$AH$3:$AK$3,0)
                ),
                ""
            )
        ),
        IF($L109="Niet-economische activiteit",
            100%,
            IF(Basisgegevens!$C$5="Ja",
                IFERROR(
                    INDEX(Hulpsheets!$AO$3:$AR$18,
                        MATCH($C$9,Hulpsheets!$AN$3:$AN$18,0),
                        MATCH($C$6,Hulpsheets!$AO$3:$AR$3,0)
                    ),
                    ""
                ),
                IFERROR(
                    INDEX(Hulpsheets!$AH$3:$AK$18,
                        MATCH($C$9,Hulpsheets!$AG$3:$AG$18,0),
                        MATCH($C$6,Hulpsheets!$AH$3:$AK$3,0)
                    ),
                    ""
                )
            )
        )
    )
)</f>
        <v/>
      </c>
      <c r="N109" s="397">
        <f t="shared" si="31"/>
        <v>0</v>
      </c>
      <c r="O109" s="77" t="str">
        <f t="shared" si="32"/>
        <v/>
      </c>
      <c r="P109" s="86" t="str">
        <f t="shared" si="33"/>
        <v/>
      </c>
      <c r="R109" s="404"/>
      <c r="S109" s="407" t="str">
        <f t="shared" si="38"/>
        <v/>
      </c>
      <c r="T109" s="130" t="str">
        <f t="shared" si="34"/>
        <v/>
      </c>
      <c r="U109" s="70"/>
      <c r="V109" s="404"/>
      <c r="W109" s="70"/>
      <c r="X109" s="404"/>
      <c r="Z109" s="407" t="str">
        <f t="shared" si="39"/>
        <v/>
      </c>
      <c r="AA109" s="130" t="str">
        <f t="shared" si="35"/>
        <v/>
      </c>
      <c r="AB109" s="407" t="str">
        <f t="shared" si="36"/>
        <v/>
      </c>
      <c r="AC109" s="130" t="str">
        <f t="shared" si="37"/>
        <v/>
      </c>
      <c r="AD109" s="461"/>
    </row>
    <row r="110" spans="1:30" x14ac:dyDescent="0.2">
      <c r="B110" s="514"/>
      <c r="C110" s="515"/>
      <c r="D110" s="515"/>
      <c r="E110" s="19"/>
      <c r="F110" s="141"/>
      <c r="G110" s="151" t="str">
        <f>IF(E110="","",IF($C$7&gt;12,IF(E110="computer",F110*Hulpsheets!$AX$4,F110*Hulpsheets!$AX$5),(IF(E110="computer",F110*Hulpsheets!$AX$4,F110*Hulpsheets!$AX$5)*$C$7/12)))</f>
        <v/>
      </c>
      <c r="H110" s="151" t="str">
        <f>IF(E110="","",IF($C$7&lt;13,0,IF($C$7&gt;24,IF(E110="computer",F110*Hulpsheets!$AY$4,F110*Hulpsheets!$AY$5),IF(E110="computer",F110*Hulpsheets!$AY$4,F110*Hulpsheets!$AY$5)*($C$7-12)/12)))</f>
        <v/>
      </c>
      <c r="I110" s="151" t="str">
        <f>IF(E110="","",IF($C$7&lt;24,0,IF($C$7&gt;36,IF(E110="computer",F110*Hulpsheets!$AZ$4,F110*Hulpsheets!$AZ$5),IF(E110="computer",F110*Hulpsheets!$AZ$4,F110*Hulpsheets!$AZ$5)*($C$7-24)/12)))</f>
        <v/>
      </c>
      <c r="J110" s="151" t="str">
        <f>IF(E110="","",IF($C$7&lt;36,0,IF($C$7&gt;48,IF(E110="computer",F110*Hulpsheets!$BA$4,F110*Hulpsheets!$BA$5),IF(E110="computer",F110*Hulpsheets!$BA$4,F110*Hulpsheets!$BA$5)*($C$7-36)/12)))</f>
        <v/>
      </c>
      <c r="K110" s="151" t="str">
        <f>IF(E110="","",IF($C$7&lt;48,0,IF($C$7&gt;48,IF(E110="computer",F110*Hulpsheets!$BB$4,F110*Hulpsheets!$BB$5),IF(E110="computer",F110*Hulpsheets!$BB$4,F110*Hulpsheets!$BB$5)*($C$7-48)/12)))</f>
        <v/>
      </c>
      <c r="L110" s="429" t="s">
        <v>120</v>
      </c>
      <c r="M110" s="257" t="str">
        <f>IF(LEN($C$5)&lt;=1,
    "",
    IF(
        OR($C$5="Overige (zorg-)instellingen",$C$5="Onderneming"),
        IF(Basisgegevens!$C$5="Ja",
            IFERROR(
                INDEX(Hulpsheets!$AO$3:$AR$18,
                    MATCH($C$9,Hulpsheets!$AN$3:$AN$18,0),
                    MATCH($C$6,Hulpsheets!$AO$3:$AR$3,0)
                ),
                ""
            ),
            IFERROR(
                INDEX(Hulpsheets!$AH$3:$AK$18,
                    MATCH($C$9,Hulpsheets!$AG$3:$AG$18,0),
                    MATCH($C$6,Hulpsheets!$AH$3:$AK$3,0)
                ),
                ""
            )
        ),
        IF($L110="Niet-economische activiteit",
            100%,
            IF(Basisgegevens!$C$5="Ja",
                IFERROR(
                    INDEX(Hulpsheets!$AO$3:$AR$18,
                        MATCH($C$9,Hulpsheets!$AN$3:$AN$18,0),
                        MATCH($C$6,Hulpsheets!$AO$3:$AR$3,0)
                    ),
                    ""
                ),
                IFERROR(
                    INDEX(Hulpsheets!$AH$3:$AK$18,
                        MATCH($C$9,Hulpsheets!$AG$3:$AG$18,0),
                        MATCH($C$6,Hulpsheets!$AH$3:$AK$3,0)
                    ),
                    ""
                )
            )
        )
    )
)</f>
        <v/>
      </c>
      <c r="N110" s="397">
        <f t="shared" si="31"/>
        <v>0</v>
      </c>
      <c r="O110" s="77" t="str">
        <f t="shared" si="32"/>
        <v/>
      </c>
      <c r="P110" s="86" t="str">
        <f t="shared" si="33"/>
        <v/>
      </c>
      <c r="R110" s="404"/>
      <c r="S110" s="407" t="str">
        <f t="shared" si="38"/>
        <v/>
      </c>
      <c r="T110" s="130" t="str">
        <f t="shared" si="34"/>
        <v/>
      </c>
      <c r="U110" s="70"/>
      <c r="V110" s="404"/>
      <c r="W110" s="70"/>
      <c r="X110" s="404"/>
      <c r="Z110" s="407" t="str">
        <f t="shared" si="39"/>
        <v/>
      </c>
      <c r="AA110" s="130" t="str">
        <f t="shared" si="35"/>
        <v/>
      </c>
      <c r="AB110" s="407" t="str">
        <f t="shared" si="36"/>
        <v/>
      </c>
      <c r="AC110" s="130" t="str">
        <f t="shared" si="37"/>
        <v/>
      </c>
      <c r="AD110" s="461"/>
    </row>
    <row r="111" spans="1:30" x14ac:dyDescent="0.2">
      <c r="B111" s="514"/>
      <c r="C111" s="515"/>
      <c r="D111" s="515"/>
      <c r="E111" s="19"/>
      <c r="F111" s="141"/>
      <c r="G111" s="151" t="str">
        <f>IF(E111="","",IF($C$7&gt;12,IF(E111="computer",F111*Hulpsheets!$AX$4,F111*Hulpsheets!$AX$5),(IF(E111="computer",F111*Hulpsheets!$AX$4,F111*Hulpsheets!$AX$5)*$C$7/12)))</f>
        <v/>
      </c>
      <c r="H111" s="151" t="str">
        <f>IF(E111="","",IF($C$7&lt;13,0,IF($C$7&gt;24,IF(E111="computer",F111*Hulpsheets!$AY$4,F111*Hulpsheets!$AY$5),IF(E111="computer",F111*Hulpsheets!$AY$4,F111*Hulpsheets!$AY$5)*($C$7-12)/12)))</f>
        <v/>
      </c>
      <c r="I111" s="151" t="str">
        <f>IF(E111="","",IF($C$7&lt;24,0,IF($C$7&gt;36,IF(E111="computer",F111*Hulpsheets!$AZ$4,F111*Hulpsheets!$AZ$5),IF(E111="computer",F111*Hulpsheets!$AZ$4,F111*Hulpsheets!$AZ$5)*($C$7-24)/12)))</f>
        <v/>
      </c>
      <c r="J111" s="151" t="str">
        <f>IF(E111="","",IF($C$7&lt;36,0,IF($C$7&gt;48,IF(E111="computer",F111*Hulpsheets!$BA$4,F111*Hulpsheets!$BA$5),IF(E111="computer",F111*Hulpsheets!$BA$4,F111*Hulpsheets!$BA$5)*($C$7-36)/12)))</f>
        <v/>
      </c>
      <c r="K111" s="151" t="str">
        <f>IF(E111="","",IF($C$7&lt;48,0,IF($C$7&gt;48,IF(E111="computer",F111*Hulpsheets!$BB$4,F111*Hulpsheets!$BB$5),IF(E111="computer",F111*Hulpsheets!$BB$4,F111*Hulpsheets!$BB$5)*($C$7-48)/12)))</f>
        <v/>
      </c>
      <c r="L111" s="429" t="s">
        <v>120</v>
      </c>
      <c r="M111" s="257" t="str">
        <f>IF(LEN($C$5)&lt;=1,
    "",
    IF(
        OR($C$5="Overige (zorg-)instellingen",$C$5="Onderneming"),
        IF(Basisgegevens!$C$5="Ja",
            IFERROR(
                INDEX(Hulpsheets!$AO$3:$AR$18,
                    MATCH($C$9,Hulpsheets!$AN$3:$AN$18,0),
                    MATCH($C$6,Hulpsheets!$AO$3:$AR$3,0)
                ),
                ""
            ),
            IFERROR(
                INDEX(Hulpsheets!$AH$3:$AK$18,
                    MATCH($C$9,Hulpsheets!$AG$3:$AG$18,0),
                    MATCH($C$6,Hulpsheets!$AH$3:$AK$3,0)
                ),
                ""
            )
        ),
        IF($L111="Niet-economische activiteit",
            100%,
            IF(Basisgegevens!$C$5="Ja",
                IFERROR(
                    INDEX(Hulpsheets!$AO$3:$AR$18,
                        MATCH($C$9,Hulpsheets!$AN$3:$AN$18,0),
                        MATCH($C$6,Hulpsheets!$AO$3:$AR$3,0)
                    ),
                    ""
                ),
                IFERROR(
                    INDEX(Hulpsheets!$AH$3:$AK$18,
                        MATCH($C$9,Hulpsheets!$AG$3:$AG$18,0),
                        MATCH($C$6,Hulpsheets!$AH$3:$AK$3,0)
                    ),
                    ""
                )
            )
        )
    )
)</f>
        <v/>
      </c>
      <c r="N111" s="397">
        <f t="shared" si="31"/>
        <v>0</v>
      </c>
      <c r="O111" s="77" t="str">
        <f t="shared" si="32"/>
        <v/>
      </c>
      <c r="P111" s="86" t="str">
        <f t="shared" si="33"/>
        <v/>
      </c>
      <c r="R111" s="404"/>
      <c r="S111" s="407" t="str">
        <f t="shared" si="38"/>
        <v/>
      </c>
      <c r="T111" s="130" t="str">
        <f t="shared" si="34"/>
        <v/>
      </c>
      <c r="U111" s="70"/>
      <c r="V111" s="404"/>
      <c r="W111" s="70"/>
      <c r="X111" s="404"/>
      <c r="Z111" s="407" t="str">
        <f t="shared" si="39"/>
        <v/>
      </c>
      <c r="AA111" s="130" t="str">
        <f t="shared" si="35"/>
        <v/>
      </c>
      <c r="AB111" s="407" t="str">
        <f t="shared" si="36"/>
        <v/>
      </c>
      <c r="AC111" s="130" t="str">
        <f t="shared" si="37"/>
        <v/>
      </c>
      <c r="AD111" s="461"/>
    </row>
    <row r="112" spans="1:30" x14ac:dyDescent="0.2">
      <c r="B112" s="514"/>
      <c r="C112" s="515"/>
      <c r="D112" s="515"/>
      <c r="E112" s="19"/>
      <c r="F112" s="141"/>
      <c r="G112" s="151" t="str">
        <f>IF(E112="","",IF($C$7&gt;12,IF(E112="computer",F112*Hulpsheets!$AX$4,F112*Hulpsheets!$AX$5),(IF(E112="computer",F112*Hulpsheets!$AX$4,F112*Hulpsheets!$AX$5)*$C$7/12)))</f>
        <v/>
      </c>
      <c r="H112" s="151" t="str">
        <f>IF(E112="","",IF($C$7&lt;13,0,IF($C$7&gt;24,IF(E112="computer",F112*Hulpsheets!$AY$4,F112*Hulpsheets!$AY$5),IF(E112="computer",F112*Hulpsheets!$AY$4,F112*Hulpsheets!$AY$5)*($C$7-12)/12)))</f>
        <v/>
      </c>
      <c r="I112" s="151" t="str">
        <f>IF(E112="","",IF($C$7&lt;24,0,IF($C$7&gt;36,IF(E112="computer",F112*Hulpsheets!$AZ$4,F112*Hulpsheets!$AZ$5),IF(E112="computer",F112*Hulpsheets!$AZ$4,F112*Hulpsheets!$AZ$5)*($C$7-24)/12)))</f>
        <v/>
      </c>
      <c r="J112" s="151" t="str">
        <f>IF(E112="","",IF($C$7&lt;36,0,IF($C$7&gt;48,IF(E112="computer",F112*Hulpsheets!$BA$4,F112*Hulpsheets!$BA$5),IF(E112="computer",F112*Hulpsheets!$BA$4,F112*Hulpsheets!$BA$5)*($C$7-36)/12)))</f>
        <v/>
      </c>
      <c r="K112" s="151" t="str">
        <f>IF(E112="","",IF($C$7&lt;48,0,IF($C$7&gt;48,IF(E112="computer",F112*Hulpsheets!$BB$4,F112*Hulpsheets!$BB$5),IF(E112="computer",F112*Hulpsheets!$BB$4,F112*Hulpsheets!$BB$5)*($C$7-48)/12)))</f>
        <v/>
      </c>
      <c r="L112" s="429" t="s">
        <v>120</v>
      </c>
      <c r="M112" s="257" t="str">
        <f>IF(LEN($C$5)&lt;=1,
    "",
    IF(
        OR($C$5="Overige (zorg-)instellingen",$C$5="Onderneming"),
        IF(Basisgegevens!$C$5="Ja",
            IFERROR(
                INDEX(Hulpsheets!$AO$3:$AR$18,
                    MATCH($C$9,Hulpsheets!$AN$3:$AN$18,0),
                    MATCH($C$6,Hulpsheets!$AO$3:$AR$3,0)
                ),
                ""
            ),
            IFERROR(
                INDEX(Hulpsheets!$AH$3:$AK$18,
                    MATCH($C$9,Hulpsheets!$AG$3:$AG$18,0),
                    MATCH($C$6,Hulpsheets!$AH$3:$AK$3,0)
                ),
                ""
            )
        ),
        IF($L112="Niet-economische activiteit",
            100%,
            IF(Basisgegevens!$C$5="Ja",
                IFERROR(
                    INDEX(Hulpsheets!$AO$3:$AR$18,
                        MATCH($C$9,Hulpsheets!$AN$3:$AN$18,0),
                        MATCH($C$6,Hulpsheets!$AO$3:$AR$3,0)
                    ),
                    ""
                ),
                IFERROR(
                    INDEX(Hulpsheets!$AH$3:$AK$18,
                        MATCH($C$9,Hulpsheets!$AG$3:$AG$18,0),
                        MATCH($C$6,Hulpsheets!$AH$3:$AK$3,0)
                    ),
                    ""
                )
            )
        )
    )
)</f>
        <v/>
      </c>
      <c r="N112" s="397">
        <f t="shared" si="31"/>
        <v>0</v>
      </c>
      <c r="O112" s="77" t="str">
        <f t="shared" si="32"/>
        <v/>
      </c>
      <c r="P112" s="86" t="str">
        <f t="shared" si="33"/>
        <v/>
      </c>
      <c r="R112" s="404"/>
      <c r="S112" s="407" t="str">
        <f t="shared" si="38"/>
        <v/>
      </c>
      <c r="T112" s="130" t="str">
        <f t="shared" si="34"/>
        <v/>
      </c>
      <c r="U112" s="70"/>
      <c r="V112" s="404"/>
      <c r="W112" s="70"/>
      <c r="X112" s="404"/>
      <c r="Z112" s="407" t="str">
        <f t="shared" si="39"/>
        <v/>
      </c>
      <c r="AA112" s="130" t="str">
        <f t="shared" si="35"/>
        <v/>
      </c>
      <c r="AB112" s="407" t="str">
        <f t="shared" si="36"/>
        <v/>
      </c>
      <c r="AC112" s="130" t="str">
        <f t="shared" si="37"/>
        <v/>
      </c>
      <c r="AD112" s="461"/>
    </row>
    <row r="113" spans="2:30" x14ac:dyDescent="0.2">
      <c r="B113" s="514"/>
      <c r="C113" s="515"/>
      <c r="D113" s="515"/>
      <c r="E113" s="19"/>
      <c r="F113" s="141"/>
      <c r="G113" s="151" t="str">
        <f>IF(E113="","",IF($C$7&gt;12,IF(E113="computer",F113*Hulpsheets!$AX$4,F113*Hulpsheets!$AX$5),(IF(E113="computer",F113*Hulpsheets!$AX$4,F113*Hulpsheets!$AX$5)*$C$7/12)))</f>
        <v/>
      </c>
      <c r="H113" s="151" t="str">
        <f>IF(E113="","",IF($C$7&lt;13,0,IF($C$7&gt;24,IF(E113="computer",F113*Hulpsheets!$AY$4,F113*Hulpsheets!$AY$5),IF(E113="computer",F113*Hulpsheets!$AY$4,F113*Hulpsheets!$AY$5)*($C$7-12)/12)))</f>
        <v/>
      </c>
      <c r="I113" s="151" t="str">
        <f>IF(E113="","",IF($C$7&lt;24,0,IF($C$7&gt;36,IF(E113="computer",F113*Hulpsheets!$AZ$4,F113*Hulpsheets!$AZ$5),IF(E113="computer",F113*Hulpsheets!$AZ$4,F113*Hulpsheets!$AZ$5)*($C$7-24)/12)))</f>
        <v/>
      </c>
      <c r="J113" s="151" t="str">
        <f>IF(E113="","",IF($C$7&lt;36,0,IF($C$7&gt;48,IF(E113="computer",F113*Hulpsheets!$BA$4,F113*Hulpsheets!$BA$5),IF(E113="computer",F113*Hulpsheets!$BA$4,F113*Hulpsheets!$BA$5)*($C$7-36)/12)))</f>
        <v/>
      </c>
      <c r="K113" s="151" t="str">
        <f>IF(E113="","",IF($C$7&lt;48,0,IF($C$7&gt;48,IF(E113="computer",F113*Hulpsheets!$BB$4,F113*Hulpsheets!$BB$5),IF(E113="computer",F113*Hulpsheets!$BB$4,F113*Hulpsheets!$BB$5)*($C$7-48)/12)))</f>
        <v/>
      </c>
      <c r="L113" s="429" t="s">
        <v>120</v>
      </c>
      <c r="M113" s="257" t="str">
        <f>IF(LEN($C$5)&lt;=1,
    "",
    IF(
        OR($C$5="Overige (zorg-)instellingen",$C$5="Onderneming"),
        IF(Basisgegevens!$C$5="Ja",
            IFERROR(
                INDEX(Hulpsheets!$AO$3:$AR$18,
                    MATCH($C$9,Hulpsheets!$AN$3:$AN$18,0),
                    MATCH($C$6,Hulpsheets!$AO$3:$AR$3,0)
                ),
                ""
            ),
            IFERROR(
                INDEX(Hulpsheets!$AH$3:$AK$18,
                    MATCH($C$9,Hulpsheets!$AG$3:$AG$18,0),
                    MATCH($C$6,Hulpsheets!$AH$3:$AK$3,0)
                ),
                ""
            )
        ),
        IF($L113="Niet-economische activiteit",
            100%,
            IF(Basisgegevens!$C$5="Ja",
                IFERROR(
                    INDEX(Hulpsheets!$AO$3:$AR$18,
                        MATCH($C$9,Hulpsheets!$AN$3:$AN$18,0),
                        MATCH($C$6,Hulpsheets!$AO$3:$AR$3,0)
                    ),
                    ""
                ),
                IFERROR(
                    INDEX(Hulpsheets!$AH$3:$AK$18,
                        MATCH($C$9,Hulpsheets!$AG$3:$AG$18,0),
                        MATCH($C$6,Hulpsheets!$AH$3:$AK$3,0)
                    ),
                    ""
                )
            )
        )
    )
)</f>
        <v/>
      </c>
      <c r="N113" s="397">
        <f t="shared" si="31"/>
        <v>0</v>
      </c>
      <c r="O113" s="77" t="str">
        <f t="shared" si="32"/>
        <v/>
      </c>
      <c r="P113" s="86" t="str">
        <f t="shared" si="33"/>
        <v/>
      </c>
      <c r="R113" s="404"/>
      <c r="S113" s="407" t="str">
        <f t="shared" si="38"/>
        <v/>
      </c>
      <c r="T113" s="130" t="str">
        <f t="shared" si="34"/>
        <v/>
      </c>
      <c r="U113" s="70"/>
      <c r="V113" s="404"/>
      <c r="W113" s="70"/>
      <c r="X113" s="404"/>
      <c r="Z113" s="407" t="str">
        <f t="shared" si="39"/>
        <v/>
      </c>
      <c r="AA113" s="130" t="str">
        <f t="shared" si="35"/>
        <v/>
      </c>
      <c r="AB113" s="407" t="str">
        <f t="shared" si="36"/>
        <v/>
      </c>
      <c r="AC113" s="130" t="str">
        <f t="shared" si="37"/>
        <v/>
      </c>
      <c r="AD113" s="461"/>
    </row>
    <row r="114" spans="2:30" x14ac:dyDescent="0.2">
      <c r="B114" s="514"/>
      <c r="C114" s="515"/>
      <c r="D114" s="515"/>
      <c r="E114" s="19"/>
      <c r="F114" s="141"/>
      <c r="G114" s="151" t="str">
        <f>IF(E114="","",IF($C$7&gt;12,IF(E114="computer",F114*Hulpsheets!$AX$4,F114*Hulpsheets!$AX$5),(IF(E114="computer",F114*Hulpsheets!$AX$4,F114*Hulpsheets!$AX$5)*$C$7/12)))</f>
        <v/>
      </c>
      <c r="H114" s="151" t="str">
        <f>IF(E114="","",IF($C$7&lt;13,0,IF($C$7&gt;24,IF(E114="computer",F114*Hulpsheets!$AY$4,F114*Hulpsheets!$AY$5),IF(E114="computer",F114*Hulpsheets!$AY$4,F114*Hulpsheets!$AY$5)*($C$7-12)/12)))</f>
        <v/>
      </c>
      <c r="I114" s="151" t="str">
        <f>IF(E114="","",IF($C$7&lt;24,0,IF($C$7&gt;36,IF(E114="computer",F114*Hulpsheets!$AZ$4,F114*Hulpsheets!$AZ$5),IF(E114="computer",F114*Hulpsheets!$AZ$4,F114*Hulpsheets!$AZ$5)*($C$7-24)/12)))</f>
        <v/>
      </c>
      <c r="J114" s="151" t="str">
        <f>IF(E114="","",IF($C$7&lt;36,0,IF($C$7&gt;48,IF(E114="computer",F114*Hulpsheets!$BA$4,F114*Hulpsheets!$BA$5),IF(E114="computer",F114*Hulpsheets!$BA$4,F114*Hulpsheets!$BA$5)*($C$7-36)/12)))</f>
        <v/>
      </c>
      <c r="K114" s="151" t="str">
        <f>IF(E114="","",IF($C$7&lt;48,0,IF($C$7&gt;48,IF(E114="computer",F114*Hulpsheets!$BB$4,F114*Hulpsheets!$BB$5),IF(E114="computer",F114*Hulpsheets!$BB$4,F114*Hulpsheets!$BB$5)*($C$7-48)/12)))</f>
        <v/>
      </c>
      <c r="L114" s="429" t="s">
        <v>120</v>
      </c>
      <c r="M114" s="257" t="str">
        <f>IF(LEN($C$5)&lt;=1,
    "",
    IF(
        OR($C$5="Overige (zorg-)instellingen",$C$5="Onderneming"),
        IF(Basisgegevens!$C$5="Ja",
            IFERROR(
                INDEX(Hulpsheets!$AO$3:$AR$18,
                    MATCH($C$9,Hulpsheets!$AN$3:$AN$18,0),
                    MATCH($C$6,Hulpsheets!$AO$3:$AR$3,0)
                ),
                ""
            ),
            IFERROR(
                INDEX(Hulpsheets!$AH$3:$AK$18,
                    MATCH($C$9,Hulpsheets!$AG$3:$AG$18,0),
                    MATCH($C$6,Hulpsheets!$AH$3:$AK$3,0)
                ),
                ""
            )
        ),
        IF($L114="Niet-economische activiteit",
            100%,
            IF(Basisgegevens!$C$5="Ja",
                IFERROR(
                    INDEX(Hulpsheets!$AO$3:$AR$18,
                        MATCH($C$9,Hulpsheets!$AN$3:$AN$18,0),
                        MATCH($C$6,Hulpsheets!$AO$3:$AR$3,0)
                    ),
                    ""
                ),
                IFERROR(
                    INDEX(Hulpsheets!$AH$3:$AK$18,
                        MATCH($C$9,Hulpsheets!$AG$3:$AG$18,0),
                        MATCH($C$6,Hulpsheets!$AH$3:$AK$3,0)
                    ),
                    ""
                )
            )
        )
    )
)</f>
        <v/>
      </c>
      <c r="N114" s="397">
        <f t="shared" si="31"/>
        <v>0</v>
      </c>
      <c r="O114" s="77" t="str">
        <f t="shared" si="32"/>
        <v/>
      </c>
      <c r="P114" s="86" t="str">
        <f t="shared" si="33"/>
        <v/>
      </c>
      <c r="R114" s="404"/>
      <c r="S114" s="407" t="str">
        <f t="shared" si="38"/>
        <v/>
      </c>
      <c r="T114" s="130" t="str">
        <f t="shared" si="34"/>
        <v/>
      </c>
      <c r="U114" s="70"/>
      <c r="V114" s="404"/>
      <c r="W114" s="70"/>
      <c r="X114" s="404"/>
      <c r="Z114" s="407" t="str">
        <f t="shared" si="39"/>
        <v/>
      </c>
      <c r="AA114" s="130" t="str">
        <f t="shared" si="35"/>
        <v/>
      </c>
      <c r="AB114" s="407" t="str">
        <f t="shared" si="36"/>
        <v/>
      </c>
      <c r="AC114" s="130" t="str">
        <f t="shared" si="37"/>
        <v/>
      </c>
      <c r="AD114" s="461"/>
    </row>
    <row r="115" spans="2:30" x14ac:dyDescent="0.2">
      <c r="B115" s="514"/>
      <c r="C115" s="515"/>
      <c r="D115" s="515"/>
      <c r="E115" s="19"/>
      <c r="F115" s="141"/>
      <c r="G115" s="151" t="str">
        <f>IF(E115="","",IF($C$7&gt;12,IF(E115="computer",F115*Hulpsheets!$AX$4,F115*Hulpsheets!$AX$5),(IF(E115="computer",F115*Hulpsheets!$AX$4,F115*Hulpsheets!$AX$5)*$C$7/12)))</f>
        <v/>
      </c>
      <c r="H115" s="151" t="str">
        <f>IF(E115="","",IF($C$7&lt;13,0,IF($C$7&gt;24,IF(E115="computer",F115*Hulpsheets!$AY$4,F115*Hulpsheets!$AY$5),IF(E115="computer",F115*Hulpsheets!$AY$4,F115*Hulpsheets!$AY$5)*($C$7-12)/12)))</f>
        <v/>
      </c>
      <c r="I115" s="151" t="str">
        <f>IF(E115="","",IF($C$7&lt;24,0,IF($C$7&gt;36,IF(E115="computer",F115*Hulpsheets!$AZ$4,F115*Hulpsheets!$AZ$5),IF(E115="computer",F115*Hulpsheets!$AZ$4,F115*Hulpsheets!$AZ$5)*($C$7-24)/12)))</f>
        <v/>
      </c>
      <c r="J115" s="151" t="str">
        <f>IF(E115="","",IF($C$7&lt;36,0,IF($C$7&gt;48,IF(E115="computer",F115*Hulpsheets!$BA$4,F115*Hulpsheets!$BA$5),IF(E115="computer",F115*Hulpsheets!$BA$4,F115*Hulpsheets!$BA$5)*($C$7-36)/12)))</f>
        <v/>
      </c>
      <c r="K115" s="151" t="str">
        <f>IF(E115="","",IF($C$7&lt;48,0,IF($C$7&gt;48,IF(E115="computer",F115*Hulpsheets!$BB$4,F115*Hulpsheets!$BB$5),IF(E115="computer",F115*Hulpsheets!$BB$4,F115*Hulpsheets!$BB$5)*($C$7-48)/12)))</f>
        <v/>
      </c>
      <c r="L115" s="429" t="s">
        <v>120</v>
      </c>
      <c r="M115" s="257" t="str">
        <f>IF(LEN($C$5)&lt;=1,
    "",
    IF(
        OR($C$5="Overige (zorg-)instellingen",$C$5="Onderneming"),
        IF(Basisgegevens!$C$5="Ja",
            IFERROR(
                INDEX(Hulpsheets!$AO$3:$AR$18,
                    MATCH($C$9,Hulpsheets!$AN$3:$AN$18,0),
                    MATCH($C$6,Hulpsheets!$AO$3:$AR$3,0)
                ),
                ""
            ),
            IFERROR(
                INDEX(Hulpsheets!$AH$3:$AK$18,
                    MATCH($C$9,Hulpsheets!$AG$3:$AG$18,0),
                    MATCH($C$6,Hulpsheets!$AH$3:$AK$3,0)
                ),
                ""
            )
        ),
        IF($L115="Niet-economische activiteit",
            100%,
            IF(Basisgegevens!$C$5="Ja",
                IFERROR(
                    INDEX(Hulpsheets!$AO$3:$AR$18,
                        MATCH($C$9,Hulpsheets!$AN$3:$AN$18,0),
                        MATCH($C$6,Hulpsheets!$AO$3:$AR$3,0)
                    ),
                    ""
                ),
                IFERROR(
                    INDEX(Hulpsheets!$AH$3:$AK$18,
                        MATCH($C$9,Hulpsheets!$AG$3:$AG$18,0),
                        MATCH($C$6,Hulpsheets!$AH$3:$AK$3,0)
                    ),
                    ""
                )
            )
        )
    )
)</f>
        <v/>
      </c>
      <c r="N115" s="397">
        <f t="shared" si="31"/>
        <v>0</v>
      </c>
      <c r="O115" s="77" t="str">
        <f t="shared" si="32"/>
        <v/>
      </c>
      <c r="P115" s="86" t="str">
        <f t="shared" si="33"/>
        <v/>
      </c>
      <c r="R115" s="404"/>
      <c r="S115" s="407" t="str">
        <f t="shared" si="38"/>
        <v/>
      </c>
      <c r="T115" s="130" t="str">
        <f t="shared" si="34"/>
        <v/>
      </c>
      <c r="U115" s="70"/>
      <c r="V115" s="404"/>
      <c r="W115" s="70"/>
      <c r="X115" s="404"/>
      <c r="Z115" s="407" t="str">
        <f t="shared" si="39"/>
        <v/>
      </c>
      <c r="AA115" s="130" t="str">
        <f t="shared" si="35"/>
        <v/>
      </c>
      <c r="AB115" s="407" t="str">
        <f t="shared" si="36"/>
        <v/>
      </c>
      <c r="AC115" s="130" t="str">
        <f t="shared" si="37"/>
        <v/>
      </c>
      <c r="AD115" s="461"/>
    </row>
    <row r="116" spans="2:30" x14ac:dyDescent="0.2">
      <c r="B116" s="514"/>
      <c r="C116" s="515"/>
      <c r="D116" s="515"/>
      <c r="E116" s="19"/>
      <c r="F116" s="141"/>
      <c r="G116" s="151" t="str">
        <f>IF(E116="","",IF($C$7&gt;12,IF(E116="computer",F116*Hulpsheets!$AX$4,F116*Hulpsheets!$AX$5),(IF(E116="computer",F116*Hulpsheets!$AX$4,F116*Hulpsheets!$AX$5)*$C$7/12)))</f>
        <v/>
      </c>
      <c r="H116" s="151" t="str">
        <f>IF(E116="","",IF($C$7&lt;13,0,IF($C$7&gt;24,IF(E116="computer",F116*Hulpsheets!$AY$4,F116*Hulpsheets!$AY$5),IF(E116="computer",F116*Hulpsheets!$AY$4,F116*Hulpsheets!$AY$5)*($C$7-12)/12)))</f>
        <v/>
      </c>
      <c r="I116" s="151" t="str">
        <f>IF(E116="","",IF($C$7&lt;24,0,IF($C$7&gt;36,IF(E116="computer",F116*Hulpsheets!$AZ$4,F116*Hulpsheets!$AZ$5),IF(E116="computer",F116*Hulpsheets!$AZ$4,F116*Hulpsheets!$AZ$5)*($C$7-24)/12)))</f>
        <v/>
      </c>
      <c r="J116" s="151" t="str">
        <f>IF(E116="","",IF($C$7&lt;36,0,IF($C$7&gt;48,IF(E116="computer",F116*Hulpsheets!$BA$4,F116*Hulpsheets!$BA$5),IF(E116="computer",F116*Hulpsheets!$BA$4,F116*Hulpsheets!$BA$5)*($C$7-36)/12)))</f>
        <v/>
      </c>
      <c r="K116" s="151" t="str">
        <f>IF(E116="","",IF($C$7&lt;48,0,IF($C$7&gt;48,IF(E116="computer",F116*Hulpsheets!$BB$4,F116*Hulpsheets!$BB$5),IF(E116="computer",F116*Hulpsheets!$BB$4,F116*Hulpsheets!$BB$5)*($C$7-48)/12)))</f>
        <v/>
      </c>
      <c r="L116" s="429" t="s">
        <v>120</v>
      </c>
      <c r="M116" s="257" t="str">
        <f>IF(LEN($C$5)&lt;=1,
    "",
    IF(
        OR($C$5="Overige (zorg-)instellingen",$C$5="Onderneming"),
        IF(Basisgegevens!$C$5="Ja",
            IFERROR(
                INDEX(Hulpsheets!$AO$3:$AR$18,
                    MATCH($C$9,Hulpsheets!$AN$3:$AN$18,0),
                    MATCH($C$6,Hulpsheets!$AO$3:$AR$3,0)
                ),
                ""
            ),
            IFERROR(
                INDEX(Hulpsheets!$AH$3:$AK$18,
                    MATCH($C$9,Hulpsheets!$AG$3:$AG$18,0),
                    MATCH($C$6,Hulpsheets!$AH$3:$AK$3,0)
                ),
                ""
            )
        ),
        IF($L116="Niet-economische activiteit",
            100%,
            IF(Basisgegevens!$C$5="Ja",
                IFERROR(
                    INDEX(Hulpsheets!$AO$3:$AR$18,
                        MATCH($C$9,Hulpsheets!$AN$3:$AN$18,0),
                        MATCH($C$6,Hulpsheets!$AO$3:$AR$3,0)
                    ),
                    ""
                ),
                IFERROR(
                    INDEX(Hulpsheets!$AH$3:$AK$18,
                        MATCH($C$9,Hulpsheets!$AG$3:$AG$18,0),
                        MATCH($C$6,Hulpsheets!$AH$3:$AK$3,0)
                    ),
                    ""
                )
            )
        )
    )
)</f>
        <v/>
      </c>
      <c r="N116" s="397">
        <f t="shared" si="31"/>
        <v>0</v>
      </c>
      <c r="O116" s="77" t="str">
        <f t="shared" si="32"/>
        <v/>
      </c>
      <c r="P116" s="86" t="str">
        <f t="shared" si="33"/>
        <v/>
      </c>
      <c r="R116" s="404"/>
      <c r="S116" s="407" t="str">
        <f t="shared" si="38"/>
        <v/>
      </c>
      <c r="T116" s="130" t="str">
        <f t="shared" si="34"/>
        <v/>
      </c>
      <c r="U116" s="70"/>
      <c r="V116" s="404"/>
      <c r="W116" s="70"/>
      <c r="X116" s="404"/>
      <c r="Z116" s="407" t="str">
        <f t="shared" si="39"/>
        <v/>
      </c>
      <c r="AA116" s="130" t="str">
        <f t="shared" si="35"/>
        <v/>
      </c>
      <c r="AB116" s="407" t="str">
        <f t="shared" si="36"/>
        <v/>
      </c>
      <c r="AC116" s="130" t="str">
        <f t="shared" si="37"/>
        <v/>
      </c>
      <c r="AD116" s="461"/>
    </row>
    <row r="117" spans="2:30" ht="13.5" thickBot="1" x14ac:dyDescent="0.25">
      <c r="B117" s="514"/>
      <c r="C117" s="515"/>
      <c r="D117" s="515"/>
      <c r="E117" s="19"/>
      <c r="F117" s="141"/>
      <c r="G117" s="151" t="str">
        <f>IF(E117="","",IF($C$7&gt;12,IF(E117="computer",F117*Hulpsheets!$AX$4,F117*Hulpsheets!$AX$5),(IF(E117="computer",F117*Hulpsheets!$AX$4,F117*Hulpsheets!$AX$5)*$C$7/12)))</f>
        <v/>
      </c>
      <c r="H117" s="151" t="str">
        <f>IF(E117="","",IF($C$7&lt;13,0,IF($C$7&gt;24,IF(E117="computer",F117*Hulpsheets!$AY$4,F117*Hulpsheets!$AY$5),IF(E117="computer",F117*Hulpsheets!$AY$4,F117*Hulpsheets!$AY$5)*($C$7-12)/12)))</f>
        <v/>
      </c>
      <c r="I117" s="151" t="str">
        <f>IF(E117="","",IF($C$7&lt;24,0,IF($C$7&gt;36,IF(E117="computer",F117*Hulpsheets!$AZ$4,F117*Hulpsheets!$AZ$5),IF(E117="computer",F117*Hulpsheets!$AZ$4,F117*Hulpsheets!$AZ$5)*($C$7-24)/12)))</f>
        <v/>
      </c>
      <c r="J117" s="151" t="str">
        <f>IF(E117="","",IF($C$7&lt;36,0,IF($C$7&gt;48,IF(E117="computer",F117*Hulpsheets!$BA$4,F117*Hulpsheets!$BA$5),IF(E117="computer",F117*Hulpsheets!$BA$4,F117*Hulpsheets!$BA$5)*($C$7-36)/12)))</f>
        <v/>
      </c>
      <c r="K117" s="151" t="str">
        <f>IF(E117="","",IF($C$7&lt;48,0,IF($C$7&gt;48,IF(E117="computer",F117*Hulpsheets!$BB$4,F117*Hulpsheets!$BB$5),IF(E117="computer",F117*Hulpsheets!$BB$4,F117*Hulpsheets!$BB$5)*($C$7-48)/12)))</f>
        <v/>
      </c>
      <c r="L117" s="429" t="s">
        <v>120</v>
      </c>
      <c r="M117" s="257" t="str">
        <f>IF(LEN($C$5)&lt;=1,
    "",
    IF(
        OR($C$5="Overige (zorg-)instellingen",$C$5="Onderneming"),
        IF(Basisgegevens!$C$5="Ja",
            IFERROR(
                INDEX(Hulpsheets!$AO$3:$AR$18,
                    MATCH($C$9,Hulpsheets!$AN$3:$AN$18,0),
                    MATCH($C$6,Hulpsheets!$AO$3:$AR$3,0)
                ),
                ""
            ),
            IFERROR(
                INDEX(Hulpsheets!$AH$3:$AK$18,
                    MATCH($C$9,Hulpsheets!$AG$3:$AG$18,0),
                    MATCH($C$6,Hulpsheets!$AH$3:$AK$3,0)
                ),
                ""
            )
        ),
        IF($L117="Niet-economische activiteit",
            100%,
            IF(Basisgegevens!$C$5="Ja",
                IFERROR(
                    INDEX(Hulpsheets!$AO$3:$AR$18,
                        MATCH($C$9,Hulpsheets!$AN$3:$AN$18,0),
                        MATCH($C$6,Hulpsheets!$AO$3:$AR$3,0)
                    ),
                    ""
                ),
                IFERROR(
                    INDEX(Hulpsheets!$AH$3:$AK$18,
                        MATCH($C$9,Hulpsheets!$AG$3:$AG$18,0),
                        MATCH($C$6,Hulpsheets!$AH$3:$AK$3,0)
                    ),
                    ""
                )
            )
        )
    )
)</f>
        <v/>
      </c>
      <c r="N117" s="397">
        <f t="shared" si="31"/>
        <v>0</v>
      </c>
      <c r="O117" s="77" t="str">
        <f t="shared" si="32"/>
        <v/>
      </c>
      <c r="P117" s="86" t="str">
        <f t="shared" si="33"/>
        <v/>
      </c>
      <c r="R117" s="404"/>
      <c r="S117" s="407" t="str">
        <f t="shared" si="38"/>
        <v/>
      </c>
      <c r="T117" s="130" t="str">
        <f t="shared" si="34"/>
        <v/>
      </c>
      <c r="U117" s="70"/>
      <c r="V117" s="404"/>
      <c r="W117" s="70"/>
      <c r="X117" s="404"/>
      <c r="Z117" s="407" t="str">
        <f t="shared" si="39"/>
        <v/>
      </c>
      <c r="AA117" s="130" t="str">
        <f t="shared" si="35"/>
        <v/>
      </c>
      <c r="AB117" s="407" t="str">
        <f t="shared" si="36"/>
        <v/>
      </c>
      <c r="AC117" s="130" t="str">
        <f t="shared" si="37"/>
        <v/>
      </c>
      <c r="AD117" s="461"/>
    </row>
    <row r="118" spans="2:30" ht="13.5" hidden="1" outlineLevel="1" thickBot="1" x14ac:dyDescent="0.25">
      <c r="B118" s="514"/>
      <c r="C118" s="515"/>
      <c r="D118" s="515"/>
      <c r="E118" s="19"/>
      <c r="F118" s="141"/>
      <c r="G118" s="151" t="str">
        <f>IF(E118="","",IF($C$7&gt;12,IF(E118="computer",F118*Hulpsheets!$AX$4,F118*Hulpsheets!$AX$5),(IF(E118="computer",F118*Hulpsheets!$AX$4,F118*Hulpsheets!$AX$5)*$C$7/12)))</f>
        <v/>
      </c>
      <c r="H118" s="151" t="str">
        <f>IF(E118="","",IF($C$7&lt;13,0,IF($C$7&gt;24,IF(E118="computer",F118*Hulpsheets!$AY$4,F118*Hulpsheets!$AY$5),IF(E118="computer",F118*Hulpsheets!$AY$4,F118*Hulpsheets!$AY$5)*($C$7-12)/12)))</f>
        <v/>
      </c>
      <c r="I118" s="151" t="str">
        <f>IF(E118="","",IF($C$7&lt;24,0,IF($C$7&gt;36,IF(E118="computer",F118*Hulpsheets!$AZ$4,F118*Hulpsheets!$AZ$5),IF(E118="computer",F118*Hulpsheets!$AZ$4,F118*Hulpsheets!$AZ$5)*($C$7-24)/12)))</f>
        <v/>
      </c>
      <c r="J118" s="151" t="str">
        <f>IF(E118="","",IF($C$7&lt;36,0,IF($C$7&gt;48,IF(E118="computer",F118*Hulpsheets!$BA$4,F118*Hulpsheets!$BA$5),IF(E118="computer",F118*Hulpsheets!$BA$4,F118*Hulpsheets!$BA$5)*($C$7-36)/12)))</f>
        <v/>
      </c>
      <c r="K118" s="151" t="str">
        <f>IF(E118="","",IF($C$7&lt;48,0,IF($C$7&gt;48,IF(E118="computer",F118*Hulpsheets!$BB$4,F118*Hulpsheets!$BB$5),IF(E118="computer",F118*Hulpsheets!$BB$4,F118*Hulpsheets!$BB$5)*($C$7-48)/12)))</f>
        <v/>
      </c>
      <c r="L118" s="429" t="s">
        <v>120</v>
      </c>
      <c r="M118" s="257" t="str">
        <f>IF(LEN($C$5)&lt;=1,
    "",
    IF(
        OR($C$5="Overige (zorg-)instellingen",$C$5="Onderneming"),
        IF(Basisgegevens!$C$5="Ja",
            IFERROR(
                INDEX(Hulpsheets!$AO$3:$AR$18,
                    MATCH($C$9,Hulpsheets!$AN$3:$AN$18,0),
                    MATCH($C$6,Hulpsheets!$AO$3:$AR$3,0)
                ),
                ""
            ),
            IFERROR(
                INDEX(Hulpsheets!$AH$3:$AK$18,
                    MATCH($C$9,Hulpsheets!$AG$3:$AG$18,0),
                    MATCH($C$6,Hulpsheets!$AH$3:$AK$3,0)
                ),
                ""
            )
        ),
        IF($L118="Niet-economische activiteit",
            100%,
            IF(Basisgegevens!$C$5="Ja",
                IFERROR(
                    INDEX(Hulpsheets!$AO$3:$AR$18,
                        MATCH($C$9,Hulpsheets!$AN$3:$AN$18,0),
                        MATCH($C$6,Hulpsheets!$AO$3:$AR$3,0)
                    ),
                    ""
                ),
                IFERROR(
                    INDEX(Hulpsheets!$AH$3:$AK$18,
                        MATCH($C$9,Hulpsheets!$AG$3:$AG$18,0),
                        MATCH($C$6,Hulpsheets!$AH$3:$AK$3,0)
                    ),
                    ""
                )
            )
        )
    )
)</f>
        <v/>
      </c>
      <c r="N118" s="397">
        <f t="shared" si="31"/>
        <v>0</v>
      </c>
      <c r="O118" s="77" t="str">
        <f t="shared" si="32"/>
        <v/>
      </c>
      <c r="P118" s="86" t="str">
        <f t="shared" si="33"/>
        <v/>
      </c>
      <c r="R118" s="404"/>
      <c r="S118" s="407" t="str">
        <f t="shared" si="38"/>
        <v/>
      </c>
      <c r="T118" s="130" t="str">
        <f t="shared" si="34"/>
        <v/>
      </c>
      <c r="U118" s="70"/>
      <c r="V118" s="404"/>
      <c r="W118" s="70"/>
      <c r="X118" s="404"/>
      <c r="Z118" s="407" t="str">
        <f t="shared" si="39"/>
        <v/>
      </c>
      <c r="AA118" s="130" t="str">
        <f t="shared" si="35"/>
        <v/>
      </c>
      <c r="AB118" s="407" t="str">
        <f t="shared" si="36"/>
        <v/>
      </c>
      <c r="AC118" s="130" t="str">
        <f t="shared" si="37"/>
        <v/>
      </c>
      <c r="AD118" s="461"/>
    </row>
    <row r="119" spans="2:30" ht="13.5" hidden="1" outlineLevel="1" thickBot="1" x14ac:dyDescent="0.25">
      <c r="B119" s="514"/>
      <c r="C119" s="515"/>
      <c r="D119" s="515"/>
      <c r="E119" s="19"/>
      <c r="F119" s="141"/>
      <c r="G119" s="151" t="str">
        <f>IF(E119="","",IF($C$7&gt;12,IF(E119="computer",F119*Hulpsheets!$AX$4,F119*Hulpsheets!$AX$5),(IF(E119="computer",F119*Hulpsheets!$AX$4,F119*Hulpsheets!$AX$5)*$C$7/12)))</f>
        <v/>
      </c>
      <c r="H119" s="151" t="str">
        <f>IF(E119="","",IF($C$7&lt;13,0,IF($C$7&gt;24,IF(E119="computer",F119*Hulpsheets!$AY$4,F119*Hulpsheets!$AY$5),IF(E119="computer",F119*Hulpsheets!$AY$4,F119*Hulpsheets!$AY$5)*($C$7-12)/12)))</f>
        <v/>
      </c>
      <c r="I119" s="151" t="str">
        <f>IF(E119="","",IF($C$7&lt;24,0,IF($C$7&gt;36,IF(E119="computer",F119*Hulpsheets!$AZ$4,F119*Hulpsheets!$AZ$5),IF(E119="computer",F119*Hulpsheets!$AZ$4,F119*Hulpsheets!$AZ$5)*($C$7-24)/12)))</f>
        <v/>
      </c>
      <c r="J119" s="151" t="str">
        <f>IF(E119="","",IF($C$7&lt;36,0,IF($C$7&gt;48,IF(E119="computer",F119*Hulpsheets!$BA$4,F119*Hulpsheets!$BA$5),IF(E119="computer",F119*Hulpsheets!$BA$4,F119*Hulpsheets!$BA$5)*($C$7-36)/12)))</f>
        <v/>
      </c>
      <c r="K119" s="151" t="str">
        <f>IF(E119="","",IF($C$7&lt;48,0,IF($C$7&gt;48,IF(E119="computer",F119*Hulpsheets!$BB$4,F119*Hulpsheets!$BB$5),IF(E119="computer",F119*Hulpsheets!$BB$4,F119*Hulpsheets!$BB$5)*($C$7-48)/12)))</f>
        <v/>
      </c>
      <c r="L119" s="429" t="s">
        <v>120</v>
      </c>
      <c r="M119" s="257" t="str">
        <f>IF(LEN($C$5)&lt;=1,
    "",
    IF(
        OR($C$5="Overige (zorg-)instellingen",$C$5="Onderneming"),
        IF(Basisgegevens!$C$5="Ja",
            IFERROR(
                INDEX(Hulpsheets!$AO$3:$AR$18,
                    MATCH($C$9,Hulpsheets!$AN$3:$AN$18,0),
                    MATCH($C$6,Hulpsheets!$AO$3:$AR$3,0)
                ),
                ""
            ),
            IFERROR(
                INDEX(Hulpsheets!$AH$3:$AK$18,
                    MATCH($C$9,Hulpsheets!$AG$3:$AG$18,0),
                    MATCH($C$6,Hulpsheets!$AH$3:$AK$3,0)
                ),
                ""
            )
        ),
        IF($L119="Niet-economische activiteit",
            100%,
            IF(Basisgegevens!$C$5="Ja",
                IFERROR(
                    INDEX(Hulpsheets!$AO$3:$AR$18,
                        MATCH($C$9,Hulpsheets!$AN$3:$AN$18,0),
                        MATCH($C$6,Hulpsheets!$AO$3:$AR$3,0)
                    ),
                    ""
                ),
                IFERROR(
                    INDEX(Hulpsheets!$AH$3:$AK$18,
                        MATCH($C$9,Hulpsheets!$AG$3:$AG$18,0),
                        MATCH($C$6,Hulpsheets!$AH$3:$AK$3,0)
                    ),
                    ""
                )
            )
        )
    )
)</f>
        <v/>
      </c>
      <c r="N119" s="397">
        <f t="shared" si="31"/>
        <v>0</v>
      </c>
      <c r="O119" s="77" t="str">
        <f t="shared" si="32"/>
        <v/>
      </c>
      <c r="P119" s="86" t="str">
        <f t="shared" si="33"/>
        <v/>
      </c>
      <c r="R119" s="404"/>
      <c r="S119" s="407" t="str">
        <f t="shared" si="38"/>
        <v/>
      </c>
      <c r="T119" s="130" t="str">
        <f t="shared" si="34"/>
        <v/>
      </c>
      <c r="U119" s="70"/>
      <c r="V119" s="404"/>
      <c r="W119" s="70"/>
      <c r="X119" s="404"/>
      <c r="Z119" s="407" t="str">
        <f t="shared" si="39"/>
        <v/>
      </c>
      <c r="AA119" s="130" t="str">
        <f t="shared" si="35"/>
        <v/>
      </c>
      <c r="AB119" s="407" t="str">
        <f t="shared" si="36"/>
        <v/>
      </c>
      <c r="AC119" s="130" t="str">
        <f t="shared" si="37"/>
        <v/>
      </c>
      <c r="AD119" s="461"/>
    </row>
    <row r="120" spans="2:30" ht="13.5" hidden="1" outlineLevel="1" thickBot="1" x14ac:dyDescent="0.25">
      <c r="B120" s="514"/>
      <c r="C120" s="515"/>
      <c r="D120" s="515"/>
      <c r="E120" s="19"/>
      <c r="F120" s="141"/>
      <c r="G120" s="151" t="str">
        <f>IF(E120="","",IF($C$7&gt;12,IF(E120="computer",F120*Hulpsheets!$AX$4,F120*Hulpsheets!$AX$5),(IF(E120="computer",F120*Hulpsheets!$AX$4,F120*Hulpsheets!$AX$5)*$C$7/12)))</f>
        <v/>
      </c>
      <c r="H120" s="151" t="str">
        <f>IF(E120="","",IF($C$7&lt;13,0,IF($C$7&gt;24,IF(E120="computer",F120*Hulpsheets!$AY$4,F120*Hulpsheets!$AY$5),IF(E120="computer",F120*Hulpsheets!$AY$4,F120*Hulpsheets!$AY$5)*($C$7-12)/12)))</f>
        <v/>
      </c>
      <c r="I120" s="151" t="str">
        <f>IF(E120="","",IF($C$7&lt;24,0,IF($C$7&gt;36,IF(E120="computer",F120*Hulpsheets!$AZ$4,F120*Hulpsheets!$AZ$5),IF(E120="computer",F120*Hulpsheets!$AZ$4,F120*Hulpsheets!$AZ$5)*($C$7-24)/12)))</f>
        <v/>
      </c>
      <c r="J120" s="151" t="str">
        <f>IF(E120="","",IF($C$7&lt;36,0,IF($C$7&gt;48,IF(E120="computer",F120*Hulpsheets!$BA$4,F120*Hulpsheets!$BA$5),IF(E120="computer",F120*Hulpsheets!$BA$4,F120*Hulpsheets!$BA$5)*($C$7-36)/12)))</f>
        <v/>
      </c>
      <c r="K120" s="151" t="str">
        <f>IF(E120="","",IF($C$7&lt;48,0,IF($C$7&gt;48,IF(E120="computer",F120*Hulpsheets!$BB$4,F120*Hulpsheets!$BB$5),IF(E120="computer",F120*Hulpsheets!$BB$4,F120*Hulpsheets!$BB$5)*($C$7-48)/12)))</f>
        <v/>
      </c>
      <c r="L120" s="429" t="s">
        <v>120</v>
      </c>
      <c r="M120" s="257" t="str">
        <f>IF(LEN($C$5)&lt;=1,
    "",
    IF(
        OR($C$5="Overige (zorg-)instellingen",$C$5="Onderneming"),
        IF(Basisgegevens!$C$5="Ja",
            IFERROR(
                INDEX(Hulpsheets!$AO$3:$AR$18,
                    MATCH($C$9,Hulpsheets!$AN$3:$AN$18,0),
                    MATCH($C$6,Hulpsheets!$AO$3:$AR$3,0)
                ),
                ""
            ),
            IFERROR(
                INDEX(Hulpsheets!$AH$3:$AK$18,
                    MATCH($C$9,Hulpsheets!$AG$3:$AG$18,0),
                    MATCH($C$6,Hulpsheets!$AH$3:$AK$3,0)
                ),
                ""
            )
        ),
        IF($L120="Niet-economische activiteit",
            100%,
            IF(Basisgegevens!$C$5="Ja",
                IFERROR(
                    INDEX(Hulpsheets!$AO$3:$AR$18,
                        MATCH($C$9,Hulpsheets!$AN$3:$AN$18,0),
                        MATCH($C$6,Hulpsheets!$AO$3:$AR$3,0)
                    ),
                    ""
                ),
                IFERROR(
                    INDEX(Hulpsheets!$AH$3:$AK$18,
                        MATCH($C$9,Hulpsheets!$AG$3:$AG$18,0),
                        MATCH($C$6,Hulpsheets!$AH$3:$AK$3,0)
                    ),
                    ""
                )
            )
        )
    )
)</f>
        <v/>
      </c>
      <c r="N120" s="397">
        <f t="shared" si="31"/>
        <v>0</v>
      </c>
      <c r="O120" s="77" t="str">
        <f t="shared" si="32"/>
        <v/>
      </c>
      <c r="P120" s="86" t="str">
        <f t="shared" si="33"/>
        <v/>
      </c>
      <c r="R120" s="404"/>
      <c r="S120" s="407" t="str">
        <f t="shared" si="38"/>
        <v/>
      </c>
      <c r="T120" s="130" t="str">
        <f t="shared" si="34"/>
        <v/>
      </c>
      <c r="U120" s="70"/>
      <c r="V120" s="404"/>
      <c r="W120" s="70"/>
      <c r="X120" s="404"/>
      <c r="Z120" s="407" t="str">
        <f t="shared" si="39"/>
        <v/>
      </c>
      <c r="AA120" s="130" t="str">
        <f t="shared" si="35"/>
        <v/>
      </c>
      <c r="AB120" s="407" t="str">
        <f t="shared" si="36"/>
        <v/>
      </c>
      <c r="AC120" s="130" t="str">
        <f t="shared" si="37"/>
        <v/>
      </c>
      <c r="AD120" s="461"/>
    </row>
    <row r="121" spans="2:30" ht="13.5" hidden="1" outlineLevel="1" thickBot="1" x14ac:dyDescent="0.25">
      <c r="B121" s="514"/>
      <c r="C121" s="515"/>
      <c r="D121" s="515"/>
      <c r="E121" s="19"/>
      <c r="F121" s="141"/>
      <c r="G121" s="151" t="str">
        <f>IF(E121="","",IF($C$7&gt;12,IF(E121="computer",F121*Hulpsheets!$AX$4,F121*Hulpsheets!$AX$5),(IF(E121="computer",F121*Hulpsheets!$AX$4,F121*Hulpsheets!$AX$5)*$C$7/12)))</f>
        <v/>
      </c>
      <c r="H121" s="151" t="str">
        <f>IF(E121="","",IF($C$7&lt;13,0,IF($C$7&gt;24,IF(E121="computer",F121*Hulpsheets!$AY$4,F121*Hulpsheets!$AY$5),IF(E121="computer",F121*Hulpsheets!$AY$4,F121*Hulpsheets!$AY$5)*($C$7-12)/12)))</f>
        <v/>
      </c>
      <c r="I121" s="151" t="str">
        <f>IF(E121="","",IF($C$7&lt;24,0,IF($C$7&gt;36,IF(E121="computer",F121*Hulpsheets!$AZ$4,F121*Hulpsheets!$AZ$5),IF(E121="computer",F121*Hulpsheets!$AZ$4,F121*Hulpsheets!$AZ$5)*($C$7-24)/12)))</f>
        <v/>
      </c>
      <c r="J121" s="151" t="str">
        <f>IF(E121="","",IF($C$7&lt;36,0,IF($C$7&gt;48,IF(E121="computer",F121*Hulpsheets!$BA$4,F121*Hulpsheets!$BA$5),IF(E121="computer",F121*Hulpsheets!$BA$4,F121*Hulpsheets!$BA$5)*($C$7-36)/12)))</f>
        <v/>
      </c>
      <c r="K121" s="151" t="str">
        <f>IF(E121="","",IF($C$7&lt;48,0,IF($C$7&gt;48,IF(E121="computer",F121*Hulpsheets!$BB$4,F121*Hulpsheets!$BB$5),IF(E121="computer",F121*Hulpsheets!$BB$4,F121*Hulpsheets!$BB$5)*($C$7-48)/12)))</f>
        <v/>
      </c>
      <c r="L121" s="429" t="s">
        <v>120</v>
      </c>
      <c r="M121" s="257" t="str">
        <f>IF(LEN($C$5)&lt;=1,
    "",
    IF(
        OR($C$5="Overige (zorg-)instellingen",$C$5="Onderneming"),
        IF(Basisgegevens!$C$5="Ja",
            IFERROR(
                INDEX(Hulpsheets!$AO$3:$AR$18,
                    MATCH($C$9,Hulpsheets!$AN$3:$AN$18,0),
                    MATCH($C$6,Hulpsheets!$AO$3:$AR$3,0)
                ),
                ""
            ),
            IFERROR(
                INDEX(Hulpsheets!$AH$3:$AK$18,
                    MATCH($C$9,Hulpsheets!$AG$3:$AG$18,0),
                    MATCH($C$6,Hulpsheets!$AH$3:$AK$3,0)
                ),
                ""
            )
        ),
        IF($L121="Niet-economische activiteit",
            100%,
            IF(Basisgegevens!$C$5="Ja",
                IFERROR(
                    INDEX(Hulpsheets!$AO$3:$AR$18,
                        MATCH($C$9,Hulpsheets!$AN$3:$AN$18,0),
                        MATCH($C$6,Hulpsheets!$AO$3:$AR$3,0)
                    ),
                    ""
                ),
                IFERROR(
                    INDEX(Hulpsheets!$AH$3:$AK$18,
                        MATCH($C$9,Hulpsheets!$AG$3:$AG$18,0),
                        MATCH($C$6,Hulpsheets!$AH$3:$AK$3,0)
                    ),
                    ""
                )
            )
        )
    )
)</f>
        <v/>
      </c>
      <c r="N121" s="397">
        <f t="shared" si="31"/>
        <v>0</v>
      </c>
      <c r="O121" s="77" t="str">
        <f t="shared" si="32"/>
        <v/>
      </c>
      <c r="P121" s="86" t="str">
        <f t="shared" si="33"/>
        <v/>
      </c>
      <c r="R121" s="404"/>
      <c r="S121" s="407" t="str">
        <f t="shared" si="38"/>
        <v/>
      </c>
      <c r="T121" s="130" t="str">
        <f t="shared" si="34"/>
        <v/>
      </c>
      <c r="U121" s="70"/>
      <c r="V121" s="404"/>
      <c r="W121" s="70"/>
      <c r="X121" s="404"/>
      <c r="Z121" s="407" t="str">
        <f t="shared" si="39"/>
        <v/>
      </c>
      <c r="AA121" s="130" t="str">
        <f t="shared" si="35"/>
        <v/>
      </c>
      <c r="AB121" s="407" t="str">
        <f t="shared" si="36"/>
        <v/>
      </c>
      <c r="AC121" s="130" t="str">
        <f t="shared" si="37"/>
        <v/>
      </c>
      <c r="AD121" s="461"/>
    </row>
    <row r="122" spans="2:30" ht="13.5" hidden="1" outlineLevel="1" thickBot="1" x14ac:dyDescent="0.25">
      <c r="B122" s="514"/>
      <c r="C122" s="515"/>
      <c r="D122" s="515"/>
      <c r="E122" s="19"/>
      <c r="F122" s="141"/>
      <c r="G122" s="151" t="str">
        <f>IF(E122="","",IF($C$7&gt;12,IF(E122="computer",F122*Hulpsheets!$AX$4,F122*Hulpsheets!$AX$5),(IF(E122="computer",F122*Hulpsheets!$AX$4,F122*Hulpsheets!$AX$5)*$C$7/12)))</f>
        <v/>
      </c>
      <c r="H122" s="151" t="str">
        <f>IF(E122="","",IF($C$7&lt;13,0,IF($C$7&gt;24,IF(E122="computer",F122*Hulpsheets!$AY$4,F122*Hulpsheets!$AY$5),IF(E122="computer",F122*Hulpsheets!$AY$4,F122*Hulpsheets!$AY$5)*($C$7-12)/12)))</f>
        <v/>
      </c>
      <c r="I122" s="151" t="str">
        <f>IF(E122="","",IF($C$7&lt;24,0,IF($C$7&gt;36,IF(E122="computer",F122*Hulpsheets!$AZ$4,F122*Hulpsheets!$AZ$5),IF(E122="computer",F122*Hulpsheets!$AZ$4,F122*Hulpsheets!$AZ$5)*($C$7-24)/12)))</f>
        <v/>
      </c>
      <c r="J122" s="151" t="str">
        <f>IF(E122="","",IF($C$7&lt;36,0,IF($C$7&gt;48,IF(E122="computer",F122*Hulpsheets!$BA$4,F122*Hulpsheets!$BA$5),IF(E122="computer",F122*Hulpsheets!$BA$4,F122*Hulpsheets!$BA$5)*($C$7-36)/12)))</f>
        <v/>
      </c>
      <c r="K122" s="151" t="str">
        <f>IF(E122="","",IF($C$7&lt;48,0,IF($C$7&gt;48,IF(E122="computer",F122*Hulpsheets!$BB$4,F122*Hulpsheets!$BB$5),IF(E122="computer",F122*Hulpsheets!$BB$4,F122*Hulpsheets!$BB$5)*($C$7-48)/12)))</f>
        <v/>
      </c>
      <c r="L122" s="429" t="s">
        <v>120</v>
      </c>
      <c r="M122" s="257" t="str">
        <f>IF(LEN($C$5)&lt;=1,
    "",
    IF(
        OR($C$5="Overige (zorg-)instellingen",$C$5="Onderneming"),
        IF(Basisgegevens!$C$5="Ja",
            IFERROR(
                INDEX(Hulpsheets!$AO$3:$AR$18,
                    MATCH($C$9,Hulpsheets!$AN$3:$AN$18,0),
                    MATCH($C$6,Hulpsheets!$AO$3:$AR$3,0)
                ),
                ""
            ),
            IFERROR(
                INDEX(Hulpsheets!$AH$3:$AK$18,
                    MATCH($C$9,Hulpsheets!$AG$3:$AG$18,0),
                    MATCH($C$6,Hulpsheets!$AH$3:$AK$3,0)
                ),
                ""
            )
        ),
        IF($L122="Niet-economische activiteit",
            100%,
            IF(Basisgegevens!$C$5="Ja",
                IFERROR(
                    INDEX(Hulpsheets!$AO$3:$AR$18,
                        MATCH($C$9,Hulpsheets!$AN$3:$AN$18,0),
                        MATCH($C$6,Hulpsheets!$AO$3:$AR$3,0)
                    ),
                    ""
                ),
                IFERROR(
                    INDEX(Hulpsheets!$AH$3:$AK$18,
                        MATCH($C$9,Hulpsheets!$AG$3:$AG$18,0),
                        MATCH($C$6,Hulpsheets!$AH$3:$AK$3,0)
                    ),
                    ""
                )
            )
        )
    )
)</f>
        <v/>
      </c>
      <c r="N122" s="397">
        <f t="shared" si="31"/>
        <v>0</v>
      </c>
      <c r="O122" s="77" t="str">
        <f t="shared" si="32"/>
        <v/>
      </c>
      <c r="P122" s="86" t="str">
        <f t="shared" si="33"/>
        <v/>
      </c>
      <c r="R122" s="404"/>
      <c r="S122" s="407" t="str">
        <f t="shared" si="38"/>
        <v/>
      </c>
      <c r="T122" s="130" t="str">
        <f t="shared" si="34"/>
        <v/>
      </c>
      <c r="U122" s="70"/>
      <c r="V122" s="404"/>
      <c r="W122" s="70"/>
      <c r="X122" s="404"/>
      <c r="Z122" s="407" t="str">
        <f t="shared" si="39"/>
        <v/>
      </c>
      <c r="AA122" s="130" t="str">
        <f t="shared" si="35"/>
        <v/>
      </c>
      <c r="AB122" s="407" t="str">
        <f t="shared" si="36"/>
        <v/>
      </c>
      <c r="AC122" s="130" t="str">
        <f t="shared" si="37"/>
        <v/>
      </c>
      <c r="AD122" s="461"/>
    </row>
    <row r="123" spans="2:30" ht="13.5" hidden="1" outlineLevel="1" thickBot="1" x14ac:dyDescent="0.25">
      <c r="B123" s="514"/>
      <c r="C123" s="515"/>
      <c r="D123" s="515"/>
      <c r="E123" s="19"/>
      <c r="F123" s="141"/>
      <c r="G123" s="151" t="str">
        <f>IF(E123="","",IF($C$7&gt;12,IF(E123="computer",F123*Hulpsheets!$AX$4,F123*Hulpsheets!$AX$5),(IF(E123="computer",F123*Hulpsheets!$AX$4,F123*Hulpsheets!$AX$5)*$C$7/12)))</f>
        <v/>
      </c>
      <c r="H123" s="151" t="str">
        <f>IF(E123="","",IF($C$7&lt;13,0,IF($C$7&gt;24,IF(E123="computer",F123*Hulpsheets!$AY$4,F123*Hulpsheets!$AY$5),IF(E123="computer",F123*Hulpsheets!$AY$4,F123*Hulpsheets!$AY$5)*($C$7-12)/12)))</f>
        <v/>
      </c>
      <c r="I123" s="151" t="str">
        <f>IF(E123="","",IF($C$7&lt;24,0,IF($C$7&gt;36,IF(E123="computer",F123*Hulpsheets!$AZ$4,F123*Hulpsheets!$AZ$5),IF(E123="computer",F123*Hulpsheets!$AZ$4,F123*Hulpsheets!$AZ$5)*($C$7-24)/12)))</f>
        <v/>
      </c>
      <c r="J123" s="151" t="str">
        <f>IF(E123="","",IF($C$7&lt;36,0,IF($C$7&gt;48,IF(E123="computer",F123*Hulpsheets!$BA$4,F123*Hulpsheets!$BA$5),IF(E123="computer",F123*Hulpsheets!$BA$4,F123*Hulpsheets!$BA$5)*($C$7-36)/12)))</f>
        <v/>
      </c>
      <c r="K123" s="151" t="str">
        <f>IF(E123="","",IF($C$7&lt;48,0,IF($C$7&gt;48,IF(E123="computer",F123*Hulpsheets!$BB$4,F123*Hulpsheets!$BB$5),IF(E123="computer",F123*Hulpsheets!$BB$4,F123*Hulpsheets!$BB$5)*($C$7-48)/12)))</f>
        <v/>
      </c>
      <c r="L123" s="429" t="s">
        <v>120</v>
      </c>
      <c r="M123" s="257" t="str">
        <f>IF(LEN($C$5)&lt;=1,
    "",
    IF(
        OR($C$5="Overige (zorg-)instellingen",$C$5="Onderneming"),
        IF(Basisgegevens!$C$5="Ja",
            IFERROR(
                INDEX(Hulpsheets!$AO$3:$AR$18,
                    MATCH($C$9,Hulpsheets!$AN$3:$AN$18,0),
                    MATCH($C$6,Hulpsheets!$AO$3:$AR$3,0)
                ),
                ""
            ),
            IFERROR(
                INDEX(Hulpsheets!$AH$3:$AK$18,
                    MATCH($C$9,Hulpsheets!$AG$3:$AG$18,0),
                    MATCH($C$6,Hulpsheets!$AH$3:$AK$3,0)
                ),
                ""
            )
        ),
        IF($L123="Niet-economische activiteit",
            100%,
            IF(Basisgegevens!$C$5="Ja",
                IFERROR(
                    INDEX(Hulpsheets!$AO$3:$AR$18,
                        MATCH($C$9,Hulpsheets!$AN$3:$AN$18,0),
                        MATCH($C$6,Hulpsheets!$AO$3:$AR$3,0)
                    ),
                    ""
                ),
                IFERROR(
                    INDEX(Hulpsheets!$AH$3:$AK$18,
                        MATCH($C$9,Hulpsheets!$AG$3:$AG$18,0),
                        MATCH($C$6,Hulpsheets!$AH$3:$AK$3,0)
                    ),
                    ""
                )
            )
        )
    )
)</f>
        <v/>
      </c>
      <c r="N123" s="397">
        <f t="shared" si="31"/>
        <v>0</v>
      </c>
      <c r="O123" s="77" t="str">
        <f t="shared" si="32"/>
        <v/>
      </c>
      <c r="P123" s="86" t="str">
        <f t="shared" si="33"/>
        <v/>
      </c>
      <c r="R123" s="404"/>
      <c r="S123" s="407" t="str">
        <f t="shared" si="38"/>
        <v/>
      </c>
      <c r="T123" s="130" t="str">
        <f t="shared" si="34"/>
        <v/>
      </c>
      <c r="U123" s="70"/>
      <c r="V123" s="404"/>
      <c r="W123" s="70"/>
      <c r="X123" s="404"/>
      <c r="Z123" s="407" t="str">
        <f t="shared" si="39"/>
        <v/>
      </c>
      <c r="AA123" s="130" t="str">
        <f t="shared" si="35"/>
        <v/>
      </c>
      <c r="AB123" s="407" t="str">
        <f t="shared" si="36"/>
        <v/>
      </c>
      <c r="AC123" s="130" t="str">
        <f t="shared" si="37"/>
        <v/>
      </c>
      <c r="AD123" s="461"/>
    </row>
    <row r="124" spans="2:30" ht="13.5" hidden="1" outlineLevel="1" thickBot="1" x14ac:dyDescent="0.25">
      <c r="B124" s="514"/>
      <c r="C124" s="515"/>
      <c r="D124" s="515"/>
      <c r="E124" s="19"/>
      <c r="F124" s="141"/>
      <c r="G124" s="151" t="str">
        <f>IF(E124="","",IF($C$7&gt;12,IF(E124="computer",F124*Hulpsheets!$AX$4,F124*Hulpsheets!$AX$5),(IF(E124="computer",F124*Hulpsheets!$AX$4,F124*Hulpsheets!$AX$5)*$C$7/12)))</f>
        <v/>
      </c>
      <c r="H124" s="151" t="str">
        <f>IF(E124="","",IF($C$7&lt;13,0,IF($C$7&gt;24,IF(E124="computer",F124*Hulpsheets!$AY$4,F124*Hulpsheets!$AY$5),IF(E124="computer",F124*Hulpsheets!$AY$4,F124*Hulpsheets!$AY$5)*($C$7-12)/12)))</f>
        <v/>
      </c>
      <c r="I124" s="151" t="str">
        <f>IF(E124="","",IF($C$7&lt;24,0,IF($C$7&gt;36,IF(E124="computer",F124*Hulpsheets!$AZ$4,F124*Hulpsheets!$AZ$5),IF(E124="computer",F124*Hulpsheets!$AZ$4,F124*Hulpsheets!$AZ$5)*($C$7-24)/12)))</f>
        <v/>
      </c>
      <c r="J124" s="151" t="str">
        <f>IF(E124="","",IF($C$7&lt;36,0,IF($C$7&gt;48,IF(E124="computer",F124*Hulpsheets!$BA$4,F124*Hulpsheets!$BA$5),IF(E124="computer",F124*Hulpsheets!$BA$4,F124*Hulpsheets!$BA$5)*($C$7-36)/12)))</f>
        <v/>
      </c>
      <c r="K124" s="151" t="str">
        <f>IF(E124="","",IF($C$7&lt;48,0,IF($C$7&gt;48,IF(E124="computer",F124*Hulpsheets!$BB$4,F124*Hulpsheets!$BB$5),IF(E124="computer",F124*Hulpsheets!$BB$4,F124*Hulpsheets!$BB$5)*($C$7-48)/12)))</f>
        <v/>
      </c>
      <c r="L124" s="429" t="s">
        <v>120</v>
      </c>
      <c r="M124" s="257" t="str">
        <f>IF(LEN($C$5)&lt;=1,
    "",
    IF(
        OR($C$5="Overige (zorg-)instellingen",$C$5="Onderneming"),
        IF(Basisgegevens!$C$5="Ja",
            IFERROR(
                INDEX(Hulpsheets!$AO$3:$AR$18,
                    MATCH($C$9,Hulpsheets!$AN$3:$AN$18,0),
                    MATCH($C$6,Hulpsheets!$AO$3:$AR$3,0)
                ),
                ""
            ),
            IFERROR(
                INDEX(Hulpsheets!$AH$3:$AK$18,
                    MATCH($C$9,Hulpsheets!$AG$3:$AG$18,0),
                    MATCH($C$6,Hulpsheets!$AH$3:$AK$3,0)
                ),
                ""
            )
        ),
        IF($L124="Niet-economische activiteit",
            100%,
            IF(Basisgegevens!$C$5="Ja",
                IFERROR(
                    INDEX(Hulpsheets!$AO$3:$AR$18,
                        MATCH($C$9,Hulpsheets!$AN$3:$AN$18,0),
                        MATCH($C$6,Hulpsheets!$AO$3:$AR$3,0)
                    ),
                    ""
                ),
                IFERROR(
                    INDEX(Hulpsheets!$AH$3:$AK$18,
                        MATCH($C$9,Hulpsheets!$AG$3:$AG$18,0),
                        MATCH($C$6,Hulpsheets!$AH$3:$AK$3,0)
                    ),
                    ""
                )
            )
        )
    )
)</f>
        <v/>
      </c>
      <c r="N124" s="397">
        <f t="shared" si="31"/>
        <v>0</v>
      </c>
      <c r="O124" s="77" t="str">
        <f t="shared" si="32"/>
        <v/>
      </c>
      <c r="P124" s="86" t="str">
        <f t="shared" si="33"/>
        <v/>
      </c>
      <c r="R124" s="404"/>
      <c r="S124" s="407" t="str">
        <f t="shared" si="38"/>
        <v/>
      </c>
      <c r="T124" s="130" t="str">
        <f t="shared" si="34"/>
        <v/>
      </c>
      <c r="U124" s="70"/>
      <c r="V124" s="404"/>
      <c r="W124" s="70"/>
      <c r="X124" s="404"/>
      <c r="Z124" s="407" t="str">
        <f t="shared" si="39"/>
        <v/>
      </c>
      <c r="AA124" s="130" t="str">
        <f t="shared" si="35"/>
        <v/>
      </c>
      <c r="AB124" s="407" t="str">
        <f t="shared" si="36"/>
        <v/>
      </c>
      <c r="AC124" s="130" t="str">
        <f t="shared" si="37"/>
        <v/>
      </c>
      <c r="AD124" s="461"/>
    </row>
    <row r="125" spans="2:30" ht="13.5" hidden="1" outlineLevel="1" thickBot="1" x14ac:dyDescent="0.25">
      <c r="B125" s="514"/>
      <c r="C125" s="515"/>
      <c r="D125" s="515"/>
      <c r="E125" s="19"/>
      <c r="F125" s="141"/>
      <c r="G125" s="151" t="str">
        <f>IF(E125="","",IF($C$7&gt;12,IF(E125="computer",F125*Hulpsheets!$AX$4,F125*Hulpsheets!$AX$5),(IF(E125="computer",F125*Hulpsheets!$AX$4,F125*Hulpsheets!$AX$5)*$C$7/12)))</f>
        <v/>
      </c>
      <c r="H125" s="151" t="str">
        <f>IF(E125="","",IF($C$7&lt;13,0,IF($C$7&gt;24,IF(E125="computer",F125*Hulpsheets!$AY$4,F125*Hulpsheets!$AY$5),IF(E125="computer",F125*Hulpsheets!$AY$4,F125*Hulpsheets!$AY$5)*($C$7-12)/12)))</f>
        <v/>
      </c>
      <c r="I125" s="151" t="str">
        <f>IF(E125="","",IF($C$7&lt;24,0,IF($C$7&gt;36,IF(E125="computer",F125*Hulpsheets!$AZ$4,F125*Hulpsheets!$AZ$5),IF(E125="computer",F125*Hulpsheets!$AZ$4,F125*Hulpsheets!$AZ$5)*($C$7-24)/12)))</f>
        <v/>
      </c>
      <c r="J125" s="151" t="str">
        <f>IF(E125="","",IF($C$7&lt;36,0,IF($C$7&gt;48,IF(E125="computer",F125*Hulpsheets!$BA$4,F125*Hulpsheets!$BA$5),IF(E125="computer",F125*Hulpsheets!$BA$4,F125*Hulpsheets!$BA$5)*($C$7-36)/12)))</f>
        <v/>
      </c>
      <c r="K125" s="151" t="str">
        <f>IF(E125="","",IF($C$7&lt;48,0,IF($C$7&gt;48,IF(E125="computer",F125*Hulpsheets!$BB$4,F125*Hulpsheets!$BB$5),IF(E125="computer",F125*Hulpsheets!$BB$4,F125*Hulpsheets!$BB$5)*($C$7-48)/12)))</f>
        <v/>
      </c>
      <c r="L125" s="429" t="s">
        <v>120</v>
      </c>
      <c r="M125" s="257" t="str">
        <f>IF(LEN($C$5)&lt;=1,
    "",
    IF(
        OR($C$5="Overige (zorg-)instellingen",$C$5="Onderneming"),
        IF(Basisgegevens!$C$5="Ja",
            IFERROR(
                INDEX(Hulpsheets!$AO$3:$AR$18,
                    MATCH($C$9,Hulpsheets!$AN$3:$AN$18,0),
                    MATCH($C$6,Hulpsheets!$AO$3:$AR$3,0)
                ),
                ""
            ),
            IFERROR(
                INDEX(Hulpsheets!$AH$3:$AK$18,
                    MATCH($C$9,Hulpsheets!$AG$3:$AG$18,0),
                    MATCH($C$6,Hulpsheets!$AH$3:$AK$3,0)
                ),
                ""
            )
        ),
        IF($L125="Niet-economische activiteit",
            100%,
            IF(Basisgegevens!$C$5="Ja",
                IFERROR(
                    INDEX(Hulpsheets!$AO$3:$AR$18,
                        MATCH($C$9,Hulpsheets!$AN$3:$AN$18,0),
                        MATCH($C$6,Hulpsheets!$AO$3:$AR$3,0)
                    ),
                    ""
                ),
                IFERROR(
                    INDEX(Hulpsheets!$AH$3:$AK$18,
                        MATCH($C$9,Hulpsheets!$AG$3:$AG$18,0),
                        MATCH($C$6,Hulpsheets!$AH$3:$AK$3,0)
                    ),
                    ""
                )
            )
        )
    )
)</f>
        <v/>
      </c>
      <c r="N125" s="397">
        <f t="shared" si="31"/>
        <v>0</v>
      </c>
      <c r="O125" s="77" t="str">
        <f t="shared" si="32"/>
        <v/>
      </c>
      <c r="P125" s="86" t="str">
        <f t="shared" si="33"/>
        <v/>
      </c>
      <c r="R125" s="404"/>
      <c r="S125" s="407" t="str">
        <f t="shared" si="38"/>
        <v/>
      </c>
      <c r="T125" s="130" t="str">
        <f t="shared" si="34"/>
        <v/>
      </c>
      <c r="U125" s="70"/>
      <c r="V125" s="404"/>
      <c r="W125" s="70"/>
      <c r="X125" s="404"/>
      <c r="Z125" s="407" t="str">
        <f t="shared" si="39"/>
        <v/>
      </c>
      <c r="AA125" s="130" t="str">
        <f t="shared" si="35"/>
        <v/>
      </c>
      <c r="AB125" s="407" t="str">
        <f t="shared" si="36"/>
        <v/>
      </c>
      <c r="AC125" s="130" t="str">
        <f t="shared" si="37"/>
        <v/>
      </c>
      <c r="AD125" s="461"/>
    </row>
    <row r="126" spans="2:30" ht="13.5" hidden="1" outlineLevel="1" thickBot="1" x14ac:dyDescent="0.25">
      <c r="B126" s="514"/>
      <c r="C126" s="515"/>
      <c r="D126" s="515"/>
      <c r="E126" s="19"/>
      <c r="F126" s="141"/>
      <c r="G126" s="151" t="str">
        <f>IF(E126="","",IF($C$7&gt;12,IF(E126="computer",F126*Hulpsheets!$AX$4,F126*Hulpsheets!$AX$5),(IF(E126="computer",F126*Hulpsheets!$AX$4,F126*Hulpsheets!$AX$5)*$C$7/12)))</f>
        <v/>
      </c>
      <c r="H126" s="151" t="str">
        <f>IF(E126="","",IF($C$7&lt;13,0,IF($C$7&gt;24,IF(E126="computer",F126*Hulpsheets!$AY$4,F126*Hulpsheets!$AY$5),IF(E126="computer",F126*Hulpsheets!$AY$4,F126*Hulpsheets!$AY$5)*($C$7-12)/12)))</f>
        <v/>
      </c>
      <c r="I126" s="151" t="str">
        <f>IF(E126="","",IF($C$7&lt;24,0,IF($C$7&gt;36,IF(E126="computer",F126*Hulpsheets!$AZ$4,F126*Hulpsheets!$AZ$5),IF(E126="computer",F126*Hulpsheets!$AZ$4,F126*Hulpsheets!$AZ$5)*($C$7-24)/12)))</f>
        <v/>
      </c>
      <c r="J126" s="151" t="str">
        <f>IF(E126="","",IF($C$7&lt;36,0,IF($C$7&gt;48,IF(E126="computer",F126*Hulpsheets!$BA$4,F126*Hulpsheets!$BA$5),IF(E126="computer",F126*Hulpsheets!$BA$4,F126*Hulpsheets!$BA$5)*($C$7-36)/12)))</f>
        <v/>
      </c>
      <c r="K126" s="151" t="str">
        <f>IF(E126="","",IF($C$7&lt;48,0,IF($C$7&gt;48,IF(E126="computer",F126*Hulpsheets!$BB$4,F126*Hulpsheets!$BB$5),IF(E126="computer",F126*Hulpsheets!$BB$4,F126*Hulpsheets!$BB$5)*($C$7-48)/12)))</f>
        <v/>
      </c>
      <c r="L126" s="429" t="s">
        <v>120</v>
      </c>
      <c r="M126" s="257" t="str">
        <f>IF(LEN($C$5)&lt;=1,
    "",
    IF(
        OR($C$5="Overige (zorg-)instellingen",$C$5="Onderneming"),
        IF(Basisgegevens!$C$5="Ja",
            IFERROR(
                INDEX(Hulpsheets!$AO$3:$AR$18,
                    MATCH($C$9,Hulpsheets!$AN$3:$AN$18,0),
                    MATCH($C$6,Hulpsheets!$AO$3:$AR$3,0)
                ),
                ""
            ),
            IFERROR(
                INDEX(Hulpsheets!$AH$3:$AK$18,
                    MATCH($C$9,Hulpsheets!$AG$3:$AG$18,0),
                    MATCH($C$6,Hulpsheets!$AH$3:$AK$3,0)
                ),
                ""
            )
        ),
        IF($L126="Niet-economische activiteit",
            100%,
            IF(Basisgegevens!$C$5="Ja",
                IFERROR(
                    INDEX(Hulpsheets!$AO$3:$AR$18,
                        MATCH($C$9,Hulpsheets!$AN$3:$AN$18,0),
                        MATCH($C$6,Hulpsheets!$AO$3:$AR$3,0)
                    ),
                    ""
                ),
                IFERROR(
                    INDEX(Hulpsheets!$AH$3:$AK$18,
                        MATCH($C$9,Hulpsheets!$AG$3:$AG$18,0),
                        MATCH($C$6,Hulpsheets!$AH$3:$AK$3,0)
                    ),
                    ""
                )
            )
        )
    )
)</f>
        <v/>
      </c>
      <c r="N126" s="397">
        <f t="shared" si="31"/>
        <v>0</v>
      </c>
      <c r="O126" s="77" t="str">
        <f t="shared" si="32"/>
        <v/>
      </c>
      <c r="P126" s="86" t="str">
        <f t="shared" si="33"/>
        <v/>
      </c>
      <c r="R126" s="404"/>
      <c r="S126" s="407" t="str">
        <f t="shared" si="38"/>
        <v/>
      </c>
      <c r="T126" s="130" t="str">
        <f t="shared" si="34"/>
        <v/>
      </c>
      <c r="U126" s="70"/>
      <c r="V126" s="404"/>
      <c r="W126" s="70"/>
      <c r="X126" s="404"/>
      <c r="Z126" s="407" t="str">
        <f t="shared" si="39"/>
        <v/>
      </c>
      <c r="AA126" s="130" t="str">
        <f t="shared" si="35"/>
        <v/>
      </c>
      <c r="AB126" s="407" t="str">
        <f t="shared" si="36"/>
        <v/>
      </c>
      <c r="AC126" s="130" t="str">
        <f t="shared" si="37"/>
        <v/>
      </c>
      <c r="AD126" s="461"/>
    </row>
    <row r="127" spans="2:30" ht="13.5" hidden="1" outlineLevel="1" thickBot="1" x14ac:dyDescent="0.25">
      <c r="B127" s="527"/>
      <c r="C127" s="528"/>
      <c r="D127" s="528"/>
      <c r="E127" s="228"/>
      <c r="F127" s="150"/>
      <c r="G127" s="243" t="str">
        <f>IF(E127="","",IF($C$7&gt;12,IF(E127="computer",F127*Hulpsheets!$AX$4,F127*Hulpsheets!$AX$5),(IF(E127="computer",F127*Hulpsheets!$AX$4,F127*Hulpsheets!$AX$5)*$C$7/12)))</f>
        <v/>
      </c>
      <c r="H127" s="243" t="str">
        <f>IF(E127="","",IF($C$7&lt;13,0,IF($C$7&gt;24,IF(E127="computer",F127*Hulpsheets!$AY$4,F127*Hulpsheets!$AY$5),IF(E127="computer",F127*Hulpsheets!$AY$4,F127*Hulpsheets!$AY$5)*($C$7-12)/12)))</f>
        <v/>
      </c>
      <c r="I127" s="243" t="str">
        <f>IF(E127="","",IF($C$7&lt;24,0,IF($C$7&gt;36,IF(E127="computer",F127*Hulpsheets!$AZ$4,F127*Hulpsheets!$AZ$5),IF(E127="computer",F127*Hulpsheets!$AZ$4,F127*Hulpsheets!$AZ$5)*($C$7-24)/12)))</f>
        <v/>
      </c>
      <c r="J127" s="243" t="str">
        <f>IF(E127="","",IF($C$7&lt;36,0,IF($C$7&gt;48,IF(E127="computer",F127*Hulpsheets!$BA$4,F127*Hulpsheets!$BA$5),IF(E127="computer",F127*Hulpsheets!$BA$4,F127*Hulpsheets!$BA$5)*($C$7-36)/12)))</f>
        <v/>
      </c>
      <c r="K127" s="243" t="str">
        <f>IF(E127="","",IF($C$7&lt;48,0,IF($C$7&gt;48,IF(E127="computer",F127*Hulpsheets!$BB$4,F127*Hulpsheets!$BB$5),IF(E127="computer",F127*Hulpsheets!$BB$4,F127*Hulpsheets!$BB$5)*($C$7-48)/12)))</f>
        <v/>
      </c>
      <c r="L127" s="428" t="s">
        <v>120</v>
      </c>
      <c r="M127" s="427" t="str">
        <f>IF(LEN($C$5)&lt;=1,
    "",
    IF(
        OR($C$5="Overige (zorg-)instellingen",$C$5="Onderneming"),
        IF(Basisgegevens!$C$5="Ja",
            IFERROR(
                INDEX(Hulpsheets!$AO$3:$AR$18,
                    MATCH($C$9,Hulpsheets!$AN$3:$AN$18,0),
                    MATCH($C$6,Hulpsheets!$AO$3:$AR$3,0)
                ),
                ""
            ),
            IFERROR(
                INDEX(Hulpsheets!$AH$3:$AK$18,
                    MATCH($C$9,Hulpsheets!$AG$3:$AG$18,0),
                    MATCH($C$6,Hulpsheets!$AH$3:$AK$3,0)
                ),
                ""
            )
        ),
        IF($L127="Niet-economische activiteit",
            100%,
            IF(Basisgegevens!$C$5="Ja",
                IFERROR(
                    INDEX(Hulpsheets!$AO$3:$AR$18,
                        MATCH($C$9,Hulpsheets!$AN$3:$AN$18,0),
                        MATCH($C$6,Hulpsheets!$AO$3:$AR$3,0)
                    ),
                    ""
                ),
                IFERROR(
                    INDEX(Hulpsheets!$AH$3:$AK$18,
                        MATCH($C$9,Hulpsheets!$AG$3:$AG$18,0),
                        MATCH($C$6,Hulpsheets!$AH$3:$AK$3,0)
                    ),
                    ""
                )
            )
        )
    )
)</f>
        <v/>
      </c>
      <c r="N127" s="397">
        <f t="shared" si="31"/>
        <v>0</v>
      </c>
      <c r="O127" s="87" t="str">
        <f t="shared" si="32"/>
        <v/>
      </c>
      <c r="P127" s="88" t="str">
        <f t="shared" si="33"/>
        <v/>
      </c>
      <c r="R127" s="405"/>
      <c r="S127" s="407" t="str">
        <f t="shared" si="38"/>
        <v/>
      </c>
      <c r="T127" s="365" t="str">
        <f t="shared" si="34"/>
        <v/>
      </c>
      <c r="U127" s="70"/>
      <c r="V127" s="405"/>
      <c r="W127" s="70"/>
      <c r="X127" s="405"/>
      <c r="Z127" s="407" t="str">
        <f t="shared" si="39"/>
        <v/>
      </c>
      <c r="AA127" s="365" t="str">
        <f t="shared" si="35"/>
        <v/>
      </c>
      <c r="AB127" s="407" t="str">
        <f t="shared" si="36"/>
        <v/>
      </c>
      <c r="AC127" s="365" t="str">
        <f t="shared" si="37"/>
        <v/>
      </c>
      <c r="AD127" s="461"/>
    </row>
    <row r="128" spans="2:30" ht="13.5" collapsed="1" thickBot="1" x14ac:dyDescent="0.25">
      <c r="B128" s="32"/>
      <c r="C128" s="32"/>
      <c r="D128" s="103"/>
      <c r="E128" s="110"/>
      <c r="F128" s="110"/>
      <c r="G128" s="111"/>
      <c r="H128" s="112"/>
      <c r="I128" s="29"/>
      <c r="J128" s="111"/>
      <c r="L128" s="418" t="s">
        <v>102</v>
      </c>
      <c r="M128" s="78"/>
      <c r="N128" s="101">
        <f>SUM(N103:N127)</f>
        <v>0</v>
      </c>
      <c r="O128" s="101">
        <f>SUM(O103:O127)</f>
        <v>0</v>
      </c>
      <c r="P128" s="101">
        <f>SUM(P103:P127)</f>
        <v>0</v>
      </c>
      <c r="Q128" s="29"/>
      <c r="R128" s="364">
        <f>SUM(R103:R127)</f>
        <v>0</v>
      </c>
      <c r="S128" s="364">
        <f>SUM(S103:S127)</f>
        <v>0</v>
      </c>
      <c r="T128" s="364">
        <f>SUM(T103:T127)</f>
        <v>0</v>
      </c>
      <c r="V128" s="364">
        <f>SUM(V103:V127)</f>
        <v>0</v>
      </c>
      <c r="W128" s="70"/>
      <c r="X128" s="364">
        <f>SUM(X103:X127)</f>
        <v>0</v>
      </c>
      <c r="Z128" s="364">
        <f>SUM(Z103:Z127)</f>
        <v>0</v>
      </c>
      <c r="AA128" s="364">
        <f>SUM(AA103:AA127)</f>
        <v>0</v>
      </c>
      <c r="AB128" s="364">
        <f>SUM(AB103:AB127)</f>
        <v>0</v>
      </c>
      <c r="AC128" s="364">
        <f>SUM(AC103:AC127)</f>
        <v>0</v>
      </c>
      <c r="AD128" s="462"/>
    </row>
    <row r="129" spans="1:30" ht="13.5" thickBot="1" x14ac:dyDescent="0.25">
      <c r="B129" s="32"/>
      <c r="C129" s="32"/>
      <c r="D129" s="103"/>
      <c r="E129" s="110"/>
      <c r="F129" s="110"/>
      <c r="G129" s="111"/>
      <c r="H129" s="112"/>
      <c r="I129" s="29"/>
      <c r="J129" s="111"/>
      <c r="U129" s="100"/>
      <c r="V129" s="100"/>
      <c r="W129" s="100"/>
      <c r="X129" s="100"/>
      <c r="Z129" s="100"/>
      <c r="AA129" s="100"/>
      <c r="AB129" s="100"/>
    </row>
    <row r="130" spans="1:30" ht="15" customHeight="1" thickBot="1" x14ac:dyDescent="0.25">
      <c r="B130" s="503" t="s">
        <v>122</v>
      </c>
      <c r="C130" s="503"/>
      <c r="D130" s="503"/>
      <c r="E130" s="503"/>
      <c r="F130" s="29"/>
      <c r="I130" s="29"/>
      <c r="P130" s="29"/>
      <c r="Q130" s="29"/>
      <c r="R130" s="406" t="s">
        <v>87</v>
      </c>
      <c r="S130" s="401"/>
      <c r="T130" s="402"/>
      <c r="U130" s="29"/>
      <c r="V130" s="498" t="s">
        <v>61</v>
      </c>
      <c r="W130" s="6"/>
      <c r="X130" s="498" t="s">
        <v>62</v>
      </c>
      <c r="Z130" s="401"/>
      <c r="AA130" s="402"/>
      <c r="AB130" s="412"/>
      <c r="AC130" s="413"/>
      <c r="AD130" s="463"/>
    </row>
    <row r="131" spans="1:30" ht="13.5" thickBot="1" x14ac:dyDescent="0.25">
      <c r="B131" s="106"/>
      <c r="C131" s="106"/>
      <c r="D131" s="107"/>
      <c r="E131" s="107"/>
      <c r="G131" s="107"/>
      <c r="H131" s="108"/>
      <c r="I131" s="95"/>
      <c r="J131" s="107"/>
      <c r="K131" s="107"/>
      <c r="L131" s="107"/>
      <c r="P131" s="29"/>
      <c r="Q131" s="29"/>
      <c r="R131" s="6"/>
      <c r="S131" s="6"/>
      <c r="T131" s="6"/>
      <c r="U131" s="29"/>
      <c r="V131" s="499"/>
      <c r="W131" s="6"/>
      <c r="X131" s="499"/>
      <c r="Z131" s="6"/>
      <c r="AA131" s="6"/>
      <c r="AB131" s="6"/>
      <c r="AC131" s="97"/>
      <c r="AD131" s="97"/>
    </row>
    <row r="132" spans="1:30" ht="21" customHeight="1" thickBot="1" x14ac:dyDescent="0.25">
      <c r="A132" s="120"/>
      <c r="B132" s="504" t="s">
        <v>109</v>
      </c>
      <c r="C132" s="505"/>
      <c r="D132" s="505"/>
      <c r="E132" s="505"/>
      <c r="F132" s="505"/>
      <c r="G132" s="505"/>
      <c r="H132" s="505"/>
      <c r="I132" s="505"/>
      <c r="J132" s="505"/>
      <c r="K132" s="506"/>
      <c r="L132" s="236" t="s">
        <v>235</v>
      </c>
      <c r="M132" s="143" t="s">
        <v>94</v>
      </c>
      <c r="N132" s="237" t="s">
        <v>66</v>
      </c>
      <c r="O132" s="237" t="s">
        <v>95</v>
      </c>
      <c r="P132" s="237" t="s">
        <v>96</v>
      </c>
      <c r="Q132" s="120"/>
      <c r="R132" s="239" t="s">
        <v>68</v>
      </c>
      <c r="S132" s="238" t="s">
        <v>97</v>
      </c>
      <c r="T132" s="238" t="s">
        <v>70</v>
      </c>
      <c r="U132" s="119"/>
      <c r="V132" s="239" t="s">
        <v>68</v>
      </c>
      <c r="W132" s="409"/>
      <c r="X132" s="239" t="s">
        <v>68</v>
      </c>
      <c r="Y132" s="120"/>
      <c r="Z132" s="238" t="s">
        <v>97</v>
      </c>
      <c r="AA132" s="238" t="s">
        <v>70</v>
      </c>
      <c r="AB132" s="238" t="s">
        <v>97</v>
      </c>
      <c r="AC132" s="238" t="s">
        <v>70</v>
      </c>
      <c r="AD132" s="118"/>
    </row>
    <row r="133" spans="1:30" x14ac:dyDescent="0.2">
      <c r="B133" s="507"/>
      <c r="C133" s="508"/>
      <c r="D133" s="508"/>
      <c r="E133" s="508"/>
      <c r="F133" s="508"/>
      <c r="G133" s="508"/>
      <c r="H133" s="508"/>
      <c r="I133" s="508"/>
      <c r="J133" s="508"/>
      <c r="K133" s="509"/>
      <c r="L133" s="429" t="s">
        <v>120</v>
      </c>
      <c r="M133" s="257" t="str">
        <f>IF(LEN($C$5)&lt;=1,
    "",
    IF(
        OR($C$5="Overige (zorg-)instellingen",$C$5="Onderneming"),
        IF(Basisgegevens!$C$5="Ja",
            IFERROR(
                INDEX(Hulpsheets!$AO$3:$AR$18,
                    MATCH($C$9,Hulpsheets!$AN$3:$AN$18,0),
                    MATCH($C$6,Hulpsheets!$AO$3:$AR$3,0)
                ),
                ""
            ),
            IFERROR(
                INDEX(Hulpsheets!$AH$3:$AK$18,
                    MATCH($C$9,Hulpsheets!$AG$3:$AG$18,0),
                    MATCH($C$6,Hulpsheets!$AH$3:$AK$3,0)
                ),
                ""
            )
        ),
        IF($L133="Niet-economische activiteit",
            100%,
            IF(Basisgegevens!$C$5="Ja",
                IFERROR(
                    INDEX(Hulpsheets!$AO$3:$AR$18,
                        MATCH($C$9,Hulpsheets!$AN$3:$AN$18,0),
                        MATCH($C$6,Hulpsheets!$AO$3:$AR$3,0)
                    ),
                    ""
                ),
                IFERROR(
                    INDEX(Hulpsheets!$AH$3:$AK$18,
                        MATCH($C$9,Hulpsheets!$AG$3:$AG$18,0),
                        MATCH($C$6,Hulpsheets!$AH$3:$AK$3,0)
                    ),
                    ""
                )
            )
        )
    )
)</f>
        <v/>
      </c>
      <c r="N133" s="398"/>
      <c r="O133" s="394" t="str">
        <f t="shared" ref="O133:O157" si="40">IFERROR(N133*M133,"")</f>
        <v/>
      </c>
      <c r="P133" s="85" t="str">
        <f t="shared" ref="P133:P157" si="41">IFERROR(N133-O133,"")</f>
        <v/>
      </c>
      <c r="R133" s="404"/>
      <c r="S133" s="403" t="str">
        <f>IFERROR($R133*(1-$M133),"")</f>
        <v/>
      </c>
      <c r="T133" s="130" t="str">
        <f t="shared" ref="T133:T157" si="42">IFERROR(R133-S133,"")</f>
        <v/>
      </c>
      <c r="U133" s="80"/>
      <c r="V133" s="404"/>
      <c r="W133" s="70"/>
      <c r="X133" s="404"/>
      <c r="Z133" s="403" t="str">
        <f>IFERROR($V133*(1-$M133),"")</f>
        <v/>
      </c>
      <c r="AA133" s="130" t="str">
        <f t="shared" ref="AA133:AA157" si="43">IFERROR(V133-Z133,"")</f>
        <v/>
      </c>
      <c r="AB133" s="403" t="str">
        <f t="shared" ref="AB133:AB157" si="44">IFERROR($X133*(1-$M133),"")</f>
        <v/>
      </c>
      <c r="AC133" s="130" t="str">
        <f t="shared" ref="AC133:AC157" si="45">IFERROR(X133-AB133,"")</f>
        <v/>
      </c>
      <c r="AD133" s="461"/>
    </row>
    <row r="134" spans="1:30" x14ac:dyDescent="0.2">
      <c r="B134" s="500"/>
      <c r="C134" s="501"/>
      <c r="D134" s="501"/>
      <c r="E134" s="501"/>
      <c r="F134" s="501"/>
      <c r="G134" s="501"/>
      <c r="H134" s="501"/>
      <c r="I134" s="501"/>
      <c r="J134" s="501"/>
      <c r="K134" s="502"/>
      <c r="L134" s="429" t="s">
        <v>120</v>
      </c>
      <c r="M134" s="257" t="str">
        <f>IF(LEN($C$5)&lt;=1,
    "",
    IF(
        OR($C$5="Overige (zorg-)instellingen",$C$5="Onderneming"),
        IF(Basisgegevens!$C$5="Ja",
            IFERROR(
                INDEX(Hulpsheets!$AO$3:$AR$18,
                    MATCH($C$9,Hulpsheets!$AN$3:$AN$18,0),
                    MATCH($C$6,Hulpsheets!$AO$3:$AR$3,0)
                ),
                ""
            ),
            IFERROR(
                INDEX(Hulpsheets!$AH$3:$AK$18,
                    MATCH($C$9,Hulpsheets!$AG$3:$AG$18,0),
                    MATCH($C$6,Hulpsheets!$AH$3:$AK$3,0)
                ),
                ""
            )
        ),
        IF($L134="Niet-economische activiteit",
            100%,
            IF(Basisgegevens!$C$5="Ja",
                IFERROR(
                    INDEX(Hulpsheets!$AO$3:$AR$18,
                        MATCH($C$9,Hulpsheets!$AN$3:$AN$18,0),
                        MATCH($C$6,Hulpsheets!$AO$3:$AR$3,0)
                    ),
                    ""
                ),
                IFERROR(
                    INDEX(Hulpsheets!$AH$3:$AK$18,
                        MATCH($C$9,Hulpsheets!$AG$3:$AG$18,0),
                        MATCH($C$6,Hulpsheets!$AH$3:$AK$3,0)
                    ),
                    ""
                )
            )
        )
    )
)</f>
        <v/>
      </c>
      <c r="N134" s="399"/>
      <c r="O134" s="395" t="str">
        <f t="shared" si="40"/>
        <v/>
      </c>
      <c r="P134" s="86" t="str">
        <f t="shared" si="41"/>
        <v/>
      </c>
      <c r="R134" s="404"/>
      <c r="S134" s="403" t="str">
        <f t="shared" ref="S134:S157" si="46">IFERROR($R134*(1-$M134),"")</f>
        <v/>
      </c>
      <c r="T134" s="130" t="str">
        <f t="shared" si="42"/>
        <v/>
      </c>
      <c r="U134" s="70"/>
      <c r="V134" s="404"/>
      <c r="W134" s="70"/>
      <c r="X134" s="404"/>
      <c r="Z134" s="403" t="str">
        <f t="shared" ref="Z134:Z157" si="47">IFERROR($V134*(1-$M134),"")</f>
        <v/>
      </c>
      <c r="AA134" s="130" t="str">
        <f t="shared" si="43"/>
        <v/>
      </c>
      <c r="AB134" s="403" t="str">
        <f t="shared" si="44"/>
        <v/>
      </c>
      <c r="AC134" s="130" t="str">
        <f t="shared" si="45"/>
        <v/>
      </c>
      <c r="AD134" s="461"/>
    </row>
    <row r="135" spans="1:30" x14ac:dyDescent="0.2">
      <c r="B135" s="500"/>
      <c r="C135" s="501"/>
      <c r="D135" s="501"/>
      <c r="E135" s="501"/>
      <c r="F135" s="501"/>
      <c r="G135" s="501"/>
      <c r="H135" s="501"/>
      <c r="I135" s="501"/>
      <c r="J135" s="501"/>
      <c r="K135" s="502"/>
      <c r="L135" s="429" t="s">
        <v>120</v>
      </c>
      <c r="M135" s="257" t="str">
        <f>IF(LEN($C$5)&lt;=1,
    "",
    IF(
        OR($C$5="Overige (zorg-)instellingen",$C$5="Onderneming"),
        IF(Basisgegevens!$C$5="Ja",
            IFERROR(
                INDEX(Hulpsheets!$AO$3:$AR$18,
                    MATCH($C$9,Hulpsheets!$AN$3:$AN$18,0),
                    MATCH($C$6,Hulpsheets!$AO$3:$AR$3,0)
                ),
                ""
            ),
            IFERROR(
                INDEX(Hulpsheets!$AH$3:$AK$18,
                    MATCH($C$9,Hulpsheets!$AG$3:$AG$18,0),
                    MATCH($C$6,Hulpsheets!$AH$3:$AK$3,0)
                ),
                ""
            )
        ),
        IF($L135="Niet-economische activiteit",
            100%,
            IF(Basisgegevens!$C$5="Ja",
                IFERROR(
                    INDEX(Hulpsheets!$AO$3:$AR$18,
                        MATCH($C$9,Hulpsheets!$AN$3:$AN$18,0),
                        MATCH($C$6,Hulpsheets!$AO$3:$AR$3,0)
                    ),
                    ""
                ),
                IFERROR(
                    INDEX(Hulpsheets!$AH$3:$AK$18,
                        MATCH($C$9,Hulpsheets!$AG$3:$AG$18,0),
                        MATCH($C$6,Hulpsheets!$AH$3:$AK$3,0)
                    ),
                    ""
                )
            )
        )
    )
)</f>
        <v/>
      </c>
      <c r="N135" s="399"/>
      <c r="O135" s="395" t="str">
        <f t="shared" si="40"/>
        <v/>
      </c>
      <c r="P135" s="86" t="str">
        <f t="shared" si="41"/>
        <v/>
      </c>
      <c r="R135" s="404"/>
      <c r="S135" s="403" t="str">
        <f t="shared" si="46"/>
        <v/>
      </c>
      <c r="T135" s="130" t="str">
        <f t="shared" si="42"/>
        <v/>
      </c>
      <c r="U135" s="70"/>
      <c r="V135" s="404"/>
      <c r="W135" s="70"/>
      <c r="X135" s="404"/>
      <c r="Z135" s="403" t="str">
        <f t="shared" si="47"/>
        <v/>
      </c>
      <c r="AA135" s="130" t="str">
        <f t="shared" si="43"/>
        <v/>
      </c>
      <c r="AB135" s="403" t="str">
        <f t="shared" si="44"/>
        <v/>
      </c>
      <c r="AC135" s="130" t="str">
        <f t="shared" si="45"/>
        <v/>
      </c>
      <c r="AD135" s="461"/>
    </row>
    <row r="136" spans="1:30" x14ac:dyDescent="0.2">
      <c r="B136" s="500"/>
      <c r="C136" s="501"/>
      <c r="D136" s="501"/>
      <c r="E136" s="501"/>
      <c r="F136" s="501"/>
      <c r="G136" s="501"/>
      <c r="H136" s="501"/>
      <c r="I136" s="501"/>
      <c r="J136" s="501"/>
      <c r="K136" s="502"/>
      <c r="L136" s="429" t="s">
        <v>120</v>
      </c>
      <c r="M136" s="257" t="str">
        <f>IF(LEN($C$5)&lt;=1,
    "",
    IF(
        OR($C$5="Overige (zorg-)instellingen",$C$5="Onderneming"),
        IF(Basisgegevens!$C$5="Ja",
            IFERROR(
                INDEX(Hulpsheets!$AO$3:$AR$18,
                    MATCH($C$9,Hulpsheets!$AN$3:$AN$18,0),
                    MATCH($C$6,Hulpsheets!$AO$3:$AR$3,0)
                ),
                ""
            ),
            IFERROR(
                INDEX(Hulpsheets!$AH$3:$AK$18,
                    MATCH($C$9,Hulpsheets!$AG$3:$AG$18,0),
                    MATCH($C$6,Hulpsheets!$AH$3:$AK$3,0)
                ),
                ""
            )
        ),
        IF($L136="Niet-economische activiteit",
            100%,
            IF(Basisgegevens!$C$5="Ja",
                IFERROR(
                    INDEX(Hulpsheets!$AO$3:$AR$18,
                        MATCH($C$9,Hulpsheets!$AN$3:$AN$18,0),
                        MATCH($C$6,Hulpsheets!$AO$3:$AR$3,0)
                    ),
                    ""
                ),
                IFERROR(
                    INDEX(Hulpsheets!$AH$3:$AK$18,
                        MATCH($C$9,Hulpsheets!$AG$3:$AG$18,0),
                        MATCH($C$6,Hulpsheets!$AH$3:$AK$3,0)
                    ),
                    ""
                )
            )
        )
    )
)</f>
        <v/>
      </c>
      <c r="N136" s="399"/>
      <c r="O136" s="395" t="str">
        <f t="shared" si="40"/>
        <v/>
      </c>
      <c r="P136" s="86" t="str">
        <f t="shared" si="41"/>
        <v/>
      </c>
      <c r="R136" s="404"/>
      <c r="S136" s="403" t="str">
        <f t="shared" si="46"/>
        <v/>
      </c>
      <c r="T136" s="130" t="str">
        <f t="shared" si="42"/>
        <v/>
      </c>
      <c r="U136" s="70"/>
      <c r="V136" s="404"/>
      <c r="W136" s="70"/>
      <c r="X136" s="404"/>
      <c r="Z136" s="403" t="str">
        <f t="shared" si="47"/>
        <v/>
      </c>
      <c r="AA136" s="130" t="str">
        <f t="shared" si="43"/>
        <v/>
      </c>
      <c r="AB136" s="403" t="str">
        <f t="shared" si="44"/>
        <v/>
      </c>
      <c r="AC136" s="130" t="str">
        <f t="shared" si="45"/>
        <v/>
      </c>
      <c r="AD136" s="461"/>
    </row>
    <row r="137" spans="1:30" x14ac:dyDescent="0.2">
      <c r="B137" s="500"/>
      <c r="C137" s="501"/>
      <c r="D137" s="501"/>
      <c r="E137" s="501"/>
      <c r="F137" s="501"/>
      <c r="G137" s="501"/>
      <c r="H137" s="501"/>
      <c r="I137" s="501"/>
      <c r="J137" s="501"/>
      <c r="K137" s="502"/>
      <c r="L137" s="429" t="s">
        <v>120</v>
      </c>
      <c r="M137" s="257" t="str">
        <f>IF(LEN($C$5)&lt;=1,
    "",
    IF(
        OR($C$5="Overige (zorg-)instellingen",$C$5="Onderneming"),
        IF(Basisgegevens!$C$5="Ja",
            IFERROR(
                INDEX(Hulpsheets!$AO$3:$AR$18,
                    MATCH($C$9,Hulpsheets!$AN$3:$AN$18,0),
                    MATCH($C$6,Hulpsheets!$AO$3:$AR$3,0)
                ),
                ""
            ),
            IFERROR(
                INDEX(Hulpsheets!$AH$3:$AK$18,
                    MATCH($C$9,Hulpsheets!$AG$3:$AG$18,0),
                    MATCH($C$6,Hulpsheets!$AH$3:$AK$3,0)
                ),
                ""
            )
        ),
        IF($L137="Niet-economische activiteit",
            100%,
            IF(Basisgegevens!$C$5="Ja",
                IFERROR(
                    INDEX(Hulpsheets!$AO$3:$AR$18,
                        MATCH($C$9,Hulpsheets!$AN$3:$AN$18,0),
                        MATCH($C$6,Hulpsheets!$AO$3:$AR$3,0)
                    ),
                    ""
                ),
                IFERROR(
                    INDEX(Hulpsheets!$AH$3:$AK$18,
                        MATCH($C$9,Hulpsheets!$AG$3:$AG$18,0),
                        MATCH($C$6,Hulpsheets!$AH$3:$AK$3,0)
                    ),
                    ""
                )
            )
        )
    )
)</f>
        <v/>
      </c>
      <c r="N137" s="399"/>
      <c r="O137" s="395" t="str">
        <f t="shared" si="40"/>
        <v/>
      </c>
      <c r="P137" s="86" t="str">
        <f t="shared" si="41"/>
        <v/>
      </c>
      <c r="R137" s="404"/>
      <c r="S137" s="403" t="str">
        <f t="shared" si="46"/>
        <v/>
      </c>
      <c r="T137" s="130" t="str">
        <f t="shared" si="42"/>
        <v/>
      </c>
      <c r="U137" s="70"/>
      <c r="V137" s="404"/>
      <c r="W137" s="70"/>
      <c r="X137" s="404"/>
      <c r="Z137" s="403" t="str">
        <f t="shared" si="47"/>
        <v/>
      </c>
      <c r="AA137" s="130" t="str">
        <f t="shared" si="43"/>
        <v/>
      </c>
      <c r="AB137" s="403" t="str">
        <f t="shared" si="44"/>
        <v/>
      </c>
      <c r="AC137" s="130" t="str">
        <f t="shared" si="45"/>
        <v/>
      </c>
      <c r="AD137" s="461"/>
    </row>
    <row r="138" spans="1:30" x14ac:dyDescent="0.2">
      <c r="B138" s="500"/>
      <c r="C138" s="501"/>
      <c r="D138" s="501"/>
      <c r="E138" s="501"/>
      <c r="F138" s="501"/>
      <c r="G138" s="501"/>
      <c r="H138" s="501"/>
      <c r="I138" s="501"/>
      <c r="J138" s="501"/>
      <c r="K138" s="502"/>
      <c r="L138" s="429" t="s">
        <v>120</v>
      </c>
      <c r="M138" s="257" t="str">
        <f>IF(LEN($C$5)&lt;=1,
    "",
    IF(
        OR($C$5="Overige (zorg-)instellingen",$C$5="Onderneming"),
        IF(Basisgegevens!$C$5="Ja",
            IFERROR(
                INDEX(Hulpsheets!$AO$3:$AR$18,
                    MATCH($C$9,Hulpsheets!$AN$3:$AN$18,0),
                    MATCH($C$6,Hulpsheets!$AO$3:$AR$3,0)
                ),
                ""
            ),
            IFERROR(
                INDEX(Hulpsheets!$AH$3:$AK$18,
                    MATCH($C$9,Hulpsheets!$AG$3:$AG$18,0),
                    MATCH($C$6,Hulpsheets!$AH$3:$AK$3,0)
                ),
                ""
            )
        ),
        IF($L138="Niet-economische activiteit",
            100%,
            IF(Basisgegevens!$C$5="Ja",
                IFERROR(
                    INDEX(Hulpsheets!$AO$3:$AR$18,
                        MATCH($C$9,Hulpsheets!$AN$3:$AN$18,0),
                        MATCH($C$6,Hulpsheets!$AO$3:$AR$3,0)
                    ),
                    ""
                ),
                IFERROR(
                    INDEX(Hulpsheets!$AH$3:$AK$18,
                        MATCH($C$9,Hulpsheets!$AG$3:$AG$18,0),
                        MATCH($C$6,Hulpsheets!$AH$3:$AK$3,0)
                    ),
                    ""
                )
            )
        )
    )
)</f>
        <v/>
      </c>
      <c r="N138" s="399"/>
      <c r="O138" s="395" t="str">
        <f t="shared" si="40"/>
        <v/>
      </c>
      <c r="P138" s="86" t="str">
        <f t="shared" si="41"/>
        <v/>
      </c>
      <c r="R138" s="404"/>
      <c r="S138" s="403" t="str">
        <f t="shared" si="46"/>
        <v/>
      </c>
      <c r="T138" s="130" t="str">
        <f t="shared" si="42"/>
        <v/>
      </c>
      <c r="U138" s="70"/>
      <c r="V138" s="404"/>
      <c r="W138" s="70"/>
      <c r="X138" s="404"/>
      <c r="Z138" s="403" t="str">
        <f t="shared" si="47"/>
        <v/>
      </c>
      <c r="AA138" s="130" t="str">
        <f t="shared" si="43"/>
        <v/>
      </c>
      <c r="AB138" s="403" t="str">
        <f t="shared" si="44"/>
        <v/>
      </c>
      <c r="AC138" s="130" t="str">
        <f t="shared" si="45"/>
        <v/>
      </c>
      <c r="AD138" s="461"/>
    </row>
    <row r="139" spans="1:30" x14ac:dyDescent="0.2">
      <c r="B139" s="500"/>
      <c r="C139" s="501"/>
      <c r="D139" s="501"/>
      <c r="E139" s="501"/>
      <c r="F139" s="501"/>
      <c r="G139" s="501"/>
      <c r="H139" s="501"/>
      <c r="I139" s="501"/>
      <c r="J139" s="501"/>
      <c r="K139" s="502"/>
      <c r="L139" s="429" t="s">
        <v>120</v>
      </c>
      <c r="M139" s="257" t="str">
        <f>IF(LEN($C$5)&lt;=1,
    "",
    IF(
        OR($C$5="Overige (zorg-)instellingen",$C$5="Onderneming"),
        IF(Basisgegevens!$C$5="Ja",
            IFERROR(
                INDEX(Hulpsheets!$AO$3:$AR$18,
                    MATCH($C$9,Hulpsheets!$AN$3:$AN$18,0),
                    MATCH($C$6,Hulpsheets!$AO$3:$AR$3,0)
                ),
                ""
            ),
            IFERROR(
                INDEX(Hulpsheets!$AH$3:$AK$18,
                    MATCH($C$9,Hulpsheets!$AG$3:$AG$18,0),
                    MATCH($C$6,Hulpsheets!$AH$3:$AK$3,0)
                ),
                ""
            )
        ),
        IF($L139="Niet-economische activiteit",
            100%,
            IF(Basisgegevens!$C$5="Ja",
                IFERROR(
                    INDEX(Hulpsheets!$AO$3:$AR$18,
                        MATCH($C$9,Hulpsheets!$AN$3:$AN$18,0),
                        MATCH($C$6,Hulpsheets!$AO$3:$AR$3,0)
                    ),
                    ""
                ),
                IFERROR(
                    INDEX(Hulpsheets!$AH$3:$AK$18,
                        MATCH($C$9,Hulpsheets!$AG$3:$AG$18,0),
                        MATCH($C$6,Hulpsheets!$AH$3:$AK$3,0)
                    ),
                    ""
                )
            )
        )
    )
)</f>
        <v/>
      </c>
      <c r="N139" s="399"/>
      <c r="O139" s="395" t="str">
        <f t="shared" si="40"/>
        <v/>
      </c>
      <c r="P139" s="86" t="str">
        <f t="shared" si="41"/>
        <v/>
      </c>
      <c r="R139" s="404"/>
      <c r="S139" s="403" t="str">
        <f t="shared" si="46"/>
        <v/>
      </c>
      <c r="T139" s="130" t="str">
        <f t="shared" si="42"/>
        <v/>
      </c>
      <c r="U139" s="70"/>
      <c r="V139" s="404"/>
      <c r="W139" s="70"/>
      <c r="X139" s="404"/>
      <c r="Z139" s="403" t="str">
        <f t="shared" si="47"/>
        <v/>
      </c>
      <c r="AA139" s="130" t="str">
        <f t="shared" si="43"/>
        <v/>
      </c>
      <c r="AB139" s="403" t="str">
        <f t="shared" si="44"/>
        <v/>
      </c>
      <c r="AC139" s="130" t="str">
        <f t="shared" si="45"/>
        <v/>
      </c>
      <c r="AD139" s="461"/>
    </row>
    <row r="140" spans="1:30" x14ac:dyDescent="0.2">
      <c r="B140" s="500"/>
      <c r="C140" s="501"/>
      <c r="D140" s="501"/>
      <c r="E140" s="501"/>
      <c r="F140" s="501"/>
      <c r="G140" s="501"/>
      <c r="H140" s="501"/>
      <c r="I140" s="501"/>
      <c r="J140" s="501"/>
      <c r="K140" s="502"/>
      <c r="L140" s="429" t="s">
        <v>120</v>
      </c>
      <c r="M140" s="257" t="str">
        <f>IF(LEN($C$5)&lt;=1,
    "",
    IF(
        OR($C$5="Overige (zorg-)instellingen",$C$5="Onderneming"),
        IF(Basisgegevens!$C$5="Ja",
            IFERROR(
                INDEX(Hulpsheets!$AO$3:$AR$18,
                    MATCH($C$9,Hulpsheets!$AN$3:$AN$18,0),
                    MATCH($C$6,Hulpsheets!$AO$3:$AR$3,0)
                ),
                ""
            ),
            IFERROR(
                INDEX(Hulpsheets!$AH$3:$AK$18,
                    MATCH($C$9,Hulpsheets!$AG$3:$AG$18,0),
                    MATCH($C$6,Hulpsheets!$AH$3:$AK$3,0)
                ),
                ""
            )
        ),
        IF($L140="Niet-economische activiteit",
            100%,
            IF(Basisgegevens!$C$5="Ja",
                IFERROR(
                    INDEX(Hulpsheets!$AO$3:$AR$18,
                        MATCH($C$9,Hulpsheets!$AN$3:$AN$18,0),
                        MATCH($C$6,Hulpsheets!$AO$3:$AR$3,0)
                    ),
                    ""
                ),
                IFERROR(
                    INDEX(Hulpsheets!$AH$3:$AK$18,
                        MATCH($C$9,Hulpsheets!$AG$3:$AG$18,0),
                        MATCH($C$6,Hulpsheets!$AH$3:$AK$3,0)
                    ),
                    ""
                )
            )
        )
    )
)</f>
        <v/>
      </c>
      <c r="N140" s="399"/>
      <c r="O140" s="395" t="str">
        <f t="shared" si="40"/>
        <v/>
      </c>
      <c r="P140" s="86" t="str">
        <f t="shared" si="41"/>
        <v/>
      </c>
      <c r="R140" s="404"/>
      <c r="S140" s="403" t="str">
        <f t="shared" si="46"/>
        <v/>
      </c>
      <c r="T140" s="130" t="str">
        <f t="shared" si="42"/>
        <v/>
      </c>
      <c r="U140" s="70"/>
      <c r="V140" s="404"/>
      <c r="W140" s="70"/>
      <c r="X140" s="404"/>
      <c r="Z140" s="403" t="str">
        <f t="shared" si="47"/>
        <v/>
      </c>
      <c r="AA140" s="130" t="str">
        <f t="shared" si="43"/>
        <v/>
      </c>
      <c r="AB140" s="403" t="str">
        <f t="shared" si="44"/>
        <v/>
      </c>
      <c r="AC140" s="130" t="str">
        <f t="shared" si="45"/>
        <v/>
      </c>
      <c r="AD140" s="461"/>
    </row>
    <row r="141" spans="1:30" x14ac:dyDescent="0.2">
      <c r="B141" s="500"/>
      <c r="C141" s="501"/>
      <c r="D141" s="501"/>
      <c r="E141" s="501"/>
      <c r="F141" s="501"/>
      <c r="G141" s="501"/>
      <c r="H141" s="501"/>
      <c r="I141" s="501"/>
      <c r="J141" s="501"/>
      <c r="K141" s="502"/>
      <c r="L141" s="429" t="s">
        <v>120</v>
      </c>
      <c r="M141" s="257" t="str">
        <f>IF(LEN($C$5)&lt;=1,
    "",
    IF(
        OR($C$5="Overige (zorg-)instellingen",$C$5="Onderneming"),
        IF(Basisgegevens!$C$5="Ja",
            IFERROR(
                INDEX(Hulpsheets!$AO$3:$AR$18,
                    MATCH($C$9,Hulpsheets!$AN$3:$AN$18,0),
                    MATCH($C$6,Hulpsheets!$AO$3:$AR$3,0)
                ),
                ""
            ),
            IFERROR(
                INDEX(Hulpsheets!$AH$3:$AK$18,
                    MATCH($C$9,Hulpsheets!$AG$3:$AG$18,0),
                    MATCH($C$6,Hulpsheets!$AH$3:$AK$3,0)
                ),
                ""
            )
        ),
        IF($L141="Niet-economische activiteit",
            100%,
            IF(Basisgegevens!$C$5="Ja",
                IFERROR(
                    INDEX(Hulpsheets!$AO$3:$AR$18,
                        MATCH($C$9,Hulpsheets!$AN$3:$AN$18,0),
                        MATCH($C$6,Hulpsheets!$AO$3:$AR$3,0)
                    ),
                    ""
                ),
                IFERROR(
                    INDEX(Hulpsheets!$AH$3:$AK$18,
                        MATCH($C$9,Hulpsheets!$AG$3:$AG$18,0),
                        MATCH($C$6,Hulpsheets!$AH$3:$AK$3,0)
                    ),
                    ""
                )
            )
        )
    )
)</f>
        <v/>
      </c>
      <c r="N141" s="399"/>
      <c r="O141" s="395" t="str">
        <f t="shared" si="40"/>
        <v/>
      </c>
      <c r="P141" s="86" t="str">
        <f t="shared" si="41"/>
        <v/>
      </c>
      <c r="R141" s="404"/>
      <c r="S141" s="403" t="str">
        <f t="shared" si="46"/>
        <v/>
      </c>
      <c r="T141" s="130" t="str">
        <f t="shared" si="42"/>
        <v/>
      </c>
      <c r="U141" s="70"/>
      <c r="V141" s="404"/>
      <c r="W141" s="70"/>
      <c r="X141" s="404"/>
      <c r="Z141" s="403" t="str">
        <f t="shared" si="47"/>
        <v/>
      </c>
      <c r="AA141" s="130" t="str">
        <f t="shared" si="43"/>
        <v/>
      </c>
      <c r="AB141" s="403" t="str">
        <f t="shared" si="44"/>
        <v/>
      </c>
      <c r="AC141" s="130" t="str">
        <f t="shared" si="45"/>
        <v/>
      </c>
      <c r="AD141" s="461"/>
    </row>
    <row r="142" spans="1:30" x14ac:dyDescent="0.2">
      <c r="B142" s="500"/>
      <c r="C142" s="501"/>
      <c r="D142" s="501"/>
      <c r="E142" s="501"/>
      <c r="F142" s="501"/>
      <c r="G142" s="501"/>
      <c r="H142" s="501"/>
      <c r="I142" s="501"/>
      <c r="J142" s="501"/>
      <c r="K142" s="502"/>
      <c r="L142" s="429" t="s">
        <v>120</v>
      </c>
      <c r="M142" s="257" t="str">
        <f>IF(LEN($C$5)&lt;=1,
    "",
    IF(
        OR($C$5="Overige (zorg-)instellingen",$C$5="Onderneming"),
        IF(Basisgegevens!$C$5="Ja",
            IFERROR(
                INDEX(Hulpsheets!$AO$3:$AR$18,
                    MATCH($C$9,Hulpsheets!$AN$3:$AN$18,0),
                    MATCH($C$6,Hulpsheets!$AO$3:$AR$3,0)
                ),
                ""
            ),
            IFERROR(
                INDEX(Hulpsheets!$AH$3:$AK$18,
                    MATCH($C$9,Hulpsheets!$AG$3:$AG$18,0),
                    MATCH($C$6,Hulpsheets!$AH$3:$AK$3,0)
                ),
                ""
            )
        ),
        IF($L142="Niet-economische activiteit",
            100%,
            IF(Basisgegevens!$C$5="Ja",
                IFERROR(
                    INDEX(Hulpsheets!$AO$3:$AR$18,
                        MATCH($C$9,Hulpsheets!$AN$3:$AN$18,0),
                        MATCH($C$6,Hulpsheets!$AO$3:$AR$3,0)
                    ),
                    ""
                ),
                IFERROR(
                    INDEX(Hulpsheets!$AH$3:$AK$18,
                        MATCH($C$9,Hulpsheets!$AG$3:$AG$18,0),
                        MATCH($C$6,Hulpsheets!$AH$3:$AK$3,0)
                    ),
                    ""
                )
            )
        )
    )
)</f>
        <v/>
      </c>
      <c r="N142" s="399"/>
      <c r="O142" s="395" t="str">
        <f t="shared" si="40"/>
        <v/>
      </c>
      <c r="P142" s="86" t="str">
        <f t="shared" si="41"/>
        <v/>
      </c>
      <c r="R142" s="404"/>
      <c r="S142" s="403" t="str">
        <f t="shared" si="46"/>
        <v/>
      </c>
      <c r="T142" s="130" t="str">
        <f t="shared" si="42"/>
        <v/>
      </c>
      <c r="U142" s="70"/>
      <c r="V142" s="404"/>
      <c r="W142" s="70"/>
      <c r="X142" s="404"/>
      <c r="Z142" s="403" t="str">
        <f t="shared" si="47"/>
        <v/>
      </c>
      <c r="AA142" s="130" t="str">
        <f t="shared" si="43"/>
        <v/>
      </c>
      <c r="AB142" s="403" t="str">
        <f t="shared" si="44"/>
        <v/>
      </c>
      <c r="AC142" s="130" t="str">
        <f t="shared" si="45"/>
        <v/>
      </c>
      <c r="AD142" s="461"/>
    </row>
    <row r="143" spans="1:30" x14ac:dyDescent="0.2">
      <c r="B143" s="500"/>
      <c r="C143" s="501"/>
      <c r="D143" s="501"/>
      <c r="E143" s="501"/>
      <c r="F143" s="501"/>
      <c r="G143" s="501"/>
      <c r="H143" s="501"/>
      <c r="I143" s="501"/>
      <c r="J143" s="501"/>
      <c r="K143" s="502"/>
      <c r="L143" s="429" t="s">
        <v>120</v>
      </c>
      <c r="M143" s="257" t="str">
        <f>IF(LEN($C$5)&lt;=1,
    "",
    IF(
        OR($C$5="Overige (zorg-)instellingen",$C$5="Onderneming"),
        IF(Basisgegevens!$C$5="Ja",
            IFERROR(
                INDEX(Hulpsheets!$AO$3:$AR$18,
                    MATCH($C$9,Hulpsheets!$AN$3:$AN$18,0),
                    MATCH($C$6,Hulpsheets!$AO$3:$AR$3,0)
                ),
                ""
            ),
            IFERROR(
                INDEX(Hulpsheets!$AH$3:$AK$18,
                    MATCH($C$9,Hulpsheets!$AG$3:$AG$18,0),
                    MATCH($C$6,Hulpsheets!$AH$3:$AK$3,0)
                ),
                ""
            )
        ),
        IF($L143="Niet-economische activiteit",
            100%,
            IF(Basisgegevens!$C$5="Ja",
                IFERROR(
                    INDEX(Hulpsheets!$AO$3:$AR$18,
                        MATCH($C$9,Hulpsheets!$AN$3:$AN$18,0),
                        MATCH($C$6,Hulpsheets!$AO$3:$AR$3,0)
                    ),
                    ""
                ),
                IFERROR(
                    INDEX(Hulpsheets!$AH$3:$AK$18,
                        MATCH($C$9,Hulpsheets!$AG$3:$AG$18,0),
                        MATCH($C$6,Hulpsheets!$AH$3:$AK$3,0)
                    ),
                    ""
                )
            )
        )
    )
)</f>
        <v/>
      </c>
      <c r="N143" s="399"/>
      <c r="O143" s="395" t="str">
        <f t="shared" si="40"/>
        <v/>
      </c>
      <c r="P143" s="86" t="str">
        <f t="shared" si="41"/>
        <v/>
      </c>
      <c r="R143" s="404"/>
      <c r="S143" s="403" t="str">
        <f t="shared" si="46"/>
        <v/>
      </c>
      <c r="T143" s="130" t="str">
        <f t="shared" si="42"/>
        <v/>
      </c>
      <c r="U143" s="70"/>
      <c r="V143" s="404"/>
      <c r="W143" s="70"/>
      <c r="X143" s="404"/>
      <c r="Z143" s="403" t="str">
        <f t="shared" si="47"/>
        <v/>
      </c>
      <c r="AA143" s="130" t="str">
        <f t="shared" si="43"/>
        <v/>
      </c>
      <c r="AB143" s="403" t="str">
        <f t="shared" si="44"/>
        <v/>
      </c>
      <c r="AC143" s="130" t="str">
        <f t="shared" si="45"/>
        <v/>
      </c>
      <c r="AD143" s="461"/>
    </row>
    <row r="144" spans="1:30" x14ac:dyDescent="0.2">
      <c r="B144" s="500"/>
      <c r="C144" s="501"/>
      <c r="D144" s="501"/>
      <c r="E144" s="501"/>
      <c r="F144" s="501"/>
      <c r="G144" s="501"/>
      <c r="H144" s="501"/>
      <c r="I144" s="501"/>
      <c r="J144" s="501"/>
      <c r="K144" s="502"/>
      <c r="L144" s="429" t="s">
        <v>120</v>
      </c>
      <c r="M144" s="257" t="str">
        <f>IF(LEN($C$5)&lt;=1,
    "",
    IF(
        OR($C$5="Overige (zorg-)instellingen",$C$5="Onderneming"),
        IF(Basisgegevens!$C$5="Ja",
            IFERROR(
                INDEX(Hulpsheets!$AO$3:$AR$18,
                    MATCH($C$9,Hulpsheets!$AN$3:$AN$18,0),
                    MATCH($C$6,Hulpsheets!$AO$3:$AR$3,0)
                ),
                ""
            ),
            IFERROR(
                INDEX(Hulpsheets!$AH$3:$AK$18,
                    MATCH($C$9,Hulpsheets!$AG$3:$AG$18,0),
                    MATCH($C$6,Hulpsheets!$AH$3:$AK$3,0)
                ),
                ""
            )
        ),
        IF($L144="Niet-economische activiteit",
            100%,
            IF(Basisgegevens!$C$5="Ja",
                IFERROR(
                    INDEX(Hulpsheets!$AO$3:$AR$18,
                        MATCH($C$9,Hulpsheets!$AN$3:$AN$18,0),
                        MATCH($C$6,Hulpsheets!$AO$3:$AR$3,0)
                    ),
                    ""
                ),
                IFERROR(
                    INDEX(Hulpsheets!$AH$3:$AK$18,
                        MATCH($C$9,Hulpsheets!$AG$3:$AG$18,0),
                        MATCH($C$6,Hulpsheets!$AH$3:$AK$3,0)
                    ),
                    ""
                )
            )
        )
    )
)</f>
        <v/>
      </c>
      <c r="N144" s="399"/>
      <c r="O144" s="395" t="str">
        <f t="shared" si="40"/>
        <v/>
      </c>
      <c r="P144" s="86" t="str">
        <f t="shared" si="41"/>
        <v/>
      </c>
      <c r="R144" s="404"/>
      <c r="S144" s="403" t="str">
        <f t="shared" si="46"/>
        <v/>
      </c>
      <c r="T144" s="130" t="str">
        <f t="shared" si="42"/>
        <v/>
      </c>
      <c r="U144" s="70"/>
      <c r="V144" s="404"/>
      <c r="W144" s="70"/>
      <c r="X144" s="404"/>
      <c r="Z144" s="403" t="str">
        <f t="shared" si="47"/>
        <v/>
      </c>
      <c r="AA144" s="130" t="str">
        <f t="shared" si="43"/>
        <v/>
      </c>
      <c r="AB144" s="403" t="str">
        <f t="shared" si="44"/>
        <v/>
      </c>
      <c r="AC144" s="130" t="str">
        <f t="shared" si="45"/>
        <v/>
      </c>
      <c r="AD144" s="461"/>
    </row>
    <row r="145" spans="2:30" x14ac:dyDescent="0.2">
      <c r="B145" s="500"/>
      <c r="C145" s="501"/>
      <c r="D145" s="501"/>
      <c r="E145" s="501"/>
      <c r="F145" s="501"/>
      <c r="G145" s="501"/>
      <c r="H145" s="501"/>
      <c r="I145" s="501"/>
      <c r="J145" s="501"/>
      <c r="K145" s="502"/>
      <c r="L145" s="429" t="s">
        <v>120</v>
      </c>
      <c r="M145" s="257" t="str">
        <f>IF(LEN($C$5)&lt;=1,
    "",
    IF(
        OR($C$5="Overige (zorg-)instellingen",$C$5="Onderneming"),
        IF(Basisgegevens!$C$5="Ja",
            IFERROR(
                INDEX(Hulpsheets!$AO$3:$AR$18,
                    MATCH($C$9,Hulpsheets!$AN$3:$AN$18,0),
                    MATCH($C$6,Hulpsheets!$AO$3:$AR$3,0)
                ),
                ""
            ),
            IFERROR(
                INDEX(Hulpsheets!$AH$3:$AK$18,
                    MATCH($C$9,Hulpsheets!$AG$3:$AG$18,0),
                    MATCH($C$6,Hulpsheets!$AH$3:$AK$3,0)
                ),
                ""
            )
        ),
        IF($L145="Niet-economische activiteit",
            100%,
            IF(Basisgegevens!$C$5="Ja",
                IFERROR(
                    INDEX(Hulpsheets!$AO$3:$AR$18,
                        MATCH($C$9,Hulpsheets!$AN$3:$AN$18,0),
                        MATCH($C$6,Hulpsheets!$AO$3:$AR$3,0)
                    ),
                    ""
                ),
                IFERROR(
                    INDEX(Hulpsheets!$AH$3:$AK$18,
                        MATCH($C$9,Hulpsheets!$AG$3:$AG$18,0),
                        MATCH($C$6,Hulpsheets!$AH$3:$AK$3,0)
                    ),
                    ""
                )
            )
        )
    )
)</f>
        <v/>
      </c>
      <c r="N145" s="399"/>
      <c r="O145" s="395" t="str">
        <f t="shared" si="40"/>
        <v/>
      </c>
      <c r="P145" s="86" t="str">
        <f t="shared" si="41"/>
        <v/>
      </c>
      <c r="R145" s="404"/>
      <c r="S145" s="403" t="str">
        <f t="shared" si="46"/>
        <v/>
      </c>
      <c r="T145" s="130" t="str">
        <f t="shared" si="42"/>
        <v/>
      </c>
      <c r="U145" s="70"/>
      <c r="V145" s="404"/>
      <c r="W145" s="70"/>
      <c r="X145" s="404"/>
      <c r="Z145" s="403" t="str">
        <f t="shared" si="47"/>
        <v/>
      </c>
      <c r="AA145" s="130" t="str">
        <f t="shared" si="43"/>
        <v/>
      </c>
      <c r="AB145" s="403" t="str">
        <f t="shared" si="44"/>
        <v/>
      </c>
      <c r="AC145" s="130" t="str">
        <f t="shared" si="45"/>
        <v/>
      </c>
      <c r="AD145" s="461"/>
    </row>
    <row r="146" spans="2:30" x14ac:dyDescent="0.2">
      <c r="B146" s="500"/>
      <c r="C146" s="501"/>
      <c r="D146" s="501"/>
      <c r="E146" s="501"/>
      <c r="F146" s="501"/>
      <c r="G146" s="501"/>
      <c r="H146" s="501"/>
      <c r="I146" s="501"/>
      <c r="J146" s="501"/>
      <c r="K146" s="502"/>
      <c r="L146" s="429" t="s">
        <v>120</v>
      </c>
      <c r="M146" s="257" t="str">
        <f>IF(LEN($C$5)&lt;=1,
    "",
    IF(
        OR($C$5="Overige (zorg-)instellingen",$C$5="Onderneming"),
        IF(Basisgegevens!$C$5="Ja",
            IFERROR(
                INDEX(Hulpsheets!$AO$3:$AR$18,
                    MATCH($C$9,Hulpsheets!$AN$3:$AN$18,0),
                    MATCH($C$6,Hulpsheets!$AO$3:$AR$3,0)
                ),
                ""
            ),
            IFERROR(
                INDEX(Hulpsheets!$AH$3:$AK$18,
                    MATCH($C$9,Hulpsheets!$AG$3:$AG$18,0),
                    MATCH($C$6,Hulpsheets!$AH$3:$AK$3,0)
                ),
                ""
            )
        ),
        IF($L146="Niet-economische activiteit",
            100%,
            IF(Basisgegevens!$C$5="Ja",
                IFERROR(
                    INDEX(Hulpsheets!$AO$3:$AR$18,
                        MATCH($C$9,Hulpsheets!$AN$3:$AN$18,0),
                        MATCH($C$6,Hulpsheets!$AO$3:$AR$3,0)
                    ),
                    ""
                ),
                IFERROR(
                    INDEX(Hulpsheets!$AH$3:$AK$18,
                        MATCH($C$9,Hulpsheets!$AG$3:$AG$18,0),
                        MATCH($C$6,Hulpsheets!$AH$3:$AK$3,0)
                    ),
                    ""
                )
            )
        )
    )
)</f>
        <v/>
      </c>
      <c r="N146" s="399"/>
      <c r="O146" s="395" t="str">
        <f t="shared" si="40"/>
        <v/>
      </c>
      <c r="P146" s="86" t="str">
        <f t="shared" si="41"/>
        <v/>
      </c>
      <c r="R146" s="404"/>
      <c r="S146" s="403" t="str">
        <f t="shared" si="46"/>
        <v/>
      </c>
      <c r="T146" s="130" t="str">
        <f t="shared" si="42"/>
        <v/>
      </c>
      <c r="U146" s="70"/>
      <c r="V146" s="404"/>
      <c r="W146" s="70"/>
      <c r="X146" s="404"/>
      <c r="Z146" s="403" t="str">
        <f t="shared" si="47"/>
        <v/>
      </c>
      <c r="AA146" s="130" t="str">
        <f t="shared" si="43"/>
        <v/>
      </c>
      <c r="AB146" s="403" t="str">
        <f t="shared" si="44"/>
        <v/>
      </c>
      <c r="AC146" s="130" t="str">
        <f t="shared" si="45"/>
        <v/>
      </c>
      <c r="AD146" s="461"/>
    </row>
    <row r="147" spans="2:30" ht="13.5" thickBot="1" x14ac:dyDescent="0.25">
      <c r="B147" s="500"/>
      <c r="C147" s="501"/>
      <c r="D147" s="501"/>
      <c r="E147" s="501"/>
      <c r="F147" s="501"/>
      <c r="G147" s="501"/>
      <c r="H147" s="501"/>
      <c r="I147" s="501"/>
      <c r="J147" s="501"/>
      <c r="K147" s="502"/>
      <c r="L147" s="429" t="s">
        <v>120</v>
      </c>
      <c r="M147" s="257" t="str">
        <f>IF(LEN($C$5)&lt;=1,
    "",
    IF(
        OR($C$5="Overige (zorg-)instellingen",$C$5="Onderneming"),
        IF(Basisgegevens!$C$5="Ja",
            IFERROR(
                INDEX(Hulpsheets!$AO$3:$AR$18,
                    MATCH($C$9,Hulpsheets!$AN$3:$AN$18,0),
                    MATCH($C$6,Hulpsheets!$AO$3:$AR$3,0)
                ),
                ""
            ),
            IFERROR(
                INDEX(Hulpsheets!$AH$3:$AK$18,
                    MATCH($C$9,Hulpsheets!$AG$3:$AG$18,0),
                    MATCH($C$6,Hulpsheets!$AH$3:$AK$3,0)
                ),
                ""
            )
        ),
        IF($L147="Niet-economische activiteit",
            100%,
            IF(Basisgegevens!$C$5="Ja",
                IFERROR(
                    INDEX(Hulpsheets!$AO$3:$AR$18,
                        MATCH($C$9,Hulpsheets!$AN$3:$AN$18,0),
                        MATCH($C$6,Hulpsheets!$AO$3:$AR$3,0)
                    ),
                    ""
                ),
                IFERROR(
                    INDEX(Hulpsheets!$AH$3:$AK$18,
                        MATCH($C$9,Hulpsheets!$AG$3:$AG$18,0),
                        MATCH($C$6,Hulpsheets!$AH$3:$AK$3,0)
                    ),
                    ""
                )
            )
        )
    )
)</f>
        <v/>
      </c>
      <c r="N147" s="399"/>
      <c r="O147" s="395" t="str">
        <f t="shared" si="40"/>
        <v/>
      </c>
      <c r="P147" s="86" t="str">
        <f t="shared" si="41"/>
        <v/>
      </c>
      <c r="R147" s="404"/>
      <c r="S147" s="403" t="str">
        <f t="shared" si="46"/>
        <v/>
      </c>
      <c r="T147" s="130" t="str">
        <f t="shared" si="42"/>
        <v/>
      </c>
      <c r="U147" s="70"/>
      <c r="V147" s="404"/>
      <c r="W147" s="70"/>
      <c r="X147" s="404"/>
      <c r="Z147" s="403" t="str">
        <f t="shared" si="47"/>
        <v/>
      </c>
      <c r="AA147" s="130" t="str">
        <f t="shared" si="43"/>
        <v/>
      </c>
      <c r="AB147" s="403" t="str">
        <f t="shared" si="44"/>
        <v/>
      </c>
      <c r="AC147" s="130" t="str">
        <f t="shared" si="45"/>
        <v/>
      </c>
      <c r="AD147" s="461"/>
    </row>
    <row r="148" spans="2:30" ht="13.5" hidden="1" outlineLevel="1" thickBot="1" x14ac:dyDescent="0.25">
      <c r="B148" s="500"/>
      <c r="C148" s="501"/>
      <c r="D148" s="501"/>
      <c r="E148" s="501"/>
      <c r="F148" s="501"/>
      <c r="G148" s="501"/>
      <c r="H148" s="501"/>
      <c r="I148" s="501"/>
      <c r="J148" s="501"/>
      <c r="K148" s="502"/>
      <c r="L148" s="429" t="s">
        <v>120</v>
      </c>
      <c r="M148" s="257" t="str">
        <f>IF(LEN($C$5)&lt;=1,
    "",
    IF(
        OR($C$5="Overige (zorg-)instellingen",$C$5="Onderneming"),
        IF(Basisgegevens!$C$5="Ja",
            IFERROR(
                INDEX(Hulpsheets!$AO$3:$AR$18,
                    MATCH($C$9,Hulpsheets!$AN$3:$AN$18,0),
                    MATCH($C$6,Hulpsheets!$AO$3:$AR$3,0)
                ),
                ""
            ),
            IFERROR(
                INDEX(Hulpsheets!$AH$3:$AK$18,
                    MATCH($C$9,Hulpsheets!$AG$3:$AG$18,0),
                    MATCH($C$6,Hulpsheets!$AH$3:$AK$3,0)
                ),
                ""
            )
        ),
        IF($L148="Niet-economische activiteit",
            100%,
            IF(Basisgegevens!$C$5="Ja",
                IFERROR(
                    INDEX(Hulpsheets!$AO$3:$AR$18,
                        MATCH($C$9,Hulpsheets!$AN$3:$AN$18,0),
                        MATCH($C$6,Hulpsheets!$AO$3:$AR$3,0)
                    ),
                    ""
                ),
                IFERROR(
                    INDEX(Hulpsheets!$AH$3:$AK$18,
                        MATCH($C$9,Hulpsheets!$AG$3:$AG$18,0),
                        MATCH($C$6,Hulpsheets!$AH$3:$AK$3,0)
                    ),
                    ""
                )
            )
        )
    )
)</f>
        <v/>
      </c>
      <c r="N148" s="399"/>
      <c r="O148" s="77" t="str">
        <f t="shared" si="40"/>
        <v/>
      </c>
      <c r="P148" s="86" t="str">
        <f t="shared" si="41"/>
        <v/>
      </c>
      <c r="R148" s="404"/>
      <c r="S148" s="403" t="str">
        <f t="shared" si="46"/>
        <v/>
      </c>
      <c r="T148" s="130" t="str">
        <f t="shared" si="42"/>
        <v/>
      </c>
      <c r="U148" s="70"/>
      <c r="V148" s="404"/>
      <c r="W148" s="70"/>
      <c r="X148" s="404"/>
      <c r="Z148" s="403" t="str">
        <f t="shared" si="47"/>
        <v/>
      </c>
      <c r="AA148" s="130" t="str">
        <f t="shared" si="43"/>
        <v/>
      </c>
      <c r="AB148" s="403" t="str">
        <f t="shared" si="44"/>
        <v/>
      </c>
      <c r="AC148" s="130" t="str">
        <f t="shared" si="45"/>
        <v/>
      </c>
      <c r="AD148" s="461"/>
    </row>
    <row r="149" spans="2:30" ht="13.5" hidden="1" outlineLevel="1" thickBot="1" x14ac:dyDescent="0.25">
      <c r="B149" s="500"/>
      <c r="C149" s="501"/>
      <c r="D149" s="501"/>
      <c r="E149" s="501"/>
      <c r="F149" s="501"/>
      <c r="G149" s="501"/>
      <c r="H149" s="501"/>
      <c r="I149" s="501"/>
      <c r="J149" s="501"/>
      <c r="K149" s="502"/>
      <c r="L149" s="429" t="s">
        <v>120</v>
      </c>
      <c r="M149" s="257" t="str">
        <f>IF(LEN($C$5)&lt;=1,
    "",
    IF(
        OR($C$5="Overige (zorg-)instellingen",$C$5="Onderneming"),
        IF(Basisgegevens!$C$5="Ja",
            IFERROR(
                INDEX(Hulpsheets!$AO$3:$AR$18,
                    MATCH($C$9,Hulpsheets!$AN$3:$AN$18,0),
                    MATCH($C$6,Hulpsheets!$AO$3:$AR$3,0)
                ),
                ""
            ),
            IFERROR(
                INDEX(Hulpsheets!$AH$3:$AK$18,
                    MATCH($C$9,Hulpsheets!$AG$3:$AG$18,0),
                    MATCH($C$6,Hulpsheets!$AH$3:$AK$3,0)
                ),
                ""
            )
        ),
        IF($L149="Niet-economische activiteit",
            100%,
            IF(Basisgegevens!$C$5="Ja",
                IFERROR(
                    INDEX(Hulpsheets!$AO$3:$AR$18,
                        MATCH($C$9,Hulpsheets!$AN$3:$AN$18,0),
                        MATCH($C$6,Hulpsheets!$AO$3:$AR$3,0)
                    ),
                    ""
                ),
                IFERROR(
                    INDEX(Hulpsheets!$AH$3:$AK$18,
                        MATCH($C$9,Hulpsheets!$AG$3:$AG$18,0),
                        MATCH($C$6,Hulpsheets!$AH$3:$AK$3,0)
                    ),
                    ""
                )
            )
        )
    )
)</f>
        <v/>
      </c>
      <c r="N149" s="399"/>
      <c r="O149" s="77" t="str">
        <f t="shared" si="40"/>
        <v/>
      </c>
      <c r="P149" s="86" t="str">
        <f t="shared" si="41"/>
        <v/>
      </c>
      <c r="R149" s="404"/>
      <c r="S149" s="403" t="str">
        <f t="shared" si="46"/>
        <v/>
      </c>
      <c r="T149" s="130" t="str">
        <f t="shared" si="42"/>
        <v/>
      </c>
      <c r="U149" s="70"/>
      <c r="V149" s="404"/>
      <c r="W149" s="70"/>
      <c r="X149" s="404"/>
      <c r="Z149" s="403" t="str">
        <f t="shared" si="47"/>
        <v/>
      </c>
      <c r="AA149" s="130" t="str">
        <f t="shared" si="43"/>
        <v/>
      </c>
      <c r="AB149" s="403" t="str">
        <f t="shared" si="44"/>
        <v/>
      </c>
      <c r="AC149" s="130" t="str">
        <f t="shared" si="45"/>
        <v/>
      </c>
      <c r="AD149" s="461"/>
    </row>
    <row r="150" spans="2:30" ht="13.5" hidden="1" outlineLevel="1" thickBot="1" x14ac:dyDescent="0.25">
      <c r="B150" s="500"/>
      <c r="C150" s="501"/>
      <c r="D150" s="501"/>
      <c r="E150" s="501"/>
      <c r="F150" s="501"/>
      <c r="G150" s="501"/>
      <c r="H150" s="501"/>
      <c r="I150" s="501"/>
      <c r="J150" s="501"/>
      <c r="K150" s="502"/>
      <c r="L150" s="429" t="s">
        <v>120</v>
      </c>
      <c r="M150" s="257" t="str">
        <f>IF(LEN($C$5)&lt;=1,
    "",
    IF(
        OR($C$5="Overige (zorg-)instellingen",$C$5="Onderneming"),
        IF(Basisgegevens!$C$5="Ja",
            IFERROR(
                INDEX(Hulpsheets!$AO$3:$AR$18,
                    MATCH($C$9,Hulpsheets!$AN$3:$AN$18,0),
                    MATCH($C$6,Hulpsheets!$AO$3:$AR$3,0)
                ),
                ""
            ),
            IFERROR(
                INDEX(Hulpsheets!$AH$3:$AK$18,
                    MATCH($C$9,Hulpsheets!$AG$3:$AG$18,0),
                    MATCH($C$6,Hulpsheets!$AH$3:$AK$3,0)
                ),
                ""
            )
        ),
        IF($L150="Niet-economische activiteit",
            100%,
            IF(Basisgegevens!$C$5="Ja",
                IFERROR(
                    INDEX(Hulpsheets!$AO$3:$AR$18,
                        MATCH($C$9,Hulpsheets!$AN$3:$AN$18,0),
                        MATCH($C$6,Hulpsheets!$AO$3:$AR$3,0)
                    ),
                    ""
                ),
                IFERROR(
                    INDEX(Hulpsheets!$AH$3:$AK$18,
                        MATCH($C$9,Hulpsheets!$AG$3:$AG$18,0),
                        MATCH($C$6,Hulpsheets!$AH$3:$AK$3,0)
                    ),
                    ""
                )
            )
        )
    )
)</f>
        <v/>
      </c>
      <c r="N150" s="399"/>
      <c r="O150" s="77" t="str">
        <f t="shared" si="40"/>
        <v/>
      </c>
      <c r="P150" s="86" t="str">
        <f t="shared" si="41"/>
        <v/>
      </c>
      <c r="R150" s="404"/>
      <c r="S150" s="403" t="str">
        <f t="shared" si="46"/>
        <v/>
      </c>
      <c r="T150" s="130" t="str">
        <f t="shared" si="42"/>
        <v/>
      </c>
      <c r="U150" s="70"/>
      <c r="V150" s="404"/>
      <c r="W150" s="70"/>
      <c r="X150" s="404"/>
      <c r="Z150" s="403" t="str">
        <f t="shared" si="47"/>
        <v/>
      </c>
      <c r="AA150" s="130" t="str">
        <f t="shared" si="43"/>
        <v/>
      </c>
      <c r="AB150" s="403" t="str">
        <f t="shared" si="44"/>
        <v/>
      </c>
      <c r="AC150" s="130" t="str">
        <f t="shared" si="45"/>
        <v/>
      </c>
      <c r="AD150" s="461"/>
    </row>
    <row r="151" spans="2:30" ht="13.5" hidden="1" outlineLevel="1" thickBot="1" x14ac:dyDescent="0.25">
      <c r="B151" s="500"/>
      <c r="C151" s="501"/>
      <c r="D151" s="501"/>
      <c r="E151" s="501"/>
      <c r="F151" s="501"/>
      <c r="G151" s="501"/>
      <c r="H151" s="501"/>
      <c r="I151" s="501"/>
      <c r="J151" s="501"/>
      <c r="K151" s="502"/>
      <c r="L151" s="429" t="s">
        <v>120</v>
      </c>
      <c r="M151" s="257" t="str">
        <f>IF(LEN($C$5)&lt;=1,
    "",
    IF(
        OR($C$5="Overige (zorg-)instellingen",$C$5="Onderneming"),
        IF(Basisgegevens!$C$5="Ja",
            IFERROR(
                INDEX(Hulpsheets!$AO$3:$AR$18,
                    MATCH($C$9,Hulpsheets!$AN$3:$AN$18,0),
                    MATCH($C$6,Hulpsheets!$AO$3:$AR$3,0)
                ),
                ""
            ),
            IFERROR(
                INDEX(Hulpsheets!$AH$3:$AK$18,
                    MATCH($C$9,Hulpsheets!$AG$3:$AG$18,0),
                    MATCH($C$6,Hulpsheets!$AH$3:$AK$3,0)
                ),
                ""
            )
        ),
        IF($L151="Niet-economische activiteit",
            100%,
            IF(Basisgegevens!$C$5="Ja",
                IFERROR(
                    INDEX(Hulpsheets!$AO$3:$AR$18,
                        MATCH($C$9,Hulpsheets!$AN$3:$AN$18,0),
                        MATCH($C$6,Hulpsheets!$AO$3:$AR$3,0)
                    ),
                    ""
                ),
                IFERROR(
                    INDEX(Hulpsheets!$AH$3:$AK$18,
                        MATCH($C$9,Hulpsheets!$AG$3:$AG$18,0),
                        MATCH($C$6,Hulpsheets!$AH$3:$AK$3,0)
                    ),
                    ""
                )
            )
        )
    )
)</f>
        <v/>
      </c>
      <c r="N151" s="399"/>
      <c r="O151" s="77" t="str">
        <f t="shared" si="40"/>
        <v/>
      </c>
      <c r="P151" s="86" t="str">
        <f t="shared" si="41"/>
        <v/>
      </c>
      <c r="R151" s="404"/>
      <c r="S151" s="403" t="str">
        <f t="shared" si="46"/>
        <v/>
      </c>
      <c r="T151" s="130" t="str">
        <f t="shared" si="42"/>
        <v/>
      </c>
      <c r="U151" s="70"/>
      <c r="V151" s="404"/>
      <c r="W151" s="70"/>
      <c r="X151" s="404"/>
      <c r="Z151" s="403" t="str">
        <f t="shared" si="47"/>
        <v/>
      </c>
      <c r="AA151" s="130" t="str">
        <f t="shared" si="43"/>
        <v/>
      </c>
      <c r="AB151" s="403" t="str">
        <f t="shared" si="44"/>
        <v/>
      </c>
      <c r="AC151" s="130" t="str">
        <f t="shared" si="45"/>
        <v/>
      </c>
      <c r="AD151" s="461"/>
    </row>
    <row r="152" spans="2:30" ht="13.5" hidden="1" outlineLevel="1" thickBot="1" x14ac:dyDescent="0.25">
      <c r="B152" s="500"/>
      <c r="C152" s="501"/>
      <c r="D152" s="501"/>
      <c r="E152" s="501"/>
      <c r="F152" s="501"/>
      <c r="G152" s="501"/>
      <c r="H152" s="501"/>
      <c r="I152" s="501"/>
      <c r="J152" s="501"/>
      <c r="K152" s="502"/>
      <c r="L152" s="429" t="s">
        <v>120</v>
      </c>
      <c r="M152" s="257" t="str">
        <f>IF(LEN($C$5)&lt;=1,
    "",
    IF(
        OR($C$5="Overige (zorg-)instellingen",$C$5="Onderneming"),
        IF(Basisgegevens!$C$5="Ja",
            IFERROR(
                INDEX(Hulpsheets!$AO$3:$AR$18,
                    MATCH($C$9,Hulpsheets!$AN$3:$AN$18,0),
                    MATCH($C$6,Hulpsheets!$AO$3:$AR$3,0)
                ),
                ""
            ),
            IFERROR(
                INDEX(Hulpsheets!$AH$3:$AK$18,
                    MATCH($C$9,Hulpsheets!$AG$3:$AG$18,0),
                    MATCH($C$6,Hulpsheets!$AH$3:$AK$3,0)
                ),
                ""
            )
        ),
        IF($L152="Niet-economische activiteit",
            100%,
            IF(Basisgegevens!$C$5="Ja",
                IFERROR(
                    INDEX(Hulpsheets!$AO$3:$AR$18,
                        MATCH($C$9,Hulpsheets!$AN$3:$AN$18,0),
                        MATCH($C$6,Hulpsheets!$AO$3:$AR$3,0)
                    ),
                    ""
                ),
                IFERROR(
                    INDEX(Hulpsheets!$AH$3:$AK$18,
                        MATCH($C$9,Hulpsheets!$AG$3:$AG$18,0),
                        MATCH($C$6,Hulpsheets!$AH$3:$AK$3,0)
                    ),
                    ""
                )
            )
        )
    )
)</f>
        <v/>
      </c>
      <c r="N152" s="399"/>
      <c r="O152" s="77" t="str">
        <f t="shared" si="40"/>
        <v/>
      </c>
      <c r="P152" s="86" t="str">
        <f t="shared" si="41"/>
        <v/>
      </c>
      <c r="R152" s="404"/>
      <c r="S152" s="403" t="str">
        <f t="shared" si="46"/>
        <v/>
      </c>
      <c r="T152" s="130" t="str">
        <f t="shared" si="42"/>
        <v/>
      </c>
      <c r="U152" s="70"/>
      <c r="V152" s="404"/>
      <c r="W152" s="70"/>
      <c r="X152" s="404"/>
      <c r="Z152" s="403" t="str">
        <f t="shared" si="47"/>
        <v/>
      </c>
      <c r="AA152" s="130" t="str">
        <f t="shared" si="43"/>
        <v/>
      </c>
      <c r="AB152" s="403" t="str">
        <f t="shared" si="44"/>
        <v/>
      </c>
      <c r="AC152" s="130" t="str">
        <f t="shared" si="45"/>
        <v/>
      </c>
      <c r="AD152" s="461"/>
    </row>
    <row r="153" spans="2:30" ht="13.5" hidden="1" outlineLevel="1" thickBot="1" x14ac:dyDescent="0.25">
      <c r="B153" s="500"/>
      <c r="C153" s="501"/>
      <c r="D153" s="501"/>
      <c r="E153" s="501"/>
      <c r="F153" s="501"/>
      <c r="G153" s="501"/>
      <c r="H153" s="501"/>
      <c r="I153" s="501"/>
      <c r="J153" s="501"/>
      <c r="K153" s="502"/>
      <c r="L153" s="429" t="s">
        <v>120</v>
      </c>
      <c r="M153" s="257" t="str">
        <f>IF(LEN($C$5)&lt;=1,
    "",
    IF(
        OR($C$5="Overige (zorg-)instellingen",$C$5="Onderneming"),
        IF(Basisgegevens!$C$5="Ja",
            IFERROR(
                INDEX(Hulpsheets!$AO$3:$AR$18,
                    MATCH($C$9,Hulpsheets!$AN$3:$AN$18,0),
                    MATCH($C$6,Hulpsheets!$AO$3:$AR$3,0)
                ),
                ""
            ),
            IFERROR(
                INDEX(Hulpsheets!$AH$3:$AK$18,
                    MATCH($C$9,Hulpsheets!$AG$3:$AG$18,0),
                    MATCH($C$6,Hulpsheets!$AH$3:$AK$3,0)
                ),
                ""
            )
        ),
        IF($L153="Niet-economische activiteit",
            100%,
            IF(Basisgegevens!$C$5="Ja",
                IFERROR(
                    INDEX(Hulpsheets!$AO$3:$AR$18,
                        MATCH($C$9,Hulpsheets!$AN$3:$AN$18,0),
                        MATCH($C$6,Hulpsheets!$AO$3:$AR$3,0)
                    ),
                    ""
                ),
                IFERROR(
                    INDEX(Hulpsheets!$AH$3:$AK$18,
                        MATCH($C$9,Hulpsheets!$AG$3:$AG$18,0),
                        MATCH($C$6,Hulpsheets!$AH$3:$AK$3,0)
                    ),
                    ""
                )
            )
        )
    )
)</f>
        <v/>
      </c>
      <c r="N153" s="399"/>
      <c r="O153" s="77" t="str">
        <f t="shared" si="40"/>
        <v/>
      </c>
      <c r="P153" s="86" t="str">
        <f t="shared" si="41"/>
        <v/>
      </c>
      <c r="R153" s="404"/>
      <c r="S153" s="403" t="str">
        <f t="shared" si="46"/>
        <v/>
      </c>
      <c r="T153" s="130" t="str">
        <f t="shared" si="42"/>
        <v/>
      </c>
      <c r="U153" s="70"/>
      <c r="V153" s="404"/>
      <c r="W153" s="70"/>
      <c r="X153" s="404"/>
      <c r="Z153" s="403" t="str">
        <f t="shared" si="47"/>
        <v/>
      </c>
      <c r="AA153" s="130" t="str">
        <f t="shared" si="43"/>
        <v/>
      </c>
      <c r="AB153" s="403" t="str">
        <f t="shared" si="44"/>
        <v/>
      </c>
      <c r="AC153" s="130" t="str">
        <f t="shared" si="45"/>
        <v/>
      </c>
      <c r="AD153" s="461"/>
    </row>
    <row r="154" spans="2:30" ht="13.5" hidden="1" outlineLevel="1" thickBot="1" x14ac:dyDescent="0.25">
      <c r="B154" s="500"/>
      <c r="C154" s="501"/>
      <c r="D154" s="501"/>
      <c r="E154" s="501"/>
      <c r="F154" s="501"/>
      <c r="G154" s="501"/>
      <c r="H154" s="501"/>
      <c r="I154" s="501"/>
      <c r="J154" s="501"/>
      <c r="K154" s="502"/>
      <c r="L154" s="429" t="s">
        <v>120</v>
      </c>
      <c r="M154" s="257" t="str">
        <f>IF(LEN($C$5)&lt;=1,
    "",
    IF(
        OR($C$5="Overige (zorg-)instellingen",$C$5="Onderneming"),
        IF(Basisgegevens!$C$5="Ja",
            IFERROR(
                INDEX(Hulpsheets!$AO$3:$AR$18,
                    MATCH($C$9,Hulpsheets!$AN$3:$AN$18,0),
                    MATCH($C$6,Hulpsheets!$AO$3:$AR$3,0)
                ),
                ""
            ),
            IFERROR(
                INDEX(Hulpsheets!$AH$3:$AK$18,
                    MATCH($C$9,Hulpsheets!$AG$3:$AG$18,0),
                    MATCH($C$6,Hulpsheets!$AH$3:$AK$3,0)
                ),
                ""
            )
        ),
        IF($L154="Niet-economische activiteit",
            100%,
            IF(Basisgegevens!$C$5="Ja",
                IFERROR(
                    INDEX(Hulpsheets!$AO$3:$AR$18,
                        MATCH($C$9,Hulpsheets!$AN$3:$AN$18,0),
                        MATCH($C$6,Hulpsheets!$AO$3:$AR$3,0)
                    ),
                    ""
                ),
                IFERROR(
                    INDEX(Hulpsheets!$AH$3:$AK$18,
                        MATCH($C$9,Hulpsheets!$AG$3:$AG$18,0),
                        MATCH($C$6,Hulpsheets!$AH$3:$AK$3,0)
                    ),
                    ""
                )
            )
        )
    )
)</f>
        <v/>
      </c>
      <c r="N154" s="399"/>
      <c r="O154" s="77" t="str">
        <f t="shared" si="40"/>
        <v/>
      </c>
      <c r="P154" s="86" t="str">
        <f t="shared" si="41"/>
        <v/>
      </c>
      <c r="R154" s="404"/>
      <c r="S154" s="403" t="str">
        <f t="shared" si="46"/>
        <v/>
      </c>
      <c r="T154" s="130" t="str">
        <f t="shared" si="42"/>
        <v/>
      </c>
      <c r="U154" s="70"/>
      <c r="V154" s="404"/>
      <c r="W154" s="70"/>
      <c r="X154" s="404"/>
      <c r="Z154" s="403" t="str">
        <f t="shared" si="47"/>
        <v/>
      </c>
      <c r="AA154" s="130" t="str">
        <f t="shared" si="43"/>
        <v/>
      </c>
      <c r="AB154" s="403" t="str">
        <f t="shared" si="44"/>
        <v/>
      </c>
      <c r="AC154" s="130" t="str">
        <f t="shared" si="45"/>
        <v/>
      </c>
      <c r="AD154" s="461"/>
    </row>
    <row r="155" spans="2:30" ht="13.5" hidden="1" outlineLevel="1" thickBot="1" x14ac:dyDescent="0.25">
      <c r="B155" s="500"/>
      <c r="C155" s="501"/>
      <c r="D155" s="501"/>
      <c r="E155" s="501"/>
      <c r="F155" s="501"/>
      <c r="G155" s="501"/>
      <c r="H155" s="501"/>
      <c r="I155" s="501"/>
      <c r="J155" s="501"/>
      <c r="K155" s="502"/>
      <c r="L155" s="429" t="s">
        <v>120</v>
      </c>
      <c r="M155" s="257" t="str">
        <f>IF(LEN($C$5)&lt;=1,
    "",
    IF(
        OR($C$5="Overige (zorg-)instellingen",$C$5="Onderneming"),
        IF(Basisgegevens!$C$5="Ja",
            IFERROR(
                INDEX(Hulpsheets!$AO$3:$AR$18,
                    MATCH($C$9,Hulpsheets!$AN$3:$AN$18,0),
                    MATCH($C$6,Hulpsheets!$AO$3:$AR$3,0)
                ),
                ""
            ),
            IFERROR(
                INDEX(Hulpsheets!$AH$3:$AK$18,
                    MATCH($C$9,Hulpsheets!$AG$3:$AG$18,0),
                    MATCH($C$6,Hulpsheets!$AH$3:$AK$3,0)
                ),
                ""
            )
        ),
        IF($L155="Niet-economische activiteit",
            100%,
            IF(Basisgegevens!$C$5="Ja",
                IFERROR(
                    INDEX(Hulpsheets!$AO$3:$AR$18,
                        MATCH($C$9,Hulpsheets!$AN$3:$AN$18,0),
                        MATCH($C$6,Hulpsheets!$AO$3:$AR$3,0)
                    ),
                    ""
                ),
                IFERROR(
                    INDEX(Hulpsheets!$AH$3:$AK$18,
                        MATCH($C$9,Hulpsheets!$AG$3:$AG$18,0),
                        MATCH($C$6,Hulpsheets!$AH$3:$AK$3,0)
                    ),
                    ""
                )
            )
        )
    )
)</f>
        <v/>
      </c>
      <c r="N155" s="399"/>
      <c r="O155" s="77" t="str">
        <f t="shared" si="40"/>
        <v/>
      </c>
      <c r="P155" s="86" t="str">
        <f t="shared" si="41"/>
        <v/>
      </c>
      <c r="R155" s="404"/>
      <c r="S155" s="403" t="str">
        <f t="shared" si="46"/>
        <v/>
      </c>
      <c r="T155" s="130" t="str">
        <f t="shared" si="42"/>
        <v/>
      </c>
      <c r="U155" s="70"/>
      <c r="V155" s="404"/>
      <c r="W155" s="70"/>
      <c r="X155" s="404"/>
      <c r="Z155" s="403" t="str">
        <f t="shared" si="47"/>
        <v/>
      </c>
      <c r="AA155" s="130" t="str">
        <f t="shared" si="43"/>
        <v/>
      </c>
      <c r="AB155" s="403" t="str">
        <f t="shared" si="44"/>
        <v/>
      </c>
      <c r="AC155" s="130" t="str">
        <f t="shared" si="45"/>
        <v/>
      </c>
      <c r="AD155" s="461"/>
    </row>
    <row r="156" spans="2:30" ht="13.5" hidden="1" outlineLevel="1" thickBot="1" x14ac:dyDescent="0.25">
      <c r="B156" s="500"/>
      <c r="C156" s="501"/>
      <c r="D156" s="501"/>
      <c r="E156" s="501"/>
      <c r="F156" s="501"/>
      <c r="G156" s="501"/>
      <c r="H156" s="501"/>
      <c r="I156" s="501"/>
      <c r="J156" s="501"/>
      <c r="K156" s="502"/>
      <c r="L156" s="429" t="s">
        <v>120</v>
      </c>
      <c r="M156" s="257" t="str">
        <f>IF(LEN($C$5)&lt;=1,
    "",
    IF(
        OR($C$5="Overige (zorg-)instellingen",$C$5="Onderneming"),
        IF(Basisgegevens!$C$5="Ja",
            IFERROR(
                INDEX(Hulpsheets!$AO$3:$AR$18,
                    MATCH($C$9,Hulpsheets!$AN$3:$AN$18,0),
                    MATCH($C$6,Hulpsheets!$AO$3:$AR$3,0)
                ),
                ""
            ),
            IFERROR(
                INDEX(Hulpsheets!$AH$3:$AK$18,
                    MATCH($C$9,Hulpsheets!$AG$3:$AG$18,0),
                    MATCH($C$6,Hulpsheets!$AH$3:$AK$3,0)
                ),
                ""
            )
        ),
        IF($L156="Niet-economische activiteit",
            100%,
            IF(Basisgegevens!$C$5="Ja",
                IFERROR(
                    INDEX(Hulpsheets!$AO$3:$AR$18,
                        MATCH($C$9,Hulpsheets!$AN$3:$AN$18,0),
                        MATCH($C$6,Hulpsheets!$AO$3:$AR$3,0)
                    ),
                    ""
                ),
                IFERROR(
                    INDEX(Hulpsheets!$AH$3:$AK$18,
                        MATCH($C$9,Hulpsheets!$AG$3:$AG$18,0),
                        MATCH($C$6,Hulpsheets!$AH$3:$AK$3,0)
                    ),
                    ""
                )
            )
        )
    )
)</f>
        <v/>
      </c>
      <c r="N156" s="399"/>
      <c r="O156" s="77" t="str">
        <f t="shared" si="40"/>
        <v/>
      </c>
      <c r="P156" s="86" t="str">
        <f t="shared" si="41"/>
        <v/>
      </c>
      <c r="R156" s="404"/>
      <c r="S156" s="403" t="str">
        <f t="shared" si="46"/>
        <v/>
      </c>
      <c r="T156" s="130" t="str">
        <f t="shared" si="42"/>
        <v/>
      </c>
      <c r="U156" s="70"/>
      <c r="V156" s="404"/>
      <c r="W156" s="70"/>
      <c r="X156" s="404"/>
      <c r="Z156" s="403" t="str">
        <f t="shared" si="47"/>
        <v/>
      </c>
      <c r="AA156" s="130" t="str">
        <f t="shared" si="43"/>
        <v/>
      </c>
      <c r="AB156" s="403" t="str">
        <f t="shared" si="44"/>
        <v/>
      </c>
      <c r="AC156" s="130" t="str">
        <f t="shared" si="45"/>
        <v/>
      </c>
      <c r="AD156" s="461"/>
    </row>
    <row r="157" spans="2:30" ht="13.5" hidden="1" outlineLevel="1" thickBot="1" x14ac:dyDescent="0.25">
      <c r="B157" s="532"/>
      <c r="C157" s="533"/>
      <c r="D157" s="533"/>
      <c r="E157" s="533"/>
      <c r="F157" s="533"/>
      <c r="G157" s="533"/>
      <c r="H157" s="533"/>
      <c r="I157" s="533"/>
      <c r="J157" s="533"/>
      <c r="K157" s="534"/>
      <c r="L157" s="428" t="s">
        <v>120</v>
      </c>
      <c r="M157" s="427" t="str">
        <f>IF(LEN($C$5)&lt;=1,
    "",
    IF(
        OR($C$5="Overige (zorg-)instellingen",$C$5="Onderneming"),
        IF(Basisgegevens!$C$5="Ja",
            IFERROR(
                INDEX(Hulpsheets!$AO$3:$AR$18,
                    MATCH($C$9,Hulpsheets!$AN$3:$AN$18,0),
                    MATCH($C$6,Hulpsheets!$AO$3:$AR$3,0)
                ),
                ""
            ),
            IFERROR(
                INDEX(Hulpsheets!$AH$3:$AK$18,
                    MATCH($C$9,Hulpsheets!$AG$3:$AG$18,0),
                    MATCH($C$6,Hulpsheets!$AH$3:$AK$3,0)
                ),
                ""
            )
        ),
        IF($L157="Niet-economische activiteit",
            100%,
            IF(Basisgegevens!$C$5="Ja",
                IFERROR(
                    INDEX(Hulpsheets!$AO$3:$AR$18,
                        MATCH($C$9,Hulpsheets!$AN$3:$AN$18,0),
                        MATCH($C$6,Hulpsheets!$AO$3:$AR$3,0)
                    ),
                    ""
                ),
                IFERROR(
                    INDEX(Hulpsheets!$AH$3:$AK$18,
                        MATCH($C$9,Hulpsheets!$AG$3:$AG$18,0),
                        MATCH($C$6,Hulpsheets!$AH$3:$AK$3,0)
                    ),
                    ""
                )
            )
        )
    )
)</f>
        <v/>
      </c>
      <c r="N157" s="399"/>
      <c r="O157" s="87" t="str">
        <f t="shared" si="40"/>
        <v/>
      </c>
      <c r="P157" s="88" t="str">
        <f t="shared" si="41"/>
        <v/>
      </c>
      <c r="R157" s="405"/>
      <c r="S157" s="403" t="str">
        <f t="shared" si="46"/>
        <v/>
      </c>
      <c r="T157" s="365" t="str">
        <f t="shared" si="42"/>
        <v/>
      </c>
      <c r="U157" s="70"/>
      <c r="V157" s="405"/>
      <c r="W157" s="70"/>
      <c r="X157" s="405"/>
      <c r="Z157" s="403" t="str">
        <f t="shared" si="47"/>
        <v/>
      </c>
      <c r="AA157" s="365" t="str">
        <f t="shared" si="43"/>
        <v/>
      </c>
      <c r="AB157" s="403" t="str">
        <f t="shared" si="44"/>
        <v/>
      </c>
      <c r="AC157" s="365" t="str">
        <f t="shared" si="45"/>
        <v/>
      </c>
      <c r="AD157" s="461"/>
    </row>
    <row r="158" spans="2:30" ht="13.5" collapsed="1" thickBot="1" x14ac:dyDescent="0.25">
      <c r="B158" s="32"/>
      <c r="C158" s="32"/>
      <c r="D158" s="103"/>
      <c r="E158" s="110"/>
      <c r="F158" s="110"/>
      <c r="G158" s="111"/>
      <c r="H158" s="112"/>
      <c r="I158" s="29"/>
      <c r="J158" s="111"/>
      <c r="L158" s="418" t="s">
        <v>102</v>
      </c>
      <c r="M158" s="78"/>
      <c r="N158" s="101">
        <f>SUM(N133:N157)</f>
        <v>0</v>
      </c>
      <c r="O158" s="101">
        <f>SUM(O133:O157)</f>
        <v>0</v>
      </c>
      <c r="P158" s="101">
        <f>SUM(P133:P157)</f>
        <v>0</v>
      </c>
      <c r="Q158" s="29"/>
      <c r="R158" s="439">
        <f>SUM(R133:R157)</f>
        <v>0</v>
      </c>
      <c r="S158" s="102">
        <f>SUM(S133:S157)</f>
        <v>0</v>
      </c>
      <c r="T158" s="102">
        <f>SUM(T133:T157)</f>
        <v>0</v>
      </c>
      <c r="V158" s="439">
        <f>SUM(V133:V157)</f>
        <v>0</v>
      </c>
      <c r="W158" s="70"/>
      <c r="X158" s="439">
        <f>SUM(X133:X157)</f>
        <v>0</v>
      </c>
      <c r="Z158" s="102">
        <f>SUM(Z133:Z157)</f>
        <v>0</v>
      </c>
      <c r="AA158" s="102">
        <f>SUM(AA133:AA157)</f>
        <v>0</v>
      </c>
      <c r="AB158" s="102">
        <f>SUM(AB133:AB157)</f>
        <v>0</v>
      </c>
      <c r="AC158" s="102">
        <f>SUM(AC133:AC157)</f>
        <v>0</v>
      </c>
      <c r="AD158" s="100"/>
    </row>
    <row r="159" spans="2:30" ht="13.5" thickBot="1" x14ac:dyDescent="0.25">
      <c r="B159" s="32"/>
      <c r="C159" s="32"/>
      <c r="D159" s="103"/>
      <c r="E159" s="110"/>
      <c r="F159" s="110"/>
      <c r="G159" s="111"/>
      <c r="H159" s="112"/>
      <c r="I159" s="29"/>
      <c r="J159" s="111"/>
      <c r="W159" s="100"/>
      <c r="X159" s="100"/>
      <c r="AB159" s="100"/>
    </row>
    <row r="160" spans="2:30" ht="15" customHeight="1" thickBot="1" x14ac:dyDescent="0.25">
      <c r="B160" s="503" t="s">
        <v>124</v>
      </c>
      <c r="C160" s="503"/>
      <c r="D160" s="503"/>
      <c r="E160" s="503"/>
      <c r="F160" s="29"/>
      <c r="I160" s="29"/>
      <c r="P160" s="29"/>
      <c r="Q160" s="29"/>
      <c r="R160" s="406" t="s">
        <v>87</v>
      </c>
      <c r="S160" s="401"/>
      <c r="T160" s="402"/>
      <c r="U160" s="29"/>
      <c r="V160" s="498" t="s">
        <v>61</v>
      </c>
      <c r="W160" s="6"/>
      <c r="X160" s="498" t="s">
        <v>62</v>
      </c>
      <c r="Z160" s="412"/>
      <c r="AA160" s="413"/>
      <c r="AB160" s="412"/>
      <c r="AC160" s="413"/>
      <c r="AD160" s="463"/>
    </row>
    <row r="161" spans="1:30" ht="13.5" thickBot="1" x14ac:dyDescent="0.25">
      <c r="B161" s="106"/>
      <c r="C161" s="106"/>
      <c r="D161" s="107"/>
      <c r="E161" s="107"/>
      <c r="G161" s="107"/>
      <c r="H161" s="108"/>
      <c r="I161" s="95"/>
      <c r="J161" s="107"/>
      <c r="K161" s="107"/>
      <c r="L161" s="107"/>
      <c r="P161" s="29"/>
      <c r="Q161" s="29"/>
      <c r="R161" s="6"/>
      <c r="S161" s="6"/>
      <c r="T161" s="6"/>
      <c r="U161" s="29"/>
      <c r="V161" s="499"/>
      <c r="W161" s="6"/>
      <c r="X161" s="499"/>
      <c r="Z161" s="6"/>
      <c r="AA161" s="6"/>
      <c r="AB161" s="6"/>
      <c r="AC161" s="97"/>
      <c r="AD161" s="97"/>
    </row>
    <row r="162" spans="1:30" ht="21" customHeight="1" thickBot="1" x14ac:dyDescent="0.25">
      <c r="A162" s="120"/>
      <c r="B162" s="504" t="s">
        <v>109</v>
      </c>
      <c r="C162" s="505"/>
      <c r="D162" s="505"/>
      <c r="E162" s="505"/>
      <c r="F162" s="505"/>
      <c r="G162" s="505"/>
      <c r="H162" s="505"/>
      <c r="I162" s="505"/>
      <c r="J162" s="505"/>
      <c r="K162" s="506"/>
      <c r="L162" s="236" t="s">
        <v>235</v>
      </c>
      <c r="M162" s="143" t="s">
        <v>94</v>
      </c>
      <c r="N162" s="237" t="s">
        <v>66</v>
      </c>
      <c r="O162" s="237" t="s">
        <v>95</v>
      </c>
      <c r="P162" s="237" t="s">
        <v>96</v>
      </c>
      <c r="Q162" s="120"/>
      <c r="R162" s="239" t="s">
        <v>68</v>
      </c>
      <c r="S162" s="238" t="s">
        <v>97</v>
      </c>
      <c r="T162" s="93" t="s">
        <v>70</v>
      </c>
      <c r="U162" s="119"/>
      <c r="V162" s="239" t="s">
        <v>68</v>
      </c>
      <c r="W162" s="409"/>
      <c r="X162" s="239" t="s">
        <v>68</v>
      </c>
      <c r="Y162" s="120"/>
      <c r="Z162" s="238" t="s">
        <v>97</v>
      </c>
      <c r="AA162" s="238" t="s">
        <v>70</v>
      </c>
      <c r="AB162" s="238" t="s">
        <v>97</v>
      </c>
      <c r="AC162" s="238" t="s">
        <v>70</v>
      </c>
      <c r="AD162" s="118"/>
    </row>
    <row r="163" spans="1:30" x14ac:dyDescent="0.2">
      <c r="B163" s="507"/>
      <c r="C163" s="508"/>
      <c r="D163" s="508"/>
      <c r="E163" s="508"/>
      <c r="F163" s="508"/>
      <c r="G163" s="508"/>
      <c r="H163" s="508"/>
      <c r="I163" s="508"/>
      <c r="J163" s="508"/>
      <c r="K163" s="509"/>
      <c r="L163" s="429" t="s">
        <v>120</v>
      </c>
      <c r="M163" s="257" t="str">
        <f>IF(LEN($C$5)&lt;=1,
    "",
    IF(
        OR($C$5="Overige (zorg-)instellingen",$C$5="Onderneming"),
        IF(Basisgegevens!$C$5="Ja",
            IFERROR(
                INDEX(Hulpsheets!$AO$3:$AR$18,
                    MATCH($C$9,Hulpsheets!$AN$3:$AN$18,0),
                    MATCH($C$6,Hulpsheets!$AO$3:$AR$3,0)
                ),
                ""
            ),
            IFERROR(
                INDEX(Hulpsheets!$AH$3:$AK$18,
                    MATCH($C$9,Hulpsheets!$AG$3:$AG$18,0),
                    MATCH($C$6,Hulpsheets!$AH$3:$AK$3,0)
                ),
                ""
            )
        ),
        IF($L163="Niet-economische activiteit",
            100%,
            IF(Basisgegevens!$C$5="Ja",
                IFERROR(
                    INDEX(Hulpsheets!$AO$3:$AR$18,
                        MATCH($C$9,Hulpsheets!$AN$3:$AN$18,0),
                        MATCH($C$6,Hulpsheets!$AO$3:$AR$3,0)
                    ),
                    ""
                ),
                IFERROR(
                    INDEX(Hulpsheets!$AH$3:$AK$18,
                        MATCH($C$9,Hulpsheets!$AG$3:$AG$18,0),
                        MATCH($C$6,Hulpsheets!$AH$3:$AK$3,0)
                    ),
                    ""
                )
            )
        )
    )
)</f>
        <v/>
      </c>
      <c r="N163" s="398"/>
      <c r="O163" s="394" t="str">
        <f t="shared" ref="O163:O187" si="48">IFERROR(N163*M163,"")</f>
        <v/>
      </c>
      <c r="P163" s="85" t="str">
        <f t="shared" ref="P163:P187" si="49">IFERROR(N163-O163,"")</f>
        <v/>
      </c>
      <c r="R163" s="404"/>
      <c r="S163" s="403" t="str">
        <f>IFERROR($R163*(1-$M163),"")</f>
        <v/>
      </c>
      <c r="T163" s="130" t="str">
        <f t="shared" ref="T163:T187" si="50">IFERROR(R163-S163,"")</f>
        <v/>
      </c>
      <c r="U163" s="80"/>
      <c r="V163" s="404"/>
      <c r="W163" s="70"/>
      <c r="X163" s="404"/>
      <c r="Z163" s="403" t="str">
        <f>IFERROR($V163*(1-$M163),"")</f>
        <v/>
      </c>
      <c r="AA163" s="130" t="str">
        <f t="shared" ref="AA163:AA187" si="51">IFERROR(V163-Z163,"")</f>
        <v/>
      </c>
      <c r="AB163" s="403" t="str">
        <f t="shared" ref="AB163:AB187" si="52">IFERROR($X163*(1-$M163),"")</f>
        <v/>
      </c>
      <c r="AC163" s="130" t="str">
        <f t="shared" ref="AC163:AC187" si="53">IFERROR(X163-AB163,"")</f>
        <v/>
      </c>
      <c r="AD163" s="461"/>
    </row>
    <row r="164" spans="1:30" x14ac:dyDescent="0.2">
      <c r="B164" s="500"/>
      <c r="C164" s="501"/>
      <c r="D164" s="501"/>
      <c r="E164" s="501"/>
      <c r="F164" s="501"/>
      <c r="G164" s="501"/>
      <c r="H164" s="501"/>
      <c r="I164" s="501"/>
      <c r="J164" s="501"/>
      <c r="K164" s="502"/>
      <c r="L164" s="429" t="s">
        <v>120</v>
      </c>
      <c r="M164" s="257" t="str">
        <f>IF(LEN($C$5)&lt;=1,
    "",
    IF(
        OR($C$5="Overige (zorg-)instellingen",$C$5="Onderneming"),
        IF(Basisgegevens!$C$5="Ja",
            IFERROR(
                INDEX(Hulpsheets!$AO$3:$AR$18,
                    MATCH($C$9,Hulpsheets!$AN$3:$AN$18,0),
                    MATCH($C$6,Hulpsheets!$AO$3:$AR$3,0)
                ),
                ""
            ),
            IFERROR(
                INDEX(Hulpsheets!$AH$3:$AK$18,
                    MATCH($C$9,Hulpsheets!$AG$3:$AG$18,0),
                    MATCH($C$6,Hulpsheets!$AH$3:$AK$3,0)
                ),
                ""
            )
        ),
        IF($L164="Niet-economische activiteit",
            100%,
            IF(Basisgegevens!$C$5="Ja",
                IFERROR(
                    INDEX(Hulpsheets!$AO$3:$AR$18,
                        MATCH($C$9,Hulpsheets!$AN$3:$AN$18,0),
                        MATCH($C$6,Hulpsheets!$AO$3:$AR$3,0)
                    ),
                    ""
                ),
                IFERROR(
                    INDEX(Hulpsheets!$AH$3:$AK$18,
                        MATCH($C$9,Hulpsheets!$AG$3:$AG$18,0),
                        MATCH($C$6,Hulpsheets!$AH$3:$AK$3,0)
                    ),
                    ""
                )
            )
        )
    )
)</f>
        <v/>
      </c>
      <c r="N164" s="399"/>
      <c r="O164" s="395" t="str">
        <f t="shared" si="48"/>
        <v/>
      </c>
      <c r="P164" s="86" t="str">
        <f t="shared" si="49"/>
        <v/>
      </c>
      <c r="R164" s="404"/>
      <c r="S164" s="403" t="str">
        <f t="shared" ref="S164:S187" si="54">IFERROR($R164*(1-$M164),"")</f>
        <v/>
      </c>
      <c r="T164" s="130" t="str">
        <f t="shared" si="50"/>
        <v/>
      </c>
      <c r="U164" s="70"/>
      <c r="V164" s="404"/>
      <c r="W164" s="70"/>
      <c r="X164" s="404"/>
      <c r="Z164" s="403" t="str">
        <f t="shared" ref="Z164:Z187" si="55">IFERROR($V164*(1-$M164),"")</f>
        <v/>
      </c>
      <c r="AA164" s="130" t="str">
        <f t="shared" si="51"/>
        <v/>
      </c>
      <c r="AB164" s="403" t="str">
        <f t="shared" si="52"/>
        <v/>
      </c>
      <c r="AC164" s="130" t="str">
        <f t="shared" si="53"/>
        <v/>
      </c>
      <c r="AD164" s="461"/>
    </row>
    <row r="165" spans="1:30" x14ac:dyDescent="0.2">
      <c r="B165" s="500"/>
      <c r="C165" s="501"/>
      <c r="D165" s="501"/>
      <c r="E165" s="501"/>
      <c r="F165" s="501"/>
      <c r="G165" s="501"/>
      <c r="H165" s="501"/>
      <c r="I165" s="501"/>
      <c r="J165" s="501"/>
      <c r="K165" s="502"/>
      <c r="L165" s="429" t="s">
        <v>120</v>
      </c>
      <c r="M165" s="257" t="str">
        <f>IF(LEN($C$5)&lt;=1,
    "",
    IF(
        OR($C$5="Overige (zorg-)instellingen",$C$5="Onderneming"),
        IF(Basisgegevens!$C$5="Ja",
            IFERROR(
                INDEX(Hulpsheets!$AO$3:$AR$18,
                    MATCH($C$9,Hulpsheets!$AN$3:$AN$18,0),
                    MATCH($C$6,Hulpsheets!$AO$3:$AR$3,0)
                ),
                ""
            ),
            IFERROR(
                INDEX(Hulpsheets!$AH$3:$AK$18,
                    MATCH($C$9,Hulpsheets!$AG$3:$AG$18,0),
                    MATCH($C$6,Hulpsheets!$AH$3:$AK$3,0)
                ),
                ""
            )
        ),
        IF($L165="Niet-economische activiteit",
            100%,
            IF(Basisgegevens!$C$5="Ja",
                IFERROR(
                    INDEX(Hulpsheets!$AO$3:$AR$18,
                        MATCH($C$9,Hulpsheets!$AN$3:$AN$18,0),
                        MATCH($C$6,Hulpsheets!$AO$3:$AR$3,0)
                    ),
                    ""
                ),
                IFERROR(
                    INDEX(Hulpsheets!$AH$3:$AK$18,
                        MATCH($C$9,Hulpsheets!$AG$3:$AG$18,0),
                        MATCH($C$6,Hulpsheets!$AH$3:$AK$3,0)
                    ),
                    ""
                )
            )
        )
    )
)</f>
        <v/>
      </c>
      <c r="N165" s="399"/>
      <c r="O165" s="395" t="str">
        <f t="shared" si="48"/>
        <v/>
      </c>
      <c r="P165" s="86" t="str">
        <f t="shared" si="49"/>
        <v/>
      </c>
      <c r="R165" s="404"/>
      <c r="S165" s="403" t="str">
        <f t="shared" si="54"/>
        <v/>
      </c>
      <c r="T165" s="130" t="str">
        <f t="shared" si="50"/>
        <v/>
      </c>
      <c r="U165" s="70"/>
      <c r="V165" s="404"/>
      <c r="W165" s="70"/>
      <c r="X165" s="404"/>
      <c r="Z165" s="403" t="str">
        <f t="shared" si="55"/>
        <v/>
      </c>
      <c r="AA165" s="130" t="str">
        <f t="shared" si="51"/>
        <v/>
      </c>
      <c r="AB165" s="403" t="str">
        <f t="shared" si="52"/>
        <v/>
      </c>
      <c r="AC165" s="130" t="str">
        <f t="shared" si="53"/>
        <v/>
      </c>
      <c r="AD165" s="461"/>
    </row>
    <row r="166" spans="1:30" x14ac:dyDescent="0.2">
      <c r="B166" s="500"/>
      <c r="C166" s="501"/>
      <c r="D166" s="501"/>
      <c r="E166" s="501"/>
      <c r="F166" s="501"/>
      <c r="G166" s="501"/>
      <c r="H166" s="501"/>
      <c r="I166" s="501"/>
      <c r="J166" s="501"/>
      <c r="K166" s="502"/>
      <c r="L166" s="429" t="s">
        <v>120</v>
      </c>
      <c r="M166" s="257" t="str">
        <f>IF(LEN($C$5)&lt;=1,
    "",
    IF(
        OR($C$5="Overige (zorg-)instellingen",$C$5="Onderneming"),
        IF(Basisgegevens!$C$5="Ja",
            IFERROR(
                INDEX(Hulpsheets!$AO$3:$AR$18,
                    MATCH($C$9,Hulpsheets!$AN$3:$AN$18,0),
                    MATCH($C$6,Hulpsheets!$AO$3:$AR$3,0)
                ),
                ""
            ),
            IFERROR(
                INDEX(Hulpsheets!$AH$3:$AK$18,
                    MATCH($C$9,Hulpsheets!$AG$3:$AG$18,0),
                    MATCH($C$6,Hulpsheets!$AH$3:$AK$3,0)
                ),
                ""
            )
        ),
        IF($L166="Niet-economische activiteit",
            100%,
            IF(Basisgegevens!$C$5="Ja",
                IFERROR(
                    INDEX(Hulpsheets!$AO$3:$AR$18,
                        MATCH($C$9,Hulpsheets!$AN$3:$AN$18,0),
                        MATCH($C$6,Hulpsheets!$AO$3:$AR$3,0)
                    ),
                    ""
                ),
                IFERROR(
                    INDEX(Hulpsheets!$AH$3:$AK$18,
                        MATCH($C$9,Hulpsheets!$AG$3:$AG$18,0),
                        MATCH($C$6,Hulpsheets!$AH$3:$AK$3,0)
                    ),
                    ""
                )
            )
        )
    )
)</f>
        <v/>
      </c>
      <c r="N166" s="399"/>
      <c r="O166" s="395" t="str">
        <f t="shared" si="48"/>
        <v/>
      </c>
      <c r="P166" s="86" t="str">
        <f t="shared" si="49"/>
        <v/>
      </c>
      <c r="R166" s="404"/>
      <c r="S166" s="403" t="str">
        <f t="shared" si="54"/>
        <v/>
      </c>
      <c r="T166" s="130" t="str">
        <f t="shared" si="50"/>
        <v/>
      </c>
      <c r="U166" s="70"/>
      <c r="V166" s="404"/>
      <c r="W166" s="70"/>
      <c r="X166" s="404"/>
      <c r="Z166" s="403" t="str">
        <f t="shared" si="55"/>
        <v/>
      </c>
      <c r="AA166" s="130" t="str">
        <f t="shared" si="51"/>
        <v/>
      </c>
      <c r="AB166" s="403" t="str">
        <f t="shared" si="52"/>
        <v/>
      </c>
      <c r="AC166" s="130" t="str">
        <f t="shared" si="53"/>
        <v/>
      </c>
      <c r="AD166" s="461"/>
    </row>
    <row r="167" spans="1:30" x14ac:dyDescent="0.2">
      <c r="B167" s="500"/>
      <c r="C167" s="501"/>
      <c r="D167" s="501"/>
      <c r="E167" s="501"/>
      <c r="F167" s="501"/>
      <c r="G167" s="501"/>
      <c r="H167" s="501"/>
      <c r="I167" s="501"/>
      <c r="J167" s="501"/>
      <c r="K167" s="502"/>
      <c r="L167" s="429" t="s">
        <v>120</v>
      </c>
      <c r="M167" s="257" t="str">
        <f>IF(LEN($C$5)&lt;=1,
    "",
    IF(
        OR($C$5="Overige (zorg-)instellingen",$C$5="Onderneming"),
        IF(Basisgegevens!$C$5="Ja",
            IFERROR(
                INDEX(Hulpsheets!$AO$3:$AR$18,
                    MATCH($C$9,Hulpsheets!$AN$3:$AN$18,0),
                    MATCH($C$6,Hulpsheets!$AO$3:$AR$3,0)
                ),
                ""
            ),
            IFERROR(
                INDEX(Hulpsheets!$AH$3:$AK$18,
                    MATCH($C$9,Hulpsheets!$AG$3:$AG$18,0),
                    MATCH($C$6,Hulpsheets!$AH$3:$AK$3,0)
                ),
                ""
            )
        ),
        IF($L167="Niet-economische activiteit",
            100%,
            IF(Basisgegevens!$C$5="Ja",
                IFERROR(
                    INDEX(Hulpsheets!$AO$3:$AR$18,
                        MATCH($C$9,Hulpsheets!$AN$3:$AN$18,0),
                        MATCH($C$6,Hulpsheets!$AO$3:$AR$3,0)
                    ),
                    ""
                ),
                IFERROR(
                    INDEX(Hulpsheets!$AH$3:$AK$18,
                        MATCH($C$9,Hulpsheets!$AG$3:$AG$18,0),
                        MATCH($C$6,Hulpsheets!$AH$3:$AK$3,0)
                    ),
                    ""
                )
            )
        )
    )
)</f>
        <v/>
      </c>
      <c r="N167" s="399"/>
      <c r="O167" s="395" t="str">
        <f t="shared" si="48"/>
        <v/>
      </c>
      <c r="P167" s="86" t="str">
        <f t="shared" si="49"/>
        <v/>
      </c>
      <c r="R167" s="404"/>
      <c r="S167" s="403" t="str">
        <f t="shared" si="54"/>
        <v/>
      </c>
      <c r="T167" s="130" t="str">
        <f t="shared" si="50"/>
        <v/>
      </c>
      <c r="U167" s="70"/>
      <c r="V167" s="404"/>
      <c r="W167" s="70"/>
      <c r="X167" s="404"/>
      <c r="Z167" s="403" t="str">
        <f t="shared" si="55"/>
        <v/>
      </c>
      <c r="AA167" s="130" t="str">
        <f t="shared" si="51"/>
        <v/>
      </c>
      <c r="AB167" s="403" t="str">
        <f t="shared" si="52"/>
        <v/>
      </c>
      <c r="AC167" s="130" t="str">
        <f t="shared" si="53"/>
        <v/>
      </c>
      <c r="AD167" s="461"/>
    </row>
    <row r="168" spans="1:30" x14ac:dyDescent="0.2">
      <c r="B168" s="500"/>
      <c r="C168" s="501"/>
      <c r="D168" s="501"/>
      <c r="E168" s="501"/>
      <c r="F168" s="501"/>
      <c r="G168" s="501"/>
      <c r="H168" s="501"/>
      <c r="I168" s="501"/>
      <c r="J168" s="501"/>
      <c r="K168" s="502"/>
      <c r="L168" s="429" t="s">
        <v>120</v>
      </c>
      <c r="M168" s="257" t="str">
        <f>IF(LEN($C$5)&lt;=1,
    "",
    IF(
        OR($C$5="Overige (zorg-)instellingen",$C$5="Onderneming"),
        IF(Basisgegevens!$C$5="Ja",
            IFERROR(
                INDEX(Hulpsheets!$AO$3:$AR$18,
                    MATCH($C$9,Hulpsheets!$AN$3:$AN$18,0),
                    MATCH($C$6,Hulpsheets!$AO$3:$AR$3,0)
                ),
                ""
            ),
            IFERROR(
                INDEX(Hulpsheets!$AH$3:$AK$18,
                    MATCH($C$9,Hulpsheets!$AG$3:$AG$18,0),
                    MATCH($C$6,Hulpsheets!$AH$3:$AK$3,0)
                ),
                ""
            )
        ),
        IF($L168="Niet-economische activiteit",
            100%,
            IF(Basisgegevens!$C$5="Ja",
                IFERROR(
                    INDEX(Hulpsheets!$AO$3:$AR$18,
                        MATCH($C$9,Hulpsheets!$AN$3:$AN$18,0),
                        MATCH($C$6,Hulpsheets!$AO$3:$AR$3,0)
                    ),
                    ""
                ),
                IFERROR(
                    INDEX(Hulpsheets!$AH$3:$AK$18,
                        MATCH($C$9,Hulpsheets!$AG$3:$AG$18,0),
                        MATCH($C$6,Hulpsheets!$AH$3:$AK$3,0)
                    ),
                    ""
                )
            )
        )
    )
)</f>
        <v/>
      </c>
      <c r="N168" s="399"/>
      <c r="O168" s="395" t="str">
        <f t="shared" si="48"/>
        <v/>
      </c>
      <c r="P168" s="86" t="str">
        <f t="shared" si="49"/>
        <v/>
      </c>
      <c r="R168" s="404"/>
      <c r="S168" s="403" t="str">
        <f t="shared" si="54"/>
        <v/>
      </c>
      <c r="T168" s="130" t="str">
        <f t="shared" si="50"/>
        <v/>
      </c>
      <c r="U168" s="70"/>
      <c r="V168" s="404"/>
      <c r="W168" s="70"/>
      <c r="X168" s="404"/>
      <c r="Z168" s="403" t="str">
        <f t="shared" si="55"/>
        <v/>
      </c>
      <c r="AA168" s="130" t="str">
        <f t="shared" si="51"/>
        <v/>
      </c>
      <c r="AB168" s="403" t="str">
        <f t="shared" si="52"/>
        <v/>
      </c>
      <c r="AC168" s="130" t="str">
        <f t="shared" si="53"/>
        <v/>
      </c>
      <c r="AD168" s="461"/>
    </row>
    <row r="169" spans="1:30" x14ac:dyDescent="0.2">
      <c r="B169" s="500"/>
      <c r="C169" s="501"/>
      <c r="D169" s="501"/>
      <c r="E169" s="501"/>
      <c r="F169" s="501"/>
      <c r="G169" s="501"/>
      <c r="H169" s="501"/>
      <c r="I169" s="501"/>
      <c r="J169" s="501"/>
      <c r="K169" s="502"/>
      <c r="L169" s="429" t="s">
        <v>120</v>
      </c>
      <c r="M169" s="257" t="str">
        <f>IF(LEN($C$5)&lt;=1,
    "",
    IF(
        OR($C$5="Overige (zorg-)instellingen",$C$5="Onderneming"),
        IF(Basisgegevens!$C$5="Ja",
            IFERROR(
                INDEX(Hulpsheets!$AO$3:$AR$18,
                    MATCH($C$9,Hulpsheets!$AN$3:$AN$18,0),
                    MATCH($C$6,Hulpsheets!$AO$3:$AR$3,0)
                ),
                ""
            ),
            IFERROR(
                INDEX(Hulpsheets!$AH$3:$AK$18,
                    MATCH($C$9,Hulpsheets!$AG$3:$AG$18,0),
                    MATCH($C$6,Hulpsheets!$AH$3:$AK$3,0)
                ),
                ""
            )
        ),
        IF($L169="Niet-economische activiteit",
            100%,
            IF(Basisgegevens!$C$5="Ja",
                IFERROR(
                    INDEX(Hulpsheets!$AO$3:$AR$18,
                        MATCH($C$9,Hulpsheets!$AN$3:$AN$18,0),
                        MATCH($C$6,Hulpsheets!$AO$3:$AR$3,0)
                    ),
                    ""
                ),
                IFERROR(
                    INDEX(Hulpsheets!$AH$3:$AK$18,
                        MATCH($C$9,Hulpsheets!$AG$3:$AG$18,0),
                        MATCH($C$6,Hulpsheets!$AH$3:$AK$3,0)
                    ),
                    ""
                )
            )
        )
    )
)</f>
        <v/>
      </c>
      <c r="N169" s="399"/>
      <c r="O169" s="395" t="str">
        <f t="shared" si="48"/>
        <v/>
      </c>
      <c r="P169" s="86" t="str">
        <f t="shared" si="49"/>
        <v/>
      </c>
      <c r="R169" s="404"/>
      <c r="S169" s="403" t="str">
        <f t="shared" si="54"/>
        <v/>
      </c>
      <c r="T169" s="130" t="str">
        <f t="shared" si="50"/>
        <v/>
      </c>
      <c r="U169" s="70"/>
      <c r="V169" s="404"/>
      <c r="W169" s="70"/>
      <c r="X169" s="404"/>
      <c r="Z169" s="403" t="str">
        <f t="shared" si="55"/>
        <v/>
      </c>
      <c r="AA169" s="130" t="str">
        <f t="shared" si="51"/>
        <v/>
      </c>
      <c r="AB169" s="403" t="str">
        <f t="shared" si="52"/>
        <v/>
      </c>
      <c r="AC169" s="130" t="str">
        <f t="shared" si="53"/>
        <v/>
      </c>
      <c r="AD169" s="461"/>
    </row>
    <row r="170" spans="1:30" x14ac:dyDescent="0.2">
      <c r="B170" s="500"/>
      <c r="C170" s="501"/>
      <c r="D170" s="501"/>
      <c r="E170" s="501"/>
      <c r="F170" s="501"/>
      <c r="G170" s="501"/>
      <c r="H170" s="501"/>
      <c r="I170" s="501"/>
      <c r="J170" s="501"/>
      <c r="K170" s="502"/>
      <c r="L170" s="429" t="s">
        <v>120</v>
      </c>
      <c r="M170" s="257" t="str">
        <f>IF(LEN($C$5)&lt;=1,
    "",
    IF(
        OR($C$5="Overige (zorg-)instellingen",$C$5="Onderneming"),
        IF(Basisgegevens!$C$5="Ja",
            IFERROR(
                INDEX(Hulpsheets!$AO$3:$AR$18,
                    MATCH($C$9,Hulpsheets!$AN$3:$AN$18,0),
                    MATCH($C$6,Hulpsheets!$AO$3:$AR$3,0)
                ),
                ""
            ),
            IFERROR(
                INDEX(Hulpsheets!$AH$3:$AK$18,
                    MATCH($C$9,Hulpsheets!$AG$3:$AG$18,0),
                    MATCH($C$6,Hulpsheets!$AH$3:$AK$3,0)
                ),
                ""
            )
        ),
        IF($L170="Niet-economische activiteit",
            100%,
            IF(Basisgegevens!$C$5="Ja",
                IFERROR(
                    INDEX(Hulpsheets!$AO$3:$AR$18,
                        MATCH($C$9,Hulpsheets!$AN$3:$AN$18,0),
                        MATCH($C$6,Hulpsheets!$AO$3:$AR$3,0)
                    ),
                    ""
                ),
                IFERROR(
                    INDEX(Hulpsheets!$AH$3:$AK$18,
                        MATCH($C$9,Hulpsheets!$AG$3:$AG$18,0),
                        MATCH($C$6,Hulpsheets!$AH$3:$AK$3,0)
                    ),
                    ""
                )
            )
        )
    )
)</f>
        <v/>
      </c>
      <c r="N170" s="399"/>
      <c r="O170" s="395" t="str">
        <f t="shared" si="48"/>
        <v/>
      </c>
      <c r="P170" s="86" t="str">
        <f t="shared" si="49"/>
        <v/>
      </c>
      <c r="R170" s="404"/>
      <c r="S170" s="403" t="str">
        <f t="shared" si="54"/>
        <v/>
      </c>
      <c r="T170" s="130" t="str">
        <f t="shared" si="50"/>
        <v/>
      </c>
      <c r="U170" s="70"/>
      <c r="V170" s="404"/>
      <c r="W170" s="70"/>
      <c r="X170" s="404"/>
      <c r="Z170" s="403" t="str">
        <f t="shared" si="55"/>
        <v/>
      </c>
      <c r="AA170" s="130" t="str">
        <f t="shared" si="51"/>
        <v/>
      </c>
      <c r="AB170" s="403" t="str">
        <f t="shared" si="52"/>
        <v/>
      </c>
      <c r="AC170" s="130" t="str">
        <f t="shared" si="53"/>
        <v/>
      </c>
      <c r="AD170" s="461"/>
    </row>
    <row r="171" spans="1:30" x14ac:dyDescent="0.2">
      <c r="B171" s="500"/>
      <c r="C171" s="501"/>
      <c r="D171" s="501"/>
      <c r="E171" s="501"/>
      <c r="F171" s="501"/>
      <c r="G171" s="501"/>
      <c r="H171" s="501"/>
      <c r="I171" s="501"/>
      <c r="J171" s="501"/>
      <c r="K171" s="502"/>
      <c r="L171" s="429" t="s">
        <v>120</v>
      </c>
      <c r="M171" s="257" t="str">
        <f>IF(LEN($C$5)&lt;=1,
    "",
    IF(
        OR($C$5="Overige (zorg-)instellingen",$C$5="Onderneming"),
        IF(Basisgegevens!$C$5="Ja",
            IFERROR(
                INDEX(Hulpsheets!$AO$3:$AR$18,
                    MATCH($C$9,Hulpsheets!$AN$3:$AN$18,0),
                    MATCH($C$6,Hulpsheets!$AO$3:$AR$3,0)
                ),
                ""
            ),
            IFERROR(
                INDEX(Hulpsheets!$AH$3:$AK$18,
                    MATCH($C$9,Hulpsheets!$AG$3:$AG$18,0),
                    MATCH($C$6,Hulpsheets!$AH$3:$AK$3,0)
                ),
                ""
            )
        ),
        IF($L171="Niet-economische activiteit",
            100%,
            IF(Basisgegevens!$C$5="Ja",
                IFERROR(
                    INDEX(Hulpsheets!$AO$3:$AR$18,
                        MATCH($C$9,Hulpsheets!$AN$3:$AN$18,0),
                        MATCH($C$6,Hulpsheets!$AO$3:$AR$3,0)
                    ),
                    ""
                ),
                IFERROR(
                    INDEX(Hulpsheets!$AH$3:$AK$18,
                        MATCH($C$9,Hulpsheets!$AG$3:$AG$18,0),
                        MATCH($C$6,Hulpsheets!$AH$3:$AK$3,0)
                    ),
                    ""
                )
            )
        )
    )
)</f>
        <v/>
      </c>
      <c r="N171" s="399"/>
      <c r="O171" s="395" t="str">
        <f t="shared" si="48"/>
        <v/>
      </c>
      <c r="P171" s="86" t="str">
        <f t="shared" si="49"/>
        <v/>
      </c>
      <c r="R171" s="404"/>
      <c r="S171" s="403" t="str">
        <f t="shared" si="54"/>
        <v/>
      </c>
      <c r="T171" s="130" t="str">
        <f t="shared" si="50"/>
        <v/>
      </c>
      <c r="U171" s="70"/>
      <c r="V171" s="404"/>
      <c r="W171" s="70"/>
      <c r="X171" s="404"/>
      <c r="Z171" s="403" t="str">
        <f t="shared" si="55"/>
        <v/>
      </c>
      <c r="AA171" s="130" t="str">
        <f t="shared" si="51"/>
        <v/>
      </c>
      <c r="AB171" s="403" t="str">
        <f t="shared" si="52"/>
        <v/>
      </c>
      <c r="AC171" s="130" t="str">
        <f t="shared" si="53"/>
        <v/>
      </c>
      <c r="AD171" s="461"/>
    </row>
    <row r="172" spans="1:30" x14ac:dyDescent="0.2">
      <c r="B172" s="500"/>
      <c r="C172" s="501"/>
      <c r="D172" s="501"/>
      <c r="E172" s="501"/>
      <c r="F172" s="501"/>
      <c r="G172" s="501"/>
      <c r="H172" s="501"/>
      <c r="I172" s="501"/>
      <c r="J172" s="501"/>
      <c r="K172" s="502"/>
      <c r="L172" s="429" t="s">
        <v>120</v>
      </c>
      <c r="M172" s="257" t="str">
        <f>IF(LEN($C$5)&lt;=1,
    "",
    IF(
        OR($C$5="Overige (zorg-)instellingen",$C$5="Onderneming"),
        IF(Basisgegevens!$C$5="Ja",
            IFERROR(
                INDEX(Hulpsheets!$AO$3:$AR$18,
                    MATCH($C$9,Hulpsheets!$AN$3:$AN$18,0),
                    MATCH($C$6,Hulpsheets!$AO$3:$AR$3,0)
                ),
                ""
            ),
            IFERROR(
                INDEX(Hulpsheets!$AH$3:$AK$18,
                    MATCH($C$9,Hulpsheets!$AG$3:$AG$18,0),
                    MATCH($C$6,Hulpsheets!$AH$3:$AK$3,0)
                ),
                ""
            )
        ),
        IF($L172="Niet-economische activiteit",
            100%,
            IF(Basisgegevens!$C$5="Ja",
                IFERROR(
                    INDEX(Hulpsheets!$AO$3:$AR$18,
                        MATCH($C$9,Hulpsheets!$AN$3:$AN$18,0),
                        MATCH($C$6,Hulpsheets!$AO$3:$AR$3,0)
                    ),
                    ""
                ),
                IFERROR(
                    INDEX(Hulpsheets!$AH$3:$AK$18,
                        MATCH($C$9,Hulpsheets!$AG$3:$AG$18,0),
                        MATCH($C$6,Hulpsheets!$AH$3:$AK$3,0)
                    ),
                    ""
                )
            )
        )
    )
)</f>
        <v/>
      </c>
      <c r="N172" s="399"/>
      <c r="O172" s="395" t="str">
        <f t="shared" si="48"/>
        <v/>
      </c>
      <c r="P172" s="86" t="str">
        <f t="shared" si="49"/>
        <v/>
      </c>
      <c r="R172" s="404"/>
      <c r="S172" s="403" t="str">
        <f t="shared" si="54"/>
        <v/>
      </c>
      <c r="T172" s="130" t="str">
        <f t="shared" si="50"/>
        <v/>
      </c>
      <c r="U172" s="70"/>
      <c r="V172" s="404"/>
      <c r="W172" s="70"/>
      <c r="X172" s="404"/>
      <c r="Z172" s="403" t="str">
        <f t="shared" si="55"/>
        <v/>
      </c>
      <c r="AA172" s="130" t="str">
        <f t="shared" si="51"/>
        <v/>
      </c>
      <c r="AB172" s="403" t="str">
        <f t="shared" si="52"/>
        <v/>
      </c>
      <c r="AC172" s="130" t="str">
        <f t="shared" si="53"/>
        <v/>
      </c>
      <c r="AD172" s="461"/>
    </row>
    <row r="173" spans="1:30" x14ac:dyDescent="0.2">
      <c r="B173" s="500"/>
      <c r="C173" s="501"/>
      <c r="D173" s="501"/>
      <c r="E173" s="501"/>
      <c r="F173" s="501"/>
      <c r="G173" s="501"/>
      <c r="H173" s="501"/>
      <c r="I173" s="501"/>
      <c r="J173" s="501"/>
      <c r="K173" s="502"/>
      <c r="L173" s="429" t="s">
        <v>120</v>
      </c>
      <c r="M173" s="257" t="str">
        <f>IF(LEN($C$5)&lt;=1,
    "",
    IF(
        OR($C$5="Overige (zorg-)instellingen",$C$5="Onderneming"),
        IF(Basisgegevens!$C$5="Ja",
            IFERROR(
                INDEX(Hulpsheets!$AO$3:$AR$18,
                    MATCH($C$9,Hulpsheets!$AN$3:$AN$18,0),
                    MATCH($C$6,Hulpsheets!$AO$3:$AR$3,0)
                ),
                ""
            ),
            IFERROR(
                INDEX(Hulpsheets!$AH$3:$AK$18,
                    MATCH($C$9,Hulpsheets!$AG$3:$AG$18,0),
                    MATCH($C$6,Hulpsheets!$AH$3:$AK$3,0)
                ),
                ""
            )
        ),
        IF($L173="Niet-economische activiteit",
            100%,
            IF(Basisgegevens!$C$5="Ja",
                IFERROR(
                    INDEX(Hulpsheets!$AO$3:$AR$18,
                        MATCH($C$9,Hulpsheets!$AN$3:$AN$18,0),
                        MATCH($C$6,Hulpsheets!$AO$3:$AR$3,0)
                    ),
                    ""
                ),
                IFERROR(
                    INDEX(Hulpsheets!$AH$3:$AK$18,
                        MATCH($C$9,Hulpsheets!$AG$3:$AG$18,0),
                        MATCH($C$6,Hulpsheets!$AH$3:$AK$3,0)
                    ),
                    ""
                )
            )
        )
    )
)</f>
        <v/>
      </c>
      <c r="N173" s="399"/>
      <c r="O173" s="395" t="str">
        <f t="shared" si="48"/>
        <v/>
      </c>
      <c r="P173" s="86" t="str">
        <f t="shared" si="49"/>
        <v/>
      </c>
      <c r="R173" s="404"/>
      <c r="S173" s="403" t="str">
        <f t="shared" si="54"/>
        <v/>
      </c>
      <c r="T173" s="130" t="str">
        <f t="shared" si="50"/>
        <v/>
      </c>
      <c r="U173" s="70"/>
      <c r="V173" s="404"/>
      <c r="W173" s="70"/>
      <c r="X173" s="404"/>
      <c r="Z173" s="403" t="str">
        <f t="shared" si="55"/>
        <v/>
      </c>
      <c r="AA173" s="130" t="str">
        <f t="shared" si="51"/>
        <v/>
      </c>
      <c r="AB173" s="403" t="str">
        <f t="shared" si="52"/>
        <v/>
      </c>
      <c r="AC173" s="130" t="str">
        <f t="shared" si="53"/>
        <v/>
      </c>
      <c r="AD173" s="461"/>
    </row>
    <row r="174" spans="1:30" x14ac:dyDescent="0.2">
      <c r="B174" s="500"/>
      <c r="C174" s="501"/>
      <c r="D174" s="501"/>
      <c r="E174" s="501"/>
      <c r="F174" s="501"/>
      <c r="G174" s="501"/>
      <c r="H174" s="501"/>
      <c r="I174" s="501"/>
      <c r="J174" s="501"/>
      <c r="K174" s="502"/>
      <c r="L174" s="429" t="s">
        <v>120</v>
      </c>
      <c r="M174" s="257" t="str">
        <f>IF(LEN($C$5)&lt;=1,
    "",
    IF(
        OR($C$5="Overige (zorg-)instellingen",$C$5="Onderneming"),
        IF(Basisgegevens!$C$5="Ja",
            IFERROR(
                INDEX(Hulpsheets!$AO$3:$AR$18,
                    MATCH($C$9,Hulpsheets!$AN$3:$AN$18,0),
                    MATCH($C$6,Hulpsheets!$AO$3:$AR$3,0)
                ),
                ""
            ),
            IFERROR(
                INDEX(Hulpsheets!$AH$3:$AK$18,
                    MATCH($C$9,Hulpsheets!$AG$3:$AG$18,0),
                    MATCH($C$6,Hulpsheets!$AH$3:$AK$3,0)
                ),
                ""
            )
        ),
        IF($L174="Niet-economische activiteit",
            100%,
            IF(Basisgegevens!$C$5="Ja",
                IFERROR(
                    INDEX(Hulpsheets!$AO$3:$AR$18,
                        MATCH($C$9,Hulpsheets!$AN$3:$AN$18,0),
                        MATCH($C$6,Hulpsheets!$AO$3:$AR$3,0)
                    ),
                    ""
                ),
                IFERROR(
                    INDEX(Hulpsheets!$AH$3:$AK$18,
                        MATCH($C$9,Hulpsheets!$AG$3:$AG$18,0),
                        MATCH($C$6,Hulpsheets!$AH$3:$AK$3,0)
                    ),
                    ""
                )
            )
        )
    )
)</f>
        <v/>
      </c>
      <c r="N174" s="399"/>
      <c r="O174" s="395" t="str">
        <f t="shared" si="48"/>
        <v/>
      </c>
      <c r="P174" s="86" t="str">
        <f t="shared" si="49"/>
        <v/>
      </c>
      <c r="R174" s="404"/>
      <c r="S174" s="403" t="str">
        <f t="shared" si="54"/>
        <v/>
      </c>
      <c r="T174" s="130" t="str">
        <f t="shared" si="50"/>
        <v/>
      </c>
      <c r="U174" s="70"/>
      <c r="V174" s="404"/>
      <c r="W174" s="70"/>
      <c r="X174" s="404"/>
      <c r="Z174" s="403" t="str">
        <f t="shared" si="55"/>
        <v/>
      </c>
      <c r="AA174" s="130" t="str">
        <f t="shared" si="51"/>
        <v/>
      </c>
      <c r="AB174" s="403" t="str">
        <f t="shared" si="52"/>
        <v/>
      </c>
      <c r="AC174" s="130" t="str">
        <f t="shared" si="53"/>
        <v/>
      </c>
      <c r="AD174" s="461"/>
    </row>
    <row r="175" spans="1:30" x14ac:dyDescent="0.2">
      <c r="B175" s="500"/>
      <c r="C175" s="501"/>
      <c r="D175" s="501"/>
      <c r="E175" s="501"/>
      <c r="F175" s="501"/>
      <c r="G175" s="501"/>
      <c r="H175" s="501"/>
      <c r="I175" s="501"/>
      <c r="J175" s="501"/>
      <c r="K175" s="502"/>
      <c r="L175" s="429" t="s">
        <v>120</v>
      </c>
      <c r="M175" s="257" t="str">
        <f>IF(LEN($C$5)&lt;=1,
    "",
    IF(
        OR($C$5="Overige (zorg-)instellingen",$C$5="Onderneming"),
        IF(Basisgegevens!$C$5="Ja",
            IFERROR(
                INDEX(Hulpsheets!$AO$3:$AR$18,
                    MATCH($C$9,Hulpsheets!$AN$3:$AN$18,0),
                    MATCH($C$6,Hulpsheets!$AO$3:$AR$3,0)
                ),
                ""
            ),
            IFERROR(
                INDEX(Hulpsheets!$AH$3:$AK$18,
                    MATCH($C$9,Hulpsheets!$AG$3:$AG$18,0),
                    MATCH($C$6,Hulpsheets!$AH$3:$AK$3,0)
                ),
                ""
            )
        ),
        IF($L175="Niet-economische activiteit",
            100%,
            IF(Basisgegevens!$C$5="Ja",
                IFERROR(
                    INDEX(Hulpsheets!$AO$3:$AR$18,
                        MATCH($C$9,Hulpsheets!$AN$3:$AN$18,0),
                        MATCH($C$6,Hulpsheets!$AO$3:$AR$3,0)
                    ),
                    ""
                ),
                IFERROR(
                    INDEX(Hulpsheets!$AH$3:$AK$18,
                        MATCH($C$9,Hulpsheets!$AG$3:$AG$18,0),
                        MATCH($C$6,Hulpsheets!$AH$3:$AK$3,0)
                    ),
                    ""
                )
            )
        )
    )
)</f>
        <v/>
      </c>
      <c r="N175" s="399"/>
      <c r="O175" s="395" t="str">
        <f t="shared" si="48"/>
        <v/>
      </c>
      <c r="P175" s="86" t="str">
        <f t="shared" si="49"/>
        <v/>
      </c>
      <c r="R175" s="404"/>
      <c r="S175" s="403" t="str">
        <f t="shared" si="54"/>
        <v/>
      </c>
      <c r="T175" s="130" t="str">
        <f t="shared" si="50"/>
        <v/>
      </c>
      <c r="U175" s="70"/>
      <c r="V175" s="404"/>
      <c r="W175" s="70"/>
      <c r="X175" s="404"/>
      <c r="Z175" s="403" t="str">
        <f t="shared" si="55"/>
        <v/>
      </c>
      <c r="AA175" s="130" t="str">
        <f t="shared" si="51"/>
        <v/>
      </c>
      <c r="AB175" s="403" t="str">
        <f t="shared" si="52"/>
        <v/>
      </c>
      <c r="AC175" s="130" t="str">
        <f t="shared" si="53"/>
        <v/>
      </c>
      <c r="AD175" s="461"/>
    </row>
    <row r="176" spans="1:30" x14ac:dyDescent="0.2">
      <c r="B176" s="500"/>
      <c r="C176" s="501"/>
      <c r="D176" s="501"/>
      <c r="E176" s="501"/>
      <c r="F176" s="501"/>
      <c r="G176" s="501"/>
      <c r="H176" s="501"/>
      <c r="I176" s="501"/>
      <c r="J176" s="501"/>
      <c r="K176" s="502"/>
      <c r="L176" s="429" t="s">
        <v>120</v>
      </c>
      <c r="M176" s="257" t="str">
        <f>IF(LEN($C$5)&lt;=1,
    "",
    IF(
        OR($C$5="Overige (zorg-)instellingen",$C$5="Onderneming"),
        IF(Basisgegevens!$C$5="Ja",
            IFERROR(
                INDEX(Hulpsheets!$AO$3:$AR$18,
                    MATCH($C$9,Hulpsheets!$AN$3:$AN$18,0),
                    MATCH($C$6,Hulpsheets!$AO$3:$AR$3,0)
                ),
                ""
            ),
            IFERROR(
                INDEX(Hulpsheets!$AH$3:$AK$18,
                    MATCH($C$9,Hulpsheets!$AG$3:$AG$18,0),
                    MATCH($C$6,Hulpsheets!$AH$3:$AK$3,0)
                ),
                ""
            )
        ),
        IF($L176="Niet-economische activiteit",
            100%,
            IF(Basisgegevens!$C$5="Ja",
                IFERROR(
                    INDEX(Hulpsheets!$AO$3:$AR$18,
                        MATCH($C$9,Hulpsheets!$AN$3:$AN$18,0),
                        MATCH($C$6,Hulpsheets!$AO$3:$AR$3,0)
                    ),
                    ""
                ),
                IFERROR(
                    INDEX(Hulpsheets!$AH$3:$AK$18,
                        MATCH($C$9,Hulpsheets!$AG$3:$AG$18,0),
                        MATCH($C$6,Hulpsheets!$AH$3:$AK$3,0)
                    ),
                    ""
                )
            )
        )
    )
)</f>
        <v/>
      </c>
      <c r="N176" s="399"/>
      <c r="O176" s="395" t="str">
        <f t="shared" si="48"/>
        <v/>
      </c>
      <c r="P176" s="86" t="str">
        <f t="shared" si="49"/>
        <v/>
      </c>
      <c r="R176" s="404"/>
      <c r="S176" s="403" t="str">
        <f t="shared" si="54"/>
        <v/>
      </c>
      <c r="T176" s="130" t="str">
        <f t="shared" si="50"/>
        <v/>
      </c>
      <c r="U176" s="70"/>
      <c r="V176" s="404"/>
      <c r="W176" s="70"/>
      <c r="X176" s="404"/>
      <c r="Z176" s="403" t="str">
        <f t="shared" si="55"/>
        <v/>
      </c>
      <c r="AA176" s="130" t="str">
        <f t="shared" si="51"/>
        <v/>
      </c>
      <c r="AB176" s="403" t="str">
        <f t="shared" si="52"/>
        <v/>
      </c>
      <c r="AC176" s="130" t="str">
        <f t="shared" si="53"/>
        <v/>
      </c>
      <c r="AD176" s="461"/>
    </row>
    <row r="177" spans="1:30" ht="13.5" thickBot="1" x14ac:dyDescent="0.25">
      <c r="B177" s="500"/>
      <c r="C177" s="501"/>
      <c r="D177" s="501"/>
      <c r="E177" s="501"/>
      <c r="F177" s="501"/>
      <c r="G177" s="501"/>
      <c r="H177" s="501"/>
      <c r="I177" s="501"/>
      <c r="J177" s="501"/>
      <c r="K177" s="502"/>
      <c r="L177" s="429" t="s">
        <v>120</v>
      </c>
      <c r="M177" s="257" t="str">
        <f>IF(LEN($C$5)&lt;=1,
    "",
    IF(
        OR($C$5="Overige (zorg-)instellingen",$C$5="Onderneming"),
        IF(Basisgegevens!$C$5="Ja",
            IFERROR(
                INDEX(Hulpsheets!$AO$3:$AR$18,
                    MATCH($C$9,Hulpsheets!$AN$3:$AN$18,0),
                    MATCH($C$6,Hulpsheets!$AO$3:$AR$3,0)
                ),
                ""
            ),
            IFERROR(
                INDEX(Hulpsheets!$AH$3:$AK$18,
                    MATCH($C$9,Hulpsheets!$AG$3:$AG$18,0),
                    MATCH($C$6,Hulpsheets!$AH$3:$AK$3,0)
                ),
                ""
            )
        ),
        IF($L177="Niet-economische activiteit",
            100%,
            IF(Basisgegevens!$C$5="Ja",
                IFERROR(
                    INDEX(Hulpsheets!$AO$3:$AR$18,
                        MATCH($C$9,Hulpsheets!$AN$3:$AN$18,0),
                        MATCH($C$6,Hulpsheets!$AO$3:$AR$3,0)
                    ),
                    ""
                ),
                IFERROR(
                    INDEX(Hulpsheets!$AH$3:$AK$18,
                        MATCH($C$9,Hulpsheets!$AG$3:$AG$18,0),
                        MATCH($C$6,Hulpsheets!$AH$3:$AK$3,0)
                    ),
                    ""
                )
            )
        )
    )
)</f>
        <v/>
      </c>
      <c r="N177" s="399"/>
      <c r="O177" s="395" t="str">
        <f t="shared" si="48"/>
        <v/>
      </c>
      <c r="P177" s="86" t="str">
        <f t="shared" si="49"/>
        <v/>
      </c>
      <c r="R177" s="404"/>
      <c r="S177" s="403" t="str">
        <f t="shared" si="54"/>
        <v/>
      </c>
      <c r="T177" s="130" t="str">
        <f t="shared" si="50"/>
        <v/>
      </c>
      <c r="U177" s="70"/>
      <c r="V177" s="404"/>
      <c r="W177" s="70"/>
      <c r="X177" s="404"/>
      <c r="Z177" s="403" t="str">
        <f t="shared" si="55"/>
        <v/>
      </c>
      <c r="AA177" s="130" t="str">
        <f t="shared" si="51"/>
        <v/>
      </c>
      <c r="AB177" s="403" t="str">
        <f t="shared" si="52"/>
        <v/>
      </c>
      <c r="AC177" s="130" t="str">
        <f t="shared" si="53"/>
        <v/>
      </c>
      <c r="AD177" s="461"/>
    </row>
    <row r="178" spans="1:30" ht="13.5" hidden="1" outlineLevel="1" thickBot="1" x14ac:dyDescent="0.25">
      <c r="B178" s="500"/>
      <c r="C178" s="501"/>
      <c r="D178" s="501"/>
      <c r="E178" s="501"/>
      <c r="F178" s="501"/>
      <c r="G178" s="501"/>
      <c r="H178" s="501"/>
      <c r="I178" s="501"/>
      <c r="J178" s="501"/>
      <c r="K178" s="502"/>
      <c r="L178" s="429" t="s">
        <v>120</v>
      </c>
      <c r="M178" s="257" t="str">
        <f>IF(LEN($C$5)&lt;=1,
    "",
    IF(
        OR($C$5="Overige (zorg-)instellingen",$C$5="Onderneming"),
        IF(Basisgegevens!$C$5="Ja",
            IFERROR(
                INDEX(Hulpsheets!$AO$3:$AR$18,
                    MATCH($C$9,Hulpsheets!$AN$3:$AN$18,0),
                    MATCH($C$6,Hulpsheets!$AO$3:$AR$3,0)
                ),
                ""
            ),
            IFERROR(
                INDEX(Hulpsheets!$AH$3:$AK$18,
                    MATCH($C$9,Hulpsheets!$AG$3:$AG$18,0),
                    MATCH($C$6,Hulpsheets!$AH$3:$AK$3,0)
                ),
                ""
            )
        ),
        IF($L178="Niet-economische activiteit",
            100%,
            IF(Basisgegevens!$C$5="Ja",
                IFERROR(
                    INDEX(Hulpsheets!$AO$3:$AR$18,
                        MATCH($C$9,Hulpsheets!$AN$3:$AN$18,0),
                        MATCH($C$6,Hulpsheets!$AO$3:$AR$3,0)
                    ),
                    ""
                ),
                IFERROR(
                    INDEX(Hulpsheets!$AH$3:$AK$18,
                        MATCH($C$9,Hulpsheets!$AG$3:$AG$18,0),
                        MATCH($C$6,Hulpsheets!$AH$3:$AK$3,0)
                    ),
                    ""
                )
            )
        )
    )
)</f>
        <v/>
      </c>
      <c r="N178" s="399"/>
      <c r="O178" s="77" t="str">
        <f t="shared" si="48"/>
        <v/>
      </c>
      <c r="P178" s="86" t="str">
        <f t="shared" si="49"/>
        <v/>
      </c>
      <c r="R178" s="404"/>
      <c r="S178" s="403" t="str">
        <f t="shared" si="54"/>
        <v/>
      </c>
      <c r="T178" s="130" t="str">
        <f t="shared" si="50"/>
        <v/>
      </c>
      <c r="U178" s="70"/>
      <c r="V178" s="404"/>
      <c r="W178" s="70"/>
      <c r="X178" s="404"/>
      <c r="Z178" s="403" t="str">
        <f t="shared" si="55"/>
        <v/>
      </c>
      <c r="AA178" s="130" t="str">
        <f t="shared" si="51"/>
        <v/>
      </c>
      <c r="AB178" s="403" t="str">
        <f t="shared" si="52"/>
        <v/>
      </c>
      <c r="AC178" s="130" t="str">
        <f t="shared" si="53"/>
        <v/>
      </c>
      <c r="AD178" s="461"/>
    </row>
    <row r="179" spans="1:30" ht="13.5" hidden="1" outlineLevel="1" thickBot="1" x14ac:dyDescent="0.25">
      <c r="B179" s="500"/>
      <c r="C179" s="501"/>
      <c r="D179" s="501"/>
      <c r="E179" s="501"/>
      <c r="F179" s="501"/>
      <c r="G179" s="501"/>
      <c r="H179" s="501"/>
      <c r="I179" s="501"/>
      <c r="J179" s="501"/>
      <c r="K179" s="502"/>
      <c r="L179" s="429" t="s">
        <v>120</v>
      </c>
      <c r="M179" s="257" t="str">
        <f>IF(LEN($C$5)&lt;=1,
    "",
    IF(
        OR($C$5="Overige (zorg-)instellingen",$C$5="Onderneming"),
        IF(Basisgegevens!$C$5="Ja",
            IFERROR(
                INDEX(Hulpsheets!$AO$3:$AR$18,
                    MATCH($C$9,Hulpsheets!$AN$3:$AN$18,0),
                    MATCH($C$6,Hulpsheets!$AO$3:$AR$3,0)
                ),
                ""
            ),
            IFERROR(
                INDEX(Hulpsheets!$AH$3:$AK$18,
                    MATCH($C$9,Hulpsheets!$AG$3:$AG$18,0),
                    MATCH($C$6,Hulpsheets!$AH$3:$AK$3,0)
                ),
                ""
            )
        ),
        IF($L179="Niet-economische activiteit",
            100%,
            IF(Basisgegevens!$C$5="Ja",
                IFERROR(
                    INDEX(Hulpsheets!$AO$3:$AR$18,
                        MATCH($C$9,Hulpsheets!$AN$3:$AN$18,0),
                        MATCH($C$6,Hulpsheets!$AO$3:$AR$3,0)
                    ),
                    ""
                ),
                IFERROR(
                    INDEX(Hulpsheets!$AH$3:$AK$18,
                        MATCH($C$9,Hulpsheets!$AG$3:$AG$18,0),
                        MATCH($C$6,Hulpsheets!$AH$3:$AK$3,0)
                    ),
                    ""
                )
            )
        )
    )
)</f>
        <v/>
      </c>
      <c r="N179" s="399"/>
      <c r="O179" s="77" t="str">
        <f t="shared" si="48"/>
        <v/>
      </c>
      <c r="P179" s="86" t="str">
        <f t="shared" si="49"/>
        <v/>
      </c>
      <c r="R179" s="404"/>
      <c r="S179" s="403" t="str">
        <f t="shared" si="54"/>
        <v/>
      </c>
      <c r="T179" s="130" t="str">
        <f t="shared" si="50"/>
        <v/>
      </c>
      <c r="U179" s="70"/>
      <c r="V179" s="404"/>
      <c r="W179" s="70"/>
      <c r="X179" s="404"/>
      <c r="Z179" s="403" t="str">
        <f t="shared" si="55"/>
        <v/>
      </c>
      <c r="AA179" s="130" t="str">
        <f t="shared" si="51"/>
        <v/>
      </c>
      <c r="AB179" s="403" t="str">
        <f t="shared" si="52"/>
        <v/>
      </c>
      <c r="AC179" s="130" t="str">
        <f t="shared" si="53"/>
        <v/>
      </c>
      <c r="AD179" s="461"/>
    </row>
    <row r="180" spans="1:30" ht="13.5" hidden="1" outlineLevel="1" thickBot="1" x14ac:dyDescent="0.25">
      <c r="B180" s="500"/>
      <c r="C180" s="501"/>
      <c r="D180" s="501"/>
      <c r="E180" s="501"/>
      <c r="F180" s="501"/>
      <c r="G180" s="501"/>
      <c r="H180" s="501"/>
      <c r="I180" s="501"/>
      <c r="J180" s="501"/>
      <c r="K180" s="502"/>
      <c r="L180" s="429" t="s">
        <v>120</v>
      </c>
      <c r="M180" s="257" t="str">
        <f>IF(LEN($C$5)&lt;=1,
    "",
    IF(
        OR($C$5="Overige (zorg-)instellingen",$C$5="Onderneming"),
        IF(Basisgegevens!$C$5="Ja",
            IFERROR(
                INDEX(Hulpsheets!$AO$3:$AR$18,
                    MATCH($C$9,Hulpsheets!$AN$3:$AN$18,0),
                    MATCH($C$6,Hulpsheets!$AO$3:$AR$3,0)
                ),
                ""
            ),
            IFERROR(
                INDEX(Hulpsheets!$AH$3:$AK$18,
                    MATCH($C$9,Hulpsheets!$AG$3:$AG$18,0),
                    MATCH($C$6,Hulpsheets!$AH$3:$AK$3,0)
                ),
                ""
            )
        ),
        IF($L180="Niet-economische activiteit",
            100%,
            IF(Basisgegevens!$C$5="Ja",
                IFERROR(
                    INDEX(Hulpsheets!$AO$3:$AR$18,
                        MATCH($C$9,Hulpsheets!$AN$3:$AN$18,0),
                        MATCH($C$6,Hulpsheets!$AO$3:$AR$3,0)
                    ),
                    ""
                ),
                IFERROR(
                    INDEX(Hulpsheets!$AH$3:$AK$18,
                        MATCH($C$9,Hulpsheets!$AG$3:$AG$18,0),
                        MATCH($C$6,Hulpsheets!$AH$3:$AK$3,0)
                    ),
                    ""
                )
            )
        )
    )
)</f>
        <v/>
      </c>
      <c r="N180" s="399"/>
      <c r="O180" s="77" t="str">
        <f t="shared" si="48"/>
        <v/>
      </c>
      <c r="P180" s="86" t="str">
        <f t="shared" si="49"/>
        <v/>
      </c>
      <c r="R180" s="404"/>
      <c r="S180" s="403" t="str">
        <f t="shared" si="54"/>
        <v/>
      </c>
      <c r="T180" s="130" t="str">
        <f t="shared" si="50"/>
        <v/>
      </c>
      <c r="U180" s="70"/>
      <c r="V180" s="404"/>
      <c r="W180" s="70"/>
      <c r="X180" s="404"/>
      <c r="Z180" s="403" t="str">
        <f t="shared" si="55"/>
        <v/>
      </c>
      <c r="AA180" s="130" t="str">
        <f t="shared" si="51"/>
        <v/>
      </c>
      <c r="AB180" s="403" t="str">
        <f t="shared" si="52"/>
        <v/>
      </c>
      <c r="AC180" s="130" t="str">
        <f t="shared" si="53"/>
        <v/>
      </c>
      <c r="AD180" s="461"/>
    </row>
    <row r="181" spans="1:30" ht="13.5" hidden="1" outlineLevel="1" thickBot="1" x14ac:dyDescent="0.25">
      <c r="B181" s="500"/>
      <c r="C181" s="501"/>
      <c r="D181" s="501"/>
      <c r="E181" s="501"/>
      <c r="F181" s="501"/>
      <c r="G181" s="501"/>
      <c r="H181" s="501"/>
      <c r="I181" s="501"/>
      <c r="J181" s="501"/>
      <c r="K181" s="502"/>
      <c r="L181" s="429" t="s">
        <v>120</v>
      </c>
      <c r="M181" s="257" t="str">
        <f>IF(LEN($C$5)&lt;=1,
    "",
    IF(
        OR($C$5="Overige (zorg-)instellingen",$C$5="Onderneming"),
        IF(Basisgegevens!$C$5="Ja",
            IFERROR(
                INDEX(Hulpsheets!$AO$3:$AR$18,
                    MATCH($C$9,Hulpsheets!$AN$3:$AN$18,0),
                    MATCH($C$6,Hulpsheets!$AO$3:$AR$3,0)
                ),
                ""
            ),
            IFERROR(
                INDEX(Hulpsheets!$AH$3:$AK$18,
                    MATCH($C$9,Hulpsheets!$AG$3:$AG$18,0),
                    MATCH($C$6,Hulpsheets!$AH$3:$AK$3,0)
                ),
                ""
            )
        ),
        IF($L181="Niet-economische activiteit",
            100%,
            IF(Basisgegevens!$C$5="Ja",
                IFERROR(
                    INDEX(Hulpsheets!$AO$3:$AR$18,
                        MATCH($C$9,Hulpsheets!$AN$3:$AN$18,0),
                        MATCH($C$6,Hulpsheets!$AO$3:$AR$3,0)
                    ),
                    ""
                ),
                IFERROR(
                    INDEX(Hulpsheets!$AH$3:$AK$18,
                        MATCH($C$9,Hulpsheets!$AG$3:$AG$18,0),
                        MATCH($C$6,Hulpsheets!$AH$3:$AK$3,0)
                    ),
                    ""
                )
            )
        )
    )
)</f>
        <v/>
      </c>
      <c r="N181" s="399"/>
      <c r="O181" s="77" t="str">
        <f t="shared" si="48"/>
        <v/>
      </c>
      <c r="P181" s="86" t="str">
        <f t="shared" si="49"/>
        <v/>
      </c>
      <c r="R181" s="404"/>
      <c r="S181" s="403" t="str">
        <f t="shared" si="54"/>
        <v/>
      </c>
      <c r="T181" s="130" t="str">
        <f t="shared" si="50"/>
        <v/>
      </c>
      <c r="U181" s="70"/>
      <c r="V181" s="404"/>
      <c r="W181" s="70"/>
      <c r="X181" s="404"/>
      <c r="Z181" s="403" t="str">
        <f t="shared" si="55"/>
        <v/>
      </c>
      <c r="AA181" s="130" t="str">
        <f t="shared" si="51"/>
        <v/>
      </c>
      <c r="AB181" s="403" t="str">
        <f t="shared" si="52"/>
        <v/>
      </c>
      <c r="AC181" s="130" t="str">
        <f t="shared" si="53"/>
        <v/>
      </c>
      <c r="AD181" s="461"/>
    </row>
    <row r="182" spans="1:30" ht="13.5" hidden="1" outlineLevel="1" thickBot="1" x14ac:dyDescent="0.25">
      <c r="B182" s="500"/>
      <c r="C182" s="501"/>
      <c r="D182" s="501"/>
      <c r="E182" s="501"/>
      <c r="F182" s="501"/>
      <c r="G182" s="501"/>
      <c r="H182" s="501"/>
      <c r="I182" s="501"/>
      <c r="J182" s="501"/>
      <c r="K182" s="502"/>
      <c r="L182" s="429" t="s">
        <v>120</v>
      </c>
      <c r="M182" s="257" t="str">
        <f>IF(LEN($C$5)&lt;=1,
    "",
    IF(
        OR($C$5="Overige (zorg-)instellingen",$C$5="Onderneming"),
        IF(Basisgegevens!$C$5="Ja",
            IFERROR(
                INDEX(Hulpsheets!$AO$3:$AR$18,
                    MATCH($C$9,Hulpsheets!$AN$3:$AN$18,0),
                    MATCH($C$6,Hulpsheets!$AO$3:$AR$3,0)
                ),
                ""
            ),
            IFERROR(
                INDEX(Hulpsheets!$AH$3:$AK$18,
                    MATCH($C$9,Hulpsheets!$AG$3:$AG$18,0),
                    MATCH($C$6,Hulpsheets!$AH$3:$AK$3,0)
                ),
                ""
            )
        ),
        IF($L182="Niet-economische activiteit",
            100%,
            IF(Basisgegevens!$C$5="Ja",
                IFERROR(
                    INDEX(Hulpsheets!$AO$3:$AR$18,
                        MATCH($C$9,Hulpsheets!$AN$3:$AN$18,0),
                        MATCH($C$6,Hulpsheets!$AO$3:$AR$3,0)
                    ),
                    ""
                ),
                IFERROR(
                    INDEX(Hulpsheets!$AH$3:$AK$18,
                        MATCH($C$9,Hulpsheets!$AG$3:$AG$18,0),
                        MATCH($C$6,Hulpsheets!$AH$3:$AK$3,0)
                    ),
                    ""
                )
            )
        )
    )
)</f>
        <v/>
      </c>
      <c r="N182" s="399"/>
      <c r="O182" s="77" t="str">
        <f t="shared" si="48"/>
        <v/>
      </c>
      <c r="P182" s="86" t="str">
        <f t="shared" si="49"/>
        <v/>
      </c>
      <c r="R182" s="404"/>
      <c r="S182" s="403" t="str">
        <f t="shared" si="54"/>
        <v/>
      </c>
      <c r="T182" s="130" t="str">
        <f t="shared" si="50"/>
        <v/>
      </c>
      <c r="U182" s="70"/>
      <c r="V182" s="404"/>
      <c r="W182" s="70"/>
      <c r="X182" s="404"/>
      <c r="Z182" s="403" t="str">
        <f t="shared" si="55"/>
        <v/>
      </c>
      <c r="AA182" s="130" t="str">
        <f t="shared" si="51"/>
        <v/>
      </c>
      <c r="AB182" s="403" t="str">
        <f t="shared" si="52"/>
        <v/>
      </c>
      <c r="AC182" s="130" t="str">
        <f t="shared" si="53"/>
        <v/>
      </c>
      <c r="AD182" s="461"/>
    </row>
    <row r="183" spans="1:30" ht="13.5" hidden="1" outlineLevel="1" thickBot="1" x14ac:dyDescent="0.25">
      <c r="B183" s="500"/>
      <c r="C183" s="501"/>
      <c r="D183" s="501"/>
      <c r="E183" s="501"/>
      <c r="F183" s="501"/>
      <c r="G183" s="501"/>
      <c r="H183" s="501"/>
      <c r="I183" s="501"/>
      <c r="J183" s="501"/>
      <c r="K183" s="502"/>
      <c r="L183" s="429" t="s">
        <v>120</v>
      </c>
      <c r="M183" s="257" t="str">
        <f>IF(LEN($C$5)&lt;=1,
    "",
    IF(
        OR($C$5="Overige (zorg-)instellingen",$C$5="Onderneming"),
        IF(Basisgegevens!$C$5="Ja",
            IFERROR(
                INDEX(Hulpsheets!$AO$3:$AR$18,
                    MATCH($C$9,Hulpsheets!$AN$3:$AN$18,0),
                    MATCH($C$6,Hulpsheets!$AO$3:$AR$3,0)
                ),
                ""
            ),
            IFERROR(
                INDEX(Hulpsheets!$AH$3:$AK$18,
                    MATCH($C$9,Hulpsheets!$AG$3:$AG$18,0),
                    MATCH($C$6,Hulpsheets!$AH$3:$AK$3,0)
                ),
                ""
            )
        ),
        IF($L183="Niet-economische activiteit",
            100%,
            IF(Basisgegevens!$C$5="Ja",
                IFERROR(
                    INDEX(Hulpsheets!$AO$3:$AR$18,
                        MATCH($C$9,Hulpsheets!$AN$3:$AN$18,0),
                        MATCH($C$6,Hulpsheets!$AO$3:$AR$3,0)
                    ),
                    ""
                ),
                IFERROR(
                    INDEX(Hulpsheets!$AH$3:$AK$18,
                        MATCH($C$9,Hulpsheets!$AG$3:$AG$18,0),
                        MATCH($C$6,Hulpsheets!$AH$3:$AK$3,0)
                    ),
                    ""
                )
            )
        )
    )
)</f>
        <v/>
      </c>
      <c r="N183" s="399"/>
      <c r="O183" s="77" t="str">
        <f t="shared" si="48"/>
        <v/>
      </c>
      <c r="P183" s="86" t="str">
        <f t="shared" si="49"/>
        <v/>
      </c>
      <c r="R183" s="404"/>
      <c r="S183" s="403" t="str">
        <f t="shared" si="54"/>
        <v/>
      </c>
      <c r="T183" s="130" t="str">
        <f t="shared" si="50"/>
        <v/>
      </c>
      <c r="U183" s="70"/>
      <c r="V183" s="404"/>
      <c r="W183" s="70"/>
      <c r="X183" s="404"/>
      <c r="Z183" s="403" t="str">
        <f t="shared" si="55"/>
        <v/>
      </c>
      <c r="AA183" s="130" t="str">
        <f t="shared" si="51"/>
        <v/>
      </c>
      <c r="AB183" s="403" t="str">
        <f t="shared" si="52"/>
        <v/>
      </c>
      <c r="AC183" s="130" t="str">
        <f t="shared" si="53"/>
        <v/>
      </c>
      <c r="AD183" s="461"/>
    </row>
    <row r="184" spans="1:30" ht="13.5" hidden="1" outlineLevel="1" thickBot="1" x14ac:dyDescent="0.25">
      <c r="B184" s="500"/>
      <c r="C184" s="501"/>
      <c r="D184" s="501"/>
      <c r="E184" s="501"/>
      <c r="F184" s="501"/>
      <c r="G184" s="501"/>
      <c r="H184" s="501"/>
      <c r="I184" s="501"/>
      <c r="J184" s="501"/>
      <c r="K184" s="502"/>
      <c r="L184" s="429" t="s">
        <v>120</v>
      </c>
      <c r="M184" s="257" t="str">
        <f>IF(LEN($C$5)&lt;=1,
    "",
    IF(
        OR($C$5="Overige (zorg-)instellingen",$C$5="Onderneming"),
        IF(Basisgegevens!$C$5="Ja",
            IFERROR(
                INDEX(Hulpsheets!$AO$3:$AR$18,
                    MATCH($C$9,Hulpsheets!$AN$3:$AN$18,0),
                    MATCH($C$6,Hulpsheets!$AO$3:$AR$3,0)
                ),
                ""
            ),
            IFERROR(
                INDEX(Hulpsheets!$AH$3:$AK$18,
                    MATCH($C$9,Hulpsheets!$AG$3:$AG$18,0),
                    MATCH($C$6,Hulpsheets!$AH$3:$AK$3,0)
                ),
                ""
            )
        ),
        IF($L184="Niet-economische activiteit",
            100%,
            IF(Basisgegevens!$C$5="Ja",
                IFERROR(
                    INDEX(Hulpsheets!$AO$3:$AR$18,
                        MATCH($C$9,Hulpsheets!$AN$3:$AN$18,0),
                        MATCH($C$6,Hulpsheets!$AO$3:$AR$3,0)
                    ),
                    ""
                ),
                IFERROR(
                    INDEX(Hulpsheets!$AH$3:$AK$18,
                        MATCH($C$9,Hulpsheets!$AG$3:$AG$18,0),
                        MATCH($C$6,Hulpsheets!$AH$3:$AK$3,0)
                    ),
                    ""
                )
            )
        )
    )
)</f>
        <v/>
      </c>
      <c r="N184" s="399"/>
      <c r="O184" s="77" t="str">
        <f t="shared" si="48"/>
        <v/>
      </c>
      <c r="P184" s="86" t="str">
        <f t="shared" si="49"/>
        <v/>
      </c>
      <c r="R184" s="404"/>
      <c r="S184" s="403" t="str">
        <f t="shared" si="54"/>
        <v/>
      </c>
      <c r="T184" s="130" t="str">
        <f t="shared" si="50"/>
        <v/>
      </c>
      <c r="U184" s="70"/>
      <c r="V184" s="404"/>
      <c r="W184" s="70"/>
      <c r="X184" s="404"/>
      <c r="Z184" s="403" t="str">
        <f t="shared" si="55"/>
        <v/>
      </c>
      <c r="AA184" s="130" t="str">
        <f t="shared" si="51"/>
        <v/>
      </c>
      <c r="AB184" s="403" t="str">
        <f t="shared" si="52"/>
        <v/>
      </c>
      <c r="AC184" s="130" t="str">
        <f t="shared" si="53"/>
        <v/>
      </c>
      <c r="AD184" s="461"/>
    </row>
    <row r="185" spans="1:30" ht="13.5" hidden="1" outlineLevel="1" thickBot="1" x14ac:dyDescent="0.25">
      <c r="B185" s="500"/>
      <c r="C185" s="501"/>
      <c r="D185" s="501"/>
      <c r="E185" s="501"/>
      <c r="F185" s="501"/>
      <c r="G185" s="501"/>
      <c r="H185" s="501"/>
      <c r="I185" s="501"/>
      <c r="J185" s="501"/>
      <c r="K185" s="502"/>
      <c r="L185" s="429" t="s">
        <v>120</v>
      </c>
      <c r="M185" s="257" t="str">
        <f>IF(LEN($C$5)&lt;=1,
    "",
    IF(
        OR($C$5="Overige (zorg-)instellingen",$C$5="Onderneming"),
        IF(Basisgegevens!$C$5="Ja",
            IFERROR(
                INDEX(Hulpsheets!$AO$3:$AR$18,
                    MATCH($C$9,Hulpsheets!$AN$3:$AN$18,0),
                    MATCH($C$6,Hulpsheets!$AO$3:$AR$3,0)
                ),
                ""
            ),
            IFERROR(
                INDEX(Hulpsheets!$AH$3:$AK$18,
                    MATCH($C$9,Hulpsheets!$AG$3:$AG$18,0),
                    MATCH($C$6,Hulpsheets!$AH$3:$AK$3,0)
                ),
                ""
            )
        ),
        IF($L185="Niet-economische activiteit",
            100%,
            IF(Basisgegevens!$C$5="Ja",
                IFERROR(
                    INDEX(Hulpsheets!$AO$3:$AR$18,
                        MATCH($C$9,Hulpsheets!$AN$3:$AN$18,0),
                        MATCH($C$6,Hulpsheets!$AO$3:$AR$3,0)
                    ),
                    ""
                ),
                IFERROR(
                    INDEX(Hulpsheets!$AH$3:$AK$18,
                        MATCH($C$9,Hulpsheets!$AG$3:$AG$18,0),
                        MATCH($C$6,Hulpsheets!$AH$3:$AK$3,0)
                    ),
                    ""
                )
            )
        )
    )
)</f>
        <v/>
      </c>
      <c r="N185" s="399"/>
      <c r="O185" s="77" t="str">
        <f t="shared" si="48"/>
        <v/>
      </c>
      <c r="P185" s="86" t="str">
        <f t="shared" si="49"/>
        <v/>
      </c>
      <c r="R185" s="404"/>
      <c r="S185" s="403" t="str">
        <f t="shared" si="54"/>
        <v/>
      </c>
      <c r="T185" s="130" t="str">
        <f t="shared" si="50"/>
        <v/>
      </c>
      <c r="U185" s="70"/>
      <c r="V185" s="404"/>
      <c r="W185" s="70"/>
      <c r="X185" s="404"/>
      <c r="Z185" s="403" t="str">
        <f t="shared" si="55"/>
        <v/>
      </c>
      <c r="AA185" s="130" t="str">
        <f t="shared" si="51"/>
        <v/>
      </c>
      <c r="AB185" s="403" t="str">
        <f t="shared" si="52"/>
        <v/>
      </c>
      <c r="AC185" s="130" t="str">
        <f t="shared" si="53"/>
        <v/>
      </c>
      <c r="AD185" s="461"/>
    </row>
    <row r="186" spans="1:30" ht="13.5" hidden="1" outlineLevel="1" thickBot="1" x14ac:dyDescent="0.25">
      <c r="B186" s="500"/>
      <c r="C186" s="501"/>
      <c r="D186" s="501"/>
      <c r="E186" s="501"/>
      <c r="F186" s="501"/>
      <c r="G186" s="501"/>
      <c r="H186" s="501"/>
      <c r="I186" s="501"/>
      <c r="J186" s="501"/>
      <c r="K186" s="502"/>
      <c r="L186" s="429" t="s">
        <v>120</v>
      </c>
      <c r="M186" s="257" t="str">
        <f>IF(LEN($C$5)&lt;=1,
    "",
    IF(
        OR($C$5="Overige (zorg-)instellingen",$C$5="Onderneming"),
        IF(Basisgegevens!$C$5="Ja",
            IFERROR(
                INDEX(Hulpsheets!$AO$3:$AR$18,
                    MATCH($C$9,Hulpsheets!$AN$3:$AN$18,0),
                    MATCH($C$6,Hulpsheets!$AO$3:$AR$3,0)
                ),
                ""
            ),
            IFERROR(
                INDEX(Hulpsheets!$AH$3:$AK$18,
                    MATCH($C$9,Hulpsheets!$AG$3:$AG$18,0),
                    MATCH($C$6,Hulpsheets!$AH$3:$AK$3,0)
                ),
                ""
            )
        ),
        IF($L186="Niet-economische activiteit",
            100%,
            IF(Basisgegevens!$C$5="Ja",
                IFERROR(
                    INDEX(Hulpsheets!$AO$3:$AR$18,
                        MATCH($C$9,Hulpsheets!$AN$3:$AN$18,0),
                        MATCH($C$6,Hulpsheets!$AO$3:$AR$3,0)
                    ),
                    ""
                ),
                IFERROR(
                    INDEX(Hulpsheets!$AH$3:$AK$18,
                        MATCH($C$9,Hulpsheets!$AG$3:$AG$18,0),
                        MATCH($C$6,Hulpsheets!$AH$3:$AK$3,0)
                    ),
                    ""
                )
            )
        )
    )
)</f>
        <v/>
      </c>
      <c r="N186" s="399"/>
      <c r="O186" s="77" t="str">
        <f t="shared" si="48"/>
        <v/>
      </c>
      <c r="P186" s="86" t="str">
        <f t="shared" si="49"/>
        <v/>
      </c>
      <c r="R186" s="404"/>
      <c r="S186" s="403" t="str">
        <f t="shared" si="54"/>
        <v/>
      </c>
      <c r="T186" s="130" t="str">
        <f t="shared" si="50"/>
        <v/>
      </c>
      <c r="U186" s="70"/>
      <c r="V186" s="404"/>
      <c r="W186" s="70"/>
      <c r="X186" s="404"/>
      <c r="Z186" s="403" t="str">
        <f t="shared" si="55"/>
        <v/>
      </c>
      <c r="AA186" s="130" t="str">
        <f t="shared" si="51"/>
        <v/>
      </c>
      <c r="AB186" s="403" t="str">
        <f t="shared" si="52"/>
        <v/>
      </c>
      <c r="AC186" s="130" t="str">
        <f t="shared" si="53"/>
        <v/>
      </c>
      <c r="AD186" s="461"/>
    </row>
    <row r="187" spans="1:30" ht="13.5" hidden="1" outlineLevel="1" thickBot="1" x14ac:dyDescent="0.25">
      <c r="B187" s="532"/>
      <c r="C187" s="533"/>
      <c r="D187" s="533"/>
      <c r="E187" s="533"/>
      <c r="F187" s="533"/>
      <c r="G187" s="533"/>
      <c r="H187" s="533"/>
      <c r="I187" s="533"/>
      <c r="J187" s="533"/>
      <c r="K187" s="534"/>
      <c r="L187" s="428" t="s">
        <v>120</v>
      </c>
      <c r="M187" s="427" t="str">
        <f>IF(LEN($C$5)&lt;=1,
    "",
    IF(
        OR($C$5="Overige (zorg-)instellingen",$C$5="Onderneming"),
        IF(Basisgegevens!$C$5="Ja",
            IFERROR(
                INDEX(Hulpsheets!$AO$3:$AR$18,
                    MATCH($C$9,Hulpsheets!$AN$3:$AN$18,0),
                    MATCH($C$6,Hulpsheets!$AO$3:$AR$3,0)
                ),
                ""
            ),
            IFERROR(
                INDEX(Hulpsheets!$AH$3:$AK$18,
                    MATCH($C$9,Hulpsheets!$AG$3:$AG$18,0),
                    MATCH($C$6,Hulpsheets!$AH$3:$AK$3,0)
                ),
                ""
            )
        ),
        IF($L187="Niet-economische activiteit",
            100%,
            IF(Basisgegevens!$C$5="Ja",
                IFERROR(
                    INDEX(Hulpsheets!$AO$3:$AR$18,
                        MATCH($C$9,Hulpsheets!$AN$3:$AN$18,0),
                        MATCH($C$6,Hulpsheets!$AO$3:$AR$3,0)
                    ),
                    ""
                ),
                IFERROR(
                    INDEX(Hulpsheets!$AH$3:$AK$18,
                        MATCH($C$9,Hulpsheets!$AG$3:$AG$18,0),
                        MATCH($C$6,Hulpsheets!$AH$3:$AK$3,0)
                    ),
                    ""
                )
            )
        )
    )
)</f>
        <v/>
      </c>
      <c r="N187" s="399"/>
      <c r="O187" s="87" t="str">
        <f t="shared" si="48"/>
        <v/>
      </c>
      <c r="P187" s="88" t="str">
        <f t="shared" si="49"/>
        <v/>
      </c>
      <c r="R187" s="405"/>
      <c r="S187" s="403" t="str">
        <f t="shared" si="54"/>
        <v/>
      </c>
      <c r="T187" s="365" t="str">
        <f t="shared" si="50"/>
        <v/>
      </c>
      <c r="U187" s="70"/>
      <c r="V187" s="405"/>
      <c r="W187" s="70"/>
      <c r="X187" s="405"/>
      <c r="Z187" s="403" t="str">
        <f t="shared" si="55"/>
        <v/>
      </c>
      <c r="AA187" s="365" t="str">
        <f t="shared" si="51"/>
        <v/>
      </c>
      <c r="AB187" s="403" t="str">
        <f t="shared" si="52"/>
        <v/>
      </c>
      <c r="AC187" s="365" t="str">
        <f t="shared" si="53"/>
        <v/>
      </c>
      <c r="AD187" s="461"/>
    </row>
    <row r="188" spans="1:30" ht="13.5" collapsed="1" thickBot="1" x14ac:dyDescent="0.25">
      <c r="B188" s="32"/>
      <c r="C188" s="32"/>
      <c r="D188" s="103"/>
      <c r="E188" s="110"/>
      <c r="F188" s="110"/>
      <c r="G188" s="111"/>
      <c r="H188" s="112"/>
      <c r="I188" s="29"/>
      <c r="J188" s="111"/>
      <c r="L188" s="418" t="s">
        <v>102</v>
      </c>
      <c r="M188" s="78"/>
      <c r="N188" s="101">
        <f>SUM(N163:N187)</f>
        <v>0</v>
      </c>
      <c r="O188" s="101">
        <f>SUM(O163:O187)</f>
        <v>0</v>
      </c>
      <c r="P188" s="101">
        <f>SUM(P163:P187)</f>
        <v>0</v>
      </c>
      <c r="Q188" s="29"/>
      <c r="R188" s="367">
        <f>SUM(R163:R187)</f>
        <v>0</v>
      </c>
      <c r="S188" s="367">
        <f>SUM(S163:S187)</f>
        <v>0</v>
      </c>
      <c r="T188" s="367">
        <f>SUM(T163:T187)</f>
        <v>0</v>
      </c>
      <c r="V188" s="439">
        <f>SUM(V163:V187)</f>
        <v>0</v>
      </c>
      <c r="W188" s="70"/>
      <c r="X188" s="439">
        <f>SUM(X163:X187)</f>
        <v>0</v>
      </c>
      <c r="Z188" s="102">
        <f>SUM(Z163:Z187)</f>
        <v>0</v>
      </c>
      <c r="AA188" s="102">
        <f>SUM(AA163:AA187)</f>
        <v>0</v>
      </c>
      <c r="AB188" s="102">
        <f>SUM(AB163:AB187)</f>
        <v>0</v>
      </c>
      <c r="AC188" s="102">
        <f>SUM(AC163:AC187)</f>
        <v>0</v>
      </c>
      <c r="AD188" s="100"/>
    </row>
    <row r="189" spans="1:30" x14ac:dyDescent="0.2">
      <c r="B189" s="32"/>
      <c r="C189" s="32"/>
      <c r="D189" s="103"/>
      <c r="E189" s="110"/>
      <c r="F189" s="110"/>
      <c r="G189" s="111"/>
      <c r="H189" s="112"/>
      <c r="I189" s="29"/>
      <c r="J189" s="111"/>
      <c r="W189" s="100"/>
      <c r="X189" s="100"/>
      <c r="AB189" s="100"/>
    </row>
    <row r="190" spans="1:30" x14ac:dyDescent="0.2">
      <c r="B190" s="503" t="s">
        <v>126</v>
      </c>
      <c r="C190" s="503"/>
      <c r="D190" s="503"/>
      <c r="E190" s="503"/>
      <c r="F190" s="29"/>
      <c r="I190" s="29"/>
      <c r="P190" s="29"/>
      <c r="Q190" s="29"/>
      <c r="R190" s="6"/>
      <c r="S190" s="121"/>
      <c r="T190" s="6"/>
      <c r="U190" s="29"/>
      <c r="V190" s="29"/>
      <c r="W190" s="29"/>
      <c r="X190" s="29"/>
      <c r="Z190" s="121"/>
      <c r="AA190" s="29"/>
      <c r="AB190" s="121"/>
    </row>
    <row r="191" spans="1:30" ht="13.5" thickBot="1" x14ac:dyDescent="0.25">
      <c r="B191" s="106"/>
      <c r="C191" s="106"/>
      <c r="D191" s="107"/>
      <c r="E191" s="107"/>
      <c r="G191" s="107"/>
      <c r="H191" s="108"/>
      <c r="I191" s="95"/>
      <c r="J191" s="107"/>
      <c r="P191" s="29"/>
      <c r="Q191" s="29"/>
      <c r="S191" s="6"/>
      <c r="T191" s="6"/>
      <c r="U191" s="29"/>
      <c r="W191" s="29"/>
      <c r="Z191" s="6"/>
      <c r="AA191" s="29"/>
      <c r="AB191" s="6"/>
    </row>
    <row r="192" spans="1:30" ht="38.25" customHeight="1" thickBot="1" x14ac:dyDescent="0.25">
      <c r="A192" s="117"/>
      <c r="B192" s="391" t="s">
        <v>109</v>
      </c>
      <c r="C192" s="392"/>
      <c r="D192" s="392"/>
      <c r="E192" s="392"/>
      <c r="F192" s="392"/>
      <c r="G192" s="392"/>
      <c r="H192" s="392"/>
      <c r="I192" s="392"/>
      <c r="J192" s="392"/>
      <c r="K192" s="392"/>
      <c r="L192" s="392"/>
      <c r="M192" s="392"/>
      <c r="N192" s="237" t="s">
        <v>127</v>
      </c>
      <c r="Q192" s="117"/>
      <c r="R192" s="239" t="s">
        <v>187</v>
      </c>
      <c r="S192" s="118"/>
      <c r="T192" s="118"/>
      <c r="U192" s="242"/>
      <c r="V192" s="239" t="s">
        <v>187</v>
      </c>
      <c r="W192" s="242"/>
      <c r="X192" s="239" t="s">
        <v>187</v>
      </c>
      <c r="Y192" s="117"/>
      <c r="Z192" s="118"/>
      <c r="AA192" s="242"/>
      <c r="AB192" s="118"/>
      <c r="AC192" s="117"/>
      <c r="AD192" s="117"/>
    </row>
    <row r="193" spans="2:28" x14ac:dyDescent="0.2">
      <c r="B193" s="496"/>
      <c r="C193" s="497"/>
      <c r="D193" s="497"/>
      <c r="E193" s="497"/>
      <c r="F193" s="497"/>
      <c r="G193" s="497"/>
      <c r="H193" s="497"/>
      <c r="I193" s="497"/>
      <c r="J193" s="497"/>
      <c r="K193" s="497"/>
      <c r="L193" s="497"/>
      <c r="M193" s="393"/>
      <c r="N193" s="325"/>
      <c r="R193" s="416"/>
      <c r="S193" s="80"/>
      <c r="T193" s="80"/>
      <c r="V193" s="416"/>
      <c r="X193" s="416"/>
      <c r="Z193" s="80"/>
      <c r="AB193" s="80"/>
    </row>
    <row r="194" spans="2:28" x14ac:dyDescent="0.2">
      <c r="B194" s="492"/>
      <c r="C194" s="493"/>
      <c r="D194" s="493"/>
      <c r="E194" s="493"/>
      <c r="F194" s="493"/>
      <c r="G194" s="493"/>
      <c r="H194" s="493"/>
      <c r="I194" s="493"/>
      <c r="J194" s="493"/>
      <c r="K194" s="493"/>
      <c r="L194" s="493"/>
      <c r="M194" s="390"/>
      <c r="N194" s="326"/>
      <c r="R194" s="416"/>
      <c r="S194" s="70"/>
      <c r="T194" s="70"/>
      <c r="V194" s="416"/>
      <c r="X194" s="416"/>
      <c r="Z194" s="70"/>
      <c r="AB194" s="70"/>
    </row>
    <row r="195" spans="2:28" x14ac:dyDescent="0.2">
      <c r="B195" s="492"/>
      <c r="C195" s="493"/>
      <c r="D195" s="493"/>
      <c r="E195" s="493"/>
      <c r="F195" s="493"/>
      <c r="G195" s="493"/>
      <c r="H195" s="493"/>
      <c r="I195" s="493"/>
      <c r="J195" s="493"/>
      <c r="K195" s="493"/>
      <c r="L195" s="493"/>
      <c r="M195" s="389"/>
      <c r="N195" s="326"/>
      <c r="R195" s="416"/>
      <c r="S195" s="70"/>
      <c r="T195" s="70"/>
      <c r="V195" s="416"/>
      <c r="X195" s="416"/>
      <c r="Z195" s="70"/>
      <c r="AB195" s="70"/>
    </row>
    <row r="196" spans="2:28" x14ac:dyDescent="0.2">
      <c r="B196" s="492"/>
      <c r="C196" s="493"/>
      <c r="D196" s="493"/>
      <c r="E196" s="493"/>
      <c r="F196" s="493"/>
      <c r="G196" s="493"/>
      <c r="H196" s="493"/>
      <c r="I196" s="493"/>
      <c r="J196" s="493"/>
      <c r="K196" s="493"/>
      <c r="L196" s="493"/>
      <c r="M196" s="390"/>
      <c r="N196" s="326"/>
      <c r="R196" s="416"/>
      <c r="S196" s="70"/>
      <c r="T196" s="70"/>
      <c r="V196" s="416"/>
      <c r="X196" s="416"/>
      <c r="Z196" s="70"/>
      <c r="AB196" s="70"/>
    </row>
    <row r="197" spans="2:28" x14ac:dyDescent="0.2">
      <c r="B197" s="492"/>
      <c r="C197" s="493"/>
      <c r="D197" s="493"/>
      <c r="E197" s="493"/>
      <c r="F197" s="493"/>
      <c r="G197" s="493"/>
      <c r="H197" s="493"/>
      <c r="I197" s="493"/>
      <c r="J197" s="493"/>
      <c r="K197" s="493"/>
      <c r="L197" s="493"/>
      <c r="M197" s="389"/>
      <c r="N197" s="326"/>
      <c r="R197" s="416"/>
      <c r="S197" s="70"/>
      <c r="T197" s="70"/>
      <c r="V197" s="416"/>
      <c r="X197" s="416"/>
      <c r="Z197" s="70"/>
      <c r="AB197" s="70"/>
    </row>
    <row r="198" spans="2:28" x14ac:dyDescent="0.2">
      <c r="B198" s="492"/>
      <c r="C198" s="493"/>
      <c r="D198" s="493"/>
      <c r="E198" s="493"/>
      <c r="F198" s="493"/>
      <c r="G198" s="493"/>
      <c r="H198" s="493"/>
      <c r="I198" s="493"/>
      <c r="J198" s="493"/>
      <c r="K198" s="493"/>
      <c r="L198" s="493"/>
      <c r="M198" s="389"/>
      <c r="N198" s="326"/>
      <c r="R198" s="416"/>
      <c r="S198" s="70"/>
      <c r="T198" s="70"/>
      <c r="V198" s="416"/>
      <c r="X198" s="416"/>
      <c r="Z198" s="70"/>
      <c r="AB198" s="70"/>
    </row>
    <row r="199" spans="2:28" x14ac:dyDescent="0.2">
      <c r="B199" s="492"/>
      <c r="C199" s="493"/>
      <c r="D199" s="493"/>
      <c r="E199" s="493"/>
      <c r="F199" s="493"/>
      <c r="G199" s="493"/>
      <c r="H199" s="493"/>
      <c r="I199" s="493"/>
      <c r="J199" s="493"/>
      <c r="K199" s="493"/>
      <c r="L199" s="493"/>
      <c r="M199" s="389"/>
      <c r="N199" s="326"/>
      <c r="R199" s="416"/>
      <c r="S199" s="70"/>
      <c r="T199" s="70"/>
      <c r="V199" s="416"/>
      <c r="X199" s="416"/>
      <c r="Z199" s="70"/>
      <c r="AB199" s="70"/>
    </row>
    <row r="200" spans="2:28" x14ac:dyDescent="0.2">
      <c r="B200" s="492"/>
      <c r="C200" s="493"/>
      <c r="D200" s="493"/>
      <c r="E200" s="493"/>
      <c r="F200" s="493"/>
      <c r="G200" s="493"/>
      <c r="H200" s="493"/>
      <c r="I200" s="493"/>
      <c r="J200" s="493"/>
      <c r="K200" s="493"/>
      <c r="L200" s="493"/>
      <c r="M200" s="389"/>
      <c r="N200" s="326"/>
      <c r="R200" s="416"/>
      <c r="S200" s="70"/>
      <c r="T200" s="70"/>
      <c r="V200" s="416"/>
      <c r="X200" s="416"/>
      <c r="Z200" s="70"/>
      <c r="AB200" s="70"/>
    </row>
    <row r="201" spans="2:28" x14ac:dyDescent="0.2">
      <c r="B201" s="492"/>
      <c r="C201" s="493"/>
      <c r="D201" s="493"/>
      <c r="E201" s="493"/>
      <c r="F201" s="493"/>
      <c r="G201" s="493"/>
      <c r="H201" s="493"/>
      <c r="I201" s="493"/>
      <c r="J201" s="493"/>
      <c r="K201" s="493"/>
      <c r="L201" s="493"/>
      <c r="M201" s="389"/>
      <c r="N201" s="326"/>
      <c r="R201" s="416"/>
      <c r="S201" s="70"/>
      <c r="T201" s="70"/>
      <c r="V201" s="416"/>
      <c r="X201" s="416"/>
      <c r="Z201" s="70"/>
      <c r="AB201" s="70"/>
    </row>
    <row r="202" spans="2:28" x14ac:dyDescent="0.2">
      <c r="B202" s="492"/>
      <c r="C202" s="493"/>
      <c r="D202" s="493"/>
      <c r="E202" s="493"/>
      <c r="F202" s="493"/>
      <c r="G202" s="493"/>
      <c r="H202" s="493"/>
      <c r="I202" s="493"/>
      <c r="J202" s="493"/>
      <c r="K202" s="493"/>
      <c r="L202" s="493"/>
      <c r="M202" s="389"/>
      <c r="N202" s="326"/>
      <c r="R202" s="416"/>
      <c r="S202" s="70"/>
      <c r="T202" s="70"/>
      <c r="V202" s="416"/>
      <c r="X202" s="416"/>
      <c r="Z202" s="70"/>
      <c r="AB202" s="70"/>
    </row>
    <row r="203" spans="2:28" x14ac:dyDescent="0.2">
      <c r="B203" s="492"/>
      <c r="C203" s="493"/>
      <c r="D203" s="493"/>
      <c r="E203" s="493"/>
      <c r="F203" s="493"/>
      <c r="G203" s="493"/>
      <c r="H203" s="493"/>
      <c r="I203" s="493"/>
      <c r="J203" s="493"/>
      <c r="K203" s="493"/>
      <c r="L203" s="493"/>
      <c r="M203" s="389"/>
      <c r="N203" s="326"/>
      <c r="R203" s="416"/>
      <c r="S203" s="70"/>
      <c r="T203" s="70"/>
      <c r="V203" s="416"/>
      <c r="X203" s="416"/>
      <c r="Z203" s="70"/>
      <c r="AB203" s="70"/>
    </row>
    <row r="204" spans="2:28" x14ac:dyDescent="0.2">
      <c r="B204" s="492"/>
      <c r="C204" s="493"/>
      <c r="D204" s="493"/>
      <c r="E204" s="493"/>
      <c r="F204" s="493"/>
      <c r="G204" s="493"/>
      <c r="H204" s="493"/>
      <c r="I204" s="493"/>
      <c r="J204" s="493"/>
      <c r="K204" s="493"/>
      <c r="L204" s="493"/>
      <c r="M204" s="389"/>
      <c r="N204" s="326"/>
      <c r="R204" s="416"/>
      <c r="S204" s="70"/>
      <c r="T204" s="70"/>
      <c r="V204" s="416"/>
      <c r="X204" s="416"/>
      <c r="Z204" s="70"/>
      <c r="AB204" s="70"/>
    </row>
    <row r="205" spans="2:28" x14ac:dyDescent="0.2">
      <c r="B205" s="492"/>
      <c r="C205" s="493"/>
      <c r="D205" s="493"/>
      <c r="E205" s="493"/>
      <c r="F205" s="493"/>
      <c r="G205" s="493"/>
      <c r="H205" s="493"/>
      <c r="I205" s="493"/>
      <c r="J205" s="493"/>
      <c r="K205" s="493"/>
      <c r="L205" s="493"/>
      <c r="M205" s="389"/>
      <c r="N205" s="326"/>
      <c r="R205" s="416"/>
      <c r="S205" s="70"/>
      <c r="T205" s="70"/>
      <c r="V205" s="416"/>
      <c r="X205" s="416"/>
      <c r="Z205" s="70"/>
      <c r="AB205" s="70"/>
    </row>
    <row r="206" spans="2:28" x14ac:dyDescent="0.2">
      <c r="B206" s="492"/>
      <c r="C206" s="493"/>
      <c r="D206" s="493"/>
      <c r="E206" s="493"/>
      <c r="F206" s="493"/>
      <c r="G206" s="493"/>
      <c r="H206" s="493"/>
      <c r="I206" s="493"/>
      <c r="J206" s="493"/>
      <c r="K206" s="493"/>
      <c r="L206" s="493"/>
      <c r="M206" s="389"/>
      <c r="N206" s="326"/>
      <c r="R206" s="416"/>
      <c r="S206" s="70"/>
      <c r="T206" s="70"/>
      <c r="V206" s="416"/>
      <c r="X206" s="416"/>
      <c r="Z206" s="70"/>
      <c r="AB206" s="70"/>
    </row>
    <row r="207" spans="2:28" x14ac:dyDescent="0.2">
      <c r="B207" s="492"/>
      <c r="C207" s="493"/>
      <c r="D207" s="493"/>
      <c r="E207" s="493"/>
      <c r="F207" s="493"/>
      <c r="G207" s="493"/>
      <c r="H207" s="493"/>
      <c r="I207" s="493"/>
      <c r="J207" s="493"/>
      <c r="K207" s="493"/>
      <c r="L207" s="493"/>
      <c r="M207" s="389"/>
      <c r="N207" s="326"/>
      <c r="R207" s="416"/>
      <c r="S207" s="70"/>
      <c r="T207" s="70"/>
      <c r="V207" s="416"/>
      <c r="X207" s="416"/>
      <c r="Z207" s="70"/>
      <c r="AB207" s="70"/>
    </row>
    <row r="208" spans="2:28" outlineLevel="1" x14ac:dyDescent="0.2">
      <c r="B208" s="492"/>
      <c r="C208" s="493"/>
      <c r="D208" s="493"/>
      <c r="E208" s="493"/>
      <c r="F208" s="493"/>
      <c r="G208" s="493"/>
      <c r="H208" s="493"/>
      <c r="I208" s="493"/>
      <c r="J208" s="493"/>
      <c r="K208" s="493"/>
      <c r="L208" s="493"/>
      <c r="M208" s="386"/>
      <c r="N208" s="326"/>
      <c r="R208" s="416"/>
      <c r="S208" s="70"/>
      <c r="T208" s="70"/>
      <c r="V208" s="416"/>
      <c r="X208" s="416"/>
      <c r="Z208" s="70"/>
      <c r="AB208" s="70"/>
    </row>
    <row r="209" spans="2:28" outlineLevel="1" x14ac:dyDescent="0.2">
      <c r="B209" s="492"/>
      <c r="C209" s="493"/>
      <c r="D209" s="493"/>
      <c r="E209" s="493"/>
      <c r="F209" s="493"/>
      <c r="G209" s="493"/>
      <c r="H209" s="493"/>
      <c r="I209" s="493"/>
      <c r="J209" s="493"/>
      <c r="K209" s="493"/>
      <c r="L209" s="493"/>
      <c r="M209" s="386"/>
      <c r="N209" s="326"/>
      <c r="R209" s="416"/>
      <c r="S209" s="70"/>
      <c r="T209" s="70"/>
      <c r="V209" s="416"/>
      <c r="X209" s="416"/>
      <c r="Z209" s="70"/>
      <c r="AB209" s="70"/>
    </row>
    <row r="210" spans="2:28" outlineLevel="1" x14ac:dyDescent="0.2">
      <c r="B210" s="492"/>
      <c r="C210" s="493"/>
      <c r="D210" s="493"/>
      <c r="E210" s="493"/>
      <c r="F210" s="493"/>
      <c r="G210" s="493"/>
      <c r="H210" s="493"/>
      <c r="I210" s="493"/>
      <c r="J210" s="493"/>
      <c r="K210" s="493"/>
      <c r="L210" s="493"/>
      <c r="M210" s="387"/>
      <c r="N210" s="326"/>
      <c r="R210" s="416"/>
      <c r="S210" s="70"/>
      <c r="T210" s="70"/>
      <c r="V210" s="416"/>
      <c r="X210" s="416"/>
      <c r="Z210" s="70"/>
      <c r="AB210" s="70"/>
    </row>
    <row r="211" spans="2:28" outlineLevel="1" x14ac:dyDescent="0.2">
      <c r="B211" s="492"/>
      <c r="C211" s="493"/>
      <c r="D211" s="493"/>
      <c r="E211" s="493"/>
      <c r="F211" s="493"/>
      <c r="G211" s="493"/>
      <c r="H211" s="493"/>
      <c r="I211" s="493"/>
      <c r="J211" s="493"/>
      <c r="K211" s="493"/>
      <c r="L211" s="493"/>
      <c r="M211" s="386"/>
      <c r="N211" s="326"/>
      <c r="R211" s="416"/>
      <c r="S211" s="70"/>
      <c r="T211" s="70"/>
      <c r="V211" s="416"/>
      <c r="X211" s="416"/>
      <c r="Z211" s="70"/>
      <c r="AB211" s="70"/>
    </row>
    <row r="212" spans="2:28" outlineLevel="1" x14ac:dyDescent="0.2">
      <c r="B212" s="492"/>
      <c r="C212" s="493"/>
      <c r="D212" s="493"/>
      <c r="E212" s="493"/>
      <c r="F212" s="493"/>
      <c r="G212" s="493"/>
      <c r="H212" s="493"/>
      <c r="I212" s="493"/>
      <c r="J212" s="493"/>
      <c r="K212" s="493"/>
      <c r="L212" s="493"/>
      <c r="M212" s="386"/>
      <c r="N212" s="326"/>
      <c r="R212" s="416"/>
      <c r="S212" s="70"/>
      <c r="T212" s="70"/>
      <c r="V212" s="416"/>
      <c r="X212" s="416"/>
      <c r="Z212" s="70"/>
      <c r="AB212" s="70"/>
    </row>
    <row r="213" spans="2:28" outlineLevel="1" x14ac:dyDescent="0.2">
      <c r="B213" s="492"/>
      <c r="C213" s="493"/>
      <c r="D213" s="493"/>
      <c r="E213" s="493"/>
      <c r="F213" s="493"/>
      <c r="G213" s="493"/>
      <c r="H213" s="493"/>
      <c r="I213" s="493"/>
      <c r="J213" s="493"/>
      <c r="K213" s="493"/>
      <c r="L213" s="493"/>
      <c r="M213" s="386"/>
      <c r="N213" s="326"/>
      <c r="R213" s="416"/>
      <c r="S213" s="70"/>
      <c r="T213" s="70"/>
      <c r="V213" s="416"/>
      <c r="X213" s="416"/>
      <c r="Z213" s="70"/>
      <c r="AB213" s="70"/>
    </row>
    <row r="214" spans="2:28" outlineLevel="1" x14ac:dyDescent="0.2">
      <c r="B214" s="492"/>
      <c r="C214" s="493"/>
      <c r="D214" s="493"/>
      <c r="E214" s="493"/>
      <c r="F214" s="493"/>
      <c r="G214" s="493"/>
      <c r="H214" s="493"/>
      <c r="I214" s="493"/>
      <c r="J214" s="493"/>
      <c r="K214" s="493"/>
      <c r="L214" s="493"/>
      <c r="M214" s="387"/>
      <c r="N214" s="326"/>
      <c r="R214" s="416"/>
      <c r="S214" s="70"/>
      <c r="T214" s="70"/>
      <c r="V214" s="416"/>
      <c r="X214" s="416"/>
      <c r="Z214" s="70"/>
      <c r="AB214" s="70"/>
    </row>
    <row r="215" spans="2:28" outlineLevel="1" x14ac:dyDescent="0.2">
      <c r="B215" s="492"/>
      <c r="C215" s="493"/>
      <c r="D215" s="493"/>
      <c r="E215" s="493"/>
      <c r="F215" s="493"/>
      <c r="G215" s="493"/>
      <c r="H215" s="493"/>
      <c r="I215" s="493"/>
      <c r="J215" s="493"/>
      <c r="K215" s="493"/>
      <c r="L215" s="493"/>
      <c r="M215" s="386"/>
      <c r="N215" s="326"/>
      <c r="R215" s="416"/>
      <c r="S215" s="70"/>
      <c r="T215" s="70"/>
      <c r="V215" s="416"/>
      <c r="X215" s="416"/>
      <c r="Z215" s="70"/>
      <c r="AB215" s="70"/>
    </row>
    <row r="216" spans="2:28" outlineLevel="1" x14ac:dyDescent="0.2">
      <c r="B216" s="492"/>
      <c r="C216" s="493"/>
      <c r="D216" s="493"/>
      <c r="E216" s="493"/>
      <c r="F216" s="493"/>
      <c r="G216" s="493"/>
      <c r="H216" s="493"/>
      <c r="I216" s="493"/>
      <c r="J216" s="493"/>
      <c r="K216" s="493"/>
      <c r="L216" s="493"/>
      <c r="M216" s="387"/>
      <c r="N216" s="326"/>
      <c r="R216" s="416"/>
      <c r="S216" s="70"/>
      <c r="T216" s="70"/>
      <c r="V216" s="416"/>
      <c r="X216" s="416"/>
      <c r="Z216" s="70"/>
      <c r="AB216" s="70"/>
    </row>
    <row r="217" spans="2:28" ht="13.5" outlineLevel="1" thickBot="1" x14ac:dyDescent="0.25">
      <c r="B217" s="494"/>
      <c r="C217" s="495"/>
      <c r="D217" s="495"/>
      <c r="E217" s="495"/>
      <c r="F217" s="495"/>
      <c r="G217" s="495"/>
      <c r="H217" s="495"/>
      <c r="I217" s="495"/>
      <c r="J217" s="495"/>
      <c r="K217" s="495"/>
      <c r="L217" s="495"/>
      <c r="M217" s="388"/>
      <c r="N217" s="327"/>
      <c r="R217" s="417"/>
      <c r="S217" s="70"/>
      <c r="T217" s="70"/>
      <c r="V217" s="417"/>
      <c r="X217" s="417"/>
      <c r="Z217" s="70"/>
      <c r="AB217" s="70"/>
    </row>
    <row r="218" spans="2:28" ht="13.5" thickBot="1" x14ac:dyDescent="0.25">
      <c r="B218" s="32"/>
      <c r="C218" s="32"/>
      <c r="D218" s="103"/>
      <c r="E218" s="110"/>
      <c r="F218" s="110"/>
      <c r="G218" s="111"/>
      <c r="H218" s="112"/>
      <c r="I218" s="29"/>
      <c r="J218" s="111"/>
      <c r="K218" s="111"/>
      <c r="L218" s="418" t="s">
        <v>102</v>
      </c>
      <c r="N218" s="113">
        <f>SUM(N193:N217)</f>
        <v>0</v>
      </c>
      <c r="Q218" s="29"/>
      <c r="R218" s="335">
        <f>SUM(R193:R217)</f>
        <v>0</v>
      </c>
      <c r="S218" s="100"/>
      <c r="T218" s="100"/>
      <c r="U218" s="29"/>
      <c r="V218" s="335">
        <f>SUM(V193:V217)</f>
        <v>0</v>
      </c>
      <c r="W218" s="29"/>
      <c r="X218" s="335">
        <f>SUM(X193:X217)</f>
        <v>0</v>
      </c>
      <c r="Z218" s="100"/>
      <c r="AA218" s="29"/>
      <c r="AB218" s="100"/>
    </row>
    <row r="219" spans="2:28" ht="13.5" thickBot="1" x14ac:dyDescent="0.25">
      <c r="B219" s="32"/>
      <c r="C219" s="32"/>
      <c r="D219" s="103"/>
      <c r="E219" s="110"/>
      <c r="F219" s="110"/>
      <c r="G219" s="111"/>
      <c r="H219" s="112"/>
      <c r="I219" s="29"/>
      <c r="O219" s="100"/>
      <c r="P219" s="100"/>
      <c r="S219" s="100"/>
      <c r="T219" s="100"/>
      <c r="U219" s="100"/>
      <c r="W219" s="100"/>
      <c r="Z219" s="100"/>
      <c r="AA219" s="100"/>
      <c r="AB219" s="100"/>
    </row>
    <row r="220" spans="2:28" ht="15.75" thickBot="1" x14ac:dyDescent="0.3">
      <c r="B220" s="32"/>
      <c r="C220" s="32"/>
      <c r="D220" s="103"/>
      <c r="E220" s="110"/>
      <c r="F220" s="110"/>
      <c r="G220" s="111"/>
      <c r="H220" s="112"/>
      <c r="I220" s="112"/>
      <c r="J220" s="548" t="s">
        <v>224</v>
      </c>
      <c r="K220" s="549"/>
      <c r="L220" s="550"/>
      <c r="M220" s="137"/>
      <c r="N220" s="94">
        <f>K231</f>
        <v>0</v>
      </c>
      <c r="O220" s="111"/>
      <c r="P220" s="29"/>
      <c r="Q220" s="29"/>
      <c r="R220" s="400">
        <f>K237</f>
        <v>0</v>
      </c>
      <c r="S220" s="29"/>
      <c r="T220" s="29"/>
      <c r="U220" s="29"/>
      <c r="V220" s="400">
        <f>V237</f>
        <v>0</v>
      </c>
      <c r="W220" s="29"/>
      <c r="X220" s="400">
        <f>X237</f>
        <v>0</v>
      </c>
      <c r="Z220" s="29"/>
      <c r="AA220" s="29"/>
      <c r="AB220" s="29"/>
    </row>
    <row r="221" spans="2:28" ht="15" customHeight="1" thickBot="1" x14ac:dyDescent="0.25">
      <c r="B221" s="538" t="s">
        <v>128</v>
      </c>
      <c r="C221" s="539"/>
      <c r="D221" s="539"/>
      <c r="E221" s="539"/>
      <c r="F221" s="539"/>
      <c r="G221" s="539"/>
      <c r="H221" s="539"/>
      <c r="I221" s="539"/>
      <c r="J221" s="539"/>
      <c r="K221" s="50" t="s">
        <v>127</v>
      </c>
      <c r="L221" s="111"/>
      <c r="O221" s="41"/>
      <c r="P221" s="29"/>
      <c r="Q221" s="29"/>
      <c r="R221" s="29"/>
      <c r="S221" s="29"/>
      <c r="T221" s="29"/>
      <c r="U221" s="29"/>
      <c r="V221" s="29"/>
      <c r="W221" s="29"/>
      <c r="X221" s="29"/>
      <c r="Z221" s="29"/>
      <c r="AA221" s="29"/>
      <c r="AB221" s="29"/>
    </row>
    <row r="222" spans="2:28" ht="15" customHeight="1" x14ac:dyDescent="0.2">
      <c r="B222" s="540" t="s">
        <v>129</v>
      </c>
      <c r="C222" s="541"/>
      <c r="D222" s="541"/>
      <c r="E222" s="541"/>
      <c r="F222" s="541"/>
      <c r="G222" s="541"/>
      <c r="H222" s="541"/>
      <c r="I222" s="541"/>
      <c r="J222" s="541"/>
      <c r="K222" s="49">
        <f>N38</f>
        <v>0</v>
      </c>
      <c r="L222" s="330" t="str">
        <f>IFERROR($K$222/$K$229, "")</f>
        <v/>
      </c>
      <c r="O222" s="42"/>
      <c r="P222" s="29"/>
      <c r="Q222" s="29"/>
      <c r="R222" s="29"/>
      <c r="S222" s="29"/>
      <c r="T222" s="29"/>
      <c r="U222" s="29"/>
      <c r="V222" s="29"/>
      <c r="W222" s="29"/>
      <c r="X222" s="29"/>
      <c r="Z222" s="29"/>
      <c r="AA222" s="29"/>
      <c r="AB222" s="29"/>
    </row>
    <row r="223" spans="2:28" ht="15" customHeight="1" x14ac:dyDescent="0.2">
      <c r="B223" s="542" t="s">
        <v>130</v>
      </c>
      <c r="C223" s="543"/>
      <c r="D223" s="543"/>
      <c r="E223" s="543"/>
      <c r="F223" s="543"/>
      <c r="G223" s="543"/>
      <c r="H223" s="543"/>
      <c r="I223" s="543"/>
      <c r="J223" s="543"/>
      <c r="K223" s="45">
        <f>N68</f>
        <v>0</v>
      </c>
      <c r="L223" s="330" t="str">
        <f>IFERROR($K$223/$K$229,"")</f>
        <v/>
      </c>
      <c r="O223" s="42"/>
      <c r="P223" s="29"/>
      <c r="Q223" s="29"/>
      <c r="R223" s="29"/>
      <c r="S223" s="29"/>
      <c r="T223" s="29"/>
      <c r="U223" s="29"/>
      <c r="V223" s="29"/>
      <c r="W223" s="29"/>
      <c r="X223" s="29"/>
      <c r="Z223" s="29"/>
      <c r="AA223" s="29"/>
      <c r="AB223" s="29"/>
    </row>
    <row r="224" spans="2:28" ht="15" customHeight="1" x14ac:dyDescent="0.2">
      <c r="B224" s="542" t="s">
        <v>108</v>
      </c>
      <c r="C224" s="543"/>
      <c r="D224" s="543"/>
      <c r="E224" s="543"/>
      <c r="F224" s="543"/>
      <c r="G224" s="543"/>
      <c r="H224" s="543"/>
      <c r="I224" s="543"/>
      <c r="J224" s="543"/>
      <c r="K224" s="45">
        <f>N98</f>
        <v>0</v>
      </c>
      <c r="L224" s="330" t="str">
        <f>IFERROR($K$224/$K$229,"")</f>
        <v/>
      </c>
      <c r="O224" s="42"/>
      <c r="P224" s="29"/>
      <c r="Q224" s="29"/>
      <c r="R224" s="29"/>
      <c r="S224" s="29"/>
      <c r="T224" s="29"/>
      <c r="U224" s="29"/>
      <c r="V224" s="29"/>
      <c r="W224" s="29"/>
      <c r="X224" s="29"/>
      <c r="Z224" s="29"/>
      <c r="AA224" s="29"/>
      <c r="AB224" s="29"/>
    </row>
    <row r="225" spans="2:28" ht="15" customHeight="1" x14ac:dyDescent="0.2">
      <c r="B225" s="542" t="s">
        <v>203</v>
      </c>
      <c r="C225" s="543"/>
      <c r="D225" s="543"/>
      <c r="E225" s="543"/>
      <c r="F225" s="543"/>
      <c r="G225" s="543"/>
      <c r="H225" s="543"/>
      <c r="I225" s="543"/>
      <c r="J225" s="543"/>
      <c r="K225" s="45">
        <f>N128</f>
        <v>0</v>
      </c>
      <c r="L225" s="330" t="str">
        <f>IFERROR($K$225/$K$229,"")</f>
        <v/>
      </c>
      <c r="O225" s="42"/>
      <c r="P225" s="29"/>
      <c r="Q225" s="29"/>
      <c r="R225" s="29"/>
      <c r="S225" s="29"/>
      <c r="T225" s="29"/>
      <c r="U225" s="29"/>
      <c r="V225" s="29"/>
      <c r="W225" s="29"/>
      <c r="X225" s="29"/>
      <c r="Z225" s="29"/>
      <c r="AA225" s="29"/>
      <c r="AB225" s="29"/>
    </row>
    <row r="226" spans="2:28" ht="15" customHeight="1" x14ac:dyDescent="0.2">
      <c r="B226" s="542" t="s">
        <v>122</v>
      </c>
      <c r="C226" s="543"/>
      <c r="D226" s="543"/>
      <c r="E226" s="543"/>
      <c r="F226" s="543"/>
      <c r="G226" s="543"/>
      <c r="H226" s="543"/>
      <c r="I226" s="543"/>
      <c r="J226" s="543"/>
      <c r="K226" s="153">
        <f>N158</f>
        <v>0</v>
      </c>
      <c r="L226" s="330" t="str">
        <f>IFERROR($K$226/$K$229,"")</f>
        <v/>
      </c>
      <c r="O226" s="42"/>
      <c r="P226" s="29"/>
      <c r="Q226" s="29"/>
      <c r="R226" s="29"/>
      <c r="S226" s="29"/>
      <c r="T226" s="29"/>
      <c r="U226" s="29"/>
      <c r="V226" s="29"/>
      <c r="W226" s="29"/>
      <c r="X226" s="29"/>
      <c r="Z226" s="29"/>
      <c r="AA226" s="29"/>
      <c r="AB226" s="29"/>
    </row>
    <row r="227" spans="2:28" ht="15" customHeight="1" thickBot="1" x14ac:dyDescent="0.25">
      <c r="B227" s="544" t="s">
        <v>124</v>
      </c>
      <c r="C227" s="545"/>
      <c r="D227" s="545"/>
      <c r="E227" s="545"/>
      <c r="F227" s="545"/>
      <c r="G227" s="545"/>
      <c r="H227" s="545"/>
      <c r="I227" s="545"/>
      <c r="J227" s="545"/>
      <c r="K227" s="90">
        <f>N188</f>
        <v>0</v>
      </c>
      <c r="L227" s="330" t="str">
        <f>IFERROR($K$227/$K$229,"")</f>
        <v/>
      </c>
      <c r="O227" s="42"/>
      <c r="P227" s="29"/>
      <c r="Q227" s="29"/>
      <c r="R227" s="29"/>
      <c r="S227" s="29"/>
      <c r="T227" s="29"/>
      <c r="U227" s="29"/>
      <c r="V227" s="29"/>
      <c r="W227" s="29"/>
      <c r="X227" s="29"/>
      <c r="Z227" s="29"/>
      <c r="AA227" s="29"/>
      <c r="AB227" s="29"/>
    </row>
    <row r="228" spans="2:28" ht="15" customHeight="1" thickBot="1" x14ac:dyDescent="0.25">
      <c r="B228" s="89"/>
      <c r="C228" s="89"/>
      <c r="D228" s="89"/>
      <c r="E228" s="89"/>
      <c r="F228" s="89"/>
      <c r="G228" s="89"/>
      <c r="H228" s="89"/>
      <c r="I228" s="89"/>
      <c r="J228" s="89"/>
      <c r="K228" s="42"/>
      <c r="L228" s="331"/>
      <c r="O228" s="42"/>
      <c r="P228" s="29"/>
      <c r="Q228" s="29"/>
      <c r="R228" s="29"/>
      <c r="S228" s="29"/>
      <c r="T228" s="29"/>
      <c r="U228" s="29"/>
      <c r="V228" s="29"/>
      <c r="W228" s="29"/>
      <c r="X228" s="29"/>
      <c r="Z228" s="29"/>
      <c r="AA228" s="29"/>
      <c r="AB228" s="29"/>
    </row>
    <row r="229" spans="2:28" ht="15.75" customHeight="1" thickBot="1" x14ac:dyDescent="0.25">
      <c r="B229" s="546" t="s">
        <v>66</v>
      </c>
      <c r="C229" s="547"/>
      <c r="D229" s="547"/>
      <c r="E229" s="547"/>
      <c r="F229" s="547"/>
      <c r="G229" s="547"/>
      <c r="H229" s="547"/>
      <c r="I229" s="547"/>
      <c r="J229" s="547"/>
      <c r="K229" s="94">
        <f>SUM(K222:K227)</f>
        <v>0</v>
      </c>
      <c r="L229" s="330" t="str">
        <f>IFERROR($K$229/$K$229,"")</f>
        <v/>
      </c>
      <c r="O229" s="43"/>
      <c r="P229" s="29"/>
      <c r="Q229" s="29"/>
      <c r="R229" s="29"/>
      <c r="S229" s="29"/>
      <c r="T229" s="29"/>
      <c r="U229" s="29"/>
      <c r="V229" s="29"/>
      <c r="W229" s="29"/>
      <c r="X229" s="29"/>
      <c r="Z229" s="29"/>
      <c r="AA229" s="29"/>
      <c r="AB229" s="29"/>
    </row>
    <row r="230" spans="2:28" ht="15" customHeight="1" thickBot="1" x14ac:dyDescent="0.25">
      <c r="B230" s="546" t="s">
        <v>226</v>
      </c>
      <c r="C230" s="547"/>
      <c r="D230" s="547"/>
      <c r="E230" s="547"/>
      <c r="F230" s="547"/>
      <c r="G230" s="547"/>
      <c r="H230" s="547"/>
      <c r="I230" s="547"/>
      <c r="J230" s="547"/>
      <c r="K230" s="94">
        <f>K229-K232</f>
        <v>0</v>
      </c>
      <c r="L230" s="330" t="str">
        <f>IFERROR($K$230/$K$229,"")</f>
        <v/>
      </c>
      <c r="O230" s="111"/>
      <c r="P230" s="29"/>
      <c r="Q230" s="29"/>
      <c r="R230" s="95"/>
      <c r="S230" s="29"/>
      <c r="T230" s="29"/>
      <c r="U230" s="29"/>
      <c r="V230" s="29"/>
      <c r="W230" s="29"/>
      <c r="X230" s="29"/>
      <c r="Z230" s="29"/>
      <c r="AA230" s="29"/>
      <c r="AB230" s="29"/>
    </row>
    <row r="231" spans="2:28" ht="15" customHeight="1" thickBot="1" x14ac:dyDescent="0.25">
      <c r="B231" s="551" t="s">
        <v>224</v>
      </c>
      <c r="C231" s="552"/>
      <c r="D231" s="552"/>
      <c r="E231" s="552"/>
      <c r="F231" s="552"/>
      <c r="G231" s="552"/>
      <c r="H231" s="552"/>
      <c r="I231" s="552"/>
      <c r="J231" s="552"/>
      <c r="K231" s="94">
        <f>SUM(P38,P68,P98,P128,P158,P188)</f>
        <v>0</v>
      </c>
      <c r="L231" s="330"/>
      <c r="O231" s="111"/>
      <c r="P231" s="29"/>
      <c r="Q231" s="29"/>
      <c r="R231" s="95"/>
      <c r="S231" s="29"/>
      <c r="T231" s="29"/>
      <c r="U231" s="29"/>
      <c r="V231" s="29"/>
      <c r="W231" s="29"/>
      <c r="X231" s="29"/>
      <c r="Z231" s="29"/>
      <c r="AA231" s="29"/>
      <c r="AB231" s="29"/>
    </row>
    <row r="232" spans="2:28" ht="15" customHeight="1" thickBot="1" x14ac:dyDescent="0.25">
      <c r="B232" s="546" t="s">
        <v>131</v>
      </c>
      <c r="C232" s="547"/>
      <c r="D232" s="547"/>
      <c r="E232" s="547"/>
      <c r="F232" s="547"/>
      <c r="G232" s="547"/>
      <c r="H232" s="547"/>
      <c r="I232" s="547"/>
      <c r="J232" s="547"/>
      <c r="K232" s="94">
        <f>N218</f>
        <v>0</v>
      </c>
      <c r="L232" s="330" t="str">
        <f>IFERROR($K$232/$K$229,"")</f>
        <v/>
      </c>
      <c r="N232" s="230" t="s">
        <v>230</v>
      </c>
      <c r="O232" s="111"/>
      <c r="Q232" s="29"/>
      <c r="S232" s="29"/>
      <c r="T232" s="29"/>
      <c r="U232" s="29"/>
      <c r="V232" s="29"/>
      <c r="W232" s="29"/>
      <c r="X232" s="29"/>
      <c r="Z232" s="29"/>
      <c r="AA232" s="29"/>
      <c r="AB232" s="29"/>
    </row>
    <row r="233" spans="2:28" ht="15" customHeight="1" thickBot="1" x14ac:dyDescent="0.25">
      <c r="B233" s="546" t="s">
        <v>132</v>
      </c>
      <c r="C233" s="547"/>
      <c r="D233" s="547"/>
      <c r="E233" s="547"/>
      <c r="F233" s="547"/>
      <c r="G233" s="547"/>
      <c r="H233" s="547"/>
      <c r="I233" s="547"/>
      <c r="J233" s="547"/>
      <c r="K233" s="94">
        <f>MAX(K231-K232,0)</f>
        <v>0</v>
      </c>
      <c r="L233" s="230" t="s">
        <v>73</v>
      </c>
      <c r="O233" s="111"/>
      <c r="Q233" s="29"/>
      <c r="S233" s="29"/>
      <c r="T233" s="29"/>
      <c r="U233" s="29"/>
      <c r="V233" s="29"/>
      <c r="W233" s="29"/>
      <c r="X233" s="29"/>
      <c r="Z233" s="29"/>
      <c r="AA233" s="29"/>
      <c r="AB233" s="29"/>
    </row>
    <row r="234" spans="2:28" ht="15" customHeight="1" thickBot="1" x14ac:dyDescent="0.25">
      <c r="B234" s="144"/>
      <c r="C234" s="144"/>
      <c r="D234" s="144"/>
      <c r="E234" s="144"/>
      <c r="F234" s="144"/>
      <c r="G234" s="144"/>
      <c r="H234" s="144"/>
      <c r="I234" s="144"/>
      <c r="J234" s="144"/>
      <c r="K234" s="43"/>
      <c r="L234" s="111"/>
      <c r="O234" s="111"/>
      <c r="Q234" s="29"/>
      <c r="R234" s="29"/>
      <c r="S234" s="29"/>
      <c r="T234" s="29"/>
      <c r="U234" s="29"/>
      <c r="V234" s="29"/>
      <c r="W234" s="29"/>
      <c r="X234" s="29"/>
      <c r="Z234" s="29"/>
      <c r="AA234" s="29"/>
      <c r="AB234" s="29"/>
    </row>
    <row r="235" spans="2:28" ht="26.25" thickBot="1" x14ac:dyDescent="0.25">
      <c r="B235" s="553" t="s">
        <v>133</v>
      </c>
      <c r="C235" s="554"/>
      <c r="D235" s="554"/>
      <c r="E235" s="554"/>
      <c r="F235" s="554"/>
      <c r="G235" s="554"/>
      <c r="H235" s="554"/>
      <c r="I235" s="554"/>
      <c r="J235" s="554"/>
      <c r="K235" s="154" t="s">
        <v>248</v>
      </c>
      <c r="O235" s="111"/>
      <c r="Q235" s="29"/>
      <c r="S235" s="29"/>
      <c r="T235" s="29"/>
      <c r="U235" s="29"/>
      <c r="V235" s="419" t="s">
        <v>134</v>
      </c>
      <c r="W235" s="29"/>
      <c r="X235" s="419" t="s">
        <v>135</v>
      </c>
      <c r="Z235" s="29"/>
      <c r="AA235" s="29"/>
      <c r="AB235" s="29"/>
    </row>
    <row r="236" spans="2:28" ht="13.5" thickBot="1" x14ac:dyDescent="0.25">
      <c r="B236" s="555" t="s">
        <v>68</v>
      </c>
      <c r="C236" s="556"/>
      <c r="D236" s="556"/>
      <c r="E236" s="556"/>
      <c r="F236" s="556"/>
      <c r="G236" s="556"/>
      <c r="H236" s="556"/>
      <c r="I236" s="556"/>
      <c r="J236" s="556"/>
      <c r="K236" s="94">
        <f>SUM(R38,R68,R98,R128,R158,R188)</f>
        <v>0</v>
      </c>
      <c r="O236" s="111"/>
      <c r="Q236" s="29"/>
      <c r="S236" s="29"/>
      <c r="T236" s="29"/>
      <c r="U236" s="29"/>
      <c r="V236" s="400">
        <f>SUM(V38,V68,V98,V128,V158,V188)</f>
        <v>0</v>
      </c>
      <c r="W236" s="29"/>
      <c r="X236" s="400">
        <f>SUM(X38,X68,X98,X128,X158,X188)</f>
        <v>0</v>
      </c>
      <c r="Z236" s="29"/>
      <c r="AA236" s="29"/>
      <c r="AB236" s="29"/>
    </row>
    <row r="237" spans="2:28" ht="13.5" customHeight="1" thickBot="1" x14ac:dyDescent="0.25">
      <c r="B237" s="557" t="s">
        <v>224</v>
      </c>
      <c r="C237" s="558"/>
      <c r="D237" s="558"/>
      <c r="E237" s="558"/>
      <c r="F237" s="558"/>
      <c r="G237" s="558"/>
      <c r="H237" s="558"/>
      <c r="I237" s="558"/>
      <c r="J237" s="558"/>
      <c r="K237" s="94">
        <f>SUM(S38,S68,S98,S128,S158,S188)</f>
        <v>0</v>
      </c>
      <c r="O237" s="111"/>
      <c r="Q237" s="29"/>
      <c r="S237" s="29"/>
      <c r="T237" s="29"/>
      <c r="U237" s="29"/>
      <c r="V237" s="400">
        <f>SUM(Z38,Z68,Z98,Z128,Z158,Z188)</f>
        <v>0</v>
      </c>
      <c r="W237" s="29"/>
      <c r="X237" s="400">
        <f>SUM(AB38,AB68,AB98,AB128,AB158,AB188)</f>
        <v>0</v>
      </c>
      <c r="Z237" s="29"/>
      <c r="AA237" s="29"/>
      <c r="AB237" s="29"/>
    </row>
    <row r="238" spans="2:28" ht="13.5" customHeight="1" thickBot="1" x14ac:dyDescent="0.25">
      <c r="B238" s="559" t="s">
        <v>204</v>
      </c>
      <c r="C238" s="560"/>
      <c r="D238" s="560"/>
      <c r="E238" s="560"/>
      <c r="F238" s="560"/>
      <c r="G238" s="560"/>
      <c r="H238" s="560"/>
      <c r="I238" s="560"/>
      <c r="J238" s="560"/>
      <c r="K238" s="94">
        <f>R218</f>
        <v>0</v>
      </c>
      <c r="O238" s="111"/>
      <c r="P238" s="123"/>
      <c r="Q238" s="118"/>
      <c r="S238" s="29"/>
      <c r="T238" s="29"/>
      <c r="U238" s="29"/>
      <c r="V238" s="400">
        <f>V218</f>
        <v>0</v>
      </c>
      <c r="W238" s="29"/>
      <c r="X238" s="400">
        <f>X218</f>
        <v>0</v>
      </c>
      <c r="Z238" s="29"/>
      <c r="AA238" s="29"/>
      <c r="AB238" s="29"/>
    </row>
    <row r="239" spans="2:28" ht="13.5" customHeight="1" thickBot="1" x14ac:dyDescent="0.25">
      <c r="B239" s="557" t="s">
        <v>205</v>
      </c>
      <c r="C239" s="558"/>
      <c r="D239" s="558"/>
      <c r="E239" s="558"/>
      <c r="F239" s="558"/>
      <c r="G239" s="558"/>
      <c r="H239" s="558"/>
      <c r="I239" s="558"/>
      <c r="J239" s="558"/>
      <c r="K239" s="94">
        <f>K236-K238</f>
        <v>0</v>
      </c>
      <c r="O239" s="111"/>
      <c r="P239" s="123"/>
      <c r="Q239" s="118"/>
      <c r="S239" s="29"/>
      <c r="T239" s="29"/>
      <c r="U239" s="29"/>
      <c r="V239" s="400">
        <f t="shared" ref="V239" si="56">V236-V238</f>
        <v>0</v>
      </c>
      <c r="W239" s="29"/>
      <c r="X239" s="400">
        <f>X236-X238</f>
        <v>0</v>
      </c>
      <c r="Z239" s="29"/>
      <c r="AA239" s="29"/>
      <c r="AB239" s="29"/>
    </row>
    <row r="240" spans="2:28" x14ac:dyDescent="0.2">
      <c r="B240" s="32"/>
      <c r="C240" s="32"/>
      <c r="D240" s="103"/>
      <c r="E240" s="110"/>
      <c r="F240" s="110"/>
      <c r="G240" s="111"/>
      <c r="H240" s="112"/>
      <c r="I240" s="29"/>
      <c r="J240" s="111"/>
      <c r="K240" s="230" t="s">
        <v>188</v>
      </c>
      <c r="O240" s="111"/>
      <c r="P240" s="29"/>
      <c r="Q240" s="29"/>
      <c r="S240" s="29"/>
      <c r="T240" s="29"/>
      <c r="U240" s="29"/>
      <c r="V240" s="230"/>
      <c r="W240" s="29"/>
      <c r="X240" s="230"/>
      <c r="Z240" s="29"/>
      <c r="AA240" s="29"/>
      <c r="AB240" s="29"/>
    </row>
    <row r="241" spans="1:30" x14ac:dyDescent="0.2">
      <c r="B241" s="44" t="s">
        <v>136</v>
      </c>
      <c r="C241" s="28"/>
      <c r="D241" s="28"/>
      <c r="E241" s="28"/>
      <c r="F241" s="28"/>
      <c r="G241" s="28"/>
      <c r="H241" s="28"/>
      <c r="I241" s="28"/>
      <c r="J241" s="28"/>
      <c r="K241" s="28"/>
      <c r="L241" s="260"/>
      <c r="O241" s="28"/>
      <c r="P241" s="28"/>
      <c r="Q241" s="28"/>
      <c r="S241" s="28"/>
      <c r="T241" s="28"/>
      <c r="U241" s="28"/>
      <c r="W241" s="28"/>
      <c r="X241" s="29"/>
      <c r="Z241" s="28"/>
      <c r="AA241" s="28"/>
      <c r="AB241" s="28"/>
      <c r="AC241" s="28"/>
      <c r="AD241" s="28"/>
    </row>
    <row r="242" spans="1:30" x14ac:dyDescent="0.2">
      <c r="B242" s="44"/>
      <c r="C242" s="28"/>
      <c r="D242" s="28"/>
      <c r="E242" s="28"/>
      <c r="F242" s="28"/>
      <c r="G242" s="28"/>
      <c r="H242" s="28"/>
      <c r="I242" s="28"/>
      <c r="J242" s="28"/>
      <c r="K242" s="28"/>
      <c r="L242" s="260"/>
      <c r="O242" s="329"/>
      <c r="P242" s="329"/>
      <c r="Q242" s="28"/>
      <c r="S242" s="28"/>
      <c r="T242" s="28"/>
      <c r="U242" s="28"/>
      <c r="W242" s="28"/>
      <c r="X242" s="29"/>
      <c r="Z242" s="28"/>
      <c r="AA242" s="28"/>
      <c r="AB242" s="28"/>
      <c r="AC242" s="28"/>
      <c r="AD242" s="28"/>
    </row>
    <row r="243" spans="1:30" ht="143.25" customHeight="1" x14ac:dyDescent="0.2">
      <c r="B243" s="535"/>
      <c r="C243" s="536"/>
      <c r="D243" s="536"/>
      <c r="E243" s="536"/>
      <c r="F243" s="536"/>
      <c r="G243" s="536"/>
      <c r="H243" s="536"/>
      <c r="I243" s="536"/>
      <c r="J243" s="536"/>
      <c r="K243" s="537"/>
      <c r="L243" s="328"/>
      <c r="M243" s="328"/>
      <c r="O243" s="318"/>
      <c r="Q243" s="329"/>
      <c r="S243" s="329"/>
      <c r="T243" s="329"/>
      <c r="U243" s="329"/>
      <c r="W243" s="329"/>
      <c r="X243" s="29"/>
      <c r="Z243" s="329"/>
      <c r="AA243" s="329"/>
      <c r="AB243" s="329"/>
    </row>
    <row r="244" spans="1:30" x14ac:dyDescent="0.2">
      <c r="B244" s="114"/>
      <c r="C244" s="114"/>
      <c r="D244" s="114"/>
      <c r="E244" s="114"/>
      <c r="F244" s="114"/>
      <c r="G244" s="114"/>
      <c r="H244" s="114"/>
      <c r="I244" s="114"/>
      <c r="J244" s="114"/>
      <c r="K244" s="114"/>
      <c r="L244" s="114"/>
      <c r="M244" s="261"/>
      <c r="O244" s="318"/>
      <c r="P244" s="115"/>
      <c r="Q244" s="115"/>
      <c r="S244" s="115"/>
      <c r="T244" s="115"/>
      <c r="U244" s="115"/>
      <c r="W244" s="115"/>
      <c r="X244" s="29"/>
      <c r="Z244" s="115"/>
      <c r="AA244" s="115"/>
      <c r="AB244" s="115"/>
    </row>
    <row r="245" spans="1:30" x14ac:dyDescent="0.2">
      <c r="B245" s="29"/>
      <c r="C245" s="29"/>
      <c r="D245" s="29"/>
      <c r="E245" s="29"/>
      <c r="F245" s="29"/>
      <c r="N245" s="111"/>
      <c r="P245" s="29"/>
      <c r="Q245" s="29"/>
      <c r="S245" s="29"/>
      <c r="T245" s="29"/>
      <c r="U245" s="29"/>
      <c r="V245" s="29"/>
      <c r="W245" s="29"/>
      <c r="X245" s="29"/>
      <c r="Z245" s="29"/>
      <c r="AA245" s="29"/>
      <c r="AB245" s="29"/>
    </row>
    <row r="246" spans="1:30" hidden="1" x14ac:dyDescent="0.2">
      <c r="A246"/>
      <c r="B246" s="28"/>
      <c r="C246" s="28"/>
      <c r="D246" s="28"/>
      <c r="E246" s="28"/>
      <c r="F246" s="28"/>
      <c r="G246" s="28"/>
      <c r="H246" s="28"/>
      <c r="I246" s="28"/>
      <c r="J246" s="28"/>
      <c r="K246" s="28"/>
      <c r="L246" s="28"/>
      <c r="M246" s="260"/>
      <c r="N246" s="260"/>
      <c r="O246" s="28"/>
      <c r="P246" s="28"/>
      <c r="Q246"/>
      <c r="R246" s="29"/>
      <c r="S246"/>
      <c r="T246"/>
      <c r="U246"/>
      <c r="V246" s="29"/>
      <c r="W246"/>
      <c r="X246" s="28"/>
      <c r="Y246"/>
      <c r="Z246"/>
      <c r="AA246"/>
      <c r="AB246"/>
      <c r="AC246"/>
      <c r="AD246"/>
    </row>
    <row r="247" spans="1:30" hidden="1" x14ac:dyDescent="0.2">
      <c r="A247"/>
      <c r="B247" s="28"/>
      <c r="C247" s="28"/>
      <c r="D247" s="28"/>
      <c r="E247" s="28"/>
      <c r="F247" s="28"/>
      <c r="G247" s="28"/>
      <c r="H247" s="28"/>
      <c r="I247" s="28"/>
      <c r="J247" s="28"/>
      <c r="K247" s="28"/>
      <c r="L247" s="28"/>
      <c r="M247" s="260"/>
      <c r="N247" s="260"/>
      <c r="O247" s="28"/>
      <c r="P247" s="28"/>
      <c r="Q247"/>
      <c r="R247" s="29"/>
      <c r="S247"/>
      <c r="T247"/>
      <c r="U247"/>
      <c r="V247" s="29"/>
      <c r="W247"/>
      <c r="X247" s="28"/>
      <c r="Y247"/>
      <c r="Z247"/>
      <c r="AA247"/>
      <c r="AB247"/>
      <c r="AC247"/>
      <c r="AD247"/>
    </row>
    <row r="248" spans="1:30" hidden="1" x14ac:dyDescent="0.2">
      <c r="A248"/>
      <c r="B248" s="28"/>
      <c r="C248" s="28"/>
      <c r="D248" s="28"/>
      <c r="E248" s="28"/>
      <c r="F248" s="28"/>
      <c r="G248" s="28"/>
      <c r="H248" s="28"/>
      <c r="I248" s="28"/>
      <c r="J248" s="28"/>
      <c r="K248" s="28"/>
      <c r="L248" s="28"/>
      <c r="M248" s="260"/>
      <c r="N248" s="318"/>
      <c r="O248" s="28"/>
      <c r="P248" s="28"/>
      <c r="Q248"/>
      <c r="R248" s="118"/>
      <c r="S248"/>
      <c r="T248"/>
      <c r="U248"/>
      <c r="V248" s="29"/>
      <c r="W248"/>
      <c r="X248" s="329"/>
      <c r="Y248"/>
      <c r="Z248"/>
      <c r="AA248"/>
      <c r="AB248"/>
      <c r="AC248"/>
      <c r="AD248"/>
    </row>
    <row r="249" spans="1:30" hidden="1" x14ac:dyDescent="0.2">
      <c r="A249"/>
      <c r="B249" s="28"/>
      <c r="C249" s="28"/>
      <c r="D249" s="28"/>
      <c r="E249" s="28"/>
      <c r="F249" s="28"/>
      <c r="G249" s="28"/>
      <c r="H249" s="28"/>
      <c r="I249" s="28"/>
      <c r="J249" s="28"/>
      <c r="K249" s="28"/>
      <c r="L249" s="28"/>
      <c r="M249" s="260"/>
      <c r="N249" s="114"/>
      <c r="O249" s="28"/>
      <c r="P249" s="28"/>
      <c r="Q249"/>
      <c r="R249" s="118"/>
      <c r="S249"/>
      <c r="T249"/>
      <c r="U249"/>
      <c r="V249" s="29"/>
      <c r="W249"/>
      <c r="X249" s="115"/>
      <c r="Y249"/>
      <c r="Z249"/>
      <c r="AA249"/>
      <c r="AB249"/>
      <c r="AC249"/>
      <c r="AD249"/>
    </row>
    <row r="250" spans="1:30" hidden="1" x14ac:dyDescent="0.2">
      <c r="A250"/>
      <c r="B250" s="28"/>
      <c r="C250" s="28"/>
      <c r="D250" s="28"/>
      <c r="E250" s="28"/>
      <c r="F250" s="28"/>
      <c r="G250" s="28"/>
      <c r="H250" s="28"/>
      <c r="I250" s="28"/>
      <c r="J250" s="28"/>
      <c r="K250" s="28"/>
      <c r="L250" s="28"/>
      <c r="M250" s="260"/>
      <c r="O250" s="28"/>
      <c r="P250" s="28"/>
      <c r="Q250"/>
      <c r="R250" s="29"/>
      <c r="S250"/>
      <c r="T250"/>
      <c r="U250"/>
      <c r="V250" s="29"/>
      <c r="W250"/>
      <c r="X250" s="29"/>
      <c r="Y250"/>
      <c r="Z250"/>
      <c r="AA250"/>
      <c r="AB250"/>
      <c r="AC250"/>
      <c r="AD250"/>
    </row>
    <row r="251" spans="1:30" hidden="1" x14ac:dyDescent="0.2">
      <c r="A251"/>
      <c r="B251" s="28"/>
      <c r="C251" s="28"/>
      <c r="D251" s="28"/>
      <c r="E251" s="28"/>
      <c r="F251" s="28"/>
      <c r="G251" s="28"/>
      <c r="H251" s="28"/>
      <c r="I251" s="28"/>
      <c r="J251" s="28"/>
      <c r="K251" s="28"/>
      <c r="L251" s="28"/>
      <c r="M251" s="260"/>
      <c r="N251" s="28"/>
      <c r="O251" s="28"/>
      <c r="P251" s="28"/>
      <c r="Q251"/>
      <c r="R251" s="28"/>
      <c r="S251"/>
      <c r="T251"/>
      <c r="U251"/>
      <c r="V251" s="28"/>
      <c r="W251"/>
      <c r="X251"/>
      <c r="Y251"/>
      <c r="Z251"/>
      <c r="AA251"/>
      <c r="AB251"/>
      <c r="AC251"/>
      <c r="AD251"/>
    </row>
    <row r="252" spans="1:30" hidden="1" x14ac:dyDescent="0.2">
      <c r="A252"/>
      <c r="B252" s="28"/>
      <c r="C252" s="28"/>
      <c r="D252" s="28"/>
      <c r="E252" s="28"/>
      <c r="F252" s="28"/>
      <c r="G252" s="28"/>
      <c r="H252" s="28"/>
      <c r="I252" s="28"/>
      <c r="J252" s="28"/>
      <c r="K252" s="28"/>
      <c r="L252" s="28"/>
      <c r="M252" s="260"/>
      <c r="N252" s="28"/>
      <c r="O252" s="28"/>
      <c r="P252" s="28"/>
      <c r="Q252"/>
      <c r="R252" s="28"/>
      <c r="S252"/>
      <c r="T252"/>
      <c r="U252"/>
      <c r="V252" s="28"/>
      <c r="W252"/>
      <c r="X252"/>
      <c r="Y252"/>
      <c r="Z252"/>
      <c r="AA252"/>
      <c r="AB252"/>
      <c r="AC252"/>
      <c r="AD252"/>
    </row>
    <row r="253" spans="1:30" hidden="1" x14ac:dyDescent="0.2">
      <c r="A253"/>
      <c r="B253" s="28"/>
      <c r="C253" s="28"/>
      <c r="D253" s="28"/>
      <c r="E253" s="28"/>
      <c r="F253" s="28"/>
      <c r="G253" s="28"/>
      <c r="H253" s="28"/>
      <c r="I253" s="28"/>
      <c r="J253" s="28"/>
      <c r="K253" s="28"/>
      <c r="L253" s="28"/>
      <c r="M253" s="260"/>
      <c r="N253" s="28"/>
      <c r="O253" s="28"/>
      <c r="P253" s="28"/>
      <c r="Q253"/>
      <c r="R253" s="329"/>
      <c r="S253"/>
      <c r="T253"/>
      <c r="U253"/>
      <c r="V253" s="329"/>
      <c r="W253"/>
      <c r="X253"/>
      <c r="Y253"/>
      <c r="Z253"/>
      <c r="AA253"/>
      <c r="AB253"/>
      <c r="AC253"/>
      <c r="AD253"/>
    </row>
    <row r="254" spans="1:30" hidden="1" x14ac:dyDescent="0.2">
      <c r="A254"/>
      <c r="B254" s="28"/>
      <c r="C254" s="28"/>
      <c r="D254" s="28"/>
      <c r="E254" s="28"/>
      <c r="F254" s="28"/>
      <c r="G254" s="28"/>
      <c r="H254" s="28"/>
      <c r="I254" s="28"/>
      <c r="J254" s="28"/>
      <c r="K254" s="28"/>
      <c r="L254" s="28"/>
      <c r="M254" s="260"/>
      <c r="N254" s="28"/>
      <c r="O254" s="28"/>
      <c r="P254" s="28"/>
      <c r="Q254"/>
      <c r="R254" s="115"/>
      <c r="S254"/>
      <c r="T254"/>
      <c r="U254"/>
      <c r="V254" s="115"/>
      <c r="W254"/>
      <c r="X254"/>
      <c r="Y254"/>
      <c r="Z254"/>
      <c r="AA254"/>
      <c r="AB254"/>
      <c r="AC254"/>
      <c r="AD254"/>
    </row>
    <row r="255" spans="1:30" hidden="1" x14ac:dyDescent="0.2">
      <c r="A255"/>
      <c r="B255" s="28"/>
      <c r="C255" s="28"/>
      <c r="D255" s="28"/>
      <c r="E255" s="28"/>
      <c r="F255" s="28"/>
      <c r="G255" s="28"/>
      <c r="H255" s="28"/>
      <c r="I255" s="28"/>
      <c r="J255" s="28"/>
      <c r="K255" s="28"/>
      <c r="L255" s="28"/>
      <c r="M255" s="260"/>
      <c r="N255" s="28"/>
      <c r="O255" s="28"/>
      <c r="P255" s="28"/>
      <c r="Q255"/>
      <c r="R255" s="29"/>
      <c r="S255"/>
      <c r="T255"/>
      <c r="U255"/>
      <c r="V255" s="29"/>
      <c r="W255"/>
      <c r="X255"/>
      <c r="Y255"/>
      <c r="Z255"/>
      <c r="AA255"/>
      <c r="AB255"/>
      <c r="AC255"/>
      <c r="AD255"/>
    </row>
    <row r="256" spans="1:30" hidden="1" x14ac:dyDescent="0.2">
      <c r="A256"/>
      <c r="B256" s="28"/>
      <c r="C256" s="28"/>
      <c r="D256" s="28"/>
      <c r="E256" s="28"/>
      <c r="F256" s="28"/>
      <c r="G256" s="28"/>
      <c r="H256" s="28"/>
      <c r="I256" s="28"/>
      <c r="J256" s="28"/>
      <c r="K256" s="28"/>
      <c r="L256" s="28"/>
      <c r="M256" s="260"/>
      <c r="N256" s="28"/>
      <c r="O256" s="28"/>
      <c r="P256" s="28"/>
      <c r="Q256"/>
      <c r="R256"/>
      <c r="S256"/>
      <c r="T256"/>
      <c r="U256"/>
      <c r="V256"/>
      <c r="W256"/>
      <c r="X256"/>
      <c r="Y256"/>
      <c r="Z256"/>
      <c r="AA256"/>
      <c r="AB256"/>
      <c r="AC256"/>
      <c r="AD256"/>
    </row>
    <row r="257" spans="1:30" hidden="1" x14ac:dyDescent="0.2">
      <c r="A257"/>
      <c r="B257" s="28"/>
      <c r="C257" s="28"/>
      <c r="D257" s="28"/>
      <c r="E257" s="28"/>
      <c r="F257" s="28"/>
      <c r="G257" s="28"/>
      <c r="H257" s="28"/>
      <c r="I257" s="28"/>
      <c r="J257" s="28"/>
      <c r="K257" s="28"/>
      <c r="L257" s="28"/>
      <c r="M257" s="260"/>
      <c r="N257" s="28"/>
      <c r="O257" s="28"/>
      <c r="P257" s="28"/>
      <c r="Q257"/>
      <c r="R257"/>
      <c r="S257"/>
      <c r="T257"/>
      <c r="U257"/>
      <c r="V257"/>
      <c r="W257"/>
      <c r="X257"/>
      <c r="Y257"/>
      <c r="Z257"/>
      <c r="AA257"/>
      <c r="AB257"/>
      <c r="AC257"/>
      <c r="AD257"/>
    </row>
    <row r="258" spans="1:30" hidden="1" x14ac:dyDescent="0.2">
      <c r="A258"/>
      <c r="B258" s="28"/>
      <c r="C258" s="28"/>
      <c r="D258" s="28"/>
      <c r="E258" s="28"/>
      <c r="F258" s="28"/>
      <c r="G258" s="28"/>
      <c r="H258" s="28"/>
      <c r="I258" s="28"/>
      <c r="J258" s="28"/>
      <c r="K258" s="28"/>
      <c r="L258" s="28"/>
      <c r="M258" s="260"/>
      <c r="N258" s="28"/>
      <c r="O258" s="28"/>
      <c r="P258" s="28"/>
      <c r="Q258"/>
      <c r="R258"/>
      <c r="S258"/>
      <c r="T258"/>
      <c r="U258"/>
      <c r="V258"/>
      <c r="W258"/>
      <c r="X258"/>
      <c r="Y258"/>
      <c r="Z258"/>
      <c r="AA258"/>
      <c r="AB258"/>
      <c r="AC258"/>
      <c r="AD258"/>
    </row>
    <row r="259" spans="1:30" hidden="1" x14ac:dyDescent="0.2">
      <c r="A259"/>
      <c r="B259" s="28"/>
      <c r="C259" s="28"/>
      <c r="D259" s="28"/>
      <c r="E259" s="28"/>
      <c r="F259" s="28"/>
      <c r="G259" s="28"/>
      <c r="H259" s="28"/>
      <c r="I259" s="28"/>
      <c r="J259" s="28"/>
      <c r="K259" s="28"/>
      <c r="L259" s="28"/>
      <c r="M259" s="260"/>
      <c r="N259" s="28"/>
      <c r="O259" s="28"/>
      <c r="P259" s="28"/>
      <c r="Q259"/>
      <c r="R259"/>
      <c r="S259"/>
      <c r="T259"/>
      <c r="U259"/>
      <c r="V259"/>
      <c r="W259"/>
      <c r="X259"/>
      <c r="Y259"/>
      <c r="Z259"/>
      <c r="AA259"/>
      <c r="AB259"/>
      <c r="AC259"/>
      <c r="AD259"/>
    </row>
    <row r="260" spans="1:30" hidden="1" x14ac:dyDescent="0.2">
      <c r="A260"/>
      <c r="B260" s="28"/>
      <c r="C260" s="28"/>
      <c r="D260" s="28"/>
      <c r="E260" s="28"/>
      <c r="F260" s="28"/>
      <c r="G260" s="28"/>
      <c r="H260" s="28"/>
      <c r="I260" s="28"/>
      <c r="J260" s="28"/>
      <c r="K260" s="28"/>
      <c r="L260" s="28"/>
      <c r="M260" s="260"/>
      <c r="N260" s="28"/>
      <c r="O260" s="28"/>
      <c r="P260" s="28"/>
      <c r="Q260"/>
      <c r="R260"/>
      <c r="S260"/>
      <c r="T260"/>
      <c r="U260"/>
      <c r="V260"/>
      <c r="W260"/>
      <c r="X260"/>
      <c r="Y260"/>
      <c r="Z260"/>
      <c r="AA260"/>
      <c r="AB260"/>
      <c r="AC260"/>
      <c r="AD260"/>
    </row>
    <row r="261" spans="1:30" hidden="1" x14ac:dyDescent="0.2">
      <c r="A261"/>
      <c r="B261" s="28"/>
      <c r="C261" s="28"/>
      <c r="D261" s="28"/>
      <c r="E261" s="28"/>
      <c r="F261" s="28"/>
      <c r="G261" s="28"/>
      <c r="H261" s="28"/>
      <c r="I261" s="28"/>
      <c r="J261" s="28"/>
      <c r="K261" s="28"/>
      <c r="L261" s="28"/>
      <c r="M261" s="260"/>
      <c r="N261" s="28"/>
      <c r="O261" s="28"/>
      <c r="P261" s="28"/>
      <c r="Q261"/>
      <c r="R261"/>
      <c r="S261"/>
      <c r="T261"/>
      <c r="U261"/>
      <c r="V261"/>
      <c r="W261"/>
      <c r="X261"/>
      <c r="Y261"/>
      <c r="Z261"/>
      <c r="AA261"/>
      <c r="AB261"/>
      <c r="AC261"/>
      <c r="AD261"/>
    </row>
    <row r="262" spans="1:30" hidden="1" x14ac:dyDescent="0.2">
      <c r="A262"/>
      <c r="B262" s="28"/>
      <c r="C262" s="28"/>
      <c r="D262" s="28"/>
      <c r="E262" s="28"/>
      <c r="F262" s="28"/>
      <c r="G262" s="28"/>
      <c r="H262" s="28"/>
      <c r="I262" s="28"/>
      <c r="J262" s="28"/>
      <c r="K262" s="28"/>
      <c r="L262" s="28"/>
      <c r="M262" s="260"/>
      <c r="N262" s="28"/>
      <c r="O262" s="28"/>
      <c r="P262" s="28"/>
      <c r="Q262"/>
      <c r="R262"/>
      <c r="S262"/>
      <c r="T262"/>
      <c r="U262"/>
      <c r="V262"/>
      <c r="W262"/>
      <c r="X262"/>
      <c r="Y262"/>
      <c r="Z262"/>
      <c r="AA262"/>
      <c r="AB262"/>
      <c r="AC262"/>
      <c r="AD262"/>
    </row>
    <row r="263" spans="1:30" hidden="1" x14ac:dyDescent="0.2">
      <c r="A263"/>
      <c r="B263" s="28"/>
      <c r="C263" s="28"/>
      <c r="D263" s="28"/>
      <c r="E263" s="28"/>
      <c r="F263" s="28"/>
      <c r="G263" s="28"/>
      <c r="H263" s="28"/>
      <c r="I263" s="28"/>
      <c r="J263" s="28"/>
      <c r="K263" s="28"/>
      <c r="L263" s="28"/>
      <c r="M263" s="260"/>
      <c r="N263" s="28"/>
      <c r="O263" s="28"/>
      <c r="P263" s="28"/>
      <c r="Q263"/>
      <c r="R263"/>
      <c r="S263"/>
      <c r="T263"/>
      <c r="U263"/>
      <c r="V263"/>
      <c r="W263"/>
      <c r="X263"/>
      <c r="Y263"/>
      <c r="Z263"/>
      <c r="AA263"/>
      <c r="AB263"/>
      <c r="AC263"/>
      <c r="AD263"/>
    </row>
    <row r="264" spans="1:30" hidden="1" x14ac:dyDescent="0.2">
      <c r="A264"/>
      <c r="B264" s="28"/>
      <c r="C264" s="28"/>
      <c r="D264" s="28"/>
      <c r="E264" s="28"/>
      <c r="F264" s="28"/>
      <c r="G264" s="28"/>
      <c r="H264" s="28"/>
      <c r="I264" s="28"/>
      <c r="J264" s="28"/>
      <c r="K264" s="28"/>
      <c r="L264" s="28"/>
      <c r="M264" s="260"/>
      <c r="N264" s="28"/>
      <c r="O264" s="28"/>
      <c r="P264" s="28"/>
      <c r="Q264"/>
      <c r="R264"/>
      <c r="S264"/>
      <c r="T264"/>
      <c r="U264"/>
      <c r="V264"/>
      <c r="W264"/>
      <c r="X264"/>
      <c r="Y264"/>
      <c r="Z264"/>
      <c r="AA264"/>
      <c r="AB264"/>
      <c r="AC264"/>
      <c r="AD264"/>
    </row>
    <row r="265" spans="1:30" hidden="1" x14ac:dyDescent="0.2">
      <c r="A265"/>
      <c r="B265" s="28"/>
      <c r="C265" s="28"/>
      <c r="D265" s="28"/>
      <c r="E265" s="28"/>
      <c r="F265" s="28"/>
      <c r="G265" s="28"/>
      <c r="H265" s="28"/>
      <c r="I265" s="28"/>
      <c r="J265" s="28"/>
      <c r="K265" s="28"/>
      <c r="L265" s="28"/>
      <c r="M265" s="260"/>
      <c r="N265" s="28"/>
      <c r="O265" s="28"/>
      <c r="P265" s="28"/>
      <c r="Q265"/>
      <c r="R265"/>
      <c r="S265"/>
      <c r="T265"/>
      <c r="U265"/>
      <c r="V265"/>
      <c r="W265"/>
      <c r="X265"/>
      <c r="Y265"/>
      <c r="Z265"/>
      <c r="AA265"/>
      <c r="AB265"/>
      <c r="AC265"/>
      <c r="AD265"/>
    </row>
    <row r="266" spans="1:30" hidden="1" x14ac:dyDescent="0.2">
      <c r="A266"/>
      <c r="B266" s="28"/>
      <c r="C266" s="28"/>
      <c r="D266" s="28"/>
      <c r="E266" s="28"/>
      <c r="F266" s="28"/>
      <c r="G266" s="28"/>
      <c r="H266" s="28"/>
      <c r="I266" s="28"/>
      <c r="J266" s="28"/>
      <c r="K266" s="28"/>
      <c r="L266" s="28"/>
      <c r="M266" s="260"/>
      <c r="N266" s="28"/>
      <c r="O266" s="28"/>
      <c r="P266" s="28"/>
      <c r="Q266"/>
      <c r="R266"/>
      <c r="S266"/>
      <c r="T266"/>
      <c r="U266"/>
      <c r="V266"/>
      <c r="W266"/>
      <c r="X266"/>
      <c r="Y266"/>
      <c r="Z266"/>
      <c r="AA266"/>
      <c r="AB266"/>
      <c r="AC266"/>
      <c r="AD266"/>
    </row>
    <row r="267" spans="1:30" hidden="1" x14ac:dyDescent="0.2">
      <c r="A267"/>
      <c r="B267" s="28"/>
      <c r="C267" s="28"/>
      <c r="D267" s="28"/>
      <c r="E267" s="28"/>
      <c r="F267" s="28"/>
      <c r="G267" s="28"/>
      <c r="H267" s="28"/>
      <c r="I267" s="28"/>
      <c r="J267" s="28"/>
      <c r="K267" s="28"/>
      <c r="L267" s="28"/>
      <c r="M267" s="260"/>
      <c r="N267" s="28"/>
      <c r="O267" s="28"/>
      <c r="P267" s="28"/>
      <c r="Q267"/>
      <c r="R267"/>
      <c r="S267"/>
      <c r="T267"/>
      <c r="U267"/>
      <c r="V267"/>
      <c r="W267"/>
      <c r="X267"/>
      <c r="Y267"/>
      <c r="Z267"/>
      <c r="AA267"/>
      <c r="AB267"/>
      <c r="AC267"/>
      <c r="AD267"/>
    </row>
    <row r="268" spans="1:30" hidden="1" x14ac:dyDescent="0.2">
      <c r="A268"/>
      <c r="B268" s="28"/>
      <c r="C268" s="28"/>
      <c r="D268" s="28"/>
      <c r="E268" s="28"/>
      <c r="F268" s="28"/>
      <c r="G268" s="28"/>
      <c r="H268" s="28"/>
      <c r="I268" s="28"/>
      <c r="J268" s="28"/>
      <c r="K268" s="28"/>
      <c r="L268" s="28"/>
      <c r="M268" s="260"/>
      <c r="N268" s="28"/>
      <c r="O268" s="28"/>
      <c r="P268" s="28"/>
      <c r="Q268"/>
      <c r="R268"/>
      <c r="S268"/>
      <c r="T268"/>
      <c r="U268"/>
      <c r="V268"/>
      <c r="W268"/>
      <c r="X268"/>
      <c r="Y268"/>
      <c r="Z268"/>
      <c r="AA268"/>
      <c r="AB268"/>
      <c r="AC268"/>
      <c r="AD268"/>
    </row>
    <row r="269" spans="1:30" hidden="1" x14ac:dyDescent="0.2">
      <c r="A269"/>
      <c r="B269" s="28"/>
      <c r="C269" s="28"/>
      <c r="D269" s="28"/>
      <c r="E269" s="28"/>
      <c r="F269" s="28"/>
      <c r="G269" s="28"/>
      <c r="H269" s="28"/>
      <c r="I269" s="28"/>
      <c r="J269" s="28"/>
      <c r="K269" s="28"/>
      <c r="L269" s="28"/>
      <c r="M269" s="260"/>
      <c r="N269" s="28"/>
      <c r="O269" s="28"/>
      <c r="P269" s="28"/>
      <c r="Q269"/>
      <c r="R269"/>
      <c r="S269"/>
      <c r="T269"/>
      <c r="U269"/>
      <c r="V269"/>
      <c r="W269"/>
      <c r="X269"/>
      <c r="Y269"/>
      <c r="Z269"/>
      <c r="AA269"/>
      <c r="AB269"/>
      <c r="AC269"/>
      <c r="AD269"/>
    </row>
    <row r="270" spans="1:30" hidden="1" x14ac:dyDescent="0.2">
      <c r="A270"/>
      <c r="B270" s="28"/>
      <c r="C270" s="28"/>
      <c r="D270" s="28"/>
      <c r="E270" s="28"/>
      <c r="F270" s="28"/>
      <c r="G270" s="28"/>
      <c r="H270" s="28"/>
      <c r="I270" s="28"/>
      <c r="J270" s="28"/>
      <c r="K270" s="28"/>
      <c r="L270" s="28"/>
      <c r="M270" s="260"/>
      <c r="N270" s="28"/>
      <c r="O270" s="28"/>
      <c r="P270" s="28"/>
      <c r="Q270"/>
      <c r="R270"/>
      <c r="S270"/>
      <c r="T270"/>
      <c r="U270"/>
      <c r="V270"/>
      <c r="W270"/>
      <c r="X270"/>
      <c r="Y270"/>
      <c r="Z270"/>
      <c r="AA270"/>
      <c r="AB270"/>
      <c r="AC270"/>
      <c r="AD270"/>
    </row>
    <row r="271" spans="1:30" hidden="1" x14ac:dyDescent="0.2">
      <c r="A271"/>
      <c r="B271" s="28"/>
      <c r="C271" s="28"/>
      <c r="D271" s="28"/>
      <c r="E271" s="28"/>
      <c r="F271" s="28"/>
      <c r="G271" s="28"/>
      <c r="H271" s="28"/>
      <c r="I271" s="28"/>
      <c r="J271" s="28"/>
      <c r="K271" s="28"/>
      <c r="L271" s="28"/>
      <c r="M271" s="260"/>
      <c r="N271" s="28"/>
      <c r="O271" s="28"/>
      <c r="P271" s="28"/>
      <c r="Q271"/>
      <c r="R271"/>
      <c r="S271"/>
      <c r="T271"/>
      <c r="U271"/>
      <c r="V271"/>
      <c r="W271"/>
      <c r="X271"/>
      <c r="Y271"/>
      <c r="Z271"/>
      <c r="AA271"/>
      <c r="AB271"/>
      <c r="AC271"/>
      <c r="AD271"/>
    </row>
    <row r="272" spans="1:30" hidden="1" x14ac:dyDescent="0.2">
      <c r="A272"/>
      <c r="B272" s="28"/>
      <c r="C272" s="28"/>
      <c r="D272" s="28"/>
      <c r="E272" s="28"/>
      <c r="F272" s="28"/>
      <c r="G272" s="28"/>
      <c r="H272" s="28"/>
      <c r="I272" s="28"/>
      <c r="J272" s="28"/>
      <c r="K272" s="28"/>
      <c r="L272" s="28"/>
      <c r="M272" s="260"/>
      <c r="N272" s="28"/>
      <c r="O272" s="28"/>
      <c r="P272" s="28"/>
      <c r="Q272"/>
      <c r="R272"/>
      <c r="S272"/>
      <c r="T272"/>
      <c r="U272"/>
      <c r="V272"/>
      <c r="W272"/>
      <c r="X272"/>
      <c r="Y272"/>
      <c r="Z272"/>
      <c r="AA272"/>
      <c r="AB272"/>
      <c r="AC272"/>
      <c r="AD272"/>
    </row>
    <row r="273" spans="1:30" hidden="1" x14ac:dyDescent="0.2">
      <c r="A273"/>
      <c r="B273" s="28"/>
      <c r="C273" s="28"/>
      <c r="D273" s="28"/>
      <c r="E273" s="28"/>
      <c r="F273" s="28"/>
      <c r="G273" s="28"/>
      <c r="H273" s="28"/>
      <c r="I273" s="28"/>
      <c r="J273" s="28"/>
      <c r="K273" s="28"/>
      <c r="L273" s="28"/>
      <c r="M273" s="260"/>
      <c r="N273" s="28"/>
      <c r="O273" s="28"/>
      <c r="P273" s="28"/>
      <c r="Q273"/>
      <c r="R273"/>
      <c r="S273"/>
      <c r="T273"/>
      <c r="U273"/>
      <c r="V273"/>
      <c r="W273"/>
      <c r="X273"/>
      <c r="Y273"/>
      <c r="Z273"/>
      <c r="AA273"/>
      <c r="AB273"/>
      <c r="AC273"/>
      <c r="AD273"/>
    </row>
    <row r="274" spans="1:30" hidden="1" x14ac:dyDescent="0.2">
      <c r="A274"/>
      <c r="B274" s="28"/>
      <c r="C274" s="28"/>
      <c r="D274" s="28"/>
      <c r="E274" s="28"/>
      <c r="F274" s="28"/>
      <c r="G274" s="28"/>
      <c r="H274" s="28"/>
      <c r="I274" s="28"/>
      <c r="J274" s="28"/>
      <c r="K274" s="28"/>
      <c r="L274" s="28"/>
      <c r="M274" s="260"/>
      <c r="N274" s="28"/>
      <c r="O274" s="28"/>
      <c r="P274" s="28"/>
      <c r="Q274"/>
      <c r="R274"/>
      <c r="S274"/>
      <c r="T274"/>
      <c r="U274"/>
      <c r="V274"/>
      <c r="W274"/>
      <c r="X274"/>
      <c r="Y274"/>
      <c r="Z274"/>
      <c r="AA274"/>
      <c r="AB274"/>
      <c r="AC274"/>
      <c r="AD274"/>
    </row>
    <row r="275" spans="1:30" hidden="1" x14ac:dyDescent="0.2">
      <c r="A275"/>
      <c r="B275" s="28"/>
      <c r="C275" s="28"/>
      <c r="D275" s="28"/>
      <c r="E275" s="28"/>
      <c r="F275" s="28"/>
      <c r="G275" s="28"/>
      <c r="H275" s="28"/>
      <c r="I275" s="28"/>
      <c r="J275" s="28"/>
      <c r="K275" s="28"/>
      <c r="L275" s="28"/>
      <c r="M275" s="260"/>
      <c r="N275" s="28"/>
      <c r="O275" s="28"/>
      <c r="P275" s="28"/>
      <c r="Q275"/>
      <c r="R275"/>
      <c r="S275"/>
      <c r="T275"/>
      <c r="U275"/>
      <c r="V275"/>
      <c r="W275"/>
      <c r="X275"/>
      <c r="Y275"/>
      <c r="Z275"/>
      <c r="AA275"/>
      <c r="AB275"/>
      <c r="AC275"/>
      <c r="AD275"/>
    </row>
    <row r="276" spans="1:30" hidden="1" x14ac:dyDescent="0.2">
      <c r="A276"/>
      <c r="B276" s="28"/>
      <c r="C276" s="28"/>
      <c r="D276" s="28"/>
      <c r="E276" s="28"/>
      <c r="F276" s="28"/>
      <c r="G276" s="28"/>
      <c r="H276" s="28"/>
      <c r="I276" s="28"/>
      <c r="J276" s="28"/>
      <c r="K276" s="28"/>
      <c r="L276" s="28"/>
      <c r="M276" s="260"/>
      <c r="N276" s="28"/>
      <c r="O276" s="28"/>
      <c r="P276" s="28"/>
      <c r="Q276"/>
      <c r="R276"/>
      <c r="S276"/>
      <c r="T276"/>
      <c r="U276"/>
      <c r="V276"/>
      <c r="W276"/>
      <c r="X276"/>
      <c r="Y276"/>
      <c r="Z276"/>
      <c r="AA276"/>
      <c r="AB276"/>
      <c r="AC276"/>
      <c r="AD276"/>
    </row>
    <row r="277" spans="1:30" hidden="1" x14ac:dyDescent="0.2">
      <c r="A277"/>
      <c r="B277" s="28"/>
      <c r="C277" s="28"/>
      <c r="D277" s="28"/>
      <c r="E277" s="28"/>
      <c r="F277" s="28"/>
      <c r="G277" s="28"/>
      <c r="H277" s="28"/>
      <c r="I277" s="28"/>
      <c r="J277" s="28"/>
      <c r="K277" s="28"/>
      <c r="L277" s="28"/>
      <c r="M277" s="260"/>
      <c r="N277" s="28"/>
      <c r="O277" s="28"/>
      <c r="P277" s="28"/>
      <c r="Q277"/>
      <c r="R277"/>
      <c r="S277"/>
      <c r="T277"/>
      <c r="U277"/>
      <c r="V277"/>
      <c r="W277"/>
      <c r="X277"/>
      <c r="Y277"/>
      <c r="Z277"/>
      <c r="AA277"/>
      <c r="AB277"/>
      <c r="AC277"/>
      <c r="AD277"/>
    </row>
    <row r="278" spans="1:30" hidden="1" x14ac:dyDescent="0.2">
      <c r="A278"/>
      <c r="B278" s="28"/>
      <c r="C278" s="28"/>
      <c r="D278" s="28"/>
      <c r="E278" s="28"/>
      <c r="F278" s="28"/>
      <c r="G278" s="28"/>
      <c r="H278" s="28"/>
      <c r="I278" s="28"/>
      <c r="J278" s="28"/>
      <c r="K278" s="28"/>
      <c r="L278" s="28"/>
      <c r="M278" s="260"/>
      <c r="N278" s="28"/>
      <c r="O278" s="28"/>
      <c r="P278" s="28"/>
      <c r="Q278"/>
      <c r="R278"/>
      <c r="S278"/>
      <c r="T278"/>
      <c r="U278"/>
      <c r="V278"/>
      <c r="W278"/>
      <c r="X278"/>
      <c r="Y278"/>
      <c r="Z278"/>
      <c r="AA278"/>
      <c r="AB278"/>
      <c r="AC278"/>
      <c r="AD278"/>
    </row>
    <row r="279" spans="1:30" hidden="1" x14ac:dyDescent="0.2">
      <c r="A279"/>
      <c r="B279" s="28"/>
      <c r="C279" s="28"/>
      <c r="D279" s="28"/>
      <c r="E279" s="28"/>
      <c r="F279" s="28"/>
      <c r="G279" s="28"/>
      <c r="H279" s="28"/>
      <c r="I279" s="28"/>
      <c r="J279" s="28"/>
      <c r="K279" s="28"/>
      <c r="L279" s="28"/>
      <c r="M279" s="260"/>
      <c r="N279" s="28"/>
      <c r="O279" s="28"/>
      <c r="P279" s="28"/>
      <c r="Q279"/>
      <c r="R279"/>
      <c r="S279"/>
      <c r="T279"/>
      <c r="U279"/>
      <c r="V279"/>
      <c r="W279"/>
      <c r="X279"/>
      <c r="Y279"/>
      <c r="Z279"/>
      <c r="AA279"/>
      <c r="AB279"/>
      <c r="AC279"/>
      <c r="AD279"/>
    </row>
    <row r="280" spans="1:30" x14ac:dyDescent="0.2">
      <c r="N280" s="28"/>
    </row>
    <row r="281" spans="1:30" x14ac:dyDescent="0.2">
      <c r="N281" s="28"/>
    </row>
    <row r="282" spans="1:30" x14ac:dyDescent="0.2">
      <c r="N282" s="28"/>
    </row>
    <row r="283" spans="1:30" x14ac:dyDescent="0.2">
      <c r="N283" s="28"/>
    </row>
    <row r="284" spans="1:30" x14ac:dyDescent="0.2">
      <c r="N284" s="28"/>
    </row>
    <row r="285" spans="1:30" x14ac:dyDescent="0.2">
      <c r="R285" s="118"/>
    </row>
    <row r="286" spans="1:30" x14ac:dyDescent="0.2">
      <c r="R286" s="118"/>
    </row>
    <row r="287" spans="1:30" x14ac:dyDescent="0.2">
      <c r="R287" s="118"/>
    </row>
    <row r="288" spans="1:30" hidden="1" x14ac:dyDescent="0.2">
      <c r="R288" s="118"/>
      <c r="V288"/>
    </row>
    <row r="289" spans="18:22" hidden="1" x14ac:dyDescent="0.2">
      <c r="R289" s="118"/>
      <c r="V289"/>
    </row>
  </sheetData>
  <sheetProtection algorithmName="SHA-512" hashValue="Uy5J0Kg7weYc4cu4lL8kajU6vo0ioki90xFs5DJGa27FiCZxyCPCB2Tb5nsS2wgf67+WiolZK9aO8nlPKSd/ow==" saltValue="KAdtWqdVJ+CT/HV8XaM3jw==" spinCount="100000" sheet="1" formatColumns="0" formatRows="0" selectLockedCells="1"/>
  <mergeCells count="195">
    <mergeCell ref="B233:J233"/>
    <mergeCell ref="B235:J235"/>
    <mergeCell ref="B236:J236"/>
    <mergeCell ref="B237:J237"/>
    <mergeCell ref="B238:J238"/>
    <mergeCell ref="B239:J239"/>
    <mergeCell ref="B243:K243"/>
    <mergeCell ref="J220:L220"/>
    <mergeCell ref="B222:J222"/>
    <mergeCell ref="B223:J223"/>
    <mergeCell ref="B224:J224"/>
    <mergeCell ref="B225:J225"/>
    <mergeCell ref="B226:J226"/>
    <mergeCell ref="B227:J227"/>
    <mergeCell ref="B229:J229"/>
    <mergeCell ref="B230:J230"/>
    <mergeCell ref="B231:J231"/>
    <mergeCell ref="B232:J232"/>
    <mergeCell ref="B221:J221"/>
    <mergeCell ref="B186:K186"/>
    <mergeCell ref="B187:K187"/>
    <mergeCell ref="B190:E190"/>
    <mergeCell ref="B180:K180"/>
    <mergeCell ref="B181:K181"/>
    <mergeCell ref="B182:K182"/>
    <mergeCell ref="B183:K183"/>
    <mergeCell ref="B184:K184"/>
    <mergeCell ref="B185:K185"/>
    <mergeCell ref="B175:K175"/>
    <mergeCell ref="B176:K176"/>
    <mergeCell ref="B177:K177"/>
    <mergeCell ref="B178:K178"/>
    <mergeCell ref="B179:K179"/>
    <mergeCell ref="B168:K168"/>
    <mergeCell ref="B169:K169"/>
    <mergeCell ref="B170:K170"/>
    <mergeCell ref="B171:K171"/>
    <mergeCell ref="B172:K172"/>
    <mergeCell ref="B173:K173"/>
    <mergeCell ref="B163:K163"/>
    <mergeCell ref="B164:K164"/>
    <mergeCell ref="B165:K165"/>
    <mergeCell ref="B166:K166"/>
    <mergeCell ref="B167:K167"/>
    <mergeCell ref="B156:K156"/>
    <mergeCell ref="B157:K157"/>
    <mergeCell ref="B160:E160"/>
    <mergeCell ref="B174:K174"/>
    <mergeCell ref="B150:K150"/>
    <mergeCell ref="B151:K151"/>
    <mergeCell ref="B152:K152"/>
    <mergeCell ref="B153:K153"/>
    <mergeCell ref="B154:K154"/>
    <mergeCell ref="B155:K155"/>
    <mergeCell ref="V160:V161"/>
    <mergeCell ref="X160:X161"/>
    <mergeCell ref="B162:K162"/>
    <mergeCell ref="B145:K145"/>
    <mergeCell ref="B146:K146"/>
    <mergeCell ref="B147:K147"/>
    <mergeCell ref="B148:K148"/>
    <mergeCell ref="B149:K149"/>
    <mergeCell ref="B138:K138"/>
    <mergeCell ref="B139:K139"/>
    <mergeCell ref="B140:K140"/>
    <mergeCell ref="B141:K141"/>
    <mergeCell ref="B142:K142"/>
    <mergeCell ref="B143:K143"/>
    <mergeCell ref="B133:K133"/>
    <mergeCell ref="B134:K134"/>
    <mergeCell ref="B135:K135"/>
    <mergeCell ref="B136:K136"/>
    <mergeCell ref="B137:K137"/>
    <mergeCell ref="B126:D126"/>
    <mergeCell ref="B127:D127"/>
    <mergeCell ref="B130:E130"/>
    <mergeCell ref="B144:K144"/>
    <mergeCell ref="B120:D120"/>
    <mergeCell ref="B121:D121"/>
    <mergeCell ref="B122:D122"/>
    <mergeCell ref="B123:D123"/>
    <mergeCell ref="B124:D124"/>
    <mergeCell ref="B125:D125"/>
    <mergeCell ref="X130:X131"/>
    <mergeCell ref="V130:V131"/>
    <mergeCell ref="B132:K132"/>
    <mergeCell ref="B115:D115"/>
    <mergeCell ref="B116:D116"/>
    <mergeCell ref="B117:D117"/>
    <mergeCell ref="B118:D118"/>
    <mergeCell ref="B119:D119"/>
    <mergeCell ref="B108:D108"/>
    <mergeCell ref="B109:D109"/>
    <mergeCell ref="B110:D110"/>
    <mergeCell ref="B111:D111"/>
    <mergeCell ref="B112:D112"/>
    <mergeCell ref="B113:D113"/>
    <mergeCell ref="B103:D103"/>
    <mergeCell ref="B104:D104"/>
    <mergeCell ref="B105:D105"/>
    <mergeCell ref="B106:D106"/>
    <mergeCell ref="B107:D107"/>
    <mergeCell ref="B96:I96"/>
    <mergeCell ref="B97:I97"/>
    <mergeCell ref="B100:E100"/>
    <mergeCell ref="B114:D114"/>
    <mergeCell ref="B90:I90"/>
    <mergeCell ref="B91:I91"/>
    <mergeCell ref="B92:I92"/>
    <mergeCell ref="B93:I93"/>
    <mergeCell ref="B94:I94"/>
    <mergeCell ref="B95:I95"/>
    <mergeCell ref="V100:V101"/>
    <mergeCell ref="X100:X101"/>
    <mergeCell ref="B102:D102"/>
    <mergeCell ref="B86:I86"/>
    <mergeCell ref="B87:I87"/>
    <mergeCell ref="B88:I88"/>
    <mergeCell ref="B89:I89"/>
    <mergeCell ref="B78:I78"/>
    <mergeCell ref="B79:I79"/>
    <mergeCell ref="B80:I80"/>
    <mergeCell ref="B81:I81"/>
    <mergeCell ref="B82:I82"/>
    <mergeCell ref="B83:I83"/>
    <mergeCell ref="B74:I74"/>
    <mergeCell ref="B75:I75"/>
    <mergeCell ref="B76:I76"/>
    <mergeCell ref="B77:I77"/>
    <mergeCell ref="B66:I66"/>
    <mergeCell ref="B67:I67"/>
    <mergeCell ref="B70:E70"/>
    <mergeCell ref="B84:I84"/>
    <mergeCell ref="B85:I85"/>
    <mergeCell ref="B61:I61"/>
    <mergeCell ref="B62:I62"/>
    <mergeCell ref="B63:I63"/>
    <mergeCell ref="B64:I64"/>
    <mergeCell ref="B65:I65"/>
    <mergeCell ref="V70:V71"/>
    <mergeCell ref="X70:X71"/>
    <mergeCell ref="B72:I72"/>
    <mergeCell ref="B73:I73"/>
    <mergeCell ref="B58:I58"/>
    <mergeCell ref="B59:I59"/>
    <mergeCell ref="B48:I48"/>
    <mergeCell ref="B49:I49"/>
    <mergeCell ref="B50:I50"/>
    <mergeCell ref="B51:I51"/>
    <mergeCell ref="B52:I52"/>
    <mergeCell ref="B53:I53"/>
    <mergeCell ref="B60:I60"/>
    <mergeCell ref="B45:I45"/>
    <mergeCell ref="B46:I46"/>
    <mergeCell ref="B47:I47"/>
    <mergeCell ref="V40:V41"/>
    <mergeCell ref="X40:X41"/>
    <mergeCell ref="B54:I54"/>
    <mergeCell ref="B55:I55"/>
    <mergeCell ref="B56:I56"/>
    <mergeCell ref="B57:I57"/>
    <mergeCell ref="C4:D4"/>
    <mergeCell ref="C5:D5"/>
    <mergeCell ref="C6:D6"/>
    <mergeCell ref="C7:D7"/>
    <mergeCell ref="C8:D8"/>
    <mergeCell ref="C9:D9"/>
    <mergeCell ref="B42:I42"/>
    <mergeCell ref="B43:I43"/>
    <mergeCell ref="B44:I44"/>
    <mergeCell ref="B193:L193"/>
    <mergeCell ref="B194:L194"/>
    <mergeCell ref="B195:L195"/>
    <mergeCell ref="B196:L196"/>
    <mergeCell ref="B197:L197"/>
    <mergeCell ref="B198:L198"/>
    <mergeCell ref="B199:L199"/>
    <mergeCell ref="B200:L200"/>
    <mergeCell ref="B201:L201"/>
    <mergeCell ref="B211:L211"/>
    <mergeCell ref="B212:L212"/>
    <mergeCell ref="B213:L213"/>
    <mergeCell ref="B214:L214"/>
    <mergeCell ref="B215:L215"/>
    <mergeCell ref="B216:L216"/>
    <mergeCell ref="B217:L217"/>
    <mergeCell ref="B202:L202"/>
    <mergeCell ref="B203:L203"/>
    <mergeCell ref="B204:L204"/>
    <mergeCell ref="B205:L205"/>
    <mergeCell ref="B206:L206"/>
    <mergeCell ref="B207:L207"/>
    <mergeCell ref="B208:L208"/>
    <mergeCell ref="B209:L209"/>
    <mergeCell ref="B210:L210"/>
  </mergeCells>
  <conditionalFormatting sqref="E11">
    <cfRule type="expression" dxfId="50" priority="13">
      <formula>MAX($E$13:$E$37)&gt;$C$7</formula>
    </cfRule>
  </conditionalFormatting>
  <conditionalFormatting sqref="E13:E37">
    <cfRule type="expression" dxfId="49" priority="52">
      <formula>$E13&gt;$C$7</formula>
    </cfRule>
  </conditionalFormatting>
  <conditionalFormatting sqref="E38">
    <cfRule type="expression" dxfId="48" priority="48">
      <formula>MAX($E$13:$E$37)&gt;$C$7</formula>
    </cfRule>
  </conditionalFormatting>
  <conditionalFormatting sqref="G13:G37 K13:K37">
    <cfRule type="expression" dxfId="47" priority="46">
      <formula>OR($D13="Medische Specialist",$C13="Overig")</formula>
    </cfRule>
  </conditionalFormatting>
  <conditionalFormatting sqref="K232:L232">
    <cfRule type="expression" dxfId="46" priority="14">
      <formula>$K$230&lt;0</formula>
    </cfRule>
  </conditionalFormatting>
  <conditionalFormatting sqref="K233:L233">
    <cfRule type="expression" dxfId="45" priority="64">
      <formula>$K233&gt;0</formula>
    </cfRule>
  </conditionalFormatting>
  <conditionalFormatting sqref="K240:L240">
    <cfRule type="expression" dxfId="44" priority="47">
      <formula>$K$238&lt;$K$237</formula>
    </cfRule>
  </conditionalFormatting>
  <conditionalFormatting sqref="L13:L37">
    <cfRule type="expression" dxfId="43" priority="6">
      <formula>AND(LEN($C$5)&gt;1,$C$5&lt;&gt;"Overige (zorg-)instellingen",$C$5&lt;&gt;"Onderneming",$C$8&lt;&gt;"Geen staatssteun")</formula>
    </cfRule>
  </conditionalFormatting>
  <conditionalFormatting sqref="L43:L67">
    <cfRule type="expression" dxfId="42" priority="5">
      <formula>AND(LEN($C$5)&gt;1,$C$5&lt;&gt;"Overige (zorg-)instellingen",$C$5&lt;&gt;"Onderneming",$C$8&lt;&gt;"Geen staatssteun")</formula>
    </cfRule>
  </conditionalFormatting>
  <conditionalFormatting sqref="L73:L97">
    <cfRule type="expression" dxfId="41" priority="4">
      <formula>AND(LEN($C$5)&gt;1,$C$5&lt;&gt;"Overige (zorg-)instellingen",$C$5&lt;&gt;"Onderneming",$C$8&lt;&gt;"Geen staatssteun")</formula>
    </cfRule>
  </conditionalFormatting>
  <conditionalFormatting sqref="L103:L127">
    <cfRule type="expression" dxfId="40" priority="3">
      <formula>AND(LEN($C$5)&gt;1,$C$5&lt;&gt;"Overige (zorg-)instellingen",$C$5&lt;&gt;"Onderneming",$C$8&lt;&gt;"Geen staatssteun")</formula>
    </cfRule>
  </conditionalFormatting>
  <conditionalFormatting sqref="L133:L157">
    <cfRule type="expression" dxfId="39" priority="2">
      <formula>AND(LEN($C$5)&gt;1,$C$5&lt;&gt;"Overige (zorg-)instellingen",$C$5&lt;&gt;"Onderneming",$C$8&lt;&gt;"Geen staatssteun")</formula>
    </cfRule>
  </conditionalFormatting>
  <conditionalFormatting sqref="L163:L187">
    <cfRule type="expression" dxfId="38" priority="1">
      <formula>AND(LEN($C$5)&gt;1,$C$5&lt;&gt;"Overige (zorg-)instellingen",$C$5&lt;&gt;"Onderneming",$C$8&lt;&gt;"Geen staatssteun")</formula>
    </cfRule>
  </conditionalFormatting>
  <conditionalFormatting sqref="L233">
    <cfRule type="expression" dxfId="37" priority="16">
      <formula>$K$232&lt;$K$231</formula>
    </cfRule>
  </conditionalFormatting>
  <conditionalFormatting sqref="N232">
    <cfRule type="expression" dxfId="36" priority="15">
      <formula>$K$230&lt;0</formula>
    </cfRule>
  </conditionalFormatting>
  <conditionalFormatting sqref="V240">
    <cfRule type="expression" dxfId="35" priority="12">
      <formula>$K$238&lt;$K$237</formula>
    </cfRule>
  </conditionalFormatting>
  <conditionalFormatting sqref="X240">
    <cfRule type="expression" dxfId="34" priority="11">
      <formula>$K$238&lt;$K$237</formula>
    </cfRule>
  </conditionalFormatting>
  <dataValidations count="3">
    <dataValidation type="custom" showInputMessage="1" showErrorMessage="1" sqref="G13:G37 K13:K37" xr:uid="{6F439C90-8FE1-49F5-A69F-3305B019FD4C}">
      <formula1>OR($C13="Overig",$D13="Medische Specialist")</formula1>
    </dataValidation>
    <dataValidation type="list" showInputMessage="1" showErrorMessage="1" sqref="D13:D37" xr:uid="{1A43314A-4E1B-4782-AA28-A5BFC791A10B}">
      <formula1>INDIRECT(C13)</formula1>
    </dataValidation>
    <dataValidation type="list" allowBlank="1" showInputMessage="1" showErrorMessage="1" sqref="L43:L67 L103:L127 L13:L37 L133:L157 L73:L97 L163:L187" xr:uid="{01FC0F75-EC92-45EF-9D88-4E67714EDE1E}">
      <formula1>INDIRECT(IF(OR($C$5="Overige (zorg-)instellingen",$C$5="Onderneming"),"activiteit2","activiteit1"))</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7" max="1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A56F711F-385B-4910-A6FE-AD7223CABA82}">
          <x14:formula1>
            <xm:f>Hulpsheets!$AW$4:$AW$5</xm:f>
          </x14:formula1>
          <xm:sqref>E103:E127</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9F398-A8A8-4FCA-BC8D-FD9B28AB398D}">
  <sheetPr codeName="Blad23">
    <pageSetUpPr fitToPage="1"/>
  </sheetPr>
  <dimension ref="A1:XFC289"/>
  <sheetViews>
    <sheetView zoomScale="85" zoomScaleNormal="85" workbookViewId="0">
      <pane ySplit="9" topLeftCell="A10" activePane="bottomLeft" state="frozen"/>
      <selection activeCell="Z1" sqref="Z1:AD1048576"/>
      <selection pane="bottomLeft" activeCell="B13" sqref="B13"/>
    </sheetView>
  </sheetViews>
  <sheetFormatPr defaultColWidth="0" defaultRowHeight="12.75" zeroHeight="1" outlineLevelRow="1" outlineLevelCol="1" x14ac:dyDescent="0.2"/>
  <cols>
    <col min="1" max="1" width="4.7109375" style="30" customWidth="1"/>
    <col min="2" max="2" width="35.28515625" style="30" customWidth="1"/>
    <col min="3" max="3" width="20.85546875" style="30" customWidth="1"/>
    <col min="4" max="4" width="20.28515625" style="30" customWidth="1" outlineLevel="1"/>
    <col min="5" max="5" width="22.5703125" style="30" customWidth="1" outlineLevel="1"/>
    <col min="6" max="6" width="17.5703125" style="30" customWidth="1" outlineLevel="1"/>
    <col min="7" max="7" width="19.85546875" style="30" customWidth="1" outlineLevel="1"/>
    <col min="8" max="8" width="14.140625" style="30" customWidth="1" outlineLevel="1"/>
    <col min="9" max="9" width="17.7109375" style="30" customWidth="1" outlineLevel="1"/>
    <col min="10" max="10" width="24.7109375" style="30" customWidth="1"/>
    <col min="11" max="11" width="19.5703125" style="30" customWidth="1"/>
    <col min="12" max="12" width="23.140625" style="30" customWidth="1"/>
    <col min="13" max="13" width="9.7109375" style="255" hidden="1" customWidth="1"/>
    <col min="14" max="14" width="15.5703125" style="30" customWidth="1"/>
    <col min="15" max="15" width="15.5703125" style="30" hidden="1" customWidth="1"/>
    <col min="16" max="16" width="17.140625" style="30" hidden="1" customWidth="1"/>
    <col min="17" max="17" width="2.85546875" style="30" customWidth="1"/>
    <col min="18" max="18" width="24.5703125" style="30" customWidth="1"/>
    <col min="19" max="20" width="24.5703125" style="30" hidden="1" customWidth="1"/>
    <col min="21" max="21" width="3.140625" style="30" customWidth="1"/>
    <col min="22" max="22" width="24.5703125" style="30" hidden="1" customWidth="1" outlineLevel="1"/>
    <col min="23" max="23" width="4.85546875" style="30" hidden="1" customWidth="1" outlineLevel="1"/>
    <col min="24" max="24" width="24.5703125" style="30" hidden="1" customWidth="1" outlineLevel="1"/>
    <col min="25" max="25" width="11.140625" style="30" customWidth="1" collapsed="1"/>
    <col min="26" max="30" width="24.5703125" style="30" hidden="1" customWidth="1"/>
    <col min="31" max="16379" width="27" hidden="1"/>
    <col min="16380" max="16380" width="8" hidden="1"/>
    <col min="16381" max="16381" width="9.140625" hidden="1"/>
    <col min="16382" max="16382" width="10.28515625" hidden="1"/>
    <col min="16383" max="16383" width="9.140625" hidden="1"/>
    <col min="16384" max="16384" width="10.28515625" hidden="1"/>
  </cols>
  <sheetData>
    <row r="1" spans="1:30" x14ac:dyDescent="0.2">
      <c r="B1" s="10"/>
      <c r="C1" s="10"/>
      <c r="D1" s="10"/>
      <c r="E1" s="10"/>
      <c r="F1" s="10"/>
      <c r="G1" s="11"/>
      <c r="H1" s="11"/>
      <c r="I1" s="10"/>
      <c r="J1" s="11"/>
      <c r="K1" s="11"/>
      <c r="P1" s="29"/>
      <c r="Q1" s="29"/>
      <c r="R1" s="29"/>
      <c r="S1" s="29"/>
      <c r="T1" s="29"/>
      <c r="U1" s="29"/>
      <c r="V1" s="29"/>
      <c r="W1" s="29"/>
      <c r="X1" s="29"/>
      <c r="Z1" s="29"/>
      <c r="AA1" s="29"/>
      <c r="AB1" s="29"/>
    </row>
    <row r="2" spans="1:30" ht="18" x14ac:dyDescent="0.2">
      <c r="B2" s="31" t="s">
        <v>80</v>
      </c>
      <c r="C2" s="29"/>
      <c r="D2" s="29"/>
      <c r="E2" s="29"/>
      <c r="F2" s="29"/>
      <c r="I2" s="29"/>
      <c r="P2" s="29"/>
      <c r="Q2" s="29"/>
      <c r="R2" s="29"/>
      <c r="S2" s="29"/>
      <c r="T2" s="29"/>
      <c r="U2" s="29"/>
      <c r="V2" s="29"/>
      <c r="W2" s="29"/>
      <c r="X2" s="29"/>
      <c r="Z2" s="29"/>
      <c r="AA2" s="29"/>
      <c r="AB2" s="29"/>
    </row>
    <row r="3" spans="1:30" ht="13.5" thickBot="1" x14ac:dyDescent="0.25">
      <c r="B3" s="96"/>
      <c r="C3" s="29"/>
      <c r="D3" s="29"/>
      <c r="E3" s="29"/>
      <c r="F3" s="29"/>
      <c r="I3" s="29"/>
      <c r="Q3" s="29"/>
      <c r="R3" s="29"/>
      <c r="S3" s="29"/>
      <c r="T3" s="29"/>
      <c r="U3" s="29"/>
      <c r="V3" s="29"/>
      <c r="W3" s="29"/>
      <c r="X3" s="29"/>
      <c r="Z3" s="29"/>
      <c r="AA3" s="29"/>
      <c r="AB3" s="29"/>
    </row>
    <row r="4" spans="1:30" ht="13.5" thickBot="1" x14ac:dyDescent="0.25">
      <c r="B4" s="159" t="s">
        <v>81</v>
      </c>
      <c r="C4" s="510">
        <f>Basisgegevens!C30</f>
        <v>0</v>
      </c>
      <c r="D4" s="511"/>
      <c r="E4" s="29"/>
      <c r="F4" s="29"/>
      <c r="I4" s="29"/>
      <c r="Q4" s="29"/>
      <c r="R4" s="29"/>
      <c r="S4" s="29"/>
      <c r="T4" s="29"/>
      <c r="U4" s="29"/>
      <c r="V4" s="29"/>
      <c r="W4" s="29"/>
      <c r="X4" s="29"/>
      <c r="Z4" s="29"/>
      <c r="AA4" s="29"/>
      <c r="AB4" s="29"/>
    </row>
    <row r="5" spans="1:30" ht="13.5" thickBot="1" x14ac:dyDescent="0.25">
      <c r="B5" s="159" t="s">
        <v>82</v>
      </c>
      <c r="C5" s="510">
        <f>Basisgegevens!D30</f>
        <v>0</v>
      </c>
      <c r="D5" s="511"/>
      <c r="E5" s="29"/>
      <c r="F5" s="29"/>
      <c r="I5" s="29"/>
      <c r="Q5" s="29"/>
      <c r="R5" s="29"/>
      <c r="S5" s="29"/>
      <c r="T5" s="29"/>
      <c r="U5" s="29"/>
      <c r="V5" s="29"/>
      <c r="W5" s="29"/>
      <c r="X5" s="29"/>
      <c r="Z5" s="29"/>
      <c r="AA5" s="29"/>
      <c r="AB5" s="29"/>
    </row>
    <row r="6" spans="1:30" ht="13.5" thickBot="1" x14ac:dyDescent="0.25">
      <c r="B6" s="159" t="s">
        <v>83</v>
      </c>
      <c r="C6" s="510">
        <f>Basisgegevens!E30</f>
        <v>0</v>
      </c>
      <c r="D6" s="511"/>
      <c r="E6" s="29"/>
      <c r="F6" s="29"/>
      <c r="I6" s="29"/>
      <c r="P6" s="29"/>
      <c r="Q6" s="29"/>
      <c r="R6" s="29"/>
      <c r="S6" s="29"/>
      <c r="T6" s="29"/>
      <c r="U6" s="29"/>
      <c r="V6" s="29"/>
      <c r="W6" s="29"/>
      <c r="X6" s="29"/>
      <c r="Z6" s="29"/>
      <c r="AA6" s="29"/>
      <c r="AB6" s="29"/>
    </row>
    <row r="7" spans="1:30" ht="13.5" thickBot="1" x14ac:dyDescent="0.25">
      <c r="B7" s="159" t="s">
        <v>84</v>
      </c>
      <c r="C7" s="512" t="str">
        <f>IF(Basisgegevens!C6="","",Basisgegevens!C6)</f>
        <v/>
      </c>
      <c r="D7" s="513"/>
      <c r="E7" s="29"/>
      <c r="F7" s="29"/>
      <c r="I7" s="29"/>
      <c r="P7" s="29"/>
      <c r="Q7" s="29"/>
      <c r="R7" s="29"/>
      <c r="S7" s="29"/>
      <c r="T7" s="29"/>
      <c r="U7" s="29"/>
      <c r="V7" s="29"/>
      <c r="W7" s="29"/>
      <c r="X7" s="29"/>
      <c r="Z7" s="29"/>
      <c r="AA7" s="29"/>
      <c r="AB7" s="29"/>
    </row>
    <row r="8" spans="1:30" ht="13.5" thickBot="1" x14ac:dyDescent="0.25">
      <c r="B8" s="159" t="s">
        <v>225</v>
      </c>
      <c r="C8" s="510">
        <f>Basisgegevens!F30</f>
        <v>0</v>
      </c>
      <c r="D8" s="511"/>
      <c r="E8" s="29"/>
      <c r="F8" s="29"/>
      <c r="I8" s="29"/>
      <c r="P8" s="29"/>
      <c r="Q8" s="29"/>
      <c r="R8" s="29"/>
      <c r="S8" s="29"/>
      <c r="T8" s="29"/>
      <c r="U8" s="29"/>
      <c r="V8" s="29"/>
      <c r="W8" s="29"/>
      <c r="X8" s="29"/>
      <c r="Z8" s="29"/>
      <c r="AA8" s="29"/>
      <c r="AB8" s="29"/>
    </row>
    <row r="9" spans="1:30" ht="13.5" thickBot="1" x14ac:dyDescent="0.25">
      <c r="B9" s="159" t="s">
        <v>229</v>
      </c>
      <c r="C9" s="510">
        <f>IF($C$8="AGVV",Basisgegevens!G30,$C$8)</f>
        <v>0</v>
      </c>
      <c r="D9" s="511"/>
      <c r="E9" s="430"/>
      <c r="F9" s="29"/>
      <c r="I9" s="29"/>
      <c r="P9" s="29"/>
      <c r="Q9" s="29"/>
      <c r="R9" s="29"/>
      <c r="S9" s="29"/>
      <c r="T9" s="29"/>
      <c r="U9" s="29"/>
      <c r="V9" s="29"/>
      <c r="W9" s="29"/>
      <c r="X9" s="29"/>
      <c r="Z9" s="29"/>
      <c r="AA9" s="29"/>
      <c r="AB9" s="29"/>
    </row>
    <row r="10" spans="1:30" ht="26.25" thickBot="1" x14ac:dyDescent="0.25">
      <c r="B10" s="5" t="s">
        <v>85</v>
      </c>
      <c r="C10" s="6"/>
      <c r="D10" s="6"/>
      <c r="E10" s="219"/>
      <c r="F10" s="6"/>
      <c r="G10" s="6"/>
      <c r="H10" s="6"/>
      <c r="I10" s="6"/>
      <c r="J10" s="6"/>
      <c r="K10" s="6"/>
      <c r="L10" s="6"/>
      <c r="M10" s="256"/>
      <c r="N10" s="51"/>
      <c r="O10" s="51"/>
      <c r="P10" s="51"/>
      <c r="Q10" s="6"/>
      <c r="R10" s="406" t="s">
        <v>87</v>
      </c>
      <c r="S10" s="401"/>
      <c r="T10" s="402"/>
      <c r="U10" s="6"/>
      <c r="V10" s="408" t="s">
        <v>61</v>
      </c>
      <c r="W10" s="6"/>
      <c r="X10" s="408" t="s">
        <v>62</v>
      </c>
      <c r="Z10" s="401"/>
      <c r="AA10" s="402"/>
      <c r="AB10" s="401"/>
      <c r="AC10" s="402"/>
      <c r="AD10" s="460"/>
    </row>
    <row r="11" spans="1:30" ht="13.5" thickBot="1" x14ac:dyDescent="0.25">
      <c r="A11" s="5"/>
      <c r="B11" s="6"/>
      <c r="C11" s="6"/>
      <c r="D11" s="6"/>
      <c r="E11" s="219" t="s">
        <v>86</v>
      </c>
      <c r="F11" s="6"/>
      <c r="G11" s="6"/>
      <c r="H11" s="6"/>
      <c r="I11" s="6"/>
      <c r="J11" s="6"/>
      <c r="K11" s="6"/>
      <c r="L11" s="6"/>
      <c r="M11" s="256"/>
      <c r="P11" s="6"/>
      <c r="Q11" s="6"/>
      <c r="R11" s="6"/>
      <c r="S11" s="6"/>
      <c r="T11" s="6"/>
      <c r="U11" s="6"/>
      <c r="V11" s="6"/>
      <c r="W11" s="6"/>
      <c r="X11" s="6"/>
      <c r="Z11" s="6"/>
      <c r="AA11" s="6"/>
      <c r="AB11" s="6"/>
      <c r="AC11" s="97"/>
      <c r="AD11" s="97"/>
    </row>
    <row r="12" spans="1:30" ht="68.25" customHeight="1" thickBot="1" x14ac:dyDescent="0.25">
      <c r="A12" s="116"/>
      <c r="B12" s="368" t="s">
        <v>88</v>
      </c>
      <c r="C12" s="236" t="s">
        <v>208</v>
      </c>
      <c r="D12" s="236" t="s">
        <v>89</v>
      </c>
      <c r="E12" s="236" t="s">
        <v>90</v>
      </c>
      <c r="F12" s="236" t="s">
        <v>91</v>
      </c>
      <c r="G12" s="236" t="s">
        <v>193</v>
      </c>
      <c r="H12" s="236" t="s">
        <v>92</v>
      </c>
      <c r="I12" s="236" t="s">
        <v>93</v>
      </c>
      <c r="J12" s="236" t="s">
        <v>194</v>
      </c>
      <c r="K12" s="236" t="s">
        <v>195</v>
      </c>
      <c r="L12" s="236" t="s">
        <v>235</v>
      </c>
      <c r="M12" s="143" t="s">
        <v>94</v>
      </c>
      <c r="N12" s="143" t="s">
        <v>66</v>
      </c>
      <c r="O12" s="237" t="s">
        <v>95</v>
      </c>
      <c r="P12" s="237" t="s">
        <v>96</v>
      </c>
      <c r="Q12" s="117"/>
      <c r="R12" s="239" t="s">
        <v>68</v>
      </c>
      <c r="S12" s="93" t="s">
        <v>97</v>
      </c>
      <c r="T12" s="93" t="s">
        <v>70</v>
      </c>
      <c r="U12" s="118"/>
      <c r="V12" s="239" t="s">
        <v>68</v>
      </c>
      <c r="W12" s="409"/>
      <c r="X12" s="239" t="s">
        <v>68</v>
      </c>
      <c r="Y12" s="117"/>
      <c r="Z12" s="238" t="s">
        <v>97</v>
      </c>
      <c r="AA12" s="93" t="s">
        <v>70</v>
      </c>
      <c r="AB12" s="238" t="s">
        <v>97</v>
      </c>
      <c r="AC12" s="238" t="s">
        <v>70</v>
      </c>
      <c r="AD12" s="118"/>
    </row>
    <row r="13" spans="1:30" x14ac:dyDescent="0.2">
      <c r="A13" s="6"/>
      <c r="B13" s="52"/>
      <c r="C13" s="323" t="str">
        <f t="shared" ref="C13:C37" si="0">IF(B13="","",IF($C$5="Universiteit","UNL",IF($C$5="Universitair Medisch Centrum","NFU","Overig")))</f>
        <v/>
      </c>
      <c r="D13" s="20"/>
      <c r="E13" s="124"/>
      <c r="F13" s="34">
        <f>IFERROR(IF(C13="UNL",INDEX(Tabel_UNL,MATCH($E13,Hulpsheets!$P$3:$P$123,0),MATCH($D13,Hulpsheets!$P$3:$U$3,0)),IF(C13="NFU",INDEX(Tabel_NFU,MATCH($E13,Hulpsheets!$W$3:$W$99,0),MATCH($D13,Hulpsheets!$W$3:$AC$3,0)),IF(C13="Overig",0,0))),0)</f>
        <v>0</v>
      </c>
      <c r="G13" s="355"/>
      <c r="H13" s="127"/>
      <c r="I13" s="33">
        <f>IF(F13&gt;0,F13*H13,G13*E13*H13)</f>
        <v>0</v>
      </c>
      <c r="J13" s="1">
        <f t="shared" ref="J13:J14" si="1">IF(OR(C13="Overig",D13="Medische Specialist"),I13*0.4,0)</f>
        <v>0</v>
      </c>
      <c r="K13" s="358"/>
      <c r="L13" s="429" t="s">
        <v>120</v>
      </c>
      <c r="M13" s="257" t="str">
        <f>IF(LEN($C$5)&lt;=1,
    "",
    IF(
        OR($C$5="Overige (zorg-)instellingen",$C$5="Onderneming"),
        IF(Basisgegevens!$C$5="Ja",
            IFERROR(
                INDEX(Hulpsheets!$AO$3:$AR$18,
                    MATCH($C$9,Hulpsheets!$AN$3:$AN$18,0),
                    MATCH($C$6,Hulpsheets!$AO$3:$AR$3,0)
                ),
                ""
            ),
            IFERROR(
                INDEX(Hulpsheets!$AH$3:$AK$18,
                    MATCH($C$9,Hulpsheets!$AG$3:$AG$18,0),
                    MATCH($C$6,Hulpsheets!$AH$3:$AK$3,0)
                ),
                ""
            )
        ),
        IF($L13="Niet-economische activiteit",
            100%,
            IF(Basisgegevens!$C$5="Ja",
                IFERROR(
                    INDEX(Hulpsheets!$AO$3:$AR$18,
                        MATCH($C$9,Hulpsheets!$AN$3:$AN$18,0),
                        MATCH($C$6,Hulpsheets!$AO$3:$AR$3,0)
                    ),
                    ""
                ),
                IFERROR(
                    INDEX(Hulpsheets!$AH$3:$AK$18,
                        MATCH($C$9,Hulpsheets!$AG$3:$AG$18,0),
                        MATCH($C$6,Hulpsheets!$AH$3:$AK$3,0)
                    ),
                    ""
                )
            )
        )
    )
)</f>
        <v/>
      </c>
      <c r="N13" s="396">
        <f t="shared" ref="N13:N37" si="2">IF(OR(C13="Overig",$D13="Medische Specialist"),((I13+J13)*(1+K13)),I13)</f>
        <v>0</v>
      </c>
      <c r="O13" s="394" t="str">
        <f>IFERROR(N13*M13,"")</f>
        <v/>
      </c>
      <c r="P13" s="81" t="str">
        <f>IFERROR(N13-O13,"")</f>
        <v/>
      </c>
      <c r="R13" s="404"/>
      <c r="S13" s="403" t="str">
        <f>IFERROR($R13*(1-$M13),"")</f>
        <v/>
      </c>
      <c r="T13" s="130" t="str">
        <f>IFERROR(R13-S13,"")</f>
        <v/>
      </c>
      <c r="U13" s="70"/>
      <c r="V13" s="404"/>
      <c r="W13" s="70"/>
      <c r="X13" s="404"/>
      <c r="Z13" s="407" t="str">
        <f>IFERROR($V13*(1-$M13),"")</f>
        <v/>
      </c>
      <c r="AA13" s="130" t="str">
        <f t="shared" ref="AA13:AA37" si="3">IFERROR(V13-Z13,"")</f>
        <v/>
      </c>
      <c r="AB13" s="407" t="str">
        <f t="shared" ref="AB13:AB37" si="4">IFERROR($X13*(1-$M13),"")</f>
        <v/>
      </c>
      <c r="AC13" s="130" t="str">
        <f t="shared" ref="AC13:AC37" si="5">IFERROR(X13-AB13,"")</f>
        <v/>
      </c>
      <c r="AD13" s="461"/>
    </row>
    <row r="14" spans="1:30" x14ac:dyDescent="0.2">
      <c r="A14" s="6"/>
      <c r="B14" s="53"/>
      <c r="C14" s="323" t="str">
        <f t="shared" si="0"/>
        <v/>
      </c>
      <c r="D14" s="20"/>
      <c r="E14" s="125"/>
      <c r="F14" s="34">
        <f>IFERROR(IF(C14="UNL",INDEX(Tabel_UNL,MATCH($E14,Hulpsheets!$P$3:$P$123,0),MATCH($D14,Hulpsheets!$P$3:$U$3,0)),IF(C14="NFU",INDEX(Tabel_NFU,MATCH($E14,Hulpsheets!$W$3:$W$99,0),MATCH($D14,Hulpsheets!$W$3:$AC$3,0)),IF(C14="Overig",0,0))),0)</f>
        <v>0</v>
      </c>
      <c r="G14" s="356"/>
      <c r="H14" s="128"/>
      <c r="I14" s="1">
        <f t="shared" ref="I14:I37" si="6">IF(F14&gt;0,F14*H14,G14*E14*H14)</f>
        <v>0</v>
      </c>
      <c r="J14" s="1">
        <f t="shared" si="1"/>
        <v>0</v>
      </c>
      <c r="K14" s="359"/>
      <c r="L14" s="429" t="s">
        <v>120</v>
      </c>
      <c r="M14" s="257" t="str">
        <f>IF(LEN($C$5)&lt;=1,
    "",
    IF(
        OR($C$5="Overige (zorg-)instellingen",$C$5="Onderneming"),
        IF(Basisgegevens!$C$5="Ja",
            IFERROR(
                INDEX(Hulpsheets!$AO$3:$AR$18,
                    MATCH($C$9,Hulpsheets!$AN$3:$AN$18,0),
                    MATCH($C$6,Hulpsheets!$AO$3:$AR$3,0)
                ),
                ""
            ),
            IFERROR(
                INDEX(Hulpsheets!$AH$3:$AK$18,
                    MATCH($C$9,Hulpsheets!$AG$3:$AG$18,0),
                    MATCH($C$6,Hulpsheets!$AH$3:$AK$3,0)
                ),
                ""
            )
        ),
        IF($L14="Niet-economische activiteit",
            100%,
            IF(Basisgegevens!$C$5="Ja",
                IFERROR(
                    INDEX(Hulpsheets!$AO$3:$AR$18,
                        MATCH($C$9,Hulpsheets!$AN$3:$AN$18,0),
                        MATCH($C$6,Hulpsheets!$AO$3:$AR$3,0)
                    ),
                    ""
                ),
                IFERROR(
                    INDEX(Hulpsheets!$AH$3:$AK$18,
                        MATCH($C$9,Hulpsheets!$AG$3:$AG$18,0),
                        MATCH($C$6,Hulpsheets!$AH$3:$AK$3,0)
                    ),
                    ""
                )
            )
        )
    )
)</f>
        <v/>
      </c>
      <c r="N14" s="397">
        <f t="shared" si="2"/>
        <v>0</v>
      </c>
      <c r="O14" s="394" t="str">
        <f t="shared" ref="O14:O37" si="7">IFERROR(N14*M14,"")</f>
        <v/>
      </c>
      <c r="P14" s="81" t="str">
        <f t="shared" ref="P14:P37" si="8">IFERROR(N14-O14,"")</f>
        <v/>
      </c>
      <c r="R14" s="404"/>
      <c r="S14" s="403" t="str">
        <f t="shared" ref="S14:S37" si="9">IFERROR($R14*(1-$M14),"")</f>
        <v/>
      </c>
      <c r="T14" s="130" t="str">
        <f t="shared" ref="T14:T36" si="10">IFERROR(R14-S14,"")</f>
        <v/>
      </c>
      <c r="U14" s="70"/>
      <c r="V14" s="404"/>
      <c r="W14" s="70"/>
      <c r="X14" s="404"/>
      <c r="Z14" s="407" t="str">
        <f t="shared" ref="Z14:Z37" si="11">IFERROR($V14*(1-$M14),"")</f>
        <v/>
      </c>
      <c r="AA14" s="130" t="str">
        <f t="shared" si="3"/>
        <v/>
      </c>
      <c r="AB14" s="407" t="str">
        <f t="shared" si="4"/>
        <v/>
      </c>
      <c r="AC14" s="130" t="str">
        <f t="shared" si="5"/>
        <v/>
      </c>
      <c r="AD14" s="461"/>
    </row>
    <row r="15" spans="1:30" x14ac:dyDescent="0.2">
      <c r="A15" s="6"/>
      <c r="B15" s="53"/>
      <c r="C15" s="323" t="str">
        <f t="shared" si="0"/>
        <v/>
      </c>
      <c r="D15" s="20"/>
      <c r="E15" s="125"/>
      <c r="F15" s="34">
        <f>IFERROR(IF(C15="UNL",INDEX(Tabel_UNL,MATCH($E15,Hulpsheets!$P$3:$P$123,0),MATCH($D15,Hulpsheets!$P$3:$U$3,0)),IF(C15="NFU",INDEX(Tabel_NFU,MATCH($E15,Hulpsheets!$W$3:$W$99,0),MATCH($D15,Hulpsheets!$W$3:$AC$3,0)),IF(C15="Overig",0,0))),0)</f>
        <v>0</v>
      </c>
      <c r="G15" s="356"/>
      <c r="H15" s="128"/>
      <c r="I15" s="1">
        <f>IF(F15&gt;0,F15*H15,G15*E15*H15)</f>
        <v>0</v>
      </c>
      <c r="J15" s="1">
        <f>IF(OR(C15="Overig",D15="Medische Specialist"),I15*0.4,0)</f>
        <v>0</v>
      </c>
      <c r="K15" s="359"/>
      <c r="L15" s="429" t="s">
        <v>120</v>
      </c>
      <c r="M15" s="257" t="str">
        <f>IF(LEN($C$5)&lt;=1,
    "",
    IF(
        OR($C$5="Overige (zorg-)instellingen",$C$5="Onderneming"),
        IF(Basisgegevens!$C$5="Ja",
            IFERROR(
                INDEX(Hulpsheets!$AO$3:$AR$18,
                    MATCH($C$9,Hulpsheets!$AN$3:$AN$18,0),
                    MATCH($C$6,Hulpsheets!$AO$3:$AR$3,0)
                ),
                ""
            ),
            IFERROR(
                INDEX(Hulpsheets!$AH$3:$AK$18,
                    MATCH($C$9,Hulpsheets!$AG$3:$AG$18,0),
                    MATCH($C$6,Hulpsheets!$AH$3:$AK$3,0)
                ),
                ""
            )
        ),
        IF($L15="Niet-economische activiteit",
            100%,
            IF(Basisgegevens!$C$5="Ja",
                IFERROR(
                    INDEX(Hulpsheets!$AO$3:$AR$18,
                        MATCH($C$9,Hulpsheets!$AN$3:$AN$18,0),
                        MATCH($C$6,Hulpsheets!$AO$3:$AR$3,0)
                    ),
                    ""
                ),
                IFERROR(
                    INDEX(Hulpsheets!$AH$3:$AK$18,
                        MATCH($C$9,Hulpsheets!$AG$3:$AG$18,0),
                        MATCH($C$6,Hulpsheets!$AH$3:$AK$3,0)
                    ),
                    ""
                )
            )
        )
    )
)</f>
        <v/>
      </c>
      <c r="N15" s="397">
        <f t="shared" si="2"/>
        <v>0</v>
      </c>
      <c r="O15" s="394" t="str">
        <f t="shared" si="7"/>
        <v/>
      </c>
      <c r="P15" s="81" t="str">
        <f t="shared" si="8"/>
        <v/>
      </c>
      <c r="R15" s="404"/>
      <c r="S15" s="403" t="str">
        <f t="shared" si="9"/>
        <v/>
      </c>
      <c r="T15" s="130" t="str">
        <f t="shared" si="10"/>
        <v/>
      </c>
      <c r="U15" s="70"/>
      <c r="V15" s="404"/>
      <c r="W15" s="70"/>
      <c r="X15" s="404"/>
      <c r="Z15" s="407" t="str">
        <f t="shared" si="11"/>
        <v/>
      </c>
      <c r="AA15" s="130" t="str">
        <f t="shared" si="3"/>
        <v/>
      </c>
      <c r="AB15" s="407" t="str">
        <f t="shared" si="4"/>
        <v/>
      </c>
      <c r="AC15" s="130" t="str">
        <f t="shared" si="5"/>
        <v/>
      </c>
      <c r="AD15" s="461"/>
    </row>
    <row r="16" spans="1:30" x14ac:dyDescent="0.2">
      <c r="A16" s="6"/>
      <c r="B16" s="53"/>
      <c r="C16" s="323" t="str">
        <f t="shared" si="0"/>
        <v/>
      </c>
      <c r="D16" s="20"/>
      <c r="E16" s="125"/>
      <c r="F16" s="34">
        <f>IFERROR(IF(C16="UNL",INDEX(Tabel_UNL,MATCH($E16,Hulpsheets!$P$3:$P$123,0),MATCH($D16,Hulpsheets!$P$3:$U$3,0)),IF(C16="NFU",INDEX(Tabel_NFU,MATCH($E16,Hulpsheets!$W$3:$W$99,0),MATCH($D16,Hulpsheets!$W$3:$AC$3,0)),IF(C16="Overig",0,0))),0)</f>
        <v>0</v>
      </c>
      <c r="G16" s="356"/>
      <c r="H16" s="128"/>
      <c r="I16" s="1">
        <f t="shared" si="6"/>
        <v>0</v>
      </c>
      <c r="J16" s="1">
        <f t="shared" ref="J16:J37" si="12">IF(OR(C16="Overig",D16="Medische Specialist"),I16*0.4,0)</f>
        <v>0</v>
      </c>
      <c r="K16" s="359"/>
      <c r="L16" s="429" t="s">
        <v>120</v>
      </c>
      <c r="M16" s="257" t="str">
        <f>IF(LEN($C$5)&lt;=1,
    "",
    IF(
        OR($C$5="Overige (zorg-)instellingen",$C$5="Onderneming"),
        IF(Basisgegevens!$C$5="Ja",
            IFERROR(
                INDEX(Hulpsheets!$AO$3:$AR$18,
                    MATCH($C$9,Hulpsheets!$AN$3:$AN$18,0),
                    MATCH($C$6,Hulpsheets!$AO$3:$AR$3,0)
                ),
                ""
            ),
            IFERROR(
                INDEX(Hulpsheets!$AH$3:$AK$18,
                    MATCH($C$9,Hulpsheets!$AG$3:$AG$18,0),
                    MATCH($C$6,Hulpsheets!$AH$3:$AK$3,0)
                ),
                ""
            )
        ),
        IF($L16="Niet-economische activiteit",
            100%,
            IF(Basisgegevens!$C$5="Ja",
                IFERROR(
                    INDEX(Hulpsheets!$AO$3:$AR$18,
                        MATCH($C$9,Hulpsheets!$AN$3:$AN$18,0),
                        MATCH($C$6,Hulpsheets!$AO$3:$AR$3,0)
                    ),
                    ""
                ),
                IFERROR(
                    INDEX(Hulpsheets!$AH$3:$AK$18,
                        MATCH($C$9,Hulpsheets!$AG$3:$AG$18,0),
                        MATCH($C$6,Hulpsheets!$AH$3:$AK$3,0)
                    ),
                    ""
                )
            )
        )
    )
)</f>
        <v/>
      </c>
      <c r="N16" s="397">
        <f t="shared" si="2"/>
        <v>0</v>
      </c>
      <c r="O16" s="394" t="str">
        <f t="shared" si="7"/>
        <v/>
      </c>
      <c r="P16" s="81" t="str">
        <f t="shared" si="8"/>
        <v/>
      </c>
      <c r="R16" s="404"/>
      <c r="S16" s="403" t="str">
        <f t="shared" si="9"/>
        <v/>
      </c>
      <c r="T16" s="130" t="str">
        <f t="shared" si="10"/>
        <v/>
      </c>
      <c r="U16" s="70"/>
      <c r="V16" s="404"/>
      <c r="W16" s="70"/>
      <c r="X16" s="404"/>
      <c r="Z16" s="407" t="str">
        <f t="shared" si="11"/>
        <v/>
      </c>
      <c r="AA16" s="130" t="str">
        <f t="shared" si="3"/>
        <v/>
      </c>
      <c r="AB16" s="407" t="str">
        <f t="shared" si="4"/>
        <v/>
      </c>
      <c r="AC16" s="130" t="str">
        <f t="shared" si="5"/>
        <v/>
      </c>
      <c r="AD16" s="461"/>
    </row>
    <row r="17" spans="1:30" x14ac:dyDescent="0.2">
      <c r="A17" s="6"/>
      <c r="B17" s="53"/>
      <c r="C17" s="323" t="str">
        <f t="shared" si="0"/>
        <v/>
      </c>
      <c r="D17" s="20"/>
      <c r="E17" s="125"/>
      <c r="F17" s="34">
        <f>IFERROR(IF(C17="UNL",INDEX(Tabel_UNL,MATCH($E17,Hulpsheets!$P$3:$P$123,0),MATCH($D17,Hulpsheets!$P$3:$U$3,0)),IF(C17="NFU",INDEX(Tabel_NFU,MATCH($E17,Hulpsheets!$W$3:$W$99,0),MATCH($D17,Hulpsheets!$W$3:$AC$3,0)),IF(C17="Overig",0,0))),0)</f>
        <v>0</v>
      </c>
      <c r="G17" s="356"/>
      <c r="H17" s="128"/>
      <c r="I17" s="1">
        <f t="shared" si="6"/>
        <v>0</v>
      </c>
      <c r="J17" s="1">
        <f t="shared" si="12"/>
        <v>0</v>
      </c>
      <c r="K17" s="359"/>
      <c r="L17" s="429" t="s">
        <v>120</v>
      </c>
      <c r="M17" s="257" t="str">
        <f>IF(LEN($C$5)&lt;=1,
    "",
    IF(
        OR($C$5="Overige (zorg-)instellingen",$C$5="Onderneming"),
        IF(Basisgegevens!$C$5="Ja",
            IFERROR(
                INDEX(Hulpsheets!$AO$3:$AR$18,
                    MATCH($C$9,Hulpsheets!$AN$3:$AN$18,0),
                    MATCH($C$6,Hulpsheets!$AO$3:$AR$3,0)
                ),
                ""
            ),
            IFERROR(
                INDEX(Hulpsheets!$AH$3:$AK$18,
                    MATCH($C$9,Hulpsheets!$AG$3:$AG$18,0),
                    MATCH($C$6,Hulpsheets!$AH$3:$AK$3,0)
                ),
                ""
            )
        ),
        IF($L17="Niet-economische activiteit",
            100%,
            IF(Basisgegevens!$C$5="Ja",
                IFERROR(
                    INDEX(Hulpsheets!$AO$3:$AR$18,
                        MATCH($C$9,Hulpsheets!$AN$3:$AN$18,0),
                        MATCH($C$6,Hulpsheets!$AO$3:$AR$3,0)
                    ),
                    ""
                ),
                IFERROR(
                    INDEX(Hulpsheets!$AH$3:$AK$18,
                        MATCH($C$9,Hulpsheets!$AG$3:$AG$18,0),
                        MATCH($C$6,Hulpsheets!$AH$3:$AK$3,0)
                    ),
                    ""
                )
            )
        )
    )
)</f>
        <v/>
      </c>
      <c r="N17" s="397">
        <f t="shared" si="2"/>
        <v>0</v>
      </c>
      <c r="O17" s="394" t="str">
        <f t="shared" si="7"/>
        <v/>
      </c>
      <c r="P17" s="81" t="str">
        <f t="shared" si="8"/>
        <v/>
      </c>
      <c r="R17" s="404"/>
      <c r="S17" s="403" t="str">
        <f t="shared" si="9"/>
        <v/>
      </c>
      <c r="T17" s="130" t="str">
        <f t="shared" si="10"/>
        <v/>
      </c>
      <c r="U17" s="70"/>
      <c r="V17" s="404"/>
      <c r="W17" s="70"/>
      <c r="X17" s="404"/>
      <c r="Z17" s="407" t="str">
        <f t="shared" si="11"/>
        <v/>
      </c>
      <c r="AA17" s="130" t="str">
        <f t="shared" si="3"/>
        <v/>
      </c>
      <c r="AB17" s="407" t="str">
        <f t="shared" si="4"/>
        <v/>
      </c>
      <c r="AC17" s="130" t="str">
        <f t="shared" si="5"/>
        <v/>
      </c>
      <c r="AD17" s="461"/>
    </row>
    <row r="18" spans="1:30" x14ac:dyDescent="0.2">
      <c r="A18" s="6"/>
      <c r="B18" s="53"/>
      <c r="C18" s="323" t="str">
        <f t="shared" si="0"/>
        <v/>
      </c>
      <c r="D18" s="20"/>
      <c r="E18" s="125"/>
      <c r="F18" s="34">
        <f>IFERROR(IF(C18="UNL",INDEX(Tabel_UNL,MATCH($E18,Hulpsheets!$P$3:$P$123,0),MATCH($D18,Hulpsheets!$P$3:$U$3,0)),IF(C18="NFU",INDEX(Tabel_NFU,MATCH($E18,Hulpsheets!$W$3:$W$99,0),MATCH($D18,Hulpsheets!$W$3:$AC$3,0)),IF(C18="Overig",0,0))),0)</f>
        <v>0</v>
      </c>
      <c r="G18" s="356"/>
      <c r="H18" s="128"/>
      <c r="I18" s="1">
        <f t="shared" si="6"/>
        <v>0</v>
      </c>
      <c r="J18" s="1">
        <f t="shared" si="12"/>
        <v>0</v>
      </c>
      <c r="K18" s="359"/>
      <c r="L18" s="429" t="s">
        <v>120</v>
      </c>
      <c r="M18" s="257" t="str">
        <f>IF(LEN($C$5)&lt;=1,
    "",
    IF(
        OR($C$5="Overige (zorg-)instellingen",$C$5="Onderneming"),
        IF(Basisgegevens!$C$5="Ja",
            IFERROR(
                INDEX(Hulpsheets!$AO$3:$AR$18,
                    MATCH($C$9,Hulpsheets!$AN$3:$AN$18,0),
                    MATCH($C$6,Hulpsheets!$AO$3:$AR$3,0)
                ),
                ""
            ),
            IFERROR(
                INDEX(Hulpsheets!$AH$3:$AK$18,
                    MATCH($C$9,Hulpsheets!$AG$3:$AG$18,0),
                    MATCH($C$6,Hulpsheets!$AH$3:$AK$3,0)
                ),
                ""
            )
        ),
        IF($L18="Niet-economische activiteit",
            100%,
            IF(Basisgegevens!$C$5="Ja",
                IFERROR(
                    INDEX(Hulpsheets!$AO$3:$AR$18,
                        MATCH($C$9,Hulpsheets!$AN$3:$AN$18,0),
                        MATCH($C$6,Hulpsheets!$AO$3:$AR$3,0)
                    ),
                    ""
                ),
                IFERROR(
                    INDEX(Hulpsheets!$AH$3:$AK$18,
                        MATCH($C$9,Hulpsheets!$AG$3:$AG$18,0),
                        MATCH($C$6,Hulpsheets!$AH$3:$AK$3,0)
                    ),
                    ""
                )
            )
        )
    )
)</f>
        <v/>
      </c>
      <c r="N18" s="397">
        <f t="shared" si="2"/>
        <v>0</v>
      </c>
      <c r="O18" s="394" t="str">
        <f t="shared" si="7"/>
        <v/>
      </c>
      <c r="P18" s="81" t="str">
        <f t="shared" si="8"/>
        <v/>
      </c>
      <c r="R18" s="404"/>
      <c r="S18" s="403" t="str">
        <f t="shared" si="9"/>
        <v/>
      </c>
      <c r="T18" s="130" t="str">
        <f>IFERROR(R18-S18,"")</f>
        <v/>
      </c>
      <c r="U18" s="70"/>
      <c r="V18" s="404"/>
      <c r="W18" s="70"/>
      <c r="X18" s="404"/>
      <c r="Z18" s="407" t="str">
        <f t="shared" si="11"/>
        <v/>
      </c>
      <c r="AA18" s="130" t="str">
        <f t="shared" si="3"/>
        <v/>
      </c>
      <c r="AB18" s="407" t="str">
        <f t="shared" si="4"/>
        <v/>
      </c>
      <c r="AC18" s="130" t="str">
        <f t="shared" si="5"/>
        <v/>
      </c>
      <c r="AD18" s="461"/>
    </row>
    <row r="19" spans="1:30" x14ac:dyDescent="0.2">
      <c r="A19" s="6"/>
      <c r="B19" s="98"/>
      <c r="C19" s="323" t="str">
        <f t="shared" si="0"/>
        <v/>
      </c>
      <c r="D19" s="20"/>
      <c r="E19" s="125"/>
      <c r="F19" s="34">
        <f>IFERROR(IF(C19="UNL",INDEX(Tabel_UNL,MATCH($E19,Hulpsheets!$P$3:$P$123,0),MATCH($D19,Hulpsheets!$P$3:$U$3,0)),IF(C19="NFU",INDEX(Tabel_NFU,MATCH($E19,Hulpsheets!$W$3:$W$99,0),MATCH($D19,Hulpsheets!$W$3:$AC$3,0)),IF(C19="Overig",0,0))),0)</f>
        <v>0</v>
      </c>
      <c r="G19" s="356"/>
      <c r="H19" s="128"/>
      <c r="I19" s="1">
        <f t="shared" si="6"/>
        <v>0</v>
      </c>
      <c r="J19" s="1">
        <f t="shared" si="12"/>
        <v>0</v>
      </c>
      <c r="K19" s="359"/>
      <c r="L19" s="429" t="s">
        <v>120</v>
      </c>
      <c r="M19" s="257" t="str">
        <f>IF(LEN($C$5)&lt;=1,
    "",
    IF(
        OR($C$5="Overige (zorg-)instellingen",$C$5="Onderneming"),
        IF(Basisgegevens!$C$5="Ja",
            IFERROR(
                INDEX(Hulpsheets!$AO$3:$AR$18,
                    MATCH($C$9,Hulpsheets!$AN$3:$AN$18,0),
                    MATCH($C$6,Hulpsheets!$AO$3:$AR$3,0)
                ),
                ""
            ),
            IFERROR(
                INDEX(Hulpsheets!$AH$3:$AK$18,
                    MATCH($C$9,Hulpsheets!$AG$3:$AG$18,0),
                    MATCH($C$6,Hulpsheets!$AH$3:$AK$3,0)
                ),
                ""
            )
        ),
        IF($L19="Niet-economische activiteit",
            100%,
            IF(Basisgegevens!$C$5="Ja",
                IFERROR(
                    INDEX(Hulpsheets!$AO$3:$AR$18,
                        MATCH($C$9,Hulpsheets!$AN$3:$AN$18,0),
                        MATCH($C$6,Hulpsheets!$AO$3:$AR$3,0)
                    ),
                    ""
                ),
                IFERROR(
                    INDEX(Hulpsheets!$AH$3:$AK$18,
                        MATCH($C$9,Hulpsheets!$AG$3:$AG$18,0),
                        MATCH($C$6,Hulpsheets!$AH$3:$AK$3,0)
                    ),
                    ""
                )
            )
        )
    )
)</f>
        <v/>
      </c>
      <c r="N19" s="397">
        <f t="shared" si="2"/>
        <v>0</v>
      </c>
      <c r="O19" s="395" t="str">
        <f t="shared" si="7"/>
        <v/>
      </c>
      <c r="P19" s="86" t="str">
        <f t="shared" si="8"/>
        <v/>
      </c>
      <c r="R19" s="404"/>
      <c r="S19" s="403" t="str">
        <f t="shared" si="9"/>
        <v/>
      </c>
      <c r="T19" s="130" t="str">
        <f t="shared" si="10"/>
        <v/>
      </c>
      <c r="U19" s="70"/>
      <c r="V19" s="404"/>
      <c r="W19" s="70"/>
      <c r="X19" s="404"/>
      <c r="Z19" s="407" t="str">
        <f t="shared" si="11"/>
        <v/>
      </c>
      <c r="AA19" s="130" t="str">
        <f t="shared" si="3"/>
        <v/>
      </c>
      <c r="AB19" s="407" t="str">
        <f t="shared" si="4"/>
        <v/>
      </c>
      <c r="AC19" s="130" t="str">
        <f t="shared" si="5"/>
        <v/>
      </c>
      <c r="AD19" s="461"/>
    </row>
    <row r="20" spans="1:30" x14ac:dyDescent="0.2">
      <c r="A20" s="6"/>
      <c r="B20" s="98"/>
      <c r="C20" s="323" t="str">
        <f t="shared" si="0"/>
        <v/>
      </c>
      <c r="D20" s="20"/>
      <c r="E20" s="125"/>
      <c r="F20" s="34">
        <f>IFERROR(IF(C20="UNL",INDEX(Tabel_UNL,MATCH($E20,Hulpsheets!$P$3:$P$123,0),MATCH($D20,Hulpsheets!$P$3:$U$3,0)),IF(C20="NFU",INDEX(Tabel_NFU,MATCH($E20,Hulpsheets!$W$3:$W$99,0),MATCH($D20,Hulpsheets!$W$3:$AC$3,0)),IF(C20="Overig",0,0))),0)</f>
        <v>0</v>
      </c>
      <c r="G20" s="356"/>
      <c r="H20" s="128"/>
      <c r="I20" s="1">
        <f t="shared" si="6"/>
        <v>0</v>
      </c>
      <c r="J20" s="1">
        <f t="shared" si="12"/>
        <v>0</v>
      </c>
      <c r="K20" s="359"/>
      <c r="L20" s="429" t="s">
        <v>120</v>
      </c>
      <c r="M20" s="257" t="str">
        <f>IF(LEN($C$5)&lt;=1,
    "",
    IF(
        OR($C$5="Overige (zorg-)instellingen",$C$5="Onderneming"),
        IF(Basisgegevens!$C$5="Ja",
            IFERROR(
                INDEX(Hulpsheets!$AO$3:$AR$18,
                    MATCH($C$9,Hulpsheets!$AN$3:$AN$18,0),
                    MATCH($C$6,Hulpsheets!$AO$3:$AR$3,0)
                ),
                ""
            ),
            IFERROR(
                INDEX(Hulpsheets!$AH$3:$AK$18,
                    MATCH($C$9,Hulpsheets!$AG$3:$AG$18,0),
                    MATCH($C$6,Hulpsheets!$AH$3:$AK$3,0)
                ),
                ""
            )
        ),
        IF($L20="Niet-economische activiteit",
            100%,
            IF(Basisgegevens!$C$5="Ja",
                IFERROR(
                    INDEX(Hulpsheets!$AO$3:$AR$18,
                        MATCH($C$9,Hulpsheets!$AN$3:$AN$18,0),
                        MATCH($C$6,Hulpsheets!$AO$3:$AR$3,0)
                    ),
                    ""
                ),
                IFERROR(
                    INDEX(Hulpsheets!$AH$3:$AK$18,
                        MATCH($C$9,Hulpsheets!$AG$3:$AG$18,0),
                        MATCH($C$6,Hulpsheets!$AH$3:$AK$3,0)
                    ),
                    ""
                )
            )
        )
    )
)</f>
        <v/>
      </c>
      <c r="N20" s="397">
        <f t="shared" si="2"/>
        <v>0</v>
      </c>
      <c r="O20" s="395" t="str">
        <f t="shared" si="7"/>
        <v/>
      </c>
      <c r="P20" s="86" t="str">
        <f t="shared" si="8"/>
        <v/>
      </c>
      <c r="R20" s="404"/>
      <c r="S20" s="403" t="str">
        <f t="shared" si="9"/>
        <v/>
      </c>
      <c r="T20" s="130" t="str">
        <f t="shared" si="10"/>
        <v/>
      </c>
      <c r="U20" s="70"/>
      <c r="V20" s="404"/>
      <c r="W20" s="70"/>
      <c r="X20" s="404"/>
      <c r="Z20" s="407" t="str">
        <f t="shared" si="11"/>
        <v/>
      </c>
      <c r="AA20" s="130" t="str">
        <f t="shared" si="3"/>
        <v/>
      </c>
      <c r="AB20" s="407" t="str">
        <f t="shared" si="4"/>
        <v/>
      </c>
      <c r="AC20" s="130" t="str">
        <f t="shared" si="5"/>
        <v/>
      </c>
      <c r="AD20" s="461"/>
    </row>
    <row r="21" spans="1:30" x14ac:dyDescent="0.2">
      <c r="A21" s="6"/>
      <c r="B21" s="98"/>
      <c r="C21" s="323" t="str">
        <f t="shared" si="0"/>
        <v/>
      </c>
      <c r="D21" s="20"/>
      <c r="E21" s="125"/>
      <c r="F21" s="34">
        <f>IFERROR(IF(C21="UNL",INDEX(Tabel_UNL,MATCH($E21,Hulpsheets!$P$3:$P$123,0),MATCH($D21,Hulpsheets!$P$3:$U$3,0)),IF(C21="NFU",INDEX(Tabel_NFU,MATCH($E21,Hulpsheets!$W$3:$W$99,0),MATCH($D21,Hulpsheets!$W$3:$AC$3,0)),IF(C21="Overig",0,0))),0)</f>
        <v>0</v>
      </c>
      <c r="G21" s="356"/>
      <c r="H21" s="128"/>
      <c r="I21" s="1">
        <f t="shared" si="6"/>
        <v>0</v>
      </c>
      <c r="J21" s="1">
        <f t="shared" si="12"/>
        <v>0</v>
      </c>
      <c r="K21" s="359"/>
      <c r="L21" s="429" t="s">
        <v>120</v>
      </c>
      <c r="M21" s="257" t="str">
        <f>IF(LEN($C$5)&lt;=1,
    "",
    IF(
        OR($C$5="Overige (zorg-)instellingen",$C$5="Onderneming"),
        IF(Basisgegevens!$C$5="Ja",
            IFERROR(
                INDEX(Hulpsheets!$AO$3:$AR$18,
                    MATCH($C$9,Hulpsheets!$AN$3:$AN$18,0),
                    MATCH($C$6,Hulpsheets!$AO$3:$AR$3,0)
                ),
                ""
            ),
            IFERROR(
                INDEX(Hulpsheets!$AH$3:$AK$18,
                    MATCH($C$9,Hulpsheets!$AG$3:$AG$18,0),
                    MATCH($C$6,Hulpsheets!$AH$3:$AK$3,0)
                ),
                ""
            )
        ),
        IF($L21="Niet-economische activiteit",
            100%,
            IF(Basisgegevens!$C$5="Ja",
                IFERROR(
                    INDEX(Hulpsheets!$AO$3:$AR$18,
                        MATCH($C$9,Hulpsheets!$AN$3:$AN$18,0),
                        MATCH($C$6,Hulpsheets!$AO$3:$AR$3,0)
                    ),
                    ""
                ),
                IFERROR(
                    INDEX(Hulpsheets!$AH$3:$AK$18,
                        MATCH($C$9,Hulpsheets!$AG$3:$AG$18,0),
                        MATCH($C$6,Hulpsheets!$AH$3:$AK$3,0)
                    ),
                    ""
                )
            )
        )
    )
)</f>
        <v/>
      </c>
      <c r="N21" s="397">
        <f t="shared" si="2"/>
        <v>0</v>
      </c>
      <c r="O21" s="395" t="str">
        <f t="shared" si="7"/>
        <v/>
      </c>
      <c r="P21" s="86" t="str">
        <f t="shared" si="8"/>
        <v/>
      </c>
      <c r="R21" s="404"/>
      <c r="S21" s="403" t="str">
        <f t="shared" si="9"/>
        <v/>
      </c>
      <c r="T21" s="130" t="str">
        <f t="shared" si="10"/>
        <v/>
      </c>
      <c r="U21" s="70"/>
      <c r="V21" s="404"/>
      <c r="W21" s="70"/>
      <c r="X21" s="404"/>
      <c r="Z21" s="407" t="str">
        <f t="shared" si="11"/>
        <v/>
      </c>
      <c r="AA21" s="130" t="str">
        <f t="shared" si="3"/>
        <v/>
      </c>
      <c r="AB21" s="407" t="str">
        <f t="shared" si="4"/>
        <v/>
      </c>
      <c r="AC21" s="130" t="str">
        <f t="shared" si="5"/>
        <v/>
      </c>
      <c r="AD21" s="461"/>
    </row>
    <row r="22" spans="1:30" x14ac:dyDescent="0.2">
      <c r="A22" s="6"/>
      <c r="B22" s="98"/>
      <c r="C22" s="323" t="str">
        <f t="shared" si="0"/>
        <v/>
      </c>
      <c r="D22" s="20"/>
      <c r="E22" s="125"/>
      <c r="F22" s="34">
        <f>IFERROR(IF(C22="UNL",INDEX(Tabel_UNL,MATCH($E22,Hulpsheets!$P$3:$P$123,0),MATCH($D22,Hulpsheets!$P$3:$U$3,0)),IF(C22="NFU",INDEX(Tabel_NFU,MATCH($E22,Hulpsheets!$W$3:$W$99,0),MATCH($D22,Hulpsheets!$W$3:$AC$3,0)),IF(C22="Overig",0,0))),0)</f>
        <v>0</v>
      </c>
      <c r="G22" s="356"/>
      <c r="H22" s="128"/>
      <c r="I22" s="1">
        <f t="shared" si="6"/>
        <v>0</v>
      </c>
      <c r="J22" s="1">
        <f t="shared" si="12"/>
        <v>0</v>
      </c>
      <c r="K22" s="359"/>
      <c r="L22" s="429" t="s">
        <v>120</v>
      </c>
      <c r="M22" s="257" t="str">
        <f>IF(LEN($C$5)&lt;=1,
    "",
    IF(
        OR($C$5="Overige (zorg-)instellingen",$C$5="Onderneming"),
        IF(Basisgegevens!$C$5="Ja",
            IFERROR(
                INDEX(Hulpsheets!$AO$3:$AR$18,
                    MATCH($C$9,Hulpsheets!$AN$3:$AN$18,0),
                    MATCH($C$6,Hulpsheets!$AO$3:$AR$3,0)
                ),
                ""
            ),
            IFERROR(
                INDEX(Hulpsheets!$AH$3:$AK$18,
                    MATCH($C$9,Hulpsheets!$AG$3:$AG$18,0),
                    MATCH($C$6,Hulpsheets!$AH$3:$AK$3,0)
                ),
                ""
            )
        ),
        IF($L22="Niet-economische activiteit",
            100%,
            IF(Basisgegevens!$C$5="Ja",
                IFERROR(
                    INDEX(Hulpsheets!$AO$3:$AR$18,
                        MATCH($C$9,Hulpsheets!$AN$3:$AN$18,0),
                        MATCH($C$6,Hulpsheets!$AO$3:$AR$3,0)
                    ),
                    ""
                ),
                IFERROR(
                    INDEX(Hulpsheets!$AH$3:$AK$18,
                        MATCH($C$9,Hulpsheets!$AG$3:$AG$18,0),
                        MATCH($C$6,Hulpsheets!$AH$3:$AK$3,0)
                    ),
                    ""
                )
            )
        )
    )
)</f>
        <v/>
      </c>
      <c r="N22" s="397">
        <f t="shared" si="2"/>
        <v>0</v>
      </c>
      <c r="O22" s="395" t="str">
        <f t="shared" si="7"/>
        <v/>
      </c>
      <c r="P22" s="86" t="str">
        <f t="shared" si="8"/>
        <v/>
      </c>
      <c r="R22" s="404"/>
      <c r="S22" s="403" t="str">
        <f t="shared" si="9"/>
        <v/>
      </c>
      <c r="T22" s="130" t="str">
        <f>IFERROR(R22-S22,"")</f>
        <v/>
      </c>
      <c r="U22" s="70"/>
      <c r="V22" s="404"/>
      <c r="W22" s="70"/>
      <c r="X22" s="404"/>
      <c r="Z22" s="407" t="str">
        <f t="shared" si="11"/>
        <v/>
      </c>
      <c r="AA22" s="130" t="str">
        <f t="shared" si="3"/>
        <v/>
      </c>
      <c r="AB22" s="407" t="str">
        <f t="shared" si="4"/>
        <v/>
      </c>
      <c r="AC22" s="130" t="str">
        <f t="shared" si="5"/>
        <v/>
      </c>
      <c r="AD22" s="461"/>
    </row>
    <row r="23" spans="1:30" x14ac:dyDescent="0.2">
      <c r="A23" s="6"/>
      <c r="B23" s="98"/>
      <c r="C23" s="323" t="str">
        <f t="shared" si="0"/>
        <v/>
      </c>
      <c r="D23" s="20"/>
      <c r="E23" s="125"/>
      <c r="F23" s="34">
        <f>IFERROR(IF(C23="UNL",INDEX(Tabel_UNL,MATCH($E23,Hulpsheets!$P$3:$P$123,0),MATCH($D23,Hulpsheets!$P$3:$U$3,0)),IF(C23="NFU",INDEX(Tabel_NFU,MATCH($E23,Hulpsheets!$W$3:$W$99,0),MATCH($D23,Hulpsheets!$W$3:$AC$3,0)),IF(C23="Overig",0,0))),0)</f>
        <v>0</v>
      </c>
      <c r="G23" s="356"/>
      <c r="H23" s="128"/>
      <c r="I23" s="1">
        <f t="shared" si="6"/>
        <v>0</v>
      </c>
      <c r="J23" s="1">
        <f t="shared" si="12"/>
        <v>0</v>
      </c>
      <c r="K23" s="359"/>
      <c r="L23" s="429" t="s">
        <v>120</v>
      </c>
      <c r="M23" s="257" t="str">
        <f>IF(LEN($C$5)&lt;=1,
    "",
    IF(
        OR($C$5="Overige (zorg-)instellingen",$C$5="Onderneming"),
        IF(Basisgegevens!$C$5="Ja",
            IFERROR(
                INDEX(Hulpsheets!$AO$3:$AR$18,
                    MATCH($C$9,Hulpsheets!$AN$3:$AN$18,0),
                    MATCH($C$6,Hulpsheets!$AO$3:$AR$3,0)
                ),
                ""
            ),
            IFERROR(
                INDEX(Hulpsheets!$AH$3:$AK$18,
                    MATCH($C$9,Hulpsheets!$AG$3:$AG$18,0),
                    MATCH($C$6,Hulpsheets!$AH$3:$AK$3,0)
                ),
                ""
            )
        ),
        IF($L23="Niet-economische activiteit",
            100%,
            IF(Basisgegevens!$C$5="Ja",
                IFERROR(
                    INDEX(Hulpsheets!$AO$3:$AR$18,
                        MATCH($C$9,Hulpsheets!$AN$3:$AN$18,0),
                        MATCH($C$6,Hulpsheets!$AO$3:$AR$3,0)
                    ),
                    ""
                ),
                IFERROR(
                    INDEX(Hulpsheets!$AH$3:$AK$18,
                        MATCH($C$9,Hulpsheets!$AG$3:$AG$18,0),
                        MATCH($C$6,Hulpsheets!$AH$3:$AK$3,0)
                    ),
                    ""
                )
            )
        )
    )
)</f>
        <v/>
      </c>
      <c r="N23" s="397">
        <f t="shared" si="2"/>
        <v>0</v>
      </c>
      <c r="O23" s="395" t="str">
        <f t="shared" si="7"/>
        <v/>
      </c>
      <c r="P23" s="86" t="str">
        <f t="shared" si="8"/>
        <v/>
      </c>
      <c r="R23" s="404"/>
      <c r="S23" s="403" t="str">
        <f t="shared" si="9"/>
        <v/>
      </c>
      <c r="T23" s="130" t="str">
        <f t="shared" si="10"/>
        <v/>
      </c>
      <c r="U23" s="70"/>
      <c r="V23" s="404"/>
      <c r="W23" s="70"/>
      <c r="X23" s="404"/>
      <c r="Z23" s="407" t="str">
        <f t="shared" si="11"/>
        <v/>
      </c>
      <c r="AA23" s="130" t="str">
        <f t="shared" si="3"/>
        <v/>
      </c>
      <c r="AB23" s="407" t="str">
        <f t="shared" si="4"/>
        <v/>
      </c>
      <c r="AC23" s="130" t="str">
        <f t="shared" si="5"/>
        <v/>
      </c>
      <c r="AD23" s="461"/>
    </row>
    <row r="24" spans="1:30" x14ac:dyDescent="0.2">
      <c r="A24" s="6"/>
      <c r="B24" s="98"/>
      <c r="C24" s="323" t="str">
        <f t="shared" si="0"/>
        <v/>
      </c>
      <c r="D24" s="20"/>
      <c r="E24" s="125"/>
      <c r="F24" s="34">
        <f>IFERROR(IF(C24="UNL",INDEX(Tabel_UNL,MATCH($E24,Hulpsheets!$P$3:$P$123,0),MATCH($D24,Hulpsheets!$P$3:$U$3,0)),IF(C24="NFU",INDEX(Tabel_NFU,MATCH($E24,Hulpsheets!$W$3:$W$99,0),MATCH($D24,Hulpsheets!$W$3:$AC$3,0)),IF(C24="Overig",0,0))),0)</f>
        <v>0</v>
      </c>
      <c r="G24" s="356"/>
      <c r="H24" s="128"/>
      <c r="I24" s="1">
        <f t="shared" si="6"/>
        <v>0</v>
      </c>
      <c r="J24" s="1">
        <f t="shared" si="12"/>
        <v>0</v>
      </c>
      <c r="K24" s="359"/>
      <c r="L24" s="429" t="s">
        <v>120</v>
      </c>
      <c r="M24" s="257" t="str">
        <f>IF(LEN($C$5)&lt;=1,
    "",
    IF(
        OR($C$5="Overige (zorg-)instellingen",$C$5="Onderneming"),
        IF(Basisgegevens!$C$5="Ja",
            IFERROR(
                INDEX(Hulpsheets!$AO$3:$AR$18,
                    MATCH($C$9,Hulpsheets!$AN$3:$AN$18,0),
                    MATCH($C$6,Hulpsheets!$AO$3:$AR$3,0)
                ),
                ""
            ),
            IFERROR(
                INDEX(Hulpsheets!$AH$3:$AK$18,
                    MATCH($C$9,Hulpsheets!$AG$3:$AG$18,0),
                    MATCH($C$6,Hulpsheets!$AH$3:$AK$3,0)
                ),
                ""
            )
        ),
        IF($L24="Niet-economische activiteit",
            100%,
            IF(Basisgegevens!$C$5="Ja",
                IFERROR(
                    INDEX(Hulpsheets!$AO$3:$AR$18,
                        MATCH($C$9,Hulpsheets!$AN$3:$AN$18,0),
                        MATCH($C$6,Hulpsheets!$AO$3:$AR$3,0)
                    ),
                    ""
                ),
                IFERROR(
                    INDEX(Hulpsheets!$AH$3:$AK$18,
                        MATCH($C$9,Hulpsheets!$AG$3:$AG$18,0),
                        MATCH($C$6,Hulpsheets!$AH$3:$AK$3,0)
                    ),
                    ""
                )
            )
        )
    )
)</f>
        <v/>
      </c>
      <c r="N24" s="397">
        <f t="shared" si="2"/>
        <v>0</v>
      </c>
      <c r="O24" s="395" t="str">
        <f t="shared" si="7"/>
        <v/>
      </c>
      <c r="P24" s="86" t="str">
        <f t="shared" si="8"/>
        <v/>
      </c>
      <c r="R24" s="404"/>
      <c r="S24" s="403" t="str">
        <f t="shared" si="9"/>
        <v/>
      </c>
      <c r="T24" s="130" t="str">
        <f t="shared" si="10"/>
        <v/>
      </c>
      <c r="U24" s="70"/>
      <c r="V24" s="404"/>
      <c r="W24" s="70"/>
      <c r="X24" s="404"/>
      <c r="Z24" s="407" t="str">
        <f t="shared" si="11"/>
        <v/>
      </c>
      <c r="AA24" s="130" t="str">
        <f t="shared" si="3"/>
        <v/>
      </c>
      <c r="AB24" s="407" t="str">
        <f t="shared" si="4"/>
        <v/>
      </c>
      <c r="AC24" s="130" t="str">
        <f t="shared" si="5"/>
        <v/>
      </c>
      <c r="AD24" s="461"/>
    </row>
    <row r="25" spans="1:30" x14ac:dyDescent="0.2">
      <c r="A25" s="6"/>
      <c r="B25" s="98"/>
      <c r="C25" s="323" t="str">
        <f t="shared" si="0"/>
        <v/>
      </c>
      <c r="D25" s="20"/>
      <c r="E25" s="125"/>
      <c r="F25" s="34">
        <f>IFERROR(IF(C25="UNL",INDEX(Tabel_UNL,MATCH($E25,Hulpsheets!$P$3:$P$123,0),MATCH($D25,Hulpsheets!$P$3:$U$3,0)),IF(C25="NFU",INDEX(Tabel_NFU,MATCH($E25,Hulpsheets!$W$3:$W$99,0),MATCH($D25,Hulpsheets!$W$3:$AC$3,0)),IF(C25="Overig",0,0))),0)</f>
        <v>0</v>
      </c>
      <c r="G25" s="356"/>
      <c r="H25" s="128"/>
      <c r="I25" s="1">
        <f t="shared" si="6"/>
        <v>0</v>
      </c>
      <c r="J25" s="1">
        <f t="shared" si="12"/>
        <v>0</v>
      </c>
      <c r="K25" s="359"/>
      <c r="L25" s="429" t="s">
        <v>120</v>
      </c>
      <c r="M25" s="257" t="str">
        <f>IF(LEN($C$5)&lt;=1,
    "",
    IF(
        OR($C$5="Overige (zorg-)instellingen",$C$5="Onderneming"),
        IF(Basisgegevens!$C$5="Ja",
            IFERROR(
                INDEX(Hulpsheets!$AO$3:$AR$18,
                    MATCH($C$9,Hulpsheets!$AN$3:$AN$18,0),
                    MATCH($C$6,Hulpsheets!$AO$3:$AR$3,0)
                ),
                ""
            ),
            IFERROR(
                INDEX(Hulpsheets!$AH$3:$AK$18,
                    MATCH($C$9,Hulpsheets!$AG$3:$AG$18,0),
                    MATCH($C$6,Hulpsheets!$AH$3:$AK$3,0)
                ),
                ""
            )
        ),
        IF($L25="Niet-economische activiteit",
            100%,
            IF(Basisgegevens!$C$5="Ja",
                IFERROR(
                    INDEX(Hulpsheets!$AO$3:$AR$18,
                        MATCH($C$9,Hulpsheets!$AN$3:$AN$18,0),
                        MATCH($C$6,Hulpsheets!$AO$3:$AR$3,0)
                    ),
                    ""
                ),
                IFERROR(
                    INDEX(Hulpsheets!$AH$3:$AK$18,
                        MATCH($C$9,Hulpsheets!$AG$3:$AG$18,0),
                        MATCH($C$6,Hulpsheets!$AH$3:$AK$3,0)
                    ),
                    ""
                )
            )
        )
    )
)</f>
        <v/>
      </c>
      <c r="N25" s="397">
        <f t="shared" si="2"/>
        <v>0</v>
      </c>
      <c r="O25" s="395" t="str">
        <f t="shared" si="7"/>
        <v/>
      </c>
      <c r="P25" s="86" t="str">
        <f t="shared" si="8"/>
        <v/>
      </c>
      <c r="R25" s="404"/>
      <c r="S25" s="403" t="str">
        <f t="shared" si="9"/>
        <v/>
      </c>
      <c r="T25" s="130" t="str">
        <f t="shared" si="10"/>
        <v/>
      </c>
      <c r="U25" s="70"/>
      <c r="V25" s="404"/>
      <c r="W25" s="70"/>
      <c r="X25" s="404"/>
      <c r="Z25" s="407" t="str">
        <f t="shared" si="11"/>
        <v/>
      </c>
      <c r="AA25" s="130" t="str">
        <f t="shared" si="3"/>
        <v/>
      </c>
      <c r="AB25" s="407" t="str">
        <f t="shared" si="4"/>
        <v/>
      </c>
      <c r="AC25" s="130" t="str">
        <f t="shared" si="5"/>
        <v/>
      </c>
      <c r="AD25" s="461"/>
    </row>
    <row r="26" spans="1:30" x14ac:dyDescent="0.2">
      <c r="A26" s="6"/>
      <c r="B26" s="98"/>
      <c r="C26" s="323" t="str">
        <f t="shared" si="0"/>
        <v/>
      </c>
      <c r="D26" s="20"/>
      <c r="E26" s="125"/>
      <c r="F26" s="34">
        <f>IFERROR(IF(C26="UNL",INDEX(Tabel_UNL,MATCH($E26,Hulpsheets!$P$3:$P$123,0),MATCH($D26,Hulpsheets!$P$3:$U$3,0)),IF(C26="NFU",INDEX(Tabel_NFU,MATCH($E26,Hulpsheets!$W$3:$W$99,0),MATCH($D26,Hulpsheets!$W$3:$AC$3,0)),IF(C26="Overig",0,0))),0)</f>
        <v>0</v>
      </c>
      <c r="G26" s="356"/>
      <c r="H26" s="128"/>
      <c r="I26" s="1">
        <f t="shared" si="6"/>
        <v>0</v>
      </c>
      <c r="J26" s="1">
        <f t="shared" si="12"/>
        <v>0</v>
      </c>
      <c r="K26" s="359"/>
      <c r="L26" s="429" t="s">
        <v>120</v>
      </c>
      <c r="M26" s="257" t="str">
        <f>IF(LEN($C$5)&lt;=1,
    "",
    IF(
        OR($C$5="Overige (zorg-)instellingen",$C$5="Onderneming"),
        IF(Basisgegevens!$C$5="Ja",
            IFERROR(
                INDEX(Hulpsheets!$AO$3:$AR$18,
                    MATCH($C$9,Hulpsheets!$AN$3:$AN$18,0),
                    MATCH($C$6,Hulpsheets!$AO$3:$AR$3,0)
                ),
                ""
            ),
            IFERROR(
                INDEX(Hulpsheets!$AH$3:$AK$18,
                    MATCH($C$9,Hulpsheets!$AG$3:$AG$18,0),
                    MATCH($C$6,Hulpsheets!$AH$3:$AK$3,0)
                ),
                ""
            )
        ),
        IF($L26="Niet-economische activiteit",
            100%,
            IF(Basisgegevens!$C$5="Ja",
                IFERROR(
                    INDEX(Hulpsheets!$AO$3:$AR$18,
                        MATCH($C$9,Hulpsheets!$AN$3:$AN$18,0),
                        MATCH($C$6,Hulpsheets!$AO$3:$AR$3,0)
                    ),
                    ""
                ),
                IFERROR(
                    INDEX(Hulpsheets!$AH$3:$AK$18,
                        MATCH($C$9,Hulpsheets!$AG$3:$AG$18,0),
                        MATCH($C$6,Hulpsheets!$AH$3:$AK$3,0)
                    ),
                    ""
                )
            )
        )
    )
)</f>
        <v/>
      </c>
      <c r="N26" s="397">
        <f t="shared" si="2"/>
        <v>0</v>
      </c>
      <c r="O26" s="395" t="str">
        <f t="shared" si="7"/>
        <v/>
      </c>
      <c r="P26" s="86" t="str">
        <f t="shared" si="8"/>
        <v/>
      </c>
      <c r="R26" s="404"/>
      <c r="S26" s="403" t="str">
        <f t="shared" si="9"/>
        <v/>
      </c>
      <c r="T26" s="130" t="str">
        <f t="shared" si="10"/>
        <v/>
      </c>
      <c r="U26" s="70"/>
      <c r="V26" s="404"/>
      <c r="W26" s="70"/>
      <c r="X26" s="404"/>
      <c r="Z26" s="407" t="str">
        <f t="shared" si="11"/>
        <v/>
      </c>
      <c r="AA26" s="130" t="str">
        <f t="shared" si="3"/>
        <v/>
      </c>
      <c r="AB26" s="407" t="str">
        <f t="shared" si="4"/>
        <v/>
      </c>
      <c r="AC26" s="130" t="str">
        <f t="shared" si="5"/>
        <v/>
      </c>
      <c r="AD26" s="461"/>
    </row>
    <row r="27" spans="1:30" ht="13.5" thickBot="1" x14ac:dyDescent="0.25">
      <c r="A27" s="6"/>
      <c r="B27" s="98"/>
      <c r="C27" s="323" t="str">
        <f t="shared" si="0"/>
        <v/>
      </c>
      <c r="D27" s="20"/>
      <c r="E27" s="125"/>
      <c r="F27" s="34">
        <f>IFERROR(IF(C27="UNL",INDEX(Tabel_UNL,MATCH($E27,Hulpsheets!$P$3:$P$123,0),MATCH($D27,Hulpsheets!$P$3:$U$3,0)),IF(C27="NFU",INDEX(Tabel_NFU,MATCH($E27,Hulpsheets!$W$3:$W$99,0),MATCH($D27,Hulpsheets!$W$3:$AC$3,0)),IF(C27="Overig",0,0))),0)</f>
        <v>0</v>
      </c>
      <c r="G27" s="356"/>
      <c r="H27" s="128"/>
      <c r="I27" s="1">
        <f t="shared" si="6"/>
        <v>0</v>
      </c>
      <c r="J27" s="1">
        <f t="shared" si="12"/>
        <v>0</v>
      </c>
      <c r="K27" s="359"/>
      <c r="L27" s="429" t="s">
        <v>120</v>
      </c>
      <c r="M27" s="257" t="str">
        <f>IF(LEN($C$5)&lt;=1,
    "",
    IF(
        OR($C$5="Overige (zorg-)instellingen",$C$5="Onderneming"),
        IF(Basisgegevens!$C$5="Ja",
            IFERROR(
                INDEX(Hulpsheets!$AO$3:$AR$18,
                    MATCH($C$9,Hulpsheets!$AN$3:$AN$18,0),
                    MATCH($C$6,Hulpsheets!$AO$3:$AR$3,0)
                ),
                ""
            ),
            IFERROR(
                INDEX(Hulpsheets!$AH$3:$AK$18,
                    MATCH($C$9,Hulpsheets!$AG$3:$AG$18,0),
                    MATCH($C$6,Hulpsheets!$AH$3:$AK$3,0)
                ),
                ""
            )
        ),
        IF($L27="Niet-economische activiteit",
            100%,
            IF(Basisgegevens!$C$5="Ja",
                IFERROR(
                    INDEX(Hulpsheets!$AO$3:$AR$18,
                        MATCH($C$9,Hulpsheets!$AN$3:$AN$18,0),
                        MATCH($C$6,Hulpsheets!$AO$3:$AR$3,0)
                    ),
                    ""
                ),
                IFERROR(
                    INDEX(Hulpsheets!$AH$3:$AK$18,
                        MATCH($C$9,Hulpsheets!$AG$3:$AG$18,0),
                        MATCH($C$6,Hulpsheets!$AH$3:$AK$3,0)
                    ),
                    ""
                )
            )
        )
    )
)</f>
        <v/>
      </c>
      <c r="N27" s="397">
        <f t="shared" si="2"/>
        <v>0</v>
      </c>
      <c r="O27" s="395" t="str">
        <f t="shared" si="7"/>
        <v/>
      </c>
      <c r="P27" s="86" t="str">
        <f t="shared" si="8"/>
        <v/>
      </c>
      <c r="R27" s="404"/>
      <c r="S27" s="403" t="str">
        <f t="shared" si="9"/>
        <v/>
      </c>
      <c r="T27" s="130" t="str">
        <f t="shared" si="10"/>
        <v/>
      </c>
      <c r="U27" s="70"/>
      <c r="V27" s="404"/>
      <c r="W27" s="70"/>
      <c r="X27" s="404"/>
      <c r="Z27" s="407" t="str">
        <f t="shared" si="11"/>
        <v/>
      </c>
      <c r="AA27" s="130" t="str">
        <f t="shared" si="3"/>
        <v/>
      </c>
      <c r="AB27" s="407" t="str">
        <f t="shared" si="4"/>
        <v/>
      </c>
      <c r="AC27" s="130" t="str">
        <f t="shared" si="5"/>
        <v/>
      </c>
      <c r="AD27" s="461"/>
    </row>
    <row r="28" spans="1:30" ht="13.5" hidden="1" outlineLevel="1" thickBot="1" x14ac:dyDescent="0.25">
      <c r="A28" s="6"/>
      <c r="B28" s="98"/>
      <c r="C28" s="323" t="str">
        <f t="shared" si="0"/>
        <v/>
      </c>
      <c r="D28" s="20"/>
      <c r="E28" s="125"/>
      <c r="F28" s="34">
        <f>IFERROR(IF(C28="UNL",INDEX(Tabel_UNL,MATCH($E28,Hulpsheets!$P$3:$P$123,0),MATCH($D28,Hulpsheets!$P$3:$U$3,0)),IF(C28="NFU",INDEX(Tabel_NFU,MATCH($E28,Hulpsheets!$W$3:$W$99,0),MATCH($D28,Hulpsheets!$W$3:$AC$3,0)),IF(C28="Overig",0,0))),0)</f>
        <v>0</v>
      </c>
      <c r="G28" s="356"/>
      <c r="H28" s="128"/>
      <c r="I28" s="1">
        <f t="shared" si="6"/>
        <v>0</v>
      </c>
      <c r="J28" s="1">
        <f t="shared" si="12"/>
        <v>0</v>
      </c>
      <c r="K28" s="359"/>
      <c r="L28" s="429" t="s">
        <v>120</v>
      </c>
      <c r="M28" s="257" t="str">
        <f>IF(LEN($C$5)&lt;=1,
    "",
    IF(
        OR($C$5="Overige (zorg-)instellingen",$C$5="Onderneming"),
        IF(Basisgegevens!$C$5="Ja",
            IFERROR(
                INDEX(Hulpsheets!$AO$3:$AR$18,
                    MATCH($C$9,Hulpsheets!$AN$3:$AN$18,0),
                    MATCH($C$6,Hulpsheets!$AO$3:$AR$3,0)
                ),
                ""
            ),
            IFERROR(
                INDEX(Hulpsheets!$AH$3:$AK$18,
                    MATCH($C$9,Hulpsheets!$AG$3:$AG$18,0),
                    MATCH($C$6,Hulpsheets!$AH$3:$AK$3,0)
                ),
                ""
            )
        ),
        IF($L28="Niet-economische activiteit",
            100%,
            IF(Basisgegevens!$C$5="Ja",
                IFERROR(
                    INDEX(Hulpsheets!$AO$3:$AR$18,
                        MATCH($C$9,Hulpsheets!$AN$3:$AN$18,0),
                        MATCH($C$6,Hulpsheets!$AO$3:$AR$3,0)
                    ),
                    ""
                ),
                IFERROR(
                    INDEX(Hulpsheets!$AH$3:$AK$18,
                        MATCH($C$9,Hulpsheets!$AG$3:$AG$18,0),
                        MATCH($C$6,Hulpsheets!$AH$3:$AK$3,0)
                    ),
                    ""
                )
            )
        )
    )
)</f>
        <v/>
      </c>
      <c r="N28" s="397">
        <f t="shared" si="2"/>
        <v>0</v>
      </c>
      <c r="O28" s="77" t="str">
        <f t="shared" si="7"/>
        <v/>
      </c>
      <c r="P28" s="86" t="str">
        <f t="shared" si="8"/>
        <v/>
      </c>
      <c r="R28" s="404"/>
      <c r="S28" s="403" t="str">
        <f t="shared" si="9"/>
        <v/>
      </c>
      <c r="T28" s="130" t="str">
        <f t="shared" si="10"/>
        <v/>
      </c>
      <c r="U28" s="70"/>
      <c r="V28" s="404"/>
      <c r="W28" s="70"/>
      <c r="X28" s="404"/>
      <c r="Z28" s="407" t="str">
        <f t="shared" si="11"/>
        <v/>
      </c>
      <c r="AA28" s="130" t="str">
        <f t="shared" si="3"/>
        <v/>
      </c>
      <c r="AB28" s="407" t="str">
        <f t="shared" si="4"/>
        <v/>
      </c>
      <c r="AC28" s="130" t="str">
        <f t="shared" si="5"/>
        <v/>
      </c>
      <c r="AD28" s="461"/>
    </row>
    <row r="29" spans="1:30" ht="13.5" hidden="1" outlineLevel="1" thickBot="1" x14ac:dyDescent="0.25">
      <c r="A29" s="6"/>
      <c r="B29" s="98"/>
      <c r="C29" s="323" t="str">
        <f t="shared" si="0"/>
        <v/>
      </c>
      <c r="D29" s="20"/>
      <c r="E29" s="125"/>
      <c r="F29" s="34">
        <f>IFERROR(IF(C29="UNL",INDEX(Tabel_UNL,MATCH($E29,Hulpsheets!$P$3:$P$123,0),MATCH($D29,Hulpsheets!$P$3:$U$3,0)),IF(C29="NFU",INDEX(Tabel_NFU,MATCH($E29,Hulpsheets!$W$3:$W$99,0),MATCH($D29,Hulpsheets!$W$3:$AC$3,0)),IF(C29="Overig",0,0))),0)</f>
        <v>0</v>
      </c>
      <c r="G29" s="356"/>
      <c r="H29" s="128"/>
      <c r="I29" s="1">
        <f t="shared" si="6"/>
        <v>0</v>
      </c>
      <c r="J29" s="1">
        <f t="shared" si="12"/>
        <v>0</v>
      </c>
      <c r="K29" s="359"/>
      <c r="L29" s="429" t="s">
        <v>120</v>
      </c>
      <c r="M29" s="257" t="str">
        <f>IF(LEN($C$5)&lt;=1,
    "",
    IF(
        OR($C$5="Overige (zorg-)instellingen",$C$5="Onderneming"),
        IF(Basisgegevens!$C$5="Ja",
            IFERROR(
                INDEX(Hulpsheets!$AO$3:$AR$18,
                    MATCH($C$9,Hulpsheets!$AN$3:$AN$18,0),
                    MATCH($C$6,Hulpsheets!$AO$3:$AR$3,0)
                ),
                ""
            ),
            IFERROR(
                INDEX(Hulpsheets!$AH$3:$AK$18,
                    MATCH($C$9,Hulpsheets!$AG$3:$AG$18,0),
                    MATCH($C$6,Hulpsheets!$AH$3:$AK$3,0)
                ),
                ""
            )
        ),
        IF($L29="Niet-economische activiteit",
            100%,
            IF(Basisgegevens!$C$5="Ja",
                IFERROR(
                    INDEX(Hulpsheets!$AO$3:$AR$18,
                        MATCH($C$9,Hulpsheets!$AN$3:$AN$18,0),
                        MATCH($C$6,Hulpsheets!$AO$3:$AR$3,0)
                    ),
                    ""
                ),
                IFERROR(
                    INDEX(Hulpsheets!$AH$3:$AK$18,
                        MATCH($C$9,Hulpsheets!$AG$3:$AG$18,0),
                        MATCH($C$6,Hulpsheets!$AH$3:$AK$3,0)
                    ),
                    ""
                )
            )
        )
    )
)</f>
        <v/>
      </c>
      <c r="N29" s="397">
        <f t="shared" si="2"/>
        <v>0</v>
      </c>
      <c r="O29" s="77" t="str">
        <f t="shared" si="7"/>
        <v/>
      </c>
      <c r="P29" s="86" t="str">
        <f t="shared" si="8"/>
        <v/>
      </c>
      <c r="R29" s="404"/>
      <c r="S29" s="403" t="str">
        <f t="shared" si="9"/>
        <v/>
      </c>
      <c r="T29" s="130" t="str">
        <f t="shared" si="10"/>
        <v/>
      </c>
      <c r="U29" s="70"/>
      <c r="V29" s="404"/>
      <c r="W29" s="70"/>
      <c r="X29" s="404"/>
      <c r="Z29" s="407" t="str">
        <f t="shared" si="11"/>
        <v/>
      </c>
      <c r="AA29" s="130" t="str">
        <f t="shared" si="3"/>
        <v/>
      </c>
      <c r="AB29" s="407" t="str">
        <f t="shared" si="4"/>
        <v/>
      </c>
      <c r="AC29" s="130" t="str">
        <f t="shared" si="5"/>
        <v/>
      </c>
      <c r="AD29" s="461"/>
    </row>
    <row r="30" spans="1:30" ht="13.5" hidden="1" outlineLevel="1" thickBot="1" x14ac:dyDescent="0.25">
      <c r="A30" s="6"/>
      <c r="B30" s="98"/>
      <c r="C30" s="323" t="str">
        <f t="shared" si="0"/>
        <v/>
      </c>
      <c r="D30" s="20"/>
      <c r="E30" s="125"/>
      <c r="F30" s="34">
        <f>IFERROR(IF(C30="UNL",INDEX(Tabel_UNL,MATCH($E30,Hulpsheets!$P$3:$P$123,0),MATCH($D30,Hulpsheets!$P$3:$U$3,0)),IF(C30="NFU",INDEX(Tabel_NFU,MATCH($E30,Hulpsheets!$W$3:$W$99,0),MATCH($D30,Hulpsheets!$W$3:$AC$3,0)),IF(C30="Overig",0,0))),0)</f>
        <v>0</v>
      </c>
      <c r="G30" s="356"/>
      <c r="H30" s="128"/>
      <c r="I30" s="1">
        <f t="shared" si="6"/>
        <v>0</v>
      </c>
      <c r="J30" s="1">
        <f t="shared" si="12"/>
        <v>0</v>
      </c>
      <c r="K30" s="359"/>
      <c r="L30" s="429" t="s">
        <v>120</v>
      </c>
      <c r="M30" s="257" t="str">
        <f>IF(LEN($C$5)&lt;=1,
    "",
    IF(
        OR($C$5="Overige (zorg-)instellingen",$C$5="Onderneming"),
        IF(Basisgegevens!$C$5="Ja",
            IFERROR(
                INDEX(Hulpsheets!$AO$3:$AR$18,
                    MATCH($C$9,Hulpsheets!$AN$3:$AN$18,0),
                    MATCH($C$6,Hulpsheets!$AO$3:$AR$3,0)
                ),
                ""
            ),
            IFERROR(
                INDEX(Hulpsheets!$AH$3:$AK$18,
                    MATCH($C$9,Hulpsheets!$AG$3:$AG$18,0),
                    MATCH($C$6,Hulpsheets!$AH$3:$AK$3,0)
                ),
                ""
            )
        ),
        IF($L30="Niet-economische activiteit",
            100%,
            IF(Basisgegevens!$C$5="Ja",
                IFERROR(
                    INDEX(Hulpsheets!$AO$3:$AR$18,
                        MATCH($C$9,Hulpsheets!$AN$3:$AN$18,0),
                        MATCH($C$6,Hulpsheets!$AO$3:$AR$3,0)
                    ),
                    ""
                ),
                IFERROR(
                    INDEX(Hulpsheets!$AH$3:$AK$18,
                        MATCH($C$9,Hulpsheets!$AG$3:$AG$18,0),
                        MATCH($C$6,Hulpsheets!$AH$3:$AK$3,0)
                    ),
                    ""
                )
            )
        )
    )
)</f>
        <v/>
      </c>
      <c r="N30" s="397">
        <f t="shared" si="2"/>
        <v>0</v>
      </c>
      <c r="O30" s="77" t="str">
        <f t="shared" si="7"/>
        <v/>
      </c>
      <c r="P30" s="86" t="str">
        <f t="shared" si="8"/>
        <v/>
      </c>
      <c r="R30" s="404"/>
      <c r="S30" s="403" t="str">
        <f t="shared" si="9"/>
        <v/>
      </c>
      <c r="T30" s="130" t="str">
        <f t="shared" si="10"/>
        <v/>
      </c>
      <c r="U30" s="70"/>
      <c r="V30" s="404"/>
      <c r="W30" s="70"/>
      <c r="X30" s="404"/>
      <c r="Z30" s="407" t="str">
        <f t="shared" si="11"/>
        <v/>
      </c>
      <c r="AA30" s="130" t="str">
        <f t="shared" si="3"/>
        <v/>
      </c>
      <c r="AB30" s="407" t="str">
        <f t="shared" si="4"/>
        <v/>
      </c>
      <c r="AC30" s="130" t="str">
        <f t="shared" si="5"/>
        <v/>
      </c>
      <c r="AD30" s="461"/>
    </row>
    <row r="31" spans="1:30" ht="13.5" hidden="1" outlineLevel="1" thickBot="1" x14ac:dyDescent="0.25">
      <c r="A31" s="6"/>
      <c r="B31" s="98"/>
      <c r="C31" s="323" t="str">
        <f t="shared" si="0"/>
        <v/>
      </c>
      <c r="D31" s="20"/>
      <c r="E31" s="125"/>
      <c r="F31" s="34">
        <f>IFERROR(IF(C31="UNL",INDEX(Tabel_UNL,MATCH($E31,Hulpsheets!$P$3:$P$123,0),MATCH($D31,Hulpsheets!$P$3:$U$3,0)),IF(C31="NFU",INDEX(Tabel_NFU,MATCH($E31,Hulpsheets!$W$3:$W$99,0),MATCH($D31,Hulpsheets!$W$3:$AC$3,0)),IF(C31="Overig",0,0))),0)</f>
        <v>0</v>
      </c>
      <c r="G31" s="356"/>
      <c r="H31" s="128"/>
      <c r="I31" s="1">
        <f t="shared" si="6"/>
        <v>0</v>
      </c>
      <c r="J31" s="1">
        <f t="shared" si="12"/>
        <v>0</v>
      </c>
      <c r="K31" s="359"/>
      <c r="L31" s="429" t="s">
        <v>120</v>
      </c>
      <c r="M31" s="257" t="str">
        <f>IF(LEN($C$5)&lt;=1,
    "",
    IF(
        OR($C$5="Overige (zorg-)instellingen",$C$5="Onderneming"),
        IF(Basisgegevens!$C$5="Ja",
            IFERROR(
                INDEX(Hulpsheets!$AO$3:$AR$18,
                    MATCH($C$9,Hulpsheets!$AN$3:$AN$18,0),
                    MATCH($C$6,Hulpsheets!$AO$3:$AR$3,0)
                ),
                ""
            ),
            IFERROR(
                INDEX(Hulpsheets!$AH$3:$AK$18,
                    MATCH($C$9,Hulpsheets!$AG$3:$AG$18,0),
                    MATCH($C$6,Hulpsheets!$AH$3:$AK$3,0)
                ),
                ""
            )
        ),
        IF($L31="Niet-economische activiteit",
            100%,
            IF(Basisgegevens!$C$5="Ja",
                IFERROR(
                    INDEX(Hulpsheets!$AO$3:$AR$18,
                        MATCH($C$9,Hulpsheets!$AN$3:$AN$18,0),
                        MATCH($C$6,Hulpsheets!$AO$3:$AR$3,0)
                    ),
                    ""
                ),
                IFERROR(
                    INDEX(Hulpsheets!$AH$3:$AK$18,
                        MATCH($C$9,Hulpsheets!$AG$3:$AG$18,0),
                        MATCH($C$6,Hulpsheets!$AH$3:$AK$3,0)
                    ),
                    ""
                )
            )
        )
    )
)</f>
        <v/>
      </c>
      <c r="N31" s="397">
        <f t="shared" si="2"/>
        <v>0</v>
      </c>
      <c r="O31" s="77" t="str">
        <f t="shared" si="7"/>
        <v/>
      </c>
      <c r="P31" s="86" t="str">
        <f t="shared" si="8"/>
        <v/>
      </c>
      <c r="R31" s="404"/>
      <c r="S31" s="403" t="str">
        <f t="shared" si="9"/>
        <v/>
      </c>
      <c r="T31" s="130" t="str">
        <f t="shared" si="10"/>
        <v/>
      </c>
      <c r="U31" s="70"/>
      <c r="V31" s="404"/>
      <c r="W31" s="70"/>
      <c r="X31" s="404"/>
      <c r="Z31" s="407" t="str">
        <f t="shared" si="11"/>
        <v/>
      </c>
      <c r="AA31" s="130" t="str">
        <f t="shared" si="3"/>
        <v/>
      </c>
      <c r="AB31" s="407" t="str">
        <f t="shared" si="4"/>
        <v/>
      </c>
      <c r="AC31" s="130" t="str">
        <f t="shared" si="5"/>
        <v/>
      </c>
      <c r="AD31" s="461"/>
    </row>
    <row r="32" spans="1:30" ht="13.5" hidden="1" outlineLevel="1" thickBot="1" x14ac:dyDescent="0.25">
      <c r="A32" s="6"/>
      <c r="B32" s="98"/>
      <c r="C32" s="323" t="str">
        <f t="shared" si="0"/>
        <v/>
      </c>
      <c r="D32" s="20"/>
      <c r="E32" s="125"/>
      <c r="F32" s="34">
        <f>IFERROR(IF(C32="UNL",INDEX(Tabel_UNL,MATCH($E32,Hulpsheets!$P$3:$P$123,0),MATCH($D32,Hulpsheets!$P$3:$U$3,0)),IF(C32="NFU",INDEX(Tabel_NFU,MATCH($E32,Hulpsheets!$W$3:$W$99,0),MATCH($D32,Hulpsheets!$W$3:$AC$3,0)),IF(C32="Overig",0,0))),0)</f>
        <v>0</v>
      </c>
      <c r="G32" s="356"/>
      <c r="H32" s="128"/>
      <c r="I32" s="1">
        <f t="shared" si="6"/>
        <v>0</v>
      </c>
      <c r="J32" s="1">
        <f t="shared" si="12"/>
        <v>0</v>
      </c>
      <c r="K32" s="359"/>
      <c r="L32" s="429" t="s">
        <v>120</v>
      </c>
      <c r="M32" s="257" t="str">
        <f>IF(LEN($C$5)&lt;=1,
    "",
    IF(
        OR($C$5="Overige (zorg-)instellingen",$C$5="Onderneming"),
        IF(Basisgegevens!$C$5="Ja",
            IFERROR(
                INDEX(Hulpsheets!$AO$3:$AR$18,
                    MATCH($C$9,Hulpsheets!$AN$3:$AN$18,0),
                    MATCH($C$6,Hulpsheets!$AO$3:$AR$3,0)
                ),
                ""
            ),
            IFERROR(
                INDEX(Hulpsheets!$AH$3:$AK$18,
                    MATCH($C$9,Hulpsheets!$AG$3:$AG$18,0),
                    MATCH($C$6,Hulpsheets!$AH$3:$AK$3,0)
                ),
                ""
            )
        ),
        IF($L32="Niet-economische activiteit",
            100%,
            IF(Basisgegevens!$C$5="Ja",
                IFERROR(
                    INDEX(Hulpsheets!$AO$3:$AR$18,
                        MATCH($C$9,Hulpsheets!$AN$3:$AN$18,0),
                        MATCH($C$6,Hulpsheets!$AO$3:$AR$3,0)
                    ),
                    ""
                ),
                IFERROR(
                    INDEX(Hulpsheets!$AH$3:$AK$18,
                        MATCH($C$9,Hulpsheets!$AG$3:$AG$18,0),
                        MATCH($C$6,Hulpsheets!$AH$3:$AK$3,0)
                    ),
                    ""
                )
            )
        )
    )
)</f>
        <v/>
      </c>
      <c r="N32" s="397">
        <f t="shared" si="2"/>
        <v>0</v>
      </c>
      <c r="O32" s="77" t="str">
        <f t="shared" si="7"/>
        <v/>
      </c>
      <c r="P32" s="86" t="str">
        <f t="shared" si="8"/>
        <v/>
      </c>
      <c r="R32" s="404"/>
      <c r="S32" s="403" t="str">
        <f t="shared" si="9"/>
        <v/>
      </c>
      <c r="T32" s="130" t="str">
        <f t="shared" si="10"/>
        <v/>
      </c>
      <c r="U32" s="70"/>
      <c r="V32" s="404"/>
      <c r="W32" s="70"/>
      <c r="X32" s="404"/>
      <c r="Z32" s="407" t="str">
        <f t="shared" si="11"/>
        <v/>
      </c>
      <c r="AA32" s="130" t="str">
        <f t="shared" si="3"/>
        <v/>
      </c>
      <c r="AB32" s="407" t="str">
        <f t="shared" si="4"/>
        <v/>
      </c>
      <c r="AC32" s="130" t="str">
        <f t="shared" si="5"/>
        <v/>
      </c>
      <c r="AD32" s="461"/>
    </row>
    <row r="33" spans="1:30" ht="13.5" hidden="1" outlineLevel="1" thickBot="1" x14ac:dyDescent="0.25">
      <c r="A33" s="6"/>
      <c r="B33" s="98"/>
      <c r="C33" s="323" t="str">
        <f t="shared" si="0"/>
        <v/>
      </c>
      <c r="D33" s="20"/>
      <c r="E33" s="125"/>
      <c r="F33" s="34">
        <f>IFERROR(IF(C33="UNL",INDEX(Tabel_UNL,MATCH($E33,Hulpsheets!$P$3:$P$123,0),MATCH($D33,Hulpsheets!$P$3:$U$3,0)),IF(C33="NFU",INDEX(Tabel_NFU,MATCH($E33,Hulpsheets!$W$3:$W$99,0),MATCH($D33,Hulpsheets!$W$3:$AC$3,0)),IF(C33="Overig",0,0))),0)</f>
        <v>0</v>
      </c>
      <c r="G33" s="356"/>
      <c r="H33" s="128"/>
      <c r="I33" s="1">
        <f t="shared" si="6"/>
        <v>0</v>
      </c>
      <c r="J33" s="1">
        <f t="shared" si="12"/>
        <v>0</v>
      </c>
      <c r="K33" s="359"/>
      <c r="L33" s="429" t="s">
        <v>120</v>
      </c>
      <c r="M33" s="257" t="str">
        <f>IF(LEN($C$5)&lt;=1,
    "",
    IF(
        OR($C$5="Overige (zorg-)instellingen",$C$5="Onderneming"),
        IF(Basisgegevens!$C$5="Ja",
            IFERROR(
                INDEX(Hulpsheets!$AO$3:$AR$18,
                    MATCH($C$9,Hulpsheets!$AN$3:$AN$18,0),
                    MATCH($C$6,Hulpsheets!$AO$3:$AR$3,0)
                ),
                ""
            ),
            IFERROR(
                INDEX(Hulpsheets!$AH$3:$AK$18,
                    MATCH($C$9,Hulpsheets!$AG$3:$AG$18,0),
                    MATCH($C$6,Hulpsheets!$AH$3:$AK$3,0)
                ),
                ""
            )
        ),
        IF($L33="Niet-economische activiteit",
            100%,
            IF(Basisgegevens!$C$5="Ja",
                IFERROR(
                    INDEX(Hulpsheets!$AO$3:$AR$18,
                        MATCH($C$9,Hulpsheets!$AN$3:$AN$18,0),
                        MATCH($C$6,Hulpsheets!$AO$3:$AR$3,0)
                    ),
                    ""
                ),
                IFERROR(
                    INDEX(Hulpsheets!$AH$3:$AK$18,
                        MATCH($C$9,Hulpsheets!$AG$3:$AG$18,0),
                        MATCH($C$6,Hulpsheets!$AH$3:$AK$3,0)
                    ),
                    ""
                )
            )
        )
    )
)</f>
        <v/>
      </c>
      <c r="N33" s="397">
        <f t="shared" si="2"/>
        <v>0</v>
      </c>
      <c r="O33" s="77" t="str">
        <f t="shared" si="7"/>
        <v/>
      </c>
      <c r="P33" s="86" t="str">
        <f t="shared" si="8"/>
        <v/>
      </c>
      <c r="R33" s="404"/>
      <c r="S33" s="403" t="str">
        <f t="shared" si="9"/>
        <v/>
      </c>
      <c r="T33" s="130" t="str">
        <f t="shared" si="10"/>
        <v/>
      </c>
      <c r="U33" s="70"/>
      <c r="V33" s="404"/>
      <c r="W33" s="70"/>
      <c r="X33" s="404"/>
      <c r="Z33" s="407" t="str">
        <f t="shared" si="11"/>
        <v/>
      </c>
      <c r="AA33" s="130" t="str">
        <f t="shared" si="3"/>
        <v/>
      </c>
      <c r="AB33" s="407" t="str">
        <f t="shared" si="4"/>
        <v/>
      </c>
      <c r="AC33" s="130" t="str">
        <f t="shared" si="5"/>
        <v/>
      </c>
      <c r="AD33" s="461"/>
    </row>
    <row r="34" spans="1:30" ht="13.5" hidden="1" outlineLevel="1" thickBot="1" x14ac:dyDescent="0.25">
      <c r="A34" s="6"/>
      <c r="B34" s="98"/>
      <c r="C34" s="323" t="str">
        <f t="shared" si="0"/>
        <v/>
      </c>
      <c r="D34" s="20"/>
      <c r="E34" s="125"/>
      <c r="F34" s="34">
        <f>IFERROR(IF(C34="UNL",INDEX(Tabel_UNL,MATCH($E34,Hulpsheets!$P$3:$P$123,0),MATCH($D34,Hulpsheets!$P$3:$U$3,0)),IF(C34="NFU",INDEX(Tabel_NFU,MATCH($E34,Hulpsheets!$W$3:$W$99,0),MATCH($D34,Hulpsheets!$W$3:$AC$3,0)),IF(C34="Overig",0,0))),0)</f>
        <v>0</v>
      </c>
      <c r="G34" s="356"/>
      <c r="H34" s="128"/>
      <c r="I34" s="1">
        <f t="shared" si="6"/>
        <v>0</v>
      </c>
      <c r="J34" s="1">
        <f t="shared" si="12"/>
        <v>0</v>
      </c>
      <c r="K34" s="359"/>
      <c r="L34" s="429" t="s">
        <v>120</v>
      </c>
      <c r="M34" s="257" t="str">
        <f>IF(LEN($C$5)&lt;=1,
    "",
    IF(
        OR($C$5="Overige (zorg-)instellingen",$C$5="Onderneming"),
        IF(Basisgegevens!$C$5="Ja",
            IFERROR(
                INDEX(Hulpsheets!$AO$3:$AR$18,
                    MATCH($C$9,Hulpsheets!$AN$3:$AN$18,0),
                    MATCH($C$6,Hulpsheets!$AO$3:$AR$3,0)
                ),
                ""
            ),
            IFERROR(
                INDEX(Hulpsheets!$AH$3:$AK$18,
                    MATCH($C$9,Hulpsheets!$AG$3:$AG$18,0),
                    MATCH($C$6,Hulpsheets!$AH$3:$AK$3,0)
                ),
                ""
            )
        ),
        IF($L34="Niet-economische activiteit",
            100%,
            IF(Basisgegevens!$C$5="Ja",
                IFERROR(
                    INDEX(Hulpsheets!$AO$3:$AR$18,
                        MATCH($C$9,Hulpsheets!$AN$3:$AN$18,0),
                        MATCH($C$6,Hulpsheets!$AO$3:$AR$3,0)
                    ),
                    ""
                ),
                IFERROR(
                    INDEX(Hulpsheets!$AH$3:$AK$18,
                        MATCH($C$9,Hulpsheets!$AG$3:$AG$18,0),
                        MATCH($C$6,Hulpsheets!$AH$3:$AK$3,0)
                    ),
                    ""
                )
            )
        )
    )
)</f>
        <v/>
      </c>
      <c r="N34" s="397">
        <f t="shared" si="2"/>
        <v>0</v>
      </c>
      <c r="O34" s="77" t="str">
        <f t="shared" si="7"/>
        <v/>
      </c>
      <c r="P34" s="86" t="str">
        <f t="shared" si="8"/>
        <v/>
      </c>
      <c r="R34" s="404"/>
      <c r="S34" s="403" t="str">
        <f t="shared" si="9"/>
        <v/>
      </c>
      <c r="T34" s="130" t="str">
        <f t="shared" si="10"/>
        <v/>
      </c>
      <c r="U34" s="70"/>
      <c r="V34" s="404"/>
      <c r="W34" s="70"/>
      <c r="X34" s="404"/>
      <c r="Z34" s="407" t="str">
        <f t="shared" si="11"/>
        <v/>
      </c>
      <c r="AA34" s="130" t="str">
        <f t="shared" si="3"/>
        <v/>
      </c>
      <c r="AB34" s="407" t="str">
        <f t="shared" si="4"/>
        <v/>
      </c>
      <c r="AC34" s="130" t="str">
        <f t="shared" si="5"/>
        <v/>
      </c>
      <c r="AD34" s="461"/>
    </row>
    <row r="35" spans="1:30" ht="13.5" hidden="1" outlineLevel="1" thickBot="1" x14ac:dyDescent="0.25">
      <c r="A35" s="6"/>
      <c r="B35" s="98"/>
      <c r="C35" s="323" t="str">
        <f t="shared" si="0"/>
        <v/>
      </c>
      <c r="D35" s="20"/>
      <c r="E35" s="125"/>
      <c r="F35" s="34">
        <f>IFERROR(IF(C35="UNL",INDEX(Tabel_UNL,MATCH($E35,Hulpsheets!$P$3:$P$123,0),MATCH($D35,Hulpsheets!$P$3:$U$3,0)),IF(C35="NFU",INDEX(Tabel_NFU,MATCH($E35,Hulpsheets!$W$3:$W$99,0),MATCH($D35,Hulpsheets!$W$3:$AC$3,0)),IF(C35="Overig",0,0))),0)</f>
        <v>0</v>
      </c>
      <c r="G35" s="356"/>
      <c r="H35" s="128"/>
      <c r="I35" s="1">
        <f t="shared" si="6"/>
        <v>0</v>
      </c>
      <c r="J35" s="1">
        <f t="shared" si="12"/>
        <v>0</v>
      </c>
      <c r="K35" s="359"/>
      <c r="L35" s="429" t="s">
        <v>120</v>
      </c>
      <c r="M35" s="257" t="str">
        <f>IF(LEN($C$5)&lt;=1,
    "",
    IF(
        OR($C$5="Overige (zorg-)instellingen",$C$5="Onderneming"),
        IF(Basisgegevens!$C$5="Ja",
            IFERROR(
                INDEX(Hulpsheets!$AO$3:$AR$18,
                    MATCH($C$9,Hulpsheets!$AN$3:$AN$18,0),
                    MATCH($C$6,Hulpsheets!$AO$3:$AR$3,0)
                ),
                ""
            ),
            IFERROR(
                INDEX(Hulpsheets!$AH$3:$AK$18,
                    MATCH($C$9,Hulpsheets!$AG$3:$AG$18,0),
                    MATCH($C$6,Hulpsheets!$AH$3:$AK$3,0)
                ),
                ""
            )
        ),
        IF($L35="Niet-economische activiteit",
            100%,
            IF(Basisgegevens!$C$5="Ja",
                IFERROR(
                    INDEX(Hulpsheets!$AO$3:$AR$18,
                        MATCH($C$9,Hulpsheets!$AN$3:$AN$18,0),
                        MATCH($C$6,Hulpsheets!$AO$3:$AR$3,0)
                    ),
                    ""
                ),
                IFERROR(
                    INDEX(Hulpsheets!$AH$3:$AK$18,
                        MATCH($C$9,Hulpsheets!$AG$3:$AG$18,0),
                        MATCH($C$6,Hulpsheets!$AH$3:$AK$3,0)
                    ),
                    ""
                )
            )
        )
    )
)</f>
        <v/>
      </c>
      <c r="N35" s="397">
        <f t="shared" si="2"/>
        <v>0</v>
      </c>
      <c r="O35" s="77" t="str">
        <f t="shared" si="7"/>
        <v/>
      </c>
      <c r="P35" s="86" t="str">
        <f t="shared" si="8"/>
        <v/>
      </c>
      <c r="R35" s="404"/>
      <c r="S35" s="403" t="str">
        <f t="shared" si="9"/>
        <v/>
      </c>
      <c r="T35" s="130" t="str">
        <f t="shared" si="10"/>
        <v/>
      </c>
      <c r="U35" s="70"/>
      <c r="V35" s="404"/>
      <c r="W35" s="70"/>
      <c r="X35" s="404"/>
      <c r="Z35" s="407" t="str">
        <f t="shared" si="11"/>
        <v/>
      </c>
      <c r="AA35" s="130" t="str">
        <f t="shared" si="3"/>
        <v/>
      </c>
      <c r="AB35" s="407" t="str">
        <f t="shared" si="4"/>
        <v/>
      </c>
      <c r="AC35" s="130" t="str">
        <f t="shared" si="5"/>
        <v/>
      </c>
      <c r="AD35" s="461"/>
    </row>
    <row r="36" spans="1:30" ht="13.5" hidden="1" outlineLevel="1" thickBot="1" x14ac:dyDescent="0.25">
      <c r="A36" s="6"/>
      <c r="B36" s="98"/>
      <c r="C36" s="323" t="str">
        <f t="shared" si="0"/>
        <v/>
      </c>
      <c r="D36" s="20"/>
      <c r="E36" s="125"/>
      <c r="F36" s="34">
        <f>IFERROR(IF(C36="UNL",INDEX(Tabel_UNL,MATCH($E36,Hulpsheets!$P$3:$P$123,0),MATCH($D36,Hulpsheets!$P$3:$U$3,0)),IF(C36="NFU",INDEX(Tabel_NFU,MATCH($E36,Hulpsheets!$W$3:$W$99,0),MATCH($D36,Hulpsheets!$W$3:$AC$3,0)),IF(C36="Overig",0,0))),0)</f>
        <v>0</v>
      </c>
      <c r="G36" s="356"/>
      <c r="H36" s="128"/>
      <c r="I36" s="1">
        <f t="shared" si="6"/>
        <v>0</v>
      </c>
      <c r="J36" s="1">
        <f t="shared" si="12"/>
        <v>0</v>
      </c>
      <c r="K36" s="359"/>
      <c r="L36" s="429" t="s">
        <v>120</v>
      </c>
      <c r="M36" s="257" t="str">
        <f>IF(LEN($C$5)&lt;=1,
    "",
    IF(
        OR($C$5="Overige (zorg-)instellingen",$C$5="Onderneming"),
        IF(Basisgegevens!$C$5="Ja",
            IFERROR(
                INDEX(Hulpsheets!$AO$3:$AR$18,
                    MATCH($C$9,Hulpsheets!$AN$3:$AN$18,0),
                    MATCH($C$6,Hulpsheets!$AO$3:$AR$3,0)
                ),
                ""
            ),
            IFERROR(
                INDEX(Hulpsheets!$AH$3:$AK$18,
                    MATCH($C$9,Hulpsheets!$AG$3:$AG$18,0),
                    MATCH($C$6,Hulpsheets!$AH$3:$AK$3,0)
                ),
                ""
            )
        ),
        IF($L36="Niet-economische activiteit",
            100%,
            IF(Basisgegevens!$C$5="Ja",
                IFERROR(
                    INDEX(Hulpsheets!$AO$3:$AR$18,
                        MATCH($C$9,Hulpsheets!$AN$3:$AN$18,0),
                        MATCH($C$6,Hulpsheets!$AO$3:$AR$3,0)
                    ),
                    ""
                ),
                IFERROR(
                    INDEX(Hulpsheets!$AH$3:$AK$18,
                        MATCH($C$9,Hulpsheets!$AG$3:$AG$18,0),
                        MATCH($C$6,Hulpsheets!$AH$3:$AK$3,0)
                    ),
                    ""
                )
            )
        )
    )
)</f>
        <v/>
      </c>
      <c r="N36" s="397">
        <f t="shared" si="2"/>
        <v>0</v>
      </c>
      <c r="O36" s="77" t="str">
        <f t="shared" si="7"/>
        <v/>
      </c>
      <c r="P36" s="86" t="str">
        <f t="shared" si="8"/>
        <v/>
      </c>
      <c r="R36" s="404"/>
      <c r="S36" s="403" t="str">
        <f t="shared" si="9"/>
        <v/>
      </c>
      <c r="T36" s="130" t="str">
        <f t="shared" si="10"/>
        <v/>
      </c>
      <c r="U36" s="70"/>
      <c r="V36" s="404"/>
      <c r="W36" s="70"/>
      <c r="X36" s="404"/>
      <c r="Z36" s="407" t="str">
        <f t="shared" si="11"/>
        <v/>
      </c>
      <c r="AA36" s="130" t="str">
        <f t="shared" si="3"/>
        <v/>
      </c>
      <c r="AB36" s="407" t="str">
        <f t="shared" si="4"/>
        <v/>
      </c>
      <c r="AC36" s="130" t="str">
        <f t="shared" si="5"/>
        <v/>
      </c>
      <c r="AD36" s="461"/>
    </row>
    <row r="37" spans="1:30" ht="13.5" hidden="1" outlineLevel="1" thickBot="1" x14ac:dyDescent="0.25">
      <c r="A37" s="6"/>
      <c r="B37" s="99"/>
      <c r="C37" s="376" t="str">
        <f t="shared" si="0"/>
        <v/>
      </c>
      <c r="D37" s="35"/>
      <c r="E37" s="126"/>
      <c r="F37" s="385">
        <f>IFERROR(IF(C37="UNL",INDEX(Tabel_UNL,MATCH($E37,Hulpsheets!$P$3:$P$123,0),MATCH($D37,Hulpsheets!$P$3:$U$3,0)),IF(C37="NFU",INDEX(Tabel_NFU,MATCH($E37,Hulpsheets!$W$3:$W$99,0),MATCH($D37,Hulpsheets!$W$3:$AC$3,0)),IF(C37="Overig",0,0))),0)</f>
        <v>0</v>
      </c>
      <c r="G37" s="357"/>
      <c r="H37" s="129"/>
      <c r="I37" s="79">
        <f t="shared" si="6"/>
        <v>0</v>
      </c>
      <c r="J37" s="79">
        <f t="shared" si="12"/>
        <v>0</v>
      </c>
      <c r="K37" s="360"/>
      <c r="L37" s="428" t="s">
        <v>120</v>
      </c>
      <c r="M37" s="427" t="str">
        <f>IF(LEN($C$5)&lt;=1,
    "",
    IF(
        OR($C$5="Overige (zorg-)instellingen",$C$5="Onderneming"),
        IF(Basisgegevens!$C$5="Ja",
            IFERROR(
                INDEX(Hulpsheets!$AO$3:$AR$18,
                    MATCH($C$9,Hulpsheets!$AN$3:$AN$18,0),
                    MATCH($C$6,Hulpsheets!$AO$3:$AR$3,0)
                ),
                ""
            ),
            IFERROR(
                INDEX(Hulpsheets!$AH$3:$AK$18,
                    MATCH($C$9,Hulpsheets!$AG$3:$AG$18,0),
                    MATCH($C$6,Hulpsheets!$AH$3:$AK$3,0)
                ),
                ""
            )
        ),
        IF($L37="Niet-economische activiteit",
            100%,
            IF(Basisgegevens!$C$5="Ja",
                IFERROR(
                    INDEX(Hulpsheets!$AO$3:$AR$18,
                        MATCH($C$9,Hulpsheets!$AN$3:$AN$18,0),
                        MATCH($C$6,Hulpsheets!$AO$3:$AR$3,0)
                    ),
                    ""
                ),
                IFERROR(
                    INDEX(Hulpsheets!$AH$3:$AK$18,
                        MATCH($C$9,Hulpsheets!$AG$3:$AG$18,0),
                        MATCH($C$6,Hulpsheets!$AH$3:$AK$3,0)
                    ),
                    ""
                )
            )
        )
    )
)</f>
        <v/>
      </c>
      <c r="N37" s="397">
        <f t="shared" si="2"/>
        <v>0</v>
      </c>
      <c r="O37" s="87" t="str">
        <f t="shared" si="7"/>
        <v/>
      </c>
      <c r="P37" s="88" t="str">
        <f t="shared" si="8"/>
        <v/>
      </c>
      <c r="R37" s="405"/>
      <c r="S37" s="403" t="str">
        <f t="shared" si="9"/>
        <v/>
      </c>
      <c r="T37" s="365" t="str">
        <f>IFERROR(R37-S37,"")</f>
        <v/>
      </c>
      <c r="U37" s="70"/>
      <c r="V37" s="411"/>
      <c r="W37" s="70"/>
      <c r="X37" s="411"/>
      <c r="Z37" s="407" t="str">
        <f t="shared" si="11"/>
        <v/>
      </c>
      <c r="AA37" s="365" t="str">
        <f t="shared" si="3"/>
        <v/>
      </c>
      <c r="AB37" s="407" t="str">
        <f t="shared" si="4"/>
        <v/>
      </c>
      <c r="AC37" s="365" t="str">
        <f t="shared" si="5"/>
        <v/>
      </c>
      <c r="AD37" s="461"/>
    </row>
    <row r="38" spans="1:30" ht="13.5" collapsed="1" thickBot="1" x14ac:dyDescent="0.25">
      <c r="A38" s="97"/>
      <c r="B38" s="9"/>
      <c r="C38" s="97"/>
      <c r="D38" s="97"/>
      <c r="E38" s="230" t="str">
        <f>"* Let op: aantal maanden is maximaal "&amp;C7</f>
        <v xml:space="preserve">* Let op: aantal maanden is maximaal </v>
      </c>
      <c r="F38" s="97"/>
      <c r="G38" s="97"/>
      <c r="H38" s="97"/>
      <c r="L38" s="418" t="s">
        <v>102</v>
      </c>
      <c r="M38" s="78"/>
      <c r="N38" s="101">
        <f>SUM(N13:N37)</f>
        <v>0</v>
      </c>
      <c r="O38" s="101">
        <f>SUM(O13:O37)</f>
        <v>0</v>
      </c>
      <c r="P38" s="101">
        <f>SUM(P13:P37)</f>
        <v>0</v>
      </c>
      <c r="R38" s="366">
        <f>SUM(R13:R37)</f>
        <v>0</v>
      </c>
      <c r="S38" s="366">
        <f>SUM(S13:S37)</f>
        <v>0</v>
      </c>
      <c r="T38" s="366">
        <f>SUM(T13:T37)</f>
        <v>0</v>
      </c>
      <c r="U38" s="70"/>
      <c r="V38" s="364">
        <f>SUM(V13:V37)</f>
        <v>0</v>
      </c>
      <c r="W38" s="70"/>
      <c r="X38" s="364">
        <f>SUM(X13:X37)</f>
        <v>0</v>
      </c>
      <c r="Z38" s="410">
        <f>SUM(Z13:Z37)</f>
        <v>0</v>
      </c>
      <c r="AA38" s="364">
        <f>SUM(AA13:AA37)</f>
        <v>0</v>
      </c>
      <c r="AB38" s="410">
        <f>SUM(AB13:AB37)</f>
        <v>0</v>
      </c>
      <c r="AC38" s="364">
        <f>SUM(AC13:AC37)</f>
        <v>0</v>
      </c>
      <c r="AD38" s="462"/>
    </row>
    <row r="39" spans="1:30" ht="16.5" customHeight="1" thickBot="1" x14ac:dyDescent="0.25">
      <c r="B39" s="5" t="s">
        <v>103</v>
      </c>
      <c r="C39" s="7"/>
      <c r="D39" s="7"/>
      <c r="E39" s="6"/>
      <c r="F39" s="6"/>
      <c r="G39" s="6"/>
      <c r="H39" s="6"/>
      <c r="Q39" s="97"/>
      <c r="R39" s="97"/>
      <c r="S39" s="97"/>
      <c r="T39" s="97"/>
      <c r="U39" s="97"/>
      <c r="V39" s="97"/>
      <c r="W39" s="97"/>
      <c r="X39" s="97"/>
      <c r="Z39" s="97"/>
      <c r="AA39" s="97"/>
      <c r="AB39" s="97"/>
      <c r="AC39" s="97"/>
      <c r="AD39" s="97"/>
    </row>
    <row r="40" spans="1:30" ht="16.5" customHeight="1" thickBot="1" x14ac:dyDescent="0.25">
      <c r="B40" s="8" t="s">
        <v>104</v>
      </c>
      <c r="C40" s="7"/>
      <c r="D40" s="7"/>
      <c r="F40" s="6"/>
      <c r="G40" s="6"/>
      <c r="H40" s="6"/>
      <c r="Q40" s="97"/>
      <c r="R40" s="406" t="s">
        <v>87</v>
      </c>
      <c r="S40" s="401"/>
      <c r="T40" s="402"/>
      <c r="U40" s="6"/>
      <c r="V40" s="498" t="s">
        <v>61</v>
      </c>
      <c r="W40" s="6"/>
      <c r="X40" s="498" t="s">
        <v>62</v>
      </c>
      <c r="Z40" s="412"/>
      <c r="AA40" s="413"/>
      <c r="AB40" s="412"/>
      <c r="AC40" s="413"/>
      <c r="AD40" s="463"/>
    </row>
    <row r="41" spans="1:30" ht="13.5" thickBot="1" x14ac:dyDescent="0.25">
      <c r="A41" s="39"/>
      <c r="B41" s="39"/>
      <c r="C41" s="39"/>
      <c r="D41" s="39"/>
      <c r="F41" s="39"/>
      <c r="G41" s="39"/>
      <c r="H41" s="39"/>
      <c r="I41" s="39"/>
      <c r="J41" s="39"/>
      <c r="K41" s="39"/>
      <c r="L41" s="39"/>
      <c r="M41" s="258"/>
      <c r="N41" s="39"/>
      <c r="O41" s="39"/>
      <c r="P41" s="97"/>
      <c r="Q41" s="97"/>
      <c r="R41" s="6"/>
      <c r="S41" s="6"/>
      <c r="T41" s="6"/>
      <c r="U41" s="6"/>
      <c r="V41" s="499"/>
      <c r="W41" s="6"/>
      <c r="X41" s="499"/>
      <c r="Z41" s="6"/>
      <c r="AA41" s="6"/>
      <c r="AB41" s="6"/>
      <c r="AC41" s="97"/>
      <c r="AD41" s="97"/>
    </row>
    <row r="42" spans="1:30" ht="21" customHeight="1" thickBot="1" x14ac:dyDescent="0.25">
      <c r="A42" s="121"/>
      <c r="B42" s="521" t="s">
        <v>88</v>
      </c>
      <c r="C42" s="522"/>
      <c r="D42" s="522"/>
      <c r="E42" s="522"/>
      <c r="F42" s="522"/>
      <c r="G42" s="522"/>
      <c r="H42" s="522"/>
      <c r="I42" s="523"/>
      <c r="J42" s="236" t="s">
        <v>105</v>
      </c>
      <c r="K42" s="236" t="s">
        <v>106</v>
      </c>
      <c r="L42" s="236" t="s">
        <v>235</v>
      </c>
      <c r="M42" s="235" t="s">
        <v>94</v>
      </c>
      <c r="N42" s="143" t="s">
        <v>66</v>
      </c>
      <c r="O42" s="142" t="s">
        <v>95</v>
      </c>
      <c r="P42" s="122" t="s">
        <v>96</v>
      </c>
      <c r="Q42" s="120"/>
      <c r="R42" s="239" t="s">
        <v>68</v>
      </c>
      <c r="S42" s="93" t="s">
        <v>97</v>
      </c>
      <c r="T42" s="238" t="s">
        <v>70</v>
      </c>
      <c r="U42" s="119"/>
      <c r="V42" s="239" t="s">
        <v>68</v>
      </c>
      <c r="W42" s="414"/>
      <c r="X42" s="239" t="s">
        <v>68</v>
      </c>
      <c r="Y42" s="120"/>
      <c r="Z42" s="238" t="s">
        <v>97</v>
      </c>
      <c r="AA42" s="238" t="s">
        <v>70</v>
      </c>
      <c r="AB42" s="238" t="s">
        <v>97</v>
      </c>
      <c r="AC42" s="238" t="s">
        <v>70</v>
      </c>
      <c r="AD42" s="118"/>
    </row>
    <row r="43" spans="1:30" ht="14.25" customHeight="1" x14ac:dyDescent="0.2">
      <c r="A43" s="6"/>
      <c r="B43" s="524"/>
      <c r="C43" s="525"/>
      <c r="D43" s="525"/>
      <c r="E43" s="525"/>
      <c r="F43" s="525"/>
      <c r="G43" s="525"/>
      <c r="H43" s="525"/>
      <c r="I43" s="526"/>
      <c r="J43" s="138"/>
      <c r="K43" s="292"/>
      <c r="L43" s="429" t="s">
        <v>120</v>
      </c>
      <c r="M43" s="257" t="str">
        <f>IF(LEN($C$5)&lt;=1,
    "",
    IF(
        OR($C$5="Overige (zorg-)instellingen",$C$5="Onderneming"),
        IF(Basisgegevens!$C$5="Ja",
            IFERROR(
                INDEX(Hulpsheets!$AO$3:$AR$18,
                    MATCH($C$9,Hulpsheets!$AN$3:$AN$18,0),
                    MATCH($C$6,Hulpsheets!$AO$3:$AR$3,0)
                ),
                ""
            ),
            IFERROR(
                INDEX(Hulpsheets!$AH$3:$AK$18,
                    MATCH($C$9,Hulpsheets!$AG$3:$AG$18,0),
                    MATCH($C$6,Hulpsheets!$AH$3:$AK$3,0)
                ),
                ""
            )
        ),
        IF($L43="Niet-economische activiteit",
            100%,
            IF(Basisgegevens!$C$5="Ja",
                IFERROR(
                    INDEX(Hulpsheets!$AO$3:$AR$18,
                        MATCH($C$9,Hulpsheets!$AN$3:$AN$18,0),
                        MATCH($C$6,Hulpsheets!$AO$3:$AR$3,0)
                    ),
                    ""
                ),
                IFERROR(
                    INDEX(Hulpsheets!$AH$3:$AK$18,
                        MATCH($C$9,Hulpsheets!$AG$3:$AG$18,0),
                        MATCH($C$6,Hulpsheets!$AH$3:$AK$3,0)
                    ),
                    ""
                )
            )
        )
    )
)</f>
        <v/>
      </c>
      <c r="N43" s="397">
        <f t="shared" ref="N43:N67" si="13">IFERROR(J43*K43,"")</f>
        <v>0</v>
      </c>
      <c r="O43" s="82" t="str">
        <f>IFERROR(N43*M43,"")</f>
        <v/>
      </c>
      <c r="P43" s="81" t="str">
        <f>IFERROR(N43-O43,"")</f>
        <v/>
      </c>
      <c r="R43" s="404"/>
      <c r="S43" s="403" t="str">
        <f>IFERROR($R43*(1-$M43),"")</f>
        <v/>
      </c>
      <c r="T43" s="130" t="str">
        <f>IFERROR(R43-S43,"")</f>
        <v/>
      </c>
      <c r="U43" s="80"/>
      <c r="V43" s="404"/>
      <c r="W43" s="70"/>
      <c r="X43" s="404"/>
      <c r="Z43" s="407" t="str">
        <f>IFERROR($V43*(1-$M43),"")</f>
        <v/>
      </c>
      <c r="AA43" s="130" t="str">
        <f t="shared" ref="AA43:AA67" si="14">IFERROR(V43-Z43,"")</f>
        <v/>
      </c>
      <c r="AB43" s="407" t="str">
        <f t="shared" ref="AB43:AB67" si="15">IFERROR($X43*(1-$M43),"")</f>
        <v/>
      </c>
      <c r="AC43" s="130" t="str">
        <f t="shared" ref="AC43:AC67" si="16">IFERROR(X43-AB43,"")</f>
        <v/>
      </c>
      <c r="AD43" s="461"/>
    </row>
    <row r="44" spans="1:30" x14ac:dyDescent="0.2">
      <c r="A44" s="6"/>
      <c r="B44" s="500"/>
      <c r="C44" s="501"/>
      <c r="D44" s="501"/>
      <c r="E44" s="501"/>
      <c r="F44" s="501"/>
      <c r="G44" s="501"/>
      <c r="H44" s="501"/>
      <c r="I44" s="502"/>
      <c r="J44" s="139"/>
      <c r="K44" s="254"/>
      <c r="L44" s="429" t="s">
        <v>120</v>
      </c>
      <c r="M44" s="257" t="str">
        <f>IF(LEN($C$5)&lt;=1,
    "",
    IF(
        OR($C$5="Overige (zorg-)instellingen",$C$5="Onderneming"),
        IF(Basisgegevens!$C$5="Ja",
            IFERROR(
                INDEX(Hulpsheets!$AO$3:$AR$18,
                    MATCH($C$9,Hulpsheets!$AN$3:$AN$18,0),
                    MATCH($C$6,Hulpsheets!$AO$3:$AR$3,0)
                ),
                ""
            ),
            IFERROR(
                INDEX(Hulpsheets!$AH$3:$AK$18,
                    MATCH($C$9,Hulpsheets!$AG$3:$AG$18,0),
                    MATCH($C$6,Hulpsheets!$AH$3:$AK$3,0)
                ),
                ""
            )
        ),
        IF($L44="Niet-economische activiteit",
            100%,
            IF(Basisgegevens!$C$5="Ja",
                IFERROR(
                    INDEX(Hulpsheets!$AO$3:$AR$18,
                        MATCH($C$9,Hulpsheets!$AN$3:$AN$18,0),
                        MATCH($C$6,Hulpsheets!$AO$3:$AR$3,0)
                    ),
                    ""
                ),
                IFERROR(
                    INDEX(Hulpsheets!$AH$3:$AK$18,
                        MATCH($C$9,Hulpsheets!$AG$3:$AG$18,0),
                        MATCH($C$6,Hulpsheets!$AH$3:$AK$3,0)
                    ),
                    ""
                )
            )
        )
    )
)</f>
        <v/>
      </c>
      <c r="N44" s="397">
        <f t="shared" si="13"/>
        <v>0</v>
      </c>
      <c r="O44" s="77" t="str">
        <f t="shared" ref="O44:O67" si="17">IFERROR(N44*M44,"")</f>
        <v/>
      </c>
      <c r="P44" s="81" t="str">
        <f t="shared" ref="P44:P67" si="18">IFERROR(N44-O44,"")</f>
        <v/>
      </c>
      <c r="R44" s="404"/>
      <c r="S44" s="403" t="str">
        <f t="shared" ref="S44:S67" si="19">IFERROR($R44*(1-$M44),"")</f>
        <v/>
      </c>
      <c r="T44" s="130" t="str">
        <f t="shared" ref="T44:T67" si="20">IFERROR(R44-S44,"")</f>
        <v/>
      </c>
      <c r="U44" s="70"/>
      <c r="V44" s="404"/>
      <c r="W44" s="70"/>
      <c r="X44" s="404"/>
      <c r="Z44" s="407" t="str">
        <f t="shared" ref="Z44:Z66" si="21">IFERROR($V44*(1-$M44),"")</f>
        <v/>
      </c>
      <c r="AA44" s="130" t="str">
        <f t="shared" si="14"/>
        <v/>
      </c>
      <c r="AB44" s="407" t="str">
        <f t="shared" si="15"/>
        <v/>
      </c>
      <c r="AC44" s="130" t="str">
        <f t="shared" si="16"/>
        <v/>
      </c>
      <c r="AD44" s="461"/>
    </row>
    <row r="45" spans="1:30" x14ac:dyDescent="0.2">
      <c r="A45" s="6"/>
      <c r="B45" s="500"/>
      <c r="C45" s="501"/>
      <c r="D45" s="501"/>
      <c r="E45" s="501"/>
      <c r="F45" s="501"/>
      <c r="G45" s="501"/>
      <c r="H45" s="501"/>
      <c r="I45" s="502"/>
      <c r="J45" s="139"/>
      <c r="K45" s="254"/>
      <c r="L45" s="429" t="s">
        <v>120</v>
      </c>
      <c r="M45" s="257" t="str">
        <f>IF(LEN($C$5)&lt;=1,
    "",
    IF(
        OR($C$5="Overige (zorg-)instellingen",$C$5="Onderneming"),
        IF(Basisgegevens!$C$5="Ja",
            IFERROR(
                INDEX(Hulpsheets!$AO$3:$AR$18,
                    MATCH($C$9,Hulpsheets!$AN$3:$AN$18,0),
                    MATCH($C$6,Hulpsheets!$AO$3:$AR$3,0)
                ),
                ""
            ),
            IFERROR(
                INDEX(Hulpsheets!$AH$3:$AK$18,
                    MATCH($C$9,Hulpsheets!$AG$3:$AG$18,0),
                    MATCH($C$6,Hulpsheets!$AH$3:$AK$3,0)
                ),
                ""
            )
        ),
        IF($L45="Niet-economische activiteit",
            100%,
            IF(Basisgegevens!$C$5="Ja",
                IFERROR(
                    INDEX(Hulpsheets!$AO$3:$AR$18,
                        MATCH($C$9,Hulpsheets!$AN$3:$AN$18,0),
                        MATCH($C$6,Hulpsheets!$AO$3:$AR$3,0)
                    ),
                    ""
                ),
                IFERROR(
                    INDEX(Hulpsheets!$AH$3:$AK$18,
                        MATCH($C$9,Hulpsheets!$AG$3:$AG$18,0),
                        MATCH($C$6,Hulpsheets!$AH$3:$AK$3,0)
                    ),
                    ""
                )
            )
        )
    )
)</f>
        <v/>
      </c>
      <c r="N45" s="397">
        <f t="shared" si="13"/>
        <v>0</v>
      </c>
      <c r="O45" s="77" t="str">
        <f t="shared" si="17"/>
        <v/>
      </c>
      <c r="P45" s="81" t="str">
        <f t="shared" si="18"/>
        <v/>
      </c>
      <c r="R45" s="404"/>
      <c r="S45" s="403" t="str">
        <f t="shared" si="19"/>
        <v/>
      </c>
      <c r="T45" s="130" t="str">
        <f t="shared" si="20"/>
        <v/>
      </c>
      <c r="U45" s="70"/>
      <c r="V45" s="404"/>
      <c r="W45" s="70"/>
      <c r="X45" s="404"/>
      <c r="Z45" s="407" t="str">
        <f t="shared" si="21"/>
        <v/>
      </c>
      <c r="AA45" s="130" t="str">
        <f t="shared" si="14"/>
        <v/>
      </c>
      <c r="AB45" s="407" t="str">
        <f t="shared" si="15"/>
        <v/>
      </c>
      <c r="AC45" s="130" t="str">
        <f t="shared" si="16"/>
        <v/>
      </c>
      <c r="AD45" s="461"/>
    </row>
    <row r="46" spans="1:30" x14ac:dyDescent="0.2">
      <c r="A46" s="6"/>
      <c r="B46" s="500"/>
      <c r="C46" s="501"/>
      <c r="D46" s="501"/>
      <c r="E46" s="501"/>
      <c r="F46" s="501"/>
      <c r="G46" s="501"/>
      <c r="H46" s="501"/>
      <c r="I46" s="502"/>
      <c r="J46" s="139"/>
      <c r="K46" s="254"/>
      <c r="L46" s="429" t="s">
        <v>120</v>
      </c>
      <c r="M46" s="257" t="str">
        <f>IF(LEN($C$5)&lt;=1,
    "",
    IF(
        OR($C$5="Overige (zorg-)instellingen",$C$5="Onderneming"),
        IF(Basisgegevens!$C$5="Ja",
            IFERROR(
                INDEX(Hulpsheets!$AO$3:$AR$18,
                    MATCH($C$9,Hulpsheets!$AN$3:$AN$18,0),
                    MATCH($C$6,Hulpsheets!$AO$3:$AR$3,0)
                ),
                ""
            ),
            IFERROR(
                INDEX(Hulpsheets!$AH$3:$AK$18,
                    MATCH($C$9,Hulpsheets!$AG$3:$AG$18,0),
                    MATCH($C$6,Hulpsheets!$AH$3:$AK$3,0)
                ),
                ""
            )
        ),
        IF($L46="Niet-economische activiteit",
            100%,
            IF(Basisgegevens!$C$5="Ja",
                IFERROR(
                    INDEX(Hulpsheets!$AO$3:$AR$18,
                        MATCH($C$9,Hulpsheets!$AN$3:$AN$18,0),
                        MATCH($C$6,Hulpsheets!$AO$3:$AR$3,0)
                    ),
                    ""
                ),
                IFERROR(
                    INDEX(Hulpsheets!$AH$3:$AK$18,
                        MATCH($C$9,Hulpsheets!$AG$3:$AG$18,0),
                        MATCH($C$6,Hulpsheets!$AH$3:$AK$3,0)
                    ),
                    ""
                )
            )
        )
    )
)</f>
        <v/>
      </c>
      <c r="N46" s="397">
        <f t="shared" si="13"/>
        <v>0</v>
      </c>
      <c r="O46" s="77" t="str">
        <f t="shared" si="17"/>
        <v/>
      </c>
      <c r="P46" s="81" t="str">
        <f t="shared" si="18"/>
        <v/>
      </c>
      <c r="R46" s="404"/>
      <c r="S46" s="403" t="str">
        <f t="shared" si="19"/>
        <v/>
      </c>
      <c r="T46" s="130" t="str">
        <f t="shared" si="20"/>
        <v/>
      </c>
      <c r="U46" s="70"/>
      <c r="V46" s="404"/>
      <c r="W46" s="70"/>
      <c r="X46" s="404"/>
      <c r="Z46" s="407" t="str">
        <f t="shared" si="21"/>
        <v/>
      </c>
      <c r="AA46" s="130" t="str">
        <f t="shared" si="14"/>
        <v/>
      </c>
      <c r="AB46" s="407" t="str">
        <f t="shared" si="15"/>
        <v/>
      </c>
      <c r="AC46" s="130" t="str">
        <f t="shared" si="16"/>
        <v/>
      </c>
      <c r="AD46" s="461"/>
    </row>
    <row r="47" spans="1:30" x14ac:dyDescent="0.2">
      <c r="A47" s="6"/>
      <c r="B47" s="500"/>
      <c r="C47" s="501"/>
      <c r="D47" s="501"/>
      <c r="E47" s="501"/>
      <c r="F47" s="501"/>
      <c r="G47" s="501"/>
      <c r="H47" s="501"/>
      <c r="I47" s="502"/>
      <c r="J47" s="139"/>
      <c r="K47" s="254"/>
      <c r="L47" s="429" t="s">
        <v>120</v>
      </c>
      <c r="M47" s="257" t="str">
        <f>IF(LEN($C$5)&lt;=1,
    "",
    IF(
        OR($C$5="Overige (zorg-)instellingen",$C$5="Onderneming"),
        IF(Basisgegevens!$C$5="Ja",
            IFERROR(
                INDEX(Hulpsheets!$AO$3:$AR$18,
                    MATCH($C$9,Hulpsheets!$AN$3:$AN$18,0),
                    MATCH($C$6,Hulpsheets!$AO$3:$AR$3,0)
                ),
                ""
            ),
            IFERROR(
                INDEX(Hulpsheets!$AH$3:$AK$18,
                    MATCH($C$9,Hulpsheets!$AG$3:$AG$18,0),
                    MATCH($C$6,Hulpsheets!$AH$3:$AK$3,0)
                ),
                ""
            )
        ),
        IF($L47="Niet-economische activiteit",
            100%,
            IF(Basisgegevens!$C$5="Ja",
                IFERROR(
                    INDEX(Hulpsheets!$AO$3:$AR$18,
                        MATCH($C$9,Hulpsheets!$AN$3:$AN$18,0),
                        MATCH($C$6,Hulpsheets!$AO$3:$AR$3,0)
                    ),
                    ""
                ),
                IFERROR(
                    INDEX(Hulpsheets!$AH$3:$AK$18,
                        MATCH($C$9,Hulpsheets!$AG$3:$AG$18,0),
                        MATCH($C$6,Hulpsheets!$AH$3:$AK$3,0)
                    ),
                    ""
                )
            )
        )
    )
)</f>
        <v/>
      </c>
      <c r="N47" s="397">
        <f t="shared" si="13"/>
        <v>0</v>
      </c>
      <c r="O47" s="77" t="str">
        <f t="shared" si="17"/>
        <v/>
      </c>
      <c r="P47" s="81" t="str">
        <f t="shared" si="18"/>
        <v/>
      </c>
      <c r="R47" s="404"/>
      <c r="S47" s="403" t="str">
        <f t="shared" si="19"/>
        <v/>
      </c>
      <c r="T47" s="130" t="str">
        <f t="shared" si="20"/>
        <v/>
      </c>
      <c r="U47" s="70"/>
      <c r="V47" s="404"/>
      <c r="W47" s="70"/>
      <c r="X47" s="404"/>
      <c r="Z47" s="407" t="str">
        <f t="shared" si="21"/>
        <v/>
      </c>
      <c r="AA47" s="130" t="str">
        <f t="shared" si="14"/>
        <v/>
      </c>
      <c r="AB47" s="407" t="str">
        <f t="shared" si="15"/>
        <v/>
      </c>
      <c r="AC47" s="130" t="str">
        <f t="shared" si="16"/>
        <v/>
      </c>
      <c r="AD47" s="461"/>
    </row>
    <row r="48" spans="1:30" x14ac:dyDescent="0.2">
      <c r="A48" s="6"/>
      <c r="B48" s="500"/>
      <c r="C48" s="501"/>
      <c r="D48" s="501"/>
      <c r="E48" s="501"/>
      <c r="F48" s="501"/>
      <c r="G48" s="501"/>
      <c r="H48" s="501"/>
      <c r="I48" s="502"/>
      <c r="J48" s="139"/>
      <c r="K48" s="254"/>
      <c r="L48" s="429" t="s">
        <v>120</v>
      </c>
      <c r="M48" s="257" t="str">
        <f>IF(LEN($C$5)&lt;=1,
    "",
    IF(
        OR($C$5="Overige (zorg-)instellingen",$C$5="Onderneming"),
        IF(Basisgegevens!$C$5="Ja",
            IFERROR(
                INDEX(Hulpsheets!$AO$3:$AR$18,
                    MATCH($C$9,Hulpsheets!$AN$3:$AN$18,0),
                    MATCH($C$6,Hulpsheets!$AO$3:$AR$3,0)
                ),
                ""
            ),
            IFERROR(
                INDEX(Hulpsheets!$AH$3:$AK$18,
                    MATCH($C$9,Hulpsheets!$AG$3:$AG$18,0),
                    MATCH($C$6,Hulpsheets!$AH$3:$AK$3,0)
                ),
                ""
            )
        ),
        IF($L48="Niet-economische activiteit",
            100%,
            IF(Basisgegevens!$C$5="Ja",
                IFERROR(
                    INDEX(Hulpsheets!$AO$3:$AR$18,
                        MATCH($C$9,Hulpsheets!$AN$3:$AN$18,0),
                        MATCH($C$6,Hulpsheets!$AO$3:$AR$3,0)
                    ),
                    ""
                ),
                IFERROR(
                    INDEX(Hulpsheets!$AH$3:$AK$18,
                        MATCH($C$9,Hulpsheets!$AG$3:$AG$18,0),
                        MATCH($C$6,Hulpsheets!$AH$3:$AK$3,0)
                    ),
                    ""
                )
            )
        )
    )
)</f>
        <v/>
      </c>
      <c r="N48" s="397">
        <f t="shared" si="13"/>
        <v>0</v>
      </c>
      <c r="O48" s="77" t="str">
        <f t="shared" si="17"/>
        <v/>
      </c>
      <c r="P48" s="81" t="str">
        <f t="shared" si="18"/>
        <v/>
      </c>
      <c r="R48" s="404"/>
      <c r="S48" s="403" t="str">
        <f t="shared" si="19"/>
        <v/>
      </c>
      <c r="T48" s="130" t="str">
        <f t="shared" si="20"/>
        <v/>
      </c>
      <c r="U48" s="70"/>
      <c r="V48" s="404"/>
      <c r="W48" s="70"/>
      <c r="X48" s="404"/>
      <c r="Z48" s="407" t="str">
        <f t="shared" si="21"/>
        <v/>
      </c>
      <c r="AA48" s="130" t="str">
        <f t="shared" si="14"/>
        <v/>
      </c>
      <c r="AB48" s="407" t="str">
        <f t="shared" si="15"/>
        <v/>
      </c>
      <c r="AC48" s="130" t="str">
        <f t="shared" si="16"/>
        <v/>
      </c>
      <c r="AD48" s="461"/>
    </row>
    <row r="49" spans="1:30" x14ac:dyDescent="0.2">
      <c r="A49" s="6"/>
      <c r="B49" s="500"/>
      <c r="C49" s="501"/>
      <c r="D49" s="501"/>
      <c r="E49" s="501"/>
      <c r="F49" s="501"/>
      <c r="G49" s="501"/>
      <c r="H49" s="501"/>
      <c r="I49" s="502"/>
      <c r="J49" s="139"/>
      <c r="K49" s="254"/>
      <c r="L49" s="429" t="s">
        <v>120</v>
      </c>
      <c r="M49" s="257" t="str">
        <f>IF(LEN($C$5)&lt;=1,
    "",
    IF(
        OR($C$5="Overige (zorg-)instellingen",$C$5="Onderneming"),
        IF(Basisgegevens!$C$5="Ja",
            IFERROR(
                INDEX(Hulpsheets!$AO$3:$AR$18,
                    MATCH($C$9,Hulpsheets!$AN$3:$AN$18,0),
                    MATCH($C$6,Hulpsheets!$AO$3:$AR$3,0)
                ),
                ""
            ),
            IFERROR(
                INDEX(Hulpsheets!$AH$3:$AK$18,
                    MATCH($C$9,Hulpsheets!$AG$3:$AG$18,0),
                    MATCH($C$6,Hulpsheets!$AH$3:$AK$3,0)
                ),
                ""
            )
        ),
        IF($L49="Niet-economische activiteit",
            100%,
            IF(Basisgegevens!$C$5="Ja",
                IFERROR(
                    INDEX(Hulpsheets!$AO$3:$AR$18,
                        MATCH($C$9,Hulpsheets!$AN$3:$AN$18,0),
                        MATCH($C$6,Hulpsheets!$AO$3:$AR$3,0)
                    ),
                    ""
                ),
                IFERROR(
                    INDEX(Hulpsheets!$AH$3:$AK$18,
                        MATCH($C$9,Hulpsheets!$AG$3:$AG$18,0),
                        MATCH($C$6,Hulpsheets!$AH$3:$AK$3,0)
                    ),
                    ""
                )
            )
        )
    )
)</f>
        <v/>
      </c>
      <c r="N49" s="397">
        <f t="shared" si="13"/>
        <v>0</v>
      </c>
      <c r="O49" s="77" t="str">
        <f t="shared" si="17"/>
        <v/>
      </c>
      <c r="P49" s="81" t="str">
        <f t="shared" si="18"/>
        <v/>
      </c>
      <c r="R49" s="404"/>
      <c r="S49" s="403" t="str">
        <f t="shared" si="19"/>
        <v/>
      </c>
      <c r="T49" s="130" t="str">
        <f t="shared" si="20"/>
        <v/>
      </c>
      <c r="U49" s="70"/>
      <c r="V49" s="404"/>
      <c r="W49" s="70"/>
      <c r="X49" s="404"/>
      <c r="Z49" s="407" t="str">
        <f t="shared" si="21"/>
        <v/>
      </c>
      <c r="AA49" s="130" t="str">
        <f t="shared" si="14"/>
        <v/>
      </c>
      <c r="AB49" s="407" t="str">
        <f t="shared" si="15"/>
        <v/>
      </c>
      <c r="AC49" s="130" t="str">
        <f t="shared" si="16"/>
        <v/>
      </c>
      <c r="AD49" s="461"/>
    </row>
    <row r="50" spans="1:30" x14ac:dyDescent="0.2">
      <c r="A50" s="6"/>
      <c r="B50" s="500"/>
      <c r="C50" s="501"/>
      <c r="D50" s="501"/>
      <c r="E50" s="501"/>
      <c r="F50" s="501"/>
      <c r="G50" s="501"/>
      <c r="H50" s="501"/>
      <c r="I50" s="502"/>
      <c r="J50" s="139"/>
      <c r="K50" s="254"/>
      <c r="L50" s="429" t="s">
        <v>120</v>
      </c>
      <c r="M50" s="257" t="str">
        <f>IF(LEN($C$5)&lt;=1,
    "",
    IF(
        OR($C$5="Overige (zorg-)instellingen",$C$5="Onderneming"),
        IF(Basisgegevens!$C$5="Ja",
            IFERROR(
                INDEX(Hulpsheets!$AO$3:$AR$18,
                    MATCH($C$9,Hulpsheets!$AN$3:$AN$18,0),
                    MATCH($C$6,Hulpsheets!$AO$3:$AR$3,0)
                ),
                ""
            ),
            IFERROR(
                INDEX(Hulpsheets!$AH$3:$AK$18,
                    MATCH($C$9,Hulpsheets!$AG$3:$AG$18,0),
                    MATCH($C$6,Hulpsheets!$AH$3:$AK$3,0)
                ),
                ""
            )
        ),
        IF($L50="Niet-economische activiteit",
            100%,
            IF(Basisgegevens!$C$5="Ja",
                IFERROR(
                    INDEX(Hulpsheets!$AO$3:$AR$18,
                        MATCH($C$9,Hulpsheets!$AN$3:$AN$18,0),
                        MATCH($C$6,Hulpsheets!$AO$3:$AR$3,0)
                    ),
                    ""
                ),
                IFERROR(
                    INDEX(Hulpsheets!$AH$3:$AK$18,
                        MATCH($C$9,Hulpsheets!$AG$3:$AG$18,0),
                        MATCH($C$6,Hulpsheets!$AH$3:$AK$3,0)
                    ),
                    ""
                )
            )
        )
    )
)</f>
        <v/>
      </c>
      <c r="N50" s="397">
        <f t="shared" si="13"/>
        <v>0</v>
      </c>
      <c r="O50" s="77" t="str">
        <f t="shared" si="17"/>
        <v/>
      </c>
      <c r="P50" s="81" t="str">
        <f t="shared" si="18"/>
        <v/>
      </c>
      <c r="R50" s="404"/>
      <c r="S50" s="403" t="str">
        <f t="shared" si="19"/>
        <v/>
      </c>
      <c r="T50" s="130" t="str">
        <f t="shared" si="20"/>
        <v/>
      </c>
      <c r="U50" s="70"/>
      <c r="V50" s="404"/>
      <c r="W50" s="70"/>
      <c r="X50" s="404"/>
      <c r="Z50" s="407" t="str">
        <f t="shared" si="21"/>
        <v/>
      </c>
      <c r="AA50" s="130" t="str">
        <f t="shared" si="14"/>
        <v/>
      </c>
      <c r="AB50" s="407" t="str">
        <f t="shared" si="15"/>
        <v/>
      </c>
      <c r="AC50" s="130" t="str">
        <f t="shared" si="16"/>
        <v/>
      </c>
      <c r="AD50" s="461"/>
    </row>
    <row r="51" spans="1:30" x14ac:dyDescent="0.2">
      <c r="A51" s="6"/>
      <c r="B51" s="500"/>
      <c r="C51" s="501"/>
      <c r="D51" s="501"/>
      <c r="E51" s="501"/>
      <c r="F51" s="501"/>
      <c r="G51" s="501"/>
      <c r="H51" s="501"/>
      <c r="I51" s="502"/>
      <c r="J51" s="139"/>
      <c r="K51" s="254"/>
      <c r="L51" s="429" t="s">
        <v>120</v>
      </c>
      <c r="M51" s="257" t="str">
        <f>IF(LEN($C$5)&lt;=1,
    "",
    IF(
        OR($C$5="Overige (zorg-)instellingen",$C$5="Onderneming"),
        IF(Basisgegevens!$C$5="Ja",
            IFERROR(
                INDEX(Hulpsheets!$AO$3:$AR$18,
                    MATCH($C$9,Hulpsheets!$AN$3:$AN$18,0),
                    MATCH($C$6,Hulpsheets!$AO$3:$AR$3,0)
                ),
                ""
            ),
            IFERROR(
                INDEX(Hulpsheets!$AH$3:$AK$18,
                    MATCH($C$9,Hulpsheets!$AG$3:$AG$18,0),
                    MATCH($C$6,Hulpsheets!$AH$3:$AK$3,0)
                ),
                ""
            )
        ),
        IF($L51="Niet-economische activiteit",
            100%,
            IF(Basisgegevens!$C$5="Ja",
                IFERROR(
                    INDEX(Hulpsheets!$AO$3:$AR$18,
                        MATCH($C$9,Hulpsheets!$AN$3:$AN$18,0),
                        MATCH($C$6,Hulpsheets!$AO$3:$AR$3,0)
                    ),
                    ""
                ),
                IFERROR(
                    INDEX(Hulpsheets!$AH$3:$AK$18,
                        MATCH($C$9,Hulpsheets!$AG$3:$AG$18,0),
                        MATCH($C$6,Hulpsheets!$AH$3:$AK$3,0)
                    ),
                    ""
                )
            )
        )
    )
)</f>
        <v/>
      </c>
      <c r="N51" s="397">
        <f t="shared" si="13"/>
        <v>0</v>
      </c>
      <c r="O51" s="77" t="str">
        <f t="shared" si="17"/>
        <v/>
      </c>
      <c r="P51" s="81" t="str">
        <f t="shared" si="18"/>
        <v/>
      </c>
      <c r="R51" s="404"/>
      <c r="S51" s="403" t="str">
        <f t="shared" si="19"/>
        <v/>
      </c>
      <c r="T51" s="130" t="str">
        <f t="shared" si="20"/>
        <v/>
      </c>
      <c r="U51" s="70"/>
      <c r="V51" s="404"/>
      <c r="W51" s="70"/>
      <c r="X51" s="404"/>
      <c r="Z51" s="407" t="str">
        <f t="shared" si="21"/>
        <v/>
      </c>
      <c r="AA51" s="130" t="str">
        <f t="shared" si="14"/>
        <v/>
      </c>
      <c r="AB51" s="407" t="str">
        <f t="shared" si="15"/>
        <v/>
      </c>
      <c r="AC51" s="130" t="str">
        <f t="shared" si="16"/>
        <v/>
      </c>
      <c r="AD51" s="461"/>
    </row>
    <row r="52" spans="1:30" x14ac:dyDescent="0.2">
      <c r="A52" s="6"/>
      <c r="B52" s="500"/>
      <c r="C52" s="501"/>
      <c r="D52" s="501"/>
      <c r="E52" s="501"/>
      <c r="F52" s="501"/>
      <c r="G52" s="501"/>
      <c r="H52" s="501"/>
      <c r="I52" s="502"/>
      <c r="J52" s="139"/>
      <c r="K52" s="254"/>
      <c r="L52" s="429" t="s">
        <v>120</v>
      </c>
      <c r="M52" s="257" t="str">
        <f>IF(LEN($C$5)&lt;=1,
    "",
    IF(
        OR($C$5="Overige (zorg-)instellingen",$C$5="Onderneming"),
        IF(Basisgegevens!$C$5="Ja",
            IFERROR(
                INDEX(Hulpsheets!$AO$3:$AR$18,
                    MATCH($C$9,Hulpsheets!$AN$3:$AN$18,0),
                    MATCH($C$6,Hulpsheets!$AO$3:$AR$3,0)
                ),
                ""
            ),
            IFERROR(
                INDEX(Hulpsheets!$AH$3:$AK$18,
                    MATCH($C$9,Hulpsheets!$AG$3:$AG$18,0),
                    MATCH($C$6,Hulpsheets!$AH$3:$AK$3,0)
                ),
                ""
            )
        ),
        IF($L52="Niet-economische activiteit",
            100%,
            IF(Basisgegevens!$C$5="Ja",
                IFERROR(
                    INDEX(Hulpsheets!$AO$3:$AR$18,
                        MATCH($C$9,Hulpsheets!$AN$3:$AN$18,0),
                        MATCH($C$6,Hulpsheets!$AO$3:$AR$3,0)
                    ),
                    ""
                ),
                IFERROR(
                    INDEX(Hulpsheets!$AH$3:$AK$18,
                        MATCH($C$9,Hulpsheets!$AG$3:$AG$18,0),
                        MATCH($C$6,Hulpsheets!$AH$3:$AK$3,0)
                    ),
                    ""
                )
            )
        )
    )
)</f>
        <v/>
      </c>
      <c r="N52" s="397">
        <f t="shared" si="13"/>
        <v>0</v>
      </c>
      <c r="O52" s="77" t="str">
        <f t="shared" si="17"/>
        <v/>
      </c>
      <c r="P52" s="81" t="str">
        <f t="shared" si="18"/>
        <v/>
      </c>
      <c r="R52" s="404"/>
      <c r="S52" s="403" t="str">
        <f t="shared" si="19"/>
        <v/>
      </c>
      <c r="T52" s="130" t="str">
        <f t="shared" si="20"/>
        <v/>
      </c>
      <c r="U52" s="70"/>
      <c r="V52" s="404"/>
      <c r="W52" s="70"/>
      <c r="X52" s="404"/>
      <c r="Z52" s="407" t="str">
        <f t="shared" si="21"/>
        <v/>
      </c>
      <c r="AA52" s="130" t="str">
        <f t="shared" si="14"/>
        <v/>
      </c>
      <c r="AB52" s="407" t="str">
        <f t="shared" si="15"/>
        <v/>
      </c>
      <c r="AC52" s="130" t="str">
        <f t="shared" si="16"/>
        <v/>
      </c>
      <c r="AD52" s="461"/>
    </row>
    <row r="53" spans="1:30" x14ac:dyDescent="0.2">
      <c r="A53" s="6"/>
      <c r="B53" s="500"/>
      <c r="C53" s="501"/>
      <c r="D53" s="501"/>
      <c r="E53" s="501"/>
      <c r="F53" s="501"/>
      <c r="G53" s="501"/>
      <c r="H53" s="501"/>
      <c r="I53" s="502"/>
      <c r="J53" s="139"/>
      <c r="K53" s="254"/>
      <c r="L53" s="429" t="s">
        <v>120</v>
      </c>
      <c r="M53" s="257" t="str">
        <f>IF(LEN($C$5)&lt;=1,
    "",
    IF(
        OR($C$5="Overige (zorg-)instellingen",$C$5="Onderneming"),
        IF(Basisgegevens!$C$5="Ja",
            IFERROR(
                INDEX(Hulpsheets!$AO$3:$AR$18,
                    MATCH($C$9,Hulpsheets!$AN$3:$AN$18,0),
                    MATCH($C$6,Hulpsheets!$AO$3:$AR$3,0)
                ),
                ""
            ),
            IFERROR(
                INDEX(Hulpsheets!$AH$3:$AK$18,
                    MATCH($C$9,Hulpsheets!$AG$3:$AG$18,0),
                    MATCH($C$6,Hulpsheets!$AH$3:$AK$3,0)
                ),
                ""
            )
        ),
        IF($L53="Niet-economische activiteit",
            100%,
            IF(Basisgegevens!$C$5="Ja",
                IFERROR(
                    INDEX(Hulpsheets!$AO$3:$AR$18,
                        MATCH($C$9,Hulpsheets!$AN$3:$AN$18,0),
                        MATCH($C$6,Hulpsheets!$AO$3:$AR$3,0)
                    ),
                    ""
                ),
                IFERROR(
                    INDEX(Hulpsheets!$AH$3:$AK$18,
                        MATCH($C$9,Hulpsheets!$AG$3:$AG$18,0),
                        MATCH($C$6,Hulpsheets!$AH$3:$AK$3,0)
                    ),
                    ""
                )
            )
        )
    )
)</f>
        <v/>
      </c>
      <c r="N53" s="397">
        <f t="shared" si="13"/>
        <v>0</v>
      </c>
      <c r="O53" s="77" t="str">
        <f t="shared" si="17"/>
        <v/>
      </c>
      <c r="P53" s="81" t="str">
        <f t="shared" si="18"/>
        <v/>
      </c>
      <c r="R53" s="404"/>
      <c r="S53" s="403" t="str">
        <f t="shared" si="19"/>
        <v/>
      </c>
      <c r="T53" s="130" t="str">
        <f t="shared" si="20"/>
        <v/>
      </c>
      <c r="U53" s="70"/>
      <c r="V53" s="404"/>
      <c r="W53" s="70"/>
      <c r="X53" s="404"/>
      <c r="Z53" s="407" t="str">
        <f t="shared" si="21"/>
        <v/>
      </c>
      <c r="AA53" s="130" t="str">
        <f t="shared" si="14"/>
        <v/>
      </c>
      <c r="AB53" s="407" t="str">
        <f t="shared" si="15"/>
        <v/>
      </c>
      <c r="AC53" s="130" t="str">
        <f t="shared" si="16"/>
        <v/>
      </c>
      <c r="AD53" s="461"/>
    </row>
    <row r="54" spans="1:30" x14ac:dyDescent="0.2">
      <c r="A54" s="6"/>
      <c r="B54" s="500"/>
      <c r="C54" s="501"/>
      <c r="D54" s="501"/>
      <c r="E54" s="501"/>
      <c r="F54" s="501"/>
      <c r="G54" s="501"/>
      <c r="H54" s="501"/>
      <c r="I54" s="502"/>
      <c r="J54" s="139"/>
      <c r="K54" s="254"/>
      <c r="L54" s="429" t="s">
        <v>120</v>
      </c>
      <c r="M54" s="257" t="str">
        <f>IF(LEN($C$5)&lt;=1,
    "",
    IF(
        OR($C$5="Overige (zorg-)instellingen",$C$5="Onderneming"),
        IF(Basisgegevens!$C$5="Ja",
            IFERROR(
                INDEX(Hulpsheets!$AO$3:$AR$18,
                    MATCH($C$9,Hulpsheets!$AN$3:$AN$18,0),
                    MATCH($C$6,Hulpsheets!$AO$3:$AR$3,0)
                ),
                ""
            ),
            IFERROR(
                INDEX(Hulpsheets!$AH$3:$AK$18,
                    MATCH($C$9,Hulpsheets!$AG$3:$AG$18,0),
                    MATCH($C$6,Hulpsheets!$AH$3:$AK$3,0)
                ),
                ""
            )
        ),
        IF($L54="Niet-economische activiteit",
            100%,
            IF(Basisgegevens!$C$5="Ja",
                IFERROR(
                    INDEX(Hulpsheets!$AO$3:$AR$18,
                        MATCH($C$9,Hulpsheets!$AN$3:$AN$18,0),
                        MATCH($C$6,Hulpsheets!$AO$3:$AR$3,0)
                    ),
                    ""
                ),
                IFERROR(
                    INDEX(Hulpsheets!$AH$3:$AK$18,
                        MATCH($C$9,Hulpsheets!$AG$3:$AG$18,0),
                        MATCH($C$6,Hulpsheets!$AH$3:$AK$3,0)
                    ),
                    ""
                )
            )
        )
    )
)</f>
        <v/>
      </c>
      <c r="N54" s="397">
        <f t="shared" si="13"/>
        <v>0</v>
      </c>
      <c r="O54" s="77" t="str">
        <f t="shared" si="17"/>
        <v/>
      </c>
      <c r="P54" s="81" t="str">
        <f t="shared" si="18"/>
        <v/>
      </c>
      <c r="R54" s="404"/>
      <c r="S54" s="403" t="str">
        <f t="shared" si="19"/>
        <v/>
      </c>
      <c r="T54" s="130" t="str">
        <f t="shared" si="20"/>
        <v/>
      </c>
      <c r="U54" s="70"/>
      <c r="V54" s="404"/>
      <c r="W54" s="70"/>
      <c r="X54" s="404"/>
      <c r="Z54" s="407" t="str">
        <f t="shared" si="21"/>
        <v/>
      </c>
      <c r="AA54" s="130" t="str">
        <f t="shared" si="14"/>
        <v/>
      </c>
      <c r="AB54" s="407" t="str">
        <f t="shared" si="15"/>
        <v/>
      </c>
      <c r="AC54" s="130" t="str">
        <f t="shared" si="16"/>
        <v/>
      </c>
      <c r="AD54" s="461"/>
    </row>
    <row r="55" spans="1:30" x14ac:dyDescent="0.2">
      <c r="A55" s="6"/>
      <c r="B55" s="500"/>
      <c r="C55" s="501"/>
      <c r="D55" s="501"/>
      <c r="E55" s="501"/>
      <c r="F55" s="501"/>
      <c r="G55" s="501"/>
      <c r="H55" s="501"/>
      <c r="I55" s="502"/>
      <c r="J55" s="139"/>
      <c r="K55" s="254"/>
      <c r="L55" s="429" t="s">
        <v>120</v>
      </c>
      <c r="M55" s="257" t="str">
        <f>IF(LEN($C$5)&lt;=1,
    "",
    IF(
        OR($C$5="Overige (zorg-)instellingen",$C$5="Onderneming"),
        IF(Basisgegevens!$C$5="Ja",
            IFERROR(
                INDEX(Hulpsheets!$AO$3:$AR$18,
                    MATCH($C$9,Hulpsheets!$AN$3:$AN$18,0),
                    MATCH($C$6,Hulpsheets!$AO$3:$AR$3,0)
                ),
                ""
            ),
            IFERROR(
                INDEX(Hulpsheets!$AH$3:$AK$18,
                    MATCH($C$9,Hulpsheets!$AG$3:$AG$18,0),
                    MATCH($C$6,Hulpsheets!$AH$3:$AK$3,0)
                ),
                ""
            )
        ),
        IF($L55="Niet-economische activiteit",
            100%,
            IF(Basisgegevens!$C$5="Ja",
                IFERROR(
                    INDEX(Hulpsheets!$AO$3:$AR$18,
                        MATCH($C$9,Hulpsheets!$AN$3:$AN$18,0),
                        MATCH($C$6,Hulpsheets!$AO$3:$AR$3,0)
                    ),
                    ""
                ),
                IFERROR(
                    INDEX(Hulpsheets!$AH$3:$AK$18,
                        MATCH($C$9,Hulpsheets!$AG$3:$AG$18,0),
                        MATCH($C$6,Hulpsheets!$AH$3:$AK$3,0)
                    ),
                    ""
                )
            )
        )
    )
)</f>
        <v/>
      </c>
      <c r="N55" s="397">
        <f t="shared" si="13"/>
        <v>0</v>
      </c>
      <c r="O55" s="77" t="str">
        <f t="shared" si="17"/>
        <v/>
      </c>
      <c r="P55" s="81" t="str">
        <f t="shared" si="18"/>
        <v/>
      </c>
      <c r="R55" s="404"/>
      <c r="S55" s="403" t="str">
        <f t="shared" si="19"/>
        <v/>
      </c>
      <c r="T55" s="130" t="str">
        <f t="shared" si="20"/>
        <v/>
      </c>
      <c r="U55" s="70"/>
      <c r="V55" s="404"/>
      <c r="W55" s="70"/>
      <c r="X55" s="404"/>
      <c r="Z55" s="407" t="str">
        <f t="shared" si="21"/>
        <v/>
      </c>
      <c r="AA55" s="130" t="str">
        <f t="shared" si="14"/>
        <v/>
      </c>
      <c r="AB55" s="407" t="str">
        <f t="shared" si="15"/>
        <v/>
      </c>
      <c r="AC55" s="130" t="str">
        <f t="shared" si="16"/>
        <v/>
      </c>
      <c r="AD55" s="461"/>
    </row>
    <row r="56" spans="1:30" x14ac:dyDescent="0.2">
      <c r="A56" s="6"/>
      <c r="B56" s="500"/>
      <c r="C56" s="501"/>
      <c r="D56" s="501"/>
      <c r="E56" s="501"/>
      <c r="F56" s="501"/>
      <c r="G56" s="501"/>
      <c r="H56" s="501"/>
      <c r="I56" s="502"/>
      <c r="J56" s="139"/>
      <c r="K56" s="254"/>
      <c r="L56" s="429" t="s">
        <v>120</v>
      </c>
      <c r="M56" s="257" t="str">
        <f>IF(LEN($C$5)&lt;=1,
    "",
    IF(
        OR($C$5="Overige (zorg-)instellingen",$C$5="Onderneming"),
        IF(Basisgegevens!$C$5="Ja",
            IFERROR(
                INDEX(Hulpsheets!$AO$3:$AR$18,
                    MATCH($C$9,Hulpsheets!$AN$3:$AN$18,0),
                    MATCH($C$6,Hulpsheets!$AO$3:$AR$3,0)
                ),
                ""
            ),
            IFERROR(
                INDEX(Hulpsheets!$AH$3:$AK$18,
                    MATCH($C$9,Hulpsheets!$AG$3:$AG$18,0),
                    MATCH($C$6,Hulpsheets!$AH$3:$AK$3,0)
                ),
                ""
            )
        ),
        IF($L56="Niet-economische activiteit",
            100%,
            IF(Basisgegevens!$C$5="Ja",
                IFERROR(
                    INDEX(Hulpsheets!$AO$3:$AR$18,
                        MATCH($C$9,Hulpsheets!$AN$3:$AN$18,0),
                        MATCH($C$6,Hulpsheets!$AO$3:$AR$3,0)
                    ),
                    ""
                ),
                IFERROR(
                    INDEX(Hulpsheets!$AH$3:$AK$18,
                        MATCH($C$9,Hulpsheets!$AG$3:$AG$18,0),
                        MATCH($C$6,Hulpsheets!$AH$3:$AK$3,0)
                    ),
                    ""
                )
            )
        )
    )
)</f>
        <v/>
      </c>
      <c r="N56" s="397">
        <f t="shared" si="13"/>
        <v>0</v>
      </c>
      <c r="O56" s="77" t="str">
        <f t="shared" si="17"/>
        <v/>
      </c>
      <c r="P56" s="81" t="str">
        <f t="shared" si="18"/>
        <v/>
      </c>
      <c r="R56" s="404"/>
      <c r="S56" s="403" t="str">
        <f t="shared" si="19"/>
        <v/>
      </c>
      <c r="T56" s="130" t="str">
        <f t="shared" si="20"/>
        <v/>
      </c>
      <c r="U56" s="70"/>
      <c r="V56" s="404"/>
      <c r="W56" s="70"/>
      <c r="X56" s="404"/>
      <c r="Z56" s="407" t="str">
        <f t="shared" si="21"/>
        <v/>
      </c>
      <c r="AA56" s="130" t="str">
        <f t="shared" si="14"/>
        <v/>
      </c>
      <c r="AB56" s="407" t="str">
        <f t="shared" si="15"/>
        <v/>
      </c>
      <c r="AC56" s="130" t="str">
        <f t="shared" si="16"/>
        <v/>
      </c>
      <c r="AD56" s="461"/>
    </row>
    <row r="57" spans="1:30" ht="13.5" thickBot="1" x14ac:dyDescent="0.25">
      <c r="A57" s="6"/>
      <c r="B57" s="500"/>
      <c r="C57" s="501"/>
      <c r="D57" s="501"/>
      <c r="E57" s="501"/>
      <c r="F57" s="501"/>
      <c r="G57" s="501"/>
      <c r="H57" s="501"/>
      <c r="I57" s="502"/>
      <c r="J57" s="139"/>
      <c r="K57" s="254"/>
      <c r="L57" s="429" t="s">
        <v>120</v>
      </c>
      <c r="M57" s="257" t="str">
        <f>IF(LEN($C$5)&lt;=1,
    "",
    IF(
        OR($C$5="Overige (zorg-)instellingen",$C$5="Onderneming"),
        IF(Basisgegevens!$C$5="Ja",
            IFERROR(
                INDEX(Hulpsheets!$AO$3:$AR$18,
                    MATCH($C$9,Hulpsheets!$AN$3:$AN$18,0),
                    MATCH($C$6,Hulpsheets!$AO$3:$AR$3,0)
                ),
                ""
            ),
            IFERROR(
                INDEX(Hulpsheets!$AH$3:$AK$18,
                    MATCH($C$9,Hulpsheets!$AG$3:$AG$18,0),
                    MATCH($C$6,Hulpsheets!$AH$3:$AK$3,0)
                ),
                ""
            )
        ),
        IF($L57="Niet-economische activiteit",
            100%,
            IF(Basisgegevens!$C$5="Ja",
                IFERROR(
                    INDEX(Hulpsheets!$AO$3:$AR$18,
                        MATCH($C$9,Hulpsheets!$AN$3:$AN$18,0),
                        MATCH($C$6,Hulpsheets!$AO$3:$AR$3,0)
                    ),
                    ""
                ),
                IFERROR(
                    INDEX(Hulpsheets!$AH$3:$AK$18,
                        MATCH($C$9,Hulpsheets!$AG$3:$AG$18,0),
                        MATCH($C$6,Hulpsheets!$AH$3:$AK$3,0)
                    ),
                    ""
                )
            )
        )
    )
)</f>
        <v/>
      </c>
      <c r="N57" s="397">
        <f t="shared" si="13"/>
        <v>0</v>
      </c>
      <c r="O57" s="77" t="str">
        <f t="shared" si="17"/>
        <v/>
      </c>
      <c r="P57" s="81" t="str">
        <f t="shared" si="18"/>
        <v/>
      </c>
      <c r="R57" s="404"/>
      <c r="S57" s="403" t="str">
        <f t="shared" si="19"/>
        <v/>
      </c>
      <c r="T57" s="130" t="str">
        <f t="shared" si="20"/>
        <v/>
      </c>
      <c r="U57" s="70"/>
      <c r="V57" s="404"/>
      <c r="W57" s="70"/>
      <c r="X57" s="404"/>
      <c r="Z57" s="407" t="str">
        <f t="shared" si="21"/>
        <v/>
      </c>
      <c r="AA57" s="130" t="str">
        <f t="shared" si="14"/>
        <v/>
      </c>
      <c r="AB57" s="407" t="str">
        <f t="shared" si="15"/>
        <v/>
      </c>
      <c r="AC57" s="130" t="str">
        <f t="shared" si="16"/>
        <v/>
      </c>
      <c r="AD57" s="461"/>
    </row>
    <row r="58" spans="1:30" ht="13.5" hidden="1" outlineLevel="1" thickBot="1" x14ac:dyDescent="0.25">
      <c r="A58" s="6"/>
      <c r="B58" s="500"/>
      <c r="C58" s="501"/>
      <c r="D58" s="501"/>
      <c r="E58" s="501"/>
      <c r="F58" s="501"/>
      <c r="G58" s="501"/>
      <c r="H58" s="501"/>
      <c r="I58" s="502"/>
      <c r="J58" s="139"/>
      <c r="K58" s="254"/>
      <c r="L58" s="429" t="s">
        <v>120</v>
      </c>
      <c r="M58" s="257" t="str">
        <f>IF(LEN($C$5)&lt;=1,
    "",
    IF(
        OR($C$5="Overige (zorg-)instellingen",$C$5="Onderneming"),
        IF(Basisgegevens!$C$5="Ja",
            IFERROR(
                INDEX(Hulpsheets!$AO$3:$AR$18,
                    MATCH($C$9,Hulpsheets!$AN$3:$AN$18,0),
                    MATCH($C$6,Hulpsheets!$AO$3:$AR$3,0)
                ),
                ""
            ),
            IFERROR(
                INDEX(Hulpsheets!$AH$3:$AK$18,
                    MATCH($C$9,Hulpsheets!$AG$3:$AG$18,0),
                    MATCH($C$6,Hulpsheets!$AH$3:$AK$3,0)
                ),
                ""
            )
        ),
        IF($L58="Niet-economische activiteit",
            100%,
            IF(Basisgegevens!$C$5="Ja",
                IFERROR(
                    INDEX(Hulpsheets!$AO$3:$AR$18,
                        MATCH($C$9,Hulpsheets!$AN$3:$AN$18,0),
                        MATCH($C$6,Hulpsheets!$AO$3:$AR$3,0)
                    ),
                    ""
                ),
                IFERROR(
                    INDEX(Hulpsheets!$AH$3:$AK$18,
                        MATCH($C$9,Hulpsheets!$AG$3:$AG$18,0),
                        MATCH($C$6,Hulpsheets!$AH$3:$AK$3,0)
                    ),
                    ""
                )
            )
        )
    )
)</f>
        <v/>
      </c>
      <c r="N58" s="397">
        <f t="shared" si="13"/>
        <v>0</v>
      </c>
      <c r="O58" s="77" t="str">
        <f t="shared" si="17"/>
        <v/>
      </c>
      <c r="P58" s="81" t="str">
        <f t="shared" si="18"/>
        <v/>
      </c>
      <c r="R58" s="404"/>
      <c r="S58" s="403" t="str">
        <f t="shared" si="19"/>
        <v/>
      </c>
      <c r="T58" s="130" t="str">
        <f t="shared" si="20"/>
        <v/>
      </c>
      <c r="U58" s="70"/>
      <c r="V58" s="404"/>
      <c r="W58" s="70"/>
      <c r="X58" s="404"/>
      <c r="Z58" s="407" t="str">
        <f t="shared" si="21"/>
        <v/>
      </c>
      <c r="AA58" s="130" t="str">
        <f t="shared" si="14"/>
        <v/>
      </c>
      <c r="AB58" s="407" t="str">
        <f t="shared" si="15"/>
        <v/>
      </c>
      <c r="AC58" s="130" t="str">
        <f t="shared" si="16"/>
        <v/>
      </c>
      <c r="AD58" s="461"/>
    </row>
    <row r="59" spans="1:30" ht="13.5" hidden="1" outlineLevel="1" thickBot="1" x14ac:dyDescent="0.25">
      <c r="A59" s="6"/>
      <c r="B59" s="500"/>
      <c r="C59" s="501"/>
      <c r="D59" s="501"/>
      <c r="E59" s="501"/>
      <c r="F59" s="501"/>
      <c r="G59" s="501"/>
      <c r="H59" s="501"/>
      <c r="I59" s="502"/>
      <c r="J59" s="139"/>
      <c r="K59" s="254"/>
      <c r="L59" s="429" t="s">
        <v>120</v>
      </c>
      <c r="M59" s="257" t="str">
        <f>IF(LEN($C$5)&lt;=1,
    "",
    IF(
        OR($C$5="Overige (zorg-)instellingen",$C$5="Onderneming"),
        IF(Basisgegevens!$C$5="Ja",
            IFERROR(
                INDEX(Hulpsheets!$AO$3:$AR$18,
                    MATCH($C$9,Hulpsheets!$AN$3:$AN$18,0),
                    MATCH($C$6,Hulpsheets!$AO$3:$AR$3,0)
                ),
                ""
            ),
            IFERROR(
                INDEX(Hulpsheets!$AH$3:$AK$18,
                    MATCH($C$9,Hulpsheets!$AG$3:$AG$18,0),
                    MATCH($C$6,Hulpsheets!$AH$3:$AK$3,0)
                ),
                ""
            )
        ),
        IF($L59="Niet-economische activiteit",
            100%,
            IF(Basisgegevens!$C$5="Ja",
                IFERROR(
                    INDEX(Hulpsheets!$AO$3:$AR$18,
                        MATCH($C$9,Hulpsheets!$AN$3:$AN$18,0),
                        MATCH($C$6,Hulpsheets!$AO$3:$AR$3,0)
                    ),
                    ""
                ),
                IFERROR(
                    INDEX(Hulpsheets!$AH$3:$AK$18,
                        MATCH($C$9,Hulpsheets!$AG$3:$AG$18,0),
                        MATCH($C$6,Hulpsheets!$AH$3:$AK$3,0)
                    ),
                    ""
                )
            )
        )
    )
)</f>
        <v/>
      </c>
      <c r="N59" s="397">
        <f t="shared" si="13"/>
        <v>0</v>
      </c>
      <c r="O59" s="77" t="str">
        <f t="shared" si="17"/>
        <v/>
      </c>
      <c r="P59" s="81" t="str">
        <f t="shared" si="18"/>
        <v/>
      </c>
      <c r="R59" s="404"/>
      <c r="S59" s="403" t="str">
        <f t="shared" si="19"/>
        <v/>
      </c>
      <c r="T59" s="130" t="str">
        <f t="shared" si="20"/>
        <v/>
      </c>
      <c r="U59" s="70"/>
      <c r="V59" s="404"/>
      <c r="W59" s="70"/>
      <c r="X59" s="404"/>
      <c r="Z59" s="407" t="str">
        <f t="shared" si="21"/>
        <v/>
      </c>
      <c r="AA59" s="130" t="str">
        <f t="shared" si="14"/>
        <v/>
      </c>
      <c r="AB59" s="407" t="str">
        <f t="shared" si="15"/>
        <v/>
      </c>
      <c r="AC59" s="130" t="str">
        <f t="shared" si="16"/>
        <v/>
      </c>
      <c r="AD59" s="461"/>
    </row>
    <row r="60" spans="1:30" ht="13.5" hidden="1" outlineLevel="1" thickBot="1" x14ac:dyDescent="0.25">
      <c r="A60" s="6"/>
      <c r="B60" s="500"/>
      <c r="C60" s="501"/>
      <c r="D60" s="501"/>
      <c r="E60" s="501"/>
      <c r="F60" s="501"/>
      <c r="G60" s="501"/>
      <c r="H60" s="501"/>
      <c r="I60" s="502"/>
      <c r="J60" s="139"/>
      <c r="K60" s="254"/>
      <c r="L60" s="429" t="s">
        <v>120</v>
      </c>
      <c r="M60" s="257" t="str">
        <f>IF(LEN($C$5)&lt;=1,
    "",
    IF(
        OR($C$5="Overige (zorg-)instellingen",$C$5="Onderneming"),
        IF(Basisgegevens!$C$5="Ja",
            IFERROR(
                INDEX(Hulpsheets!$AO$3:$AR$18,
                    MATCH($C$9,Hulpsheets!$AN$3:$AN$18,0),
                    MATCH($C$6,Hulpsheets!$AO$3:$AR$3,0)
                ),
                ""
            ),
            IFERROR(
                INDEX(Hulpsheets!$AH$3:$AK$18,
                    MATCH($C$9,Hulpsheets!$AG$3:$AG$18,0),
                    MATCH($C$6,Hulpsheets!$AH$3:$AK$3,0)
                ),
                ""
            )
        ),
        IF($L60="Niet-economische activiteit",
            100%,
            IF(Basisgegevens!$C$5="Ja",
                IFERROR(
                    INDEX(Hulpsheets!$AO$3:$AR$18,
                        MATCH($C$9,Hulpsheets!$AN$3:$AN$18,0),
                        MATCH($C$6,Hulpsheets!$AO$3:$AR$3,0)
                    ),
                    ""
                ),
                IFERROR(
                    INDEX(Hulpsheets!$AH$3:$AK$18,
                        MATCH($C$9,Hulpsheets!$AG$3:$AG$18,0),
                        MATCH($C$6,Hulpsheets!$AH$3:$AK$3,0)
                    ),
                    ""
                )
            )
        )
    )
)</f>
        <v/>
      </c>
      <c r="N60" s="397">
        <f t="shared" si="13"/>
        <v>0</v>
      </c>
      <c r="O60" s="77" t="str">
        <f t="shared" si="17"/>
        <v/>
      </c>
      <c r="P60" s="81" t="str">
        <f t="shared" si="18"/>
        <v/>
      </c>
      <c r="R60" s="404"/>
      <c r="S60" s="403" t="str">
        <f t="shared" si="19"/>
        <v/>
      </c>
      <c r="T60" s="130" t="str">
        <f t="shared" si="20"/>
        <v/>
      </c>
      <c r="U60" s="70"/>
      <c r="V60" s="404"/>
      <c r="W60" s="70"/>
      <c r="X60" s="404"/>
      <c r="Z60" s="407" t="str">
        <f t="shared" si="21"/>
        <v/>
      </c>
      <c r="AA60" s="130" t="str">
        <f t="shared" si="14"/>
        <v/>
      </c>
      <c r="AB60" s="407" t="str">
        <f t="shared" si="15"/>
        <v/>
      </c>
      <c r="AC60" s="130" t="str">
        <f t="shared" si="16"/>
        <v/>
      </c>
      <c r="AD60" s="461"/>
    </row>
    <row r="61" spans="1:30" ht="13.5" hidden="1" outlineLevel="1" thickBot="1" x14ac:dyDescent="0.25">
      <c r="A61" s="6"/>
      <c r="B61" s="500"/>
      <c r="C61" s="501"/>
      <c r="D61" s="501"/>
      <c r="E61" s="501"/>
      <c r="F61" s="501"/>
      <c r="G61" s="501"/>
      <c r="H61" s="501"/>
      <c r="I61" s="502"/>
      <c r="J61" s="139"/>
      <c r="K61" s="254"/>
      <c r="L61" s="429" t="s">
        <v>120</v>
      </c>
      <c r="M61" s="257" t="str">
        <f>IF(LEN($C$5)&lt;=1,
    "",
    IF(
        OR($C$5="Overige (zorg-)instellingen",$C$5="Onderneming"),
        IF(Basisgegevens!$C$5="Ja",
            IFERROR(
                INDEX(Hulpsheets!$AO$3:$AR$18,
                    MATCH($C$9,Hulpsheets!$AN$3:$AN$18,0),
                    MATCH($C$6,Hulpsheets!$AO$3:$AR$3,0)
                ),
                ""
            ),
            IFERROR(
                INDEX(Hulpsheets!$AH$3:$AK$18,
                    MATCH($C$9,Hulpsheets!$AG$3:$AG$18,0),
                    MATCH($C$6,Hulpsheets!$AH$3:$AK$3,0)
                ),
                ""
            )
        ),
        IF($L61="Niet-economische activiteit",
            100%,
            IF(Basisgegevens!$C$5="Ja",
                IFERROR(
                    INDEX(Hulpsheets!$AO$3:$AR$18,
                        MATCH($C$9,Hulpsheets!$AN$3:$AN$18,0),
                        MATCH($C$6,Hulpsheets!$AO$3:$AR$3,0)
                    ),
                    ""
                ),
                IFERROR(
                    INDEX(Hulpsheets!$AH$3:$AK$18,
                        MATCH($C$9,Hulpsheets!$AG$3:$AG$18,0),
                        MATCH($C$6,Hulpsheets!$AH$3:$AK$3,0)
                    ),
                    ""
                )
            )
        )
    )
)</f>
        <v/>
      </c>
      <c r="N61" s="397">
        <f t="shared" si="13"/>
        <v>0</v>
      </c>
      <c r="O61" s="77" t="str">
        <f t="shared" si="17"/>
        <v/>
      </c>
      <c r="P61" s="81" t="str">
        <f t="shared" si="18"/>
        <v/>
      </c>
      <c r="R61" s="404"/>
      <c r="S61" s="403" t="str">
        <f t="shared" si="19"/>
        <v/>
      </c>
      <c r="T61" s="130" t="str">
        <f t="shared" si="20"/>
        <v/>
      </c>
      <c r="U61" s="70"/>
      <c r="V61" s="404"/>
      <c r="W61" s="70"/>
      <c r="X61" s="404"/>
      <c r="Z61" s="407" t="str">
        <f t="shared" si="21"/>
        <v/>
      </c>
      <c r="AA61" s="130" t="str">
        <f t="shared" si="14"/>
        <v/>
      </c>
      <c r="AB61" s="407" t="str">
        <f t="shared" si="15"/>
        <v/>
      </c>
      <c r="AC61" s="130" t="str">
        <f t="shared" si="16"/>
        <v/>
      </c>
      <c r="AD61" s="461"/>
    </row>
    <row r="62" spans="1:30" ht="13.5" hidden="1" outlineLevel="1" thickBot="1" x14ac:dyDescent="0.25">
      <c r="A62" s="6"/>
      <c r="B62" s="500"/>
      <c r="C62" s="501"/>
      <c r="D62" s="501"/>
      <c r="E62" s="501"/>
      <c r="F62" s="501"/>
      <c r="G62" s="501"/>
      <c r="H62" s="501"/>
      <c r="I62" s="502"/>
      <c r="J62" s="139"/>
      <c r="K62" s="254"/>
      <c r="L62" s="429" t="s">
        <v>120</v>
      </c>
      <c r="M62" s="257" t="str">
        <f>IF(LEN($C$5)&lt;=1,
    "",
    IF(
        OR($C$5="Overige (zorg-)instellingen",$C$5="Onderneming"),
        IF(Basisgegevens!$C$5="Ja",
            IFERROR(
                INDEX(Hulpsheets!$AO$3:$AR$18,
                    MATCH($C$9,Hulpsheets!$AN$3:$AN$18,0),
                    MATCH($C$6,Hulpsheets!$AO$3:$AR$3,0)
                ),
                ""
            ),
            IFERROR(
                INDEX(Hulpsheets!$AH$3:$AK$18,
                    MATCH($C$9,Hulpsheets!$AG$3:$AG$18,0),
                    MATCH($C$6,Hulpsheets!$AH$3:$AK$3,0)
                ),
                ""
            )
        ),
        IF($L62="Niet-economische activiteit",
            100%,
            IF(Basisgegevens!$C$5="Ja",
                IFERROR(
                    INDEX(Hulpsheets!$AO$3:$AR$18,
                        MATCH($C$9,Hulpsheets!$AN$3:$AN$18,0),
                        MATCH($C$6,Hulpsheets!$AO$3:$AR$3,0)
                    ),
                    ""
                ),
                IFERROR(
                    INDEX(Hulpsheets!$AH$3:$AK$18,
                        MATCH($C$9,Hulpsheets!$AG$3:$AG$18,0),
                        MATCH($C$6,Hulpsheets!$AH$3:$AK$3,0)
                    ),
                    ""
                )
            )
        )
    )
)</f>
        <v/>
      </c>
      <c r="N62" s="397">
        <f t="shared" si="13"/>
        <v>0</v>
      </c>
      <c r="O62" s="77" t="str">
        <f t="shared" si="17"/>
        <v/>
      </c>
      <c r="P62" s="81" t="str">
        <f t="shared" si="18"/>
        <v/>
      </c>
      <c r="R62" s="404"/>
      <c r="S62" s="403" t="str">
        <f t="shared" si="19"/>
        <v/>
      </c>
      <c r="T62" s="130" t="str">
        <f t="shared" si="20"/>
        <v/>
      </c>
      <c r="U62" s="70"/>
      <c r="V62" s="404"/>
      <c r="W62" s="70"/>
      <c r="X62" s="404"/>
      <c r="Z62" s="407" t="str">
        <f t="shared" si="21"/>
        <v/>
      </c>
      <c r="AA62" s="130" t="str">
        <f t="shared" si="14"/>
        <v/>
      </c>
      <c r="AB62" s="407" t="str">
        <f t="shared" si="15"/>
        <v/>
      </c>
      <c r="AC62" s="130" t="str">
        <f t="shared" si="16"/>
        <v/>
      </c>
      <c r="AD62" s="461"/>
    </row>
    <row r="63" spans="1:30" ht="13.5" hidden="1" outlineLevel="1" thickBot="1" x14ac:dyDescent="0.25">
      <c r="A63" s="6"/>
      <c r="B63" s="500"/>
      <c r="C63" s="501"/>
      <c r="D63" s="501"/>
      <c r="E63" s="501"/>
      <c r="F63" s="501"/>
      <c r="G63" s="501"/>
      <c r="H63" s="501"/>
      <c r="I63" s="502"/>
      <c r="J63" s="139"/>
      <c r="K63" s="254"/>
      <c r="L63" s="429" t="s">
        <v>120</v>
      </c>
      <c r="M63" s="257" t="str">
        <f>IF(LEN($C$5)&lt;=1,
    "",
    IF(
        OR($C$5="Overige (zorg-)instellingen",$C$5="Onderneming"),
        IF(Basisgegevens!$C$5="Ja",
            IFERROR(
                INDEX(Hulpsheets!$AO$3:$AR$18,
                    MATCH($C$9,Hulpsheets!$AN$3:$AN$18,0),
                    MATCH($C$6,Hulpsheets!$AO$3:$AR$3,0)
                ),
                ""
            ),
            IFERROR(
                INDEX(Hulpsheets!$AH$3:$AK$18,
                    MATCH($C$9,Hulpsheets!$AG$3:$AG$18,0),
                    MATCH($C$6,Hulpsheets!$AH$3:$AK$3,0)
                ),
                ""
            )
        ),
        IF($L63="Niet-economische activiteit",
            100%,
            IF(Basisgegevens!$C$5="Ja",
                IFERROR(
                    INDEX(Hulpsheets!$AO$3:$AR$18,
                        MATCH($C$9,Hulpsheets!$AN$3:$AN$18,0),
                        MATCH($C$6,Hulpsheets!$AO$3:$AR$3,0)
                    ),
                    ""
                ),
                IFERROR(
                    INDEX(Hulpsheets!$AH$3:$AK$18,
                        MATCH($C$9,Hulpsheets!$AG$3:$AG$18,0),
                        MATCH($C$6,Hulpsheets!$AH$3:$AK$3,0)
                    ),
                    ""
                )
            )
        )
    )
)</f>
        <v/>
      </c>
      <c r="N63" s="397">
        <f t="shared" si="13"/>
        <v>0</v>
      </c>
      <c r="O63" s="77" t="str">
        <f t="shared" si="17"/>
        <v/>
      </c>
      <c r="P63" s="81" t="str">
        <f t="shared" si="18"/>
        <v/>
      </c>
      <c r="R63" s="404"/>
      <c r="S63" s="403" t="str">
        <f t="shared" si="19"/>
        <v/>
      </c>
      <c r="T63" s="130" t="str">
        <f t="shared" si="20"/>
        <v/>
      </c>
      <c r="U63" s="70"/>
      <c r="V63" s="404"/>
      <c r="W63" s="70"/>
      <c r="X63" s="404"/>
      <c r="Z63" s="407" t="str">
        <f t="shared" si="21"/>
        <v/>
      </c>
      <c r="AA63" s="130" t="str">
        <f t="shared" si="14"/>
        <v/>
      </c>
      <c r="AB63" s="407" t="str">
        <f t="shared" si="15"/>
        <v/>
      </c>
      <c r="AC63" s="130" t="str">
        <f t="shared" si="16"/>
        <v/>
      </c>
      <c r="AD63" s="461"/>
    </row>
    <row r="64" spans="1:30" ht="13.5" hidden="1" outlineLevel="1" thickBot="1" x14ac:dyDescent="0.25">
      <c r="A64" s="6"/>
      <c r="B64" s="500"/>
      <c r="C64" s="501"/>
      <c r="D64" s="501"/>
      <c r="E64" s="501"/>
      <c r="F64" s="501"/>
      <c r="G64" s="501"/>
      <c r="H64" s="501"/>
      <c r="I64" s="502"/>
      <c r="J64" s="139"/>
      <c r="K64" s="254"/>
      <c r="L64" s="429" t="s">
        <v>120</v>
      </c>
      <c r="M64" s="257" t="str">
        <f>IF(LEN($C$5)&lt;=1,
    "",
    IF(
        OR($C$5="Overige (zorg-)instellingen",$C$5="Onderneming"),
        IF(Basisgegevens!$C$5="Ja",
            IFERROR(
                INDEX(Hulpsheets!$AO$3:$AR$18,
                    MATCH($C$9,Hulpsheets!$AN$3:$AN$18,0),
                    MATCH($C$6,Hulpsheets!$AO$3:$AR$3,0)
                ),
                ""
            ),
            IFERROR(
                INDEX(Hulpsheets!$AH$3:$AK$18,
                    MATCH($C$9,Hulpsheets!$AG$3:$AG$18,0),
                    MATCH($C$6,Hulpsheets!$AH$3:$AK$3,0)
                ),
                ""
            )
        ),
        IF($L64="Niet-economische activiteit",
            100%,
            IF(Basisgegevens!$C$5="Ja",
                IFERROR(
                    INDEX(Hulpsheets!$AO$3:$AR$18,
                        MATCH($C$9,Hulpsheets!$AN$3:$AN$18,0),
                        MATCH($C$6,Hulpsheets!$AO$3:$AR$3,0)
                    ),
                    ""
                ),
                IFERROR(
                    INDEX(Hulpsheets!$AH$3:$AK$18,
                        MATCH($C$9,Hulpsheets!$AG$3:$AG$18,0),
                        MATCH($C$6,Hulpsheets!$AH$3:$AK$3,0)
                    ),
                    ""
                )
            )
        )
    )
)</f>
        <v/>
      </c>
      <c r="N64" s="397">
        <f t="shared" si="13"/>
        <v>0</v>
      </c>
      <c r="O64" s="77" t="str">
        <f t="shared" si="17"/>
        <v/>
      </c>
      <c r="P64" s="81" t="str">
        <f t="shared" si="18"/>
        <v/>
      </c>
      <c r="R64" s="404"/>
      <c r="S64" s="403" t="str">
        <f t="shared" si="19"/>
        <v/>
      </c>
      <c r="T64" s="130" t="str">
        <f t="shared" si="20"/>
        <v/>
      </c>
      <c r="U64" s="70"/>
      <c r="V64" s="404"/>
      <c r="W64" s="70"/>
      <c r="X64" s="404"/>
      <c r="Z64" s="407" t="str">
        <f t="shared" si="21"/>
        <v/>
      </c>
      <c r="AA64" s="130" t="str">
        <f t="shared" si="14"/>
        <v/>
      </c>
      <c r="AB64" s="407" t="str">
        <f t="shared" si="15"/>
        <v/>
      </c>
      <c r="AC64" s="130" t="str">
        <f t="shared" si="16"/>
        <v/>
      </c>
      <c r="AD64" s="461"/>
    </row>
    <row r="65" spans="1:30" ht="13.5" hidden="1" outlineLevel="1" thickBot="1" x14ac:dyDescent="0.25">
      <c r="A65" s="6"/>
      <c r="B65" s="500"/>
      <c r="C65" s="501"/>
      <c r="D65" s="501"/>
      <c r="E65" s="501"/>
      <c r="F65" s="501"/>
      <c r="G65" s="501"/>
      <c r="H65" s="501"/>
      <c r="I65" s="502"/>
      <c r="J65" s="139"/>
      <c r="K65" s="254"/>
      <c r="L65" s="429" t="s">
        <v>120</v>
      </c>
      <c r="M65" s="257" t="str">
        <f>IF(LEN($C$5)&lt;=1,
    "",
    IF(
        OR($C$5="Overige (zorg-)instellingen",$C$5="Onderneming"),
        IF(Basisgegevens!$C$5="Ja",
            IFERROR(
                INDEX(Hulpsheets!$AO$3:$AR$18,
                    MATCH($C$9,Hulpsheets!$AN$3:$AN$18,0),
                    MATCH($C$6,Hulpsheets!$AO$3:$AR$3,0)
                ),
                ""
            ),
            IFERROR(
                INDEX(Hulpsheets!$AH$3:$AK$18,
                    MATCH($C$9,Hulpsheets!$AG$3:$AG$18,0),
                    MATCH($C$6,Hulpsheets!$AH$3:$AK$3,0)
                ),
                ""
            )
        ),
        IF($L65="Niet-economische activiteit",
            100%,
            IF(Basisgegevens!$C$5="Ja",
                IFERROR(
                    INDEX(Hulpsheets!$AO$3:$AR$18,
                        MATCH($C$9,Hulpsheets!$AN$3:$AN$18,0),
                        MATCH($C$6,Hulpsheets!$AO$3:$AR$3,0)
                    ),
                    ""
                ),
                IFERROR(
                    INDEX(Hulpsheets!$AH$3:$AK$18,
                        MATCH($C$9,Hulpsheets!$AG$3:$AG$18,0),
                        MATCH($C$6,Hulpsheets!$AH$3:$AK$3,0)
                    ),
                    ""
                )
            )
        )
    )
)</f>
        <v/>
      </c>
      <c r="N65" s="397">
        <f t="shared" si="13"/>
        <v>0</v>
      </c>
      <c r="O65" s="77" t="str">
        <f t="shared" si="17"/>
        <v/>
      </c>
      <c r="P65" s="81" t="str">
        <f t="shared" si="18"/>
        <v/>
      </c>
      <c r="R65" s="404"/>
      <c r="S65" s="403" t="str">
        <f t="shared" si="19"/>
        <v/>
      </c>
      <c r="T65" s="130" t="str">
        <f t="shared" si="20"/>
        <v/>
      </c>
      <c r="U65" s="70"/>
      <c r="V65" s="404"/>
      <c r="W65" s="70"/>
      <c r="X65" s="404"/>
      <c r="Z65" s="407" t="str">
        <f t="shared" si="21"/>
        <v/>
      </c>
      <c r="AA65" s="130" t="str">
        <f t="shared" si="14"/>
        <v/>
      </c>
      <c r="AB65" s="407" t="str">
        <f t="shared" si="15"/>
        <v/>
      </c>
      <c r="AC65" s="130" t="str">
        <f t="shared" si="16"/>
        <v/>
      </c>
      <c r="AD65" s="461"/>
    </row>
    <row r="66" spans="1:30" ht="13.5" hidden="1" outlineLevel="1" thickBot="1" x14ac:dyDescent="0.25">
      <c r="A66" s="6"/>
      <c r="B66" s="500"/>
      <c r="C66" s="501"/>
      <c r="D66" s="501"/>
      <c r="E66" s="501"/>
      <c r="F66" s="501"/>
      <c r="G66" s="501"/>
      <c r="H66" s="501"/>
      <c r="I66" s="502"/>
      <c r="J66" s="139"/>
      <c r="K66" s="254"/>
      <c r="L66" s="429" t="s">
        <v>120</v>
      </c>
      <c r="M66" s="257" t="str">
        <f>IF(LEN($C$5)&lt;=1,
    "",
    IF(
        OR($C$5="Overige (zorg-)instellingen",$C$5="Onderneming"),
        IF(Basisgegevens!$C$5="Ja",
            IFERROR(
                INDEX(Hulpsheets!$AO$3:$AR$18,
                    MATCH($C$9,Hulpsheets!$AN$3:$AN$18,0),
                    MATCH($C$6,Hulpsheets!$AO$3:$AR$3,0)
                ),
                ""
            ),
            IFERROR(
                INDEX(Hulpsheets!$AH$3:$AK$18,
                    MATCH($C$9,Hulpsheets!$AG$3:$AG$18,0),
                    MATCH($C$6,Hulpsheets!$AH$3:$AK$3,0)
                ),
                ""
            )
        ),
        IF($L66="Niet-economische activiteit",
            100%,
            IF(Basisgegevens!$C$5="Ja",
                IFERROR(
                    INDEX(Hulpsheets!$AO$3:$AR$18,
                        MATCH($C$9,Hulpsheets!$AN$3:$AN$18,0),
                        MATCH($C$6,Hulpsheets!$AO$3:$AR$3,0)
                    ),
                    ""
                ),
                IFERROR(
                    INDEX(Hulpsheets!$AH$3:$AK$18,
                        MATCH($C$9,Hulpsheets!$AG$3:$AG$18,0),
                        MATCH($C$6,Hulpsheets!$AH$3:$AK$3,0)
                    ),
                    ""
                )
            )
        )
    )
)</f>
        <v/>
      </c>
      <c r="N66" s="397">
        <f t="shared" si="13"/>
        <v>0</v>
      </c>
      <c r="O66" s="77" t="str">
        <f t="shared" si="17"/>
        <v/>
      </c>
      <c r="P66" s="81" t="str">
        <f t="shared" si="18"/>
        <v/>
      </c>
      <c r="R66" s="404"/>
      <c r="S66" s="403" t="str">
        <f t="shared" si="19"/>
        <v/>
      </c>
      <c r="T66" s="130" t="str">
        <f t="shared" si="20"/>
        <v/>
      </c>
      <c r="U66" s="70"/>
      <c r="V66" s="404"/>
      <c r="W66" s="70"/>
      <c r="X66" s="404"/>
      <c r="Z66" s="407" t="str">
        <f t="shared" si="21"/>
        <v/>
      </c>
      <c r="AA66" s="130" t="str">
        <f t="shared" si="14"/>
        <v/>
      </c>
      <c r="AB66" s="407" t="str">
        <f t="shared" si="15"/>
        <v/>
      </c>
      <c r="AC66" s="130" t="str">
        <f t="shared" si="16"/>
        <v/>
      </c>
      <c r="AD66" s="461"/>
    </row>
    <row r="67" spans="1:30" ht="13.5" hidden="1" outlineLevel="1" thickBot="1" x14ac:dyDescent="0.25">
      <c r="A67" s="6"/>
      <c r="B67" s="518"/>
      <c r="C67" s="519"/>
      <c r="D67" s="519"/>
      <c r="E67" s="519"/>
      <c r="F67" s="519"/>
      <c r="G67" s="519"/>
      <c r="H67" s="519"/>
      <c r="I67" s="520"/>
      <c r="J67" s="140"/>
      <c r="K67" s="293"/>
      <c r="L67" s="428" t="s">
        <v>120</v>
      </c>
      <c r="M67" s="427" t="str">
        <f>IF(LEN($C$5)&lt;=1,
    "",
    IF(
        OR($C$5="Overige (zorg-)instellingen",$C$5="Onderneming"),
        IF(Basisgegevens!$C$5="Ja",
            IFERROR(
                INDEX(Hulpsheets!$AO$3:$AR$18,
                    MATCH($C$9,Hulpsheets!$AN$3:$AN$18,0),
                    MATCH($C$6,Hulpsheets!$AO$3:$AR$3,0)
                ),
                ""
            ),
            IFERROR(
                INDEX(Hulpsheets!$AH$3:$AK$18,
                    MATCH($C$9,Hulpsheets!$AG$3:$AG$18,0),
                    MATCH($C$6,Hulpsheets!$AH$3:$AK$3,0)
                ),
                ""
            )
        ),
        IF($L67="Niet-economische activiteit",
            100%,
            IF(Basisgegevens!$C$5="Ja",
                IFERROR(
                    INDEX(Hulpsheets!$AO$3:$AR$18,
                        MATCH($C$9,Hulpsheets!$AN$3:$AN$18,0),
                        MATCH($C$6,Hulpsheets!$AO$3:$AR$3,0)
                    ),
                    ""
                ),
                IFERROR(
                    INDEX(Hulpsheets!$AH$3:$AK$18,
                        MATCH($C$9,Hulpsheets!$AG$3:$AG$18,0),
                        MATCH($C$6,Hulpsheets!$AH$3:$AK$3,0)
                    ),
                    ""
                )
            )
        )
    )
)</f>
        <v/>
      </c>
      <c r="N67" s="397">
        <f t="shared" si="13"/>
        <v>0</v>
      </c>
      <c r="O67" s="87" t="str">
        <f t="shared" si="17"/>
        <v/>
      </c>
      <c r="P67" s="83" t="str">
        <f t="shared" si="18"/>
        <v/>
      </c>
      <c r="R67" s="405"/>
      <c r="S67" s="403" t="str">
        <f t="shared" si="19"/>
        <v/>
      </c>
      <c r="T67" s="365" t="str">
        <f t="shared" si="20"/>
        <v/>
      </c>
      <c r="U67" s="70"/>
      <c r="V67" s="411"/>
      <c r="W67" s="70"/>
      <c r="X67" s="411"/>
      <c r="Z67" s="407" t="str">
        <f>IFERROR($V67*(1-$M67),"")</f>
        <v/>
      </c>
      <c r="AA67" s="365" t="str">
        <f t="shared" si="14"/>
        <v/>
      </c>
      <c r="AB67" s="407" t="str">
        <f t="shared" si="15"/>
        <v/>
      </c>
      <c r="AC67" s="365" t="str">
        <f t="shared" si="16"/>
        <v/>
      </c>
      <c r="AD67" s="461"/>
    </row>
    <row r="68" spans="1:30" ht="13.5" collapsed="1" thickBot="1" x14ac:dyDescent="0.25">
      <c r="A68" s="5"/>
      <c r="B68" s="40"/>
      <c r="C68" s="40"/>
      <c r="D68" s="7"/>
      <c r="E68" s="6"/>
      <c r="F68" s="6"/>
      <c r="G68" s="6"/>
      <c r="H68" s="6"/>
      <c r="I68" s="9"/>
      <c r="J68" s="97"/>
      <c r="L68" s="418" t="s">
        <v>102</v>
      </c>
      <c r="M68" s="78"/>
      <c r="N68" s="101">
        <f>SUM(N43:N67)</f>
        <v>0</v>
      </c>
      <c r="O68" s="101">
        <f>SUM(O43:O67)</f>
        <v>0</v>
      </c>
      <c r="P68" s="101">
        <f>SUM(P43:P67)</f>
        <v>0</v>
      </c>
      <c r="R68" s="439">
        <f>SUM(R43:R67)</f>
        <v>0</v>
      </c>
      <c r="S68" s="102">
        <f>SUM(S43:S67)</f>
        <v>0</v>
      </c>
      <c r="T68" s="102">
        <f>SUM(T43:T67)</f>
        <v>0</v>
      </c>
      <c r="U68" s="100"/>
      <c r="V68" s="364">
        <f>SUM(V43:V67)</f>
        <v>0</v>
      </c>
      <c r="W68" s="70"/>
      <c r="X68" s="364">
        <f>SUM(X43:X67)</f>
        <v>0</v>
      </c>
      <c r="Z68" s="410">
        <f>SUM(Z43:Z67)</f>
        <v>0</v>
      </c>
      <c r="AA68" s="364">
        <f>SUM(AA43:AA67)</f>
        <v>0</v>
      </c>
      <c r="AB68" s="410">
        <f>SUM(AB43:AB67)</f>
        <v>0</v>
      </c>
      <c r="AC68" s="364">
        <f>SUM(AC43:AC67)</f>
        <v>0</v>
      </c>
      <c r="AD68" s="462"/>
    </row>
    <row r="69" spans="1:30" ht="13.5" thickBot="1" x14ac:dyDescent="0.25">
      <c r="B69" s="32"/>
      <c r="C69" s="32"/>
      <c r="D69" s="103"/>
      <c r="E69" s="104"/>
      <c r="F69" s="104"/>
      <c r="G69" s="105"/>
      <c r="H69" s="105"/>
      <c r="I69" s="29"/>
      <c r="J69" s="105"/>
      <c r="K69" s="105"/>
      <c r="L69" s="105"/>
      <c r="M69" s="259"/>
      <c r="N69" s="105"/>
      <c r="O69" s="105"/>
      <c r="P69" s="29"/>
      <c r="Q69" s="29"/>
      <c r="R69" s="29"/>
      <c r="S69" s="29"/>
      <c r="T69" s="29"/>
      <c r="U69" s="29"/>
      <c r="V69" s="29"/>
      <c r="W69" s="29"/>
      <c r="X69" s="29"/>
      <c r="Z69" s="29"/>
      <c r="AA69" s="29"/>
      <c r="AB69" s="29"/>
    </row>
    <row r="70" spans="1:30" ht="15.75" customHeight="1" thickBot="1" x14ac:dyDescent="0.25">
      <c r="B70" s="503" t="s">
        <v>108</v>
      </c>
      <c r="C70" s="503"/>
      <c r="D70" s="503"/>
      <c r="E70" s="503"/>
      <c r="F70" s="29"/>
      <c r="I70" s="29"/>
      <c r="P70" s="29"/>
      <c r="Q70" s="29"/>
      <c r="R70" s="406" t="s">
        <v>87</v>
      </c>
      <c r="S70" s="401"/>
      <c r="T70" s="402"/>
      <c r="U70" s="6"/>
      <c r="V70" s="498" t="s">
        <v>61</v>
      </c>
      <c r="W70" s="6"/>
      <c r="X70" s="498" t="s">
        <v>62</v>
      </c>
      <c r="Z70" s="401"/>
      <c r="AA70" s="402"/>
      <c r="AB70" s="401"/>
      <c r="AC70" s="402"/>
      <c r="AD70" s="460"/>
    </row>
    <row r="71" spans="1:30" ht="13.5" thickBot="1" x14ac:dyDescent="0.25">
      <c r="B71" s="106"/>
      <c r="C71" s="106"/>
      <c r="D71" s="107"/>
      <c r="E71" s="107"/>
      <c r="G71" s="107"/>
      <c r="H71" s="108"/>
      <c r="I71" s="95"/>
      <c r="J71" s="107"/>
      <c r="K71" s="107"/>
      <c r="L71" s="107"/>
      <c r="P71" s="29"/>
      <c r="Q71" s="29"/>
      <c r="R71" s="6"/>
      <c r="S71" s="6"/>
      <c r="T71" s="6"/>
      <c r="U71" s="6"/>
      <c r="V71" s="499"/>
      <c r="W71" s="415"/>
      <c r="X71" s="499"/>
      <c r="Z71" s="6"/>
      <c r="AA71" s="6"/>
      <c r="AB71" s="6"/>
      <c r="AC71" s="97"/>
      <c r="AD71" s="97"/>
    </row>
    <row r="72" spans="1:30" ht="21" customHeight="1" thickBot="1" x14ac:dyDescent="0.25">
      <c r="A72" s="120"/>
      <c r="B72" s="529" t="s">
        <v>109</v>
      </c>
      <c r="C72" s="530"/>
      <c r="D72" s="530"/>
      <c r="E72" s="530"/>
      <c r="F72" s="530"/>
      <c r="G72" s="530"/>
      <c r="H72" s="530"/>
      <c r="I72" s="531"/>
      <c r="J72" s="236" t="s">
        <v>110</v>
      </c>
      <c r="K72" s="236" t="s">
        <v>111</v>
      </c>
      <c r="L72" s="236" t="s">
        <v>235</v>
      </c>
      <c r="M72" s="143" t="s">
        <v>94</v>
      </c>
      <c r="N72" s="237" t="s">
        <v>66</v>
      </c>
      <c r="O72" s="237" t="s">
        <v>95</v>
      </c>
      <c r="P72" s="237" t="s">
        <v>96</v>
      </c>
      <c r="Q72" s="120"/>
      <c r="R72" s="239" t="s">
        <v>68</v>
      </c>
      <c r="S72" s="238" t="s">
        <v>97</v>
      </c>
      <c r="T72" s="238" t="s">
        <v>70</v>
      </c>
      <c r="U72" s="119"/>
      <c r="V72" s="239" t="s">
        <v>68</v>
      </c>
      <c r="W72" s="414"/>
      <c r="X72" s="239" t="s">
        <v>68</v>
      </c>
      <c r="Y72" s="120"/>
      <c r="Z72" s="238" t="s">
        <v>97</v>
      </c>
      <c r="AA72" s="238" t="s">
        <v>70</v>
      </c>
      <c r="AB72" s="238" t="s">
        <v>97</v>
      </c>
      <c r="AC72" s="238" t="s">
        <v>70</v>
      </c>
      <c r="AD72" s="118"/>
    </row>
    <row r="73" spans="1:30" x14ac:dyDescent="0.2">
      <c r="B73" s="516"/>
      <c r="C73" s="517"/>
      <c r="D73" s="517"/>
      <c r="E73" s="517"/>
      <c r="F73" s="517"/>
      <c r="G73" s="517"/>
      <c r="H73" s="517"/>
      <c r="I73" s="517"/>
      <c r="J73" s="71"/>
      <c r="K73" s="253"/>
      <c r="L73" s="429" t="s">
        <v>120</v>
      </c>
      <c r="M73" s="257" t="str">
        <f>IF(LEN($C$5)&lt;=1,
    "",
    IF(
        OR($C$5="Overige (zorg-)instellingen",$C$5="Onderneming"),
        IF(Basisgegevens!$C$5="Ja",
            IFERROR(
                INDEX(Hulpsheets!$AO$3:$AR$18,
                    MATCH($C$9,Hulpsheets!$AN$3:$AN$18,0),
                    MATCH($C$6,Hulpsheets!$AO$3:$AR$3,0)
                ),
                ""
            ),
            IFERROR(
                INDEX(Hulpsheets!$AH$3:$AK$18,
                    MATCH($C$9,Hulpsheets!$AG$3:$AG$18,0),
                    MATCH($C$6,Hulpsheets!$AH$3:$AK$3,0)
                ),
                ""
            )
        ),
        IF($L73="Niet-economische activiteit",
            100%,
            IF(Basisgegevens!$C$5="Ja",
                IFERROR(
                    INDEX(Hulpsheets!$AO$3:$AR$18,
                        MATCH($C$9,Hulpsheets!$AN$3:$AN$18,0),
                        MATCH($C$6,Hulpsheets!$AO$3:$AR$3,0)
                    ),
                    ""
                ),
                IFERROR(
                    INDEX(Hulpsheets!$AH$3:$AK$18,
                        MATCH($C$9,Hulpsheets!$AG$3:$AG$18,0),
                        MATCH($C$6,Hulpsheets!$AH$3:$AK$3,0)
                    ),
                    ""
                )
            )
        )
    )
)</f>
        <v/>
      </c>
      <c r="N73" s="397">
        <f t="shared" ref="N73:N97" si="22">IFERROR(J73*K73,"")</f>
        <v>0</v>
      </c>
      <c r="O73" s="82" t="str">
        <f t="shared" ref="O73:O97" si="23">IFERROR(N73*M73,"")</f>
        <v/>
      </c>
      <c r="P73" s="85" t="str">
        <f t="shared" ref="P73:P97" si="24">IFERROR(N73-O73,"")</f>
        <v/>
      </c>
      <c r="R73" s="404"/>
      <c r="S73" s="403" t="str">
        <f>IFERROR($R73*(1-$M73),"")</f>
        <v/>
      </c>
      <c r="T73" s="130" t="str">
        <f t="shared" ref="T73:T97" si="25">IFERROR(R73-S73,"")</f>
        <v/>
      </c>
      <c r="U73" s="80"/>
      <c r="V73" s="404"/>
      <c r="W73" s="70"/>
      <c r="X73" s="404"/>
      <c r="Z73" s="407" t="str">
        <f>IFERROR($V73*(1-$M73),"")</f>
        <v/>
      </c>
      <c r="AA73" s="130" t="str">
        <f t="shared" ref="AA73:AA97" si="26">IFERROR(V73-Z73,"")</f>
        <v/>
      </c>
      <c r="AB73" s="407" t="str">
        <f t="shared" ref="AB73:AB97" si="27">IFERROR($X73*(1-$M73),"")</f>
        <v/>
      </c>
      <c r="AC73" s="130" t="str">
        <f t="shared" ref="AC73:AC97" si="28">IFERROR(X73-AB73,"")</f>
        <v/>
      </c>
      <c r="AD73" s="461"/>
    </row>
    <row r="74" spans="1:30" x14ac:dyDescent="0.2">
      <c r="B74" s="514"/>
      <c r="C74" s="515"/>
      <c r="D74" s="515"/>
      <c r="E74" s="515"/>
      <c r="F74" s="515"/>
      <c r="G74" s="515"/>
      <c r="H74" s="515"/>
      <c r="I74" s="515"/>
      <c r="J74" s="48"/>
      <c r="K74" s="254"/>
      <c r="L74" s="429" t="s">
        <v>120</v>
      </c>
      <c r="M74" s="257" t="str">
        <f>IF(LEN($C$5)&lt;=1,
    "",
    IF(
        OR($C$5="Overige (zorg-)instellingen",$C$5="Onderneming"),
        IF(Basisgegevens!$C$5="Ja",
            IFERROR(
                INDEX(Hulpsheets!$AO$3:$AR$18,
                    MATCH($C$9,Hulpsheets!$AN$3:$AN$18,0),
                    MATCH($C$6,Hulpsheets!$AO$3:$AR$3,0)
                ),
                ""
            ),
            IFERROR(
                INDEX(Hulpsheets!$AH$3:$AK$18,
                    MATCH($C$9,Hulpsheets!$AG$3:$AG$18,0),
                    MATCH($C$6,Hulpsheets!$AH$3:$AK$3,0)
                ),
                ""
            )
        ),
        IF($L74="Niet-economische activiteit",
            100%,
            IF(Basisgegevens!$C$5="Ja",
                IFERROR(
                    INDEX(Hulpsheets!$AO$3:$AR$18,
                        MATCH($C$9,Hulpsheets!$AN$3:$AN$18,0),
                        MATCH($C$6,Hulpsheets!$AO$3:$AR$3,0)
                    ),
                    ""
                ),
                IFERROR(
                    INDEX(Hulpsheets!$AH$3:$AK$18,
                        MATCH($C$9,Hulpsheets!$AG$3:$AG$18,0),
                        MATCH($C$6,Hulpsheets!$AH$3:$AK$3,0)
                    ),
                    ""
                )
            )
        )
    )
)</f>
        <v/>
      </c>
      <c r="N74" s="397">
        <f t="shared" si="22"/>
        <v>0</v>
      </c>
      <c r="O74" s="77" t="str">
        <f t="shared" si="23"/>
        <v/>
      </c>
      <c r="P74" s="86" t="str">
        <f t="shared" si="24"/>
        <v/>
      </c>
      <c r="R74" s="404"/>
      <c r="S74" s="403" t="str">
        <f t="shared" ref="S74:S97" si="29">IFERROR($R74*(1-$M74),"")</f>
        <v/>
      </c>
      <c r="T74" s="130" t="str">
        <f t="shared" si="25"/>
        <v/>
      </c>
      <c r="U74" s="70"/>
      <c r="V74" s="404"/>
      <c r="W74" s="70"/>
      <c r="X74" s="404"/>
      <c r="Z74" s="407" t="str">
        <f t="shared" ref="Z74:Z97" si="30">IFERROR($V74*(1-$M74),"")</f>
        <v/>
      </c>
      <c r="AA74" s="130" t="str">
        <f t="shared" si="26"/>
        <v/>
      </c>
      <c r="AB74" s="407" t="str">
        <f t="shared" si="27"/>
        <v/>
      </c>
      <c r="AC74" s="130" t="str">
        <f t="shared" si="28"/>
        <v/>
      </c>
      <c r="AD74" s="461"/>
    </row>
    <row r="75" spans="1:30" x14ac:dyDescent="0.2">
      <c r="B75" s="514"/>
      <c r="C75" s="515"/>
      <c r="D75" s="515"/>
      <c r="E75" s="515"/>
      <c r="F75" s="515"/>
      <c r="G75" s="515"/>
      <c r="H75" s="515"/>
      <c r="I75" s="515"/>
      <c r="J75" s="48"/>
      <c r="K75" s="254"/>
      <c r="L75" s="429" t="s">
        <v>120</v>
      </c>
      <c r="M75" s="257" t="str">
        <f>IF(LEN($C$5)&lt;=1,
    "",
    IF(
        OR($C$5="Overige (zorg-)instellingen",$C$5="Onderneming"),
        IF(Basisgegevens!$C$5="Ja",
            IFERROR(
                INDEX(Hulpsheets!$AO$3:$AR$18,
                    MATCH($C$9,Hulpsheets!$AN$3:$AN$18,0),
                    MATCH($C$6,Hulpsheets!$AO$3:$AR$3,0)
                ),
                ""
            ),
            IFERROR(
                INDEX(Hulpsheets!$AH$3:$AK$18,
                    MATCH($C$9,Hulpsheets!$AG$3:$AG$18,0),
                    MATCH($C$6,Hulpsheets!$AH$3:$AK$3,0)
                ),
                ""
            )
        ),
        IF($L75="Niet-economische activiteit",
            100%,
            IF(Basisgegevens!$C$5="Ja",
                IFERROR(
                    INDEX(Hulpsheets!$AO$3:$AR$18,
                        MATCH($C$9,Hulpsheets!$AN$3:$AN$18,0),
                        MATCH($C$6,Hulpsheets!$AO$3:$AR$3,0)
                    ),
                    ""
                ),
                IFERROR(
                    INDEX(Hulpsheets!$AH$3:$AK$18,
                        MATCH($C$9,Hulpsheets!$AG$3:$AG$18,0),
                        MATCH($C$6,Hulpsheets!$AH$3:$AK$3,0)
                    ),
                    ""
                )
            )
        )
    )
)</f>
        <v/>
      </c>
      <c r="N75" s="397">
        <f t="shared" si="22"/>
        <v>0</v>
      </c>
      <c r="O75" s="77" t="str">
        <f t="shared" si="23"/>
        <v/>
      </c>
      <c r="P75" s="86" t="str">
        <f t="shared" si="24"/>
        <v/>
      </c>
      <c r="R75" s="404"/>
      <c r="S75" s="403" t="str">
        <f t="shared" si="29"/>
        <v/>
      </c>
      <c r="T75" s="130" t="str">
        <f t="shared" si="25"/>
        <v/>
      </c>
      <c r="U75" s="70"/>
      <c r="V75" s="404"/>
      <c r="W75" s="70"/>
      <c r="X75" s="404"/>
      <c r="Z75" s="407" t="str">
        <f t="shared" si="30"/>
        <v/>
      </c>
      <c r="AA75" s="130" t="str">
        <f t="shared" si="26"/>
        <v/>
      </c>
      <c r="AB75" s="407" t="str">
        <f t="shared" si="27"/>
        <v/>
      </c>
      <c r="AC75" s="130" t="str">
        <f t="shared" si="28"/>
        <v/>
      </c>
      <c r="AD75" s="461"/>
    </row>
    <row r="76" spans="1:30" x14ac:dyDescent="0.2">
      <c r="B76" s="514"/>
      <c r="C76" s="515"/>
      <c r="D76" s="515"/>
      <c r="E76" s="515"/>
      <c r="F76" s="515"/>
      <c r="G76" s="515"/>
      <c r="H76" s="515"/>
      <c r="I76" s="515"/>
      <c r="J76" s="48"/>
      <c r="K76" s="254"/>
      <c r="L76" s="429" t="s">
        <v>120</v>
      </c>
      <c r="M76" s="257" t="str">
        <f>IF(LEN($C$5)&lt;=1,
    "",
    IF(
        OR($C$5="Overige (zorg-)instellingen",$C$5="Onderneming"),
        IF(Basisgegevens!$C$5="Ja",
            IFERROR(
                INDEX(Hulpsheets!$AO$3:$AR$18,
                    MATCH($C$9,Hulpsheets!$AN$3:$AN$18,0),
                    MATCH($C$6,Hulpsheets!$AO$3:$AR$3,0)
                ),
                ""
            ),
            IFERROR(
                INDEX(Hulpsheets!$AH$3:$AK$18,
                    MATCH($C$9,Hulpsheets!$AG$3:$AG$18,0),
                    MATCH($C$6,Hulpsheets!$AH$3:$AK$3,0)
                ),
                ""
            )
        ),
        IF($L76="Niet-economische activiteit",
            100%,
            IF(Basisgegevens!$C$5="Ja",
                IFERROR(
                    INDEX(Hulpsheets!$AO$3:$AR$18,
                        MATCH($C$9,Hulpsheets!$AN$3:$AN$18,0),
                        MATCH($C$6,Hulpsheets!$AO$3:$AR$3,0)
                    ),
                    ""
                ),
                IFERROR(
                    INDEX(Hulpsheets!$AH$3:$AK$18,
                        MATCH($C$9,Hulpsheets!$AG$3:$AG$18,0),
                        MATCH($C$6,Hulpsheets!$AH$3:$AK$3,0)
                    ),
                    ""
                )
            )
        )
    )
)</f>
        <v/>
      </c>
      <c r="N76" s="397">
        <f t="shared" si="22"/>
        <v>0</v>
      </c>
      <c r="O76" s="77" t="str">
        <f t="shared" si="23"/>
        <v/>
      </c>
      <c r="P76" s="86" t="str">
        <f t="shared" si="24"/>
        <v/>
      </c>
      <c r="R76" s="404"/>
      <c r="S76" s="403" t="str">
        <f t="shared" si="29"/>
        <v/>
      </c>
      <c r="T76" s="130" t="str">
        <f t="shared" si="25"/>
        <v/>
      </c>
      <c r="U76" s="70"/>
      <c r="V76" s="404"/>
      <c r="W76" s="70"/>
      <c r="X76" s="404"/>
      <c r="Z76" s="407" t="str">
        <f t="shared" si="30"/>
        <v/>
      </c>
      <c r="AA76" s="130" t="str">
        <f t="shared" si="26"/>
        <v/>
      </c>
      <c r="AB76" s="407" t="str">
        <f t="shared" si="27"/>
        <v/>
      </c>
      <c r="AC76" s="130" t="str">
        <f t="shared" si="28"/>
        <v/>
      </c>
      <c r="AD76" s="461"/>
    </row>
    <row r="77" spans="1:30" x14ac:dyDescent="0.2">
      <c r="B77" s="500"/>
      <c r="C77" s="501"/>
      <c r="D77" s="501"/>
      <c r="E77" s="501"/>
      <c r="F77" s="501"/>
      <c r="G77" s="501"/>
      <c r="H77" s="501"/>
      <c r="I77" s="502"/>
      <c r="J77" s="48"/>
      <c r="K77" s="254"/>
      <c r="L77" s="429" t="s">
        <v>120</v>
      </c>
      <c r="M77" s="257" t="str">
        <f>IF(LEN($C$5)&lt;=1,
    "",
    IF(
        OR($C$5="Overige (zorg-)instellingen",$C$5="Onderneming"),
        IF(Basisgegevens!$C$5="Ja",
            IFERROR(
                INDEX(Hulpsheets!$AO$3:$AR$18,
                    MATCH($C$9,Hulpsheets!$AN$3:$AN$18,0),
                    MATCH($C$6,Hulpsheets!$AO$3:$AR$3,0)
                ),
                ""
            ),
            IFERROR(
                INDEX(Hulpsheets!$AH$3:$AK$18,
                    MATCH($C$9,Hulpsheets!$AG$3:$AG$18,0),
                    MATCH($C$6,Hulpsheets!$AH$3:$AK$3,0)
                ),
                ""
            )
        ),
        IF($L77="Niet-economische activiteit",
            100%,
            IF(Basisgegevens!$C$5="Ja",
                IFERROR(
                    INDEX(Hulpsheets!$AO$3:$AR$18,
                        MATCH($C$9,Hulpsheets!$AN$3:$AN$18,0),
                        MATCH($C$6,Hulpsheets!$AO$3:$AR$3,0)
                    ),
                    ""
                ),
                IFERROR(
                    INDEX(Hulpsheets!$AH$3:$AK$18,
                        MATCH($C$9,Hulpsheets!$AG$3:$AG$18,0),
                        MATCH($C$6,Hulpsheets!$AH$3:$AK$3,0)
                    ),
                    ""
                )
            )
        )
    )
)</f>
        <v/>
      </c>
      <c r="N77" s="397">
        <f t="shared" si="22"/>
        <v>0</v>
      </c>
      <c r="O77" s="77" t="str">
        <f t="shared" si="23"/>
        <v/>
      </c>
      <c r="P77" s="86" t="str">
        <f t="shared" si="24"/>
        <v/>
      </c>
      <c r="R77" s="404"/>
      <c r="S77" s="403" t="str">
        <f t="shared" si="29"/>
        <v/>
      </c>
      <c r="T77" s="130" t="str">
        <f t="shared" si="25"/>
        <v/>
      </c>
      <c r="U77" s="70"/>
      <c r="V77" s="404"/>
      <c r="W77" s="70"/>
      <c r="X77" s="404"/>
      <c r="Z77" s="407" t="str">
        <f t="shared" si="30"/>
        <v/>
      </c>
      <c r="AA77" s="130" t="str">
        <f t="shared" si="26"/>
        <v/>
      </c>
      <c r="AB77" s="407" t="str">
        <f t="shared" si="27"/>
        <v/>
      </c>
      <c r="AC77" s="130" t="str">
        <f t="shared" si="28"/>
        <v/>
      </c>
      <c r="AD77" s="461"/>
    </row>
    <row r="78" spans="1:30" x14ac:dyDescent="0.2">
      <c r="B78" s="514"/>
      <c r="C78" s="515"/>
      <c r="D78" s="515"/>
      <c r="E78" s="515"/>
      <c r="F78" s="515"/>
      <c r="G78" s="515"/>
      <c r="H78" s="515"/>
      <c r="I78" s="515"/>
      <c r="J78" s="48"/>
      <c r="K78" s="254"/>
      <c r="L78" s="429" t="s">
        <v>120</v>
      </c>
      <c r="M78" s="257" t="str">
        <f>IF(LEN($C$5)&lt;=1,
    "",
    IF(
        OR($C$5="Overige (zorg-)instellingen",$C$5="Onderneming"),
        IF(Basisgegevens!$C$5="Ja",
            IFERROR(
                INDEX(Hulpsheets!$AO$3:$AR$18,
                    MATCH($C$9,Hulpsheets!$AN$3:$AN$18,0),
                    MATCH($C$6,Hulpsheets!$AO$3:$AR$3,0)
                ),
                ""
            ),
            IFERROR(
                INDEX(Hulpsheets!$AH$3:$AK$18,
                    MATCH($C$9,Hulpsheets!$AG$3:$AG$18,0),
                    MATCH($C$6,Hulpsheets!$AH$3:$AK$3,0)
                ),
                ""
            )
        ),
        IF($L78="Niet-economische activiteit",
            100%,
            IF(Basisgegevens!$C$5="Ja",
                IFERROR(
                    INDEX(Hulpsheets!$AO$3:$AR$18,
                        MATCH($C$9,Hulpsheets!$AN$3:$AN$18,0),
                        MATCH($C$6,Hulpsheets!$AO$3:$AR$3,0)
                    ),
                    ""
                ),
                IFERROR(
                    INDEX(Hulpsheets!$AH$3:$AK$18,
                        MATCH($C$9,Hulpsheets!$AG$3:$AG$18,0),
                        MATCH($C$6,Hulpsheets!$AH$3:$AK$3,0)
                    ),
                    ""
                )
            )
        )
    )
)</f>
        <v/>
      </c>
      <c r="N78" s="397">
        <f t="shared" si="22"/>
        <v>0</v>
      </c>
      <c r="O78" s="77" t="str">
        <f t="shared" si="23"/>
        <v/>
      </c>
      <c r="P78" s="86" t="str">
        <f t="shared" si="24"/>
        <v/>
      </c>
      <c r="R78" s="404"/>
      <c r="S78" s="403" t="str">
        <f t="shared" si="29"/>
        <v/>
      </c>
      <c r="T78" s="377" t="str">
        <f t="shared" si="25"/>
        <v/>
      </c>
      <c r="U78" s="70"/>
      <c r="V78" s="404"/>
      <c r="W78" s="70"/>
      <c r="X78" s="404"/>
      <c r="Z78" s="407" t="str">
        <f t="shared" si="30"/>
        <v/>
      </c>
      <c r="AA78" s="130" t="str">
        <f t="shared" si="26"/>
        <v/>
      </c>
      <c r="AB78" s="407" t="str">
        <f t="shared" si="27"/>
        <v/>
      </c>
      <c r="AC78" s="130" t="str">
        <f t="shared" si="28"/>
        <v/>
      </c>
      <c r="AD78" s="461"/>
    </row>
    <row r="79" spans="1:30" x14ac:dyDescent="0.2">
      <c r="B79" s="514"/>
      <c r="C79" s="515"/>
      <c r="D79" s="515"/>
      <c r="E79" s="515"/>
      <c r="F79" s="515"/>
      <c r="G79" s="515"/>
      <c r="H79" s="515"/>
      <c r="I79" s="515"/>
      <c r="J79" s="48"/>
      <c r="K79" s="254"/>
      <c r="L79" s="429" t="s">
        <v>120</v>
      </c>
      <c r="M79" s="257" t="str">
        <f>IF(LEN($C$5)&lt;=1,
    "",
    IF(
        OR($C$5="Overige (zorg-)instellingen",$C$5="Onderneming"),
        IF(Basisgegevens!$C$5="Ja",
            IFERROR(
                INDEX(Hulpsheets!$AO$3:$AR$18,
                    MATCH($C$9,Hulpsheets!$AN$3:$AN$18,0),
                    MATCH($C$6,Hulpsheets!$AO$3:$AR$3,0)
                ),
                ""
            ),
            IFERROR(
                INDEX(Hulpsheets!$AH$3:$AK$18,
                    MATCH($C$9,Hulpsheets!$AG$3:$AG$18,0),
                    MATCH($C$6,Hulpsheets!$AH$3:$AK$3,0)
                ),
                ""
            )
        ),
        IF($L79="Niet-economische activiteit",
            100%,
            IF(Basisgegevens!$C$5="Ja",
                IFERROR(
                    INDEX(Hulpsheets!$AO$3:$AR$18,
                        MATCH($C$9,Hulpsheets!$AN$3:$AN$18,0),
                        MATCH($C$6,Hulpsheets!$AO$3:$AR$3,0)
                    ),
                    ""
                ),
                IFERROR(
                    INDEX(Hulpsheets!$AH$3:$AK$18,
                        MATCH($C$9,Hulpsheets!$AG$3:$AG$18,0),
                        MATCH($C$6,Hulpsheets!$AH$3:$AK$3,0)
                    ),
                    ""
                )
            )
        )
    )
)</f>
        <v/>
      </c>
      <c r="N79" s="397">
        <f t="shared" si="22"/>
        <v>0</v>
      </c>
      <c r="O79" s="77" t="str">
        <f t="shared" si="23"/>
        <v/>
      </c>
      <c r="P79" s="86" t="str">
        <f t="shared" si="24"/>
        <v/>
      </c>
      <c r="R79" s="404"/>
      <c r="S79" s="403" t="str">
        <f t="shared" si="29"/>
        <v/>
      </c>
      <c r="T79" s="377" t="str">
        <f t="shared" si="25"/>
        <v/>
      </c>
      <c r="U79" s="70"/>
      <c r="V79" s="404"/>
      <c r="W79" s="70"/>
      <c r="X79" s="404"/>
      <c r="Z79" s="407" t="str">
        <f t="shared" si="30"/>
        <v/>
      </c>
      <c r="AA79" s="130" t="str">
        <f t="shared" si="26"/>
        <v/>
      </c>
      <c r="AB79" s="407" t="str">
        <f t="shared" si="27"/>
        <v/>
      </c>
      <c r="AC79" s="130" t="str">
        <f t="shared" si="28"/>
        <v/>
      </c>
      <c r="AD79" s="461"/>
    </row>
    <row r="80" spans="1:30" x14ac:dyDescent="0.2">
      <c r="B80" s="500"/>
      <c r="C80" s="501"/>
      <c r="D80" s="501"/>
      <c r="E80" s="501"/>
      <c r="F80" s="501"/>
      <c r="G80" s="501"/>
      <c r="H80" s="501"/>
      <c r="I80" s="502"/>
      <c r="J80" s="48"/>
      <c r="K80" s="254"/>
      <c r="L80" s="429" t="s">
        <v>120</v>
      </c>
      <c r="M80" s="257" t="str">
        <f>IF(LEN($C$5)&lt;=1,
    "",
    IF(
        OR($C$5="Overige (zorg-)instellingen",$C$5="Onderneming"),
        IF(Basisgegevens!$C$5="Ja",
            IFERROR(
                INDEX(Hulpsheets!$AO$3:$AR$18,
                    MATCH($C$9,Hulpsheets!$AN$3:$AN$18,0),
                    MATCH($C$6,Hulpsheets!$AO$3:$AR$3,0)
                ),
                ""
            ),
            IFERROR(
                INDEX(Hulpsheets!$AH$3:$AK$18,
                    MATCH($C$9,Hulpsheets!$AG$3:$AG$18,0),
                    MATCH($C$6,Hulpsheets!$AH$3:$AK$3,0)
                ),
                ""
            )
        ),
        IF($L80="Niet-economische activiteit",
            100%,
            IF(Basisgegevens!$C$5="Ja",
                IFERROR(
                    INDEX(Hulpsheets!$AO$3:$AR$18,
                        MATCH($C$9,Hulpsheets!$AN$3:$AN$18,0),
                        MATCH($C$6,Hulpsheets!$AO$3:$AR$3,0)
                    ),
                    ""
                ),
                IFERROR(
                    INDEX(Hulpsheets!$AH$3:$AK$18,
                        MATCH($C$9,Hulpsheets!$AG$3:$AG$18,0),
                        MATCH($C$6,Hulpsheets!$AH$3:$AK$3,0)
                    ),
                    ""
                )
            )
        )
    )
)</f>
        <v/>
      </c>
      <c r="N80" s="397">
        <f t="shared" si="22"/>
        <v>0</v>
      </c>
      <c r="O80" s="77" t="str">
        <f t="shared" si="23"/>
        <v/>
      </c>
      <c r="P80" s="86" t="str">
        <f t="shared" si="24"/>
        <v/>
      </c>
      <c r="R80" s="404"/>
      <c r="S80" s="403" t="str">
        <f t="shared" si="29"/>
        <v/>
      </c>
      <c r="T80" s="130" t="str">
        <f t="shared" si="25"/>
        <v/>
      </c>
      <c r="U80" s="70"/>
      <c r="V80" s="404"/>
      <c r="W80" s="70"/>
      <c r="X80" s="404"/>
      <c r="Z80" s="407" t="str">
        <f t="shared" si="30"/>
        <v/>
      </c>
      <c r="AA80" s="130" t="str">
        <f t="shared" si="26"/>
        <v/>
      </c>
      <c r="AB80" s="407" t="str">
        <f t="shared" si="27"/>
        <v/>
      </c>
      <c r="AC80" s="130" t="str">
        <f t="shared" si="28"/>
        <v/>
      </c>
      <c r="AD80" s="461"/>
    </row>
    <row r="81" spans="2:30" x14ac:dyDescent="0.2">
      <c r="B81" s="500"/>
      <c r="C81" s="501"/>
      <c r="D81" s="501"/>
      <c r="E81" s="501"/>
      <c r="F81" s="501"/>
      <c r="G81" s="501"/>
      <c r="H81" s="501"/>
      <c r="I81" s="502"/>
      <c r="J81" s="48"/>
      <c r="K81" s="254"/>
      <c r="L81" s="429" t="s">
        <v>120</v>
      </c>
      <c r="M81" s="257" t="str">
        <f>IF(LEN($C$5)&lt;=1,
    "",
    IF(
        OR($C$5="Overige (zorg-)instellingen",$C$5="Onderneming"),
        IF(Basisgegevens!$C$5="Ja",
            IFERROR(
                INDEX(Hulpsheets!$AO$3:$AR$18,
                    MATCH($C$9,Hulpsheets!$AN$3:$AN$18,0),
                    MATCH($C$6,Hulpsheets!$AO$3:$AR$3,0)
                ),
                ""
            ),
            IFERROR(
                INDEX(Hulpsheets!$AH$3:$AK$18,
                    MATCH($C$9,Hulpsheets!$AG$3:$AG$18,0),
                    MATCH($C$6,Hulpsheets!$AH$3:$AK$3,0)
                ),
                ""
            )
        ),
        IF($L81="Niet-economische activiteit",
            100%,
            IF(Basisgegevens!$C$5="Ja",
                IFERROR(
                    INDEX(Hulpsheets!$AO$3:$AR$18,
                        MATCH($C$9,Hulpsheets!$AN$3:$AN$18,0),
                        MATCH($C$6,Hulpsheets!$AO$3:$AR$3,0)
                    ),
                    ""
                ),
                IFERROR(
                    INDEX(Hulpsheets!$AH$3:$AK$18,
                        MATCH($C$9,Hulpsheets!$AG$3:$AG$18,0),
                        MATCH($C$6,Hulpsheets!$AH$3:$AK$3,0)
                    ),
                    ""
                )
            )
        )
    )
)</f>
        <v/>
      </c>
      <c r="N81" s="397">
        <f t="shared" si="22"/>
        <v>0</v>
      </c>
      <c r="O81" s="77" t="str">
        <f t="shared" si="23"/>
        <v/>
      </c>
      <c r="P81" s="86" t="str">
        <f t="shared" si="24"/>
        <v/>
      </c>
      <c r="R81" s="404"/>
      <c r="S81" s="403" t="str">
        <f t="shared" si="29"/>
        <v/>
      </c>
      <c r="T81" s="130" t="str">
        <f t="shared" si="25"/>
        <v/>
      </c>
      <c r="U81" s="70"/>
      <c r="V81" s="404"/>
      <c r="W81" s="70"/>
      <c r="X81" s="404"/>
      <c r="Z81" s="407" t="str">
        <f t="shared" si="30"/>
        <v/>
      </c>
      <c r="AA81" s="130" t="str">
        <f t="shared" si="26"/>
        <v/>
      </c>
      <c r="AB81" s="407" t="str">
        <f t="shared" si="27"/>
        <v/>
      </c>
      <c r="AC81" s="130" t="str">
        <f t="shared" si="28"/>
        <v/>
      </c>
      <c r="AD81" s="461"/>
    </row>
    <row r="82" spans="2:30" x14ac:dyDescent="0.2">
      <c r="B82" s="500"/>
      <c r="C82" s="501"/>
      <c r="D82" s="501"/>
      <c r="E82" s="501"/>
      <c r="F82" s="501"/>
      <c r="G82" s="501"/>
      <c r="H82" s="501"/>
      <c r="I82" s="502"/>
      <c r="J82" s="48"/>
      <c r="K82" s="254"/>
      <c r="L82" s="429" t="s">
        <v>120</v>
      </c>
      <c r="M82" s="257" t="str">
        <f>IF(LEN($C$5)&lt;=1,
    "",
    IF(
        OR($C$5="Overige (zorg-)instellingen",$C$5="Onderneming"),
        IF(Basisgegevens!$C$5="Ja",
            IFERROR(
                INDEX(Hulpsheets!$AO$3:$AR$18,
                    MATCH($C$9,Hulpsheets!$AN$3:$AN$18,0),
                    MATCH($C$6,Hulpsheets!$AO$3:$AR$3,0)
                ),
                ""
            ),
            IFERROR(
                INDEX(Hulpsheets!$AH$3:$AK$18,
                    MATCH($C$9,Hulpsheets!$AG$3:$AG$18,0),
                    MATCH($C$6,Hulpsheets!$AH$3:$AK$3,0)
                ),
                ""
            )
        ),
        IF($L82="Niet-economische activiteit",
            100%,
            IF(Basisgegevens!$C$5="Ja",
                IFERROR(
                    INDEX(Hulpsheets!$AO$3:$AR$18,
                        MATCH($C$9,Hulpsheets!$AN$3:$AN$18,0),
                        MATCH($C$6,Hulpsheets!$AO$3:$AR$3,0)
                    ),
                    ""
                ),
                IFERROR(
                    INDEX(Hulpsheets!$AH$3:$AK$18,
                        MATCH($C$9,Hulpsheets!$AG$3:$AG$18,0),
                        MATCH($C$6,Hulpsheets!$AH$3:$AK$3,0)
                    ),
                    ""
                )
            )
        )
    )
)</f>
        <v/>
      </c>
      <c r="N82" s="397">
        <f t="shared" si="22"/>
        <v>0</v>
      </c>
      <c r="O82" s="77" t="str">
        <f t="shared" si="23"/>
        <v/>
      </c>
      <c r="P82" s="86" t="str">
        <f t="shared" si="24"/>
        <v/>
      </c>
      <c r="R82" s="404"/>
      <c r="S82" s="403" t="str">
        <f t="shared" si="29"/>
        <v/>
      </c>
      <c r="T82" s="130" t="str">
        <f t="shared" si="25"/>
        <v/>
      </c>
      <c r="U82" s="70"/>
      <c r="V82" s="404"/>
      <c r="W82" s="70"/>
      <c r="X82" s="404"/>
      <c r="Z82" s="407" t="str">
        <f t="shared" si="30"/>
        <v/>
      </c>
      <c r="AA82" s="130" t="str">
        <f t="shared" si="26"/>
        <v/>
      </c>
      <c r="AB82" s="407" t="str">
        <f t="shared" si="27"/>
        <v/>
      </c>
      <c r="AC82" s="130" t="str">
        <f t="shared" si="28"/>
        <v/>
      </c>
      <c r="AD82" s="461"/>
    </row>
    <row r="83" spans="2:30" x14ac:dyDescent="0.2">
      <c r="B83" s="500"/>
      <c r="C83" s="501"/>
      <c r="D83" s="501"/>
      <c r="E83" s="501"/>
      <c r="F83" s="501"/>
      <c r="G83" s="501"/>
      <c r="H83" s="501"/>
      <c r="I83" s="502"/>
      <c r="J83" s="48"/>
      <c r="K83" s="254"/>
      <c r="L83" s="429" t="s">
        <v>120</v>
      </c>
      <c r="M83" s="257" t="str">
        <f>IF(LEN($C$5)&lt;=1,
    "",
    IF(
        OR($C$5="Overige (zorg-)instellingen",$C$5="Onderneming"),
        IF(Basisgegevens!$C$5="Ja",
            IFERROR(
                INDEX(Hulpsheets!$AO$3:$AR$18,
                    MATCH($C$9,Hulpsheets!$AN$3:$AN$18,0),
                    MATCH($C$6,Hulpsheets!$AO$3:$AR$3,0)
                ),
                ""
            ),
            IFERROR(
                INDEX(Hulpsheets!$AH$3:$AK$18,
                    MATCH($C$9,Hulpsheets!$AG$3:$AG$18,0),
                    MATCH($C$6,Hulpsheets!$AH$3:$AK$3,0)
                ),
                ""
            )
        ),
        IF($L83="Niet-economische activiteit",
            100%,
            IF(Basisgegevens!$C$5="Ja",
                IFERROR(
                    INDEX(Hulpsheets!$AO$3:$AR$18,
                        MATCH($C$9,Hulpsheets!$AN$3:$AN$18,0),
                        MATCH($C$6,Hulpsheets!$AO$3:$AR$3,0)
                    ),
                    ""
                ),
                IFERROR(
                    INDEX(Hulpsheets!$AH$3:$AK$18,
                        MATCH($C$9,Hulpsheets!$AG$3:$AG$18,0),
                        MATCH($C$6,Hulpsheets!$AH$3:$AK$3,0)
                    ),
                    ""
                )
            )
        )
    )
)</f>
        <v/>
      </c>
      <c r="N83" s="397">
        <f t="shared" si="22"/>
        <v>0</v>
      </c>
      <c r="O83" s="77" t="str">
        <f t="shared" si="23"/>
        <v/>
      </c>
      <c r="P83" s="86" t="str">
        <f t="shared" si="24"/>
        <v/>
      </c>
      <c r="R83" s="404"/>
      <c r="S83" s="403" t="str">
        <f t="shared" si="29"/>
        <v/>
      </c>
      <c r="T83" s="130" t="str">
        <f t="shared" si="25"/>
        <v/>
      </c>
      <c r="U83" s="70"/>
      <c r="V83" s="404"/>
      <c r="W83" s="70"/>
      <c r="X83" s="404"/>
      <c r="Z83" s="407" t="str">
        <f t="shared" si="30"/>
        <v/>
      </c>
      <c r="AA83" s="130" t="str">
        <f t="shared" si="26"/>
        <v/>
      </c>
      <c r="AB83" s="407" t="str">
        <f t="shared" si="27"/>
        <v/>
      </c>
      <c r="AC83" s="130" t="str">
        <f t="shared" si="28"/>
        <v/>
      </c>
      <c r="AD83" s="461"/>
    </row>
    <row r="84" spans="2:30" x14ac:dyDescent="0.2">
      <c r="B84" s="500"/>
      <c r="C84" s="501"/>
      <c r="D84" s="501"/>
      <c r="E84" s="501"/>
      <c r="F84" s="501"/>
      <c r="G84" s="501"/>
      <c r="H84" s="501"/>
      <c r="I84" s="502"/>
      <c r="J84" s="48"/>
      <c r="K84" s="254"/>
      <c r="L84" s="429" t="s">
        <v>120</v>
      </c>
      <c r="M84" s="257" t="str">
        <f>IF(LEN($C$5)&lt;=1,
    "",
    IF(
        OR($C$5="Overige (zorg-)instellingen",$C$5="Onderneming"),
        IF(Basisgegevens!$C$5="Ja",
            IFERROR(
                INDEX(Hulpsheets!$AO$3:$AR$18,
                    MATCH($C$9,Hulpsheets!$AN$3:$AN$18,0),
                    MATCH($C$6,Hulpsheets!$AO$3:$AR$3,0)
                ),
                ""
            ),
            IFERROR(
                INDEX(Hulpsheets!$AH$3:$AK$18,
                    MATCH($C$9,Hulpsheets!$AG$3:$AG$18,0),
                    MATCH($C$6,Hulpsheets!$AH$3:$AK$3,0)
                ),
                ""
            )
        ),
        IF($L84="Niet-economische activiteit",
            100%,
            IF(Basisgegevens!$C$5="Ja",
                IFERROR(
                    INDEX(Hulpsheets!$AO$3:$AR$18,
                        MATCH($C$9,Hulpsheets!$AN$3:$AN$18,0),
                        MATCH($C$6,Hulpsheets!$AO$3:$AR$3,0)
                    ),
                    ""
                ),
                IFERROR(
                    INDEX(Hulpsheets!$AH$3:$AK$18,
                        MATCH($C$9,Hulpsheets!$AG$3:$AG$18,0),
                        MATCH($C$6,Hulpsheets!$AH$3:$AK$3,0)
                    ),
                    ""
                )
            )
        )
    )
)</f>
        <v/>
      </c>
      <c r="N84" s="397">
        <f t="shared" si="22"/>
        <v>0</v>
      </c>
      <c r="O84" s="77" t="str">
        <f t="shared" si="23"/>
        <v/>
      </c>
      <c r="P84" s="86" t="str">
        <f t="shared" si="24"/>
        <v/>
      </c>
      <c r="R84" s="404"/>
      <c r="S84" s="403" t="str">
        <f t="shared" si="29"/>
        <v/>
      </c>
      <c r="T84" s="130" t="str">
        <f t="shared" si="25"/>
        <v/>
      </c>
      <c r="U84" s="70"/>
      <c r="V84" s="404"/>
      <c r="W84" s="70"/>
      <c r="X84" s="404"/>
      <c r="Z84" s="407" t="str">
        <f t="shared" si="30"/>
        <v/>
      </c>
      <c r="AA84" s="130" t="str">
        <f t="shared" si="26"/>
        <v/>
      </c>
      <c r="AB84" s="407" t="str">
        <f t="shared" si="27"/>
        <v/>
      </c>
      <c r="AC84" s="130" t="str">
        <f t="shared" si="28"/>
        <v/>
      </c>
      <c r="AD84" s="461"/>
    </row>
    <row r="85" spans="2:30" x14ac:dyDescent="0.2">
      <c r="B85" s="500"/>
      <c r="C85" s="501"/>
      <c r="D85" s="501"/>
      <c r="E85" s="501"/>
      <c r="F85" s="501"/>
      <c r="G85" s="501"/>
      <c r="H85" s="501"/>
      <c r="I85" s="502"/>
      <c r="J85" s="48"/>
      <c r="K85" s="254"/>
      <c r="L85" s="429" t="s">
        <v>120</v>
      </c>
      <c r="M85" s="257" t="str">
        <f>IF(LEN($C$5)&lt;=1,
    "",
    IF(
        OR($C$5="Overige (zorg-)instellingen",$C$5="Onderneming"),
        IF(Basisgegevens!$C$5="Ja",
            IFERROR(
                INDEX(Hulpsheets!$AO$3:$AR$18,
                    MATCH($C$9,Hulpsheets!$AN$3:$AN$18,0),
                    MATCH($C$6,Hulpsheets!$AO$3:$AR$3,0)
                ),
                ""
            ),
            IFERROR(
                INDEX(Hulpsheets!$AH$3:$AK$18,
                    MATCH($C$9,Hulpsheets!$AG$3:$AG$18,0),
                    MATCH($C$6,Hulpsheets!$AH$3:$AK$3,0)
                ),
                ""
            )
        ),
        IF($L85="Niet-economische activiteit",
            100%,
            IF(Basisgegevens!$C$5="Ja",
                IFERROR(
                    INDEX(Hulpsheets!$AO$3:$AR$18,
                        MATCH($C$9,Hulpsheets!$AN$3:$AN$18,0),
                        MATCH($C$6,Hulpsheets!$AO$3:$AR$3,0)
                    ),
                    ""
                ),
                IFERROR(
                    INDEX(Hulpsheets!$AH$3:$AK$18,
                        MATCH($C$9,Hulpsheets!$AG$3:$AG$18,0),
                        MATCH($C$6,Hulpsheets!$AH$3:$AK$3,0)
                    ),
                    ""
                )
            )
        )
    )
)</f>
        <v/>
      </c>
      <c r="N85" s="397">
        <f t="shared" si="22"/>
        <v>0</v>
      </c>
      <c r="O85" s="77" t="str">
        <f t="shared" si="23"/>
        <v/>
      </c>
      <c r="P85" s="86" t="str">
        <f t="shared" si="24"/>
        <v/>
      </c>
      <c r="R85" s="404"/>
      <c r="S85" s="403" t="str">
        <f t="shared" si="29"/>
        <v/>
      </c>
      <c r="T85" s="130" t="str">
        <f t="shared" si="25"/>
        <v/>
      </c>
      <c r="U85" s="70"/>
      <c r="V85" s="404"/>
      <c r="W85" s="70"/>
      <c r="X85" s="404"/>
      <c r="Z85" s="407" t="str">
        <f t="shared" si="30"/>
        <v/>
      </c>
      <c r="AA85" s="130" t="str">
        <f t="shared" si="26"/>
        <v/>
      </c>
      <c r="AB85" s="407" t="str">
        <f t="shared" si="27"/>
        <v/>
      </c>
      <c r="AC85" s="130" t="str">
        <f t="shared" si="28"/>
        <v/>
      </c>
      <c r="AD85" s="461"/>
    </row>
    <row r="86" spans="2:30" x14ac:dyDescent="0.2">
      <c r="B86" s="500"/>
      <c r="C86" s="501"/>
      <c r="D86" s="501"/>
      <c r="E86" s="501"/>
      <c r="F86" s="501"/>
      <c r="G86" s="501"/>
      <c r="H86" s="501"/>
      <c r="I86" s="502"/>
      <c r="J86" s="48"/>
      <c r="K86" s="254"/>
      <c r="L86" s="429" t="s">
        <v>120</v>
      </c>
      <c r="M86" s="257" t="str">
        <f>IF(LEN($C$5)&lt;=1,
    "",
    IF(
        OR($C$5="Overige (zorg-)instellingen",$C$5="Onderneming"),
        IF(Basisgegevens!$C$5="Ja",
            IFERROR(
                INDEX(Hulpsheets!$AO$3:$AR$18,
                    MATCH($C$9,Hulpsheets!$AN$3:$AN$18,0),
                    MATCH($C$6,Hulpsheets!$AO$3:$AR$3,0)
                ),
                ""
            ),
            IFERROR(
                INDEX(Hulpsheets!$AH$3:$AK$18,
                    MATCH($C$9,Hulpsheets!$AG$3:$AG$18,0),
                    MATCH($C$6,Hulpsheets!$AH$3:$AK$3,0)
                ),
                ""
            )
        ),
        IF($L86="Niet-economische activiteit",
            100%,
            IF(Basisgegevens!$C$5="Ja",
                IFERROR(
                    INDEX(Hulpsheets!$AO$3:$AR$18,
                        MATCH($C$9,Hulpsheets!$AN$3:$AN$18,0),
                        MATCH($C$6,Hulpsheets!$AO$3:$AR$3,0)
                    ),
                    ""
                ),
                IFERROR(
                    INDEX(Hulpsheets!$AH$3:$AK$18,
                        MATCH($C$9,Hulpsheets!$AG$3:$AG$18,0),
                        MATCH($C$6,Hulpsheets!$AH$3:$AK$3,0)
                    ),
                    ""
                )
            )
        )
    )
)</f>
        <v/>
      </c>
      <c r="N86" s="397">
        <f t="shared" si="22"/>
        <v>0</v>
      </c>
      <c r="O86" s="77" t="str">
        <f t="shared" si="23"/>
        <v/>
      </c>
      <c r="P86" s="86" t="str">
        <f t="shared" si="24"/>
        <v/>
      </c>
      <c r="R86" s="404"/>
      <c r="S86" s="403" t="str">
        <f t="shared" si="29"/>
        <v/>
      </c>
      <c r="T86" s="130" t="str">
        <f t="shared" si="25"/>
        <v/>
      </c>
      <c r="U86" s="70"/>
      <c r="V86" s="404"/>
      <c r="W86" s="70"/>
      <c r="X86" s="404"/>
      <c r="Z86" s="407" t="str">
        <f t="shared" si="30"/>
        <v/>
      </c>
      <c r="AA86" s="130" t="str">
        <f t="shared" si="26"/>
        <v/>
      </c>
      <c r="AB86" s="407" t="str">
        <f t="shared" si="27"/>
        <v/>
      </c>
      <c r="AC86" s="130" t="str">
        <f t="shared" si="28"/>
        <v/>
      </c>
      <c r="AD86" s="461"/>
    </row>
    <row r="87" spans="2:30" ht="13.5" thickBot="1" x14ac:dyDescent="0.25">
      <c r="B87" s="500"/>
      <c r="C87" s="501"/>
      <c r="D87" s="501"/>
      <c r="E87" s="501"/>
      <c r="F87" s="501"/>
      <c r="G87" s="501"/>
      <c r="H87" s="501"/>
      <c r="I87" s="502"/>
      <c r="J87" s="48"/>
      <c r="K87" s="254"/>
      <c r="L87" s="429" t="s">
        <v>120</v>
      </c>
      <c r="M87" s="257" t="str">
        <f>IF(LEN($C$5)&lt;=1,
    "",
    IF(
        OR($C$5="Overige (zorg-)instellingen",$C$5="Onderneming"),
        IF(Basisgegevens!$C$5="Ja",
            IFERROR(
                INDEX(Hulpsheets!$AO$3:$AR$18,
                    MATCH($C$9,Hulpsheets!$AN$3:$AN$18,0),
                    MATCH($C$6,Hulpsheets!$AO$3:$AR$3,0)
                ),
                ""
            ),
            IFERROR(
                INDEX(Hulpsheets!$AH$3:$AK$18,
                    MATCH($C$9,Hulpsheets!$AG$3:$AG$18,0),
                    MATCH($C$6,Hulpsheets!$AH$3:$AK$3,0)
                ),
                ""
            )
        ),
        IF($L87="Niet-economische activiteit",
            100%,
            IF(Basisgegevens!$C$5="Ja",
                IFERROR(
                    INDEX(Hulpsheets!$AO$3:$AR$18,
                        MATCH($C$9,Hulpsheets!$AN$3:$AN$18,0),
                        MATCH($C$6,Hulpsheets!$AO$3:$AR$3,0)
                    ),
                    ""
                ),
                IFERROR(
                    INDEX(Hulpsheets!$AH$3:$AK$18,
                        MATCH($C$9,Hulpsheets!$AG$3:$AG$18,0),
                        MATCH($C$6,Hulpsheets!$AH$3:$AK$3,0)
                    ),
                    ""
                )
            )
        )
    )
)</f>
        <v/>
      </c>
      <c r="N87" s="397">
        <f t="shared" si="22"/>
        <v>0</v>
      </c>
      <c r="O87" s="77" t="str">
        <f t="shared" si="23"/>
        <v/>
      </c>
      <c r="P87" s="86" t="str">
        <f t="shared" si="24"/>
        <v/>
      </c>
      <c r="R87" s="404"/>
      <c r="S87" s="403" t="str">
        <f t="shared" si="29"/>
        <v/>
      </c>
      <c r="T87" s="130" t="str">
        <f t="shared" si="25"/>
        <v/>
      </c>
      <c r="U87" s="70"/>
      <c r="V87" s="404"/>
      <c r="W87" s="70"/>
      <c r="X87" s="404"/>
      <c r="Z87" s="407" t="str">
        <f t="shared" si="30"/>
        <v/>
      </c>
      <c r="AA87" s="130" t="str">
        <f t="shared" si="26"/>
        <v/>
      </c>
      <c r="AB87" s="407" t="str">
        <f t="shared" si="27"/>
        <v/>
      </c>
      <c r="AC87" s="130" t="str">
        <f t="shared" si="28"/>
        <v/>
      </c>
      <c r="AD87" s="461"/>
    </row>
    <row r="88" spans="2:30" ht="13.5" hidden="1" outlineLevel="1" thickBot="1" x14ac:dyDescent="0.25">
      <c r="B88" s="514"/>
      <c r="C88" s="515"/>
      <c r="D88" s="515"/>
      <c r="E88" s="515"/>
      <c r="F88" s="515"/>
      <c r="G88" s="515"/>
      <c r="H88" s="515"/>
      <c r="I88" s="515"/>
      <c r="J88" s="48"/>
      <c r="K88" s="254"/>
      <c r="L88" s="429" t="s">
        <v>120</v>
      </c>
      <c r="M88" s="257" t="str">
        <f>IF(LEN($C$5)&lt;=1,
    "",
    IF(
        OR($C$5="Overige (zorg-)instellingen",$C$5="Onderneming"),
        IF(Basisgegevens!$C$5="Ja",
            IFERROR(
                INDEX(Hulpsheets!$AO$3:$AR$18,
                    MATCH($C$9,Hulpsheets!$AN$3:$AN$18,0),
                    MATCH($C$6,Hulpsheets!$AO$3:$AR$3,0)
                ),
                ""
            ),
            IFERROR(
                INDEX(Hulpsheets!$AH$3:$AK$18,
                    MATCH($C$9,Hulpsheets!$AG$3:$AG$18,0),
                    MATCH($C$6,Hulpsheets!$AH$3:$AK$3,0)
                ),
                ""
            )
        ),
        IF($L88="Niet-economische activiteit",
            100%,
            IF(Basisgegevens!$C$5="Ja",
                IFERROR(
                    INDEX(Hulpsheets!$AO$3:$AR$18,
                        MATCH($C$9,Hulpsheets!$AN$3:$AN$18,0),
                        MATCH($C$6,Hulpsheets!$AO$3:$AR$3,0)
                    ),
                    ""
                ),
                IFERROR(
                    INDEX(Hulpsheets!$AH$3:$AK$18,
                        MATCH($C$9,Hulpsheets!$AG$3:$AG$18,0),
                        MATCH($C$6,Hulpsheets!$AH$3:$AK$3,0)
                    ),
                    ""
                )
            )
        )
    )
)</f>
        <v/>
      </c>
      <c r="N88" s="397">
        <f t="shared" si="22"/>
        <v>0</v>
      </c>
      <c r="O88" s="77" t="str">
        <f t="shared" si="23"/>
        <v/>
      </c>
      <c r="P88" s="86" t="str">
        <f t="shared" si="24"/>
        <v/>
      </c>
      <c r="R88" s="404"/>
      <c r="S88" s="403" t="str">
        <f t="shared" si="29"/>
        <v/>
      </c>
      <c r="T88" s="130" t="str">
        <f t="shared" si="25"/>
        <v/>
      </c>
      <c r="U88" s="70"/>
      <c r="V88" s="404"/>
      <c r="W88" s="70"/>
      <c r="X88" s="404"/>
      <c r="Z88" s="407" t="str">
        <f t="shared" si="30"/>
        <v/>
      </c>
      <c r="AA88" s="130" t="str">
        <f t="shared" si="26"/>
        <v/>
      </c>
      <c r="AB88" s="407" t="str">
        <f t="shared" si="27"/>
        <v/>
      </c>
      <c r="AC88" s="130" t="str">
        <f t="shared" si="28"/>
        <v/>
      </c>
      <c r="AD88" s="461"/>
    </row>
    <row r="89" spans="2:30" ht="13.5" hidden="1" outlineLevel="1" thickBot="1" x14ac:dyDescent="0.25">
      <c r="B89" s="514"/>
      <c r="C89" s="515"/>
      <c r="D89" s="515"/>
      <c r="E89" s="515"/>
      <c r="F89" s="515"/>
      <c r="G89" s="515"/>
      <c r="H89" s="515"/>
      <c r="I89" s="515"/>
      <c r="J89" s="48"/>
      <c r="K89" s="254"/>
      <c r="L89" s="429" t="s">
        <v>120</v>
      </c>
      <c r="M89" s="257" t="str">
        <f>IF(LEN($C$5)&lt;=1,
    "",
    IF(
        OR($C$5="Overige (zorg-)instellingen",$C$5="Onderneming"),
        IF(Basisgegevens!$C$5="Ja",
            IFERROR(
                INDEX(Hulpsheets!$AO$3:$AR$18,
                    MATCH($C$9,Hulpsheets!$AN$3:$AN$18,0),
                    MATCH($C$6,Hulpsheets!$AO$3:$AR$3,0)
                ),
                ""
            ),
            IFERROR(
                INDEX(Hulpsheets!$AH$3:$AK$18,
                    MATCH($C$9,Hulpsheets!$AG$3:$AG$18,0),
                    MATCH($C$6,Hulpsheets!$AH$3:$AK$3,0)
                ),
                ""
            )
        ),
        IF($L89="Niet-economische activiteit",
            100%,
            IF(Basisgegevens!$C$5="Ja",
                IFERROR(
                    INDEX(Hulpsheets!$AO$3:$AR$18,
                        MATCH($C$9,Hulpsheets!$AN$3:$AN$18,0),
                        MATCH($C$6,Hulpsheets!$AO$3:$AR$3,0)
                    ),
                    ""
                ),
                IFERROR(
                    INDEX(Hulpsheets!$AH$3:$AK$18,
                        MATCH($C$9,Hulpsheets!$AG$3:$AG$18,0),
                        MATCH($C$6,Hulpsheets!$AH$3:$AK$3,0)
                    ),
                    ""
                )
            )
        )
    )
)</f>
        <v/>
      </c>
      <c r="N89" s="397">
        <f t="shared" si="22"/>
        <v>0</v>
      </c>
      <c r="O89" s="77" t="str">
        <f t="shared" si="23"/>
        <v/>
      </c>
      <c r="P89" s="86" t="str">
        <f t="shared" si="24"/>
        <v/>
      </c>
      <c r="R89" s="404"/>
      <c r="S89" s="403" t="str">
        <f t="shared" si="29"/>
        <v/>
      </c>
      <c r="T89" s="130" t="str">
        <f t="shared" si="25"/>
        <v/>
      </c>
      <c r="U89" s="70"/>
      <c r="V89" s="404"/>
      <c r="W89" s="70"/>
      <c r="X89" s="404"/>
      <c r="Z89" s="407" t="str">
        <f t="shared" si="30"/>
        <v/>
      </c>
      <c r="AA89" s="130" t="str">
        <f t="shared" si="26"/>
        <v/>
      </c>
      <c r="AB89" s="407" t="str">
        <f t="shared" si="27"/>
        <v/>
      </c>
      <c r="AC89" s="130" t="str">
        <f t="shared" si="28"/>
        <v/>
      </c>
      <c r="AD89" s="461"/>
    </row>
    <row r="90" spans="2:30" ht="13.5" hidden="1" outlineLevel="1" thickBot="1" x14ac:dyDescent="0.25">
      <c r="B90" s="514"/>
      <c r="C90" s="515"/>
      <c r="D90" s="515"/>
      <c r="E90" s="515"/>
      <c r="F90" s="515"/>
      <c r="G90" s="515"/>
      <c r="H90" s="515"/>
      <c r="I90" s="515"/>
      <c r="J90" s="48"/>
      <c r="K90" s="254"/>
      <c r="L90" s="429" t="s">
        <v>120</v>
      </c>
      <c r="M90" s="257" t="str">
        <f>IF(LEN($C$5)&lt;=1,
    "",
    IF(
        OR($C$5="Overige (zorg-)instellingen",$C$5="Onderneming"),
        IF(Basisgegevens!$C$5="Ja",
            IFERROR(
                INDEX(Hulpsheets!$AO$3:$AR$18,
                    MATCH($C$9,Hulpsheets!$AN$3:$AN$18,0),
                    MATCH($C$6,Hulpsheets!$AO$3:$AR$3,0)
                ),
                ""
            ),
            IFERROR(
                INDEX(Hulpsheets!$AH$3:$AK$18,
                    MATCH($C$9,Hulpsheets!$AG$3:$AG$18,0),
                    MATCH($C$6,Hulpsheets!$AH$3:$AK$3,0)
                ),
                ""
            )
        ),
        IF($L90="Niet-economische activiteit",
            100%,
            IF(Basisgegevens!$C$5="Ja",
                IFERROR(
                    INDEX(Hulpsheets!$AO$3:$AR$18,
                        MATCH($C$9,Hulpsheets!$AN$3:$AN$18,0),
                        MATCH($C$6,Hulpsheets!$AO$3:$AR$3,0)
                    ),
                    ""
                ),
                IFERROR(
                    INDEX(Hulpsheets!$AH$3:$AK$18,
                        MATCH($C$9,Hulpsheets!$AG$3:$AG$18,0),
                        MATCH($C$6,Hulpsheets!$AH$3:$AK$3,0)
                    ),
                    ""
                )
            )
        )
    )
)</f>
        <v/>
      </c>
      <c r="N90" s="397">
        <f t="shared" si="22"/>
        <v>0</v>
      </c>
      <c r="O90" s="77" t="str">
        <f t="shared" si="23"/>
        <v/>
      </c>
      <c r="P90" s="86" t="str">
        <f t="shared" si="24"/>
        <v/>
      </c>
      <c r="R90" s="404"/>
      <c r="S90" s="403" t="str">
        <f t="shared" si="29"/>
        <v/>
      </c>
      <c r="T90" s="130" t="str">
        <f t="shared" si="25"/>
        <v/>
      </c>
      <c r="U90" s="70"/>
      <c r="V90" s="404"/>
      <c r="W90" s="70"/>
      <c r="X90" s="404"/>
      <c r="Z90" s="407" t="str">
        <f t="shared" si="30"/>
        <v/>
      </c>
      <c r="AA90" s="130" t="str">
        <f t="shared" si="26"/>
        <v/>
      </c>
      <c r="AB90" s="407" t="str">
        <f t="shared" si="27"/>
        <v/>
      </c>
      <c r="AC90" s="130" t="str">
        <f t="shared" si="28"/>
        <v/>
      </c>
      <c r="AD90" s="461"/>
    </row>
    <row r="91" spans="2:30" ht="13.5" hidden="1" outlineLevel="1" thickBot="1" x14ac:dyDescent="0.25">
      <c r="B91" s="514"/>
      <c r="C91" s="515"/>
      <c r="D91" s="515"/>
      <c r="E91" s="515"/>
      <c r="F91" s="515"/>
      <c r="G91" s="515"/>
      <c r="H91" s="515"/>
      <c r="I91" s="515"/>
      <c r="J91" s="48"/>
      <c r="K91" s="254"/>
      <c r="L91" s="429" t="s">
        <v>120</v>
      </c>
      <c r="M91" s="257" t="str">
        <f>IF(LEN($C$5)&lt;=1,
    "",
    IF(
        OR($C$5="Overige (zorg-)instellingen",$C$5="Onderneming"),
        IF(Basisgegevens!$C$5="Ja",
            IFERROR(
                INDEX(Hulpsheets!$AO$3:$AR$18,
                    MATCH($C$9,Hulpsheets!$AN$3:$AN$18,0),
                    MATCH($C$6,Hulpsheets!$AO$3:$AR$3,0)
                ),
                ""
            ),
            IFERROR(
                INDEX(Hulpsheets!$AH$3:$AK$18,
                    MATCH($C$9,Hulpsheets!$AG$3:$AG$18,0),
                    MATCH($C$6,Hulpsheets!$AH$3:$AK$3,0)
                ),
                ""
            )
        ),
        IF($L91="Niet-economische activiteit",
            100%,
            IF(Basisgegevens!$C$5="Ja",
                IFERROR(
                    INDEX(Hulpsheets!$AO$3:$AR$18,
                        MATCH($C$9,Hulpsheets!$AN$3:$AN$18,0),
                        MATCH($C$6,Hulpsheets!$AO$3:$AR$3,0)
                    ),
                    ""
                ),
                IFERROR(
                    INDEX(Hulpsheets!$AH$3:$AK$18,
                        MATCH($C$9,Hulpsheets!$AG$3:$AG$18,0),
                        MATCH($C$6,Hulpsheets!$AH$3:$AK$3,0)
                    ),
                    ""
                )
            )
        )
    )
)</f>
        <v/>
      </c>
      <c r="N91" s="397">
        <f t="shared" si="22"/>
        <v>0</v>
      </c>
      <c r="O91" s="77" t="str">
        <f t="shared" si="23"/>
        <v/>
      </c>
      <c r="P91" s="86" t="str">
        <f t="shared" si="24"/>
        <v/>
      </c>
      <c r="R91" s="404"/>
      <c r="S91" s="403" t="str">
        <f t="shared" si="29"/>
        <v/>
      </c>
      <c r="T91" s="130" t="str">
        <f t="shared" si="25"/>
        <v/>
      </c>
      <c r="U91" s="70"/>
      <c r="V91" s="404"/>
      <c r="W91" s="70"/>
      <c r="X91" s="404"/>
      <c r="Z91" s="407" t="str">
        <f t="shared" si="30"/>
        <v/>
      </c>
      <c r="AA91" s="130" t="str">
        <f t="shared" si="26"/>
        <v/>
      </c>
      <c r="AB91" s="407" t="str">
        <f t="shared" si="27"/>
        <v/>
      </c>
      <c r="AC91" s="130" t="str">
        <f t="shared" si="28"/>
        <v/>
      </c>
      <c r="AD91" s="461"/>
    </row>
    <row r="92" spans="2:30" ht="13.5" hidden="1" outlineLevel="1" thickBot="1" x14ac:dyDescent="0.25">
      <c r="B92" s="514"/>
      <c r="C92" s="515"/>
      <c r="D92" s="515"/>
      <c r="E92" s="515"/>
      <c r="F92" s="515"/>
      <c r="G92" s="515"/>
      <c r="H92" s="515"/>
      <c r="I92" s="515"/>
      <c r="J92" s="48"/>
      <c r="K92" s="254"/>
      <c r="L92" s="429" t="s">
        <v>120</v>
      </c>
      <c r="M92" s="257" t="str">
        <f>IF(LEN($C$5)&lt;=1,
    "",
    IF(
        OR($C$5="Overige (zorg-)instellingen",$C$5="Onderneming"),
        IF(Basisgegevens!$C$5="Ja",
            IFERROR(
                INDEX(Hulpsheets!$AO$3:$AR$18,
                    MATCH($C$9,Hulpsheets!$AN$3:$AN$18,0),
                    MATCH($C$6,Hulpsheets!$AO$3:$AR$3,0)
                ),
                ""
            ),
            IFERROR(
                INDEX(Hulpsheets!$AH$3:$AK$18,
                    MATCH($C$9,Hulpsheets!$AG$3:$AG$18,0),
                    MATCH($C$6,Hulpsheets!$AH$3:$AK$3,0)
                ),
                ""
            )
        ),
        IF($L92="Niet-economische activiteit",
            100%,
            IF(Basisgegevens!$C$5="Ja",
                IFERROR(
                    INDEX(Hulpsheets!$AO$3:$AR$18,
                        MATCH($C$9,Hulpsheets!$AN$3:$AN$18,0),
                        MATCH($C$6,Hulpsheets!$AO$3:$AR$3,0)
                    ),
                    ""
                ),
                IFERROR(
                    INDEX(Hulpsheets!$AH$3:$AK$18,
                        MATCH($C$9,Hulpsheets!$AG$3:$AG$18,0),
                        MATCH($C$6,Hulpsheets!$AH$3:$AK$3,0)
                    ),
                    ""
                )
            )
        )
    )
)</f>
        <v/>
      </c>
      <c r="N92" s="397">
        <f t="shared" si="22"/>
        <v>0</v>
      </c>
      <c r="O92" s="77" t="str">
        <f t="shared" si="23"/>
        <v/>
      </c>
      <c r="P92" s="86" t="str">
        <f t="shared" si="24"/>
        <v/>
      </c>
      <c r="R92" s="404"/>
      <c r="S92" s="403" t="str">
        <f t="shared" si="29"/>
        <v/>
      </c>
      <c r="T92" s="130" t="str">
        <f t="shared" si="25"/>
        <v/>
      </c>
      <c r="U92" s="70"/>
      <c r="V92" s="404"/>
      <c r="W92" s="70"/>
      <c r="X92" s="404"/>
      <c r="Z92" s="407" t="str">
        <f t="shared" si="30"/>
        <v/>
      </c>
      <c r="AA92" s="130" t="str">
        <f t="shared" si="26"/>
        <v/>
      </c>
      <c r="AB92" s="407" t="str">
        <f t="shared" si="27"/>
        <v/>
      </c>
      <c r="AC92" s="130" t="str">
        <f t="shared" si="28"/>
        <v/>
      </c>
      <c r="AD92" s="461"/>
    </row>
    <row r="93" spans="2:30" ht="13.5" hidden="1" outlineLevel="1" thickBot="1" x14ac:dyDescent="0.25">
      <c r="B93" s="514"/>
      <c r="C93" s="515"/>
      <c r="D93" s="515"/>
      <c r="E93" s="515"/>
      <c r="F93" s="515"/>
      <c r="G93" s="515"/>
      <c r="H93" s="515"/>
      <c r="I93" s="515"/>
      <c r="J93" s="48"/>
      <c r="K93" s="254"/>
      <c r="L93" s="429" t="s">
        <v>120</v>
      </c>
      <c r="M93" s="257" t="str">
        <f>IF(LEN($C$5)&lt;=1,
    "",
    IF(
        OR($C$5="Overige (zorg-)instellingen",$C$5="Onderneming"),
        IF(Basisgegevens!$C$5="Ja",
            IFERROR(
                INDEX(Hulpsheets!$AO$3:$AR$18,
                    MATCH($C$9,Hulpsheets!$AN$3:$AN$18,0),
                    MATCH($C$6,Hulpsheets!$AO$3:$AR$3,0)
                ),
                ""
            ),
            IFERROR(
                INDEX(Hulpsheets!$AH$3:$AK$18,
                    MATCH($C$9,Hulpsheets!$AG$3:$AG$18,0),
                    MATCH($C$6,Hulpsheets!$AH$3:$AK$3,0)
                ),
                ""
            )
        ),
        IF($L93="Niet-economische activiteit",
            100%,
            IF(Basisgegevens!$C$5="Ja",
                IFERROR(
                    INDEX(Hulpsheets!$AO$3:$AR$18,
                        MATCH($C$9,Hulpsheets!$AN$3:$AN$18,0),
                        MATCH($C$6,Hulpsheets!$AO$3:$AR$3,0)
                    ),
                    ""
                ),
                IFERROR(
                    INDEX(Hulpsheets!$AH$3:$AK$18,
                        MATCH($C$9,Hulpsheets!$AG$3:$AG$18,0),
                        MATCH($C$6,Hulpsheets!$AH$3:$AK$3,0)
                    ),
                    ""
                )
            )
        )
    )
)</f>
        <v/>
      </c>
      <c r="N93" s="397">
        <f t="shared" si="22"/>
        <v>0</v>
      </c>
      <c r="O93" s="77" t="str">
        <f t="shared" si="23"/>
        <v/>
      </c>
      <c r="P93" s="86" t="str">
        <f t="shared" si="24"/>
        <v/>
      </c>
      <c r="R93" s="404"/>
      <c r="S93" s="403" t="str">
        <f t="shared" si="29"/>
        <v/>
      </c>
      <c r="T93" s="130" t="str">
        <f t="shared" si="25"/>
        <v/>
      </c>
      <c r="U93" s="70"/>
      <c r="V93" s="404"/>
      <c r="W93" s="70"/>
      <c r="X93" s="404"/>
      <c r="Z93" s="407" t="str">
        <f t="shared" si="30"/>
        <v/>
      </c>
      <c r="AA93" s="130" t="str">
        <f t="shared" si="26"/>
        <v/>
      </c>
      <c r="AB93" s="407" t="str">
        <f t="shared" si="27"/>
        <v/>
      </c>
      <c r="AC93" s="130" t="str">
        <f t="shared" si="28"/>
        <v/>
      </c>
      <c r="AD93" s="461"/>
    </row>
    <row r="94" spans="2:30" ht="13.5" hidden="1" outlineLevel="1" thickBot="1" x14ac:dyDescent="0.25">
      <c r="B94" s="514"/>
      <c r="C94" s="515"/>
      <c r="D94" s="515"/>
      <c r="E94" s="515"/>
      <c r="F94" s="515"/>
      <c r="G94" s="515"/>
      <c r="H94" s="515"/>
      <c r="I94" s="515"/>
      <c r="J94" s="48"/>
      <c r="K94" s="254"/>
      <c r="L94" s="429" t="s">
        <v>120</v>
      </c>
      <c r="M94" s="257" t="str">
        <f>IF(LEN($C$5)&lt;=1,
    "",
    IF(
        OR($C$5="Overige (zorg-)instellingen",$C$5="Onderneming"),
        IF(Basisgegevens!$C$5="Ja",
            IFERROR(
                INDEX(Hulpsheets!$AO$3:$AR$18,
                    MATCH($C$9,Hulpsheets!$AN$3:$AN$18,0),
                    MATCH($C$6,Hulpsheets!$AO$3:$AR$3,0)
                ),
                ""
            ),
            IFERROR(
                INDEX(Hulpsheets!$AH$3:$AK$18,
                    MATCH($C$9,Hulpsheets!$AG$3:$AG$18,0),
                    MATCH($C$6,Hulpsheets!$AH$3:$AK$3,0)
                ),
                ""
            )
        ),
        IF($L94="Niet-economische activiteit",
            100%,
            IF(Basisgegevens!$C$5="Ja",
                IFERROR(
                    INDEX(Hulpsheets!$AO$3:$AR$18,
                        MATCH($C$9,Hulpsheets!$AN$3:$AN$18,0),
                        MATCH($C$6,Hulpsheets!$AO$3:$AR$3,0)
                    ),
                    ""
                ),
                IFERROR(
                    INDEX(Hulpsheets!$AH$3:$AK$18,
                        MATCH($C$9,Hulpsheets!$AG$3:$AG$18,0),
                        MATCH($C$6,Hulpsheets!$AH$3:$AK$3,0)
                    ),
                    ""
                )
            )
        )
    )
)</f>
        <v/>
      </c>
      <c r="N94" s="397">
        <f t="shared" si="22"/>
        <v>0</v>
      </c>
      <c r="O94" s="77" t="str">
        <f t="shared" si="23"/>
        <v/>
      </c>
      <c r="P94" s="86" t="str">
        <f t="shared" si="24"/>
        <v/>
      </c>
      <c r="R94" s="404"/>
      <c r="S94" s="403" t="str">
        <f t="shared" si="29"/>
        <v/>
      </c>
      <c r="T94" s="130" t="str">
        <f t="shared" si="25"/>
        <v/>
      </c>
      <c r="U94" s="70"/>
      <c r="V94" s="404"/>
      <c r="W94" s="70"/>
      <c r="X94" s="404"/>
      <c r="Z94" s="407" t="str">
        <f t="shared" si="30"/>
        <v/>
      </c>
      <c r="AA94" s="130" t="str">
        <f t="shared" si="26"/>
        <v/>
      </c>
      <c r="AB94" s="407" t="str">
        <f t="shared" si="27"/>
        <v/>
      </c>
      <c r="AC94" s="130" t="str">
        <f t="shared" si="28"/>
        <v/>
      </c>
      <c r="AD94" s="461"/>
    </row>
    <row r="95" spans="2:30" ht="13.5" hidden="1" outlineLevel="1" thickBot="1" x14ac:dyDescent="0.25">
      <c r="B95" s="514"/>
      <c r="C95" s="515"/>
      <c r="D95" s="515"/>
      <c r="E95" s="515"/>
      <c r="F95" s="515"/>
      <c r="G95" s="515"/>
      <c r="H95" s="515"/>
      <c r="I95" s="515"/>
      <c r="J95" s="48"/>
      <c r="K95" s="254"/>
      <c r="L95" s="429" t="s">
        <v>120</v>
      </c>
      <c r="M95" s="257" t="str">
        <f>IF(LEN($C$5)&lt;=1,
    "",
    IF(
        OR($C$5="Overige (zorg-)instellingen",$C$5="Onderneming"),
        IF(Basisgegevens!$C$5="Ja",
            IFERROR(
                INDEX(Hulpsheets!$AO$3:$AR$18,
                    MATCH($C$9,Hulpsheets!$AN$3:$AN$18,0),
                    MATCH($C$6,Hulpsheets!$AO$3:$AR$3,0)
                ),
                ""
            ),
            IFERROR(
                INDEX(Hulpsheets!$AH$3:$AK$18,
                    MATCH($C$9,Hulpsheets!$AG$3:$AG$18,0),
                    MATCH($C$6,Hulpsheets!$AH$3:$AK$3,0)
                ),
                ""
            )
        ),
        IF($L95="Niet-economische activiteit",
            100%,
            IF(Basisgegevens!$C$5="Ja",
                IFERROR(
                    INDEX(Hulpsheets!$AO$3:$AR$18,
                        MATCH($C$9,Hulpsheets!$AN$3:$AN$18,0),
                        MATCH($C$6,Hulpsheets!$AO$3:$AR$3,0)
                    ),
                    ""
                ),
                IFERROR(
                    INDEX(Hulpsheets!$AH$3:$AK$18,
                        MATCH($C$9,Hulpsheets!$AG$3:$AG$18,0),
                        MATCH($C$6,Hulpsheets!$AH$3:$AK$3,0)
                    ),
                    ""
                )
            )
        )
    )
)</f>
        <v/>
      </c>
      <c r="N95" s="397">
        <f t="shared" si="22"/>
        <v>0</v>
      </c>
      <c r="O95" s="77" t="str">
        <f t="shared" si="23"/>
        <v/>
      </c>
      <c r="P95" s="86" t="str">
        <f t="shared" si="24"/>
        <v/>
      </c>
      <c r="R95" s="404"/>
      <c r="S95" s="403" t="str">
        <f t="shared" si="29"/>
        <v/>
      </c>
      <c r="T95" s="130" t="str">
        <f t="shared" si="25"/>
        <v/>
      </c>
      <c r="U95" s="70"/>
      <c r="V95" s="404"/>
      <c r="W95" s="70"/>
      <c r="X95" s="404"/>
      <c r="Z95" s="407" t="str">
        <f t="shared" si="30"/>
        <v/>
      </c>
      <c r="AA95" s="130" t="str">
        <f t="shared" si="26"/>
        <v/>
      </c>
      <c r="AB95" s="407" t="str">
        <f t="shared" si="27"/>
        <v/>
      </c>
      <c r="AC95" s="130" t="str">
        <f t="shared" si="28"/>
        <v/>
      </c>
      <c r="AD95" s="461"/>
    </row>
    <row r="96" spans="2:30" ht="13.5" hidden="1" outlineLevel="1" thickBot="1" x14ac:dyDescent="0.25">
      <c r="B96" s="514"/>
      <c r="C96" s="515"/>
      <c r="D96" s="515"/>
      <c r="E96" s="515"/>
      <c r="F96" s="515"/>
      <c r="G96" s="515"/>
      <c r="H96" s="515"/>
      <c r="I96" s="515"/>
      <c r="J96" s="48"/>
      <c r="K96" s="254"/>
      <c r="L96" s="429" t="s">
        <v>120</v>
      </c>
      <c r="M96" s="257" t="str">
        <f>IF(LEN($C$5)&lt;=1,
    "",
    IF(
        OR($C$5="Overige (zorg-)instellingen",$C$5="Onderneming"),
        IF(Basisgegevens!$C$5="Ja",
            IFERROR(
                INDEX(Hulpsheets!$AO$3:$AR$18,
                    MATCH($C$9,Hulpsheets!$AN$3:$AN$18,0),
                    MATCH($C$6,Hulpsheets!$AO$3:$AR$3,0)
                ),
                ""
            ),
            IFERROR(
                INDEX(Hulpsheets!$AH$3:$AK$18,
                    MATCH($C$9,Hulpsheets!$AG$3:$AG$18,0),
                    MATCH($C$6,Hulpsheets!$AH$3:$AK$3,0)
                ),
                ""
            )
        ),
        IF($L96="Niet-economische activiteit",
            100%,
            IF(Basisgegevens!$C$5="Ja",
                IFERROR(
                    INDEX(Hulpsheets!$AO$3:$AR$18,
                        MATCH($C$9,Hulpsheets!$AN$3:$AN$18,0),
                        MATCH($C$6,Hulpsheets!$AO$3:$AR$3,0)
                    ),
                    ""
                ),
                IFERROR(
                    INDEX(Hulpsheets!$AH$3:$AK$18,
                        MATCH($C$9,Hulpsheets!$AG$3:$AG$18,0),
                        MATCH($C$6,Hulpsheets!$AH$3:$AK$3,0)
                    ),
                    ""
                )
            )
        )
    )
)</f>
        <v/>
      </c>
      <c r="N96" s="397">
        <f t="shared" si="22"/>
        <v>0</v>
      </c>
      <c r="O96" s="77" t="str">
        <f t="shared" si="23"/>
        <v/>
      </c>
      <c r="P96" s="86" t="str">
        <f t="shared" si="24"/>
        <v/>
      </c>
      <c r="R96" s="404"/>
      <c r="S96" s="403" t="str">
        <f t="shared" si="29"/>
        <v/>
      </c>
      <c r="T96" s="130" t="str">
        <f t="shared" si="25"/>
        <v/>
      </c>
      <c r="U96" s="70"/>
      <c r="V96" s="404"/>
      <c r="W96" s="70"/>
      <c r="X96" s="404"/>
      <c r="Z96" s="407" t="str">
        <f t="shared" si="30"/>
        <v/>
      </c>
      <c r="AA96" s="130" t="str">
        <f t="shared" si="26"/>
        <v/>
      </c>
      <c r="AB96" s="407" t="str">
        <f t="shared" si="27"/>
        <v/>
      </c>
      <c r="AC96" s="130" t="str">
        <f t="shared" si="28"/>
        <v/>
      </c>
      <c r="AD96" s="461"/>
    </row>
    <row r="97" spans="1:30" ht="13.5" hidden="1" outlineLevel="1" collapsed="1" thickBot="1" x14ac:dyDescent="0.25">
      <c r="B97" s="527"/>
      <c r="C97" s="528"/>
      <c r="D97" s="528"/>
      <c r="E97" s="528"/>
      <c r="F97" s="528"/>
      <c r="G97" s="528"/>
      <c r="H97" s="528"/>
      <c r="I97" s="528"/>
      <c r="J97" s="109"/>
      <c r="K97" s="438"/>
      <c r="L97" s="428" t="s">
        <v>120</v>
      </c>
      <c r="M97" s="427" t="str">
        <f>IF(LEN($C$5)&lt;=1,
    "",
    IF(
        OR($C$5="Overige (zorg-)instellingen",$C$5="Onderneming"),
        IF(Basisgegevens!$C$5="Ja",
            IFERROR(
                INDEX(Hulpsheets!$AO$3:$AR$18,
                    MATCH($C$9,Hulpsheets!$AN$3:$AN$18,0),
                    MATCH($C$6,Hulpsheets!$AO$3:$AR$3,0)
                ),
                ""
            ),
            IFERROR(
                INDEX(Hulpsheets!$AH$3:$AK$18,
                    MATCH($C$9,Hulpsheets!$AG$3:$AG$18,0),
                    MATCH($C$6,Hulpsheets!$AH$3:$AK$3,0)
                ),
                ""
            )
        ),
        IF($L97="Niet-economische activiteit",
            100%,
            IF(Basisgegevens!$C$5="Ja",
                IFERROR(
                    INDEX(Hulpsheets!$AO$3:$AR$18,
                        MATCH($C$9,Hulpsheets!$AN$3:$AN$18,0),
                        MATCH($C$6,Hulpsheets!$AO$3:$AR$3,0)
                    ),
                    ""
                ),
                IFERROR(
                    INDEX(Hulpsheets!$AH$3:$AK$18,
                        MATCH($C$9,Hulpsheets!$AG$3:$AG$18,0),
                        MATCH($C$6,Hulpsheets!$AH$3:$AK$3,0)
                    ),
                    ""
                )
            )
        )
    )
)</f>
        <v/>
      </c>
      <c r="N97" s="397">
        <f t="shared" si="22"/>
        <v>0</v>
      </c>
      <c r="O97" s="87" t="str">
        <f t="shared" si="23"/>
        <v/>
      </c>
      <c r="P97" s="88" t="str">
        <f t="shared" si="24"/>
        <v/>
      </c>
      <c r="R97" s="405"/>
      <c r="S97" s="403" t="str">
        <f t="shared" si="29"/>
        <v/>
      </c>
      <c r="T97" s="365" t="str">
        <f t="shared" si="25"/>
        <v/>
      </c>
      <c r="U97" s="70"/>
      <c r="V97" s="405"/>
      <c r="W97" s="70"/>
      <c r="X97" s="405"/>
      <c r="Z97" s="407" t="str">
        <f t="shared" si="30"/>
        <v/>
      </c>
      <c r="AA97" s="130" t="str">
        <f t="shared" si="26"/>
        <v/>
      </c>
      <c r="AB97" s="407" t="str">
        <f t="shared" si="27"/>
        <v/>
      </c>
      <c r="AC97" s="365" t="str">
        <f t="shared" si="28"/>
        <v/>
      </c>
      <c r="AD97" s="461"/>
    </row>
    <row r="98" spans="1:30" ht="13.5" collapsed="1" thickBot="1" x14ac:dyDescent="0.25">
      <c r="B98" s="32"/>
      <c r="C98" s="32"/>
      <c r="D98" s="103"/>
      <c r="E98" s="110"/>
      <c r="F98" s="110"/>
      <c r="G98" s="111"/>
      <c r="H98" s="112"/>
      <c r="I98" s="29"/>
      <c r="J98" s="111"/>
      <c r="L98" s="418" t="s">
        <v>102</v>
      </c>
      <c r="M98" s="78"/>
      <c r="N98" s="101">
        <f>SUM(N73:N97)</f>
        <v>0</v>
      </c>
      <c r="O98" s="101">
        <f>SUM(O73:O97)</f>
        <v>0</v>
      </c>
      <c r="P98" s="101">
        <f>SUM(P73:P97)</f>
        <v>0</v>
      </c>
      <c r="Q98" s="29"/>
      <c r="R98" s="439">
        <f>SUM(R73:R97)</f>
        <v>0</v>
      </c>
      <c r="S98" s="102">
        <f>SUM(S73:S97)</f>
        <v>0</v>
      </c>
      <c r="T98" s="102">
        <f>SUM(T73:T97)</f>
        <v>0</v>
      </c>
      <c r="V98" s="364">
        <f>SUM(V73:V97)</f>
        <v>0</v>
      </c>
      <c r="W98" s="70"/>
      <c r="X98" s="364">
        <f>SUM(X73:X97)</f>
        <v>0</v>
      </c>
      <c r="Z98" s="364">
        <f>SUM(Z73:Z97)</f>
        <v>0</v>
      </c>
      <c r="AA98" s="364">
        <f>SUM(AA73:AA97)</f>
        <v>0</v>
      </c>
      <c r="AB98" s="364">
        <f>SUM(AB73:AB97)</f>
        <v>0</v>
      </c>
      <c r="AC98" s="364">
        <f>SUM(AC73:AC97)</f>
        <v>0</v>
      </c>
      <c r="AD98" s="462"/>
    </row>
    <row r="99" spans="1:30" ht="13.5" thickBot="1" x14ac:dyDescent="0.25">
      <c r="B99" s="32"/>
      <c r="C99" s="32"/>
      <c r="D99" s="103"/>
      <c r="E99" s="110"/>
      <c r="F99" s="110"/>
      <c r="G99" s="111"/>
      <c r="H99" s="112"/>
      <c r="I99" s="29"/>
      <c r="J99" s="111"/>
      <c r="U99" s="100"/>
      <c r="V99" s="100"/>
      <c r="W99" s="100"/>
      <c r="X99" s="100"/>
      <c r="Z99" s="100"/>
      <c r="AA99" s="100"/>
      <c r="AB99" s="100"/>
    </row>
    <row r="100" spans="1:30" ht="15" customHeight="1" thickBot="1" x14ac:dyDescent="0.25">
      <c r="B100" s="503" t="s">
        <v>244</v>
      </c>
      <c r="C100" s="503"/>
      <c r="D100" s="503"/>
      <c r="E100" s="503"/>
      <c r="F100" s="29"/>
      <c r="I100" s="29"/>
      <c r="P100" s="29"/>
      <c r="Q100" s="29"/>
      <c r="R100" s="406" t="s">
        <v>87</v>
      </c>
      <c r="S100" s="401"/>
      <c r="T100" s="402"/>
      <c r="U100" s="6"/>
      <c r="V100" s="498" t="s">
        <v>61</v>
      </c>
      <c r="W100" s="6"/>
      <c r="X100" s="498" t="s">
        <v>62</v>
      </c>
      <c r="Z100" s="401"/>
      <c r="AA100" s="402"/>
      <c r="AB100" s="412"/>
      <c r="AC100" s="413"/>
      <c r="AD100" s="463"/>
    </row>
    <row r="101" spans="1:30" ht="13.5" thickBot="1" x14ac:dyDescent="0.25">
      <c r="B101" s="106"/>
      <c r="C101" s="106"/>
      <c r="D101" s="107"/>
      <c r="E101" s="107"/>
      <c r="G101" s="107"/>
      <c r="H101" s="108"/>
      <c r="I101" s="95"/>
      <c r="J101" s="107"/>
      <c r="K101" s="107"/>
      <c r="L101" s="107"/>
      <c r="P101" s="29"/>
      <c r="Q101" s="29"/>
      <c r="R101" s="6"/>
      <c r="S101" s="6"/>
      <c r="T101" s="6"/>
      <c r="U101" s="6"/>
      <c r="V101" s="499"/>
      <c r="W101" s="6"/>
      <c r="X101" s="499"/>
      <c r="Z101" s="6"/>
      <c r="AA101" s="6"/>
      <c r="AB101" s="6"/>
      <c r="AC101" s="97"/>
      <c r="AD101" s="97"/>
    </row>
    <row r="102" spans="1:30" ht="39" customHeight="1" thickBot="1" x14ac:dyDescent="0.25">
      <c r="A102" s="117"/>
      <c r="B102" s="504" t="s">
        <v>109</v>
      </c>
      <c r="C102" s="505"/>
      <c r="D102" s="505"/>
      <c r="E102" s="240" t="s">
        <v>112</v>
      </c>
      <c r="F102" s="237" t="s">
        <v>113</v>
      </c>
      <c r="G102" s="240" t="s">
        <v>114</v>
      </c>
      <c r="H102" s="240" t="s">
        <v>115</v>
      </c>
      <c r="I102" s="240" t="s">
        <v>116</v>
      </c>
      <c r="J102" s="240" t="s">
        <v>117</v>
      </c>
      <c r="K102" s="240" t="s">
        <v>118</v>
      </c>
      <c r="L102" s="236" t="s">
        <v>235</v>
      </c>
      <c r="M102" s="143" t="s">
        <v>94</v>
      </c>
      <c r="N102" s="237" t="s">
        <v>119</v>
      </c>
      <c r="O102" s="237" t="s">
        <v>95</v>
      </c>
      <c r="P102" s="237" t="s">
        <v>96</v>
      </c>
      <c r="Q102" s="117"/>
      <c r="R102" s="239" t="s">
        <v>68</v>
      </c>
      <c r="S102" s="238" t="s">
        <v>97</v>
      </c>
      <c r="T102" s="238" t="s">
        <v>70</v>
      </c>
      <c r="U102" s="119"/>
      <c r="V102" s="239" t="s">
        <v>68</v>
      </c>
      <c r="W102" s="6"/>
      <c r="X102" s="239" t="s">
        <v>68</v>
      </c>
      <c r="Y102" s="117"/>
      <c r="Z102" s="238" t="s">
        <v>97</v>
      </c>
      <c r="AA102" s="238" t="s">
        <v>70</v>
      </c>
      <c r="AB102" s="238" t="s">
        <v>97</v>
      </c>
      <c r="AC102" s="238" t="s">
        <v>70</v>
      </c>
      <c r="AD102" s="118"/>
    </row>
    <row r="103" spans="1:30" x14ac:dyDescent="0.2">
      <c r="B103" s="516"/>
      <c r="C103" s="517"/>
      <c r="D103" s="517"/>
      <c r="E103" s="20"/>
      <c r="F103" s="141"/>
      <c r="G103" s="151" t="str">
        <f>IF(E103="","",IF($C$7&gt;12,IF(E103="computer",F103*Hulpsheets!$AX$4,F103*Hulpsheets!$AX$5),(IF(E103="computer",F103*Hulpsheets!$AX$4,F103*Hulpsheets!$AX$5)*$C$7/12)))</f>
        <v/>
      </c>
      <c r="H103" s="151" t="str">
        <f>IF(E103="","",IF($C$7&lt;13,0,IF($C$7&gt;24,IF(E103="computer",F103*Hulpsheets!$AY$4,F103*Hulpsheets!$AY$5),IF(E103="computer",F103*Hulpsheets!$AY$4,F103*Hulpsheets!$AY$5)*($C$7-12)/12)))</f>
        <v/>
      </c>
      <c r="I103" s="151" t="str">
        <f>IF(E103="","",IF($C$7&lt;24,0,IF($C$7&gt;36,IF(E103="computer",F103*Hulpsheets!$AZ$4,F103*Hulpsheets!$AZ$5),IF(E103="computer",F103*Hulpsheets!$AZ$4,F103*Hulpsheets!$AZ$5)*($C$7-24)/12)))</f>
        <v/>
      </c>
      <c r="J103" s="151" t="str">
        <f>IF(E103="","",IF($C$7&lt;36,0,IF($C$7&gt;48,IF(E103="computer",F103*Hulpsheets!$BA$4,F103*Hulpsheets!$BA$5),IF(E103="computer",F103*Hulpsheets!$BA$4,F103*Hulpsheets!$BA$5)*($C$7-36)/12)))</f>
        <v/>
      </c>
      <c r="K103" s="151" t="str">
        <f>IF(E103="","",IF($C$7&lt;48,0,IF($C$7&gt;48,IF(E103="computer",F103*Hulpsheets!$BB$4,F103*Hulpsheets!$BB$5),IF(E103="computer",F103*Hulpsheets!$BB$4,F103*Hulpsheets!$BB$5)*($C$7-48)/12)))</f>
        <v/>
      </c>
      <c r="L103" s="429" t="s">
        <v>120</v>
      </c>
      <c r="M103" s="257" t="str">
        <f>IF(LEN($C$5)&lt;=1,
    "",
    IF(
        OR($C$5="Overige (zorg-)instellingen",$C$5="Onderneming"),
        IF(Basisgegevens!$C$5="Ja",
            IFERROR(
                INDEX(Hulpsheets!$AO$3:$AR$18,
                    MATCH($C$9,Hulpsheets!$AN$3:$AN$18,0),
                    MATCH($C$6,Hulpsheets!$AO$3:$AR$3,0)
                ),
                ""
            ),
            IFERROR(
                INDEX(Hulpsheets!$AH$3:$AK$18,
                    MATCH($C$9,Hulpsheets!$AG$3:$AG$18,0),
                    MATCH($C$6,Hulpsheets!$AH$3:$AK$3,0)
                ),
                ""
            )
        ),
        IF($L103="Niet-economische activiteit",
            100%,
            IF(Basisgegevens!$C$5="Ja",
                IFERROR(
                    INDEX(Hulpsheets!$AO$3:$AR$18,
                        MATCH($C$9,Hulpsheets!$AN$3:$AN$18,0),
                        MATCH($C$6,Hulpsheets!$AO$3:$AR$3,0)
                    ),
                    ""
                ),
                IFERROR(
                    INDEX(Hulpsheets!$AH$3:$AK$18,
                        MATCH($C$9,Hulpsheets!$AG$3:$AG$18,0),
                        MATCH($C$6,Hulpsheets!$AH$3:$AK$3,0)
                    ),
                    ""
                )
            )
        )
    )
)</f>
        <v/>
      </c>
      <c r="N103" s="397">
        <f t="shared" ref="N103:N127" si="31">SUM(G103:K103)</f>
        <v>0</v>
      </c>
      <c r="O103" s="82" t="str">
        <f t="shared" ref="O103:O127" si="32">IFERROR(N103*M103,"")</f>
        <v/>
      </c>
      <c r="P103" s="85" t="str">
        <f t="shared" ref="P103:P127" si="33">IFERROR(N103-O103,"")</f>
        <v/>
      </c>
      <c r="R103" s="404"/>
      <c r="S103" s="407" t="str">
        <f>IFERROR($R103*(1-$M103),"")</f>
        <v/>
      </c>
      <c r="T103" s="130" t="str">
        <f t="shared" ref="T103:T127" si="34">IFERROR(R103-S103,"")</f>
        <v/>
      </c>
      <c r="U103" s="80"/>
      <c r="V103" s="404"/>
      <c r="W103" s="70"/>
      <c r="X103" s="404"/>
      <c r="Z103" s="407" t="str">
        <f>IFERROR($V103*(1-$M103),"")</f>
        <v/>
      </c>
      <c r="AA103" s="130" t="str">
        <f t="shared" ref="AA103:AA127" si="35">IFERROR(V103-Z103,"")</f>
        <v/>
      </c>
      <c r="AB103" s="407" t="str">
        <f t="shared" ref="AB103:AB127" si="36">IFERROR($X103*(1-$M103),"")</f>
        <v/>
      </c>
      <c r="AC103" s="130" t="str">
        <f t="shared" ref="AC103:AC127" si="37">IFERROR(X103-AB103,"")</f>
        <v/>
      </c>
      <c r="AD103" s="461"/>
    </row>
    <row r="104" spans="1:30" x14ac:dyDescent="0.2">
      <c r="B104" s="514"/>
      <c r="C104" s="515"/>
      <c r="D104" s="515"/>
      <c r="E104" s="19"/>
      <c r="F104" s="141"/>
      <c r="G104" s="151" t="str">
        <f>IF(E104="","",IF($C$7&gt;12,IF(E104="computer",F104*Hulpsheets!$AX$4,F104*Hulpsheets!$AX$5),(IF(E104="computer",F104*Hulpsheets!$AX$4,F104*Hulpsheets!$AX$5)*$C$7/12)))</f>
        <v/>
      </c>
      <c r="H104" s="151" t="str">
        <f>IF(E104="","",IF($C$7&lt;13,0,IF($C$7&gt;24,IF(E104="computer",F104*Hulpsheets!$AY$4,F104*Hulpsheets!$AY$5),IF(E104="computer",F104*Hulpsheets!$AY$4,F104*Hulpsheets!$AY$5)*($C$7-12)/12)))</f>
        <v/>
      </c>
      <c r="I104" s="151" t="str">
        <f>IF(E104="","",IF($C$7&lt;24,0,IF($C$7&gt;36,IF(E104="computer",F104*Hulpsheets!$AZ$4,F104*Hulpsheets!$AZ$5),IF(E104="computer",F104*Hulpsheets!$AZ$4,F104*Hulpsheets!$AZ$5)*($C$7-24)/12)))</f>
        <v/>
      </c>
      <c r="J104" s="151" t="str">
        <f>IF(E104="","",IF($C$7&lt;36,0,IF($C$7&gt;48,IF(E104="computer",F104*Hulpsheets!$BA$4,F104*Hulpsheets!$BA$5),IF(E104="computer",F104*Hulpsheets!$BA$4,F104*Hulpsheets!$BA$5)*($C$7-36)/12)))</f>
        <v/>
      </c>
      <c r="K104" s="151" t="str">
        <f>IF(E104="","",IF($C$7&lt;48,0,IF($C$7&gt;48,IF(E104="computer",F104*Hulpsheets!$BB$4,F104*Hulpsheets!$BB$5),IF(E104="computer",F104*Hulpsheets!$BB$4,F104*Hulpsheets!$BB$5)*($C$7-48)/12)))</f>
        <v/>
      </c>
      <c r="L104" s="429" t="s">
        <v>120</v>
      </c>
      <c r="M104" s="257" t="str">
        <f>IF(LEN($C$5)&lt;=1,
    "",
    IF(
        OR($C$5="Overige (zorg-)instellingen",$C$5="Onderneming"),
        IF(Basisgegevens!$C$5="Ja",
            IFERROR(
                INDEX(Hulpsheets!$AO$3:$AR$18,
                    MATCH($C$9,Hulpsheets!$AN$3:$AN$18,0),
                    MATCH($C$6,Hulpsheets!$AO$3:$AR$3,0)
                ),
                ""
            ),
            IFERROR(
                INDEX(Hulpsheets!$AH$3:$AK$18,
                    MATCH($C$9,Hulpsheets!$AG$3:$AG$18,0),
                    MATCH($C$6,Hulpsheets!$AH$3:$AK$3,0)
                ),
                ""
            )
        ),
        IF($L104="Niet-economische activiteit",
            100%,
            IF(Basisgegevens!$C$5="Ja",
                IFERROR(
                    INDEX(Hulpsheets!$AO$3:$AR$18,
                        MATCH($C$9,Hulpsheets!$AN$3:$AN$18,0),
                        MATCH($C$6,Hulpsheets!$AO$3:$AR$3,0)
                    ),
                    ""
                ),
                IFERROR(
                    INDEX(Hulpsheets!$AH$3:$AK$18,
                        MATCH($C$9,Hulpsheets!$AG$3:$AG$18,0),
                        MATCH($C$6,Hulpsheets!$AH$3:$AK$3,0)
                    ),
                    ""
                )
            )
        )
    )
)</f>
        <v/>
      </c>
      <c r="N104" s="397">
        <f t="shared" si="31"/>
        <v>0</v>
      </c>
      <c r="O104" s="77" t="str">
        <f t="shared" si="32"/>
        <v/>
      </c>
      <c r="P104" s="86" t="str">
        <f t="shared" si="33"/>
        <v/>
      </c>
      <c r="R104" s="404"/>
      <c r="S104" s="407" t="str">
        <f t="shared" ref="S104:S127" si="38">IFERROR($R104*(1-$M104),"")</f>
        <v/>
      </c>
      <c r="T104" s="130" t="str">
        <f t="shared" si="34"/>
        <v/>
      </c>
      <c r="U104" s="70"/>
      <c r="V104" s="404"/>
      <c r="W104" s="70"/>
      <c r="X104" s="404"/>
      <c r="Z104" s="407" t="str">
        <f t="shared" ref="Z104:Z127" si="39">IFERROR($V104*(1-$M104),"")</f>
        <v/>
      </c>
      <c r="AA104" s="130" t="str">
        <f t="shared" si="35"/>
        <v/>
      </c>
      <c r="AB104" s="407" t="str">
        <f t="shared" si="36"/>
        <v/>
      </c>
      <c r="AC104" s="130" t="str">
        <f t="shared" si="37"/>
        <v/>
      </c>
      <c r="AD104" s="461"/>
    </row>
    <row r="105" spans="1:30" x14ac:dyDescent="0.2">
      <c r="B105" s="514"/>
      <c r="C105" s="515"/>
      <c r="D105" s="515"/>
      <c r="E105" s="19"/>
      <c r="F105" s="141"/>
      <c r="G105" s="151" t="str">
        <f>IF(E105="","",IF($C$7&gt;12,IF(E105="computer",F105*Hulpsheets!$AX$4,F105*Hulpsheets!$AX$5),(IF(E105="computer",F105*Hulpsheets!$AX$4,F105*Hulpsheets!$AX$5)*$C$7/12)))</f>
        <v/>
      </c>
      <c r="H105" s="151" t="str">
        <f>IF(E105="","",IF($C$7&lt;13,0,IF($C$7&gt;24,IF(E105="computer",F105*Hulpsheets!$AY$4,F105*Hulpsheets!$AY$5),IF(E105="computer",F105*Hulpsheets!$AY$4,F105*Hulpsheets!$AY$5)*($C$7-12)/12)))</f>
        <v/>
      </c>
      <c r="I105" s="151" t="str">
        <f>IF(E105="","",IF($C$7&lt;24,0,IF($C$7&gt;36,IF(E105="computer",F105*Hulpsheets!$AZ$4,F105*Hulpsheets!$AZ$5),IF(E105="computer",F105*Hulpsheets!$AZ$4,F105*Hulpsheets!$AZ$5)*($C$7-24)/12)))</f>
        <v/>
      </c>
      <c r="J105" s="151" t="str">
        <f>IF(E105="","",IF($C$7&lt;36,0,IF($C$7&gt;48,IF(E105="computer",F105*Hulpsheets!$BA$4,F105*Hulpsheets!$BA$5),IF(E105="computer",F105*Hulpsheets!$BA$4,F105*Hulpsheets!$BA$5)*($C$7-36)/12)))</f>
        <v/>
      </c>
      <c r="K105" s="151" t="str">
        <f>IF(E105="","",IF($C$7&lt;48,0,IF($C$7&gt;48,IF(E105="computer",F105*Hulpsheets!$BB$4,F105*Hulpsheets!$BB$5),IF(E105="computer",F105*Hulpsheets!$BB$4,F105*Hulpsheets!$BB$5)*($C$7-48)/12)))</f>
        <v/>
      </c>
      <c r="L105" s="429" t="s">
        <v>120</v>
      </c>
      <c r="M105" s="257" t="str">
        <f>IF(LEN($C$5)&lt;=1,
    "",
    IF(
        OR($C$5="Overige (zorg-)instellingen",$C$5="Onderneming"),
        IF(Basisgegevens!$C$5="Ja",
            IFERROR(
                INDEX(Hulpsheets!$AO$3:$AR$18,
                    MATCH($C$9,Hulpsheets!$AN$3:$AN$18,0),
                    MATCH($C$6,Hulpsheets!$AO$3:$AR$3,0)
                ),
                ""
            ),
            IFERROR(
                INDEX(Hulpsheets!$AH$3:$AK$18,
                    MATCH($C$9,Hulpsheets!$AG$3:$AG$18,0),
                    MATCH($C$6,Hulpsheets!$AH$3:$AK$3,0)
                ),
                ""
            )
        ),
        IF($L105="Niet-economische activiteit",
            100%,
            IF(Basisgegevens!$C$5="Ja",
                IFERROR(
                    INDEX(Hulpsheets!$AO$3:$AR$18,
                        MATCH($C$9,Hulpsheets!$AN$3:$AN$18,0),
                        MATCH($C$6,Hulpsheets!$AO$3:$AR$3,0)
                    ),
                    ""
                ),
                IFERROR(
                    INDEX(Hulpsheets!$AH$3:$AK$18,
                        MATCH($C$9,Hulpsheets!$AG$3:$AG$18,0),
                        MATCH($C$6,Hulpsheets!$AH$3:$AK$3,0)
                    ),
                    ""
                )
            )
        )
    )
)</f>
        <v/>
      </c>
      <c r="N105" s="397">
        <f t="shared" si="31"/>
        <v>0</v>
      </c>
      <c r="O105" s="77" t="str">
        <f t="shared" si="32"/>
        <v/>
      </c>
      <c r="P105" s="86" t="str">
        <f t="shared" si="33"/>
        <v/>
      </c>
      <c r="R105" s="404"/>
      <c r="S105" s="407" t="str">
        <f t="shared" si="38"/>
        <v/>
      </c>
      <c r="T105" s="130" t="str">
        <f t="shared" si="34"/>
        <v/>
      </c>
      <c r="U105" s="70"/>
      <c r="V105" s="404"/>
      <c r="W105" s="70"/>
      <c r="X105" s="404"/>
      <c r="Z105" s="407" t="str">
        <f t="shared" si="39"/>
        <v/>
      </c>
      <c r="AA105" s="130" t="str">
        <f t="shared" si="35"/>
        <v/>
      </c>
      <c r="AB105" s="407" t="str">
        <f t="shared" si="36"/>
        <v/>
      </c>
      <c r="AC105" s="130" t="str">
        <f t="shared" si="37"/>
        <v/>
      </c>
      <c r="AD105" s="461"/>
    </row>
    <row r="106" spans="1:30" x14ac:dyDescent="0.2">
      <c r="B106" s="514"/>
      <c r="C106" s="515"/>
      <c r="D106" s="515"/>
      <c r="E106" s="19"/>
      <c r="F106" s="141"/>
      <c r="G106" s="151" t="str">
        <f>IF(E106="","",IF($C$7&gt;12,IF(E106="computer",F106*Hulpsheets!$AX$4,F106*Hulpsheets!$AX$5),(IF(E106="computer",F106*Hulpsheets!$AX$4,F106*Hulpsheets!$AX$5)*$C$7/12)))</f>
        <v/>
      </c>
      <c r="H106" s="151" t="str">
        <f>IF(E106="","",IF($C$7&lt;13,0,IF($C$7&gt;24,IF(E106="computer",F106*Hulpsheets!$AY$4,F106*Hulpsheets!$AY$5),IF(E106="computer",F106*Hulpsheets!$AY$4,F106*Hulpsheets!$AY$5)*($C$7-12)/12)))</f>
        <v/>
      </c>
      <c r="I106" s="151" t="str">
        <f>IF(E106="","",IF($C$7&lt;24,0,IF($C$7&gt;36,IF(E106="computer",F106*Hulpsheets!$AZ$4,F106*Hulpsheets!$AZ$5),IF(E106="computer",F106*Hulpsheets!$AZ$4,F106*Hulpsheets!$AZ$5)*($C$7-24)/12)))</f>
        <v/>
      </c>
      <c r="J106" s="151" t="str">
        <f>IF(E106="","",IF($C$7&lt;36,0,IF($C$7&gt;48,IF(E106="computer",F106*Hulpsheets!$BA$4,F106*Hulpsheets!$BA$5),IF(E106="computer",F106*Hulpsheets!$BA$4,F106*Hulpsheets!$BA$5)*($C$7-36)/12)))</f>
        <v/>
      </c>
      <c r="K106" s="151" t="str">
        <f>IF(E106="","",IF($C$7&lt;48,0,IF($C$7&gt;48,IF(E106="computer",F106*Hulpsheets!$BB$4,F106*Hulpsheets!$BB$5),IF(E106="computer",F106*Hulpsheets!$BB$4,F106*Hulpsheets!$BB$5)*($C$7-48)/12)))</f>
        <v/>
      </c>
      <c r="L106" s="429" t="s">
        <v>120</v>
      </c>
      <c r="M106" s="257" t="str">
        <f>IF(LEN($C$5)&lt;=1,
    "",
    IF(
        OR($C$5="Overige (zorg-)instellingen",$C$5="Onderneming"),
        IF(Basisgegevens!$C$5="Ja",
            IFERROR(
                INDEX(Hulpsheets!$AO$3:$AR$18,
                    MATCH($C$9,Hulpsheets!$AN$3:$AN$18,0),
                    MATCH($C$6,Hulpsheets!$AO$3:$AR$3,0)
                ),
                ""
            ),
            IFERROR(
                INDEX(Hulpsheets!$AH$3:$AK$18,
                    MATCH($C$9,Hulpsheets!$AG$3:$AG$18,0),
                    MATCH($C$6,Hulpsheets!$AH$3:$AK$3,0)
                ),
                ""
            )
        ),
        IF($L106="Niet-economische activiteit",
            100%,
            IF(Basisgegevens!$C$5="Ja",
                IFERROR(
                    INDEX(Hulpsheets!$AO$3:$AR$18,
                        MATCH($C$9,Hulpsheets!$AN$3:$AN$18,0),
                        MATCH($C$6,Hulpsheets!$AO$3:$AR$3,0)
                    ),
                    ""
                ),
                IFERROR(
                    INDEX(Hulpsheets!$AH$3:$AK$18,
                        MATCH($C$9,Hulpsheets!$AG$3:$AG$18,0),
                        MATCH($C$6,Hulpsheets!$AH$3:$AK$3,0)
                    ),
                    ""
                )
            )
        )
    )
)</f>
        <v/>
      </c>
      <c r="N106" s="397">
        <f t="shared" si="31"/>
        <v>0</v>
      </c>
      <c r="O106" s="77" t="str">
        <f t="shared" si="32"/>
        <v/>
      </c>
      <c r="P106" s="86" t="str">
        <f t="shared" si="33"/>
        <v/>
      </c>
      <c r="R106" s="404"/>
      <c r="S106" s="407" t="str">
        <f t="shared" si="38"/>
        <v/>
      </c>
      <c r="T106" s="130" t="str">
        <f t="shared" si="34"/>
        <v/>
      </c>
      <c r="U106" s="70"/>
      <c r="V106" s="404"/>
      <c r="W106" s="70"/>
      <c r="X106" s="404"/>
      <c r="Z106" s="407" t="str">
        <f t="shared" si="39"/>
        <v/>
      </c>
      <c r="AA106" s="130" t="str">
        <f t="shared" si="35"/>
        <v/>
      </c>
      <c r="AB106" s="407" t="str">
        <f t="shared" si="36"/>
        <v/>
      </c>
      <c r="AC106" s="130" t="str">
        <f t="shared" si="37"/>
        <v/>
      </c>
      <c r="AD106" s="461"/>
    </row>
    <row r="107" spans="1:30" x14ac:dyDescent="0.2">
      <c r="B107" s="514"/>
      <c r="C107" s="515"/>
      <c r="D107" s="515"/>
      <c r="E107" s="19"/>
      <c r="F107" s="141"/>
      <c r="G107" s="151" t="str">
        <f>IF(E107="","",IF($C$7&gt;12,IF(E107="computer",F107*Hulpsheets!$AX$4,F107*Hulpsheets!$AX$5),(IF(E107="computer",F107*Hulpsheets!$AX$4,F107*Hulpsheets!$AX$5)*$C$7/12)))</f>
        <v/>
      </c>
      <c r="H107" s="151" t="str">
        <f>IF(E107="","",IF($C$7&lt;13,0,IF($C$7&gt;24,IF(E107="computer",F107*Hulpsheets!$AY$4,F107*Hulpsheets!$AY$5),IF(E107="computer",F107*Hulpsheets!$AY$4,F107*Hulpsheets!$AY$5)*($C$7-12)/12)))</f>
        <v/>
      </c>
      <c r="I107" s="151" t="str">
        <f>IF(E107="","",IF($C$7&lt;24,0,IF($C$7&gt;36,IF(E107="computer",F107*Hulpsheets!$AZ$4,F107*Hulpsheets!$AZ$5),IF(E107="computer",F107*Hulpsheets!$AZ$4,F107*Hulpsheets!$AZ$5)*($C$7-24)/12)))</f>
        <v/>
      </c>
      <c r="J107" s="151" t="str">
        <f>IF(E107="","",IF($C$7&lt;36,0,IF($C$7&gt;48,IF(E107="computer",F107*Hulpsheets!$BA$4,F107*Hulpsheets!$BA$5),IF(E107="computer",F107*Hulpsheets!$BA$4,F107*Hulpsheets!$BA$5)*($C$7-36)/12)))</f>
        <v/>
      </c>
      <c r="K107" s="151" t="str">
        <f>IF(E107="","",IF($C$7&lt;48,0,IF($C$7&gt;48,IF(E107="computer",F107*Hulpsheets!$BB$4,F107*Hulpsheets!$BB$5),IF(E107="computer",F107*Hulpsheets!$BB$4,F107*Hulpsheets!$BB$5)*($C$7-48)/12)))</f>
        <v/>
      </c>
      <c r="L107" s="429" t="s">
        <v>120</v>
      </c>
      <c r="M107" s="257" t="str">
        <f>IF(LEN($C$5)&lt;=1,
    "",
    IF(
        OR($C$5="Overige (zorg-)instellingen",$C$5="Onderneming"),
        IF(Basisgegevens!$C$5="Ja",
            IFERROR(
                INDEX(Hulpsheets!$AO$3:$AR$18,
                    MATCH($C$9,Hulpsheets!$AN$3:$AN$18,0),
                    MATCH($C$6,Hulpsheets!$AO$3:$AR$3,0)
                ),
                ""
            ),
            IFERROR(
                INDEX(Hulpsheets!$AH$3:$AK$18,
                    MATCH($C$9,Hulpsheets!$AG$3:$AG$18,0),
                    MATCH($C$6,Hulpsheets!$AH$3:$AK$3,0)
                ),
                ""
            )
        ),
        IF($L107="Niet-economische activiteit",
            100%,
            IF(Basisgegevens!$C$5="Ja",
                IFERROR(
                    INDEX(Hulpsheets!$AO$3:$AR$18,
                        MATCH($C$9,Hulpsheets!$AN$3:$AN$18,0),
                        MATCH($C$6,Hulpsheets!$AO$3:$AR$3,0)
                    ),
                    ""
                ),
                IFERROR(
                    INDEX(Hulpsheets!$AH$3:$AK$18,
                        MATCH($C$9,Hulpsheets!$AG$3:$AG$18,0),
                        MATCH($C$6,Hulpsheets!$AH$3:$AK$3,0)
                    ),
                    ""
                )
            )
        )
    )
)</f>
        <v/>
      </c>
      <c r="N107" s="397">
        <f t="shared" si="31"/>
        <v>0</v>
      </c>
      <c r="O107" s="77" t="str">
        <f t="shared" si="32"/>
        <v/>
      </c>
      <c r="P107" s="86" t="str">
        <f t="shared" si="33"/>
        <v/>
      </c>
      <c r="R107" s="404"/>
      <c r="S107" s="407" t="str">
        <f t="shared" si="38"/>
        <v/>
      </c>
      <c r="T107" s="130" t="str">
        <f t="shared" si="34"/>
        <v/>
      </c>
      <c r="U107" s="70"/>
      <c r="V107" s="404"/>
      <c r="W107" s="70"/>
      <c r="X107" s="404"/>
      <c r="Z107" s="407" t="str">
        <f t="shared" si="39"/>
        <v/>
      </c>
      <c r="AA107" s="130" t="str">
        <f t="shared" si="35"/>
        <v/>
      </c>
      <c r="AB107" s="407" t="str">
        <f t="shared" si="36"/>
        <v/>
      </c>
      <c r="AC107" s="130" t="str">
        <f t="shared" si="37"/>
        <v/>
      </c>
      <c r="AD107" s="461"/>
    </row>
    <row r="108" spans="1:30" x14ac:dyDescent="0.2">
      <c r="B108" s="514"/>
      <c r="C108" s="515"/>
      <c r="D108" s="515"/>
      <c r="E108" s="19"/>
      <c r="F108" s="141"/>
      <c r="G108" s="151" t="str">
        <f>IF(E108="","",IF($C$7&gt;12,IF(E108="computer",F108*Hulpsheets!$AX$4,F108*Hulpsheets!$AX$5),(IF(E108="computer",F108*Hulpsheets!$AX$4,F108*Hulpsheets!$AX$5)*$C$7/12)))</f>
        <v/>
      </c>
      <c r="H108" s="151" t="str">
        <f>IF(E108="","",IF($C$7&lt;13,0,IF($C$7&gt;24,IF(E108="computer",F108*Hulpsheets!$AY$4,F108*Hulpsheets!$AY$5),IF(E108="computer",F108*Hulpsheets!$AY$4,F108*Hulpsheets!$AY$5)*($C$7-12)/12)))</f>
        <v/>
      </c>
      <c r="I108" s="151" t="str">
        <f>IF(E108="","",IF($C$7&lt;24,0,IF($C$7&gt;36,IF(E108="computer",F108*Hulpsheets!$AZ$4,F108*Hulpsheets!$AZ$5),IF(E108="computer",F108*Hulpsheets!$AZ$4,F108*Hulpsheets!$AZ$5)*($C$7-24)/12)))</f>
        <v/>
      </c>
      <c r="J108" s="151" t="str">
        <f>IF(E108="","",IF($C$7&lt;36,0,IF($C$7&gt;48,IF(E108="computer",F108*Hulpsheets!$BA$4,F108*Hulpsheets!$BA$5),IF(E108="computer",F108*Hulpsheets!$BA$4,F108*Hulpsheets!$BA$5)*($C$7-36)/12)))</f>
        <v/>
      </c>
      <c r="K108" s="151" t="str">
        <f>IF(E108="","",IF($C$7&lt;48,0,IF($C$7&gt;48,IF(E108="computer",F108*Hulpsheets!$BB$4,F108*Hulpsheets!$BB$5),IF(E108="computer",F108*Hulpsheets!$BB$4,F108*Hulpsheets!$BB$5)*($C$7-48)/12)))</f>
        <v/>
      </c>
      <c r="L108" s="429" t="s">
        <v>120</v>
      </c>
      <c r="M108" s="257" t="str">
        <f>IF(LEN($C$5)&lt;=1,
    "",
    IF(
        OR($C$5="Overige (zorg-)instellingen",$C$5="Onderneming"),
        IF(Basisgegevens!$C$5="Ja",
            IFERROR(
                INDEX(Hulpsheets!$AO$3:$AR$18,
                    MATCH($C$9,Hulpsheets!$AN$3:$AN$18,0),
                    MATCH($C$6,Hulpsheets!$AO$3:$AR$3,0)
                ),
                ""
            ),
            IFERROR(
                INDEX(Hulpsheets!$AH$3:$AK$18,
                    MATCH($C$9,Hulpsheets!$AG$3:$AG$18,0),
                    MATCH($C$6,Hulpsheets!$AH$3:$AK$3,0)
                ),
                ""
            )
        ),
        IF($L108="Niet-economische activiteit",
            100%,
            IF(Basisgegevens!$C$5="Ja",
                IFERROR(
                    INDEX(Hulpsheets!$AO$3:$AR$18,
                        MATCH($C$9,Hulpsheets!$AN$3:$AN$18,0),
                        MATCH($C$6,Hulpsheets!$AO$3:$AR$3,0)
                    ),
                    ""
                ),
                IFERROR(
                    INDEX(Hulpsheets!$AH$3:$AK$18,
                        MATCH($C$9,Hulpsheets!$AG$3:$AG$18,0),
                        MATCH($C$6,Hulpsheets!$AH$3:$AK$3,0)
                    ),
                    ""
                )
            )
        )
    )
)</f>
        <v/>
      </c>
      <c r="N108" s="397">
        <f t="shared" si="31"/>
        <v>0</v>
      </c>
      <c r="O108" s="77" t="str">
        <f t="shared" si="32"/>
        <v/>
      </c>
      <c r="P108" s="86" t="str">
        <f t="shared" si="33"/>
        <v/>
      </c>
      <c r="R108" s="404"/>
      <c r="S108" s="407" t="str">
        <f t="shared" si="38"/>
        <v/>
      </c>
      <c r="T108" s="130" t="str">
        <f t="shared" si="34"/>
        <v/>
      </c>
      <c r="U108" s="70"/>
      <c r="V108" s="404"/>
      <c r="W108" s="70"/>
      <c r="X108" s="404"/>
      <c r="Z108" s="407" t="str">
        <f t="shared" si="39"/>
        <v/>
      </c>
      <c r="AA108" s="130" t="str">
        <f t="shared" si="35"/>
        <v/>
      </c>
      <c r="AB108" s="407" t="str">
        <f t="shared" si="36"/>
        <v/>
      </c>
      <c r="AC108" s="130" t="str">
        <f t="shared" si="37"/>
        <v/>
      </c>
      <c r="AD108" s="461"/>
    </row>
    <row r="109" spans="1:30" x14ac:dyDescent="0.2">
      <c r="B109" s="514"/>
      <c r="C109" s="515"/>
      <c r="D109" s="515"/>
      <c r="E109" s="19"/>
      <c r="F109" s="141"/>
      <c r="G109" s="151" t="str">
        <f>IF(E109="","",IF($C$7&gt;12,IF(E109="computer",F109*Hulpsheets!$AX$4,F109*Hulpsheets!$AX$5),(IF(E109="computer",F109*Hulpsheets!$AX$4,F109*Hulpsheets!$AX$5)*$C$7/12)))</f>
        <v/>
      </c>
      <c r="H109" s="151" t="str">
        <f>IF(E109="","",IF($C$7&lt;13,0,IF($C$7&gt;24,IF(E109="computer",F109*Hulpsheets!$AY$4,F109*Hulpsheets!$AY$5),IF(E109="computer",F109*Hulpsheets!$AY$4,F109*Hulpsheets!$AY$5)*($C$7-12)/12)))</f>
        <v/>
      </c>
      <c r="I109" s="151" t="str">
        <f>IF(E109="","",IF($C$7&lt;24,0,IF($C$7&gt;36,IF(E109="computer",F109*Hulpsheets!$AZ$4,F109*Hulpsheets!$AZ$5),IF(E109="computer",F109*Hulpsheets!$AZ$4,F109*Hulpsheets!$AZ$5)*($C$7-24)/12)))</f>
        <v/>
      </c>
      <c r="J109" s="151" t="str">
        <f>IF(E109="","",IF($C$7&lt;36,0,IF($C$7&gt;48,IF(E109="computer",F109*Hulpsheets!$BA$4,F109*Hulpsheets!$BA$5),IF(E109="computer",F109*Hulpsheets!$BA$4,F109*Hulpsheets!$BA$5)*($C$7-36)/12)))</f>
        <v/>
      </c>
      <c r="K109" s="151" t="str">
        <f>IF(E109="","",IF($C$7&lt;48,0,IF($C$7&gt;48,IF(E109="computer",F109*Hulpsheets!$BB$4,F109*Hulpsheets!$BB$5),IF(E109="computer",F109*Hulpsheets!$BB$4,F109*Hulpsheets!$BB$5)*($C$7-48)/12)))</f>
        <v/>
      </c>
      <c r="L109" s="429" t="s">
        <v>120</v>
      </c>
      <c r="M109" s="257" t="str">
        <f>IF(LEN($C$5)&lt;=1,
    "",
    IF(
        OR($C$5="Overige (zorg-)instellingen",$C$5="Onderneming"),
        IF(Basisgegevens!$C$5="Ja",
            IFERROR(
                INDEX(Hulpsheets!$AO$3:$AR$18,
                    MATCH($C$9,Hulpsheets!$AN$3:$AN$18,0),
                    MATCH($C$6,Hulpsheets!$AO$3:$AR$3,0)
                ),
                ""
            ),
            IFERROR(
                INDEX(Hulpsheets!$AH$3:$AK$18,
                    MATCH($C$9,Hulpsheets!$AG$3:$AG$18,0),
                    MATCH($C$6,Hulpsheets!$AH$3:$AK$3,0)
                ),
                ""
            )
        ),
        IF($L109="Niet-economische activiteit",
            100%,
            IF(Basisgegevens!$C$5="Ja",
                IFERROR(
                    INDEX(Hulpsheets!$AO$3:$AR$18,
                        MATCH($C$9,Hulpsheets!$AN$3:$AN$18,0),
                        MATCH($C$6,Hulpsheets!$AO$3:$AR$3,0)
                    ),
                    ""
                ),
                IFERROR(
                    INDEX(Hulpsheets!$AH$3:$AK$18,
                        MATCH($C$9,Hulpsheets!$AG$3:$AG$18,0),
                        MATCH($C$6,Hulpsheets!$AH$3:$AK$3,0)
                    ),
                    ""
                )
            )
        )
    )
)</f>
        <v/>
      </c>
      <c r="N109" s="397">
        <f t="shared" si="31"/>
        <v>0</v>
      </c>
      <c r="O109" s="77" t="str">
        <f t="shared" si="32"/>
        <v/>
      </c>
      <c r="P109" s="86" t="str">
        <f t="shared" si="33"/>
        <v/>
      </c>
      <c r="R109" s="404"/>
      <c r="S109" s="407" t="str">
        <f t="shared" si="38"/>
        <v/>
      </c>
      <c r="T109" s="130" t="str">
        <f t="shared" si="34"/>
        <v/>
      </c>
      <c r="U109" s="70"/>
      <c r="V109" s="404"/>
      <c r="W109" s="70"/>
      <c r="X109" s="404"/>
      <c r="Z109" s="407" t="str">
        <f t="shared" si="39"/>
        <v/>
      </c>
      <c r="AA109" s="130" t="str">
        <f t="shared" si="35"/>
        <v/>
      </c>
      <c r="AB109" s="407" t="str">
        <f t="shared" si="36"/>
        <v/>
      </c>
      <c r="AC109" s="130" t="str">
        <f t="shared" si="37"/>
        <v/>
      </c>
      <c r="AD109" s="461"/>
    </row>
    <row r="110" spans="1:30" x14ac:dyDescent="0.2">
      <c r="B110" s="514"/>
      <c r="C110" s="515"/>
      <c r="D110" s="515"/>
      <c r="E110" s="19"/>
      <c r="F110" s="141"/>
      <c r="G110" s="151" t="str">
        <f>IF(E110="","",IF($C$7&gt;12,IF(E110="computer",F110*Hulpsheets!$AX$4,F110*Hulpsheets!$AX$5),(IF(E110="computer",F110*Hulpsheets!$AX$4,F110*Hulpsheets!$AX$5)*$C$7/12)))</f>
        <v/>
      </c>
      <c r="H110" s="151" t="str">
        <f>IF(E110="","",IF($C$7&lt;13,0,IF($C$7&gt;24,IF(E110="computer",F110*Hulpsheets!$AY$4,F110*Hulpsheets!$AY$5),IF(E110="computer",F110*Hulpsheets!$AY$4,F110*Hulpsheets!$AY$5)*($C$7-12)/12)))</f>
        <v/>
      </c>
      <c r="I110" s="151" t="str">
        <f>IF(E110="","",IF($C$7&lt;24,0,IF($C$7&gt;36,IF(E110="computer",F110*Hulpsheets!$AZ$4,F110*Hulpsheets!$AZ$5),IF(E110="computer",F110*Hulpsheets!$AZ$4,F110*Hulpsheets!$AZ$5)*($C$7-24)/12)))</f>
        <v/>
      </c>
      <c r="J110" s="151" t="str">
        <f>IF(E110="","",IF($C$7&lt;36,0,IF($C$7&gt;48,IF(E110="computer",F110*Hulpsheets!$BA$4,F110*Hulpsheets!$BA$5),IF(E110="computer",F110*Hulpsheets!$BA$4,F110*Hulpsheets!$BA$5)*($C$7-36)/12)))</f>
        <v/>
      </c>
      <c r="K110" s="151" t="str">
        <f>IF(E110="","",IF($C$7&lt;48,0,IF($C$7&gt;48,IF(E110="computer",F110*Hulpsheets!$BB$4,F110*Hulpsheets!$BB$5),IF(E110="computer",F110*Hulpsheets!$BB$4,F110*Hulpsheets!$BB$5)*($C$7-48)/12)))</f>
        <v/>
      </c>
      <c r="L110" s="429" t="s">
        <v>120</v>
      </c>
      <c r="M110" s="257" t="str">
        <f>IF(LEN($C$5)&lt;=1,
    "",
    IF(
        OR($C$5="Overige (zorg-)instellingen",$C$5="Onderneming"),
        IF(Basisgegevens!$C$5="Ja",
            IFERROR(
                INDEX(Hulpsheets!$AO$3:$AR$18,
                    MATCH($C$9,Hulpsheets!$AN$3:$AN$18,0),
                    MATCH($C$6,Hulpsheets!$AO$3:$AR$3,0)
                ),
                ""
            ),
            IFERROR(
                INDEX(Hulpsheets!$AH$3:$AK$18,
                    MATCH($C$9,Hulpsheets!$AG$3:$AG$18,0),
                    MATCH($C$6,Hulpsheets!$AH$3:$AK$3,0)
                ),
                ""
            )
        ),
        IF($L110="Niet-economische activiteit",
            100%,
            IF(Basisgegevens!$C$5="Ja",
                IFERROR(
                    INDEX(Hulpsheets!$AO$3:$AR$18,
                        MATCH($C$9,Hulpsheets!$AN$3:$AN$18,0),
                        MATCH($C$6,Hulpsheets!$AO$3:$AR$3,0)
                    ),
                    ""
                ),
                IFERROR(
                    INDEX(Hulpsheets!$AH$3:$AK$18,
                        MATCH($C$9,Hulpsheets!$AG$3:$AG$18,0),
                        MATCH($C$6,Hulpsheets!$AH$3:$AK$3,0)
                    ),
                    ""
                )
            )
        )
    )
)</f>
        <v/>
      </c>
      <c r="N110" s="397">
        <f t="shared" si="31"/>
        <v>0</v>
      </c>
      <c r="O110" s="77" t="str">
        <f t="shared" si="32"/>
        <v/>
      </c>
      <c r="P110" s="86" t="str">
        <f t="shared" si="33"/>
        <v/>
      </c>
      <c r="R110" s="404"/>
      <c r="S110" s="407" t="str">
        <f t="shared" si="38"/>
        <v/>
      </c>
      <c r="T110" s="130" t="str">
        <f t="shared" si="34"/>
        <v/>
      </c>
      <c r="U110" s="70"/>
      <c r="V110" s="404"/>
      <c r="W110" s="70"/>
      <c r="X110" s="404"/>
      <c r="Z110" s="407" t="str">
        <f t="shared" si="39"/>
        <v/>
      </c>
      <c r="AA110" s="130" t="str">
        <f t="shared" si="35"/>
        <v/>
      </c>
      <c r="AB110" s="407" t="str">
        <f t="shared" si="36"/>
        <v/>
      </c>
      <c r="AC110" s="130" t="str">
        <f t="shared" si="37"/>
        <v/>
      </c>
      <c r="AD110" s="461"/>
    </row>
    <row r="111" spans="1:30" x14ac:dyDescent="0.2">
      <c r="B111" s="514"/>
      <c r="C111" s="515"/>
      <c r="D111" s="515"/>
      <c r="E111" s="19"/>
      <c r="F111" s="141"/>
      <c r="G111" s="151" t="str">
        <f>IF(E111="","",IF($C$7&gt;12,IF(E111="computer",F111*Hulpsheets!$AX$4,F111*Hulpsheets!$AX$5),(IF(E111="computer",F111*Hulpsheets!$AX$4,F111*Hulpsheets!$AX$5)*$C$7/12)))</f>
        <v/>
      </c>
      <c r="H111" s="151" t="str">
        <f>IF(E111="","",IF($C$7&lt;13,0,IF($C$7&gt;24,IF(E111="computer",F111*Hulpsheets!$AY$4,F111*Hulpsheets!$AY$5),IF(E111="computer",F111*Hulpsheets!$AY$4,F111*Hulpsheets!$AY$5)*($C$7-12)/12)))</f>
        <v/>
      </c>
      <c r="I111" s="151" t="str">
        <f>IF(E111="","",IF($C$7&lt;24,0,IF($C$7&gt;36,IF(E111="computer",F111*Hulpsheets!$AZ$4,F111*Hulpsheets!$AZ$5),IF(E111="computer",F111*Hulpsheets!$AZ$4,F111*Hulpsheets!$AZ$5)*($C$7-24)/12)))</f>
        <v/>
      </c>
      <c r="J111" s="151" t="str">
        <f>IF(E111="","",IF($C$7&lt;36,0,IF($C$7&gt;48,IF(E111="computer",F111*Hulpsheets!$BA$4,F111*Hulpsheets!$BA$5),IF(E111="computer",F111*Hulpsheets!$BA$4,F111*Hulpsheets!$BA$5)*($C$7-36)/12)))</f>
        <v/>
      </c>
      <c r="K111" s="151" t="str">
        <f>IF(E111="","",IF($C$7&lt;48,0,IF($C$7&gt;48,IF(E111="computer",F111*Hulpsheets!$BB$4,F111*Hulpsheets!$BB$5),IF(E111="computer",F111*Hulpsheets!$BB$4,F111*Hulpsheets!$BB$5)*($C$7-48)/12)))</f>
        <v/>
      </c>
      <c r="L111" s="429" t="s">
        <v>120</v>
      </c>
      <c r="M111" s="257" t="str">
        <f>IF(LEN($C$5)&lt;=1,
    "",
    IF(
        OR($C$5="Overige (zorg-)instellingen",$C$5="Onderneming"),
        IF(Basisgegevens!$C$5="Ja",
            IFERROR(
                INDEX(Hulpsheets!$AO$3:$AR$18,
                    MATCH($C$9,Hulpsheets!$AN$3:$AN$18,0),
                    MATCH($C$6,Hulpsheets!$AO$3:$AR$3,0)
                ),
                ""
            ),
            IFERROR(
                INDEX(Hulpsheets!$AH$3:$AK$18,
                    MATCH($C$9,Hulpsheets!$AG$3:$AG$18,0),
                    MATCH($C$6,Hulpsheets!$AH$3:$AK$3,0)
                ),
                ""
            )
        ),
        IF($L111="Niet-economische activiteit",
            100%,
            IF(Basisgegevens!$C$5="Ja",
                IFERROR(
                    INDEX(Hulpsheets!$AO$3:$AR$18,
                        MATCH($C$9,Hulpsheets!$AN$3:$AN$18,0),
                        MATCH($C$6,Hulpsheets!$AO$3:$AR$3,0)
                    ),
                    ""
                ),
                IFERROR(
                    INDEX(Hulpsheets!$AH$3:$AK$18,
                        MATCH($C$9,Hulpsheets!$AG$3:$AG$18,0),
                        MATCH($C$6,Hulpsheets!$AH$3:$AK$3,0)
                    ),
                    ""
                )
            )
        )
    )
)</f>
        <v/>
      </c>
      <c r="N111" s="397">
        <f t="shared" si="31"/>
        <v>0</v>
      </c>
      <c r="O111" s="77" t="str">
        <f t="shared" si="32"/>
        <v/>
      </c>
      <c r="P111" s="86" t="str">
        <f t="shared" si="33"/>
        <v/>
      </c>
      <c r="R111" s="404"/>
      <c r="S111" s="407" t="str">
        <f t="shared" si="38"/>
        <v/>
      </c>
      <c r="T111" s="130" t="str">
        <f t="shared" si="34"/>
        <v/>
      </c>
      <c r="U111" s="70"/>
      <c r="V111" s="404"/>
      <c r="W111" s="70"/>
      <c r="X111" s="404"/>
      <c r="Z111" s="407" t="str">
        <f t="shared" si="39"/>
        <v/>
      </c>
      <c r="AA111" s="130" t="str">
        <f t="shared" si="35"/>
        <v/>
      </c>
      <c r="AB111" s="407" t="str">
        <f t="shared" si="36"/>
        <v/>
      </c>
      <c r="AC111" s="130" t="str">
        <f t="shared" si="37"/>
        <v/>
      </c>
      <c r="AD111" s="461"/>
    </row>
    <row r="112" spans="1:30" x14ac:dyDescent="0.2">
      <c r="B112" s="514"/>
      <c r="C112" s="515"/>
      <c r="D112" s="515"/>
      <c r="E112" s="19"/>
      <c r="F112" s="141"/>
      <c r="G112" s="151" t="str">
        <f>IF(E112="","",IF($C$7&gt;12,IF(E112="computer",F112*Hulpsheets!$AX$4,F112*Hulpsheets!$AX$5),(IF(E112="computer",F112*Hulpsheets!$AX$4,F112*Hulpsheets!$AX$5)*$C$7/12)))</f>
        <v/>
      </c>
      <c r="H112" s="151" t="str">
        <f>IF(E112="","",IF($C$7&lt;13,0,IF($C$7&gt;24,IF(E112="computer",F112*Hulpsheets!$AY$4,F112*Hulpsheets!$AY$5),IF(E112="computer",F112*Hulpsheets!$AY$4,F112*Hulpsheets!$AY$5)*($C$7-12)/12)))</f>
        <v/>
      </c>
      <c r="I112" s="151" t="str">
        <f>IF(E112="","",IF($C$7&lt;24,0,IF($C$7&gt;36,IF(E112="computer",F112*Hulpsheets!$AZ$4,F112*Hulpsheets!$AZ$5),IF(E112="computer",F112*Hulpsheets!$AZ$4,F112*Hulpsheets!$AZ$5)*($C$7-24)/12)))</f>
        <v/>
      </c>
      <c r="J112" s="151" t="str">
        <f>IF(E112="","",IF($C$7&lt;36,0,IF($C$7&gt;48,IF(E112="computer",F112*Hulpsheets!$BA$4,F112*Hulpsheets!$BA$5),IF(E112="computer",F112*Hulpsheets!$BA$4,F112*Hulpsheets!$BA$5)*($C$7-36)/12)))</f>
        <v/>
      </c>
      <c r="K112" s="151" t="str">
        <f>IF(E112="","",IF($C$7&lt;48,0,IF($C$7&gt;48,IF(E112="computer",F112*Hulpsheets!$BB$4,F112*Hulpsheets!$BB$5),IF(E112="computer",F112*Hulpsheets!$BB$4,F112*Hulpsheets!$BB$5)*($C$7-48)/12)))</f>
        <v/>
      </c>
      <c r="L112" s="429" t="s">
        <v>120</v>
      </c>
      <c r="M112" s="257" t="str">
        <f>IF(LEN($C$5)&lt;=1,
    "",
    IF(
        OR($C$5="Overige (zorg-)instellingen",$C$5="Onderneming"),
        IF(Basisgegevens!$C$5="Ja",
            IFERROR(
                INDEX(Hulpsheets!$AO$3:$AR$18,
                    MATCH($C$9,Hulpsheets!$AN$3:$AN$18,0),
                    MATCH($C$6,Hulpsheets!$AO$3:$AR$3,0)
                ),
                ""
            ),
            IFERROR(
                INDEX(Hulpsheets!$AH$3:$AK$18,
                    MATCH($C$9,Hulpsheets!$AG$3:$AG$18,0),
                    MATCH($C$6,Hulpsheets!$AH$3:$AK$3,0)
                ),
                ""
            )
        ),
        IF($L112="Niet-economische activiteit",
            100%,
            IF(Basisgegevens!$C$5="Ja",
                IFERROR(
                    INDEX(Hulpsheets!$AO$3:$AR$18,
                        MATCH($C$9,Hulpsheets!$AN$3:$AN$18,0),
                        MATCH($C$6,Hulpsheets!$AO$3:$AR$3,0)
                    ),
                    ""
                ),
                IFERROR(
                    INDEX(Hulpsheets!$AH$3:$AK$18,
                        MATCH($C$9,Hulpsheets!$AG$3:$AG$18,0),
                        MATCH($C$6,Hulpsheets!$AH$3:$AK$3,0)
                    ),
                    ""
                )
            )
        )
    )
)</f>
        <v/>
      </c>
      <c r="N112" s="397">
        <f t="shared" si="31"/>
        <v>0</v>
      </c>
      <c r="O112" s="77" t="str">
        <f t="shared" si="32"/>
        <v/>
      </c>
      <c r="P112" s="86" t="str">
        <f t="shared" si="33"/>
        <v/>
      </c>
      <c r="R112" s="404"/>
      <c r="S112" s="407" t="str">
        <f t="shared" si="38"/>
        <v/>
      </c>
      <c r="T112" s="130" t="str">
        <f t="shared" si="34"/>
        <v/>
      </c>
      <c r="U112" s="70"/>
      <c r="V112" s="404"/>
      <c r="W112" s="70"/>
      <c r="X112" s="404"/>
      <c r="Z112" s="407" t="str">
        <f t="shared" si="39"/>
        <v/>
      </c>
      <c r="AA112" s="130" t="str">
        <f t="shared" si="35"/>
        <v/>
      </c>
      <c r="AB112" s="407" t="str">
        <f t="shared" si="36"/>
        <v/>
      </c>
      <c r="AC112" s="130" t="str">
        <f t="shared" si="37"/>
        <v/>
      </c>
      <c r="AD112" s="461"/>
    </row>
    <row r="113" spans="2:30" x14ac:dyDescent="0.2">
      <c r="B113" s="514"/>
      <c r="C113" s="515"/>
      <c r="D113" s="515"/>
      <c r="E113" s="19"/>
      <c r="F113" s="141"/>
      <c r="G113" s="151" t="str">
        <f>IF(E113="","",IF($C$7&gt;12,IF(E113="computer",F113*Hulpsheets!$AX$4,F113*Hulpsheets!$AX$5),(IF(E113="computer",F113*Hulpsheets!$AX$4,F113*Hulpsheets!$AX$5)*$C$7/12)))</f>
        <v/>
      </c>
      <c r="H113" s="151" t="str">
        <f>IF(E113="","",IF($C$7&lt;13,0,IF($C$7&gt;24,IF(E113="computer",F113*Hulpsheets!$AY$4,F113*Hulpsheets!$AY$5),IF(E113="computer",F113*Hulpsheets!$AY$4,F113*Hulpsheets!$AY$5)*($C$7-12)/12)))</f>
        <v/>
      </c>
      <c r="I113" s="151" t="str">
        <f>IF(E113="","",IF($C$7&lt;24,0,IF($C$7&gt;36,IF(E113="computer",F113*Hulpsheets!$AZ$4,F113*Hulpsheets!$AZ$5),IF(E113="computer",F113*Hulpsheets!$AZ$4,F113*Hulpsheets!$AZ$5)*($C$7-24)/12)))</f>
        <v/>
      </c>
      <c r="J113" s="151" t="str">
        <f>IF(E113="","",IF($C$7&lt;36,0,IF($C$7&gt;48,IF(E113="computer",F113*Hulpsheets!$BA$4,F113*Hulpsheets!$BA$5),IF(E113="computer",F113*Hulpsheets!$BA$4,F113*Hulpsheets!$BA$5)*($C$7-36)/12)))</f>
        <v/>
      </c>
      <c r="K113" s="151" t="str">
        <f>IF(E113="","",IF($C$7&lt;48,0,IF($C$7&gt;48,IF(E113="computer",F113*Hulpsheets!$BB$4,F113*Hulpsheets!$BB$5),IF(E113="computer",F113*Hulpsheets!$BB$4,F113*Hulpsheets!$BB$5)*($C$7-48)/12)))</f>
        <v/>
      </c>
      <c r="L113" s="429" t="s">
        <v>120</v>
      </c>
      <c r="M113" s="257" t="str">
        <f>IF(LEN($C$5)&lt;=1,
    "",
    IF(
        OR($C$5="Overige (zorg-)instellingen",$C$5="Onderneming"),
        IF(Basisgegevens!$C$5="Ja",
            IFERROR(
                INDEX(Hulpsheets!$AO$3:$AR$18,
                    MATCH($C$9,Hulpsheets!$AN$3:$AN$18,0),
                    MATCH($C$6,Hulpsheets!$AO$3:$AR$3,0)
                ),
                ""
            ),
            IFERROR(
                INDEX(Hulpsheets!$AH$3:$AK$18,
                    MATCH($C$9,Hulpsheets!$AG$3:$AG$18,0),
                    MATCH($C$6,Hulpsheets!$AH$3:$AK$3,0)
                ),
                ""
            )
        ),
        IF($L113="Niet-economische activiteit",
            100%,
            IF(Basisgegevens!$C$5="Ja",
                IFERROR(
                    INDEX(Hulpsheets!$AO$3:$AR$18,
                        MATCH($C$9,Hulpsheets!$AN$3:$AN$18,0),
                        MATCH($C$6,Hulpsheets!$AO$3:$AR$3,0)
                    ),
                    ""
                ),
                IFERROR(
                    INDEX(Hulpsheets!$AH$3:$AK$18,
                        MATCH($C$9,Hulpsheets!$AG$3:$AG$18,0),
                        MATCH($C$6,Hulpsheets!$AH$3:$AK$3,0)
                    ),
                    ""
                )
            )
        )
    )
)</f>
        <v/>
      </c>
      <c r="N113" s="397">
        <f t="shared" si="31"/>
        <v>0</v>
      </c>
      <c r="O113" s="77" t="str">
        <f t="shared" si="32"/>
        <v/>
      </c>
      <c r="P113" s="86" t="str">
        <f t="shared" si="33"/>
        <v/>
      </c>
      <c r="R113" s="404"/>
      <c r="S113" s="407" t="str">
        <f t="shared" si="38"/>
        <v/>
      </c>
      <c r="T113" s="130" t="str">
        <f t="shared" si="34"/>
        <v/>
      </c>
      <c r="U113" s="70"/>
      <c r="V113" s="404"/>
      <c r="W113" s="70"/>
      <c r="X113" s="404"/>
      <c r="Z113" s="407" t="str">
        <f t="shared" si="39"/>
        <v/>
      </c>
      <c r="AA113" s="130" t="str">
        <f t="shared" si="35"/>
        <v/>
      </c>
      <c r="AB113" s="407" t="str">
        <f t="shared" si="36"/>
        <v/>
      </c>
      <c r="AC113" s="130" t="str">
        <f t="shared" si="37"/>
        <v/>
      </c>
      <c r="AD113" s="461"/>
    </row>
    <row r="114" spans="2:30" x14ac:dyDescent="0.2">
      <c r="B114" s="514"/>
      <c r="C114" s="515"/>
      <c r="D114" s="515"/>
      <c r="E114" s="19"/>
      <c r="F114" s="141"/>
      <c r="G114" s="151" t="str">
        <f>IF(E114="","",IF($C$7&gt;12,IF(E114="computer",F114*Hulpsheets!$AX$4,F114*Hulpsheets!$AX$5),(IF(E114="computer",F114*Hulpsheets!$AX$4,F114*Hulpsheets!$AX$5)*$C$7/12)))</f>
        <v/>
      </c>
      <c r="H114" s="151" t="str">
        <f>IF(E114="","",IF($C$7&lt;13,0,IF($C$7&gt;24,IF(E114="computer",F114*Hulpsheets!$AY$4,F114*Hulpsheets!$AY$5),IF(E114="computer",F114*Hulpsheets!$AY$4,F114*Hulpsheets!$AY$5)*($C$7-12)/12)))</f>
        <v/>
      </c>
      <c r="I114" s="151" t="str">
        <f>IF(E114="","",IF($C$7&lt;24,0,IF($C$7&gt;36,IF(E114="computer",F114*Hulpsheets!$AZ$4,F114*Hulpsheets!$AZ$5),IF(E114="computer",F114*Hulpsheets!$AZ$4,F114*Hulpsheets!$AZ$5)*($C$7-24)/12)))</f>
        <v/>
      </c>
      <c r="J114" s="151" t="str">
        <f>IF(E114="","",IF($C$7&lt;36,0,IF($C$7&gt;48,IF(E114="computer",F114*Hulpsheets!$BA$4,F114*Hulpsheets!$BA$5),IF(E114="computer",F114*Hulpsheets!$BA$4,F114*Hulpsheets!$BA$5)*($C$7-36)/12)))</f>
        <v/>
      </c>
      <c r="K114" s="151" t="str">
        <f>IF(E114="","",IF($C$7&lt;48,0,IF($C$7&gt;48,IF(E114="computer",F114*Hulpsheets!$BB$4,F114*Hulpsheets!$BB$5),IF(E114="computer",F114*Hulpsheets!$BB$4,F114*Hulpsheets!$BB$5)*($C$7-48)/12)))</f>
        <v/>
      </c>
      <c r="L114" s="429" t="s">
        <v>120</v>
      </c>
      <c r="M114" s="257" t="str">
        <f>IF(LEN($C$5)&lt;=1,
    "",
    IF(
        OR($C$5="Overige (zorg-)instellingen",$C$5="Onderneming"),
        IF(Basisgegevens!$C$5="Ja",
            IFERROR(
                INDEX(Hulpsheets!$AO$3:$AR$18,
                    MATCH($C$9,Hulpsheets!$AN$3:$AN$18,0),
                    MATCH($C$6,Hulpsheets!$AO$3:$AR$3,0)
                ),
                ""
            ),
            IFERROR(
                INDEX(Hulpsheets!$AH$3:$AK$18,
                    MATCH($C$9,Hulpsheets!$AG$3:$AG$18,0),
                    MATCH($C$6,Hulpsheets!$AH$3:$AK$3,0)
                ),
                ""
            )
        ),
        IF($L114="Niet-economische activiteit",
            100%,
            IF(Basisgegevens!$C$5="Ja",
                IFERROR(
                    INDEX(Hulpsheets!$AO$3:$AR$18,
                        MATCH($C$9,Hulpsheets!$AN$3:$AN$18,0),
                        MATCH($C$6,Hulpsheets!$AO$3:$AR$3,0)
                    ),
                    ""
                ),
                IFERROR(
                    INDEX(Hulpsheets!$AH$3:$AK$18,
                        MATCH($C$9,Hulpsheets!$AG$3:$AG$18,0),
                        MATCH($C$6,Hulpsheets!$AH$3:$AK$3,0)
                    ),
                    ""
                )
            )
        )
    )
)</f>
        <v/>
      </c>
      <c r="N114" s="397">
        <f t="shared" si="31"/>
        <v>0</v>
      </c>
      <c r="O114" s="77" t="str">
        <f t="shared" si="32"/>
        <v/>
      </c>
      <c r="P114" s="86" t="str">
        <f t="shared" si="33"/>
        <v/>
      </c>
      <c r="R114" s="404"/>
      <c r="S114" s="407" t="str">
        <f t="shared" si="38"/>
        <v/>
      </c>
      <c r="T114" s="130" t="str">
        <f t="shared" si="34"/>
        <v/>
      </c>
      <c r="U114" s="70"/>
      <c r="V114" s="404"/>
      <c r="W114" s="70"/>
      <c r="X114" s="404"/>
      <c r="Z114" s="407" t="str">
        <f t="shared" si="39"/>
        <v/>
      </c>
      <c r="AA114" s="130" t="str">
        <f t="shared" si="35"/>
        <v/>
      </c>
      <c r="AB114" s="407" t="str">
        <f t="shared" si="36"/>
        <v/>
      </c>
      <c r="AC114" s="130" t="str">
        <f t="shared" si="37"/>
        <v/>
      </c>
      <c r="AD114" s="461"/>
    </row>
    <row r="115" spans="2:30" x14ac:dyDescent="0.2">
      <c r="B115" s="514"/>
      <c r="C115" s="515"/>
      <c r="D115" s="515"/>
      <c r="E115" s="19"/>
      <c r="F115" s="141"/>
      <c r="G115" s="151" t="str">
        <f>IF(E115="","",IF($C$7&gt;12,IF(E115="computer",F115*Hulpsheets!$AX$4,F115*Hulpsheets!$AX$5),(IF(E115="computer",F115*Hulpsheets!$AX$4,F115*Hulpsheets!$AX$5)*$C$7/12)))</f>
        <v/>
      </c>
      <c r="H115" s="151" t="str">
        <f>IF(E115="","",IF($C$7&lt;13,0,IF($C$7&gt;24,IF(E115="computer",F115*Hulpsheets!$AY$4,F115*Hulpsheets!$AY$5),IF(E115="computer",F115*Hulpsheets!$AY$4,F115*Hulpsheets!$AY$5)*($C$7-12)/12)))</f>
        <v/>
      </c>
      <c r="I115" s="151" t="str">
        <f>IF(E115="","",IF($C$7&lt;24,0,IF($C$7&gt;36,IF(E115="computer",F115*Hulpsheets!$AZ$4,F115*Hulpsheets!$AZ$5),IF(E115="computer",F115*Hulpsheets!$AZ$4,F115*Hulpsheets!$AZ$5)*($C$7-24)/12)))</f>
        <v/>
      </c>
      <c r="J115" s="151" t="str">
        <f>IF(E115="","",IF($C$7&lt;36,0,IF($C$7&gt;48,IF(E115="computer",F115*Hulpsheets!$BA$4,F115*Hulpsheets!$BA$5),IF(E115="computer",F115*Hulpsheets!$BA$4,F115*Hulpsheets!$BA$5)*($C$7-36)/12)))</f>
        <v/>
      </c>
      <c r="K115" s="151" t="str">
        <f>IF(E115="","",IF($C$7&lt;48,0,IF($C$7&gt;48,IF(E115="computer",F115*Hulpsheets!$BB$4,F115*Hulpsheets!$BB$5),IF(E115="computer",F115*Hulpsheets!$BB$4,F115*Hulpsheets!$BB$5)*($C$7-48)/12)))</f>
        <v/>
      </c>
      <c r="L115" s="429" t="s">
        <v>120</v>
      </c>
      <c r="M115" s="257" t="str">
        <f>IF(LEN($C$5)&lt;=1,
    "",
    IF(
        OR($C$5="Overige (zorg-)instellingen",$C$5="Onderneming"),
        IF(Basisgegevens!$C$5="Ja",
            IFERROR(
                INDEX(Hulpsheets!$AO$3:$AR$18,
                    MATCH($C$9,Hulpsheets!$AN$3:$AN$18,0),
                    MATCH($C$6,Hulpsheets!$AO$3:$AR$3,0)
                ),
                ""
            ),
            IFERROR(
                INDEX(Hulpsheets!$AH$3:$AK$18,
                    MATCH($C$9,Hulpsheets!$AG$3:$AG$18,0),
                    MATCH($C$6,Hulpsheets!$AH$3:$AK$3,0)
                ),
                ""
            )
        ),
        IF($L115="Niet-economische activiteit",
            100%,
            IF(Basisgegevens!$C$5="Ja",
                IFERROR(
                    INDEX(Hulpsheets!$AO$3:$AR$18,
                        MATCH($C$9,Hulpsheets!$AN$3:$AN$18,0),
                        MATCH($C$6,Hulpsheets!$AO$3:$AR$3,0)
                    ),
                    ""
                ),
                IFERROR(
                    INDEX(Hulpsheets!$AH$3:$AK$18,
                        MATCH($C$9,Hulpsheets!$AG$3:$AG$18,0),
                        MATCH($C$6,Hulpsheets!$AH$3:$AK$3,0)
                    ),
                    ""
                )
            )
        )
    )
)</f>
        <v/>
      </c>
      <c r="N115" s="397">
        <f t="shared" si="31"/>
        <v>0</v>
      </c>
      <c r="O115" s="77" t="str">
        <f t="shared" si="32"/>
        <v/>
      </c>
      <c r="P115" s="86" t="str">
        <f t="shared" si="33"/>
        <v/>
      </c>
      <c r="R115" s="404"/>
      <c r="S115" s="407" t="str">
        <f t="shared" si="38"/>
        <v/>
      </c>
      <c r="T115" s="130" t="str">
        <f t="shared" si="34"/>
        <v/>
      </c>
      <c r="U115" s="70"/>
      <c r="V115" s="404"/>
      <c r="W115" s="70"/>
      <c r="X115" s="404"/>
      <c r="Z115" s="407" t="str">
        <f t="shared" si="39"/>
        <v/>
      </c>
      <c r="AA115" s="130" t="str">
        <f t="shared" si="35"/>
        <v/>
      </c>
      <c r="AB115" s="407" t="str">
        <f t="shared" si="36"/>
        <v/>
      </c>
      <c r="AC115" s="130" t="str">
        <f t="shared" si="37"/>
        <v/>
      </c>
      <c r="AD115" s="461"/>
    </row>
    <row r="116" spans="2:30" x14ac:dyDescent="0.2">
      <c r="B116" s="514"/>
      <c r="C116" s="515"/>
      <c r="D116" s="515"/>
      <c r="E116" s="19"/>
      <c r="F116" s="141"/>
      <c r="G116" s="151" t="str">
        <f>IF(E116="","",IF($C$7&gt;12,IF(E116="computer",F116*Hulpsheets!$AX$4,F116*Hulpsheets!$AX$5),(IF(E116="computer",F116*Hulpsheets!$AX$4,F116*Hulpsheets!$AX$5)*$C$7/12)))</f>
        <v/>
      </c>
      <c r="H116" s="151" t="str">
        <f>IF(E116="","",IF($C$7&lt;13,0,IF($C$7&gt;24,IF(E116="computer",F116*Hulpsheets!$AY$4,F116*Hulpsheets!$AY$5),IF(E116="computer",F116*Hulpsheets!$AY$4,F116*Hulpsheets!$AY$5)*($C$7-12)/12)))</f>
        <v/>
      </c>
      <c r="I116" s="151" t="str">
        <f>IF(E116="","",IF($C$7&lt;24,0,IF($C$7&gt;36,IF(E116="computer",F116*Hulpsheets!$AZ$4,F116*Hulpsheets!$AZ$5),IF(E116="computer",F116*Hulpsheets!$AZ$4,F116*Hulpsheets!$AZ$5)*($C$7-24)/12)))</f>
        <v/>
      </c>
      <c r="J116" s="151" t="str">
        <f>IF(E116="","",IF($C$7&lt;36,0,IF($C$7&gt;48,IF(E116="computer",F116*Hulpsheets!$BA$4,F116*Hulpsheets!$BA$5),IF(E116="computer",F116*Hulpsheets!$BA$4,F116*Hulpsheets!$BA$5)*($C$7-36)/12)))</f>
        <v/>
      </c>
      <c r="K116" s="151" t="str">
        <f>IF(E116="","",IF($C$7&lt;48,0,IF($C$7&gt;48,IF(E116="computer",F116*Hulpsheets!$BB$4,F116*Hulpsheets!$BB$5),IF(E116="computer",F116*Hulpsheets!$BB$4,F116*Hulpsheets!$BB$5)*($C$7-48)/12)))</f>
        <v/>
      </c>
      <c r="L116" s="429" t="s">
        <v>120</v>
      </c>
      <c r="M116" s="257" t="str">
        <f>IF(LEN($C$5)&lt;=1,
    "",
    IF(
        OR($C$5="Overige (zorg-)instellingen",$C$5="Onderneming"),
        IF(Basisgegevens!$C$5="Ja",
            IFERROR(
                INDEX(Hulpsheets!$AO$3:$AR$18,
                    MATCH($C$9,Hulpsheets!$AN$3:$AN$18,0),
                    MATCH($C$6,Hulpsheets!$AO$3:$AR$3,0)
                ),
                ""
            ),
            IFERROR(
                INDEX(Hulpsheets!$AH$3:$AK$18,
                    MATCH($C$9,Hulpsheets!$AG$3:$AG$18,0),
                    MATCH($C$6,Hulpsheets!$AH$3:$AK$3,0)
                ),
                ""
            )
        ),
        IF($L116="Niet-economische activiteit",
            100%,
            IF(Basisgegevens!$C$5="Ja",
                IFERROR(
                    INDEX(Hulpsheets!$AO$3:$AR$18,
                        MATCH($C$9,Hulpsheets!$AN$3:$AN$18,0),
                        MATCH($C$6,Hulpsheets!$AO$3:$AR$3,0)
                    ),
                    ""
                ),
                IFERROR(
                    INDEX(Hulpsheets!$AH$3:$AK$18,
                        MATCH($C$9,Hulpsheets!$AG$3:$AG$18,0),
                        MATCH($C$6,Hulpsheets!$AH$3:$AK$3,0)
                    ),
                    ""
                )
            )
        )
    )
)</f>
        <v/>
      </c>
      <c r="N116" s="397">
        <f t="shared" si="31"/>
        <v>0</v>
      </c>
      <c r="O116" s="77" t="str">
        <f t="shared" si="32"/>
        <v/>
      </c>
      <c r="P116" s="86" t="str">
        <f t="shared" si="33"/>
        <v/>
      </c>
      <c r="R116" s="404"/>
      <c r="S116" s="407" t="str">
        <f t="shared" si="38"/>
        <v/>
      </c>
      <c r="T116" s="130" t="str">
        <f t="shared" si="34"/>
        <v/>
      </c>
      <c r="U116" s="70"/>
      <c r="V116" s="404"/>
      <c r="W116" s="70"/>
      <c r="X116" s="404"/>
      <c r="Z116" s="407" t="str">
        <f t="shared" si="39"/>
        <v/>
      </c>
      <c r="AA116" s="130" t="str">
        <f t="shared" si="35"/>
        <v/>
      </c>
      <c r="AB116" s="407" t="str">
        <f t="shared" si="36"/>
        <v/>
      </c>
      <c r="AC116" s="130" t="str">
        <f t="shared" si="37"/>
        <v/>
      </c>
      <c r="AD116" s="461"/>
    </row>
    <row r="117" spans="2:30" ht="13.5" thickBot="1" x14ac:dyDescent="0.25">
      <c r="B117" s="514"/>
      <c r="C117" s="515"/>
      <c r="D117" s="515"/>
      <c r="E117" s="19"/>
      <c r="F117" s="141"/>
      <c r="G117" s="151" t="str">
        <f>IF(E117="","",IF($C$7&gt;12,IF(E117="computer",F117*Hulpsheets!$AX$4,F117*Hulpsheets!$AX$5),(IF(E117="computer",F117*Hulpsheets!$AX$4,F117*Hulpsheets!$AX$5)*$C$7/12)))</f>
        <v/>
      </c>
      <c r="H117" s="151" t="str">
        <f>IF(E117="","",IF($C$7&lt;13,0,IF($C$7&gt;24,IF(E117="computer",F117*Hulpsheets!$AY$4,F117*Hulpsheets!$AY$5),IF(E117="computer",F117*Hulpsheets!$AY$4,F117*Hulpsheets!$AY$5)*($C$7-12)/12)))</f>
        <v/>
      </c>
      <c r="I117" s="151" t="str">
        <f>IF(E117="","",IF($C$7&lt;24,0,IF($C$7&gt;36,IF(E117="computer",F117*Hulpsheets!$AZ$4,F117*Hulpsheets!$AZ$5),IF(E117="computer",F117*Hulpsheets!$AZ$4,F117*Hulpsheets!$AZ$5)*($C$7-24)/12)))</f>
        <v/>
      </c>
      <c r="J117" s="151" t="str">
        <f>IF(E117="","",IF($C$7&lt;36,0,IF($C$7&gt;48,IF(E117="computer",F117*Hulpsheets!$BA$4,F117*Hulpsheets!$BA$5),IF(E117="computer",F117*Hulpsheets!$BA$4,F117*Hulpsheets!$BA$5)*($C$7-36)/12)))</f>
        <v/>
      </c>
      <c r="K117" s="151" t="str">
        <f>IF(E117="","",IF($C$7&lt;48,0,IF($C$7&gt;48,IF(E117="computer",F117*Hulpsheets!$BB$4,F117*Hulpsheets!$BB$5),IF(E117="computer",F117*Hulpsheets!$BB$4,F117*Hulpsheets!$BB$5)*($C$7-48)/12)))</f>
        <v/>
      </c>
      <c r="L117" s="429" t="s">
        <v>120</v>
      </c>
      <c r="M117" s="257" t="str">
        <f>IF(LEN($C$5)&lt;=1,
    "",
    IF(
        OR($C$5="Overige (zorg-)instellingen",$C$5="Onderneming"),
        IF(Basisgegevens!$C$5="Ja",
            IFERROR(
                INDEX(Hulpsheets!$AO$3:$AR$18,
                    MATCH($C$9,Hulpsheets!$AN$3:$AN$18,0),
                    MATCH($C$6,Hulpsheets!$AO$3:$AR$3,0)
                ),
                ""
            ),
            IFERROR(
                INDEX(Hulpsheets!$AH$3:$AK$18,
                    MATCH($C$9,Hulpsheets!$AG$3:$AG$18,0),
                    MATCH($C$6,Hulpsheets!$AH$3:$AK$3,0)
                ),
                ""
            )
        ),
        IF($L117="Niet-economische activiteit",
            100%,
            IF(Basisgegevens!$C$5="Ja",
                IFERROR(
                    INDEX(Hulpsheets!$AO$3:$AR$18,
                        MATCH($C$9,Hulpsheets!$AN$3:$AN$18,0),
                        MATCH($C$6,Hulpsheets!$AO$3:$AR$3,0)
                    ),
                    ""
                ),
                IFERROR(
                    INDEX(Hulpsheets!$AH$3:$AK$18,
                        MATCH($C$9,Hulpsheets!$AG$3:$AG$18,0),
                        MATCH($C$6,Hulpsheets!$AH$3:$AK$3,0)
                    ),
                    ""
                )
            )
        )
    )
)</f>
        <v/>
      </c>
      <c r="N117" s="397">
        <f t="shared" si="31"/>
        <v>0</v>
      </c>
      <c r="O117" s="77" t="str">
        <f t="shared" si="32"/>
        <v/>
      </c>
      <c r="P117" s="86" t="str">
        <f t="shared" si="33"/>
        <v/>
      </c>
      <c r="R117" s="404"/>
      <c r="S117" s="407" t="str">
        <f t="shared" si="38"/>
        <v/>
      </c>
      <c r="T117" s="130" t="str">
        <f t="shared" si="34"/>
        <v/>
      </c>
      <c r="U117" s="70"/>
      <c r="V117" s="404"/>
      <c r="W117" s="70"/>
      <c r="X117" s="404"/>
      <c r="Z117" s="407" t="str">
        <f t="shared" si="39"/>
        <v/>
      </c>
      <c r="AA117" s="130" t="str">
        <f t="shared" si="35"/>
        <v/>
      </c>
      <c r="AB117" s="407" t="str">
        <f t="shared" si="36"/>
        <v/>
      </c>
      <c r="AC117" s="130" t="str">
        <f t="shared" si="37"/>
        <v/>
      </c>
      <c r="AD117" s="461"/>
    </row>
    <row r="118" spans="2:30" ht="13.5" hidden="1" outlineLevel="1" thickBot="1" x14ac:dyDescent="0.25">
      <c r="B118" s="514"/>
      <c r="C118" s="515"/>
      <c r="D118" s="515"/>
      <c r="E118" s="19"/>
      <c r="F118" s="141"/>
      <c r="G118" s="151" t="str">
        <f>IF(E118="","",IF($C$7&gt;12,IF(E118="computer",F118*Hulpsheets!$AX$4,F118*Hulpsheets!$AX$5),(IF(E118="computer",F118*Hulpsheets!$AX$4,F118*Hulpsheets!$AX$5)*$C$7/12)))</f>
        <v/>
      </c>
      <c r="H118" s="151" t="str">
        <f>IF(E118="","",IF($C$7&lt;13,0,IF($C$7&gt;24,IF(E118="computer",F118*Hulpsheets!$AY$4,F118*Hulpsheets!$AY$5),IF(E118="computer",F118*Hulpsheets!$AY$4,F118*Hulpsheets!$AY$5)*($C$7-12)/12)))</f>
        <v/>
      </c>
      <c r="I118" s="151" t="str">
        <f>IF(E118="","",IF($C$7&lt;24,0,IF($C$7&gt;36,IF(E118="computer",F118*Hulpsheets!$AZ$4,F118*Hulpsheets!$AZ$5),IF(E118="computer",F118*Hulpsheets!$AZ$4,F118*Hulpsheets!$AZ$5)*($C$7-24)/12)))</f>
        <v/>
      </c>
      <c r="J118" s="151" t="str">
        <f>IF(E118="","",IF($C$7&lt;36,0,IF($C$7&gt;48,IF(E118="computer",F118*Hulpsheets!$BA$4,F118*Hulpsheets!$BA$5),IF(E118="computer",F118*Hulpsheets!$BA$4,F118*Hulpsheets!$BA$5)*($C$7-36)/12)))</f>
        <v/>
      </c>
      <c r="K118" s="151" t="str">
        <f>IF(E118="","",IF($C$7&lt;48,0,IF($C$7&gt;48,IF(E118="computer",F118*Hulpsheets!$BB$4,F118*Hulpsheets!$BB$5),IF(E118="computer",F118*Hulpsheets!$BB$4,F118*Hulpsheets!$BB$5)*($C$7-48)/12)))</f>
        <v/>
      </c>
      <c r="L118" s="429" t="s">
        <v>120</v>
      </c>
      <c r="M118" s="257" t="str">
        <f>IF(LEN($C$5)&lt;=1,
    "",
    IF(
        OR($C$5="Overige (zorg-)instellingen",$C$5="Onderneming"),
        IF(Basisgegevens!$C$5="Ja",
            IFERROR(
                INDEX(Hulpsheets!$AO$3:$AR$18,
                    MATCH($C$9,Hulpsheets!$AN$3:$AN$18,0),
                    MATCH($C$6,Hulpsheets!$AO$3:$AR$3,0)
                ),
                ""
            ),
            IFERROR(
                INDEX(Hulpsheets!$AH$3:$AK$18,
                    MATCH($C$9,Hulpsheets!$AG$3:$AG$18,0),
                    MATCH($C$6,Hulpsheets!$AH$3:$AK$3,0)
                ),
                ""
            )
        ),
        IF($L118="Niet-economische activiteit",
            100%,
            IF(Basisgegevens!$C$5="Ja",
                IFERROR(
                    INDEX(Hulpsheets!$AO$3:$AR$18,
                        MATCH($C$9,Hulpsheets!$AN$3:$AN$18,0),
                        MATCH($C$6,Hulpsheets!$AO$3:$AR$3,0)
                    ),
                    ""
                ),
                IFERROR(
                    INDEX(Hulpsheets!$AH$3:$AK$18,
                        MATCH($C$9,Hulpsheets!$AG$3:$AG$18,0),
                        MATCH($C$6,Hulpsheets!$AH$3:$AK$3,0)
                    ),
                    ""
                )
            )
        )
    )
)</f>
        <v/>
      </c>
      <c r="N118" s="397">
        <f t="shared" si="31"/>
        <v>0</v>
      </c>
      <c r="O118" s="77" t="str">
        <f t="shared" si="32"/>
        <v/>
      </c>
      <c r="P118" s="86" t="str">
        <f t="shared" si="33"/>
        <v/>
      </c>
      <c r="R118" s="404"/>
      <c r="S118" s="407" t="str">
        <f t="shared" si="38"/>
        <v/>
      </c>
      <c r="T118" s="130" t="str">
        <f t="shared" si="34"/>
        <v/>
      </c>
      <c r="U118" s="70"/>
      <c r="V118" s="404"/>
      <c r="W118" s="70"/>
      <c r="X118" s="404"/>
      <c r="Z118" s="407" t="str">
        <f t="shared" si="39"/>
        <v/>
      </c>
      <c r="AA118" s="130" t="str">
        <f t="shared" si="35"/>
        <v/>
      </c>
      <c r="AB118" s="407" t="str">
        <f t="shared" si="36"/>
        <v/>
      </c>
      <c r="AC118" s="130" t="str">
        <f t="shared" si="37"/>
        <v/>
      </c>
      <c r="AD118" s="461"/>
    </row>
    <row r="119" spans="2:30" ht="13.5" hidden="1" outlineLevel="1" thickBot="1" x14ac:dyDescent="0.25">
      <c r="B119" s="514"/>
      <c r="C119" s="515"/>
      <c r="D119" s="515"/>
      <c r="E119" s="19"/>
      <c r="F119" s="141"/>
      <c r="G119" s="151" t="str">
        <f>IF(E119="","",IF($C$7&gt;12,IF(E119="computer",F119*Hulpsheets!$AX$4,F119*Hulpsheets!$AX$5),(IF(E119="computer",F119*Hulpsheets!$AX$4,F119*Hulpsheets!$AX$5)*$C$7/12)))</f>
        <v/>
      </c>
      <c r="H119" s="151" t="str">
        <f>IF(E119="","",IF($C$7&lt;13,0,IF($C$7&gt;24,IF(E119="computer",F119*Hulpsheets!$AY$4,F119*Hulpsheets!$AY$5),IF(E119="computer",F119*Hulpsheets!$AY$4,F119*Hulpsheets!$AY$5)*($C$7-12)/12)))</f>
        <v/>
      </c>
      <c r="I119" s="151" t="str">
        <f>IF(E119="","",IF($C$7&lt;24,0,IF($C$7&gt;36,IF(E119="computer",F119*Hulpsheets!$AZ$4,F119*Hulpsheets!$AZ$5),IF(E119="computer",F119*Hulpsheets!$AZ$4,F119*Hulpsheets!$AZ$5)*($C$7-24)/12)))</f>
        <v/>
      </c>
      <c r="J119" s="151" t="str">
        <f>IF(E119="","",IF($C$7&lt;36,0,IF($C$7&gt;48,IF(E119="computer",F119*Hulpsheets!$BA$4,F119*Hulpsheets!$BA$5),IF(E119="computer",F119*Hulpsheets!$BA$4,F119*Hulpsheets!$BA$5)*($C$7-36)/12)))</f>
        <v/>
      </c>
      <c r="K119" s="151" t="str">
        <f>IF(E119="","",IF($C$7&lt;48,0,IF($C$7&gt;48,IF(E119="computer",F119*Hulpsheets!$BB$4,F119*Hulpsheets!$BB$5),IF(E119="computer",F119*Hulpsheets!$BB$4,F119*Hulpsheets!$BB$5)*($C$7-48)/12)))</f>
        <v/>
      </c>
      <c r="L119" s="429" t="s">
        <v>120</v>
      </c>
      <c r="M119" s="257" t="str">
        <f>IF(LEN($C$5)&lt;=1,
    "",
    IF(
        OR($C$5="Overige (zorg-)instellingen",$C$5="Onderneming"),
        IF(Basisgegevens!$C$5="Ja",
            IFERROR(
                INDEX(Hulpsheets!$AO$3:$AR$18,
                    MATCH($C$9,Hulpsheets!$AN$3:$AN$18,0),
                    MATCH($C$6,Hulpsheets!$AO$3:$AR$3,0)
                ),
                ""
            ),
            IFERROR(
                INDEX(Hulpsheets!$AH$3:$AK$18,
                    MATCH($C$9,Hulpsheets!$AG$3:$AG$18,0),
                    MATCH($C$6,Hulpsheets!$AH$3:$AK$3,0)
                ),
                ""
            )
        ),
        IF($L119="Niet-economische activiteit",
            100%,
            IF(Basisgegevens!$C$5="Ja",
                IFERROR(
                    INDEX(Hulpsheets!$AO$3:$AR$18,
                        MATCH($C$9,Hulpsheets!$AN$3:$AN$18,0),
                        MATCH($C$6,Hulpsheets!$AO$3:$AR$3,0)
                    ),
                    ""
                ),
                IFERROR(
                    INDEX(Hulpsheets!$AH$3:$AK$18,
                        MATCH($C$9,Hulpsheets!$AG$3:$AG$18,0),
                        MATCH($C$6,Hulpsheets!$AH$3:$AK$3,0)
                    ),
                    ""
                )
            )
        )
    )
)</f>
        <v/>
      </c>
      <c r="N119" s="397">
        <f t="shared" si="31"/>
        <v>0</v>
      </c>
      <c r="O119" s="77" t="str">
        <f t="shared" si="32"/>
        <v/>
      </c>
      <c r="P119" s="86" t="str">
        <f t="shared" si="33"/>
        <v/>
      </c>
      <c r="R119" s="404"/>
      <c r="S119" s="407" t="str">
        <f t="shared" si="38"/>
        <v/>
      </c>
      <c r="T119" s="130" t="str">
        <f t="shared" si="34"/>
        <v/>
      </c>
      <c r="U119" s="70"/>
      <c r="V119" s="404"/>
      <c r="W119" s="70"/>
      <c r="X119" s="404"/>
      <c r="Z119" s="407" t="str">
        <f t="shared" si="39"/>
        <v/>
      </c>
      <c r="AA119" s="130" t="str">
        <f t="shared" si="35"/>
        <v/>
      </c>
      <c r="AB119" s="407" t="str">
        <f t="shared" si="36"/>
        <v/>
      </c>
      <c r="AC119" s="130" t="str">
        <f t="shared" si="37"/>
        <v/>
      </c>
      <c r="AD119" s="461"/>
    </row>
    <row r="120" spans="2:30" ht="13.5" hidden="1" outlineLevel="1" thickBot="1" x14ac:dyDescent="0.25">
      <c r="B120" s="514"/>
      <c r="C120" s="515"/>
      <c r="D120" s="515"/>
      <c r="E120" s="19"/>
      <c r="F120" s="141"/>
      <c r="G120" s="151" t="str">
        <f>IF(E120="","",IF($C$7&gt;12,IF(E120="computer",F120*Hulpsheets!$AX$4,F120*Hulpsheets!$AX$5),(IF(E120="computer",F120*Hulpsheets!$AX$4,F120*Hulpsheets!$AX$5)*$C$7/12)))</f>
        <v/>
      </c>
      <c r="H120" s="151" t="str">
        <f>IF(E120="","",IF($C$7&lt;13,0,IF($C$7&gt;24,IF(E120="computer",F120*Hulpsheets!$AY$4,F120*Hulpsheets!$AY$5),IF(E120="computer",F120*Hulpsheets!$AY$4,F120*Hulpsheets!$AY$5)*($C$7-12)/12)))</f>
        <v/>
      </c>
      <c r="I120" s="151" t="str">
        <f>IF(E120="","",IF($C$7&lt;24,0,IF($C$7&gt;36,IF(E120="computer",F120*Hulpsheets!$AZ$4,F120*Hulpsheets!$AZ$5),IF(E120="computer",F120*Hulpsheets!$AZ$4,F120*Hulpsheets!$AZ$5)*($C$7-24)/12)))</f>
        <v/>
      </c>
      <c r="J120" s="151" t="str">
        <f>IF(E120="","",IF($C$7&lt;36,0,IF($C$7&gt;48,IF(E120="computer",F120*Hulpsheets!$BA$4,F120*Hulpsheets!$BA$5),IF(E120="computer",F120*Hulpsheets!$BA$4,F120*Hulpsheets!$BA$5)*($C$7-36)/12)))</f>
        <v/>
      </c>
      <c r="K120" s="151" t="str">
        <f>IF(E120="","",IF($C$7&lt;48,0,IF($C$7&gt;48,IF(E120="computer",F120*Hulpsheets!$BB$4,F120*Hulpsheets!$BB$5),IF(E120="computer",F120*Hulpsheets!$BB$4,F120*Hulpsheets!$BB$5)*($C$7-48)/12)))</f>
        <v/>
      </c>
      <c r="L120" s="429" t="s">
        <v>120</v>
      </c>
      <c r="M120" s="257" t="str">
        <f>IF(LEN($C$5)&lt;=1,
    "",
    IF(
        OR($C$5="Overige (zorg-)instellingen",$C$5="Onderneming"),
        IF(Basisgegevens!$C$5="Ja",
            IFERROR(
                INDEX(Hulpsheets!$AO$3:$AR$18,
                    MATCH($C$9,Hulpsheets!$AN$3:$AN$18,0),
                    MATCH($C$6,Hulpsheets!$AO$3:$AR$3,0)
                ),
                ""
            ),
            IFERROR(
                INDEX(Hulpsheets!$AH$3:$AK$18,
                    MATCH($C$9,Hulpsheets!$AG$3:$AG$18,0),
                    MATCH($C$6,Hulpsheets!$AH$3:$AK$3,0)
                ),
                ""
            )
        ),
        IF($L120="Niet-economische activiteit",
            100%,
            IF(Basisgegevens!$C$5="Ja",
                IFERROR(
                    INDEX(Hulpsheets!$AO$3:$AR$18,
                        MATCH($C$9,Hulpsheets!$AN$3:$AN$18,0),
                        MATCH($C$6,Hulpsheets!$AO$3:$AR$3,0)
                    ),
                    ""
                ),
                IFERROR(
                    INDEX(Hulpsheets!$AH$3:$AK$18,
                        MATCH($C$9,Hulpsheets!$AG$3:$AG$18,0),
                        MATCH($C$6,Hulpsheets!$AH$3:$AK$3,0)
                    ),
                    ""
                )
            )
        )
    )
)</f>
        <v/>
      </c>
      <c r="N120" s="397">
        <f t="shared" si="31"/>
        <v>0</v>
      </c>
      <c r="O120" s="77" t="str">
        <f t="shared" si="32"/>
        <v/>
      </c>
      <c r="P120" s="86" t="str">
        <f t="shared" si="33"/>
        <v/>
      </c>
      <c r="R120" s="404"/>
      <c r="S120" s="407" t="str">
        <f t="shared" si="38"/>
        <v/>
      </c>
      <c r="T120" s="130" t="str">
        <f t="shared" si="34"/>
        <v/>
      </c>
      <c r="U120" s="70"/>
      <c r="V120" s="404"/>
      <c r="W120" s="70"/>
      <c r="X120" s="404"/>
      <c r="Z120" s="407" t="str">
        <f t="shared" si="39"/>
        <v/>
      </c>
      <c r="AA120" s="130" t="str">
        <f t="shared" si="35"/>
        <v/>
      </c>
      <c r="AB120" s="407" t="str">
        <f t="shared" si="36"/>
        <v/>
      </c>
      <c r="AC120" s="130" t="str">
        <f t="shared" si="37"/>
        <v/>
      </c>
      <c r="AD120" s="461"/>
    </row>
    <row r="121" spans="2:30" ht="13.5" hidden="1" outlineLevel="1" thickBot="1" x14ac:dyDescent="0.25">
      <c r="B121" s="514"/>
      <c r="C121" s="515"/>
      <c r="D121" s="515"/>
      <c r="E121" s="19"/>
      <c r="F121" s="141"/>
      <c r="G121" s="151" t="str">
        <f>IF(E121="","",IF($C$7&gt;12,IF(E121="computer",F121*Hulpsheets!$AX$4,F121*Hulpsheets!$AX$5),(IF(E121="computer",F121*Hulpsheets!$AX$4,F121*Hulpsheets!$AX$5)*$C$7/12)))</f>
        <v/>
      </c>
      <c r="H121" s="151" t="str">
        <f>IF(E121="","",IF($C$7&lt;13,0,IF($C$7&gt;24,IF(E121="computer",F121*Hulpsheets!$AY$4,F121*Hulpsheets!$AY$5),IF(E121="computer",F121*Hulpsheets!$AY$4,F121*Hulpsheets!$AY$5)*($C$7-12)/12)))</f>
        <v/>
      </c>
      <c r="I121" s="151" t="str">
        <f>IF(E121="","",IF($C$7&lt;24,0,IF($C$7&gt;36,IF(E121="computer",F121*Hulpsheets!$AZ$4,F121*Hulpsheets!$AZ$5),IF(E121="computer",F121*Hulpsheets!$AZ$4,F121*Hulpsheets!$AZ$5)*($C$7-24)/12)))</f>
        <v/>
      </c>
      <c r="J121" s="151" t="str">
        <f>IF(E121="","",IF($C$7&lt;36,0,IF($C$7&gt;48,IF(E121="computer",F121*Hulpsheets!$BA$4,F121*Hulpsheets!$BA$5),IF(E121="computer",F121*Hulpsheets!$BA$4,F121*Hulpsheets!$BA$5)*($C$7-36)/12)))</f>
        <v/>
      </c>
      <c r="K121" s="151" t="str">
        <f>IF(E121="","",IF($C$7&lt;48,0,IF($C$7&gt;48,IF(E121="computer",F121*Hulpsheets!$BB$4,F121*Hulpsheets!$BB$5),IF(E121="computer",F121*Hulpsheets!$BB$4,F121*Hulpsheets!$BB$5)*($C$7-48)/12)))</f>
        <v/>
      </c>
      <c r="L121" s="429" t="s">
        <v>120</v>
      </c>
      <c r="M121" s="257" t="str">
        <f>IF(LEN($C$5)&lt;=1,
    "",
    IF(
        OR($C$5="Overige (zorg-)instellingen",$C$5="Onderneming"),
        IF(Basisgegevens!$C$5="Ja",
            IFERROR(
                INDEX(Hulpsheets!$AO$3:$AR$18,
                    MATCH($C$9,Hulpsheets!$AN$3:$AN$18,0),
                    MATCH($C$6,Hulpsheets!$AO$3:$AR$3,0)
                ),
                ""
            ),
            IFERROR(
                INDEX(Hulpsheets!$AH$3:$AK$18,
                    MATCH($C$9,Hulpsheets!$AG$3:$AG$18,0),
                    MATCH($C$6,Hulpsheets!$AH$3:$AK$3,0)
                ),
                ""
            )
        ),
        IF($L121="Niet-economische activiteit",
            100%,
            IF(Basisgegevens!$C$5="Ja",
                IFERROR(
                    INDEX(Hulpsheets!$AO$3:$AR$18,
                        MATCH($C$9,Hulpsheets!$AN$3:$AN$18,0),
                        MATCH($C$6,Hulpsheets!$AO$3:$AR$3,0)
                    ),
                    ""
                ),
                IFERROR(
                    INDEX(Hulpsheets!$AH$3:$AK$18,
                        MATCH($C$9,Hulpsheets!$AG$3:$AG$18,0),
                        MATCH($C$6,Hulpsheets!$AH$3:$AK$3,0)
                    ),
                    ""
                )
            )
        )
    )
)</f>
        <v/>
      </c>
      <c r="N121" s="397">
        <f t="shared" si="31"/>
        <v>0</v>
      </c>
      <c r="O121" s="77" t="str">
        <f t="shared" si="32"/>
        <v/>
      </c>
      <c r="P121" s="86" t="str">
        <f t="shared" si="33"/>
        <v/>
      </c>
      <c r="R121" s="404"/>
      <c r="S121" s="407" t="str">
        <f t="shared" si="38"/>
        <v/>
      </c>
      <c r="T121" s="130" t="str">
        <f t="shared" si="34"/>
        <v/>
      </c>
      <c r="U121" s="70"/>
      <c r="V121" s="404"/>
      <c r="W121" s="70"/>
      <c r="X121" s="404"/>
      <c r="Z121" s="407" t="str">
        <f t="shared" si="39"/>
        <v/>
      </c>
      <c r="AA121" s="130" t="str">
        <f t="shared" si="35"/>
        <v/>
      </c>
      <c r="AB121" s="407" t="str">
        <f t="shared" si="36"/>
        <v/>
      </c>
      <c r="AC121" s="130" t="str">
        <f t="shared" si="37"/>
        <v/>
      </c>
      <c r="AD121" s="461"/>
    </row>
    <row r="122" spans="2:30" ht="13.5" hidden="1" outlineLevel="1" thickBot="1" x14ac:dyDescent="0.25">
      <c r="B122" s="514"/>
      <c r="C122" s="515"/>
      <c r="D122" s="515"/>
      <c r="E122" s="19"/>
      <c r="F122" s="141"/>
      <c r="G122" s="151" t="str">
        <f>IF(E122="","",IF($C$7&gt;12,IF(E122="computer",F122*Hulpsheets!$AX$4,F122*Hulpsheets!$AX$5),(IF(E122="computer",F122*Hulpsheets!$AX$4,F122*Hulpsheets!$AX$5)*$C$7/12)))</f>
        <v/>
      </c>
      <c r="H122" s="151" t="str">
        <f>IF(E122="","",IF($C$7&lt;13,0,IF($C$7&gt;24,IF(E122="computer",F122*Hulpsheets!$AY$4,F122*Hulpsheets!$AY$5),IF(E122="computer",F122*Hulpsheets!$AY$4,F122*Hulpsheets!$AY$5)*($C$7-12)/12)))</f>
        <v/>
      </c>
      <c r="I122" s="151" t="str">
        <f>IF(E122="","",IF($C$7&lt;24,0,IF($C$7&gt;36,IF(E122="computer",F122*Hulpsheets!$AZ$4,F122*Hulpsheets!$AZ$5),IF(E122="computer",F122*Hulpsheets!$AZ$4,F122*Hulpsheets!$AZ$5)*($C$7-24)/12)))</f>
        <v/>
      </c>
      <c r="J122" s="151" t="str">
        <f>IF(E122="","",IF($C$7&lt;36,0,IF($C$7&gt;48,IF(E122="computer",F122*Hulpsheets!$BA$4,F122*Hulpsheets!$BA$5),IF(E122="computer",F122*Hulpsheets!$BA$4,F122*Hulpsheets!$BA$5)*($C$7-36)/12)))</f>
        <v/>
      </c>
      <c r="K122" s="151" t="str">
        <f>IF(E122="","",IF($C$7&lt;48,0,IF($C$7&gt;48,IF(E122="computer",F122*Hulpsheets!$BB$4,F122*Hulpsheets!$BB$5),IF(E122="computer",F122*Hulpsheets!$BB$4,F122*Hulpsheets!$BB$5)*($C$7-48)/12)))</f>
        <v/>
      </c>
      <c r="L122" s="429" t="s">
        <v>120</v>
      </c>
      <c r="M122" s="257" t="str">
        <f>IF(LEN($C$5)&lt;=1,
    "",
    IF(
        OR($C$5="Overige (zorg-)instellingen",$C$5="Onderneming"),
        IF(Basisgegevens!$C$5="Ja",
            IFERROR(
                INDEX(Hulpsheets!$AO$3:$AR$18,
                    MATCH($C$9,Hulpsheets!$AN$3:$AN$18,0),
                    MATCH($C$6,Hulpsheets!$AO$3:$AR$3,0)
                ),
                ""
            ),
            IFERROR(
                INDEX(Hulpsheets!$AH$3:$AK$18,
                    MATCH($C$9,Hulpsheets!$AG$3:$AG$18,0),
                    MATCH($C$6,Hulpsheets!$AH$3:$AK$3,0)
                ),
                ""
            )
        ),
        IF($L122="Niet-economische activiteit",
            100%,
            IF(Basisgegevens!$C$5="Ja",
                IFERROR(
                    INDEX(Hulpsheets!$AO$3:$AR$18,
                        MATCH($C$9,Hulpsheets!$AN$3:$AN$18,0),
                        MATCH($C$6,Hulpsheets!$AO$3:$AR$3,0)
                    ),
                    ""
                ),
                IFERROR(
                    INDEX(Hulpsheets!$AH$3:$AK$18,
                        MATCH($C$9,Hulpsheets!$AG$3:$AG$18,0),
                        MATCH($C$6,Hulpsheets!$AH$3:$AK$3,0)
                    ),
                    ""
                )
            )
        )
    )
)</f>
        <v/>
      </c>
      <c r="N122" s="397">
        <f t="shared" si="31"/>
        <v>0</v>
      </c>
      <c r="O122" s="77" t="str">
        <f t="shared" si="32"/>
        <v/>
      </c>
      <c r="P122" s="86" t="str">
        <f t="shared" si="33"/>
        <v/>
      </c>
      <c r="R122" s="404"/>
      <c r="S122" s="407" t="str">
        <f t="shared" si="38"/>
        <v/>
      </c>
      <c r="T122" s="130" t="str">
        <f t="shared" si="34"/>
        <v/>
      </c>
      <c r="U122" s="70"/>
      <c r="V122" s="404"/>
      <c r="W122" s="70"/>
      <c r="X122" s="404"/>
      <c r="Z122" s="407" t="str">
        <f t="shared" si="39"/>
        <v/>
      </c>
      <c r="AA122" s="130" t="str">
        <f t="shared" si="35"/>
        <v/>
      </c>
      <c r="AB122" s="407" t="str">
        <f t="shared" si="36"/>
        <v/>
      </c>
      <c r="AC122" s="130" t="str">
        <f t="shared" si="37"/>
        <v/>
      </c>
      <c r="AD122" s="461"/>
    </row>
    <row r="123" spans="2:30" ht="13.5" hidden="1" outlineLevel="1" thickBot="1" x14ac:dyDescent="0.25">
      <c r="B123" s="514"/>
      <c r="C123" s="515"/>
      <c r="D123" s="515"/>
      <c r="E123" s="19"/>
      <c r="F123" s="141"/>
      <c r="G123" s="151" t="str">
        <f>IF(E123="","",IF($C$7&gt;12,IF(E123="computer",F123*Hulpsheets!$AX$4,F123*Hulpsheets!$AX$5),(IF(E123="computer",F123*Hulpsheets!$AX$4,F123*Hulpsheets!$AX$5)*$C$7/12)))</f>
        <v/>
      </c>
      <c r="H123" s="151" t="str">
        <f>IF(E123="","",IF($C$7&lt;13,0,IF($C$7&gt;24,IF(E123="computer",F123*Hulpsheets!$AY$4,F123*Hulpsheets!$AY$5),IF(E123="computer",F123*Hulpsheets!$AY$4,F123*Hulpsheets!$AY$5)*($C$7-12)/12)))</f>
        <v/>
      </c>
      <c r="I123" s="151" t="str">
        <f>IF(E123="","",IF($C$7&lt;24,0,IF($C$7&gt;36,IF(E123="computer",F123*Hulpsheets!$AZ$4,F123*Hulpsheets!$AZ$5),IF(E123="computer",F123*Hulpsheets!$AZ$4,F123*Hulpsheets!$AZ$5)*($C$7-24)/12)))</f>
        <v/>
      </c>
      <c r="J123" s="151" t="str">
        <f>IF(E123="","",IF($C$7&lt;36,0,IF($C$7&gt;48,IF(E123="computer",F123*Hulpsheets!$BA$4,F123*Hulpsheets!$BA$5),IF(E123="computer",F123*Hulpsheets!$BA$4,F123*Hulpsheets!$BA$5)*($C$7-36)/12)))</f>
        <v/>
      </c>
      <c r="K123" s="151" t="str">
        <f>IF(E123="","",IF($C$7&lt;48,0,IF($C$7&gt;48,IF(E123="computer",F123*Hulpsheets!$BB$4,F123*Hulpsheets!$BB$5),IF(E123="computer",F123*Hulpsheets!$BB$4,F123*Hulpsheets!$BB$5)*($C$7-48)/12)))</f>
        <v/>
      </c>
      <c r="L123" s="429" t="s">
        <v>120</v>
      </c>
      <c r="M123" s="257" t="str">
        <f>IF(LEN($C$5)&lt;=1,
    "",
    IF(
        OR($C$5="Overige (zorg-)instellingen",$C$5="Onderneming"),
        IF(Basisgegevens!$C$5="Ja",
            IFERROR(
                INDEX(Hulpsheets!$AO$3:$AR$18,
                    MATCH($C$9,Hulpsheets!$AN$3:$AN$18,0),
                    MATCH($C$6,Hulpsheets!$AO$3:$AR$3,0)
                ),
                ""
            ),
            IFERROR(
                INDEX(Hulpsheets!$AH$3:$AK$18,
                    MATCH($C$9,Hulpsheets!$AG$3:$AG$18,0),
                    MATCH($C$6,Hulpsheets!$AH$3:$AK$3,0)
                ),
                ""
            )
        ),
        IF($L123="Niet-economische activiteit",
            100%,
            IF(Basisgegevens!$C$5="Ja",
                IFERROR(
                    INDEX(Hulpsheets!$AO$3:$AR$18,
                        MATCH($C$9,Hulpsheets!$AN$3:$AN$18,0),
                        MATCH($C$6,Hulpsheets!$AO$3:$AR$3,0)
                    ),
                    ""
                ),
                IFERROR(
                    INDEX(Hulpsheets!$AH$3:$AK$18,
                        MATCH($C$9,Hulpsheets!$AG$3:$AG$18,0),
                        MATCH($C$6,Hulpsheets!$AH$3:$AK$3,0)
                    ),
                    ""
                )
            )
        )
    )
)</f>
        <v/>
      </c>
      <c r="N123" s="397">
        <f t="shared" si="31"/>
        <v>0</v>
      </c>
      <c r="O123" s="77" t="str">
        <f t="shared" si="32"/>
        <v/>
      </c>
      <c r="P123" s="86" t="str">
        <f t="shared" si="33"/>
        <v/>
      </c>
      <c r="R123" s="404"/>
      <c r="S123" s="407" t="str">
        <f t="shared" si="38"/>
        <v/>
      </c>
      <c r="T123" s="130" t="str">
        <f t="shared" si="34"/>
        <v/>
      </c>
      <c r="U123" s="70"/>
      <c r="V123" s="404"/>
      <c r="W123" s="70"/>
      <c r="X123" s="404"/>
      <c r="Z123" s="407" t="str">
        <f t="shared" si="39"/>
        <v/>
      </c>
      <c r="AA123" s="130" t="str">
        <f t="shared" si="35"/>
        <v/>
      </c>
      <c r="AB123" s="407" t="str">
        <f t="shared" si="36"/>
        <v/>
      </c>
      <c r="AC123" s="130" t="str">
        <f t="shared" si="37"/>
        <v/>
      </c>
      <c r="AD123" s="461"/>
    </row>
    <row r="124" spans="2:30" ht="13.5" hidden="1" outlineLevel="1" thickBot="1" x14ac:dyDescent="0.25">
      <c r="B124" s="514"/>
      <c r="C124" s="515"/>
      <c r="D124" s="515"/>
      <c r="E124" s="19"/>
      <c r="F124" s="141"/>
      <c r="G124" s="151" t="str">
        <f>IF(E124="","",IF($C$7&gt;12,IF(E124="computer",F124*Hulpsheets!$AX$4,F124*Hulpsheets!$AX$5),(IF(E124="computer",F124*Hulpsheets!$AX$4,F124*Hulpsheets!$AX$5)*$C$7/12)))</f>
        <v/>
      </c>
      <c r="H124" s="151" t="str">
        <f>IF(E124="","",IF($C$7&lt;13,0,IF($C$7&gt;24,IF(E124="computer",F124*Hulpsheets!$AY$4,F124*Hulpsheets!$AY$5),IF(E124="computer",F124*Hulpsheets!$AY$4,F124*Hulpsheets!$AY$5)*($C$7-12)/12)))</f>
        <v/>
      </c>
      <c r="I124" s="151" t="str">
        <f>IF(E124="","",IF($C$7&lt;24,0,IF($C$7&gt;36,IF(E124="computer",F124*Hulpsheets!$AZ$4,F124*Hulpsheets!$AZ$5),IF(E124="computer",F124*Hulpsheets!$AZ$4,F124*Hulpsheets!$AZ$5)*($C$7-24)/12)))</f>
        <v/>
      </c>
      <c r="J124" s="151" t="str">
        <f>IF(E124="","",IF($C$7&lt;36,0,IF($C$7&gt;48,IF(E124="computer",F124*Hulpsheets!$BA$4,F124*Hulpsheets!$BA$5),IF(E124="computer",F124*Hulpsheets!$BA$4,F124*Hulpsheets!$BA$5)*($C$7-36)/12)))</f>
        <v/>
      </c>
      <c r="K124" s="151" t="str">
        <f>IF(E124="","",IF($C$7&lt;48,0,IF($C$7&gt;48,IF(E124="computer",F124*Hulpsheets!$BB$4,F124*Hulpsheets!$BB$5),IF(E124="computer",F124*Hulpsheets!$BB$4,F124*Hulpsheets!$BB$5)*($C$7-48)/12)))</f>
        <v/>
      </c>
      <c r="L124" s="429" t="s">
        <v>120</v>
      </c>
      <c r="M124" s="257" t="str">
        <f>IF(LEN($C$5)&lt;=1,
    "",
    IF(
        OR($C$5="Overige (zorg-)instellingen",$C$5="Onderneming"),
        IF(Basisgegevens!$C$5="Ja",
            IFERROR(
                INDEX(Hulpsheets!$AO$3:$AR$18,
                    MATCH($C$9,Hulpsheets!$AN$3:$AN$18,0),
                    MATCH($C$6,Hulpsheets!$AO$3:$AR$3,0)
                ),
                ""
            ),
            IFERROR(
                INDEX(Hulpsheets!$AH$3:$AK$18,
                    MATCH($C$9,Hulpsheets!$AG$3:$AG$18,0),
                    MATCH($C$6,Hulpsheets!$AH$3:$AK$3,0)
                ),
                ""
            )
        ),
        IF($L124="Niet-economische activiteit",
            100%,
            IF(Basisgegevens!$C$5="Ja",
                IFERROR(
                    INDEX(Hulpsheets!$AO$3:$AR$18,
                        MATCH($C$9,Hulpsheets!$AN$3:$AN$18,0),
                        MATCH($C$6,Hulpsheets!$AO$3:$AR$3,0)
                    ),
                    ""
                ),
                IFERROR(
                    INDEX(Hulpsheets!$AH$3:$AK$18,
                        MATCH($C$9,Hulpsheets!$AG$3:$AG$18,0),
                        MATCH($C$6,Hulpsheets!$AH$3:$AK$3,0)
                    ),
                    ""
                )
            )
        )
    )
)</f>
        <v/>
      </c>
      <c r="N124" s="397">
        <f t="shared" si="31"/>
        <v>0</v>
      </c>
      <c r="O124" s="77" t="str">
        <f t="shared" si="32"/>
        <v/>
      </c>
      <c r="P124" s="86" t="str">
        <f t="shared" si="33"/>
        <v/>
      </c>
      <c r="R124" s="404"/>
      <c r="S124" s="407" t="str">
        <f t="shared" si="38"/>
        <v/>
      </c>
      <c r="T124" s="130" t="str">
        <f t="shared" si="34"/>
        <v/>
      </c>
      <c r="U124" s="70"/>
      <c r="V124" s="404"/>
      <c r="W124" s="70"/>
      <c r="X124" s="404"/>
      <c r="Z124" s="407" t="str">
        <f t="shared" si="39"/>
        <v/>
      </c>
      <c r="AA124" s="130" t="str">
        <f t="shared" si="35"/>
        <v/>
      </c>
      <c r="AB124" s="407" t="str">
        <f t="shared" si="36"/>
        <v/>
      </c>
      <c r="AC124" s="130" t="str">
        <f t="shared" si="37"/>
        <v/>
      </c>
      <c r="AD124" s="461"/>
    </row>
    <row r="125" spans="2:30" ht="13.5" hidden="1" outlineLevel="1" thickBot="1" x14ac:dyDescent="0.25">
      <c r="B125" s="514"/>
      <c r="C125" s="515"/>
      <c r="D125" s="515"/>
      <c r="E125" s="19"/>
      <c r="F125" s="141"/>
      <c r="G125" s="151" t="str">
        <f>IF(E125="","",IF($C$7&gt;12,IF(E125="computer",F125*Hulpsheets!$AX$4,F125*Hulpsheets!$AX$5),(IF(E125="computer",F125*Hulpsheets!$AX$4,F125*Hulpsheets!$AX$5)*$C$7/12)))</f>
        <v/>
      </c>
      <c r="H125" s="151" t="str">
        <f>IF(E125="","",IF($C$7&lt;13,0,IF($C$7&gt;24,IF(E125="computer",F125*Hulpsheets!$AY$4,F125*Hulpsheets!$AY$5),IF(E125="computer",F125*Hulpsheets!$AY$4,F125*Hulpsheets!$AY$5)*($C$7-12)/12)))</f>
        <v/>
      </c>
      <c r="I125" s="151" t="str">
        <f>IF(E125="","",IF($C$7&lt;24,0,IF($C$7&gt;36,IF(E125="computer",F125*Hulpsheets!$AZ$4,F125*Hulpsheets!$AZ$5),IF(E125="computer",F125*Hulpsheets!$AZ$4,F125*Hulpsheets!$AZ$5)*($C$7-24)/12)))</f>
        <v/>
      </c>
      <c r="J125" s="151" t="str">
        <f>IF(E125="","",IF($C$7&lt;36,0,IF($C$7&gt;48,IF(E125="computer",F125*Hulpsheets!$BA$4,F125*Hulpsheets!$BA$5),IF(E125="computer",F125*Hulpsheets!$BA$4,F125*Hulpsheets!$BA$5)*($C$7-36)/12)))</f>
        <v/>
      </c>
      <c r="K125" s="151" t="str">
        <f>IF(E125="","",IF($C$7&lt;48,0,IF($C$7&gt;48,IF(E125="computer",F125*Hulpsheets!$BB$4,F125*Hulpsheets!$BB$5),IF(E125="computer",F125*Hulpsheets!$BB$4,F125*Hulpsheets!$BB$5)*($C$7-48)/12)))</f>
        <v/>
      </c>
      <c r="L125" s="429" t="s">
        <v>120</v>
      </c>
      <c r="M125" s="257" t="str">
        <f>IF(LEN($C$5)&lt;=1,
    "",
    IF(
        OR($C$5="Overige (zorg-)instellingen",$C$5="Onderneming"),
        IF(Basisgegevens!$C$5="Ja",
            IFERROR(
                INDEX(Hulpsheets!$AO$3:$AR$18,
                    MATCH($C$9,Hulpsheets!$AN$3:$AN$18,0),
                    MATCH($C$6,Hulpsheets!$AO$3:$AR$3,0)
                ),
                ""
            ),
            IFERROR(
                INDEX(Hulpsheets!$AH$3:$AK$18,
                    MATCH($C$9,Hulpsheets!$AG$3:$AG$18,0),
                    MATCH($C$6,Hulpsheets!$AH$3:$AK$3,0)
                ),
                ""
            )
        ),
        IF($L125="Niet-economische activiteit",
            100%,
            IF(Basisgegevens!$C$5="Ja",
                IFERROR(
                    INDEX(Hulpsheets!$AO$3:$AR$18,
                        MATCH($C$9,Hulpsheets!$AN$3:$AN$18,0),
                        MATCH($C$6,Hulpsheets!$AO$3:$AR$3,0)
                    ),
                    ""
                ),
                IFERROR(
                    INDEX(Hulpsheets!$AH$3:$AK$18,
                        MATCH($C$9,Hulpsheets!$AG$3:$AG$18,0),
                        MATCH($C$6,Hulpsheets!$AH$3:$AK$3,0)
                    ),
                    ""
                )
            )
        )
    )
)</f>
        <v/>
      </c>
      <c r="N125" s="397">
        <f t="shared" si="31"/>
        <v>0</v>
      </c>
      <c r="O125" s="77" t="str">
        <f t="shared" si="32"/>
        <v/>
      </c>
      <c r="P125" s="86" t="str">
        <f t="shared" si="33"/>
        <v/>
      </c>
      <c r="R125" s="404"/>
      <c r="S125" s="407" t="str">
        <f t="shared" si="38"/>
        <v/>
      </c>
      <c r="T125" s="130" t="str">
        <f t="shared" si="34"/>
        <v/>
      </c>
      <c r="U125" s="70"/>
      <c r="V125" s="404"/>
      <c r="W125" s="70"/>
      <c r="X125" s="404"/>
      <c r="Z125" s="407" t="str">
        <f t="shared" si="39"/>
        <v/>
      </c>
      <c r="AA125" s="130" t="str">
        <f t="shared" si="35"/>
        <v/>
      </c>
      <c r="AB125" s="407" t="str">
        <f t="shared" si="36"/>
        <v/>
      </c>
      <c r="AC125" s="130" t="str">
        <f t="shared" si="37"/>
        <v/>
      </c>
      <c r="AD125" s="461"/>
    </row>
    <row r="126" spans="2:30" ht="13.5" hidden="1" outlineLevel="1" thickBot="1" x14ac:dyDescent="0.25">
      <c r="B126" s="514"/>
      <c r="C126" s="515"/>
      <c r="D126" s="515"/>
      <c r="E126" s="19"/>
      <c r="F126" s="141"/>
      <c r="G126" s="151" t="str">
        <f>IF(E126="","",IF($C$7&gt;12,IF(E126="computer",F126*Hulpsheets!$AX$4,F126*Hulpsheets!$AX$5),(IF(E126="computer",F126*Hulpsheets!$AX$4,F126*Hulpsheets!$AX$5)*$C$7/12)))</f>
        <v/>
      </c>
      <c r="H126" s="151" t="str">
        <f>IF(E126="","",IF($C$7&lt;13,0,IF($C$7&gt;24,IF(E126="computer",F126*Hulpsheets!$AY$4,F126*Hulpsheets!$AY$5),IF(E126="computer",F126*Hulpsheets!$AY$4,F126*Hulpsheets!$AY$5)*($C$7-12)/12)))</f>
        <v/>
      </c>
      <c r="I126" s="151" t="str">
        <f>IF(E126="","",IF($C$7&lt;24,0,IF($C$7&gt;36,IF(E126="computer",F126*Hulpsheets!$AZ$4,F126*Hulpsheets!$AZ$5),IF(E126="computer",F126*Hulpsheets!$AZ$4,F126*Hulpsheets!$AZ$5)*($C$7-24)/12)))</f>
        <v/>
      </c>
      <c r="J126" s="151" t="str">
        <f>IF(E126="","",IF($C$7&lt;36,0,IF($C$7&gt;48,IF(E126="computer",F126*Hulpsheets!$BA$4,F126*Hulpsheets!$BA$5),IF(E126="computer",F126*Hulpsheets!$BA$4,F126*Hulpsheets!$BA$5)*($C$7-36)/12)))</f>
        <v/>
      </c>
      <c r="K126" s="151" t="str">
        <f>IF(E126="","",IF($C$7&lt;48,0,IF($C$7&gt;48,IF(E126="computer",F126*Hulpsheets!$BB$4,F126*Hulpsheets!$BB$5),IF(E126="computer",F126*Hulpsheets!$BB$4,F126*Hulpsheets!$BB$5)*($C$7-48)/12)))</f>
        <v/>
      </c>
      <c r="L126" s="429" t="s">
        <v>120</v>
      </c>
      <c r="M126" s="257" t="str">
        <f>IF(LEN($C$5)&lt;=1,
    "",
    IF(
        OR($C$5="Overige (zorg-)instellingen",$C$5="Onderneming"),
        IF(Basisgegevens!$C$5="Ja",
            IFERROR(
                INDEX(Hulpsheets!$AO$3:$AR$18,
                    MATCH($C$9,Hulpsheets!$AN$3:$AN$18,0),
                    MATCH($C$6,Hulpsheets!$AO$3:$AR$3,0)
                ),
                ""
            ),
            IFERROR(
                INDEX(Hulpsheets!$AH$3:$AK$18,
                    MATCH($C$9,Hulpsheets!$AG$3:$AG$18,0),
                    MATCH($C$6,Hulpsheets!$AH$3:$AK$3,0)
                ),
                ""
            )
        ),
        IF($L126="Niet-economische activiteit",
            100%,
            IF(Basisgegevens!$C$5="Ja",
                IFERROR(
                    INDEX(Hulpsheets!$AO$3:$AR$18,
                        MATCH($C$9,Hulpsheets!$AN$3:$AN$18,0),
                        MATCH($C$6,Hulpsheets!$AO$3:$AR$3,0)
                    ),
                    ""
                ),
                IFERROR(
                    INDEX(Hulpsheets!$AH$3:$AK$18,
                        MATCH($C$9,Hulpsheets!$AG$3:$AG$18,0),
                        MATCH($C$6,Hulpsheets!$AH$3:$AK$3,0)
                    ),
                    ""
                )
            )
        )
    )
)</f>
        <v/>
      </c>
      <c r="N126" s="397">
        <f t="shared" si="31"/>
        <v>0</v>
      </c>
      <c r="O126" s="77" t="str">
        <f t="shared" si="32"/>
        <v/>
      </c>
      <c r="P126" s="86" t="str">
        <f t="shared" si="33"/>
        <v/>
      </c>
      <c r="R126" s="404"/>
      <c r="S126" s="407" t="str">
        <f t="shared" si="38"/>
        <v/>
      </c>
      <c r="T126" s="130" t="str">
        <f t="shared" si="34"/>
        <v/>
      </c>
      <c r="U126" s="70"/>
      <c r="V126" s="404"/>
      <c r="W126" s="70"/>
      <c r="X126" s="404"/>
      <c r="Z126" s="407" t="str">
        <f t="shared" si="39"/>
        <v/>
      </c>
      <c r="AA126" s="130" t="str">
        <f t="shared" si="35"/>
        <v/>
      </c>
      <c r="AB126" s="407" t="str">
        <f t="shared" si="36"/>
        <v/>
      </c>
      <c r="AC126" s="130" t="str">
        <f t="shared" si="37"/>
        <v/>
      </c>
      <c r="AD126" s="461"/>
    </row>
    <row r="127" spans="2:30" ht="13.5" hidden="1" outlineLevel="1" thickBot="1" x14ac:dyDescent="0.25">
      <c r="B127" s="527"/>
      <c r="C127" s="528"/>
      <c r="D127" s="528"/>
      <c r="E127" s="228"/>
      <c r="F127" s="150"/>
      <c r="G127" s="243" t="str">
        <f>IF(E127="","",IF($C$7&gt;12,IF(E127="computer",F127*Hulpsheets!$AX$4,F127*Hulpsheets!$AX$5),(IF(E127="computer",F127*Hulpsheets!$AX$4,F127*Hulpsheets!$AX$5)*$C$7/12)))</f>
        <v/>
      </c>
      <c r="H127" s="243" t="str">
        <f>IF(E127="","",IF($C$7&lt;13,0,IF($C$7&gt;24,IF(E127="computer",F127*Hulpsheets!$AY$4,F127*Hulpsheets!$AY$5),IF(E127="computer",F127*Hulpsheets!$AY$4,F127*Hulpsheets!$AY$5)*($C$7-12)/12)))</f>
        <v/>
      </c>
      <c r="I127" s="243" t="str">
        <f>IF(E127="","",IF($C$7&lt;24,0,IF($C$7&gt;36,IF(E127="computer",F127*Hulpsheets!$AZ$4,F127*Hulpsheets!$AZ$5),IF(E127="computer",F127*Hulpsheets!$AZ$4,F127*Hulpsheets!$AZ$5)*($C$7-24)/12)))</f>
        <v/>
      </c>
      <c r="J127" s="243" t="str">
        <f>IF(E127="","",IF($C$7&lt;36,0,IF($C$7&gt;48,IF(E127="computer",F127*Hulpsheets!$BA$4,F127*Hulpsheets!$BA$5),IF(E127="computer",F127*Hulpsheets!$BA$4,F127*Hulpsheets!$BA$5)*($C$7-36)/12)))</f>
        <v/>
      </c>
      <c r="K127" s="243" t="str">
        <f>IF(E127="","",IF($C$7&lt;48,0,IF($C$7&gt;48,IF(E127="computer",F127*Hulpsheets!$BB$4,F127*Hulpsheets!$BB$5),IF(E127="computer",F127*Hulpsheets!$BB$4,F127*Hulpsheets!$BB$5)*($C$7-48)/12)))</f>
        <v/>
      </c>
      <c r="L127" s="428" t="s">
        <v>120</v>
      </c>
      <c r="M127" s="427" t="str">
        <f>IF(LEN($C$5)&lt;=1,
    "",
    IF(
        OR($C$5="Overige (zorg-)instellingen",$C$5="Onderneming"),
        IF(Basisgegevens!$C$5="Ja",
            IFERROR(
                INDEX(Hulpsheets!$AO$3:$AR$18,
                    MATCH($C$9,Hulpsheets!$AN$3:$AN$18,0),
                    MATCH($C$6,Hulpsheets!$AO$3:$AR$3,0)
                ),
                ""
            ),
            IFERROR(
                INDEX(Hulpsheets!$AH$3:$AK$18,
                    MATCH($C$9,Hulpsheets!$AG$3:$AG$18,0),
                    MATCH($C$6,Hulpsheets!$AH$3:$AK$3,0)
                ),
                ""
            )
        ),
        IF($L127="Niet-economische activiteit",
            100%,
            IF(Basisgegevens!$C$5="Ja",
                IFERROR(
                    INDEX(Hulpsheets!$AO$3:$AR$18,
                        MATCH($C$9,Hulpsheets!$AN$3:$AN$18,0),
                        MATCH($C$6,Hulpsheets!$AO$3:$AR$3,0)
                    ),
                    ""
                ),
                IFERROR(
                    INDEX(Hulpsheets!$AH$3:$AK$18,
                        MATCH($C$9,Hulpsheets!$AG$3:$AG$18,0),
                        MATCH($C$6,Hulpsheets!$AH$3:$AK$3,0)
                    ),
                    ""
                )
            )
        )
    )
)</f>
        <v/>
      </c>
      <c r="N127" s="397">
        <f t="shared" si="31"/>
        <v>0</v>
      </c>
      <c r="O127" s="87" t="str">
        <f t="shared" si="32"/>
        <v/>
      </c>
      <c r="P127" s="88" t="str">
        <f t="shared" si="33"/>
        <v/>
      </c>
      <c r="R127" s="405"/>
      <c r="S127" s="407" t="str">
        <f t="shared" si="38"/>
        <v/>
      </c>
      <c r="T127" s="365" t="str">
        <f t="shared" si="34"/>
        <v/>
      </c>
      <c r="U127" s="70"/>
      <c r="V127" s="405"/>
      <c r="W127" s="70"/>
      <c r="X127" s="405"/>
      <c r="Z127" s="407" t="str">
        <f t="shared" si="39"/>
        <v/>
      </c>
      <c r="AA127" s="365" t="str">
        <f t="shared" si="35"/>
        <v/>
      </c>
      <c r="AB127" s="407" t="str">
        <f t="shared" si="36"/>
        <v/>
      </c>
      <c r="AC127" s="365" t="str">
        <f t="shared" si="37"/>
        <v/>
      </c>
      <c r="AD127" s="461"/>
    </row>
    <row r="128" spans="2:30" ht="13.5" collapsed="1" thickBot="1" x14ac:dyDescent="0.25">
      <c r="B128" s="32"/>
      <c r="C128" s="32"/>
      <c r="D128" s="103"/>
      <c r="E128" s="110"/>
      <c r="F128" s="110"/>
      <c r="G128" s="111"/>
      <c r="H128" s="112"/>
      <c r="I128" s="29"/>
      <c r="J128" s="111"/>
      <c r="L128" s="418" t="s">
        <v>102</v>
      </c>
      <c r="M128" s="78"/>
      <c r="N128" s="101">
        <f>SUM(N103:N127)</f>
        <v>0</v>
      </c>
      <c r="O128" s="101">
        <f>SUM(O103:O127)</f>
        <v>0</v>
      </c>
      <c r="P128" s="101">
        <f>SUM(P103:P127)</f>
        <v>0</v>
      </c>
      <c r="Q128" s="29"/>
      <c r="R128" s="364">
        <f>SUM(R103:R127)</f>
        <v>0</v>
      </c>
      <c r="S128" s="364">
        <f>SUM(S103:S127)</f>
        <v>0</v>
      </c>
      <c r="T128" s="364">
        <f>SUM(T103:T127)</f>
        <v>0</v>
      </c>
      <c r="V128" s="364">
        <f>SUM(V103:V127)</f>
        <v>0</v>
      </c>
      <c r="W128" s="70"/>
      <c r="X128" s="364">
        <f>SUM(X103:X127)</f>
        <v>0</v>
      </c>
      <c r="Z128" s="364">
        <f>SUM(Z103:Z127)</f>
        <v>0</v>
      </c>
      <c r="AA128" s="364">
        <f>SUM(AA103:AA127)</f>
        <v>0</v>
      </c>
      <c r="AB128" s="364">
        <f>SUM(AB103:AB127)</f>
        <v>0</v>
      </c>
      <c r="AC128" s="364">
        <f>SUM(AC103:AC127)</f>
        <v>0</v>
      </c>
      <c r="AD128" s="462"/>
    </row>
    <row r="129" spans="1:30" ht="13.5" thickBot="1" x14ac:dyDescent="0.25">
      <c r="B129" s="32"/>
      <c r="C129" s="32"/>
      <c r="D129" s="103"/>
      <c r="E129" s="110"/>
      <c r="F129" s="110"/>
      <c r="G129" s="111"/>
      <c r="H129" s="112"/>
      <c r="I129" s="29"/>
      <c r="J129" s="111"/>
      <c r="U129" s="100"/>
      <c r="V129" s="100"/>
      <c r="W129" s="100"/>
      <c r="X129" s="100"/>
      <c r="Z129" s="100"/>
      <c r="AA129" s="100"/>
      <c r="AB129" s="100"/>
    </row>
    <row r="130" spans="1:30" ht="15" customHeight="1" thickBot="1" x14ac:dyDescent="0.25">
      <c r="B130" s="503" t="s">
        <v>122</v>
      </c>
      <c r="C130" s="503"/>
      <c r="D130" s="503"/>
      <c r="E130" s="503"/>
      <c r="F130" s="29"/>
      <c r="I130" s="29"/>
      <c r="P130" s="29"/>
      <c r="Q130" s="29"/>
      <c r="R130" s="406" t="s">
        <v>87</v>
      </c>
      <c r="S130" s="401"/>
      <c r="T130" s="402"/>
      <c r="U130" s="29"/>
      <c r="V130" s="498" t="s">
        <v>61</v>
      </c>
      <c r="W130" s="6"/>
      <c r="X130" s="498" t="s">
        <v>62</v>
      </c>
      <c r="Z130" s="401"/>
      <c r="AA130" s="402"/>
      <c r="AB130" s="412"/>
      <c r="AC130" s="413"/>
      <c r="AD130" s="463"/>
    </row>
    <row r="131" spans="1:30" ht="13.5" thickBot="1" x14ac:dyDescent="0.25">
      <c r="B131" s="106"/>
      <c r="C131" s="106"/>
      <c r="D131" s="107"/>
      <c r="E131" s="107"/>
      <c r="G131" s="107"/>
      <c r="H131" s="108"/>
      <c r="I131" s="95"/>
      <c r="J131" s="107"/>
      <c r="K131" s="107"/>
      <c r="L131" s="107"/>
      <c r="P131" s="29"/>
      <c r="Q131" s="29"/>
      <c r="R131" s="6"/>
      <c r="S131" s="6"/>
      <c r="T131" s="6"/>
      <c r="U131" s="29"/>
      <c r="V131" s="499"/>
      <c r="W131" s="6"/>
      <c r="X131" s="499"/>
      <c r="Z131" s="6"/>
      <c r="AA131" s="6"/>
      <c r="AB131" s="6"/>
      <c r="AC131" s="97"/>
      <c r="AD131" s="97"/>
    </row>
    <row r="132" spans="1:30" ht="21" customHeight="1" thickBot="1" x14ac:dyDescent="0.25">
      <c r="A132" s="120"/>
      <c r="B132" s="504" t="s">
        <v>109</v>
      </c>
      <c r="C132" s="505"/>
      <c r="D132" s="505"/>
      <c r="E132" s="505"/>
      <c r="F132" s="505"/>
      <c r="G132" s="505"/>
      <c r="H132" s="505"/>
      <c r="I132" s="505"/>
      <c r="J132" s="505"/>
      <c r="K132" s="506"/>
      <c r="L132" s="236" t="s">
        <v>235</v>
      </c>
      <c r="M132" s="143" t="s">
        <v>94</v>
      </c>
      <c r="N132" s="237" t="s">
        <v>66</v>
      </c>
      <c r="O132" s="237" t="s">
        <v>95</v>
      </c>
      <c r="P132" s="237" t="s">
        <v>96</v>
      </c>
      <c r="Q132" s="120"/>
      <c r="R132" s="239" t="s">
        <v>68</v>
      </c>
      <c r="S132" s="238" t="s">
        <v>97</v>
      </c>
      <c r="T132" s="238" t="s">
        <v>70</v>
      </c>
      <c r="U132" s="119"/>
      <c r="V132" s="239" t="s">
        <v>68</v>
      </c>
      <c r="W132" s="409"/>
      <c r="X132" s="239" t="s">
        <v>68</v>
      </c>
      <c r="Y132" s="120"/>
      <c r="Z132" s="238" t="s">
        <v>97</v>
      </c>
      <c r="AA132" s="238" t="s">
        <v>70</v>
      </c>
      <c r="AB132" s="238" t="s">
        <v>97</v>
      </c>
      <c r="AC132" s="238" t="s">
        <v>70</v>
      </c>
      <c r="AD132" s="118"/>
    </row>
    <row r="133" spans="1:30" x14ac:dyDescent="0.2">
      <c r="B133" s="507"/>
      <c r="C133" s="508"/>
      <c r="D133" s="508"/>
      <c r="E133" s="508"/>
      <c r="F133" s="508"/>
      <c r="G133" s="508"/>
      <c r="H133" s="508"/>
      <c r="I133" s="508"/>
      <c r="J133" s="508"/>
      <c r="K133" s="509"/>
      <c r="L133" s="429" t="s">
        <v>120</v>
      </c>
      <c r="M133" s="257" t="str">
        <f>IF(LEN($C$5)&lt;=1,
    "",
    IF(
        OR($C$5="Overige (zorg-)instellingen",$C$5="Onderneming"),
        IF(Basisgegevens!$C$5="Ja",
            IFERROR(
                INDEX(Hulpsheets!$AO$3:$AR$18,
                    MATCH($C$9,Hulpsheets!$AN$3:$AN$18,0),
                    MATCH($C$6,Hulpsheets!$AO$3:$AR$3,0)
                ),
                ""
            ),
            IFERROR(
                INDEX(Hulpsheets!$AH$3:$AK$18,
                    MATCH($C$9,Hulpsheets!$AG$3:$AG$18,0),
                    MATCH($C$6,Hulpsheets!$AH$3:$AK$3,0)
                ),
                ""
            )
        ),
        IF($L133="Niet-economische activiteit",
            100%,
            IF(Basisgegevens!$C$5="Ja",
                IFERROR(
                    INDEX(Hulpsheets!$AO$3:$AR$18,
                        MATCH($C$9,Hulpsheets!$AN$3:$AN$18,0),
                        MATCH($C$6,Hulpsheets!$AO$3:$AR$3,0)
                    ),
                    ""
                ),
                IFERROR(
                    INDEX(Hulpsheets!$AH$3:$AK$18,
                        MATCH($C$9,Hulpsheets!$AG$3:$AG$18,0),
                        MATCH($C$6,Hulpsheets!$AH$3:$AK$3,0)
                    ),
                    ""
                )
            )
        )
    )
)</f>
        <v/>
      </c>
      <c r="N133" s="398"/>
      <c r="O133" s="394" t="str">
        <f t="shared" ref="O133:O157" si="40">IFERROR(N133*M133,"")</f>
        <v/>
      </c>
      <c r="P133" s="85" t="str">
        <f t="shared" ref="P133:P157" si="41">IFERROR(N133-O133,"")</f>
        <v/>
      </c>
      <c r="R133" s="404"/>
      <c r="S133" s="403" t="str">
        <f>IFERROR($R133*(1-$M133),"")</f>
        <v/>
      </c>
      <c r="T133" s="130" t="str">
        <f t="shared" ref="T133:T157" si="42">IFERROR(R133-S133,"")</f>
        <v/>
      </c>
      <c r="U133" s="80"/>
      <c r="V133" s="404"/>
      <c r="W133" s="70"/>
      <c r="X133" s="404"/>
      <c r="Z133" s="403" t="str">
        <f>IFERROR($V133*(1-$M133),"")</f>
        <v/>
      </c>
      <c r="AA133" s="130" t="str">
        <f t="shared" ref="AA133:AA157" si="43">IFERROR(V133-Z133,"")</f>
        <v/>
      </c>
      <c r="AB133" s="403" t="str">
        <f t="shared" ref="AB133:AB157" si="44">IFERROR($X133*(1-$M133),"")</f>
        <v/>
      </c>
      <c r="AC133" s="130" t="str">
        <f t="shared" ref="AC133:AC157" si="45">IFERROR(X133-AB133,"")</f>
        <v/>
      </c>
      <c r="AD133" s="461"/>
    </row>
    <row r="134" spans="1:30" x14ac:dyDescent="0.2">
      <c r="B134" s="500"/>
      <c r="C134" s="501"/>
      <c r="D134" s="501"/>
      <c r="E134" s="501"/>
      <c r="F134" s="501"/>
      <c r="G134" s="501"/>
      <c r="H134" s="501"/>
      <c r="I134" s="501"/>
      <c r="J134" s="501"/>
      <c r="K134" s="502"/>
      <c r="L134" s="429" t="s">
        <v>120</v>
      </c>
      <c r="M134" s="257" t="str">
        <f>IF(LEN($C$5)&lt;=1,
    "",
    IF(
        OR($C$5="Overige (zorg-)instellingen",$C$5="Onderneming"),
        IF(Basisgegevens!$C$5="Ja",
            IFERROR(
                INDEX(Hulpsheets!$AO$3:$AR$18,
                    MATCH($C$9,Hulpsheets!$AN$3:$AN$18,0),
                    MATCH($C$6,Hulpsheets!$AO$3:$AR$3,0)
                ),
                ""
            ),
            IFERROR(
                INDEX(Hulpsheets!$AH$3:$AK$18,
                    MATCH($C$9,Hulpsheets!$AG$3:$AG$18,0),
                    MATCH($C$6,Hulpsheets!$AH$3:$AK$3,0)
                ),
                ""
            )
        ),
        IF($L134="Niet-economische activiteit",
            100%,
            IF(Basisgegevens!$C$5="Ja",
                IFERROR(
                    INDEX(Hulpsheets!$AO$3:$AR$18,
                        MATCH($C$9,Hulpsheets!$AN$3:$AN$18,0),
                        MATCH($C$6,Hulpsheets!$AO$3:$AR$3,0)
                    ),
                    ""
                ),
                IFERROR(
                    INDEX(Hulpsheets!$AH$3:$AK$18,
                        MATCH($C$9,Hulpsheets!$AG$3:$AG$18,0),
                        MATCH($C$6,Hulpsheets!$AH$3:$AK$3,0)
                    ),
                    ""
                )
            )
        )
    )
)</f>
        <v/>
      </c>
      <c r="N134" s="399"/>
      <c r="O134" s="395" t="str">
        <f t="shared" si="40"/>
        <v/>
      </c>
      <c r="P134" s="86" t="str">
        <f t="shared" si="41"/>
        <v/>
      </c>
      <c r="R134" s="404"/>
      <c r="S134" s="403" t="str">
        <f t="shared" ref="S134:S157" si="46">IFERROR($R134*(1-$M134),"")</f>
        <v/>
      </c>
      <c r="T134" s="130" t="str">
        <f t="shared" si="42"/>
        <v/>
      </c>
      <c r="U134" s="70"/>
      <c r="V134" s="404"/>
      <c r="W134" s="70"/>
      <c r="X134" s="404"/>
      <c r="Z134" s="403" t="str">
        <f t="shared" ref="Z134:Z157" si="47">IFERROR($V134*(1-$M134),"")</f>
        <v/>
      </c>
      <c r="AA134" s="130" t="str">
        <f t="shared" si="43"/>
        <v/>
      </c>
      <c r="AB134" s="403" t="str">
        <f t="shared" si="44"/>
        <v/>
      </c>
      <c r="AC134" s="130" t="str">
        <f t="shared" si="45"/>
        <v/>
      </c>
      <c r="AD134" s="461"/>
    </row>
    <row r="135" spans="1:30" x14ac:dyDescent="0.2">
      <c r="B135" s="500"/>
      <c r="C135" s="501"/>
      <c r="D135" s="501"/>
      <c r="E135" s="501"/>
      <c r="F135" s="501"/>
      <c r="G135" s="501"/>
      <c r="H135" s="501"/>
      <c r="I135" s="501"/>
      <c r="J135" s="501"/>
      <c r="K135" s="502"/>
      <c r="L135" s="429" t="s">
        <v>120</v>
      </c>
      <c r="M135" s="257" t="str">
        <f>IF(LEN($C$5)&lt;=1,
    "",
    IF(
        OR($C$5="Overige (zorg-)instellingen",$C$5="Onderneming"),
        IF(Basisgegevens!$C$5="Ja",
            IFERROR(
                INDEX(Hulpsheets!$AO$3:$AR$18,
                    MATCH($C$9,Hulpsheets!$AN$3:$AN$18,0),
                    MATCH($C$6,Hulpsheets!$AO$3:$AR$3,0)
                ),
                ""
            ),
            IFERROR(
                INDEX(Hulpsheets!$AH$3:$AK$18,
                    MATCH($C$9,Hulpsheets!$AG$3:$AG$18,0),
                    MATCH($C$6,Hulpsheets!$AH$3:$AK$3,0)
                ),
                ""
            )
        ),
        IF($L135="Niet-economische activiteit",
            100%,
            IF(Basisgegevens!$C$5="Ja",
                IFERROR(
                    INDEX(Hulpsheets!$AO$3:$AR$18,
                        MATCH($C$9,Hulpsheets!$AN$3:$AN$18,0),
                        MATCH($C$6,Hulpsheets!$AO$3:$AR$3,0)
                    ),
                    ""
                ),
                IFERROR(
                    INDEX(Hulpsheets!$AH$3:$AK$18,
                        MATCH($C$9,Hulpsheets!$AG$3:$AG$18,0),
                        MATCH($C$6,Hulpsheets!$AH$3:$AK$3,0)
                    ),
                    ""
                )
            )
        )
    )
)</f>
        <v/>
      </c>
      <c r="N135" s="399"/>
      <c r="O135" s="395" t="str">
        <f t="shared" si="40"/>
        <v/>
      </c>
      <c r="P135" s="86" t="str">
        <f t="shared" si="41"/>
        <v/>
      </c>
      <c r="R135" s="404"/>
      <c r="S135" s="403" t="str">
        <f t="shared" si="46"/>
        <v/>
      </c>
      <c r="T135" s="130" t="str">
        <f t="shared" si="42"/>
        <v/>
      </c>
      <c r="U135" s="70"/>
      <c r="V135" s="404"/>
      <c r="W135" s="70"/>
      <c r="X135" s="404"/>
      <c r="Z135" s="403" t="str">
        <f t="shared" si="47"/>
        <v/>
      </c>
      <c r="AA135" s="130" t="str">
        <f t="shared" si="43"/>
        <v/>
      </c>
      <c r="AB135" s="403" t="str">
        <f t="shared" si="44"/>
        <v/>
      </c>
      <c r="AC135" s="130" t="str">
        <f t="shared" si="45"/>
        <v/>
      </c>
      <c r="AD135" s="461"/>
    </row>
    <row r="136" spans="1:30" x14ac:dyDescent="0.2">
      <c r="B136" s="500"/>
      <c r="C136" s="501"/>
      <c r="D136" s="501"/>
      <c r="E136" s="501"/>
      <c r="F136" s="501"/>
      <c r="G136" s="501"/>
      <c r="H136" s="501"/>
      <c r="I136" s="501"/>
      <c r="J136" s="501"/>
      <c r="K136" s="502"/>
      <c r="L136" s="429" t="s">
        <v>120</v>
      </c>
      <c r="M136" s="257" t="str">
        <f>IF(LEN($C$5)&lt;=1,
    "",
    IF(
        OR($C$5="Overige (zorg-)instellingen",$C$5="Onderneming"),
        IF(Basisgegevens!$C$5="Ja",
            IFERROR(
                INDEX(Hulpsheets!$AO$3:$AR$18,
                    MATCH($C$9,Hulpsheets!$AN$3:$AN$18,0),
                    MATCH($C$6,Hulpsheets!$AO$3:$AR$3,0)
                ),
                ""
            ),
            IFERROR(
                INDEX(Hulpsheets!$AH$3:$AK$18,
                    MATCH($C$9,Hulpsheets!$AG$3:$AG$18,0),
                    MATCH($C$6,Hulpsheets!$AH$3:$AK$3,0)
                ),
                ""
            )
        ),
        IF($L136="Niet-economische activiteit",
            100%,
            IF(Basisgegevens!$C$5="Ja",
                IFERROR(
                    INDEX(Hulpsheets!$AO$3:$AR$18,
                        MATCH($C$9,Hulpsheets!$AN$3:$AN$18,0),
                        MATCH($C$6,Hulpsheets!$AO$3:$AR$3,0)
                    ),
                    ""
                ),
                IFERROR(
                    INDEX(Hulpsheets!$AH$3:$AK$18,
                        MATCH($C$9,Hulpsheets!$AG$3:$AG$18,0),
                        MATCH($C$6,Hulpsheets!$AH$3:$AK$3,0)
                    ),
                    ""
                )
            )
        )
    )
)</f>
        <v/>
      </c>
      <c r="N136" s="399"/>
      <c r="O136" s="395" t="str">
        <f t="shared" si="40"/>
        <v/>
      </c>
      <c r="P136" s="86" t="str">
        <f t="shared" si="41"/>
        <v/>
      </c>
      <c r="R136" s="404"/>
      <c r="S136" s="403" t="str">
        <f t="shared" si="46"/>
        <v/>
      </c>
      <c r="T136" s="130" t="str">
        <f t="shared" si="42"/>
        <v/>
      </c>
      <c r="U136" s="70"/>
      <c r="V136" s="404"/>
      <c r="W136" s="70"/>
      <c r="X136" s="404"/>
      <c r="Z136" s="403" t="str">
        <f t="shared" si="47"/>
        <v/>
      </c>
      <c r="AA136" s="130" t="str">
        <f t="shared" si="43"/>
        <v/>
      </c>
      <c r="AB136" s="403" t="str">
        <f t="shared" si="44"/>
        <v/>
      </c>
      <c r="AC136" s="130" t="str">
        <f t="shared" si="45"/>
        <v/>
      </c>
      <c r="AD136" s="461"/>
    </row>
    <row r="137" spans="1:30" x14ac:dyDescent="0.2">
      <c r="B137" s="500"/>
      <c r="C137" s="501"/>
      <c r="D137" s="501"/>
      <c r="E137" s="501"/>
      <c r="F137" s="501"/>
      <c r="G137" s="501"/>
      <c r="H137" s="501"/>
      <c r="I137" s="501"/>
      <c r="J137" s="501"/>
      <c r="K137" s="502"/>
      <c r="L137" s="429" t="s">
        <v>120</v>
      </c>
      <c r="M137" s="257" t="str">
        <f>IF(LEN($C$5)&lt;=1,
    "",
    IF(
        OR($C$5="Overige (zorg-)instellingen",$C$5="Onderneming"),
        IF(Basisgegevens!$C$5="Ja",
            IFERROR(
                INDEX(Hulpsheets!$AO$3:$AR$18,
                    MATCH($C$9,Hulpsheets!$AN$3:$AN$18,0),
                    MATCH($C$6,Hulpsheets!$AO$3:$AR$3,0)
                ),
                ""
            ),
            IFERROR(
                INDEX(Hulpsheets!$AH$3:$AK$18,
                    MATCH($C$9,Hulpsheets!$AG$3:$AG$18,0),
                    MATCH($C$6,Hulpsheets!$AH$3:$AK$3,0)
                ),
                ""
            )
        ),
        IF($L137="Niet-economische activiteit",
            100%,
            IF(Basisgegevens!$C$5="Ja",
                IFERROR(
                    INDEX(Hulpsheets!$AO$3:$AR$18,
                        MATCH($C$9,Hulpsheets!$AN$3:$AN$18,0),
                        MATCH($C$6,Hulpsheets!$AO$3:$AR$3,0)
                    ),
                    ""
                ),
                IFERROR(
                    INDEX(Hulpsheets!$AH$3:$AK$18,
                        MATCH($C$9,Hulpsheets!$AG$3:$AG$18,0),
                        MATCH($C$6,Hulpsheets!$AH$3:$AK$3,0)
                    ),
                    ""
                )
            )
        )
    )
)</f>
        <v/>
      </c>
      <c r="N137" s="399"/>
      <c r="O137" s="395" t="str">
        <f t="shared" si="40"/>
        <v/>
      </c>
      <c r="P137" s="86" t="str">
        <f t="shared" si="41"/>
        <v/>
      </c>
      <c r="R137" s="404"/>
      <c r="S137" s="403" t="str">
        <f t="shared" si="46"/>
        <v/>
      </c>
      <c r="T137" s="130" t="str">
        <f t="shared" si="42"/>
        <v/>
      </c>
      <c r="U137" s="70"/>
      <c r="V137" s="404"/>
      <c r="W137" s="70"/>
      <c r="X137" s="404"/>
      <c r="Z137" s="403" t="str">
        <f t="shared" si="47"/>
        <v/>
      </c>
      <c r="AA137" s="130" t="str">
        <f t="shared" si="43"/>
        <v/>
      </c>
      <c r="AB137" s="403" t="str">
        <f t="shared" si="44"/>
        <v/>
      </c>
      <c r="AC137" s="130" t="str">
        <f t="shared" si="45"/>
        <v/>
      </c>
      <c r="AD137" s="461"/>
    </row>
    <row r="138" spans="1:30" x14ac:dyDescent="0.2">
      <c r="B138" s="500"/>
      <c r="C138" s="501"/>
      <c r="D138" s="501"/>
      <c r="E138" s="501"/>
      <c r="F138" s="501"/>
      <c r="G138" s="501"/>
      <c r="H138" s="501"/>
      <c r="I138" s="501"/>
      <c r="J138" s="501"/>
      <c r="K138" s="502"/>
      <c r="L138" s="429" t="s">
        <v>120</v>
      </c>
      <c r="M138" s="257" t="str">
        <f>IF(LEN($C$5)&lt;=1,
    "",
    IF(
        OR($C$5="Overige (zorg-)instellingen",$C$5="Onderneming"),
        IF(Basisgegevens!$C$5="Ja",
            IFERROR(
                INDEX(Hulpsheets!$AO$3:$AR$18,
                    MATCH($C$9,Hulpsheets!$AN$3:$AN$18,0),
                    MATCH($C$6,Hulpsheets!$AO$3:$AR$3,0)
                ),
                ""
            ),
            IFERROR(
                INDEX(Hulpsheets!$AH$3:$AK$18,
                    MATCH($C$9,Hulpsheets!$AG$3:$AG$18,0),
                    MATCH($C$6,Hulpsheets!$AH$3:$AK$3,0)
                ),
                ""
            )
        ),
        IF($L138="Niet-economische activiteit",
            100%,
            IF(Basisgegevens!$C$5="Ja",
                IFERROR(
                    INDEX(Hulpsheets!$AO$3:$AR$18,
                        MATCH($C$9,Hulpsheets!$AN$3:$AN$18,0),
                        MATCH($C$6,Hulpsheets!$AO$3:$AR$3,0)
                    ),
                    ""
                ),
                IFERROR(
                    INDEX(Hulpsheets!$AH$3:$AK$18,
                        MATCH($C$9,Hulpsheets!$AG$3:$AG$18,0),
                        MATCH($C$6,Hulpsheets!$AH$3:$AK$3,0)
                    ),
                    ""
                )
            )
        )
    )
)</f>
        <v/>
      </c>
      <c r="N138" s="399"/>
      <c r="O138" s="395" t="str">
        <f t="shared" si="40"/>
        <v/>
      </c>
      <c r="P138" s="86" t="str">
        <f t="shared" si="41"/>
        <v/>
      </c>
      <c r="R138" s="404"/>
      <c r="S138" s="403" t="str">
        <f t="shared" si="46"/>
        <v/>
      </c>
      <c r="T138" s="130" t="str">
        <f t="shared" si="42"/>
        <v/>
      </c>
      <c r="U138" s="70"/>
      <c r="V138" s="404"/>
      <c r="W138" s="70"/>
      <c r="X138" s="404"/>
      <c r="Z138" s="403" t="str">
        <f t="shared" si="47"/>
        <v/>
      </c>
      <c r="AA138" s="130" t="str">
        <f t="shared" si="43"/>
        <v/>
      </c>
      <c r="AB138" s="403" t="str">
        <f t="shared" si="44"/>
        <v/>
      </c>
      <c r="AC138" s="130" t="str">
        <f t="shared" si="45"/>
        <v/>
      </c>
      <c r="AD138" s="461"/>
    </row>
    <row r="139" spans="1:30" x14ac:dyDescent="0.2">
      <c r="B139" s="500"/>
      <c r="C139" s="501"/>
      <c r="D139" s="501"/>
      <c r="E139" s="501"/>
      <c r="F139" s="501"/>
      <c r="G139" s="501"/>
      <c r="H139" s="501"/>
      <c r="I139" s="501"/>
      <c r="J139" s="501"/>
      <c r="K139" s="502"/>
      <c r="L139" s="429" t="s">
        <v>120</v>
      </c>
      <c r="M139" s="257" t="str">
        <f>IF(LEN($C$5)&lt;=1,
    "",
    IF(
        OR($C$5="Overige (zorg-)instellingen",$C$5="Onderneming"),
        IF(Basisgegevens!$C$5="Ja",
            IFERROR(
                INDEX(Hulpsheets!$AO$3:$AR$18,
                    MATCH($C$9,Hulpsheets!$AN$3:$AN$18,0),
                    MATCH($C$6,Hulpsheets!$AO$3:$AR$3,0)
                ),
                ""
            ),
            IFERROR(
                INDEX(Hulpsheets!$AH$3:$AK$18,
                    MATCH($C$9,Hulpsheets!$AG$3:$AG$18,0),
                    MATCH($C$6,Hulpsheets!$AH$3:$AK$3,0)
                ),
                ""
            )
        ),
        IF($L139="Niet-economische activiteit",
            100%,
            IF(Basisgegevens!$C$5="Ja",
                IFERROR(
                    INDEX(Hulpsheets!$AO$3:$AR$18,
                        MATCH($C$9,Hulpsheets!$AN$3:$AN$18,0),
                        MATCH($C$6,Hulpsheets!$AO$3:$AR$3,0)
                    ),
                    ""
                ),
                IFERROR(
                    INDEX(Hulpsheets!$AH$3:$AK$18,
                        MATCH($C$9,Hulpsheets!$AG$3:$AG$18,0),
                        MATCH($C$6,Hulpsheets!$AH$3:$AK$3,0)
                    ),
                    ""
                )
            )
        )
    )
)</f>
        <v/>
      </c>
      <c r="N139" s="399"/>
      <c r="O139" s="395" t="str">
        <f t="shared" si="40"/>
        <v/>
      </c>
      <c r="P139" s="86" t="str">
        <f t="shared" si="41"/>
        <v/>
      </c>
      <c r="R139" s="404"/>
      <c r="S139" s="403" t="str">
        <f t="shared" si="46"/>
        <v/>
      </c>
      <c r="T139" s="130" t="str">
        <f t="shared" si="42"/>
        <v/>
      </c>
      <c r="U139" s="70"/>
      <c r="V139" s="404"/>
      <c r="W139" s="70"/>
      <c r="X139" s="404"/>
      <c r="Z139" s="403" t="str">
        <f t="shared" si="47"/>
        <v/>
      </c>
      <c r="AA139" s="130" t="str">
        <f t="shared" si="43"/>
        <v/>
      </c>
      <c r="AB139" s="403" t="str">
        <f t="shared" si="44"/>
        <v/>
      </c>
      <c r="AC139" s="130" t="str">
        <f t="shared" si="45"/>
        <v/>
      </c>
      <c r="AD139" s="461"/>
    </row>
    <row r="140" spans="1:30" x14ac:dyDescent="0.2">
      <c r="B140" s="500"/>
      <c r="C140" s="501"/>
      <c r="D140" s="501"/>
      <c r="E140" s="501"/>
      <c r="F140" s="501"/>
      <c r="G140" s="501"/>
      <c r="H140" s="501"/>
      <c r="I140" s="501"/>
      <c r="J140" s="501"/>
      <c r="K140" s="502"/>
      <c r="L140" s="429" t="s">
        <v>120</v>
      </c>
      <c r="M140" s="257" t="str">
        <f>IF(LEN($C$5)&lt;=1,
    "",
    IF(
        OR($C$5="Overige (zorg-)instellingen",$C$5="Onderneming"),
        IF(Basisgegevens!$C$5="Ja",
            IFERROR(
                INDEX(Hulpsheets!$AO$3:$AR$18,
                    MATCH($C$9,Hulpsheets!$AN$3:$AN$18,0),
                    MATCH($C$6,Hulpsheets!$AO$3:$AR$3,0)
                ),
                ""
            ),
            IFERROR(
                INDEX(Hulpsheets!$AH$3:$AK$18,
                    MATCH($C$9,Hulpsheets!$AG$3:$AG$18,0),
                    MATCH($C$6,Hulpsheets!$AH$3:$AK$3,0)
                ),
                ""
            )
        ),
        IF($L140="Niet-economische activiteit",
            100%,
            IF(Basisgegevens!$C$5="Ja",
                IFERROR(
                    INDEX(Hulpsheets!$AO$3:$AR$18,
                        MATCH($C$9,Hulpsheets!$AN$3:$AN$18,0),
                        MATCH($C$6,Hulpsheets!$AO$3:$AR$3,0)
                    ),
                    ""
                ),
                IFERROR(
                    INDEX(Hulpsheets!$AH$3:$AK$18,
                        MATCH($C$9,Hulpsheets!$AG$3:$AG$18,0),
                        MATCH($C$6,Hulpsheets!$AH$3:$AK$3,0)
                    ),
                    ""
                )
            )
        )
    )
)</f>
        <v/>
      </c>
      <c r="N140" s="399"/>
      <c r="O140" s="395" t="str">
        <f t="shared" si="40"/>
        <v/>
      </c>
      <c r="P140" s="86" t="str">
        <f t="shared" si="41"/>
        <v/>
      </c>
      <c r="R140" s="404"/>
      <c r="S140" s="403" t="str">
        <f t="shared" si="46"/>
        <v/>
      </c>
      <c r="T140" s="130" t="str">
        <f t="shared" si="42"/>
        <v/>
      </c>
      <c r="U140" s="70"/>
      <c r="V140" s="404"/>
      <c r="W140" s="70"/>
      <c r="X140" s="404"/>
      <c r="Z140" s="403" t="str">
        <f t="shared" si="47"/>
        <v/>
      </c>
      <c r="AA140" s="130" t="str">
        <f t="shared" si="43"/>
        <v/>
      </c>
      <c r="AB140" s="403" t="str">
        <f t="shared" si="44"/>
        <v/>
      </c>
      <c r="AC140" s="130" t="str">
        <f t="shared" si="45"/>
        <v/>
      </c>
      <c r="AD140" s="461"/>
    </row>
    <row r="141" spans="1:30" x14ac:dyDescent="0.2">
      <c r="B141" s="500"/>
      <c r="C141" s="501"/>
      <c r="D141" s="501"/>
      <c r="E141" s="501"/>
      <c r="F141" s="501"/>
      <c r="G141" s="501"/>
      <c r="H141" s="501"/>
      <c r="I141" s="501"/>
      <c r="J141" s="501"/>
      <c r="K141" s="502"/>
      <c r="L141" s="429" t="s">
        <v>120</v>
      </c>
      <c r="M141" s="257" t="str">
        <f>IF(LEN($C$5)&lt;=1,
    "",
    IF(
        OR($C$5="Overige (zorg-)instellingen",$C$5="Onderneming"),
        IF(Basisgegevens!$C$5="Ja",
            IFERROR(
                INDEX(Hulpsheets!$AO$3:$AR$18,
                    MATCH($C$9,Hulpsheets!$AN$3:$AN$18,0),
                    MATCH($C$6,Hulpsheets!$AO$3:$AR$3,0)
                ),
                ""
            ),
            IFERROR(
                INDEX(Hulpsheets!$AH$3:$AK$18,
                    MATCH($C$9,Hulpsheets!$AG$3:$AG$18,0),
                    MATCH($C$6,Hulpsheets!$AH$3:$AK$3,0)
                ),
                ""
            )
        ),
        IF($L141="Niet-economische activiteit",
            100%,
            IF(Basisgegevens!$C$5="Ja",
                IFERROR(
                    INDEX(Hulpsheets!$AO$3:$AR$18,
                        MATCH($C$9,Hulpsheets!$AN$3:$AN$18,0),
                        MATCH($C$6,Hulpsheets!$AO$3:$AR$3,0)
                    ),
                    ""
                ),
                IFERROR(
                    INDEX(Hulpsheets!$AH$3:$AK$18,
                        MATCH($C$9,Hulpsheets!$AG$3:$AG$18,0),
                        MATCH($C$6,Hulpsheets!$AH$3:$AK$3,0)
                    ),
                    ""
                )
            )
        )
    )
)</f>
        <v/>
      </c>
      <c r="N141" s="399"/>
      <c r="O141" s="395" t="str">
        <f t="shared" si="40"/>
        <v/>
      </c>
      <c r="P141" s="86" t="str">
        <f t="shared" si="41"/>
        <v/>
      </c>
      <c r="R141" s="404"/>
      <c r="S141" s="403" t="str">
        <f t="shared" si="46"/>
        <v/>
      </c>
      <c r="T141" s="130" t="str">
        <f t="shared" si="42"/>
        <v/>
      </c>
      <c r="U141" s="70"/>
      <c r="V141" s="404"/>
      <c r="W141" s="70"/>
      <c r="X141" s="404"/>
      <c r="Z141" s="403" t="str">
        <f t="shared" si="47"/>
        <v/>
      </c>
      <c r="AA141" s="130" t="str">
        <f t="shared" si="43"/>
        <v/>
      </c>
      <c r="AB141" s="403" t="str">
        <f t="shared" si="44"/>
        <v/>
      </c>
      <c r="AC141" s="130" t="str">
        <f t="shared" si="45"/>
        <v/>
      </c>
      <c r="AD141" s="461"/>
    </row>
    <row r="142" spans="1:30" x14ac:dyDescent="0.2">
      <c r="B142" s="500"/>
      <c r="C142" s="501"/>
      <c r="D142" s="501"/>
      <c r="E142" s="501"/>
      <c r="F142" s="501"/>
      <c r="G142" s="501"/>
      <c r="H142" s="501"/>
      <c r="I142" s="501"/>
      <c r="J142" s="501"/>
      <c r="K142" s="502"/>
      <c r="L142" s="429" t="s">
        <v>120</v>
      </c>
      <c r="M142" s="257" t="str">
        <f>IF(LEN($C$5)&lt;=1,
    "",
    IF(
        OR($C$5="Overige (zorg-)instellingen",$C$5="Onderneming"),
        IF(Basisgegevens!$C$5="Ja",
            IFERROR(
                INDEX(Hulpsheets!$AO$3:$AR$18,
                    MATCH($C$9,Hulpsheets!$AN$3:$AN$18,0),
                    MATCH($C$6,Hulpsheets!$AO$3:$AR$3,0)
                ),
                ""
            ),
            IFERROR(
                INDEX(Hulpsheets!$AH$3:$AK$18,
                    MATCH($C$9,Hulpsheets!$AG$3:$AG$18,0),
                    MATCH($C$6,Hulpsheets!$AH$3:$AK$3,0)
                ),
                ""
            )
        ),
        IF($L142="Niet-economische activiteit",
            100%,
            IF(Basisgegevens!$C$5="Ja",
                IFERROR(
                    INDEX(Hulpsheets!$AO$3:$AR$18,
                        MATCH($C$9,Hulpsheets!$AN$3:$AN$18,0),
                        MATCH($C$6,Hulpsheets!$AO$3:$AR$3,0)
                    ),
                    ""
                ),
                IFERROR(
                    INDEX(Hulpsheets!$AH$3:$AK$18,
                        MATCH($C$9,Hulpsheets!$AG$3:$AG$18,0),
                        MATCH($C$6,Hulpsheets!$AH$3:$AK$3,0)
                    ),
                    ""
                )
            )
        )
    )
)</f>
        <v/>
      </c>
      <c r="N142" s="399"/>
      <c r="O142" s="395" t="str">
        <f t="shared" si="40"/>
        <v/>
      </c>
      <c r="P142" s="86" t="str">
        <f t="shared" si="41"/>
        <v/>
      </c>
      <c r="R142" s="404"/>
      <c r="S142" s="403" t="str">
        <f t="shared" si="46"/>
        <v/>
      </c>
      <c r="T142" s="130" t="str">
        <f t="shared" si="42"/>
        <v/>
      </c>
      <c r="U142" s="70"/>
      <c r="V142" s="404"/>
      <c r="W142" s="70"/>
      <c r="X142" s="404"/>
      <c r="Z142" s="403" t="str">
        <f t="shared" si="47"/>
        <v/>
      </c>
      <c r="AA142" s="130" t="str">
        <f t="shared" si="43"/>
        <v/>
      </c>
      <c r="AB142" s="403" t="str">
        <f t="shared" si="44"/>
        <v/>
      </c>
      <c r="AC142" s="130" t="str">
        <f t="shared" si="45"/>
        <v/>
      </c>
      <c r="AD142" s="461"/>
    </row>
    <row r="143" spans="1:30" x14ac:dyDescent="0.2">
      <c r="B143" s="500"/>
      <c r="C143" s="501"/>
      <c r="D143" s="501"/>
      <c r="E143" s="501"/>
      <c r="F143" s="501"/>
      <c r="G143" s="501"/>
      <c r="H143" s="501"/>
      <c r="I143" s="501"/>
      <c r="J143" s="501"/>
      <c r="K143" s="502"/>
      <c r="L143" s="429" t="s">
        <v>120</v>
      </c>
      <c r="M143" s="257" t="str">
        <f>IF(LEN($C$5)&lt;=1,
    "",
    IF(
        OR($C$5="Overige (zorg-)instellingen",$C$5="Onderneming"),
        IF(Basisgegevens!$C$5="Ja",
            IFERROR(
                INDEX(Hulpsheets!$AO$3:$AR$18,
                    MATCH($C$9,Hulpsheets!$AN$3:$AN$18,0),
                    MATCH($C$6,Hulpsheets!$AO$3:$AR$3,0)
                ),
                ""
            ),
            IFERROR(
                INDEX(Hulpsheets!$AH$3:$AK$18,
                    MATCH($C$9,Hulpsheets!$AG$3:$AG$18,0),
                    MATCH($C$6,Hulpsheets!$AH$3:$AK$3,0)
                ),
                ""
            )
        ),
        IF($L143="Niet-economische activiteit",
            100%,
            IF(Basisgegevens!$C$5="Ja",
                IFERROR(
                    INDEX(Hulpsheets!$AO$3:$AR$18,
                        MATCH($C$9,Hulpsheets!$AN$3:$AN$18,0),
                        MATCH($C$6,Hulpsheets!$AO$3:$AR$3,0)
                    ),
                    ""
                ),
                IFERROR(
                    INDEX(Hulpsheets!$AH$3:$AK$18,
                        MATCH($C$9,Hulpsheets!$AG$3:$AG$18,0),
                        MATCH($C$6,Hulpsheets!$AH$3:$AK$3,0)
                    ),
                    ""
                )
            )
        )
    )
)</f>
        <v/>
      </c>
      <c r="N143" s="399"/>
      <c r="O143" s="395" t="str">
        <f t="shared" si="40"/>
        <v/>
      </c>
      <c r="P143" s="86" t="str">
        <f t="shared" si="41"/>
        <v/>
      </c>
      <c r="R143" s="404"/>
      <c r="S143" s="403" t="str">
        <f t="shared" si="46"/>
        <v/>
      </c>
      <c r="T143" s="130" t="str">
        <f t="shared" si="42"/>
        <v/>
      </c>
      <c r="U143" s="70"/>
      <c r="V143" s="404"/>
      <c r="W143" s="70"/>
      <c r="X143" s="404"/>
      <c r="Z143" s="403" t="str">
        <f t="shared" si="47"/>
        <v/>
      </c>
      <c r="AA143" s="130" t="str">
        <f t="shared" si="43"/>
        <v/>
      </c>
      <c r="AB143" s="403" t="str">
        <f t="shared" si="44"/>
        <v/>
      </c>
      <c r="AC143" s="130" t="str">
        <f t="shared" si="45"/>
        <v/>
      </c>
      <c r="AD143" s="461"/>
    </row>
    <row r="144" spans="1:30" x14ac:dyDescent="0.2">
      <c r="B144" s="500"/>
      <c r="C144" s="501"/>
      <c r="D144" s="501"/>
      <c r="E144" s="501"/>
      <c r="F144" s="501"/>
      <c r="G144" s="501"/>
      <c r="H144" s="501"/>
      <c r="I144" s="501"/>
      <c r="J144" s="501"/>
      <c r="K144" s="502"/>
      <c r="L144" s="429" t="s">
        <v>120</v>
      </c>
      <c r="M144" s="257" t="str">
        <f>IF(LEN($C$5)&lt;=1,
    "",
    IF(
        OR($C$5="Overige (zorg-)instellingen",$C$5="Onderneming"),
        IF(Basisgegevens!$C$5="Ja",
            IFERROR(
                INDEX(Hulpsheets!$AO$3:$AR$18,
                    MATCH($C$9,Hulpsheets!$AN$3:$AN$18,0),
                    MATCH($C$6,Hulpsheets!$AO$3:$AR$3,0)
                ),
                ""
            ),
            IFERROR(
                INDEX(Hulpsheets!$AH$3:$AK$18,
                    MATCH($C$9,Hulpsheets!$AG$3:$AG$18,0),
                    MATCH($C$6,Hulpsheets!$AH$3:$AK$3,0)
                ),
                ""
            )
        ),
        IF($L144="Niet-economische activiteit",
            100%,
            IF(Basisgegevens!$C$5="Ja",
                IFERROR(
                    INDEX(Hulpsheets!$AO$3:$AR$18,
                        MATCH($C$9,Hulpsheets!$AN$3:$AN$18,0),
                        MATCH($C$6,Hulpsheets!$AO$3:$AR$3,0)
                    ),
                    ""
                ),
                IFERROR(
                    INDEX(Hulpsheets!$AH$3:$AK$18,
                        MATCH($C$9,Hulpsheets!$AG$3:$AG$18,0),
                        MATCH($C$6,Hulpsheets!$AH$3:$AK$3,0)
                    ),
                    ""
                )
            )
        )
    )
)</f>
        <v/>
      </c>
      <c r="N144" s="399"/>
      <c r="O144" s="395" t="str">
        <f t="shared" si="40"/>
        <v/>
      </c>
      <c r="P144" s="86" t="str">
        <f t="shared" si="41"/>
        <v/>
      </c>
      <c r="R144" s="404"/>
      <c r="S144" s="403" t="str">
        <f t="shared" si="46"/>
        <v/>
      </c>
      <c r="T144" s="130" t="str">
        <f t="shared" si="42"/>
        <v/>
      </c>
      <c r="U144" s="70"/>
      <c r="V144" s="404"/>
      <c r="W144" s="70"/>
      <c r="X144" s="404"/>
      <c r="Z144" s="403" t="str">
        <f t="shared" si="47"/>
        <v/>
      </c>
      <c r="AA144" s="130" t="str">
        <f t="shared" si="43"/>
        <v/>
      </c>
      <c r="AB144" s="403" t="str">
        <f t="shared" si="44"/>
        <v/>
      </c>
      <c r="AC144" s="130" t="str">
        <f t="shared" si="45"/>
        <v/>
      </c>
      <c r="AD144" s="461"/>
    </row>
    <row r="145" spans="2:30" x14ac:dyDescent="0.2">
      <c r="B145" s="500"/>
      <c r="C145" s="501"/>
      <c r="D145" s="501"/>
      <c r="E145" s="501"/>
      <c r="F145" s="501"/>
      <c r="G145" s="501"/>
      <c r="H145" s="501"/>
      <c r="I145" s="501"/>
      <c r="J145" s="501"/>
      <c r="K145" s="502"/>
      <c r="L145" s="429" t="s">
        <v>120</v>
      </c>
      <c r="M145" s="257" t="str">
        <f>IF(LEN($C$5)&lt;=1,
    "",
    IF(
        OR($C$5="Overige (zorg-)instellingen",$C$5="Onderneming"),
        IF(Basisgegevens!$C$5="Ja",
            IFERROR(
                INDEX(Hulpsheets!$AO$3:$AR$18,
                    MATCH($C$9,Hulpsheets!$AN$3:$AN$18,0),
                    MATCH($C$6,Hulpsheets!$AO$3:$AR$3,0)
                ),
                ""
            ),
            IFERROR(
                INDEX(Hulpsheets!$AH$3:$AK$18,
                    MATCH($C$9,Hulpsheets!$AG$3:$AG$18,0),
                    MATCH($C$6,Hulpsheets!$AH$3:$AK$3,0)
                ),
                ""
            )
        ),
        IF($L145="Niet-economische activiteit",
            100%,
            IF(Basisgegevens!$C$5="Ja",
                IFERROR(
                    INDEX(Hulpsheets!$AO$3:$AR$18,
                        MATCH($C$9,Hulpsheets!$AN$3:$AN$18,0),
                        MATCH($C$6,Hulpsheets!$AO$3:$AR$3,0)
                    ),
                    ""
                ),
                IFERROR(
                    INDEX(Hulpsheets!$AH$3:$AK$18,
                        MATCH($C$9,Hulpsheets!$AG$3:$AG$18,0),
                        MATCH($C$6,Hulpsheets!$AH$3:$AK$3,0)
                    ),
                    ""
                )
            )
        )
    )
)</f>
        <v/>
      </c>
      <c r="N145" s="399"/>
      <c r="O145" s="395" t="str">
        <f t="shared" si="40"/>
        <v/>
      </c>
      <c r="P145" s="86" t="str">
        <f t="shared" si="41"/>
        <v/>
      </c>
      <c r="R145" s="404"/>
      <c r="S145" s="403" t="str">
        <f t="shared" si="46"/>
        <v/>
      </c>
      <c r="T145" s="130" t="str">
        <f t="shared" si="42"/>
        <v/>
      </c>
      <c r="U145" s="70"/>
      <c r="V145" s="404"/>
      <c r="W145" s="70"/>
      <c r="X145" s="404"/>
      <c r="Z145" s="403" t="str">
        <f t="shared" si="47"/>
        <v/>
      </c>
      <c r="AA145" s="130" t="str">
        <f t="shared" si="43"/>
        <v/>
      </c>
      <c r="AB145" s="403" t="str">
        <f t="shared" si="44"/>
        <v/>
      </c>
      <c r="AC145" s="130" t="str">
        <f t="shared" si="45"/>
        <v/>
      </c>
      <c r="AD145" s="461"/>
    </row>
    <row r="146" spans="2:30" x14ac:dyDescent="0.2">
      <c r="B146" s="500"/>
      <c r="C146" s="501"/>
      <c r="D146" s="501"/>
      <c r="E146" s="501"/>
      <c r="F146" s="501"/>
      <c r="G146" s="501"/>
      <c r="H146" s="501"/>
      <c r="I146" s="501"/>
      <c r="J146" s="501"/>
      <c r="K146" s="502"/>
      <c r="L146" s="429" t="s">
        <v>120</v>
      </c>
      <c r="M146" s="257" t="str">
        <f>IF(LEN($C$5)&lt;=1,
    "",
    IF(
        OR($C$5="Overige (zorg-)instellingen",$C$5="Onderneming"),
        IF(Basisgegevens!$C$5="Ja",
            IFERROR(
                INDEX(Hulpsheets!$AO$3:$AR$18,
                    MATCH($C$9,Hulpsheets!$AN$3:$AN$18,0),
                    MATCH($C$6,Hulpsheets!$AO$3:$AR$3,0)
                ),
                ""
            ),
            IFERROR(
                INDEX(Hulpsheets!$AH$3:$AK$18,
                    MATCH($C$9,Hulpsheets!$AG$3:$AG$18,0),
                    MATCH($C$6,Hulpsheets!$AH$3:$AK$3,0)
                ),
                ""
            )
        ),
        IF($L146="Niet-economische activiteit",
            100%,
            IF(Basisgegevens!$C$5="Ja",
                IFERROR(
                    INDEX(Hulpsheets!$AO$3:$AR$18,
                        MATCH($C$9,Hulpsheets!$AN$3:$AN$18,0),
                        MATCH($C$6,Hulpsheets!$AO$3:$AR$3,0)
                    ),
                    ""
                ),
                IFERROR(
                    INDEX(Hulpsheets!$AH$3:$AK$18,
                        MATCH($C$9,Hulpsheets!$AG$3:$AG$18,0),
                        MATCH($C$6,Hulpsheets!$AH$3:$AK$3,0)
                    ),
                    ""
                )
            )
        )
    )
)</f>
        <v/>
      </c>
      <c r="N146" s="399"/>
      <c r="O146" s="395" t="str">
        <f t="shared" si="40"/>
        <v/>
      </c>
      <c r="P146" s="86" t="str">
        <f t="shared" si="41"/>
        <v/>
      </c>
      <c r="R146" s="404"/>
      <c r="S146" s="403" t="str">
        <f t="shared" si="46"/>
        <v/>
      </c>
      <c r="T146" s="130" t="str">
        <f t="shared" si="42"/>
        <v/>
      </c>
      <c r="U146" s="70"/>
      <c r="V146" s="404"/>
      <c r="W146" s="70"/>
      <c r="X146" s="404"/>
      <c r="Z146" s="403" t="str">
        <f t="shared" si="47"/>
        <v/>
      </c>
      <c r="AA146" s="130" t="str">
        <f t="shared" si="43"/>
        <v/>
      </c>
      <c r="AB146" s="403" t="str">
        <f t="shared" si="44"/>
        <v/>
      </c>
      <c r="AC146" s="130" t="str">
        <f t="shared" si="45"/>
        <v/>
      </c>
      <c r="AD146" s="461"/>
    </row>
    <row r="147" spans="2:30" ht="13.5" thickBot="1" x14ac:dyDescent="0.25">
      <c r="B147" s="500"/>
      <c r="C147" s="501"/>
      <c r="D147" s="501"/>
      <c r="E147" s="501"/>
      <c r="F147" s="501"/>
      <c r="G147" s="501"/>
      <c r="H147" s="501"/>
      <c r="I147" s="501"/>
      <c r="J147" s="501"/>
      <c r="K147" s="502"/>
      <c r="L147" s="429" t="s">
        <v>120</v>
      </c>
      <c r="M147" s="257" t="str">
        <f>IF(LEN($C$5)&lt;=1,
    "",
    IF(
        OR($C$5="Overige (zorg-)instellingen",$C$5="Onderneming"),
        IF(Basisgegevens!$C$5="Ja",
            IFERROR(
                INDEX(Hulpsheets!$AO$3:$AR$18,
                    MATCH($C$9,Hulpsheets!$AN$3:$AN$18,0),
                    MATCH($C$6,Hulpsheets!$AO$3:$AR$3,0)
                ),
                ""
            ),
            IFERROR(
                INDEX(Hulpsheets!$AH$3:$AK$18,
                    MATCH($C$9,Hulpsheets!$AG$3:$AG$18,0),
                    MATCH($C$6,Hulpsheets!$AH$3:$AK$3,0)
                ),
                ""
            )
        ),
        IF($L147="Niet-economische activiteit",
            100%,
            IF(Basisgegevens!$C$5="Ja",
                IFERROR(
                    INDEX(Hulpsheets!$AO$3:$AR$18,
                        MATCH($C$9,Hulpsheets!$AN$3:$AN$18,0),
                        MATCH($C$6,Hulpsheets!$AO$3:$AR$3,0)
                    ),
                    ""
                ),
                IFERROR(
                    INDEX(Hulpsheets!$AH$3:$AK$18,
                        MATCH($C$9,Hulpsheets!$AG$3:$AG$18,0),
                        MATCH($C$6,Hulpsheets!$AH$3:$AK$3,0)
                    ),
                    ""
                )
            )
        )
    )
)</f>
        <v/>
      </c>
      <c r="N147" s="399"/>
      <c r="O147" s="395" t="str">
        <f t="shared" si="40"/>
        <v/>
      </c>
      <c r="P147" s="86" t="str">
        <f t="shared" si="41"/>
        <v/>
      </c>
      <c r="R147" s="404"/>
      <c r="S147" s="403" t="str">
        <f t="shared" si="46"/>
        <v/>
      </c>
      <c r="T147" s="130" t="str">
        <f t="shared" si="42"/>
        <v/>
      </c>
      <c r="U147" s="70"/>
      <c r="V147" s="404"/>
      <c r="W147" s="70"/>
      <c r="X147" s="404"/>
      <c r="Z147" s="403" t="str">
        <f t="shared" si="47"/>
        <v/>
      </c>
      <c r="AA147" s="130" t="str">
        <f t="shared" si="43"/>
        <v/>
      </c>
      <c r="AB147" s="403" t="str">
        <f t="shared" si="44"/>
        <v/>
      </c>
      <c r="AC147" s="130" t="str">
        <f t="shared" si="45"/>
        <v/>
      </c>
      <c r="AD147" s="461"/>
    </row>
    <row r="148" spans="2:30" ht="13.5" hidden="1" outlineLevel="1" thickBot="1" x14ac:dyDescent="0.25">
      <c r="B148" s="500"/>
      <c r="C148" s="501"/>
      <c r="D148" s="501"/>
      <c r="E148" s="501"/>
      <c r="F148" s="501"/>
      <c r="G148" s="501"/>
      <c r="H148" s="501"/>
      <c r="I148" s="501"/>
      <c r="J148" s="501"/>
      <c r="K148" s="502"/>
      <c r="L148" s="429" t="s">
        <v>120</v>
      </c>
      <c r="M148" s="257" t="str">
        <f>IF(LEN($C$5)&lt;=1,
    "",
    IF(
        OR($C$5="Overige (zorg-)instellingen",$C$5="Onderneming"),
        IF(Basisgegevens!$C$5="Ja",
            IFERROR(
                INDEX(Hulpsheets!$AO$3:$AR$18,
                    MATCH($C$9,Hulpsheets!$AN$3:$AN$18,0),
                    MATCH($C$6,Hulpsheets!$AO$3:$AR$3,0)
                ),
                ""
            ),
            IFERROR(
                INDEX(Hulpsheets!$AH$3:$AK$18,
                    MATCH($C$9,Hulpsheets!$AG$3:$AG$18,0),
                    MATCH($C$6,Hulpsheets!$AH$3:$AK$3,0)
                ),
                ""
            )
        ),
        IF($L148="Niet-economische activiteit",
            100%,
            IF(Basisgegevens!$C$5="Ja",
                IFERROR(
                    INDEX(Hulpsheets!$AO$3:$AR$18,
                        MATCH($C$9,Hulpsheets!$AN$3:$AN$18,0),
                        MATCH($C$6,Hulpsheets!$AO$3:$AR$3,0)
                    ),
                    ""
                ),
                IFERROR(
                    INDEX(Hulpsheets!$AH$3:$AK$18,
                        MATCH($C$9,Hulpsheets!$AG$3:$AG$18,0),
                        MATCH($C$6,Hulpsheets!$AH$3:$AK$3,0)
                    ),
                    ""
                )
            )
        )
    )
)</f>
        <v/>
      </c>
      <c r="N148" s="399"/>
      <c r="O148" s="77" t="str">
        <f t="shared" si="40"/>
        <v/>
      </c>
      <c r="P148" s="86" t="str">
        <f t="shared" si="41"/>
        <v/>
      </c>
      <c r="R148" s="404"/>
      <c r="S148" s="403" t="str">
        <f t="shared" si="46"/>
        <v/>
      </c>
      <c r="T148" s="130" t="str">
        <f t="shared" si="42"/>
        <v/>
      </c>
      <c r="U148" s="70"/>
      <c r="V148" s="404"/>
      <c r="W148" s="70"/>
      <c r="X148" s="404"/>
      <c r="Z148" s="403" t="str">
        <f t="shared" si="47"/>
        <v/>
      </c>
      <c r="AA148" s="130" t="str">
        <f t="shared" si="43"/>
        <v/>
      </c>
      <c r="AB148" s="403" t="str">
        <f t="shared" si="44"/>
        <v/>
      </c>
      <c r="AC148" s="130" t="str">
        <f t="shared" si="45"/>
        <v/>
      </c>
      <c r="AD148" s="461"/>
    </row>
    <row r="149" spans="2:30" ht="13.5" hidden="1" outlineLevel="1" thickBot="1" x14ac:dyDescent="0.25">
      <c r="B149" s="500"/>
      <c r="C149" s="501"/>
      <c r="D149" s="501"/>
      <c r="E149" s="501"/>
      <c r="F149" s="501"/>
      <c r="G149" s="501"/>
      <c r="H149" s="501"/>
      <c r="I149" s="501"/>
      <c r="J149" s="501"/>
      <c r="K149" s="502"/>
      <c r="L149" s="429" t="s">
        <v>120</v>
      </c>
      <c r="M149" s="257" t="str">
        <f>IF(LEN($C$5)&lt;=1,
    "",
    IF(
        OR($C$5="Overige (zorg-)instellingen",$C$5="Onderneming"),
        IF(Basisgegevens!$C$5="Ja",
            IFERROR(
                INDEX(Hulpsheets!$AO$3:$AR$18,
                    MATCH($C$9,Hulpsheets!$AN$3:$AN$18,0),
                    MATCH($C$6,Hulpsheets!$AO$3:$AR$3,0)
                ),
                ""
            ),
            IFERROR(
                INDEX(Hulpsheets!$AH$3:$AK$18,
                    MATCH($C$9,Hulpsheets!$AG$3:$AG$18,0),
                    MATCH($C$6,Hulpsheets!$AH$3:$AK$3,0)
                ),
                ""
            )
        ),
        IF($L149="Niet-economische activiteit",
            100%,
            IF(Basisgegevens!$C$5="Ja",
                IFERROR(
                    INDEX(Hulpsheets!$AO$3:$AR$18,
                        MATCH($C$9,Hulpsheets!$AN$3:$AN$18,0),
                        MATCH($C$6,Hulpsheets!$AO$3:$AR$3,0)
                    ),
                    ""
                ),
                IFERROR(
                    INDEX(Hulpsheets!$AH$3:$AK$18,
                        MATCH($C$9,Hulpsheets!$AG$3:$AG$18,0),
                        MATCH($C$6,Hulpsheets!$AH$3:$AK$3,0)
                    ),
                    ""
                )
            )
        )
    )
)</f>
        <v/>
      </c>
      <c r="N149" s="399"/>
      <c r="O149" s="77" t="str">
        <f t="shared" si="40"/>
        <v/>
      </c>
      <c r="P149" s="86" t="str">
        <f t="shared" si="41"/>
        <v/>
      </c>
      <c r="R149" s="404"/>
      <c r="S149" s="403" t="str">
        <f t="shared" si="46"/>
        <v/>
      </c>
      <c r="T149" s="130" t="str">
        <f t="shared" si="42"/>
        <v/>
      </c>
      <c r="U149" s="70"/>
      <c r="V149" s="404"/>
      <c r="W149" s="70"/>
      <c r="X149" s="404"/>
      <c r="Z149" s="403" t="str">
        <f t="shared" si="47"/>
        <v/>
      </c>
      <c r="AA149" s="130" t="str">
        <f t="shared" si="43"/>
        <v/>
      </c>
      <c r="AB149" s="403" t="str">
        <f t="shared" si="44"/>
        <v/>
      </c>
      <c r="AC149" s="130" t="str">
        <f t="shared" si="45"/>
        <v/>
      </c>
      <c r="AD149" s="461"/>
    </row>
    <row r="150" spans="2:30" ht="13.5" hidden="1" outlineLevel="1" thickBot="1" x14ac:dyDescent="0.25">
      <c r="B150" s="500"/>
      <c r="C150" s="501"/>
      <c r="D150" s="501"/>
      <c r="E150" s="501"/>
      <c r="F150" s="501"/>
      <c r="G150" s="501"/>
      <c r="H150" s="501"/>
      <c r="I150" s="501"/>
      <c r="J150" s="501"/>
      <c r="K150" s="502"/>
      <c r="L150" s="429" t="s">
        <v>120</v>
      </c>
      <c r="M150" s="257" t="str">
        <f>IF(LEN($C$5)&lt;=1,
    "",
    IF(
        OR($C$5="Overige (zorg-)instellingen",$C$5="Onderneming"),
        IF(Basisgegevens!$C$5="Ja",
            IFERROR(
                INDEX(Hulpsheets!$AO$3:$AR$18,
                    MATCH($C$9,Hulpsheets!$AN$3:$AN$18,0),
                    MATCH($C$6,Hulpsheets!$AO$3:$AR$3,0)
                ),
                ""
            ),
            IFERROR(
                INDEX(Hulpsheets!$AH$3:$AK$18,
                    MATCH($C$9,Hulpsheets!$AG$3:$AG$18,0),
                    MATCH($C$6,Hulpsheets!$AH$3:$AK$3,0)
                ),
                ""
            )
        ),
        IF($L150="Niet-economische activiteit",
            100%,
            IF(Basisgegevens!$C$5="Ja",
                IFERROR(
                    INDEX(Hulpsheets!$AO$3:$AR$18,
                        MATCH($C$9,Hulpsheets!$AN$3:$AN$18,0),
                        MATCH($C$6,Hulpsheets!$AO$3:$AR$3,0)
                    ),
                    ""
                ),
                IFERROR(
                    INDEX(Hulpsheets!$AH$3:$AK$18,
                        MATCH($C$9,Hulpsheets!$AG$3:$AG$18,0),
                        MATCH($C$6,Hulpsheets!$AH$3:$AK$3,0)
                    ),
                    ""
                )
            )
        )
    )
)</f>
        <v/>
      </c>
      <c r="N150" s="399"/>
      <c r="O150" s="77" t="str">
        <f t="shared" si="40"/>
        <v/>
      </c>
      <c r="P150" s="86" t="str">
        <f t="shared" si="41"/>
        <v/>
      </c>
      <c r="R150" s="404"/>
      <c r="S150" s="403" t="str">
        <f t="shared" si="46"/>
        <v/>
      </c>
      <c r="T150" s="130" t="str">
        <f t="shared" si="42"/>
        <v/>
      </c>
      <c r="U150" s="70"/>
      <c r="V150" s="404"/>
      <c r="W150" s="70"/>
      <c r="X150" s="404"/>
      <c r="Z150" s="403" t="str">
        <f t="shared" si="47"/>
        <v/>
      </c>
      <c r="AA150" s="130" t="str">
        <f t="shared" si="43"/>
        <v/>
      </c>
      <c r="AB150" s="403" t="str">
        <f t="shared" si="44"/>
        <v/>
      </c>
      <c r="AC150" s="130" t="str">
        <f t="shared" si="45"/>
        <v/>
      </c>
      <c r="AD150" s="461"/>
    </row>
    <row r="151" spans="2:30" ht="13.5" hidden="1" outlineLevel="1" thickBot="1" x14ac:dyDescent="0.25">
      <c r="B151" s="500"/>
      <c r="C151" s="501"/>
      <c r="D151" s="501"/>
      <c r="E151" s="501"/>
      <c r="F151" s="501"/>
      <c r="G151" s="501"/>
      <c r="H151" s="501"/>
      <c r="I151" s="501"/>
      <c r="J151" s="501"/>
      <c r="K151" s="502"/>
      <c r="L151" s="429" t="s">
        <v>120</v>
      </c>
      <c r="M151" s="257" t="str">
        <f>IF(LEN($C$5)&lt;=1,
    "",
    IF(
        OR($C$5="Overige (zorg-)instellingen",$C$5="Onderneming"),
        IF(Basisgegevens!$C$5="Ja",
            IFERROR(
                INDEX(Hulpsheets!$AO$3:$AR$18,
                    MATCH($C$9,Hulpsheets!$AN$3:$AN$18,0),
                    MATCH($C$6,Hulpsheets!$AO$3:$AR$3,0)
                ),
                ""
            ),
            IFERROR(
                INDEX(Hulpsheets!$AH$3:$AK$18,
                    MATCH($C$9,Hulpsheets!$AG$3:$AG$18,0),
                    MATCH($C$6,Hulpsheets!$AH$3:$AK$3,0)
                ),
                ""
            )
        ),
        IF($L151="Niet-economische activiteit",
            100%,
            IF(Basisgegevens!$C$5="Ja",
                IFERROR(
                    INDEX(Hulpsheets!$AO$3:$AR$18,
                        MATCH($C$9,Hulpsheets!$AN$3:$AN$18,0),
                        MATCH($C$6,Hulpsheets!$AO$3:$AR$3,0)
                    ),
                    ""
                ),
                IFERROR(
                    INDEX(Hulpsheets!$AH$3:$AK$18,
                        MATCH($C$9,Hulpsheets!$AG$3:$AG$18,0),
                        MATCH($C$6,Hulpsheets!$AH$3:$AK$3,0)
                    ),
                    ""
                )
            )
        )
    )
)</f>
        <v/>
      </c>
      <c r="N151" s="399"/>
      <c r="O151" s="77" t="str">
        <f t="shared" si="40"/>
        <v/>
      </c>
      <c r="P151" s="86" t="str">
        <f t="shared" si="41"/>
        <v/>
      </c>
      <c r="R151" s="404"/>
      <c r="S151" s="403" t="str">
        <f t="shared" si="46"/>
        <v/>
      </c>
      <c r="T151" s="130" t="str">
        <f t="shared" si="42"/>
        <v/>
      </c>
      <c r="U151" s="70"/>
      <c r="V151" s="404"/>
      <c r="W151" s="70"/>
      <c r="X151" s="404"/>
      <c r="Z151" s="403" t="str">
        <f t="shared" si="47"/>
        <v/>
      </c>
      <c r="AA151" s="130" t="str">
        <f t="shared" si="43"/>
        <v/>
      </c>
      <c r="AB151" s="403" t="str">
        <f t="shared" si="44"/>
        <v/>
      </c>
      <c r="AC151" s="130" t="str">
        <f t="shared" si="45"/>
        <v/>
      </c>
      <c r="AD151" s="461"/>
    </row>
    <row r="152" spans="2:30" ht="13.5" hidden="1" outlineLevel="1" thickBot="1" x14ac:dyDescent="0.25">
      <c r="B152" s="500"/>
      <c r="C152" s="501"/>
      <c r="D152" s="501"/>
      <c r="E152" s="501"/>
      <c r="F152" s="501"/>
      <c r="G152" s="501"/>
      <c r="H152" s="501"/>
      <c r="I152" s="501"/>
      <c r="J152" s="501"/>
      <c r="K152" s="502"/>
      <c r="L152" s="429" t="s">
        <v>120</v>
      </c>
      <c r="M152" s="257" t="str">
        <f>IF(LEN($C$5)&lt;=1,
    "",
    IF(
        OR($C$5="Overige (zorg-)instellingen",$C$5="Onderneming"),
        IF(Basisgegevens!$C$5="Ja",
            IFERROR(
                INDEX(Hulpsheets!$AO$3:$AR$18,
                    MATCH($C$9,Hulpsheets!$AN$3:$AN$18,0),
                    MATCH($C$6,Hulpsheets!$AO$3:$AR$3,0)
                ),
                ""
            ),
            IFERROR(
                INDEX(Hulpsheets!$AH$3:$AK$18,
                    MATCH($C$9,Hulpsheets!$AG$3:$AG$18,0),
                    MATCH($C$6,Hulpsheets!$AH$3:$AK$3,0)
                ),
                ""
            )
        ),
        IF($L152="Niet-economische activiteit",
            100%,
            IF(Basisgegevens!$C$5="Ja",
                IFERROR(
                    INDEX(Hulpsheets!$AO$3:$AR$18,
                        MATCH($C$9,Hulpsheets!$AN$3:$AN$18,0),
                        MATCH($C$6,Hulpsheets!$AO$3:$AR$3,0)
                    ),
                    ""
                ),
                IFERROR(
                    INDEX(Hulpsheets!$AH$3:$AK$18,
                        MATCH($C$9,Hulpsheets!$AG$3:$AG$18,0),
                        MATCH($C$6,Hulpsheets!$AH$3:$AK$3,0)
                    ),
                    ""
                )
            )
        )
    )
)</f>
        <v/>
      </c>
      <c r="N152" s="399"/>
      <c r="O152" s="77" t="str">
        <f t="shared" si="40"/>
        <v/>
      </c>
      <c r="P152" s="86" t="str">
        <f t="shared" si="41"/>
        <v/>
      </c>
      <c r="R152" s="404"/>
      <c r="S152" s="403" t="str">
        <f t="shared" si="46"/>
        <v/>
      </c>
      <c r="T152" s="130" t="str">
        <f t="shared" si="42"/>
        <v/>
      </c>
      <c r="U152" s="70"/>
      <c r="V152" s="404"/>
      <c r="W152" s="70"/>
      <c r="X152" s="404"/>
      <c r="Z152" s="403" t="str">
        <f t="shared" si="47"/>
        <v/>
      </c>
      <c r="AA152" s="130" t="str">
        <f t="shared" si="43"/>
        <v/>
      </c>
      <c r="AB152" s="403" t="str">
        <f t="shared" si="44"/>
        <v/>
      </c>
      <c r="AC152" s="130" t="str">
        <f t="shared" si="45"/>
        <v/>
      </c>
      <c r="AD152" s="461"/>
    </row>
    <row r="153" spans="2:30" ht="13.5" hidden="1" outlineLevel="1" thickBot="1" x14ac:dyDescent="0.25">
      <c r="B153" s="500"/>
      <c r="C153" s="501"/>
      <c r="D153" s="501"/>
      <c r="E153" s="501"/>
      <c r="F153" s="501"/>
      <c r="G153" s="501"/>
      <c r="H153" s="501"/>
      <c r="I153" s="501"/>
      <c r="J153" s="501"/>
      <c r="K153" s="502"/>
      <c r="L153" s="429" t="s">
        <v>120</v>
      </c>
      <c r="M153" s="257" t="str">
        <f>IF(LEN($C$5)&lt;=1,
    "",
    IF(
        OR($C$5="Overige (zorg-)instellingen",$C$5="Onderneming"),
        IF(Basisgegevens!$C$5="Ja",
            IFERROR(
                INDEX(Hulpsheets!$AO$3:$AR$18,
                    MATCH($C$9,Hulpsheets!$AN$3:$AN$18,0),
                    MATCH($C$6,Hulpsheets!$AO$3:$AR$3,0)
                ),
                ""
            ),
            IFERROR(
                INDEX(Hulpsheets!$AH$3:$AK$18,
                    MATCH($C$9,Hulpsheets!$AG$3:$AG$18,0),
                    MATCH($C$6,Hulpsheets!$AH$3:$AK$3,0)
                ),
                ""
            )
        ),
        IF($L153="Niet-economische activiteit",
            100%,
            IF(Basisgegevens!$C$5="Ja",
                IFERROR(
                    INDEX(Hulpsheets!$AO$3:$AR$18,
                        MATCH($C$9,Hulpsheets!$AN$3:$AN$18,0),
                        MATCH($C$6,Hulpsheets!$AO$3:$AR$3,0)
                    ),
                    ""
                ),
                IFERROR(
                    INDEX(Hulpsheets!$AH$3:$AK$18,
                        MATCH($C$9,Hulpsheets!$AG$3:$AG$18,0),
                        MATCH($C$6,Hulpsheets!$AH$3:$AK$3,0)
                    ),
                    ""
                )
            )
        )
    )
)</f>
        <v/>
      </c>
      <c r="N153" s="399"/>
      <c r="O153" s="77" t="str">
        <f t="shared" si="40"/>
        <v/>
      </c>
      <c r="P153" s="86" t="str">
        <f t="shared" si="41"/>
        <v/>
      </c>
      <c r="R153" s="404"/>
      <c r="S153" s="403" t="str">
        <f t="shared" si="46"/>
        <v/>
      </c>
      <c r="T153" s="130" t="str">
        <f t="shared" si="42"/>
        <v/>
      </c>
      <c r="U153" s="70"/>
      <c r="V153" s="404"/>
      <c r="W153" s="70"/>
      <c r="X153" s="404"/>
      <c r="Z153" s="403" t="str">
        <f t="shared" si="47"/>
        <v/>
      </c>
      <c r="AA153" s="130" t="str">
        <f t="shared" si="43"/>
        <v/>
      </c>
      <c r="AB153" s="403" t="str">
        <f t="shared" si="44"/>
        <v/>
      </c>
      <c r="AC153" s="130" t="str">
        <f t="shared" si="45"/>
        <v/>
      </c>
      <c r="AD153" s="461"/>
    </row>
    <row r="154" spans="2:30" ht="13.5" hidden="1" outlineLevel="1" thickBot="1" x14ac:dyDescent="0.25">
      <c r="B154" s="500"/>
      <c r="C154" s="501"/>
      <c r="D154" s="501"/>
      <c r="E154" s="501"/>
      <c r="F154" s="501"/>
      <c r="G154" s="501"/>
      <c r="H154" s="501"/>
      <c r="I154" s="501"/>
      <c r="J154" s="501"/>
      <c r="K154" s="502"/>
      <c r="L154" s="429" t="s">
        <v>120</v>
      </c>
      <c r="M154" s="257" t="str">
        <f>IF(LEN($C$5)&lt;=1,
    "",
    IF(
        OR($C$5="Overige (zorg-)instellingen",$C$5="Onderneming"),
        IF(Basisgegevens!$C$5="Ja",
            IFERROR(
                INDEX(Hulpsheets!$AO$3:$AR$18,
                    MATCH($C$9,Hulpsheets!$AN$3:$AN$18,0),
                    MATCH($C$6,Hulpsheets!$AO$3:$AR$3,0)
                ),
                ""
            ),
            IFERROR(
                INDEX(Hulpsheets!$AH$3:$AK$18,
                    MATCH($C$9,Hulpsheets!$AG$3:$AG$18,0),
                    MATCH($C$6,Hulpsheets!$AH$3:$AK$3,0)
                ),
                ""
            )
        ),
        IF($L154="Niet-economische activiteit",
            100%,
            IF(Basisgegevens!$C$5="Ja",
                IFERROR(
                    INDEX(Hulpsheets!$AO$3:$AR$18,
                        MATCH($C$9,Hulpsheets!$AN$3:$AN$18,0),
                        MATCH($C$6,Hulpsheets!$AO$3:$AR$3,0)
                    ),
                    ""
                ),
                IFERROR(
                    INDEX(Hulpsheets!$AH$3:$AK$18,
                        MATCH($C$9,Hulpsheets!$AG$3:$AG$18,0),
                        MATCH($C$6,Hulpsheets!$AH$3:$AK$3,0)
                    ),
                    ""
                )
            )
        )
    )
)</f>
        <v/>
      </c>
      <c r="N154" s="399"/>
      <c r="O154" s="77" t="str">
        <f t="shared" si="40"/>
        <v/>
      </c>
      <c r="P154" s="86" t="str">
        <f t="shared" si="41"/>
        <v/>
      </c>
      <c r="R154" s="404"/>
      <c r="S154" s="403" t="str">
        <f t="shared" si="46"/>
        <v/>
      </c>
      <c r="T154" s="130" t="str">
        <f t="shared" si="42"/>
        <v/>
      </c>
      <c r="U154" s="70"/>
      <c r="V154" s="404"/>
      <c r="W154" s="70"/>
      <c r="X154" s="404"/>
      <c r="Z154" s="403" t="str">
        <f t="shared" si="47"/>
        <v/>
      </c>
      <c r="AA154" s="130" t="str">
        <f t="shared" si="43"/>
        <v/>
      </c>
      <c r="AB154" s="403" t="str">
        <f t="shared" si="44"/>
        <v/>
      </c>
      <c r="AC154" s="130" t="str">
        <f t="shared" si="45"/>
        <v/>
      </c>
      <c r="AD154" s="461"/>
    </row>
    <row r="155" spans="2:30" ht="13.5" hidden="1" outlineLevel="1" thickBot="1" x14ac:dyDescent="0.25">
      <c r="B155" s="500"/>
      <c r="C155" s="501"/>
      <c r="D155" s="501"/>
      <c r="E155" s="501"/>
      <c r="F155" s="501"/>
      <c r="G155" s="501"/>
      <c r="H155" s="501"/>
      <c r="I155" s="501"/>
      <c r="J155" s="501"/>
      <c r="K155" s="502"/>
      <c r="L155" s="429" t="s">
        <v>120</v>
      </c>
      <c r="M155" s="257" t="str">
        <f>IF(LEN($C$5)&lt;=1,
    "",
    IF(
        OR($C$5="Overige (zorg-)instellingen",$C$5="Onderneming"),
        IF(Basisgegevens!$C$5="Ja",
            IFERROR(
                INDEX(Hulpsheets!$AO$3:$AR$18,
                    MATCH($C$9,Hulpsheets!$AN$3:$AN$18,0),
                    MATCH($C$6,Hulpsheets!$AO$3:$AR$3,0)
                ),
                ""
            ),
            IFERROR(
                INDEX(Hulpsheets!$AH$3:$AK$18,
                    MATCH($C$9,Hulpsheets!$AG$3:$AG$18,0),
                    MATCH($C$6,Hulpsheets!$AH$3:$AK$3,0)
                ),
                ""
            )
        ),
        IF($L155="Niet-economische activiteit",
            100%,
            IF(Basisgegevens!$C$5="Ja",
                IFERROR(
                    INDEX(Hulpsheets!$AO$3:$AR$18,
                        MATCH($C$9,Hulpsheets!$AN$3:$AN$18,0),
                        MATCH($C$6,Hulpsheets!$AO$3:$AR$3,0)
                    ),
                    ""
                ),
                IFERROR(
                    INDEX(Hulpsheets!$AH$3:$AK$18,
                        MATCH($C$9,Hulpsheets!$AG$3:$AG$18,0),
                        MATCH($C$6,Hulpsheets!$AH$3:$AK$3,0)
                    ),
                    ""
                )
            )
        )
    )
)</f>
        <v/>
      </c>
      <c r="N155" s="399"/>
      <c r="O155" s="77" t="str">
        <f t="shared" si="40"/>
        <v/>
      </c>
      <c r="P155" s="86" t="str">
        <f t="shared" si="41"/>
        <v/>
      </c>
      <c r="R155" s="404"/>
      <c r="S155" s="403" t="str">
        <f t="shared" si="46"/>
        <v/>
      </c>
      <c r="T155" s="130" t="str">
        <f t="shared" si="42"/>
        <v/>
      </c>
      <c r="U155" s="70"/>
      <c r="V155" s="404"/>
      <c r="W155" s="70"/>
      <c r="X155" s="404"/>
      <c r="Z155" s="403" t="str">
        <f t="shared" si="47"/>
        <v/>
      </c>
      <c r="AA155" s="130" t="str">
        <f t="shared" si="43"/>
        <v/>
      </c>
      <c r="AB155" s="403" t="str">
        <f t="shared" si="44"/>
        <v/>
      </c>
      <c r="AC155" s="130" t="str">
        <f t="shared" si="45"/>
        <v/>
      </c>
      <c r="AD155" s="461"/>
    </row>
    <row r="156" spans="2:30" ht="13.5" hidden="1" outlineLevel="1" thickBot="1" x14ac:dyDescent="0.25">
      <c r="B156" s="500"/>
      <c r="C156" s="501"/>
      <c r="D156" s="501"/>
      <c r="E156" s="501"/>
      <c r="F156" s="501"/>
      <c r="G156" s="501"/>
      <c r="H156" s="501"/>
      <c r="I156" s="501"/>
      <c r="J156" s="501"/>
      <c r="K156" s="502"/>
      <c r="L156" s="429" t="s">
        <v>120</v>
      </c>
      <c r="M156" s="257" t="str">
        <f>IF(LEN($C$5)&lt;=1,
    "",
    IF(
        OR($C$5="Overige (zorg-)instellingen",$C$5="Onderneming"),
        IF(Basisgegevens!$C$5="Ja",
            IFERROR(
                INDEX(Hulpsheets!$AO$3:$AR$18,
                    MATCH($C$9,Hulpsheets!$AN$3:$AN$18,0),
                    MATCH($C$6,Hulpsheets!$AO$3:$AR$3,0)
                ),
                ""
            ),
            IFERROR(
                INDEX(Hulpsheets!$AH$3:$AK$18,
                    MATCH($C$9,Hulpsheets!$AG$3:$AG$18,0),
                    MATCH($C$6,Hulpsheets!$AH$3:$AK$3,0)
                ),
                ""
            )
        ),
        IF($L156="Niet-economische activiteit",
            100%,
            IF(Basisgegevens!$C$5="Ja",
                IFERROR(
                    INDEX(Hulpsheets!$AO$3:$AR$18,
                        MATCH($C$9,Hulpsheets!$AN$3:$AN$18,0),
                        MATCH($C$6,Hulpsheets!$AO$3:$AR$3,0)
                    ),
                    ""
                ),
                IFERROR(
                    INDEX(Hulpsheets!$AH$3:$AK$18,
                        MATCH($C$9,Hulpsheets!$AG$3:$AG$18,0),
                        MATCH($C$6,Hulpsheets!$AH$3:$AK$3,0)
                    ),
                    ""
                )
            )
        )
    )
)</f>
        <v/>
      </c>
      <c r="N156" s="399"/>
      <c r="O156" s="77" t="str">
        <f t="shared" si="40"/>
        <v/>
      </c>
      <c r="P156" s="86" t="str">
        <f t="shared" si="41"/>
        <v/>
      </c>
      <c r="R156" s="404"/>
      <c r="S156" s="403" t="str">
        <f t="shared" si="46"/>
        <v/>
      </c>
      <c r="T156" s="130" t="str">
        <f t="shared" si="42"/>
        <v/>
      </c>
      <c r="U156" s="70"/>
      <c r="V156" s="404"/>
      <c r="W156" s="70"/>
      <c r="X156" s="404"/>
      <c r="Z156" s="403" t="str">
        <f t="shared" si="47"/>
        <v/>
      </c>
      <c r="AA156" s="130" t="str">
        <f t="shared" si="43"/>
        <v/>
      </c>
      <c r="AB156" s="403" t="str">
        <f t="shared" si="44"/>
        <v/>
      </c>
      <c r="AC156" s="130" t="str">
        <f t="shared" si="45"/>
        <v/>
      </c>
      <c r="AD156" s="461"/>
    </row>
    <row r="157" spans="2:30" ht="13.5" hidden="1" outlineLevel="1" thickBot="1" x14ac:dyDescent="0.25">
      <c r="B157" s="532"/>
      <c r="C157" s="533"/>
      <c r="D157" s="533"/>
      <c r="E157" s="533"/>
      <c r="F157" s="533"/>
      <c r="G157" s="533"/>
      <c r="H157" s="533"/>
      <c r="I157" s="533"/>
      <c r="J157" s="533"/>
      <c r="K157" s="534"/>
      <c r="L157" s="428" t="s">
        <v>120</v>
      </c>
      <c r="M157" s="427" t="str">
        <f>IF(LEN($C$5)&lt;=1,
    "",
    IF(
        OR($C$5="Overige (zorg-)instellingen",$C$5="Onderneming"),
        IF(Basisgegevens!$C$5="Ja",
            IFERROR(
                INDEX(Hulpsheets!$AO$3:$AR$18,
                    MATCH($C$9,Hulpsheets!$AN$3:$AN$18,0),
                    MATCH($C$6,Hulpsheets!$AO$3:$AR$3,0)
                ),
                ""
            ),
            IFERROR(
                INDEX(Hulpsheets!$AH$3:$AK$18,
                    MATCH($C$9,Hulpsheets!$AG$3:$AG$18,0),
                    MATCH($C$6,Hulpsheets!$AH$3:$AK$3,0)
                ),
                ""
            )
        ),
        IF($L157="Niet-economische activiteit",
            100%,
            IF(Basisgegevens!$C$5="Ja",
                IFERROR(
                    INDEX(Hulpsheets!$AO$3:$AR$18,
                        MATCH($C$9,Hulpsheets!$AN$3:$AN$18,0),
                        MATCH($C$6,Hulpsheets!$AO$3:$AR$3,0)
                    ),
                    ""
                ),
                IFERROR(
                    INDEX(Hulpsheets!$AH$3:$AK$18,
                        MATCH($C$9,Hulpsheets!$AG$3:$AG$18,0),
                        MATCH($C$6,Hulpsheets!$AH$3:$AK$3,0)
                    ),
                    ""
                )
            )
        )
    )
)</f>
        <v/>
      </c>
      <c r="N157" s="399"/>
      <c r="O157" s="87" t="str">
        <f t="shared" si="40"/>
        <v/>
      </c>
      <c r="P157" s="88" t="str">
        <f t="shared" si="41"/>
        <v/>
      </c>
      <c r="R157" s="405"/>
      <c r="S157" s="403" t="str">
        <f t="shared" si="46"/>
        <v/>
      </c>
      <c r="T157" s="365" t="str">
        <f t="shared" si="42"/>
        <v/>
      </c>
      <c r="U157" s="70"/>
      <c r="V157" s="405"/>
      <c r="W157" s="70"/>
      <c r="X157" s="405"/>
      <c r="Z157" s="403" t="str">
        <f t="shared" si="47"/>
        <v/>
      </c>
      <c r="AA157" s="365" t="str">
        <f t="shared" si="43"/>
        <v/>
      </c>
      <c r="AB157" s="403" t="str">
        <f t="shared" si="44"/>
        <v/>
      </c>
      <c r="AC157" s="365" t="str">
        <f t="shared" si="45"/>
        <v/>
      </c>
      <c r="AD157" s="461"/>
    </row>
    <row r="158" spans="2:30" ht="13.5" collapsed="1" thickBot="1" x14ac:dyDescent="0.25">
      <c r="B158" s="32"/>
      <c r="C158" s="32"/>
      <c r="D158" s="103"/>
      <c r="E158" s="110"/>
      <c r="F158" s="110"/>
      <c r="G158" s="111"/>
      <c r="H158" s="112"/>
      <c r="I158" s="29"/>
      <c r="J158" s="111"/>
      <c r="L158" s="418" t="s">
        <v>102</v>
      </c>
      <c r="M158" s="78"/>
      <c r="N158" s="101">
        <f>SUM(N133:N157)</f>
        <v>0</v>
      </c>
      <c r="O158" s="101">
        <f>SUM(O133:O157)</f>
        <v>0</v>
      </c>
      <c r="P158" s="101">
        <f>SUM(P133:P157)</f>
        <v>0</v>
      </c>
      <c r="Q158" s="29"/>
      <c r="R158" s="439">
        <f>SUM(R133:R157)</f>
        <v>0</v>
      </c>
      <c r="S158" s="102">
        <f>SUM(S133:S157)</f>
        <v>0</v>
      </c>
      <c r="T158" s="102">
        <f>SUM(T133:T157)</f>
        <v>0</v>
      </c>
      <c r="V158" s="439">
        <f>SUM(V133:V157)</f>
        <v>0</v>
      </c>
      <c r="W158" s="70"/>
      <c r="X158" s="439">
        <f>SUM(X133:X157)</f>
        <v>0</v>
      </c>
      <c r="Z158" s="102">
        <f>SUM(Z133:Z157)</f>
        <v>0</v>
      </c>
      <c r="AA158" s="102">
        <f>SUM(AA133:AA157)</f>
        <v>0</v>
      </c>
      <c r="AB158" s="102">
        <f>SUM(AB133:AB157)</f>
        <v>0</v>
      </c>
      <c r="AC158" s="102">
        <f>SUM(AC133:AC157)</f>
        <v>0</v>
      </c>
      <c r="AD158" s="100"/>
    </row>
    <row r="159" spans="2:30" ht="13.5" thickBot="1" x14ac:dyDescent="0.25">
      <c r="B159" s="32"/>
      <c r="C159" s="32"/>
      <c r="D159" s="103"/>
      <c r="E159" s="110"/>
      <c r="F159" s="110"/>
      <c r="G159" s="111"/>
      <c r="H159" s="112"/>
      <c r="I159" s="29"/>
      <c r="J159" s="111"/>
      <c r="W159" s="100"/>
      <c r="X159" s="100"/>
      <c r="AB159" s="100"/>
    </row>
    <row r="160" spans="2:30" ht="15" customHeight="1" thickBot="1" x14ac:dyDescent="0.25">
      <c r="B160" s="503" t="s">
        <v>124</v>
      </c>
      <c r="C160" s="503"/>
      <c r="D160" s="503"/>
      <c r="E160" s="503"/>
      <c r="F160" s="29"/>
      <c r="I160" s="29"/>
      <c r="P160" s="29"/>
      <c r="Q160" s="29"/>
      <c r="R160" s="406" t="s">
        <v>87</v>
      </c>
      <c r="S160" s="401"/>
      <c r="T160" s="402"/>
      <c r="U160" s="29"/>
      <c r="V160" s="498" t="s">
        <v>61</v>
      </c>
      <c r="W160" s="6"/>
      <c r="X160" s="498" t="s">
        <v>62</v>
      </c>
      <c r="Z160" s="412"/>
      <c r="AA160" s="413"/>
      <c r="AB160" s="412"/>
      <c r="AC160" s="413"/>
      <c r="AD160" s="463"/>
    </row>
    <row r="161" spans="1:30" ht="13.5" thickBot="1" x14ac:dyDescent="0.25">
      <c r="B161" s="106"/>
      <c r="C161" s="106"/>
      <c r="D161" s="107"/>
      <c r="E161" s="107"/>
      <c r="G161" s="107"/>
      <c r="H161" s="108"/>
      <c r="I161" s="95"/>
      <c r="J161" s="107"/>
      <c r="K161" s="107"/>
      <c r="L161" s="107"/>
      <c r="P161" s="29"/>
      <c r="Q161" s="29"/>
      <c r="R161" s="6"/>
      <c r="S161" s="6"/>
      <c r="T161" s="6"/>
      <c r="U161" s="29"/>
      <c r="V161" s="499"/>
      <c r="W161" s="6"/>
      <c r="X161" s="499"/>
      <c r="Z161" s="6"/>
      <c r="AA161" s="6"/>
      <c r="AB161" s="6"/>
      <c r="AC161" s="97"/>
      <c r="AD161" s="97"/>
    </row>
    <row r="162" spans="1:30" ht="21" customHeight="1" thickBot="1" x14ac:dyDescent="0.25">
      <c r="A162" s="120"/>
      <c r="B162" s="504" t="s">
        <v>109</v>
      </c>
      <c r="C162" s="505"/>
      <c r="D162" s="505"/>
      <c r="E162" s="505"/>
      <c r="F162" s="505"/>
      <c r="G162" s="505"/>
      <c r="H162" s="505"/>
      <c r="I162" s="505"/>
      <c r="J162" s="505"/>
      <c r="K162" s="506"/>
      <c r="L162" s="236" t="s">
        <v>235</v>
      </c>
      <c r="M162" s="143" t="s">
        <v>94</v>
      </c>
      <c r="N162" s="237" t="s">
        <v>66</v>
      </c>
      <c r="O162" s="237" t="s">
        <v>95</v>
      </c>
      <c r="P162" s="237" t="s">
        <v>96</v>
      </c>
      <c r="Q162" s="120"/>
      <c r="R162" s="239" t="s">
        <v>68</v>
      </c>
      <c r="S162" s="238" t="s">
        <v>97</v>
      </c>
      <c r="T162" s="93" t="s">
        <v>70</v>
      </c>
      <c r="U162" s="119"/>
      <c r="V162" s="239" t="s">
        <v>68</v>
      </c>
      <c r="W162" s="409"/>
      <c r="X162" s="239" t="s">
        <v>68</v>
      </c>
      <c r="Y162" s="120"/>
      <c r="Z162" s="238" t="s">
        <v>97</v>
      </c>
      <c r="AA162" s="238" t="s">
        <v>70</v>
      </c>
      <c r="AB162" s="238" t="s">
        <v>97</v>
      </c>
      <c r="AC162" s="238" t="s">
        <v>70</v>
      </c>
      <c r="AD162" s="118"/>
    </row>
    <row r="163" spans="1:30" x14ac:dyDescent="0.2">
      <c r="B163" s="507"/>
      <c r="C163" s="508"/>
      <c r="D163" s="508"/>
      <c r="E163" s="508"/>
      <c r="F163" s="508"/>
      <c r="G163" s="508"/>
      <c r="H163" s="508"/>
      <c r="I163" s="508"/>
      <c r="J163" s="508"/>
      <c r="K163" s="509"/>
      <c r="L163" s="429" t="s">
        <v>120</v>
      </c>
      <c r="M163" s="257" t="str">
        <f>IF(LEN($C$5)&lt;=1,
    "",
    IF(
        OR($C$5="Overige (zorg-)instellingen",$C$5="Onderneming"),
        IF(Basisgegevens!$C$5="Ja",
            IFERROR(
                INDEX(Hulpsheets!$AO$3:$AR$18,
                    MATCH($C$9,Hulpsheets!$AN$3:$AN$18,0),
                    MATCH($C$6,Hulpsheets!$AO$3:$AR$3,0)
                ),
                ""
            ),
            IFERROR(
                INDEX(Hulpsheets!$AH$3:$AK$18,
                    MATCH($C$9,Hulpsheets!$AG$3:$AG$18,0),
                    MATCH($C$6,Hulpsheets!$AH$3:$AK$3,0)
                ),
                ""
            )
        ),
        IF($L163="Niet-economische activiteit",
            100%,
            IF(Basisgegevens!$C$5="Ja",
                IFERROR(
                    INDEX(Hulpsheets!$AO$3:$AR$18,
                        MATCH($C$9,Hulpsheets!$AN$3:$AN$18,0),
                        MATCH($C$6,Hulpsheets!$AO$3:$AR$3,0)
                    ),
                    ""
                ),
                IFERROR(
                    INDEX(Hulpsheets!$AH$3:$AK$18,
                        MATCH($C$9,Hulpsheets!$AG$3:$AG$18,0),
                        MATCH($C$6,Hulpsheets!$AH$3:$AK$3,0)
                    ),
                    ""
                )
            )
        )
    )
)</f>
        <v/>
      </c>
      <c r="N163" s="398"/>
      <c r="O163" s="394" t="str">
        <f t="shared" ref="O163:O187" si="48">IFERROR(N163*M163,"")</f>
        <v/>
      </c>
      <c r="P163" s="85" t="str">
        <f t="shared" ref="P163:P187" si="49">IFERROR(N163-O163,"")</f>
        <v/>
      </c>
      <c r="R163" s="404"/>
      <c r="S163" s="403" t="str">
        <f>IFERROR($R163*(1-$M163),"")</f>
        <v/>
      </c>
      <c r="T163" s="130" t="str">
        <f t="shared" ref="T163:T187" si="50">IFERROR(R163-S163,"")</f>
        <v/>
      </c>
      <c r="U163" s="80"/>
      <c r="V163" s="404"/>
      <c r="W163" s="70"/>
      <c r="X163" s="404"/>
      <c r="Z163" s="403" t="str">
        <f>IFERROR($V163*(1-$M163),"")</f>
        <v/>
      </c>
      <c r="AA163" s="130" t="str">
        <f t="shared" ref="AA163:AA187" si="51">IFERROR(V163-Z163,"")</f>
        <v/>
      </c>
      <c r="AB163" s="403" t="str">
        <f t="shared" ref="AB163:AB187" si="52">IFERROR($X163*(1-$M163),"")</f>
        <v/>
      </c>
      <c r="AC163" s="130" t="str">
        <f t="shared" ref="AC163:AC187" si="53">IFERROR(X163-AB163,"")</f>
        <v/>
      </c>
      <c r="AD163" s="461"/>
    </row>
    <row r="164" spans="1:30" x14ac:dyDescent="0.2">
      <c r="B164" s="500"/>
      <c r="C164" s="501"/>
      <c r="D164" s="501"/>
      <c r="E164" s="501"/>
      <c r="F164" s="501"/>
      <c r="G164" s="501"/>
      <c r="H164" s="501"/>
      <c r="I164" s="501"/>
      <c r="J164" s="501"/>
      <c r="K164" s="502"/>
      <c r="L164" s="429" t="s">
        <v>120</v>
      </c>
      <c r="M164" s="257" t="str">
        <f>IF(LEN($C$5)&lt;=1,
    "",
    IF(
        OR($C$5="Overige (zorg-)instellingen",$C$5="Onderneming"),
        IF(Basisgegevens!$C$5="Ja",
            IFERROR(
                INDEX(Hulpsheets!$AO$3:$AR$18,
                    MATCH($C$9,Hulpsheets!$AN$3:$AN$18,0),
                    MATCH($C$6,Hulpsheets!$AO$3:$AR$3,0)
                ),
                ""
            ),
            IFERROR(
                INDEX(Hulpsheets!$AH$3:$AK$18,
                    MATCH($C$9,Hulpsheets!$AG$3:$AG$18,0),
                    MATCH($C$6,Hulpsheets!$AH$3:$AK$3,0)
                ),
                ""
            )
        ),
        IF($L164="Niet-economische activiteit",
            100%,
            IF(Basisgegevens!$C$5="Ja",
                IFERROR(
                    INDEX(Hulpsheets!$AO$3:$AR$18,
                        MATCH($C$9,Hulpsheets!$AN$3:$AN$18,0),
                        MATCH($C$6,Hulpsheets!$AO$3:$AR$3,0)
                    ),
                    ""
                ),
                IFERROR(
                    INDEX(Hulpsheets!$AH$3:$AK$18,
                        MATCH($C$9,Hulpsheets!$AG$3:$AG$18,0),
                        MATCH($C$6,Hulpsheets!$AH$3:$AK$3,0)
                    ),
                    ""
                )
            )
        )
    )
)</f>
        <v/>
      </c>
      <c r="N164" s="399"/>
      <c r="O164" s="395" t="str">
        <f t="shared" si="48"/>
        <v/>
      </c>
      <c r="P164" s="86" t="str">
        <f t="shared" si="49"/>
        <v/>
      </c>
      <c r="R164" s="404"/>
      <c r="S164" s="403" t="str">
        <f t="shared" ref="S164:S187" si="54">IFERROR($R164*(1-$M164),"")</f>
        <v/>
      </c>
      <c r="T164" s="130" t="str">
        <f t="shared" si="50"/>
        <v/>
      </c>
      <c r="U164" s="70"/>
      <c r="V164" s="404"/>
      <c r="W164" s="70"/>
      <c r="X164" s="404"/>
      <c r="Z164" s="403" t="str">
        <f t="shared" ref="Z164:Z187" si="55">IFERROR($V164*(1-$M164),"")</f>
        <v/>
      </c>
      <c r="AA164" s="130" t="str">
        <f t="shared" si="51"/>
        <v/>
      </c>
      <c r="AB164" s="403" t="str">
        <f t="shared" si="52"/>
        <v/>
      </c>
      <c r="AC164" s="130" t="str">
        <f t="shared" si="53"/>
        <v/>
      </c>
      <c r="AD164" s="461"/>
    </row>
    <row r="165" spans="1:30" x14ac:dyDescent="0.2">
      <c r="B165" s="500"/>
      <c r="C165" s="501"/>
      <c r="D165" s="501"/>
      <c r="E165" s="501"/>
      <c r="F165" s="501"/>
      <c r="G165" s="501"/>
      <c r="H165" s="501"/>
      <c r="I165" s="501"/>
      <c r="J165" s="501"/>
      <c r="K165" s="502"/>
      <c r="L165" s="429" t="s">
        <v>120</v>
      </c>
      <c r="M165" s="257" t="str">
        <f>IF(LEN($C$5)&lt;=1,
    "",
    IF(
        OR($C$5="Overige (zorg-)instellingen",$C$5="Onderneming"),
        IF(Basisgegevens!$C$5="Ja",
            IFERROR(
                INDEX(Hulpsheets!$AO$3:$AR$18,
                    MATCH($C$9,Hulpsheets!$AN$3:$AN$18,0),
                    MATCH($C$6,Hulpsheets!$AO$3:$AR$3,0)
                ),
                ""
            ),
            IFERROR(
                INDEX(Hulpsheets!$AH$3:$AK$18,
                    MATCH($C$9,Hulpsheets!$AG$3:$AG$18,0),
                    MATCH($C$6,Hulpsheets!$AH$3:$AK$3,0)
                ),
                ""
            )
        ),
        IF($L165="Niet-economische activiteit",
            100%,
            IF(Basisgegevens!$C$5="Ja",
                IFERROR(
                    INDEX(Hulpsheets!$AO$3:$AR$18,
                        MATCH($C$9,Hulpsheets!$AN$3:$AN$18,0),
                        MATCH($C$6,Hulpsheets!$AO$3:$AR$3,0)
                    ),
                    ""
                ),
                IFERROR(
                    INDEX(Hulpsheets!$AH$3:$AK$18,
                        MATCH($C$9,Hulpsheets!$AG$3:$AG$18,0),
                        MATCH($C$6,Hulpsheets!$AH$3:$AK$3,0)
                    ),
                    ""
                )
            )
        )
    )
)</f>
        <v/>
      </c>
      <c r="N165" s="399"/>
      <c r="O165" s="395" t="str">
        <f t="shared" si="48"/>
        <v/>
      </c>
      <c r="P165" s="86" t="str">
        <f t="shared" si="49"/>
        <v/>
      </c>
      <c r="R165" s="404"/>
      <c r="S165" s="403" t="str">
        <f t="shared" si="54"/>
        <v/>
      </c>
      <c r="T165" s="130" t="str">
        <f t="shared" si="50"/>
        <v/>
      </c>
      <c r="U165" s="70"/>
      <c r="V165" s="404"/>
      <c r="W165" s="70"/>
      <c r="X165" s="404"/>
      <c r="Z165" s="403" t="str">
        <f t="shared" si="55"/>
        <v/>
      </c>
      <c r="AA165" s="130" t="str">
        <f t="shared" si="51"/>
        <v/>
      </c>
      <c r="AB165" s="403" t="str">
        <f t="shared" si="52"/>
        <v/>
      </c>
      <c r="AC165" s="130" t="str">
        <f t="shared" si="53"/>
        <v/>
      </c>
      <c r="AD165" s="461"/>
    </row>
    <row r="166" spans="1:30" x14ac:dyDescent="0.2">
      <c r="B166" s="500"/>
      <c r="C166" s="501"/>
      <c r="D166" s="501"/>
      <c r="E166" s="501"/>
      <c r="F166" s="501"/>
      <c r="G166" s="501"/>
      <c r="H166" s="501"/>
      <c r="I166" s="501"/>
      <c r="J166" s="501"/>
      <c r="K166" s="502"/>
      <c r="L166" s="429" t="s">
        <v>120</v>
      </c>
      <c r="M166" s="257" t="str">
        <f>IF(LEN($C$5)&lt;=1,
    "",
    IF(
        OR($C$5="Overige (zorg-)instellingen",$C$5="Onderneming"),
        IF(Basisgegevens!$C$5="Ja",
            IFERROR(
                INDEX(Hulpsheets!$AO$3:$AR$18,
                    MATCH($C$9,Hulpsheets!$AN$3:$AN$18,0),
                    MATCH($C$6,Hulpsheets!$AO$3:$AR$3,0)
                ),
                ""
            ),
            IFERROR(
                INDEX(Hulpsheets!$AH$3:$AK$18,
                    MATCH($C$9,Hulpsheets!$AG$3:$AG$18,0),
                    MATCH($C$6,Hulpsheets!$AH$3:$AK$3,0)
                ),
                ""
            )
        ),
        IF($L166="Niet-economische activiteit",
            100%,
            IF(Basisgegevens!$C$5="Ja",
                IFERROR(
                    INDEX(Hulpsheets!$AO$3:$AR$18,
                        MATCH($C$9,Hulpsheets!$AN$3:$AN$18,0),
                        MATCH($C$6,Hulpsheets!$AO$3:$AR$3,0)
                    ),
                    ""
                ),
                IFERROR(
                    INDEX(Hulpsheets!$AH$3:$AK$18,
                        MATCH($C$9,Hulpsheets!$AG$3:$AG$18,0),
                        MATCH($C$6,Hulpsheets!$AH$3:$AK$3,0)
                    ),
                    ""
                )
            )
        )
    )
)</f>
        <v/>
      </c>
      <c r="N166" s="399"/>
      <c r="O166" s="395" t="str">
        <f t="shared" si="48"/>
        <v/>
      </c>
      <c r="P166" s="86" t="str">
        <f t="shared" si="49"/>
        <v/>
      </c>
      <c r="R166" s="404"/>
      <c r="S166" s="403" t="str">
        <f t="shared" si="54"/>
        <v/>
      </c>
      <c r="T166" s="130" t="str">
        <f t="shared" si="50"/>
        <v/>
      </c>
      <c r="U166" s="70"/>
      <c r="V166" s="404"/>
      <c r="W166" s="70"/>
      <c r="X166" s="404"/>
      <c r="Z166" s="403" t="str">
        <f t="shared" si="55"/>
        <v/>
      </c>
      <c r="AA166" s="130" t="str">
        <f t="shared" si="51"/>
        <v/>
      </c>
      <c r="AB166" s="403" t="str">
        <f t="shared" si="52"/>
        <v/>
      </c>
      <c r="AC166" s="130" t="str">
        <f t="shared" si="53"/>
        <v/>
      </c>
      <c r="AD166" s="461"/>
    </row>
    <row r="167" spans="1:30" x14ac:dyDescent="0.2">
      <c r="B167" s="500"/>
      <c r="C167" s="501"/>
      <c r="D167" s="501"/>
      <c r="E167" s="501"/>
      <c r="F167" s="501"/>
      <c r="G167" s="501"/>
      <c r="H167" s="501"/>
      <c r="I167" s="501"/>
      <c r="J167" s="501"/>
      <c r="K167" s="502"/>
      <c r="L167" s="429" t="s">
        <v>120</v>
      </c>
      <c r="M167" s="257" t="str">
        <f>IF(LEN($C$5)&lt;=1,
    "",
    IF(
        OR($C$5="Overige (zorg-)instellingen",$C$5="Onderneming"),
        IF(Basisgegevens!$C$5="Ja",
            IFERROR(
                INDEX(Hulpsheets!$AO$3:$AR$18,
                    MATCH($C$9,Hulpsheets!$AN$3:$AN$18,0),
                    MATCH($C$6,Hulpsheets!$AO$3:$AR$3,0)
                ),
                ""
            ),
            IFERROR(
                INDEX(Hulpsheets!$AH$3:$AK$18,
                    MATCH($C$9,Hulpsheets!$AG$3:$AG$18,0),
                    MATCH($C$6,Hulpsheets!$AH$3:$AK$3,0)
                ),
                ""
            )
        ),
        IF($L167="Niet-economische activiteit",
            100%,
            IF(Basisgegevens!$C$5="Ja",
                IFERROR(
                    INDEX(Hulpsheets!$AO$3:$AR$18,
                        MATCH($C$9,Hulpsheets!$AN$3:$AN$18,0),
                        MATCH($C$6,Hulpsheets!$AO$3:$AR$3,0)
                    ),
                    ""
                ),
                IFERROR(
                    INDEX(Hulpsheets!$AH$3:$AK$18,
                        MATCH($C$9,Hulpsheets!$AG$3:$AG$18,0),
                        MATCH($C$6,Hulpsheets!$AH$3:$AK$3,0)
                    ),
                    ""
                )
            )
        )
    )
)</f>
        <v/>
      </c>
      <c r="N167" s="399"/>
      <c r="O167" s="395" t="str">
        <f t="shared" si="48"/>
        <v/>
      </c>
      <c r="P167" s="86" t="str">
        <f t="shared" si="49"/>
        <v/>
      </c>
      <c r="R167" s="404"/>
      <c r="S167" s="403" t="str">
        <f t="shared" si="54"/>
        <v/>
      </c>
      <c r="T167" s="130" t="str">
        <f t="shared" si="50"/>
        <v/>
      </c>
      <c r="U167" s="70"/>
      <c r="V167" s="404"/>
      <c r="W167" s="70"/>
      <c r="X167" s="404"/>
      <c r="Z167" s="403" t="str">
        <f t="shared" si="55"/>
        <v/>
      </c>
      <c r="AA167" s="130" t="str">
        <f t="shared" si="51"/>
        <v/>
      </c>
      <c r="AB167" s="403" t="str">
        <f t="shared" si="52"/>
        <v/>
      </c>
      <c r="AC167" s="130" t="str">
        <f t="shared" si="53"/>
        <v/>
      </c>
      <c r="AD167" s="461"/>
    </row>
    <row r="168" spans="1:30" x14ac:dyDescent="0.2">
      <c r="B168" s="500"/>
      <c r="C168" s="501"/>
      <c r="D168" s="501"/>
      <c r="E168" s="501"/>
      <c r="F168" s="501"/>
      <c r="G168" s="501"/>
      <c r="H168" s="501"/>
      <c r="I168" s="501"/>
      <c r="J168" s="501"/>
      <c r="K168" s="502"/>
      <c r="L168" s="429" t="s">
        <v>120</v>
      </c>
      <c r="M168" s="257" t="str">
        <f>IF(LEN($C$5)&lt;=1,
    "",
    IF(
        OR($C$5="Overige (zorg-)instellingen",$C$5="Onderneming"),
        IF(Basisgegevens!$C$5="Ja",
            IFERROR(
                INDEX(Hulpsheets!$AO$3:$AR$18,
                    MATCH($C$9,Hulpsheets!$AN$3:$AN$18,0),
                    MATCH($C$6,Hulpsheets!$AO$3:$AR$3,0)
                ),
                ""
            ),
            IFERROR(
                INDEX(Hulpsheets!$AH$3:$AK$18,
                    MATCH($C$9,Hulpsheets!$AG$3:$AG$18,0),
                    MATCH($C$6,Hulpsheets!$AH$3:$AK$3,0)
                ),
                ""
            )
        ),
        IF($L168="Niet-economische activiteit",
            100%,
            IF(Basisgegevens!$C$5="Ja",
                IFERROR(
                    INDEX(Hulpsheets!$AO$3:$AR$18,
                        MATCH($C$9,Hulpsheets!$AN$3:$AN$18,0),
                        MATCH($C$6,Hulpsheets!$AO$3:$AR$3,0)
                    ),
                    ""
                ),
                IFERROR(
                    INDEX(Hulpsheets!$AH$3:$AK$18,
                        MATCH($C$9,Hulpsheets!$AG$3:$AG$18,0),
                        MATCH($C$6,Hulpsheets!$AH$3:$AK$3,0)
                    ),
                    ""
                )
            )
        )
    )
)</f>
        <v/>
      </c>
      <c r="N168" s="399"/>
      <c r="O168" s="395" t="str">
        <f t="shared" si="48"/>
        <v/>
      </c>
      <c r="P168" s="86" t="str">
        <f t="shared" si="49"/>
        <v/>
      </c>
      <c r="R168" s="404"/>
      <c r="S168" s="403" t="str">
        <f t="shared" si="54"/>
        <v/>
      </c>
      <c r="T168" s="130" t="str">
        <f t="shared" si="50"/>
        <v/>
      </c>
      <c r="U168" s="70"/>
      <c r="V168" s="404"/>
      <c r="W168" s="70"/>
      <c r="X168" s="404"/>
      <c r="Z168" s="403" t="str">
        <f t="shared" si="55"/>
        <v/>
      </c>
      <c r="AA168" s="130" t="str">
        <f t="shared" si="51"/>
        <v/>
      </c>
      <c r="AB168" s="403" t="str">
        <f t="shared" si="52"/>
        <v/>
      </c>
      <c r="AC168" s="130" t="str">
        <f t="shared" si="53"/>
        <v/>
      </c>
      <c r="AD168" s="461"/>
    </row>
    <row r="169" spans="1:30" x14ac:dyDescent="0.2">
      <c r="B169" s="500"/>
      <c r="C169" s="501"/>
      <c r="D169" s="501"/>
      <c r="E169" s="501"/>
      <c r="F169" s="501"/>
      <c r="G169" s="501"/>
      <c r="H169" s="501"/>
      <c r="I169" s="501"/>
      <c r="J169" s="501"/>
      <c r="K169" s="502"/>
      <c r="L169" s="429" t="s">
        <v>120</v>
      </c>
      <c r="M169" s="257" t="str">
        <f>IF(LEN($C$5)&lt;=1,
    "",
    IF(
        OR($C$5="Overige (zorg-)instellingen",$C$5="Onderneming"),
        IF(Basisgegevens!$C$5="Ja",
            IFERROR(
                INDEX(Hulpsheets!$AO$3:$AR$18,
                    MATCH($C$9,Hulpsheets!$AN$3:$AN$18,0),
                    MATCH($C$6,Hulpsheets!$AO$3:$AR$3,0)
                ),
                ""
            ),
            IFERROR(
                INDEX(Hulpsheets!$AH$3:$AK$18,
                    MATCH($C$9,Hulpsheets!$AG$3:$AG$18,0),
                    MATCH($C$6,Hulpsheets!$AH$3:$AK$3,0)
                ),
                ""
            )
        ),
        IF($L169="Niet-economische activiteit",
            100%,
            IF(Basisgegevens!$C$5="Ja",
                IFERROR(
                    INDEX(Hulpsheets!$AO$3:$AR$18,
                        MATCH($C$9,Hulpsheets!$AN$3:$AN$18,0),
                        MATCH($C$6,Hulpsheets!$AO$3:$AR$3,0)
                    ),
                    ""
                ),
                IFERROR(
                    INDEX(Hulpsheets!$AH$3:$AK$18,
                        MATCH($C$9,Hulpsheets!$AG$3:$AG$18,0),
                        MATCH($C$6,Hulpsheets!$AH$3:$AK$3,0)
                    ),
                    ""
                )
            )
        )
    )
)</f>
        <v/>
      </c>
      <c r="N169" s="399"/>
      <c r="O169" s="395" t="str">
        <f t="shared" si="48"/>
        <v/>
      </c>
      <c r="P169" s="86" t="str">
        <f t="shared" si="49"/>
        <v/>
      </c>
      <c r="R169" s="404"/>
      <c r="S169" s="403" t="str">
        <f t="shared" si="54"/>
        <v/>
      </c>
      <c r="T169" s="130" t="str">
        <f t="shared" si="50"/>
        <v/>
      </c>
      <c r="U169" s="70"/>
      <c r="V169" s="404"/>
      <c r="W169" s="70"/>
      <c r="X169" s="404"/>
      <c r="Z169" s="403" t="str">
        <f t="shared" si="55"/>
        <v/>
      </c>
      <c r="AA169" s="130" t="str">
        <f t="shared" si="51"/>
        <v/>
      </c>
      <c r="AB169" s="403" t="str">
        <f t="shared" si="52"/>
        <v/>
      </c>
      <c r="AC169" s="130" t="str">
        <f t="shared" si="53"/>
        <v/>
      </c>
      <c r="AD169" s="461"/>
    </row>
    <row r="170" spans="1:30" x14ac:dyDescent="0.2">
      <c r="B170" s="500"/>
      <c r="C170" s="501"/>
      <c r="D170" s="501"/>
      <c r="E170" s="501"/>
      <c r="F170" s="501"/>
      <c r="G170" s="501"/>
      <c r="H170" s="501"/>
      <c r="I170" s="501"/>
      <c r="J170" s="501"/>
      <c r="K170" s="502"/>
      <c r="L170" s="429" t="s">
        <v>120</v>
      </c>
      <c r="M170" s="257" t="str">
        <f>IF(LEN($C$5)&lt;=1,
    "",
    IF(
        OR($C$5="Overige (zorg-)instellingen",$C$5="Onderneming"),
        IF(Basisgegevens!$C$5="Ja",
            IFERROR(
                INDEX(Hulpsheets!$AO$3:$AR$18,
                    MATCH($C$9,Hulpsheets!$AN$3:$AN$18,0),
                    MATCH($C$6,Hulpsheets!$AO$3:$AR$3,0)
                ),
                ""
            ),
            IFERROR(
                INDEX(Hulpsheets!$AH$3:$AK$18,
                    MATCH($C$9,Hulpsheets!$AG$3:$AG$18,0),
                    MATCH($C$6,Hulpsheets!$AH$3:$AK$3,0)
                ),
                ""
            )
        ),
        IF($L170="Niet-economische activiteit",
            100%,
            IF(Basisgegevens!$C$5="Ja",
                IFERROR(
                    INDEX(Hulpsheets!$AO$3:$AR$18,
                        MATCH($C$9,Hulpsheets!$AN$3:$AN$18,0),
                        MATCH($C$6,Hulpsheets!$AO$3:$AR$3,0)
                    ),
                    ""
                ),
                IFERROR(
                    INDEX(Hulpsheets!$AH$3:$AK$18,
                        MATCH($C$9,Hulpsheets!$AG$3:$AG$18,0),
                        MATCH($C$6,Hulpsheets!$AH$3:$AK$3,0)
                    ),
                    ""
                )
            )
        )
    )
)</f>
        <v/>
      </c>
      <c r="N170" s="399"/>
      <c r="O170" s="395" t="str">
        <f t="shared" si="48"/>
        <v/>
      </c>
      <c r="P170" s="86" t="str">
        <f t="shared" si="49"/>
        <v/>
      </c>
      <c r="R170" s="404"/>
      <c r="S170" s="403" t="str">
        <f t="shared" si="54"/>
        <v/>
      </c>
      <c r="T170" s="130" t="str">
        <f t="shared" si="50"/>
        <v/>
      </c>
      <c r="U170" s="70"/>
      <c r="V170" s="404"/>
      <c r="W170" s="70"/>
      <c r="X170" s="404"/>
      <c r="Z170" s="403" t="str">
        <f t="shared" si="55"/>
        <v/>
      </c>
      <c r="AA170" s="130" t="str">
        <f t="shared" si="51"/>
        <v/>
      </c>
      <c r="AB170" s="403" t="str">
        <f t="shared" si="52"/>
        <v/>
      </c>
      <c r="AC170" s="130" t="str">
        <f t="shared" si="53"/>
        <v/>
      </c>
      <c r="AD170" s="461"/>
    </row>
    <row r="171" spans="1:30" x14ac:dyDescent="0.2">
      <c r="B171" s="500"/>
      <c r="C171" s="501"/>
      <c r="D171" s="501"/>
      <c r="E171" s="501"/>
      <c r="F171" s="501"/>
      <c r="G171" s="501"/>
      <c r="H171" s="501"/>
      <c r="I171" s="501"/>
      <c r="J171" s="501"/>
      <c r="K171" s="502"/>
      <c r="L171" s="429" t="s">
        <v>120</v>
      </c>
      <c r="M171" s="257" t="str">
        <f>IF(LEN($C$5)&lt;=1,
    "",
    IF(
        OR($C$5="Overige (zorg-)instellingen",$C$5="Onderneming"),
        IF(Basisgegevens!$C$5="Ja",
            IFERROR(
                INDEX(Hulpsheets!$AO$3:$AR$18,
                    MATCH($C$9,Hulpsheets!$AN$3:$AN$18,0),
                    MATCH($C$6,Hulpsheets!$AO$3:$AR$3,0)
                ),
                ""
            ),
            IFERROR(
                INDEX(Hulpsheets!$AH$3:$AK$18,
                    MATCH($C$9,Hulpsheets!$AG$3:$AG$18,0),
                    MATCH($C$6,Hulpsheets!$AH$3:$AK$3,0)
                ),
                ""
            )
        ),
        IF($L171="Niet-economische activiteit",
            100%,
            IF(Basisgegevens!$C$5="Ja",
                IFERROR(
                    INDEX(Hulpsheets!$AO$3:$AR$18,
                        MATCH($C$9,Hulpsheets!$AN$3:$AN$18,0),
                        MATCH($C$6,Hulpsheets!$AO$3:$AR$3,0)
                    ),
                    ""
                ),
                IFERROR(
                    INDEX(Hulpsheets!$AH$3:$AK$18,
                        MATCH($C$9,Hulpsheets!$AG$3:$AG$18,0),
                        MATCH($C$6,Hulpsheets!$AH$3:$AK$3,0)
                    ),
                    ""
                )
            )
        )
    )
)</f>
        <v/>
      </c>
      <c r="N171" s="399"/>
      <c r="O171" s="395" t="str">
        <f t="shared" si="48"/>
        <v/>
      </c>
      <c r="P171" s="86" t="str">
        <f t="shared" si="49"/>
        <v/>
      </c>
      <c r="R171" s="404"/>
      <c r="S171" s="403" t="str">
        <f t="shared" si="54"/>
        <v/>
      </c>
      <c r="T171" s="130" t="str">
        <f t="shared" si="50"/>
        <v/>
      </c>
      <c r="U171" s="70"/>
      <c r="V171" s="404"/>
      <c r="W171" s="70"/>
      <c r="X171" s="404"/>
      <c r="Z171" s="403" t="str">
        <f t="shared" si="55"/>
        <v/>
      </c>
      <c r="AA171" s="130" t="str">
        <f t="shared" si="51"/>
        <v/>
      </c>
      <c r="AB171" s="403" t="str">
        <f t="shared" si="52"/>
        <v/>
      </c>
      <c r="AC171" s="130" t="str">
        <f t="shared" si="53"/>
        <v/>
      </c>
      <c r="AD171" s="461"/>
    </row>
    <row r="172" spans="1:30" x14ac:dyDescent="0.2">
      <c r="B172" s="500"/>
      <c r="C172" s="501"/>
      <c r="D172" s="501"/>
      <c r="E172" s="501"/>
      <c r="F172" s="501"/>
      <c r="G172" s="501"/>
      <c r="H172" s="501"/>
      <c r="I172" s="501"/>
      <c r="J172" s="501"/>
      <c r="K172" s="502"/>
      <c r="L172" s="429" t="s">
        <v>120</v>
      </c>
      <c r="M172" s="257" t="str">
        <f>IF(LEN($C$5)&lt;=1,
    "",
    IF(
        OR($C$5="Overige (zorg-)instellingen",$C$5="Onderneming"),
        IF(Basisgegevens!$C$5="Ja",
            IFERROR(
                INDEX(Hulpsheets!$AO$3:$AR$18,
                    MATCH($C$9,Hulpsheets!$AN$3:$AN$18,0),
                    MATCH($C$6,Hulpsheets!$AO$3:$AR$3,0)
                ),
                ""
            ),
            IFERROR(
                INDEX(Hulpsheets!$AH$3:$AK$18,
                    MATCH($C$9,Hulpsheets!$AG$3:$AG$18,0),
                    MATCH($C$6,Hulpsheets!$AH$3:$AK$3,0)
                ),
                ""
            )
        ),
        IF($L172="Niet-economische activiteit",
            100%,
            IF(Basisgegevens!$C$5="Ja",
                IFERROR(
                    INDEX(Hulpsheets!$AO$3:$AR$18,
                        MATCH($C$9,Hulpsheets!$AN$3:$AN$18,0),
                        MATCH($C$6,Hulpsheets!$AO$3:$AR$3,0)
                    ),
                    ""
                ),
                IFERROR(
                    INDEX(Hulpsheets!$AH$3:$AK$18,
                        MATCH($C$9,Hulpsheets!$AG$3:$AG$18,0),
                        MATCH($C$6,Hulpsheets!$AH$3:$AK$3,0)
                    ),
                    ""
                )
            )
        )
    )
)</f>
        <v/>
      </c>
      <c r="N172" s="399"/>
      <c r="O172" s="395" t="str">
        <f t="shared" si="48"/>
        <v/>
      </c>
      <c r="P172" s="86" t="str">
        <f t="shared" si="49"/>
        <v/>
      </c>
      <c r="R172" s="404"/>
      <c r="S172" s="403" t="str">
        <f t="shared" si="54"/>
        <v/>
      </c>
      <c r="T172" s="130" t="str">
        <f t="shared" si="50"/>
        <v/>
      </c>
      <c r="U172" s="70"/>
      <c r="V172" s="404"/>
      <c r="W172" s="70"/>
      <c r="X172" s="404"/>
      <c r="Z172" s="403" t="str">
        <f t="shared" si="55"/>
        <v/>
      </c>
      <c r="AA172" s="130" t="str">
        <f t="shared" si="51"/>
        <v/>
      </c>
      <c r="AB172" s="403" t="str">
        <f t="shared" si="52"/>
        <v/>
      </c>
      <c r="AC172" s="130" t="str">
        <f t="shared" si="53"/>
        <v/>
      </c>
      <c r="AD172" s="461"/>
    </row>
    <row r="173" spans="1:30" x14ac:dyDescent="0.2">
      <c r="B173" s="500"/>
      <c r="C173" s="501"/>
      <c r="D173" s="501"/>
      <c r="E173" s="501"/>
      <c r="F173" s="501"/>
      <c r="G173" s="501"/>
      <c r="H173" s="501"/>
      <c r="I173" s="501"/>
      <c r="J173" s="501"/>
      <c r="K173" s="502"/>
      <c r="L173" s="429" t="s">
        <v>120</v>
      </c>
      <c r="M173" s="257" t="str">
        <f>IF(LEN($C$5)&lt;=1,
    "",
    IF(
        OR($C$5="Overige (zorg-)instellingen",$C$5="Onderneming"),
        IF(Basisgegevens!$C$5="Ja",
            IFERROR(
                INDEX(Hulpsheets!$AO$3:$AR$18,
                    MATCH($C$9,Hulpsheets!$AN$3:$AN$18,0),
                    MATCH($C$6,Hulpsheets!$AO$3:$AR$3,0)
                ),
                ""
            ),
            IFERROR(
                INDEX(Hulpsheets!$AH$3:$AK$18,
                    MATCH($C$9,Hulpsheets!$AG$3:$AG$18,0),
                    MATCH($C$6,Hulpsheets!$AH$3:$AK$3,0)
                ),
                ""
            )
        ),
        IF($L173="Niet-economische activiteit",
            100%,
            IF(Basisgegevens!$C$5="Ja",
                IFERROR(
                    INDEX(Hulpsheets!$AO$3:$AR$18,
                        MATCH($C$9,Hulpsheets!$AN$3:$AN$18,0),
                        MATCH($C$6,Hulpsheets!$AO$3:$AR$3,0)
                    ),
                    ""
                ),
                IFERROR(
                    INDEX(Hulpsheets!$AH$3:$AK$18,
                        MATCH($C$9,Hulpsheets!$AG$3:$AG$18,0),
                        MATCH($C$6,Hulpsheets!$AH$3:$AK$3,0)
                    ),
                    ""
                )
            )
        )
    )
)</f>
        <v/>
      </c>
      <c r="N173" s="399"/>
      <c r="O173" s="395" t="str">
        <f t="shared" si="48"/>
        <v/>
      </c>
      <c r="P173" s="86" t="str">
        <f t="shared" si="49"/>
        <v/>
      </c>
      <c r="R173" s="404"/>
      <c r="S173" s="403" t="str">
        <f t="shared" si="54"/>
        <v/>
      </c>
      <c r="T173" s="130" t="str">
        <f t="shared" si="50"/>
        <v/>
      </c>
      <c r="U173" s="70"/>
      <c r="V173" s="404"/>
      <c r="W173" s="70"/>
      <c r="X173" s="404"/>
      <c r="Z173" s="403" t="str">
        <f t="shared" si="55"/>
        <v/>
      </c>
      <c r="AA173" s="130" t="str">
        <f t="shared" si="51"/>
        <v/>
      </c>
      <c r="AB173" s="403" t="str">
        <f t="shared" si="52"/>
        <v/>
      </c>
      <c r="AC173" s="130" t="str">
        <f t="shared" si="53"/>
        <v/>
      </c>
      <c r="AD173" s="461"/>
    </row>
    <row r="174" spans="1:30" x14ac:dyDescent="0.2">
      <c r="B174" s="500"/>
      <c r="C174" s="501"/>
      <c r="D174" s="501"/>
      <c r="E174" s="501"/>
      <c r="F174" s="501"/>
      <c r="G174" s="501"/>
      <c r="H174" s="501"/>
      <c r="I174" s="501"/>
      <c r="J174" s="501"/>
      <c r="K174" s="502"/>
      <c r="L174" s="429" t="s">
        <v>120</v>
      </c>
      <c r="M174" s="257" t="str">
        <f>IF(LEN($C$5)&lt;=1,
    "",
    IF(
        OR($C$5="Overige (zorg-)instellingen",$C$5="Onderneming"),
        IF(Basisgegevens!$C$5="Ja",
            IFERROR(
                INDEX(Hulpsheets!$AO$3:$AR$18,
                    MATCH($C$9,Hulpsheets!$AN$3:$AN$18,0),
                    MATCH($C$6,Hulpsheets!$AO$3:$AR$3,0)
                ),
                ""
            ),
            IFERROR(
                INDEX(Hulpsheets!$AH$3:$AK$18,
                    MATCH($C$9,Hulpsheets!$AG$3:$AG$18,0),
                    MATCH($C$6,Hulpsheets!$AH$3:$AK$3,0)
                ),
                ""
            )
        ),
        IF($L174="Niet-economische activiteit",
            100%,
            IF(Basisgegevens!$C$5="Ja",
                IFERROR(
                    INDEX(Hulpsheets!$AO$3:$AR$18,
                        MATCH($C$9,Hulpsheets!$AN$3:$AN$18,0),
                        MATCH($C$6,Hulpsheets!$AO$3:$AR$3,0)
                    ),
                    ""
                ),
                IFERROR(
                    INDEX(Hulpsheets!$AH$3:$AK$18,
                        MATCH($C$9,Hulpsheets!$AG$3:$AG$18,0),
                        MATCH($C$6,Hulpsheets!$AH$3:$AK$3,0)
                    ),
                    ""
                )
            )
        )
    )
)</f>
        <v/>
      </c>
      <c r="N174" s="399"/>
      <c r="O174" s="395" t="str">
        <f t="shared" si="48"/>
        <v/>
      </c>
      <c r="P174" s="86" t="str">
        <f t="shared" si="49"/>
        <v/>
      </c>
      <c r="R174" s="404"/>
      <c r="S174" s="403" t="str">
        <f t="shared" si="54"/>
        <v/>
      </c>
      <c r="T174" s="130" t="str">
        <f t="shared" si="50"/>
        <v/>
      </c>
      <c r="U174" s="70"/>
      <c r="V174" s="404"/>
      <c r="W174" s="70"/>
      <c r="X174" s="404"/>
      <c r="Z174" s="403" t="str">
        <f t="shared" si="55"/>
        <v/>
      </c>
      <c r="AA174" s="130" t="str">
        <f t="shared" si="51"/>
        <v/>
      </c>
      <c r="AB174" s="403" t="str">
        <f t="shared" si="52"/>
        <v/>
      </c>
      <c r="AC174" s="130" t="str">
        <f t="shared" si="53"/>
        <v/>
      </c>
      <c r="AD174" s="461"/>
    </row>
    <row r="175" spans="1:30" x14ac:dyDescent="0.2">
      <c r="B175" s="500"/>
      <c r="C175" s="501"/>
      <c r="D175" s="501"/>
      <c r="E175" s="501"/>
      <c r="F175" s="501"/>
      <c r="G175" s="501"/>
      <c r="H175" s="501"/>
      <c r="I175" s="501"/>
      <c r="J175" s="501"/>
      <c r="K175" s="502"/>
      <c r="L175" s="429" t="s">
        <v>120</v>
      </c>
      <c r="M175" s="257" t="str">
        <f>IF(LEN($C$5)&lt;=1,
    "",
    IF(
        OR($C$5="Overige (zorg-)instellingen",$C$5="Onderneming"),
        IF(Basisgegevens!$C$5="Ja",
            IFERROR(
                INDEX(Hulpsheets!$AO$3:$AR$18,
                    MATCH($C$9,Hulpsheets!$AN$3:$AN$18,0),
                    MATCH($C$6,Hulpsheets!$AO$3:$AR$3,0)
                ),
                ""
            ),
            IFERROR(
                INDEX(Hulpsheets!$AH$3:$AK$18,
                    MATCH($C$9,Hulpsheets!$AG$3:$AG$18,0),
                    MATCH($C$6,Hulpsheets!$AH$3:$AK$3,0)
                ),
                ""
            )
        ),
        IF($L175="Niet-economische activiteit",
            100%,
            IF(Basisgegevens!$C$5="Ja",
                IFERROR(
                    INDEX(Hulpsheets!$AO$3:$AR$18,
                        MATCH($C$9,Hulpsheets!$AN$3:$AN$18,0),
                        MATCH($C$6,Hulpsheets!$AO$3:$AR$3,0)
                    ),
                    ""
                ),
                IFERROR(
                    INDEX(Hulpsheets!$AH$3:$AK$18,
                        MATCH($C$9,Hulpsheets!$AG$3:$AG$18,0),
                        MATCH($C$6,Hulpsheets!$AH$3:$AK$3,0)
                    ),
                    ""
                )
            )
        )
    )
)</f>
        <v/>
      </c>
      <c r="N175" s="399"/>
      <c r="O175" s="395" t="str">
        <f t="shared" si="48"/>
        <v/>
      </c>
      <c r="P175" s="86" t="str">
        <f t="shared" si="49"/>
        <v/>
      </c>
      <c r="R175" s="404"/>
      <c r="S175" s="403" t="str">
        <f t="shared" si="54"/>
        <v/>
      </c>
      <c r="T175" s="130" t="str">
        <f t="shared" si="50"/>
        <v/>
      </c>
      <c r="U175" s="70"/>
      <c r="V175" s="404"/>
      <c r="W175" s="70"/>
      <c r="X175" s="404"/>
      <c r="Z175" s="403" t="str">
        <f t="shared" si="55"/>
        <v/>
      </c>
      <c r="AA175" s="130" t="str">
        <f t="shared" si="51"/>
        <v/>
      </c>
      <c r="AB175" s="403" t="str">
        <f t="shared" si="52"/>
        <v/>
      </c>
      <c r="AC175" s="130" t="str">
        <f t="shared" si="53"/>
        <v/>
      </c>
      <c r="AD175" s="461"/>
    </row>
    <row r="176" spans="1:30" x14ac:dyDescent="0.2">
      <c r="B176" s="500"/>
      <c r="C176" s="501"/>
      <c r="D176" s="501"/>
      <c r="E176" s="501"/>
      <c r="F176" s="501"/>
      <c r="G176" s="501"/>
      <c r="H176" s="501"/>
      <c r="I176" s="501"/>
      <c r="J176" s="501"/>
      <c r="K176" s="502"/>
      <c r="L176" s="429" t="s">
        <v>120</v>
      </c>
      <c r="M176" s="257" t="str">
        <f>IF(LEN($C$5)&lt;=1,
    "",
    IF(
        OR($C$5="Overige (zorg-)instellingen",$C$5="Onderneming"),
        IF(Basisgegevens!$C$5="Ja",
            IFERROR(
                INDEX(Hulpsheets!$AO$3:$AR$18,
                    MATCH($C$9,Hulpsheets!$AN$3:$AN$18,0),
                    MATCH($C$6,Hulpsheets!$AO$3:$AR$3,0)
                ),
                ""
            ),
            IFERROR(
                INDEX(Hulpsheets!$AH$3:$AK$18,
                    MATCH($C$9,Hulpsheets!$AG$3:$AG$18,0),
                    MATCH($C$6,Hulpsheets!$AH$3:$AK$3,0)
                ),
                ""
            )
        ),
        IF($L176="Niet-economische activiteit",
            100%,
            IF(Basisgegevens!$C$5="Ja",
                IFERROR(
                    INDEX(Hulpsheets!$AO$3:$AR$18,
                        MATCH($C$9,Hulpsheets!$AN$3:$AN$18,0),
                        MATCH($C$6,Hulpsheets!$AO$3:$AR$3,0)
                    ),
                    ""
                ),
                IFERROR(
                    INDEX(Hulpsheets!$AH$3:$AK$18,
                        MATCH($C$9,Hulpsheets!$AG$3:$AG$18,0),
                        MATCH($C$6,Hulpsheets!$AH$3:$AK$3,0)
                    ),
                    ""
                )
            )
        )
    )
)</f>
        <v/>
      </c>
      <c r="N176" s="399"/>
      <c r="O176" s="395" t="str">
        <f t="shared" si="48"/>
        <v/>
      </c>
      <c r="P176" s="86" t="str">
        <f t="shared" si="49"/>
        <v/>
      </c>
      <c r="R176" s="404"/>
      <c r="S176" s="403" t="str">
        <f t="shared" si="54"/>
        <v/>
      </c>
      <c r="T176" s="130" t="str">
        <f t="shared" si="50"/>
        <v/>
      </c>
      <c r="U176" s="70"/>
      <c r="V176" s="404"/>
      <c r="W176" s="70"/>
      <c r="X176" s="404"/>
      <c r="Z176" s="403" t="str">
        <f t="shared" si="55"/>
        <v/>
      </c>
      <c r="AA176" s="130" t="str">
        <f t="shared" si="51"/>
        <v/>
      </c>
      <c r="AB176" s="403" t="str">
        <f t="shared" si="52"/>
        <v/>
      </c>
      <c r="AC176" s="130" t="str">
        <f t="shared" si="53"/>
        <v/>
      </c>
      <c r="AD176" s="461"/>
    </row>
    <row r="177" spans="1:30" ht="13.5" thickBot="1" x14ac:dyDescent="0.25">
      <c r="B177" s="500"/>
      <c r="C177" s="501"/>
      <c r="D177" s="501"/>
      <c r="E177" s="501"/>
      <c r="F177" s="501"/>
      <c r="G177" s="501"/>
      <c r="H177" s="501"/>
      <c r="I177" s="501"/>
      <c r="J177" s="501"/>
      <c r="K177" s="502"/>
      <c r="L177" s="429" t="s">
        <v>120</v>
      </c>
      <c r="M177" s="257" t="str">
        <f>IF(LEN($C$5)&lt;=1,
    "",
    IF(
        OR($C$5="Overige (zorg-)instellingen",$C$5="Onderneming"),
        IF(Basisgegevens!$C$5="Ja",
            IFERROR(
                INDEX(Hulpsheets!$AO$3:$AR$18,
                    MATCH($C$9,Hulpsheets!$AN$3:$AN$18,0),
                    MATCH($C$6,Hulpsheets!$AO$3:$AR$3,0)
                ),
                ""
            ),
            IFERROR(
                INDEX(Hulpsheets!$AH$3:$AK$18,
                    MATCH($C$9,Hulpsheets!$AG$3:$AG$18,0),
                    MATCH($C$6,Hulpsheets!$AH$3:$AK$3,0)
                ),
                ""
            )
        ),
        IF($L177="Niet-economische activiteit",
            100%,
            IF(Basisgegevens!$C$5="Ja",
                IFERROR(
                    INDEX(Hulpsheets!$AO$3:$AR$18,
                        MATCH($C$9,Hulpsheets!$AN$3:$AN$18,0),
                        MATCH($C$6,Hulpsheets!$AO$3:$AR$3,0)
                    ),
                    ""
                ),
                IFERROR(
                    INDEX(Hulpsheets!$AH$3:$AK$18,
                        MATCH($C$9,Hulpsheets!$AG$3:$AG$18,0),
                        MATCH($C$6,Hulpsheets!$AH$3:$AK$3,0)
                    ),
                    ""
                )
            )
        )
    )
)</f>
        <v/>
      </c>
      <c r="N177" s="399"/>
      <c r="O177" s="395" t="str">
        <f t="shared" si="48"/>
        <v/>
      </c>
      <c r="P177" s="86" t="str">
        <f t="shared" si="49"/>
        <v/>
      </c>
      <c r="R177" s="404"/>
      <c r="S177" s="403" t="str">
        <f t="shared" si="54"/>
        <v/>
      </c>
      <c r="T177" s="130" t="str">
        <f t="shared" si="50"/>
        <v/>
      </c>
      <c r="U177" s="70"/>
      <c r="V177" s="404"/>
      <c r="W177" s="70"/>
      <c r="X177" s="404"/>
      <c r="Z177" s="403" t="str">
        <f t="shared" si="55"/>
        <v/>
      </c>
      <c r="AA177" s="130" t="str">
        <f t="shared" si="51"/>
        <v/>
      </c>
      <c r="AB177" s="403" t="str">
        <f t="shared" si="52"/>
        <v/>
      </c>
      <c r="AC177" s="130" t="str">
        <f t="shared" si="53"/>
        <v/>
      </c>
      <c r="AD177" s="461"/>
    </row>
    <row r="178" spans="1:30" ht="13.5" hidden="1" outlineLevel="1" thickBot="1" x14ac:dyDescent="0.25">
      <c r="B178" s="500"/>
      <c r="C178" s="501"/>
      <c r="D178" s="501"/>
      <c r="E178" s="501"/>
      <c r="F178" s="501"/>
      <c r="G178" s="501"/>
      <c r="H178" s="501"/>
      <c r="I178" s="501"/>
      <c r="J178" s="501"/>
      <c r="K178" s="502"/>
      <c r="L178" s="429" t="s">
        <v>120</v>
      </c>
      <c r="M178" s="257" t="str">
        <f>IF(LEN($C$5)&lt;=1,
    "",
    IF(
        OR($C$5="Overige (zorg-)instellingen",$C$5="Onderneming"),
        IF(Basisgegevens!$C$5="Ja",
            IFERROR(
                INDEX(Hulpsheets!$AO$3:$AR$18,
                    MATCH($C$9,Hulpsheets!$AN$3:$AN$18,0),
                    MATCH($C$6,Hulpsheets!$AO$3:$AR$3,0)
                ),
                ""
            ),
            IFERROR(
                INDEX(Hulpsheets!$AH$3:$AK$18,
                    MATCH($C$9,Hulpsheets!$AG$3:$AG$18,0),
                    MATCH($C$6,Hulpsheets!$AH$3:$AK$3,0)
                ),
                ""
            )
        ),
        IF($L178="Niet-economische activiteit",
            100%,
            IF(Basisgegevens!$C$5="Ja",
                IFERROR(
                    INDEX(Hulpsheets!$AO$3:$AR$18,
                        MATCH($C$9,Hulpsheets!$AN$3:$AN$18,0),
                        MATCH($C$6,Hulpsheets!$AO$3:$AR$3,0)
                    ),
                    ""
                ),
                IFERROR(
                    INDEX(Hulpsheets!$AH$3:$AK$18,
                        MATCH($C$9,Hulpsheets!$AG$3:$AG$18,0),
                        MATCH($C$6,Hulpsheets!$AH$3:$AK$3,0)
                    ),
                    ""
                )
            )
        )
    )
)</f>
        <v/>
      </c>
      <c r="N178" s="399"/>
      <c r="O178" s="77" t="str">
        <f t="shared" si="48"/>
        <v/>
      </c>
      <c r="P178" s="86" t="str">
        <f t="shared" si="49"/>
        <v/>
      </c>
      <c r="R178" s="404"/>
      <c r="S178" s="403" t="str">
        <f t="shared" si="54"/>
        <v/>
      </c>
      <c r="T178" s="130" t="str">
        <f t="shared" si="50"/>
        <v/>
      </c>
      <c r="U178" s="70"/>
      <c r="V178" s="404"/>
      <c r="W178" s="70"/>
      <c r="X178" s="404"/>
      <c r="Z178" s="403" t="str">
        <f t="shared" si="55"/>
        <v/>
      </c>
      <c r="AA178" s="130" t="str">
        <f t="shared" si="51"/>
        <v/>
      </c>
      <c r="AB178" s="403" t="str">
        <f t="shared" si="52"/>
        <v/>
      </c>
      <c r="AC178" s="130" t="str">
        <f t="shared" si="53"/>
        <v/>
      </c>
      <c r="AD178" s="461"/>
    </row>
    <row r="179" spans="1:30" ht="13.5" hidden="1" outlineLevel="1" thickBot="1" x14ac:dyDescent="0.25">
      <c r="B179" s="500"/>
      <c r="C179" s="501"/>
      <c r="D179" s="501"/>
      <c r="E179" s="501"/>
      <c r="F179" s="501"/>
      <c r="G179" s="501"/>
      <c r="H179" s="501"/>
      <c r="I179" s="501"/>
      <c r="J179" s="501"/>
      <c r="K179" s="502"/>
      <c r="L179" s="429" t="s">
        <v>120</v>
      </c>
      <c r="M179" s="257" t="str">
        <f>IF(LEN($C$5)&lt;=1,
    "",
    IF(
        OR($C$5="Overige (zorg-)instellingen",$C$5="Onderneming"),
        IF(Basisgegevens!$C$5="Ja",
            IFERROR(
                INDEX(Hulpsheets!$AO$3:$AR$18,
                    MATCH($C$9,Hulpsheets!$AN$3:$AN$18,0),
                    MATCH($C$6,Hulpsheets!$AO$3:$AR$3,0)
                ),
                ""
            ),
            IFERROR(
                INDEX(Hulpsheets!$AH$3:$AK$18,
                    MATCH($C$9,Hulpsheets!$AG$3:$AG$18,0),
                    MATCH($C$6,Hulpsheets!$AH$3:$AK$3,0)
                ),
                ""
            )
        ),
        IF($L179="Niet-economische activiteit",
            100%,
            IF(Basisgegevens!$C$5="Ja",
                IFERROR(
                    INDEX(Hulpsheets!$AO$3:$AR$18,
                        MATCH($C$9,Hulpsheets!$AN$3:$AN$18,0),
                        MATCH($C$6,Hulpsheets!$AO$3:$AR$3,0)
                    ),
                    ""
                ),
                IFERROR(
                    INDEX(Hulpsheets!$AH$3:$AK$18,
                        MATCH($C$9,Hulpsheets!$AG$3:$AG$18,0),
                        MATCH($C$6,Hulpsheets!$AH$3:$AK$3,0)
                    ),
                    ""
                )
            )
        )
    )
)</f>
        <v/>
      </c>
      <c r="N179" s="399"/>
      <c r="O179" s="77" t="str">
        <f t="shared" si="48"/>
        <v/>
      </c>
      <c r="P179" s="86" t="str">
        <f t="shared" si="49"/>
        <v/>
      </c>
      <c r="R179" s="404"/>
      <c r="S179" s="403" t="str">
        <f t="shared" si="54"/>
        <v/>
      </c>
      <c r="T179" s="130" t="str">
        <f t="shared" si="50"/>
        <v/>
      </c>
      <c r="U179" s="70"/>
      <c r="V179" s="404"/>
      <c r="W179" s="70"/>
      <c r="X179" s="404"/>
      <c r="Z179" s="403" t="str">
        <f t="shared" si="55"/>
        <v/>
      </c>
      <c r="AA179" s="130" t="str">
        <f t="shared" si="51"/>
        <v/>
      </c>
      <c r="AB179" s="403" t="str">
        <f t="shared" si="52"/>
        <v/>
      </c>
      <c r="AC179" s="130" t="str">
        <f t="shared" si="53"/>
        <v/>
      </c>
      <c r="AD179" s="461"/>
    </row>
    <row r="180" spans="1:30" ht="13.5" hidden="1" outlineLevel="1" thickBot="1" x14ac:dyDescent="0.25">
      <c r="B180" s="500"/>
      <c r="C180" s="501"/>
      <c r="D180" s="501"/>
      <c r="E180" s="501"/>
      <c r="F180" s="501"/>
      <c r="G180" s="501"/>
      <c r="H180" s="501"/>
      <c r="I180" s="501"/>
      <c r="J180" s="501"/>
      <c r="K180" s="502"/>
      <c r="L180" s="429" t="s">
        <v>120</v>
      </c>
      <c r="M180" s="257" t="str">
        <f>IF(LEN($C$5)&lt;=1,
    "",
    IF(
        OR($C$5="Overige (zorg-)instellingen",$C$5="Onderneming"),
        IF(Basisgegevens!$C$5="Ja",
            IFERROR(
                INDEX(Hulpsheets!$AO$3:$AR$18,
                    MATCH($C$9,Hulpsheets!$AN$3:$AN$18,0),
                    MATCH($C$6,Hulpsheets!$AO$3:$AR$3,0)
                ),
                ""
            ),
            IFERROR(
                INDEX(Hulpsheets!$AH$3:$AK$18,
                    MATCH($C$9,Hulpsheets!$AG$3:$AG$18,0),
                    MATCH($C$6,Hulpsheets!$AH$3:$AK$3,0)
                ),
                ""
            )
        ),
        IF($L180="Niet-economische activiteit",
            100%,
            IF(Basisgegevens!$C$5="Ja",
                IFERROR(
                    INDEX(Hulpsheets!$AO$3:$AR$18,
                        MATCH($C$9,Hulpsheets!$AN$3:$AN$18,0),
                        MATCH($C$6,Hulpsheets!$AO$3:$AR$3,0)
                    ),
                    ""
                ),
                IFERROR(
                    INDEX(Hulpsheets!$AH$3:$AK$18,
                        MATCH($C$9,Hulpsheets!$AG$3:$AG$18,0),
                        MATCH($C$6,Hulpsheets!$AH$3:$AK$3,0)
                    ),
                    ""
                )
            )
        )
    )
)</f>
        <v/>
      </c>
      <c r="N180" s="399"/>
      <c r="O180" s="77" t="str">
        <f t="shared" si="48"/>
        <v/>
      </c>
      <c r="P180" s="86" t="str">
        <f t="shared" si="49"/>
        <v/>
      </c>
      <c r="R180" s="404"/>
      <c r="S180" s="403" t="str">
        <f t="shared" si="54"/>
        <v/>
      </c>
      <c r="T180" s="130" t="str">
        <f t="shared" si="50"/>
        <v/>
      </c>
      <c r="U180" s="70"/>
      <c r="V180" s="404"/>
      <c r="W180" s="70"/>
      <c r="X180" s="404"/>
      <c r="Z180" s="403" t="str">
        <f t="shared" si="55"/>
        <v/>
      </c>
      <c r="AA180" s="130" t="str">
        <f t="shared" si="51"/>
        <v/>
      </c>
      <c r="AB180" s="403" t="str">
        <f t="shared" si="52"/>
        <v/>
      </c>
      <c r="AC180" s="130" t="str">
        <f t="shared" si="53"/>
        <v/>
      </c>
      <c r="AD180" s="461"/>
    </row>
    <row r="181" spans="1:30" ht="13.5" hidden="1" outlineLevel="1" thickBot="1" x14ac:dyDescent="0.25">
      <c r="B181" s="500"/>
      <c r="C181" s="501"/>
      <c r="D181" s="501"/>
      <c r="E181" s="501"/>
      <c r="F181" s="501"/>
      <c r="G181" s="501"/>
      <c r="H181" s="501"/>
      <c r="I181" s="501"/>
      <c r="J181" s="501"/>
      <c r="K181" s="502"/>
      <c r="L181" s="429" t="s">
        <v>120</v>
      </c>
      <c r="M181" s="257" t="str">
        <f>IF(LEN($C$5)&lt;=1,
    "",
    IF(
        OR($C$5="Overige (zorg-)instellingen",$C$5="Onderneming"),
        IF(Basisgegevens!$C$5="Ja",
            IFERROR(
                INDEX(Hulpsheets!$AO$3:$AR$18,
                    MATCH($C$9,Hulpsheets!$AN$3:$AN$18,0),
                    MATCH($C$6,Hulpsheets!$AO$3:$AR$3,0)
                ),
                ""
            ),
            IFERROR(
                INDEX(Hulpsheets!$AH$3:$AK$18,
                    MATCH($C$9,Hulpsheets!$AG$3:$AG$18,0),
                    MATCH($C$6,Hulpsheets!$AH$3:$AK$3,0)
                ),
                ""
            )
        ),
        IF($L181="Niet-economische activiteit",
            100%,
            IF(Basisgegevens!$C$5="Ja",
                IFERROR(
                    INDEX(Hulpsheets!$AO$3:$AR$18,
                        MATCH($C$9,Hulpsheets!$AN$3:$AN$18,0),
                        MATCH($C$6,Hulpsheets!$AO$3:$AR$3,0)
                    ),
                    ""
                ),
                IFERROR(
                    INDEX(Hulpsheets!$AH$3:$AK$18,
                        MATCH($C$9,Hulpsheets!$AG$3:$AG$18,0),
                        MATCH($C$6,Hulpsheets!$AH$3:$AK$3,0)
                    ),
                    ""
                )
            )
        )
    )
)</f>
        <v/>
      </c>
      <c r="N181" s="399"/>
      <c r="O181" s="77" t="str">
        <f t="shared" si="48"/>
        <v/>
      </c>
      <c r="P181" s="86" t="str">
        <f t="shared" si="49"/>
        <v/>
      </c>
      <c r="R181" s="404"/>
      <c r="S181" s="403" t="str">
        <f t="shared" si="54"/>
        <v/>
      </c>
      <c r="T181" s="130" t="str">
        <f t="shared" si="50"/>
        <v/>
      </c>
      <c r="U181" s="70"/>
      <c r="V181" s="404"/>
      <c r="W181" s="70"/>
      <c r="X181" s="404"/>
      <c r="Z181" s="403" t="str">
        <f t="shared" si="55"/>
        <v/>
      </c>
      <c r="AA181" s="130" t="str">
        <f t="shared" si="51"/>
        <v/>
      </c>
      <c r="AB181" s="403" t="str">
        <f t="shared" si="52"/>
        <v/>
      </c>
      <c r="AC181" s="130" t="str">
        <f t="shared" si="53"/>
        <v/>
      </c>
      <c r="AD181" s="461"/>
    </row>
    <row r="182" spans="1:30" ht="13.5" hidden="1" outlineLevel="1" thickBot="1" x14ac:dyDescent="0.25">
      <c r="B182" s="500"/>
      <c r="C182" s="501"/>
      <c r="D182" s="501"/>
      <c r="E182" s="501"/>
      <c r="F182" s="501"/>
      <c r="G182" s="501"/>
      <c r="H182" s="501"/>
      <c r="I182" s="501"/>
      <c r="J182" s="501"/>
      <c r="K182" s="502"/>
      <c r="L182" s="429" t="s">
        <v>120</v>
      </c>
      <c r="M182" s="257" t="str">
        <f>IF(LEN($C$5)&lt;=1,
    "",
    IF(
        OR($C$5="Overige (zorg-)instellingen",$C$5="Onderneming"),
        IF(Basisgegevens!$C$5="Ja",
            IFERROR(
                INDEX(Hulpsheets!$AO$3:$AR$18,
                    MATCH($C$9,Hulpsheets!$AN$3:$AN$18,0),
                    MATCH($C$6,Hulpsheets!$AO$3:$AR$3,0)
                ),
                ""
            ),
            IFERROR(
                INDEX(Hulpsheets!$AH$3:$AK$18,
                    MATCH($C$9,Hulpsheets!$AG$3:$AG$18,0),
                    MATCH($C$6,Hulpsheets!$AH$3:$AK$3,0)
                ),
                ""
            )
        ),
        IF($L182="Niet-economische activiteit",
            100%,
            IF(Basisgegevens!$C$5="Ja",
                IFERROR(
                    INDEX(Hulpsheets!$AO$3:$AR$18,
                        MATCH($C$9,Hulpsheets!$AN$3:$AN$18,0),
                        MATCH($C$6,Hulpsheets!$AO$3:$AR$3,0)
                    ),
                    ""
                ),
                IFERROR(
                    INDEX(Hulpsheets!$AH$3:$AK$18,
                        MATCH($C$9,Hulpsheets!$AG$3:$AG$18,0),
                        MATCH($C$6,Hulpsheets!$AH$3:$AK$3,0)
                    ),
                    ""
                )
            )
        )
    )
)</f>
        <v/>
      </c>
      <c r="N182" s="399"/>
      <c r="O182" s="77" t="str">
        <f t="shared" si="48"/>
        <v/>
      </c>
      <c r="P182" s="86" t="str">
        <f t="shared" si="49"/>
        <v/>
      </c>
      <c r="R182" s="404"/>
      <c r="S182" s="403" t="str">
        <f t="shared" si="54"/>
        <v/>
      </c>
      <c r="T182" s="130" t="str">
        <f t="shared" si="50"/>
        <v/>
      </c>
      <c r="U182" s="70"/>
      <c r="V182" s="404"/>
      <c r="W182" s="70"/>
      <c r="X182" s="404"/>
      <c r="Z182" s="403" t="str">
        <f t="shared" si="55"/>
        <v/>
      </c>
      <c r="AA182" s="130" t="str">
        <f t="shared" si="51"/>
        <v/>
      </c>
      <c r="AB182" s="403" t="str">
        <f t="shared" si="52"/>
        <v/>
      </c>
      <c r="AC182" s="130" t="str">
        <f t="shared" si="53"/>
        <v/>
      </c>
      <c r="AD182" s="461"/>
    </row>
    <row r="183" spans="1:30" ht="13.5" hidden="1" outlineLevel="1" thickBot="1" x14ac:dyDescent="0.25">
      <c r="B183" s="500"/>
      <c r="C183" s="501"/>
      <c r="D183" s="501"/>
      <c r="E183" s="501"/>
      <c r="F183" s="501"/>
      <c r="G183" s="501"/>
      <c r="H183" s="501"/>
      <c r="I183" s="501"/>
      <c r="J183" s="501"/>
      <c r="K183" s="502"/>
      <c r="L183" s="429" t="s">
        <v>120</v>
      </c>
      <c r="M183" s="257" t="str">
        <f>IF(LEN($C$5)&lt;=1,
    "",
    IF(
        OR($C$5="Overige (zorg-)instellingen",$C$5="Onderneming"),
        IF(Basisgegevens!$C$5="Ja",
            IFERROR(
                INDEX(Hulpsheets!$AO$3:$AR$18,
                    MATCH($C$9,Hulpsheets!$AN$3:$AN$18,0),
                    MATCH($C$6,Hulpsheets!$AO$3:$AR$3,0)
                ),
                ""
            ),
            IFERROR(
                INDEX(Hulpsheets!$AH$3:$AK$18,
                    MATCH($C$9,Hulpsheets!$AG$3:$AG$18,0),
                    MATCH($C$6,Hulpsheets!$AH$3:$AK$3,0)
                ),
                ""
            )
        ),
        IF($L183="Niet-economische activiteit",
            100%,
            IF(Basisgegevens!$C$5="Ja",
                IFERROR(
                    INDEX(Hulpsheets!$AO$3:$AR$18,
                        MATCH($C$9,Hulpsheets!$AN$3:$AN$18,0),
                        MATCH($C$6,Hulpsheets!$AO$3:$AR$3,0)
                    ),
                    ""
                ),
                IFERROR(
                    INDEX(Hulpsheets!$AH$3:$AK$18,
                        MATCH($C$9,Hulpsheets!$AG$3:$AG$18,0),
                        MATCH($C$6,Hulpsheets!$AH$3:$AK$3,0)
                    ),
                    ""
                )
            )
        )
    )
)</f>
        <v/>
      </c>
      <c r="N183" s="399"/>
      <c r="O183" s="77" t="str">
        <f t="shared" si="48"/>
        <v/>
      </c>
      <c r="P183" s="86" t="str">
        <f t="shared" si="49"/>
        <v/>
      </c>
      <c r="R183" s="404"/>
      <c r="S183" s="403" t="str">
        <f t="shared" si="54"/>
        <v/>
      </c>
      <c r="T183" s="130" t="str">
        <f t="shared" si="50"/>
        <v/>
      </c>
      <c r="U183" s="70"/>
      <c r="V183" s="404"/>
      <c r="W183" s="70"/>
      <c r="X183" s="404"/>
      <c r="Z183" s="403" t="str">
        <f t="shared" si="55"/>
        <v/>
      </c>
      <c r="AA183" s="130" t="str">
        <f t="shared" si="51"/>
        <v/>
      </c>
      <c r="AB183" s="403" t="str">
        <f t="shared" si="52"/>
        <v/>
      </c>
      <c r="AC183" s="130" t="str">
        <f t="shared" si="53"/>
        <v/>
      </c>
      <c r="AD183" s="461"/>
    </row>
    <row r="184" spans="1:30" ht="13.5" hidden="1" outlineLevel="1" thickBot="1" x14ac:dyDescent="0.25">
      <c r="B184" s="500"/>
      <c r="C184" s="501"/>
      <c r="D184" s="501"/>
      <c r="E184" s="501"/>
      <c r="F184" s="501"/>
      <c r="G184" s="501"/>
      <c r="H184" s="501"/>
      <c r="I184" s="501"/>
      <c r="J184" s="501"/>
      <c r="K184" s="502"/>
      <c r="L184" s="429" t="s">
        <v>120</v>
      </c>
      <c r="M184" s="257" t="str">
        <f>IF(LEN($C$5)&lt;=1,
    "",
    IF(
        OR($C$5="Overige (zorg-)instellingen",$C$5="Onderneming"),
        IF(Basisgegevens!$C$5="Ja",
            IFERROR(
                INDEX(Hulpsheets!$AO$3:$AR$18,
                    MATCH($C$9,Hulpsheets!$AN$3:$AN$18,0),
                    MATCH($C$6,Hulpsheets!$AO$3:$AR$3,0)
                ),
                ""
            ),
            IFERROR(
                INDEX(Hulpsheets!$AH$3:$AK$18,
                    MATCH($C$9,Hulpsheets!$AG$3:$AG$18,0),
                    MATCH($C$6,Hulpsheets!$AH$3:$AK$3,0)
                ),
                ""
            )
        ),
        IF($L184="Niet-economische activiteit",
            100%,
            IF(Basisgegevens!$C$5="Ja",
                IFERROR(
                    INDEX(Hulpsheets!$AO$3:$AR$18,
                        MATCH($C$9,Hulpsheets!$AN$3:$AN$18,0),
                        MATCH($C$6,Hulpsheets!$AO$3:$AR$3,0)
                    ),
                    ""
                ),
                IFERROR(
                    INDEX(Hulpsheets!$AH$3:$AK$18,
                        MATCH($C$9,Hulpsheets!$AG$3:$AG$18,0),
                        MATCH($C$6,Hulpsheets!$AH$3:$AK$3,0)
                    ),
                    ""
                )
            )
        )
    )
)</f>
        <v/>
      </c>
      <c r="N184" s="399"/>
      <c r="O184" s="77" t="str">
        <f t="shared" si="48"/>
        <v/>
      </c>
      <c r="P184" s="86" t="str">
        <f t="shared" si="49"/>
        <v/>
      </c>
      <c r="R184" s="404"/>
      <c r="S184" s="403" t="str">
        <f t="shared" si="54"/>
        <v/>
      </c>
      <c r="T184" s="130" t="str">
        <f t="shared" si="50"/>
        <v/>
      </c>
      <c r="U184" s="70"/>
      <c r="V184" s="404"/>
      <c r="W184" s="70"/>
      <c r="X184" s="404"/>
      <c r="Z184" s="403" t="str">
        <f t="shared" si="55"/>
        <v/>
      </c>
      <c r="AA184" s="130" t="str">
        <f t="shared" si="51"/>
        <v/>
      </c>
      <c r="AB184" s="403" t="str">
        <f t="shared" si="52"/>
        <v/>
      </c>
      <c r="AC184" s="130" t="str">
        <f t="shared" si="53"/>
        <v/>
      </c>
      <c r="AD184" s="461"/>
    </row>
    <row r="185" spans="1:30" ht="13.5" hidden="1" outlineLevel="1" thickBot="1" x14ac:dyDescent="0.25">
      <c r="B185" s="500"/>
      <c r="C185" s="501"/>
      <c r="D185" s="501"/>
      <c r="E185" s="501"/>
      <c r="F185" s="501"/>
      <c r="G185" s="501"/>
      <c r="H185" s="501"/>
      <c r="I185" s="501"/>
      <c r="J185" s="501"/>
      <c r="K185" s="502"/>
      <c r="L185" s="429" t="s">
        <v>120</v>
      </c>
      <c r="M185" s="257" t="str">
        <f>IF(LEN($C$5)&lt;=1,
    "",
    IF(
        OR($C$5="Overige (zorg-)instellingen",$C$5="Onderneming"),
        IF(Basisgegevens!$C$5="Ja",
            IFERROR(
                INDEX(Hulpsheets!$AO$3:$AR$18,
                    MATCH($C$9,Hulpsheets!$AN$3:$AN$18,0),
                    MATCH($C$6,Hulpsheets!$AO$3:$AR$3,0)
                ),
                ""
            ),
            IFERROR(
                INDEX(Hulpsheets!$AH$3:$AK$18,
                    MATCH($C$9,Hulpsheets!$AG$3:$AG$18,0),
                    MATCH($C$6,Hulpsheets!$AH$3:$AK$3,0)
                ),
                ""
            )
        ),
        IF($L185="Niet-economische activiteit",
            100%,
            IF(Basisgegevens!$C$5="Ja",
                IFERROR(
                    INDEX(Hulpsheets!$AO$3:$AR$18,
                        MATCH($C$9,Hulpsheets!$AN$3:$AN$18,0),
                        MATCH($C$6,Hulpsheets!$AO$3:$AR$3,0)
                    ),
                    ""
                ),
                IFERROR(
                    INDEX(Hulpsheets!$AH$3:$AK$18,
                        MATCH($C$9,Hulpsheets!$AG$3:$AG$18,0),
                        MATCH($C$6,Hulpsheets!$AH$3:$AK$3,0)
                    ),
                    ""
                )
            )
        )
    )
)</f>
        <v/>
      </c>
      <c r="N185" s="399"/>
      <c r="O185" s="77" t="str">
        <f t="shared" si="48"/>
        <v/>
      </c>
      <c r="P185" s="86" t="str">
        <f t="shared" si="49"/>
        <v/>
      </c>
      <c r="R185" s="404"/>
      <c r="S185" s="403" t="str">
        <f t="shared" si="54"/>
        <v/>
      </c>
      <c r="T185" s="130" t="str">
        <f t="shared" si="50"/>
        <v/>
      </c>
      <c r="U185" s="70"/>
      <c r="V185" s="404"/>
      <c r="W185" s="70"/>
      <c r="X185" s="404"/>
      <c r="Z185" s="403" t="str">
        <f t="shared" si="55"/>
        <v/>
      </c>
      <c r="AA185" s="130" t="str">
        <f t="shared" si="51"/>
        <v/>
      </c>
      <c r="AB185" s="403" t="str">
        <f t="shared" si="52"/>
        <v/>
      </c>
      <c r="AC185" s="130" t="str">
        <f t="shared" si="53"/>
        <v/>
      </c>
      <c r="AD185" s="461"/>
    </row>
    <row r="186" spans="1:30" ht="13.5" hidden="1" outlineLevel="1" thickBot="1" x14ac:dyDescent="0.25">
      <c r="B186" s="500"/>
      <c r="C186" s="501"/>
      <c r="D186" s="501"/>
      <c r="E186" s="501"/>
      <c r="F186" s="501"/>
      <c r="G186" s="501"/>
      <c r="H186" s="501"/>
      <c r="I186" s="501"/>
      <c r="J186" s="501"/>
      <c r="K186" s="502"/>
      <c r="L186" s="429" t="s">
        <v>120</v>
      </c>
      <c r="M186" s="257" t="str">
        <f>IF(LEN($C$5)&lt;=1,
    "",
    IF(
        OR($C$5="Overige (zorg-)instellingen",$C$5="Onderneming"),
        IF(Basisgegevens!$C$5="Ja",
            IFERROR(
                INDEX(Hulpsheets!$AO$3:$AR$18,
                    MATCH($C$9,Hulpsheets!$AN$3:$AN$18,0),
                    MATCH($C$6,Hulpsheets!$AO$3:$AR$3,0)
                ),
                ""
            ),
            IFERROR(
                INDEX(Hulpsheets!$AH$3:$AK$18,
                    MATCH($C$9,Hulpsheets!$AG$3:$AG$18,0),
                    MATCH($C$6,Hulpsheets!$AH$3:$AK$3,0)
                ),
                ""
            )
        ),
        IF($L186="Niet-economische activiteit",
            100%,
            IF(Basisgegevens!$C$5="Ja",
                IFERROR(
                    INDEX(Hulpsheets!$AO$3:$AR$18,
                        MATCH($C$9,Hulpsheets!$AN$3:$AN$18,0),
                        MATCH($C$6,Hulpsheets!$AO$3:$AR$3,0)
                    ),
                    ""
                ),
                IFERROR(
                    INDEX(Hulpsheets!$AH$3:$AK$18,
                        MATCH($C$9,Hulpsheets!$AG$3:$AG$18,0),
                        MATCH($C$6,Hulpsheets!$AH$3:$AK$3,0)
                    ),
                    ""
                )
            )
        )
    )
)</f>
        <v/>
      </c>
      <c r="N186" s="399"/>
      <c r="O186" s="77" t="str">
        <f t="shared" si="48"/>
        <v/>
      </c>
      <c r="P186" s="86" t="str">
        <f t="shared" si="49"/>
        <v/>
      </c>
      <c r="R186" s="404"/>
      <c r="S186" s="403" t="str">
        <f t="shared" si="54"/>
        <v/>
      </c>
      <c r="T186" s="130" t="str">
        <f t="shared" si="50"/>
        <v/>
      </c>
      <c r="U186" s="70"/>
      <c r="V186" s="404"/>
      <c r="W186" s="70"/>
      <c r="X186" s="404"/>
      <c r="Z186" s="403" t="str">
        <f t="shared" si="55"/>
        <v/>
      </c>
      <c r="AA186" s="130" t="str">
        <f t="shared" si="51"/>
        <v/>
      </c>
      <c r="AB186" s="403" t="str">
        <f t="shared" si="52"/>
        <v/>
      </c>
      <c r="AC186" s="130" t="str">
        <f t="shared" si="53"/>
        <v/>
      </c>
      <c r="AD186" s="461"/>
    </row>
    <row r="187" spans="1:30" ht="13.5" hidden="1" outlineLevel="1" thickBot="1" x14ac:dyDescent="0.25">
      <c r="B187" s="532"/>
      <c r="C187" s="533"/>
      <c r="D187" s="533"/>
      <c r="E187" s="533"/>
      <c r="F187" s="533"/>
      <c r="G187" s="533"/>
      <c r="H187" s="533"/>
      <c r="I187" s="533"/>
      <c r="J187" s="533"/>
      <c r="K187" s="534"/>
      <c r="L187" s="428" t="s">
        <v>120</v>
      </c>
      <c r="M187" s="427" t="str">
        <f>IF(LEN($C$5)&lt;=1,
    "",
    IF(
        OR($C$5="Overige (zorg-)instellingen",$C$5="Onderneming"),
        IF(Basisgegevens!$C$5="Ja",
            IFERROR(
                INDEX(Hulpsheets!$AO$3:$AR$18,
                    MATCH($C$9,Hulpsheets!$AN$3:$AN$18,0),
                    MATCH($C$6,Hulpsheets!$AO$3:$AR$3,0)
                ),
                ""
            ),
            IFERROR(
                INDEX(Hulpsheets!$AH$3:$AK$18,
                    MATCH($C$9,Hulpsheets!$AG$3:$AG$18,0),
                    MATCH($C$6,Hulpsheets!$AH$3:$AK$3,0)
                ),
                ""
            )
        ),
        IF($L187="Niet-economische activiteit",
            100%,
            IF(Basisgegevens!$C$5="Ja",
                IFERROR(
                    INDEX(Hulpsheets!$AO$3:$AR$18,
                        MATCH($C$9,Hulpsheets!$AN$3:$AN$18,0),
                        MATCH($C$6,Hulpsheets!$AO$3:$AR$3,0)
                    ),
                    ""
                ),
                IFERROR(
                    INDEX(Hulpsheets!$AH$3:$AK$18,
                        MATCH($C$9,Hulpsheets!$AG$3:$AG$18,0),
                        MATCH($C$6,Hulpsheets!$AH$3:$AK$3,0)
                    ),
                    ""
                )
            )
        )
    )
)</f>
        <v/>
      </c>
      <c r="N187" s="399"/>
      <c r="O187" s="87" t="str">
        <f t="shared" si="48"/>
        <v/>
      </c>
      <c r="P187" s="88" t="str">
        <f t="shared" si="49"/>
        <v/>
      </c>
      <c r="R187" s="405"/>
      <c r="S187" s="403" t="str">
        <f t="shared" si="54"/>
        <v/>
      </c>
      <c r="T187" s="365" t="str">
        <f t="shared" si="50"/>
        <v/>
      </c>
      <c r="U187" s="70"/>
      <c r="V187" s="405"/>
      <c r="W187" s="70"/>
      <c r="X187" s="405"/>
      <c r="Z187" s="403" t="str">
        <f t="shared" si="55"/>
        <v/>
      </c>
      <c r="AA187" s="365" t="str">
        <f t="shared" si="51"/>
        <v/>
      </c>
      <c r="AB187" s="403" t="str">
        <f t="shared" si="52"/>
        <v/>
      </c>
      <c r="AC187" s="365" t="str">
        <f t="shared" si="53"/>
        <v/>
      </c>
      <c r="AD187" s="461"/>
    </row>
    <row r="188" spans="1:30" ht="13.5" collapsed="1" thickBot="1" x14ac:dyDescent="0.25">
      <c r="B188" s="32"/>
      <c r="C188" s="32"/>
      <c r="D188" s="103"/>
      <c r="E188" s="110"/>
      <c r="F188" s="110"/>
      <c r="G188" s="111"/>
      <c r="H188" s="112"/>
      <c r="I188" s="29"/>
      <c r="J188" s="111"/>
      <c r="L188" s="418" t="s">
        <v>102</v>
      </c>
      <c r="M188" s="78"/>
      <c r="N188" s="101">
        <f>SUM(N163:N187)</f>
        <v>0</v>
      </c>
      <c r="O188" s="101">
        <f>SUM(O163:O187)</f>
        <v>0</v>
      </c>
      <c r="P188" s="101">
        <f>SUM(P163:P187)</f>
        <v>0</v>
      </c>
      <c r="Q188" s="29"/>
      <c r="R188" s="367">
        <f>SUM(R163:R187)</f>
        <v>0</v>
      </c>
      <c r="S188" s="367">
        <f>SUM(S163:S187)</f>
        <v>0</v>
      </c>
      <c r="T188" s="367">
        <f>SUM(T163:T187)</f>
        <v>0</v>
      </c>
      <c r="V188" s="439">
        <f>SUM(V163:V187)</f>
        <v>0</v>
      </c>
      <c r="W188" s="70"/>
      <c r="X188" s="439">
        <f>SUM(X163:X187)</f>
        <v>0</v>
      </c>
      <c r="Z188" s="102">
        <f>SUM(Z163:Z187)</f>
        <v>0</v>
      </c>
      <c r="AA188" s="102">
        <f>SUM(AA163:AA187)</f>
        <v>0</v>
      </c>
      <c r="AB188" s="102">
        <f>SUM(AB163:AB187)</f>
        <v>0</v>
      </c>
      <c r="AC188" s="102">
        <f>SUM(AC163:AC187)</f>
        <v>0</v>
      </c>
      <c r="AD188" s="100"/>
    </row>
    <row r="189" spans="1:30" x14ac:dyDescent="0.2">
      <c r="B189" s="32"/>
      <c r="C189" s="32"/>
      <c r="D189" s="103"/>
      <c r="E189" s="110"/>
      <c r="F189" s="110"/>
      <c r="G189" s="111"/>
      <c r="H189" s="112"/>
      <c r="I189" s="29"/>
      <c r="J189" s="111"/>
      <c r="W189" s="100"/>
      <c r="X189" s="100"/>
      <c r="AB189" s="100"/>
    </row>
    <row r="190" spans="1:30" x14ac:dyDescent="0.2">
      <c r="B190" s="503" t="s">
        <v>126</v>
      </c>
      <c r="C190" s="503"/>
      <c r="D190" s="503"/>
      <c r="E190" s="503"/>
      <c r="F190" s="29"/>
      <c r="I190" s="29"/>
      <c r="P190" s="29"/>
      <c r="Q190" s="29"/>
      <c r="R190" s="6"/>
      <c r="S190" s="121"/>
      <c r="T190" s="6"/>
      <c r="U190" s="29"/>
      <c r="V190" s="29"/>
      <c r="W190" s="29"/>
      <c r="X190" s="29"/>
      <c r="Z190" s="121"/>
      <c r="AA190" s="29"/>
      <c r="AB190" s="121"/>
    </row>
    <row r="191" spans="1:30" ht="13.5" thickBot="1" x14ac:dyDescent="0.25">
      <c r="B191" s="106"/>
      <c r="C191" s="106"/>
      <c r="D191" s="107"/>
      <c r="E191" s="107"/>
      <c r="G191" s="107"/>
      <c r="H191" s="108"/>
      <c r="I191" s="95"/>
      <c r="J191" s="107"/>
      <c r="P191" s="29"/>
      <c r="Q191" s="29"/>
      <c r="S191" s="6"/>
      <c r="T191" s="6"/>
      <c r="U191" s="29"/>
      <c r="W191" s="29"/>
      <c r="Z191" s="6"/>
      <c r="AA191" s="29"/>
      <c r="AB191" s="6"/>
    </row>
    <row r="192" spans="1:30" ht="38.25" customHeight="1" thickBot="1" x14ac:dyDescent="0.25">
      <c r="A192" s="117"/>
      <c r="B192" s="391" t="s">
        <v>109</v>
      </c>
      <c r="C192" s="392"/>
      <c r="D192" s="392"/>
      <c r="E192" s="392"/>
      <c r="F192" s="392"/>
      <c r="G192" s="392"/>
      <c r="H192" s="392"/>
      <c r="I192" s="392"/>
      <c r="J192" s="392"/>
      <c r="K192" s="392"/>
      <c r="L192" s="392"/>
      <c r="M192" s="392"/>
      <c r="N192" s="237" t="s">
        <v>127</v>
      </c>
      <c r="Q192" s="117"/>
      <c r="R192" s="239" t="s">
        <v>187</v>
      </c>
      <c r="S192" s="118"/>
      <c r="T192" s="118"/>
      <c r="U192" s="242"/>
      <c r="V192" s="239" t="s">
        <v>187</v>
      </c>
      <c r="W192" s="242"/>
      <c r="X192" s="239" t="s">
        <v>187</v>
      </c>
      <c r="Y192" s="117"/>
      <c r="Z192" s="118"/>
      <c r="AA192" s="242"/>
      <c r="AB192" s="118"/>
      <c r="AC192" s="117"/>
      <c r="AD192" s="117"/>
    </row>
    <row r="193" spans="2:28" x14ac:dyDescent="0.2">
      <c r="B193" s="496"/>
      <c r="C193" s="497"/>
      <c r="D193" s="497"/>
      <c r="E193" s="497"/>
      <c r="F193" s="497"/>
      <c r="G193" s="497"/>
      <c r="H193" s="497"/>
      <c r="I193" s="497"/>
      <c r="J193" s="497"/>
      <c r="K193" s="497"/>
      <c r="L193" s="497"/>
      <c r="M193" s="393"/>
      <c r="N193" s="325"/>
      <c r="R193" s="416"/>
      <c r="S193" s="80"/>
      <c r="T193" s="80"/>
      <c r="V193" s="416"/>
      <c r="X193" s="416"/>
      <c r="Z193" s="80"/>
      <c r="AB193" s="80"/>
    </row>
    <row r="194" spans="2:28" x14ac:dyDescent="0.2">
      <c r="B194" s="492"/>
      <c r="C194" s="493"/>
      <c r="D194" s="493"/>
      <c r="E194" s="493"/>
      <c r="F194" s="493"/>
      <c r="G194" s="493"/>
      <c r="H194" s="493"/>
      <c r="I194" s="493"/>
      <c r="J194" s="493"/>
      <c r="K194" s="493"/>
      <c r="L194" s="493"/>
      <c r="M194" s="390"/>
      <c r="N194" s="326"/>
      <c r="R194" s="416"/>
      <c r="S194" s="70"/>
      <c r="T194" s="70"/>
      <c r="V194" s="416"/>
      <c r="X194" s="416"/>
      <c r="Z194" s="70"/>
      <c r="AB194" s="70"/>
    </row>
    <row r="195" spans="2:28" x14ac:dyDescent="0.2">
      <c r="B195" s="492"/>
      <c r="C195" s="493"/>
      <c r="D195" s="493"/>
      <c r="E195" s="493"/>
      <c r="F195" s="493"/>
      <c r="G195" s="493"/>
      <c r="H195" s="493"/>
      <c r="I195" s="493"/>
      <c r="J195" s="493"/>
      <c r="K195" s="493"/>
      <c r="L195" s="493"/>
      <c r="M195" s="389"/>
      <c r="N195" s="326"/>
      <c r="R195" s="416"/>
      <c r="S195" s="70"/>
      <c r="T195" s="70"/>
      <c r="V195" s="416"/>
      <c r="X195" s="416"/>
      <c r="Z195" s="70"/>
      <c r="AB195" s="70"/>
    </row>
    <row r="196" spans="2:28" x14ac:dyDescent="0.2">
      <c r="B196" s="492"/>
      <c r="C196" s="493"/>
      <c r="D196" s="493"/>
      <c r="E196" s="493"/>
      <c r="F196" s="493"/>
      <c r="G196" s="493"/>
      <c r="H196" s="493"/>
      <c r="I196" s="493"/>
      <c r="J196" s="493"/>
      <c r="K196" s="493"/>
      <c r="L196" s="493"/>
      <c r="M196" s="390"/>
      <c r="N196" s="326"/>
      <c r="R196" s="416"/>
      <c r="S196" s="70"/>
      <c r="T196" s="70"/>
      <c r="V196" s="416"/>
      <c r="X196" s="416"/>
      <c r="Z196" s="70"/>
      <c r="AB196" s="70"/>
    </row>
    <row r="197" spans="2:28" x14ac:dyDescent="0.2">
      <c r="B197" s="492"/>
      <c r="C197" s="493"/>
      <c r="D197" s="493"/>
      <c r="E197" s="493"/>
      <c r="F197" s="493"/>
      <c r="G197" s="493"/>
      <c r="H197" s="493"/>
      <c r="I197" s="493"/>
      <c r="J197" s="493"/>
      <c r="K197" s="493"/>
      <c r="L197" s="493"/>
      <c r="M197" s="389"/>
      <c r="N197" s="326"/>
      <c r="R197" s="416"/>
      <c r="S197" s="70"/>
      <c r="T197" s="70"/>
      <c r="V197" s="416"/>
      <c r="X197" s="416"/>
      <c r="Z197" s="70"/>
      <c r="AB197" s="70"/>
    </row>
    <row r="198" spans="2:28" x14ac:dyDescent="0.2">
      <c r="B198" s="492"/>
      <c r="C198" s="493"/>
      <c r="D198" s="493"/>
      <c r="E198" s="493"/>
      <c r="F198" s="493"/>
      <c r="G198" s="493"/>
      <c r="H198" s="493"/>
      <c r="I198" s="493"/>
      <c r="J198" s="493"/>
      <c r="K198" s="493"/>
      <c r="L198" s="493"/>
      <c r="M198" s="389"/>
      <c r="N198" s="326"/>
      <c r="R198" s="416"/>
      <c r="S198" s="70"/>
      <c r="T198" s="70"/>
      <c r="V198" s="416"/>
      <c r="X198" s="416"/>
      <c r="Z198" s="70"/>
      <c r="AB198" s="70"/>
    </row>
    <row r="199" spans="2:28" x14ac:dyDescent="0.2">
      <c r="B199" s="492"/>
      <c r="C199" s="493"/>
      <c r="D199" s="493"/>
      <c r="E199" s="493"/>
      <c r="F199" s="493"/>
      <c r="G199" s="493"/>
      <c r="H199" s="493"/>
      <c r="I199" s="493"/>
      <c r="J199" s="493"/>
      <c r="K199" s="493"/>
      <c r="L199" s="493"/>
      <c r="M199" s="389"/>
      <c r="N199" s="326"/>
      <c r="R199" s="416"/>
      <c r="S199" s="70"/>
      <c r="T199" s="70"/>
      <c r="V199" s="416"/>
      <c r="X199" s="416"/>
      <c r="Z199" s="70"/>
      <c r="AB199" s="70"/>
    </row>
    <row r="200" spans="2:28" x14ac:dyDescent="0.2">
      <c r="B200" s="492"/>
      <c r="C200" s="493"/>
      <c r="D200" s="493"/>
      <c r="E200" s="493"/>
      <c r="F200" s="493"/>
      <c r="G200" s="493"/>
      <c r="H200" s="493"/>
      <c r="I200" s="493"/>
      <c r="J200" s="493"/>
      <c r="K200" s="493"/>
      <c r="L200" s="493"/>
      <c r="M200" s="389"/>
      <c r="N200" s="326"/>
      <c r="R200" s="416"/>
      <c r="S200" s="70"/>
      <c r="T200" s="70"/>
      <c r="V200" s="416"/>
      <c r="X200" s="416"/>
      <c r="Z200" s="70"/>
      <c r="AB200" s="70"/>
    </row>
    <row r="201" spans="2:28" x14ac:dyDescent="0.2">
      <c r="B201" s="492"/>
      <c r="C201" s="493"/>
      <c r="D201" s="493"/>
      <c r="E201" s="493"/>
      <c r="F201" s="493"/>
      <c r="G201" s="493"/>
      <c r="H201" s="493"/>
      <c r="I201" s="493"/>
      <c r="J201" s="493"/>
      <c r="K201" s="493"/>
      <c r="L201" s="493"/>
      <c r="M201" s="389"/>
      <c r="N201" s="326"/>
      <c r="R201" s="416"/>
      <c r="S201" s="70"/>
      <c r="T201" s="70"/>
      <c r="V201" s="416"/>
      <c r="X201" s="416"/>
      <c r="Z201" s="70"/>
      <c r="AB201" s="70"/>
    </row>
    <row r="202" spans="2:28" x14ac:dyDescent="0.2">
      <c r="B202" s="492"/>
      <c r="C202" s="493"/>
      <c r="D202" s="493"/>
      <c r="E202" s="493"/>
      <c r="F202" s="493"/>
      <c r="G202" s="493"/>
      <c r="H202" s="493"/>
      <c r="I202" s="493"/>
      <c r="J202" s="493"/>
      <c r="K202" s="493"/>
      <c r="L202" s="493"/>
      <c r="M202" s="389"/>
      <c r="N202" s="326"/>
      <c r="R202" s="416"/>
      <c r="S202" s="70"/>
      <c r="T202" s="70"/>
      <c r="V202" s="416"/>
      <c r="X202" s="416"/>
      <c r="Z202" s="70"/>
      <c r="AB202" s="70"/>
    </row>
    <row r="203" spans="2:28" x14ac:dyDescent="0.2">
      <c r="B203" s="492"/>
      <c r="C203" s="493"/>
      <c r="D203" s="493"/>
      <c r="E203" s="493"/>
      <c r="F203" s="493"/>
      <c r="G203" s="493"/>
      <c r="H203" s="493"/>
      <c r="I203" s="493"/>
      <c r="J203" s="493"/>
      <c r="K203" s="493"/>
      <c r="L203" s="493"/>
      <c r="M203" s="389"/>
      <c r="N203" s="326"/>
      <c r="R203" s="416"/>
      <c r="S203" s="70"/>
      <c r="T203" s="70"/>
      <c r="V203" s="416"/>
      <c r="X203" s="416"/>
      <c r="Z203" s="70"/>
      <c r="AB203" s="70"/>
    </row>
    <row r="204" spans="2:28" x14ac:dyDescent="0.2">
      <c r="B204" s="492"/>
      <c r="C204" s="493"/>
      <c r="D204" s="493"/>
      <c r="E204" s="493"/>
      <c r="F204" s="493"/>
      <c r="G204" s="493"/>
      <c r="H204" s="493"/>
      <c r="I204" s="493"/>
      <c r="J204" s="493"/>
      <c r="K204" s="493"/>
      <c r="L204" s="493"/>
      <c r="M204" s="389"/>
      <c r="N204" s="326"/>
      <c r="R204" s="416"/>
      <c r="S204" s="70"/>
      <c r="T204" s="70"/>
      <c r="V204" s="416"/>
      <c r="X204" s="416"/>
      <c r="Z204" s="70"/>
      <c r="AB204" s="70"/>
    </row>
    <row r="205" spans="2:28" x14ac:dyDescent="0.2">
      <c r="B205" s="492"/>
      <c r="C205" s="493"/>
      <c r="D205" s="493"/>
      <c r="E205" s="493"/>
      <c r="F205" s="493"/>
      <c r="G205" s="493"/>
      <c r="H205" s="493"/>
      <c r="I205" s="493"/>
      <c r="J205" s="493"/>
      <c r="K205" s="493"/>
      <c r="L205" s="493"/>
      <c r="M205" s="389"/>
      <c r="N205" s="326"/>
      <c r="R205" s="416"/>
      <c r="S205" s="70"/>
      <c r="T205" s="70"/>
      <c r="V205" s="416"/>
      <c r="X205" s="416"/>
      <c r="Z205" s="70"/>
      <c r="AB205" s="70"/>
    </row>
    <row r="206" spans="2:28" x14ac:dyDescent="0.2">
      <c r="B206" s="492"/>
      <c r="C206" s="493"/>
      <c r="D206" s="493"/>
      <c r="E206" s="493"/>
      <c r="F206" s="493"/>
      <c r="G206" s="493"/>
      <c r="H206" s="493"/>
      <c r="I206" s="493"/>
      <c r="J206" s="493"/>
      <c r="K206" s="493"/>
      <c r="L206" s="493"/>
      <c r="M206" s="389"/>
      <c r="N206" s="326"/>
      <c r="R206" s="416"/>
      <c r="S206" s="70"/>
      <c r="T206" s="70"/>
      <c r="V206" s="416"/>
      <c r="X206" s="416"/>
      <c r="Z206" s="70"/>
      <c r="AB206" s="70"/>
    </row>
    <row r="207" spans="2:28" x14ac:dyDescent="0.2">
      <c r="B207" s="492"/>
      <c r="C207" s="493"/>
      <c r="D207" s="493"/>
      <c r="E207" s="493"/>
      <c r="F207" s="493"/>
      <c r="G207" s="493"/>
      <c r="H207" s="493"/>
      <c r="I207" s="493"/>
      <c r="J207" s="493"/>
      <c r="K207" s="493"/>
      <c r="L207" s="493"/>
      <c r="M207" s="389"/>
      <c r="N207" s="326"/>
      <c r="R207" s="416"/>
      <c r="S207" s="70"/>
      <c r="T207" s="70"/>
      <c r="V207" s="416"/>
      <c r="X207" s="416"/>
      <c r="Z207" s="70"/>
      <c r="AB207" s="70"/>
    </row>
    <row r="208" spans="2:28" ht="12.75" hidden="1" customHeight="1" outlineLevel="1" x14ac:dyDescent="0.2">
      <c r="B208" s="492"/>
      <c r="C208" s="493"/>
      <c r="D208" s="493"/>
      <c r="E208" s="493"/>
      <c r="F208" s="493"/>
      <c r="G208" s="493"/>
      <c r="H208" s="493"/>
      <c r="I208" s="493"/>
      <c r="J208" s="493"/>
      <c r="K208" s="493"/>
      <c r="L208" s="493"/>
      <c r="M208" s="386"/>
      <c r="N208" s="326"/>
      <c r="R208" s="416"/>
      <c r="S208" s="70"/>
      <c r="T208" s="70"/>
      <c r="V208" s="416"/>
      <c r="X208" s="416"/>
      <c r="Z208" s="70"/>
      <c r="AB208" s="70"/>
    </row>
    <row r="209" spans="2:28" ht="12.75" hidden="1" customHeight="1" outlineLevel="1" x14ac:dyDescent="0.2">
      <c r="B209" s="492"/>
      <c r="C209" s="493"/>
      <c r="D209" s="493"/>
      <c r="E209" s="493"/>
      <c r="F209" s="493"/>
      <c r="G209" s="493"/>
      <c r="H209" s="493"/>
      <c r="I209" s="493"/>
      <c r="J209" s="493"/>
      <c r="K209" s="493"/>
      <c r="L209" s="493"/>
      <c r="M209" s="386"/>
      <c r="N209" s="326"/>
      <c r="R209" s="416"/>
      <c r="S209" s="70"/>
      <c r="T209" s="70"/>
      <c r="V209" s="416"/>
      <c r="X209" s="416"/>
      <c r="Z209" s="70"/>
      <c r="AB209" s="70"/>
    </row>
    <row r="210" spans="2:28" ht="12.75" hidden="1" customHeight="1" outlineLevel="1" x14ac:dyDescent="0.2">
      <c r="B210" s="492"/>
      <c r="C210" s="493"/>
      <c r="D210" s="493"/>
      <c r="E210" s="493"/>
      <c r="F210" s="493"/>
      <c r="G210" s="493"/>
      <c r="H210" s="493"/>
      <c r="I210" s="493"/>
      <c r="J210" s="493"/>
      <c r="K210" s="493"/>
      <c r="L210" s="493"/>
      <c r="M210" s="387"/>
      <c r="N210" s="326"/>
      <c r="R210" s="416"/>
      <c r="S210" s="70"/>
      <c r="T210" s="70"/>
      <c r="V210" s="416"/>
      <c r="X210" s="416"/>
      <c r="Z210" s="70"/>
      <c r="AB210" s="70"/>
    </row>
    <row r="211" spans="2:28" ht="12.75" hidden="1" customHeight="1" outlineLevel="1" x14ac:dyDescent="0.2">
      <c r="B211" s="492"/>
      <c r="C211" s="493"/>
      <c r="D211" s="493"/>
      <c r="E211" s="493"/>
      <c r="F211" s="493"/>
      <c r="G211" s="493"/>
      <c r="H211" s="493"/>
      <c r="I211" s="493"/>
      <c r="J211" s="493"/>
      <c r="K211" s="493"/>
      <c r="L211" s="493"/>
      <c r="M211" s="386"/>
      <c r="N211" s="326"/>
      <c r="R211" s="416"/>
      <c r="S211" s="70"/>
      <c r="T211" s="70"/>
      <c r="V211" s="416"/>
      <c r="X211" s="416"/>
      <c r="Z211" s="70"/>
      <c r="AB211" s="70"/>
    </row>
    <row r="212" spans="2:28" ht="12.75" hidden="1" customHeight="1" outlineLevel="1" x14ac:dyDescent="0.2">
      <c r="B212" s="492"/>
      <c r="C212" s="493"/>
      <c r="D212" s="493"/>
      <c r="E212" s="493"/>
      <c r="F212" s="493"/>
      <c r="G212" s="493"/>
      <c r="H212" s="493"/>
      <c r="I212" s="493"/>
      <c r="J212" s="493"/>
      <c r="K212" s="493"/>
      <c r="L212" s="493"/>
      <c r="M212" s="386"/>
      <c r="N212" s="326"/>
      <c r="R212" s="416"/>
      <c r="S212" s="70"/>
      <c r="T212" s="70"/>
      <c r="V212" s="416"/>
      <c r="X212" s="416"/>
      <c r="Z212" s="70"/>
      <c r="AB212" s="70"/>
    </row>
    <row r="213" spans="2:28" ht="12.75" hidden="1" customHeight="1" outlineLevel="1" x14ac:dyDescent="0.2">
      <c r="B213" s="492"/>
      <c r="C213" s="493"/>
      <c r="D213" s="493"/>
      <c r="E213" s="493"/>
      <c r="F213" s="493"/>
      <c r="G213" s="493"/>
      <c r="H213" s="493"/>
      <c r="I213" s="493"/>
      <c r="J213" s="493"/>
      <c r="K213" s="493"/>
      <c r="L213" s="493"/>
      <c r="M213" s="386"/>
      <c r="N213" s="326"/>
      <c r="R213" s="416"/>
      <c r="S213" s="70"/>
      <c r="T213" s="70"/>
      <c r="V213" s="416"/>
      <c r="X213" s="416"/>
      <c r="Z213" s="70"/>
      <c r="AB213" s="70"/>
    </row>
    <row r="214" spans="2:28" ht="12.75" hidden="1" customHeight="1" outlineLevel="1" x14ac:dyDescent="0.2">
      <c r="B214" s="492"/>
      <c r="C214" s="493"/>
      <c r="D214" s="493"/>
      <c r="E214" s="493"/>
      <c r="F214" s="493"/>
      <c r="G214" s="493"/>
      <c r="H214" s="493"/>
      <c r="I214" s="493"/>
      <c r="J214" s="493"/>
      <c r="K214" s="493"/>
      <c r="L214" s="493"/>
      <c r="M214" s="387"/>
      <c r="N214" s="326"/>
      <c r="R214" s="416"/>
      <c r="S214" s="70"/>
      <c r="T214" s="70"/>
      <c r="V214" s="416"/>
      <c r="X214" s="416"/>
      <c r="Z214" s="70"/>
      <c r="AB214" s="70"/>
    </row>
    <row r="215" spans="2:28" ht="12.75" hidden="1" customHeight="1" outlineLevel="1" x14ac:dyDescent="0.2">
      <c r="B215" s="492"/>
      <c r="C215" s="493"/>
      <c r="D215" s="493"/>
      <c r="E215" s="493"/>
      <c r="F215" s="493"/>
      <c r="G215" s="493"/>
      <c r="H215" s="493"/>
      <c r="I215" s="493"/>
      <c r="J215" s="493"/>
      <c r="K215" s="493"/>
      <c r="L215" s="493"/>
      <c r="M215" s="386"/>
      <c r="N215" s="326"/>
      <c r="R215" s="416"/>
      <c r="S215" s="70"/>
      <c r="T215" s="70"/>
      <c r="V215" s="416"/>
      <c r="X215" s="416"/>
      <c r="Z215" s="70"/>
      <c r="AB215" s="70"/>
    </row>
    <row r="216" spans="2:28" ht="12.75" hidden="1" customHeight="1" outlineLevel="1" x14ac:dyDescent="0.2">
      <c r="B216" s="492"/>
      <c r="C216" s="493"/>
      <c r="D216" s="493"/>
      <c r="E216" s="493"/>
      <c r="F216" s="493"/>
      <c r="G216" s="493"/>
      <c r="H216" s="493"/>
      <c r="I216" s="493"/>
      <c r="J216" s="493"/>
      <c r="K216" s="493"/>
      <c r="L216" s="493"/>
      <c r="M216" s="387"/>
      <c r="N216" s="326"/>
      <c r="R216" s="416"/>
      <c r="S216" s="70"/>
      <c r="T216" s="70"/>
      <c r="V216" s="416"/>
      <c r="X216" s="416"/>
      <c r="Z216" s="70"/>
      <c r="AB216" s="70"/>
    </row>
    <row r="217" spans="2:28" ht="13.5" hidden="1" customHeight="1" outlineLevel="1" thickBot="1" x14ac:dyDescent="0.25">
      <c r="B217" s="494"/>
      <c r="C217" s="495"/>
      <c r="D217" s="495"/>
      <c r="E217" s="495"/>
      <c r="F217" s="495"/>
      <c r="G217" s="495"/>
      <c r="H217" s="495"/>
      <c r="I217" s="495"/>
      <c r="J217" s="495"/>
      <c r="K217" s="495"/>
      <c r="L217" s="495"/>
      <c r="M217" s="388"/>
      <c r="N217" s="327"/>
      <c r="R217" s="417"/>
      <c r="S217" s="70"/>
      <c r="T217" s="70"/>
      <c r="V217" s="417"/>
      <c r="X217" s="417"/>
      <c r="Z217" s="70"/>
      <c r="AB217" s="70"/>
    </row>
    <row r="218" spans="2:28" ht="13.5" collapsed="1" thickBot="1" x14ac:dyDescent="0.25">
      <c r="B218" s="32"/>
      <c r="C218" s="32"/>
      <c r="D218" s="103"/>
      <c r="E218" s="110"/>
      <c r="F218" s="110"/>
      <c r="G218" s="111"/>
      <c r="H218" s="112"/>
      <c r="I218" s="29"/>
      <c r="J218" s="111"/>
      <c r="K218" s="111"/>
      <c r="L218" s="418" t="s">
        <v>102</v>
      </c>
      <c r="N218" s="113">
        <f>SUM(N193:N217)</f>
        <v>0</v>
      </c>
      <c r="Q218" s="29"/>
      <c r="R218" s="335">
        <f>SUM(R193:R217)</f>
        <v>0</v>
      </c>
      <c r="S218" s="100"/>
      <c r="T218" s="100"/>
      <c r="U218" s="29"/>
      <c r="V218" s="335">
        <f>SUM(V193:V217)</f>
        <v>0</v>
      </c>
      <c r="W218" s="29"/>
      <c r="X218" s="335">
        <f>SUM(X193:X217)</f>
        <v>0</v>
      </c>
      <c r="Z218" s="100"/>
      <c r="AA218" s="29"/>
      <c r="AB218" s="100"/>
    </row>
    <row r="219" spans="2:28" ht="13.5" thickBot="1" x14ac:dyDescent="0.25">
      <c r="B219" s="32"/>
      <c r="C219" s="32"/>
      <c r="D219" s="103"/>
      <c r="E219" s="110"/>
      <c r="F219" s="110"/>
      <c r="G219" s="111"/>
      <c r="H219" s="112"/>
      <c r="I219" s="29"/>
      <c r="O219" s="100"/>
      <c r="P219" s="100"/>
      <c r="S219" s="100"/>
      <c r="T219" s="100"/>
      <c r="U219" s="100"/>
      <c r="W219" s="100"/>
      <c r="Z219" s="100"/>
      <c r="AA219" s="100"/>
      <c r="AB219" s="100"/>
    </row>
    <row r="220" spans="2:28" ht="15.75" thickBot="1" x14ac:dyDescent="0.3">
      <c r="B220" s="32"/>
      <c r="C220" s="32"/>
      <c r="D220" s="103"/>
      <c r="E220" s="110"/>
      <c r="F220" s="110"/>
      <c r="G220" s="111"/>
      <c r="H220" s="112"/>
      <c r="I220" s="112"/>
      <c r="J220" s="548" t="s">
        <v>224</v>
      </c>
      <c r="K220" s="549"/>
      <c r="L220" s="550"/>
      <c r="M220" s="137"/>
      <c r="N220" s="94">
        <f>K231</f>
        <v>0</v>
      </c>
      <c r="O220" s="111"/>
      <c r="P220" s="29"/>
      <c r="Q220" s="29"/>
      <c r="R220" s="400">
        <f>K237</f>
        <v>0</v>
      </c>
      <c r="S220" s="29"/>
      <c r="T220" s="29"/>
      <c r="U220" s="29"/>
      <c r="V220" s="400">
        <f>V237</f>
        <v>0</v>
      </c>
      <c r="W220" s="29"/>
      <c r="X220" s="400">
        <f>X237</f>
        <v>0</v>
      </c>
      <c r="Z220" s="29"/>
      <c r="AA220" s="29"/>
      <c r="AB220" s="29"/>
    </row>
    <row r="221" spans="2:28" ht="15" customHeight="1" thickBot="1" x14ac:dyDescent="0.25">
      <c r="B221" s="538" t="s">
        <v>128</v>
      </c>
      <c r="C221" s="539"/>
      <c r="D221" s="539"/>
      <c r="E221" s="539"/>
      <c r="F221" s="539"/>
      <c r="G221" s="539"/>
      <c r="H221" s="539"/>
      <c r="I221" s="539"/>
      <c r="J221" s="539"/>
      <c r="K221" s="50" t="s">
        <v>127</v>
      </c>
      <c r="L221" s="111"/>
      <c r="O221" s="41"/>
      <c r="P221" s="29"/>
      <c r="Q221" s="29"/>
      <c r="R221" s="29"/>
      <c r="S221" s="29"/>
      <c r="T221" s="29"/>
      <c r="U221" s="29"/>
      <c r="V221" s="29"/>
      <c r="W221" s="29"/>
      <c r="X221" s="29"/>
      <c r="Z221" s="29"/>
      <c r="AA221" s="29"/>
      <c r="AB221" s="29"/>
    </row>
    <row r="222" spans="2:28" ht="15" customHeight="1" x14ac:dyDescent="0.2">
      <c r="B222" s="540" t="s">
        <v>129</v>
      </c>
      <c r="C222" s="541"/>
      <c r="D222" s="541"/>
      <c r="E222" s="541"/>
      <c r="F222" s="541"/>
      <c r="G222" s="541"/>
      <c r="H222" s="541"/>
      <c r="I222" s="541"/>
      <c r="J222" s="541"/>
      <c r="K222" s="49">
        <f>N38</f>
        <v>0</v>
      </c>
      <c r="L222" s="330" t="str">
        <f>IFERROR($K$222/$K$229, "")</f>
        <v/>
      </c>
      <c r="O222" s="42"/>
      <c r="P222" s="29"/>
      <c r="Q222" s="29"/>
      <c r="R222" s="29"/>
      <c r="S222" s="29"/>
      <c r="T222" s="29"/>
      <c r="U222" s="29"/>
      <c r="V222" s="29"/>
      <c r="W222" s="29"/>
      <c r="X222" s="29"/>
      <c r="Z222" s="29"/>
      <c r="AA222" s="29"/>
      <c r="AB222" s="29"/>
    </row>
    <row r="223" spans="2:28" ht="15" customHeight="1" x14ac:dyDescent="0.2">
      <c r="B223" s="542" t="s">
        <v>130</v>
      </c>
      <c r="C223" s="543"/>
      <c r="D223" s="543"/>
      <c r="E223" s="543"/>
      <c r="F223" s="543"/>
      <c r="G223" s="543"/>
      <c r="H223" s="543"/>
      <c r="I223" s="543"/>
      <c r="J223" s="543"/>
      <c r="K223" s="45">
        <f>N68</f>
        <v>0</v>
      </c>
      <c r="L223" s="330" t="str">
        <f>IFERROR($K$223/$K$229,"")</f>
        <v/>
      </c>
      <c r="O223" s="42"/>
      <c r="P223" s="29"/>
      <c r="Q223" s="29"/>
      <c r="R223" s="29"/>
      <c r="S223" s="29"/>
      <c r="T223" s="29"/>
      <c r="U223" s="29"/>
      <c r="V223" s="29"/>
      <c r="W223" s="29"/>
      <c r="X223" s="29"/>
      <c r="Z223" s="29"/>
      <c r="AA223" s="29"/>
      <c r="AB223" s="29"/>
    </row>
    <row r="224" spans="2:28" ht="15" customHeight="1" x14ac:dyDescent="0.2">
      <c r="B224" s="542" t="s">
        <v>108</v>
      </c>
      <c r="C224" s="543"/>
      <c r="D224" s="543"/>
      <c r="E224" s="543"/>
      <c r="F224" s="543"/>
      <c r="G224" s="543"/>
      <c r="H224" s="543"/>
      <c r="I224" s="543"/>
      <c r="J224" s="543"/>
      <c r="K224" s="45">
        <f>N98</f>
        <v>0</v>
      </c>
      <c r="L224" s="330" t="str">
        <f>IFERROR($K$224/$K$229,"")</f>
        <v/>
      </c>
      <c r="O224" s="42"/>
      <c r="P224" s="29"/>
      <c r="Q224" s="29"/>
      <c r="R224" s="29"/>
      <c r="S224" s="29"/>
      <c r="T224" s="29"/>
      <c r="U224" s="29"/>
      <c r="V224" s="29"/>
      <c r="W224" s="29"/>
      <c r="X224" s="29"/>
      <c r="Z224" s="29"/>
      <c r="AA224" s="29"/>
      <c r="AB224" s="29"/>
    </row>
    <row r="225" spans="2:28" ht="15" customHeight="1" x14ac:dyDescent="0.2">
      <c r="B225" s="542" t="s">
        <v>203</v>
      </c>
      <c r="C225" s="543"/>
      <c r="D225" s="543"/>
      <c r="E225" s="543"/>
      <c r="F225" s="543"/>
      <c r="G225" s="543"/>
      <c r="H225" s="543"/>
      <c r="I225" s="543"/>
      <c r="J225" s="543"/>
      <c r="K225" s="45">
        <f>N128</f>
        <v>0</v>
      </c>
      <c r="L225" s="330" t="str">
        <f>IFERROR($K$225/$K$229,"")</f>
        <v/>
      </c>
      <c r="O225" s="42"/>
      <c r="P225" s="29"/>
      <c r="Q225" s="29"/>
      <c r="R225" s="29"/>
      <c r="S225" s="29"/>
      <c r="T225" s="29"/>
      <c r="U225" s="29"/>
      <c r="V225" s="29"/>
      <c r="W225" s="29"/>
      <c r="X225" s="29"/>
      <c r="Z225" s="29"/>
      <c r="AA225" s="29"/>
      <c r="AB225" s="29"/>
    </row>
    <row r="226" spans="2:28" ht="15" customHeight="1" x14ac:dyDescent="0.2">
      <c r="B226" s="542" t="s">
        <v>122</v>
      </c>
      <c r="C226" s="543"/>
      <c r="D226" s="543"/>
      <c r="E226" s="543"/>
      <c r="F226" s="543"/>
      <c r="G226" s="543"/>
      <c r="H226" s="543"/>
      <c r="I226" s="543"/>
      <c r="J226" s="543"/>
      <c r="K226" s="153">
        <f>N158</f>
        <v>0</v>
      </c>
      <c r="L226" s="330" t="str">
        <f>IFERROR($K$226/$K$229,"")</f>
        <v/>
      </c>
      <c r="O226" s="42"/>
      <c r="P226" s="29"/>
      <c r="Q226" s="29"/>
      <c r="R226" s="29"/>
      <c r="S226" s="29"/>
      <c r="T226" s="29"/>
      <c r="U226" s="29"/>
      <c r="V226" s="29"/>
      <c r="W226" s="29"/>
      <c r="X226" s="29"/>
      <c r="Z226" s="29"/>
      <c r="AA226" s="29"/>
      <c r="AB226" s="29"/>
    </row>
    <row r="227" spans="2:28" ht="15" customHeight="1" thickBot="1" x14ac:dyDescent="0.25">
      <c r="B227" s="544" t="s">
        <v>124</v>
      </c>
      <c r="C227" s="545"/>
      <c r="D227" s="545"/>
      <c r="E227" s="545"/>
      <c r="F227" s="545"/>
      <c r="G227" s="545"/>
      <c r="H227" s="545"/>
      <c r="I227" s="545"/>
      <c r="J227" s="545"/>
      <c r="K227" s="90">
        <f>N188</f>
        <v>0</v>
      </c>
      <c r="L227" s="330" t="str">
        <f>IFERROR($K$227/$K$229,"")</f>
        <v/>
      </c>
      <c r="O227" s="42"/>
      <c r="P227" s="29"/>
      <c r="Q227" s="29"/>
      <c r="R227" s="29"/>
      <c r="S227" s="29"/>
      <c r="T227" s="29"/>
      <c r="U227" s="29"/>
      <c r="V227" s="29"/>
      <c r="W227" s="29"/>
      <c r="X227" s="29"/>
      <c r="Z227" s="29"/>
      <c r="AA227" s="29"/>
      <c r="AB227" s="29"/>
    </row>
    <row r="228" spans="2:28" ht="15" customHeight="1" thickBot="1" x14ac:dyDescent="0.25">
      <c r="B228" s="89"/>
      <c r="C228" s="89"/>
      <c r="D228" s="89"/>
      <c r="E228" s="89"/>
      <c r="F228" s="89"/>
      <c r="G228" s="89"/>
      <c r="H228" s="89"/>
      <c r="I228" s="89"/>
      <c r="J228" s="89"/>
      <c r="K228" s="42"/>
      <c r="L228" s="331"/>
      <c r="O228" s="42"/>
      <c r="P228" s="29"/>
      <c r="Q228" s="29"/>
      <c r="R228" s="29"/>
      <c r="S228" s="29"/>
      <c r="T228" s="29"/>
      <c r="U228" s="29"/>
      <c r="V228" s="29"/>
      <c r="W228" s="29"/>
      <c r="X228" s="29"/>
      <c r="Z228" s="29"/>
      <c r="AA228" s="29"/>
      <c r="AB228" s="29"/>
    </row>
    <row r="229" spans="2:28" ht="15.75" customHeight="1" thickBot="1" x14ac:dyDescent="0.25">
      <c r="B229" s="546" t="s">
        <v>66</v>
      </c>
      <c r="C229" s="547"/>
      <c r="D229" s="547"/>
      <c r="E229" s="547"/>
      <c r="F229" s="547"/>
      <c r="G229" s="547"/>
      <c r="H229" s="547"/>
      <c r="I229" s="547"/>
      <c r="J229" s="547"/>
      <c r="K229" s="94">
        <f>SUM(K222:K227)</f>
        <v>0</v>
      </c>
      <c r="L229" s="330" t="str">
        <f>IFERROR($K$229/$K$229,"")</f>
        <v/>
      </c>
      <c r="O229" s="43"/>
      <c r="P229" s="29"/>
      <c r="Q229" s="29"/>
      <c r="R229" s="29"/>
      <c r="S229" s="29"/>
      <c r="T229" s="29"/>
      <c r="U229" s="29"/>
      <c r="V229" s="29"/>
      <c r="W229" s="29"/>
      <c r="X229" s="29"/>
      <c r="Z229" s="29"/>
      <c r="AA229" s="29"/>
      <c r="AB229" s="29"/>
    </row>
    <row r="230" spans="2:28" ht="15" customHeight="1" thickBot="1" x14ac:dyDescent="0.25">
      <c r="B230" s="546" t="s">
        <v>226</v>
      </c>
      <c r="C230" s="547"/>
      <c r="D230" s="547"/>
      <c r="E230" s="547"/>
      <c r="F230" s="547"/>
      <c r="G230" s="547"/>
      <c r="H230" s="547"/>
      <c r="I230" s="547"/>
      <c r="J230" s="547"/>
      <c r="K230" s="94">
        <f>K229-K232</f>
        <v>0</v>
      </c>
      <c r="L230" s="330" t="str">
        <f>IFERROR($K$230/$K$229,"")</f>
        <v/>
      </c>
      <c r="O230" s="111"/>
      <c r="P230" s="29"/>
      <c r="Q230" s="29"/>
      <c r="R230" s="95"/>
      <c r="S230" s="29"/>
      <c r="T230" s="29"/>
      <c r="U230" s="29"/>
      <c r="V230" s="29"/>
      <c r="W230" s="29"/>
      <c r="X230" s="29"/>
      <c r="Z230" s="29"/>
      <c r="AA230" s="29"/>
      <c r="AB230" s="29"/>
    </row>
    <row r="231" spans="2:28" ht="15" customHeight="1" thickBot="1" x14ac:dyDescent="0.25">
      <c r="B231" s="551" t="s">
        <v>224</v>
      </c>
      <c r="C231" s="552"/>
      <c r="D231" s="552"/>
      <c r="E231" s="552"/>
      <c r="F231" s="552"/>
      <c r="G231" s="552"/>
      <c r="H231" s="552"/>
      <c r="I231" s="552"/>
      <c r="J231" s="552"/>
      <c r="K231" s="94">
        <f>SUM(P38,P68,P98,P128,P158,P188)</f>
        <v>0</v>
      </c>
      <c r="L231" s="330"/>
      <c r="O231" s="111"/>
      <c r="P231" s="29"/>
      <c r="Q231" s="29"/>
      <c r="R231" s="95"/>
      <c r="S231" s="29"/>
      <c r="T231" s="29"/>
      <c r="U231" s="29"/>
      <c r="V231" s="29"/>
      <c r="W231" s="29"/>
      <c r="X231" s="29"/>
      <c r="Z231" s="29"/>
      <c r="AA231" s="29"/>
      <c r="AB231" s="29"/>
    </row>
    <row r="232" spans="2:28" ht="15" customHeight="1" thickBot="1" x14ac:dyDescent="0.25">
      <c r="B232" s="546" t="s">
        <v>131</v>
      </c>
      <c r="C232" s="547"/>
      <c r="D232" s="547"/>
      <c r="E232" s="547"/>
      <c r="F232" s="547"/>
      <c r="G232" s="547"/>
      <c r="H232" s="547"/>
      <c r="I232" s="547"/>
      <c r="J232" s="547"/>
      <c r="K232" s="94">
        <f>N218</f>
        <v>0</v>
      </c>
      <c r="L232" s="330" t="str">
        <f>IFERROR($K$232/$K$229,"")</f>
        <v/>
      </c>
      <c r="N232" s="230" t="s">
        <v>230</v>
      </c>
      <c r="O232" s="111"/>
      <c r="Q232" s="29"/>
      <c r="S232" s="29"/>
      <c r="T232" s="29"/>
      <c r="U232" s="29"/>
      <c r="V232" s="29"/>
      <c r="W232" s="29"/>
      <c r="X232" s="29"/>
      <c r="Z232" s="29"/>
      <c r="AA232" s="29"/>
      <c r="AB232" s="29"/>
    </row>
    <row r="233" spans="2:28" ht="15" customHeight="1" thickBot="1" x14ac:dyDescent="0.25">
      <c r="B233" s="546" t="s">
        <v>132</v>
      </c>
      <c r="C233" s="547"/>
      <c r="D233" s="547"/>
      <c r="E233" s="547"/>
      <c r="F233" s="547"/>
      <c r="G233" s="547"/>
      <c r="H233" s="547"/>
      <c r="I233" s="547"/>
      <c r="J233" s="547"/>
      <c r="K233" s="94">
        <f>MAX(K231-K232,0)</f>
        <v>0</v>
      </c>
      <c r="L233" s="230" t="s">
        <v>73</v>
      </c>
      <c r="O233" s="111"/>
      <c r="Q233" s="29"/>
      <c r="S233" s="29"/>
      <c r="T233" s="29"/>
      <c r="U233" s="29"/>
      <c r="V233" s="29"/>
      <c r="W233" s="29"/>
      <c r="X233" s="29"/>
      <c r="Z233" s="29"/>
      <c r="AA233" s="29"/>
      <c r="AB233" s="29"/>
    </row>
    <row r="234" spans="2:28" ht="15" customHeight="1" thickBot="1" x14ac:dyDescent="0.25">
      <c r="B234" s="144"/>
      <c r="C234" s="144"/>
      <c r="D234" s="144"/>
      <c r="E234" s="144"/>
      <c r="F234" s="144"/>
      <c r="G234" s="144"/>
      <c r="H234" s="144"/>
      <c r="I234" s="144"/>
      <c r="J234" s="144"/>
      <c r="K234" s="43"/>
      <c r="L234" s="111"/>
      <c r="O234" s="111"/>
      <c r="Q234" s="29"/>
      <c r="R234" s="29"/>
      <c r="S234" s="29"/>
      <c r="T234" s="29"/>
      <c r="U234" s="29"/>
      <c r="V234" s="29"/>
      <c r="W234" s="29"/>
      <c r="X234" s="29"/>
      <c r="Z234" s="29"/>
      <c r="AA234" s="29"/>
      <c r="AB234" s="29"/>
    </row>
    <row r="235" spans="2:28" ht="26.25" thickBot="1" x14ac:dyDescent="0.25">
      <c r="B235" s="553" t="s">
        <v>133</v>
      </c>
      <c r="C235" s="554"/>
      <c r="D235" s="554"/>
      <c r="E235" s="554"/>
      <c r="F235" s="554"/>
      <c r="G235" s="554"/>
      <c r="H235" s="554"/>
      <c r="I235" s="554"/>
      <c r="J235" s="554"/>
      <c r="K235" s="154" t="s">
        <v>248</v>
      </c>
      <c r="O235" s="111"/>
      <c r="Q235" s="29"/>
      <c r="S235" s="29"/>
      <c r="T235" s="29"/>
      <c r="U235" s="29"/>
      <c r="V235" s="419" t="s">
        <v>134</v>
      </c>
      <c r="W235" s="29"/>
      <c r="X235" s="419" t="s">
        <v>135</v>
      </c>
      <c r="Z235" s="29"/>
      <c r="AA235" s="29"/>
      <c r="AB235" s="29"/>
    </row>
    <row r="236" spans="2:28" ht="13.5" thickBot="1" x14ac:dyDescent="0.25">
      <c r="B236" s="555" t="s">
        <v>68</v>
      </c>
      <c r="C236" s="556"/>
      <c r="D236" s="556"/>
      <c r="E236" s="556"/>
      <c r="F236" s="556"/>
      <c r="G236" s="556"/>
      <c r="H236" s="556"/>
      <c r="I236" s="556"/>
      <c r="J236" s="556"/>
      <c r="K236" s="94">
        <f>SUM(R38,R68,R98,R128,R158,R188)</f>
        <v>0</v>
      </c>
      <c r="O236" s="111"/>
      <c r="Q236" s="29"/>
      <c r="S236" s="29"/>
      <c r="T236" s="29"/>
      <c r="U236" s="29"/>
      <c r="V236" s="400">
        <f>SUM(V38,V68,V98,V128,V158,V188)</f>
        <v>0</v>
      </c>
      <c r="W236" s="29"/>
      <c r="X236" s="400">
        <f>SUM(X38,X68,X98,X128,X158,X188)</f>
        <v>0</v>
      </c>
      <c r="Z236" s="29"/>
      <c r="AA236" s="29"/>
      <c r="AB236" s="29"/>
    </row>
    <row r="237" spans="2:28" ht="13.5" customHeight="1" thickBot="1" x14ac:dyDescent="0.25">
      <c r="B237" s="557" t="s">
        <v>224</v>
      </c>
      <c r="C237" s="558"/>
      <c r="D237" s="558"/>
      <c r="E237" s="558"/>
      <c r="F237" s="558"/>
      <c r="G237" s="558"/>
      <c r="H237" s="558"/>
      <c r="I237" s="558"/>
      <c r="J237" s="558"/>
      <c r="K237" s="94">
        <f>SUM(S38,S68,S98,S128,S158,S188)</f>
        <v>0</v>
      </c>
      <c r="O237" s="111"/>
      <c r="Q237" s="29"/>
      <c r="S237" s="29"/>
      <c r="T237" s="29"/>
      <c r="U237" s="29"/>
      <c r="V237" s="400">
        <f>SUM(Z38,Z68,Z98,Z128,Z158,Z188)</f>
        <v>0</v>
      </c>
      <c r="W237" s="29"/>
      <c r="X237" s="400">
        <f>SUM(AB38,AB68,AB98,AB128,AB158,AB188)</f>
        <v>0</v>
      </c>
      <c r="Z237" s="29"/>
      <c r="AA237" s="29"/>
      <c r="AB237" s="29"/>
    </row>
    <row r="238" spans="2:28" ht="13.5" customHeight="1" thickBot="1" x14ac:dyDescent="0.25">
      <c r="B238" s="559" t="s">
        <v>204</v>
      </c>
      <c r="C238" s="560"/>
      <c r="D238" s="560"/>
      <c r="E238" s="560"/>
      <c r="F238" s="560"/>
      <c r="G238" s="560"/>
      <c r="H238" s="560"/>
      <c r="I238" s="560"/>
      <c r="J238" s="560"/>
      <c r="K238" s="94">
        <f>R218</f>
        <v>0</v>
      </c>
      <c r="O238" s="111"/>
      <c r="P238" s="123"/>
      <c r="Q238" s="118"/>
      <c r="S238" s="29"/>
      <c r="T238" s="29"/>
      <c r="U238" s="29"/>
      <c r="V238" s="400">
        <f>V218</f>
        <v>0</v>
      </c>
      <c r="W238" s="29"/>
      <c r="X238" s="400">
        <f>X218</f>
        <v>0</v>
      </c>
      <c r="Z238" s="29"/>
      <c r="AA238" s="29"/>
      <c r="AB238" s="29"/>
    </row>
    <row r="239" spans="2:28" ht="13.5" customHeight="1" thickBot="1" x14ac:dyDescent="0.25">
      <c r="B239" s="557" t="s">
        <v>205</v>
      </c>
      <c r="C239" s="558"/>
      <c r="D239" s="558"/>
      <c r="E239" s="558"/>
      <c r="F239" s="558"/>
      <c r="G239" s="558"/>
      <c r="H239" s="558"/>
      <c r="I239" s="558"/>
      <c r="J239" s="558"/>
      <c r="K239" s="94">
        <f>K236-K238</f>
        <v>0</v>
      </c>
      <c r="O239" s="111"/>
      <c r="P239" s="123"/>
      <c r="Q239" s="118"/>
      <c r="S239" s="29"/>
      <c r="T239" s="29"/>
      <c r="U239" s="29"/>
      <c r="V239" s="400">
        <f t="shared" ref="V239" si="56">V236-V238</f>
        <v>0</v>
      </c>
      <c r="W239" s="29"/>
      <c r="X239" s="400">
        <f>X236-X238</f>
        <v>0</v>
      </c>
      <c r="Z239" s="29"/>
      <c r="AA239" s="29"/>
      <c r="AB239" s="29"/>
    </row>
    <row r="240" spans="2:28" x14ac:dyDescent="0.2">
      <c r="B240" s="32"/>
      <c r="C240" s="32"/>
      <c r="D240" s="103"/>
      <c r="E240" s="110"/>
      <c r="F240" s="110"/>
      <c r="G240" s="111"/>
      <c r="H240" s="112"/>
      <c r="I240" s="29"/>
      <c r="J240" s="111"/>
      <c r="K240" s="230" t="s">
        <v>188</v>
      </c>
      <c r="O240" s="111"/>
      <c r="P240" s="29"/>
      <c r="Q240" s="29"/>
      <c r="S240" s="29"/>
      <c r="T240" s="29"/>
      <c r="U240" s="29"/>
      <c r="V240" s="230"/>
      <c r="W240" s="29"/>
      <c r="X240" s="230"/>
      <c r="Z240" s="29"/>
      <c r="AA240" s="29"/>
      <c r="AB240" s="29"/>
    </row>
    <row r="241" spans="1:30" x14ac:dyDescent="0.2">
      <c r="B241" s="44" t="s">
        <v>136</v>
      </c>
      <c r="C241" s="28"/>
      <c r="D241" s="28"/>
      <c r="E241" s="28"/>
      <c r="F241" s="28"/>
      <c r="G241" s="28"/>
      <c r="H241" s="28"/>
      <c r="I241" s="28"/>
      <c r="J241" s="28"/>
      <c r="K241" s="28"/>
      <c r="L241" s="260"/>
      <c r="O241" s="28"/>
      <c r="P241" s="28"/>
      <c r="Q241" s="28"/>
      <c r="S241" s="28"/>
      <c r="T241" s="28"/>
      <c r="U241" s="28"/>
      <c r="W241" s="28"/>
      <c r="X241" s="29"/>
      <c r="Z241" s="28"/>
      <c r="AA241" s="28"/>
      <c r="AB241" s="28"/>
      <c r="AC241" s="28"/>
      <c r="AD241" s="28"/>
    </row>
    <row r="242" spans="1:30" x14ac:dyDescent="0.2">
      <c r="B242" s="44"/>
      <c r="C242" s="28"/>
      <c r="D242" s="28"/>
      <c r="E242" s="28"/>
      <c r="F242" s="28"/>
      <c r="G242" s="28"/>
      <c r="H242" s="28"/>
      <c r="I242" s="28"/>
      <c r="J242" s="28"/>
      <c r="K242" s="28"/>
      <c r="L242" s="260"/>
      <c r="O242" s="329"/>
      <c r="P242" s="329"/>
      <c r="Q242" s="28"/>
      <c r="S242" s="28"/>
      <c r="T242" s="28"/>
      <c r="U242" s="28"/>
      <c r="W242" s="28"/>
      <c r="X242" s="29"/>
      <c r="Z242" s="28"/>
      <c r="AA242" s="28"/>
      <c r="AB242" s="28"/>
      <c r="AC242" s="28"/>
      <c r="AD242" s="28"/>
    </row>
    <row r="243" spans="1:30" ht="143.25" customHeight="1" x14ac:dyDescent="0.2">
      <c r="B243" s="535"/>
      <c r="C243" s="536"/>
      <c r="D243" s="536"/>
      <c r="E243" s="536"/>
      <c r="F243" s="536"/>
      <c r="G243" s="536"/>
      <c r="H243" s="536"/>
      <c r="I243" s="536"/>
      <c r="J243" s="536"/>
      <c r="K243" s="537"/>
      <c r="L243" s="328"/>
      <c r="M243" s="328"/>
      <c r="O243" s="318"/>
      <c r="Q243" s="329"/>
      <c r="S243" s="329"/>
      <c r="T243" s="329"/>
      <c r="U243" s="329"/>
      <c r="W243" s="329"/>
      <c r="X243" s="29"/>
      <c r="Z243" s="329"/>
      <c r="AA243" s="329"/>
      <c r="AB243" s="329"/>
    </row>
    <row r="244" spans="1:30" x14ac:dyDescent="0.2">
      <c r="B244" s="114"/>
      <c r="C244" s="114"/>
      <c r="D244" s="114"/>
      <c r="E244" s="114"/>
      <c r="F244" s="114"/>
      <c r="G244" s="114"/>
      <c r="H244" s="114"/>
      <c r="I244" s="114"/>
      <c r="J244" s="114"/>
      <c r="K244" s="114"/>
      <c r="L244" s="114"/>
      <c r="M244" s="261"/>
      <c r="O244" s="318"/>
      <c r="P244" s="115"/>
      <c r="Q244" s="115"/>
      <c r="S244" s="115"/>
      <c r="T244" s="115"/>
      <c r="U244" s="115"/>
      <c r="W244" s="115"/>
      <c r="X244" s="29"/>
      <c r="Z244" s="115"/>
      <c r="AA244" s="115"/>
      <c r="AB244" s="115"/>
    </row>
    <row r="245" spans="1:30" x14ac:dyDescent="0.2">
      <c r="B245" s="29"/>
      <c r="C245" s="29"/>
      <c r="D245" s="29"/>
      <c r="E245" s="29"/>
      <c r="F245" s="29"/>
      <c r="N245" s="111"/>
      <c r="P245" s="29"/>
      <c r="Q245" s="29"/>
      <c r="S245" s="29"/>
      <c r="T245" s="29"/>
      <c r="U245" s="29"/>
      <c r="V245" s="29"/>
      <c r="W245" s="29"/>
      <c r="X245" s="29"/>
      <c r="Z245" s="29"/>
      <c r="AA245" s="29"/>
      <c r="AB245" s="29"/>
    </row>
    <row r="246" spans="1:30" hidden="1" x14ac:dyDescent="0.2">
      <c r="A246"/>
      <c r="B246" s="28"/>
      <c r="C246" s="28"/>
      <c r="D246" s="28"/>
      <c r="E246" s="28"/>
      <c r="F246" s="28"/>
      <c r="G246" s="28"/>
      <c r="H246" s="28"/>
      <c r="I246" s="28"/>
      <c r="J246" s="28"/>
      <c r="K246" s="28"/>
      <c r="L246" s="28"/>
      <c r="M246" s="260"/>
      <c r="N246" s="260"/>
      <c r="O246" s="28"/>
      <c r="P246" s="28"/>
      <c r="Q246"/>
      <c r="R246" s="29"/>
      <c r="S246"/>
      <c r="T246"/>
      <c r="U246"/>
      <c r="V246" s="29"/>
      <c r="W246"/>
      <c r="X246" s="28"/>
      <c r="Y246"/>
      <c r="Z246"/>
      <c r="AA246"/>
      <c r="AB246"/>
      <c r="AC246"/>
      <c r="AD246"/>
    </row>
    <row r="247" spans="1:30" hidden="1" x14ac:dyDescent="0.2">
      <c r="A247"/>
      <c r="B247" s="28"/>
      <c r="C247" s="28"/>
      <c r="D247" s="28"/>
      <c r="E247" s="28"/>
      <c r="F247" s="28"/>
      <c r="G247" s="28"/>
      <c r="H247" s="28"/>
      <c r="I247" s="28"/>
      <c r="J247" s="28"/>
      <c r="K247" s="28"/>
      <c r="L247" s="28"/>
      <c r="M247" s="260"/>
      <c r="N247" s="260"/>
      <c r="O247" s="28"/>
      <c r="P247" s="28"/>
      <c r="Q247"/>
      <c r="R247" s="29"/>
      <c r="S247"/>
      <c r="T247"/>
      <c r="U247"/>
      <c r="V247" s="29"/>
      <c r="W247"/>
      <c r="X247" s="28"/>
      <c r="Y247"/>
      <c r="Z247"/>
      <c r="AA247"/>
      <c r="AB247"/>
      <c r="AC247"/>
      <c r="AD247"/>
    </row>
    <row r="248" spans="1:30" hidden="1" x14ac:dyDescent="0.2">
      <c r="A248"/>
      <c r="B248" s="28"/>
      <c r="C248" s="28"/>
      <c r="D248" s="28"/>
      <c r="E248" s="28"/>
      <c r="F248" s="28"/>
      <c r="G248" s="28"/>
      <c r="H248" s="28"/>
      <c r="I248" s="28"/>
      <c r="J248" s="28"/>
      <c r="K248" s="28"/>
      <c r="L248" s="28"/>
      <c r="M248" s="260"/>
      <c r="N248" s="318"/>
      <c r="O248" s="28"/>
      <c r="P248" s="28"/>
      <c r="Q248"/>
      <c r="R248" s="118"/>
      <c r="S248"/>
      <c r="T248"/>
      <c r="U248"/>
      <c r="V248" s="29"/>
      <c r="W248"/>
      <c r="X248" s="329"/>
      <c r="Y248"/>
      <c r="Z248"/>
      <c r="AA248"/>
      <c r="AB248"/>
      <c r="AC248"/>
      <c r="AD248"/>
    </row>
    <row r="249" spans="1:30" hidden="1" x14ac:dyDescent="0.2">
      <c r="A249"/>
      <c r="B249" s="28"/>
      <c r="C249" s="28"/>
      <c r="D249" s="28"/>
      <c r="E249" s="28"/>
      <c r="F249" s="28"/>
      <c r="G249" s="28"/>
      <c r="H249" s="28"/>
      <c r="I249" s="28"/>
      <c r="J249" s="28"/>
      <c r="K249" s="28"/>
      <c r="L249" s="28"/>
      <c r="M249" s="260"/>
      <c r="N249" s="114"/>
      <c r="O249" s="28"/>
      <c r="P249" s="28"/>
      <c r="Q249"/>
      <c r="R249" s="118"/>
      <c r="S249"/>
      <c r="T249"/>
      <c r="U249"/>
      <c r="V249" s="29"/>
      <c r="W249"/>
      <c r="X249" s="115"/>
      <c r="Y249"/>
      <c r="Z249"/>
      <c r="AA249"/>
      <c r="AB249"/>
      <c r="AC249"/>
      <c r="AD249"/>
    </row>
    <row r="250" spans="1:30" hidden="1" x14ac:dyDescent="0.2">
      <c r="A250"/>
      <c r="B250" s="28"/>
      <c r="C250" s="28"/>
      <c r="D250" s="28"/>
      <c r="E250" s="28"/>
      <c r="F250" s="28"/>
      <c r="G250" s="28"/>
      <c r="H250" s="28"/>
      <c r="I250" s="28"/>
      <c r="J250" s="28"/>
      <c r="K250" s="28"/>
      <c r="L250" s="28"/>
      <c r="M250" s="260"/>
      <c r="O250" s="28"/>
      <c r="P250" s="28"/>
      <c r="Q250"/>
      <c r="R250" s="29"/>
      <c r="S250"/>
      <c r="T250"/>
      <c r="U250"/>
      <c r="V250" s="29"/>
      <c r="W250"/>
      <c r="X250" s="29"/>
      <c r="Y250"/>
      <c r="Z250"/>
      <c r="AA250"/>
      <c r="AB250"/>
      <c r="AC250"/>
      <c r="AD250"/>
    </row>
    <row r="251" spans="1:30" hidden="1" x14ac:dyDescent="0.2">
      <c r="A251"/>
      <c r="B251" s="28"/>
      <c r="C251" s="28"/>
      <c r="D251" s="28"/>
      <c r="E251" s="28"/>
      <c r="F251" s="28"/>
      <c r="G251" s="28"/>
      <c r="H251" s="28"/>
      <c r="I251" s="28"/>
      <c r="J251" s="28"/>
      <c r="K251" s="28"/>
      <c r="L251" s="28"/>
      <c r="M251" s="260"/>
      <c r="N251" s="28"/>
      <c r="O251" s="28"/>
      <c r="P251" s="28"/>
      <c r="Q251"/>
      <c r="R251" s="28"/>
      <c r="S251"/>
      <c r="T251"/>
      <c r="U251"/>
      <c r="V251" s="28"/>
      <c r="W251"/>
      <c r="X251"/>
      <c r="Y251"/>
      <c r="Z251"/>
      <c r="AA251"/>
      <c r="AB251"/>
      <c r="AC251"/>
      <c r="AD251"/>
    </row>
    <row r="252" spans="1:30" hidden="1" x14ac:dyDescent="0.2">
      <c r="A252"/>
      <c r="B252" s="28"/>
      <c r="C252" s="28"/>
      <c r="D252" s="28"/>
      <c r="E252" s="28"/>
      <c r="F252" s="28"/>
      <c r="G252" s="28"/>
      <c r="H252" s="28"/>
      <c r="I252" s="28"/>
      <c r="J252" s="28"/>
      <c r="K252" s="28"/>
      <c r="L252" s="28"/>
      <c r="M252" s="260"/>
      <c r="N252" s="28"/>
      <c r="O252" s="28"/>
      <c r="P252" s="28"/>
      <c r="Q252"/>
      <c r="R252" s="28"/>
      <c r="S252"/>
      <c r="T252"/>
      <c r="U252"/>
      <c r="V252" s="28"/>
      <c r="W252"/>
      <c r="X252"/>
      <c r="Y252"/>
      <c r="Z252"/>
      <c r="AA252"/>
      <c r="AB252"/>
      <c r="AC252"/>
      <c r="AD252"/>
    </row>
    <row r="253" spans="1:30" hidden="1" x14ac:dyDescent="0.2">
      <c r="A253"/>
      <c r="B253" s="28"/>
      <c r="C253" s="28"/>
      <c r="D253" s="28"/>
      <c r="E253" s="28"/>
      <c r="F253" s="28"/>
      <c r="G253" s="28"/>
      <c r="H253" s="28"/>
      <c r="I253" s="28"/>
      <c r="J253" s="28"/>
      <c r="K253" s="28"/>
      <c r="L253" s="28"/>
      <c r="M253" s="260"/>
      <c r="N253" s="28"/>
      <c r="O253" s="28"/>
      <c r="P253" s="28"/>
      <c r="Q253"/>
      <c r="R253" s="329"/>
      <c r="S253"/>
      <c r="T253"/>
      <c r="U253"/>
      <c r="V253" s="329"/>
      <c r="W253"/>
      <c r="X253"/>
      <c r="Y253"/>
      <c r="Z253"/>
      <c r="AA253"/>
      <c r="AB253"/>
      <c r="AC253"/>
      <c r="AD253"/>
    </row>
    <row r="254" spans="1:30" hidden="1" x14ac:dyDescent="0.2">
      <c r="A254"/>
      <c r="B254" s="28"/>
      <c r="C254" s="28"/>
      <c r="D254" s="28"/>
      <c r="E254" s="28"/>
      <c r="F254" s="28"/>
      <c r="G254" s="28"/>
      <c r="H254" s="28"/>
      <c r="I254" s="28"/>
      <c r="J254" s="28"/>
      <c r="K254" s="28"/>
      <c r="L254" s="28"/>
      <c r="M254" s="260"/>
      <c r="N254" s="28"/>
      <c r="O254" s="28"/>
      <c r="P254" s="28"/>
      <c r="Q254"/>
      <c r="R254" s="115"/>
      <c r="S254"/>
      <c r="T254"/>
      <c r="U254"/>
      <c r="V254" s="115"/>
      <c r="W254"/>
      <c r="X254"/>
      <c r="Y254"/>
      <c r="Z254"/>
      <c r="AA254"/>
      <c r="AB254"/>
      <c r="AC254"/>
      <c r="AD254"/>
    </row>
    <row r="255" spans="1:30" hidden="1" x14ac:dyDescent="0.2">
      <c r="A255"/>
      <c r="B255" s="28"/>
      <c r="C255" s="28"/>
      <c r="D255" s="28"/>
      <c r="E255" s="28"/>
      <c r="F255" s="28"/>
      <c r="G255" s="28"/>
      <c r="H255" s="28"/>
      <c r="I255" s="28"/>
      <c r="J255" s="28"/>
      <c r="K255" s="28"/>
      <c r="L255" s="28"/>
      <c r="M255" s="260"/>
      <c r="N255" s="28"/>
      <c r="O255" s="28"/>
      <c r="P255" s="28"/>
      <c r="Q255"/>
      <c r="R255" s="29"/>
      <c r="S255"/>
      <c r="T255"/>
      <c r="U255"/>
      <c r="V255" s="29"/>
      <c r="W255"/>
      <c r="X255"/>
      <c r="Y255"/>
      <c r="Z255"/>
      <c r="AA255"/>
      <c r="AB255"/>
      <c r="AC255"/>
      <c r="AD255"/>
    </row>
    <row r="256" spans="1:30" hidden="1" x14ac:dyDescent="0.2">
      <c r="A256"/>
      <c r="B256" s="28"/>
      <c r="C256" s="28"/>
      <c r="D256" s="28"/>
      <c r="E256" s="28"/>
      <c r="F256" s="28"/>
      <c r="G256" s="28"/>
      <c r="H256" s="28"/>
      <c r="I256" s="28"/>
      <c r="J256" s="28"/>
      <c r="K256" s="28"/>
      <c r="L256" s="28"/>
      <c r="M256" s="260"/>
      <c r="N256" s="28"/>
      <c r="O256" s="28"/>
      <c r="P256" s="28"/>
      <c r="Q256"/>
      <c r="R256"/>
      <c r="S256"/>
      <c r="T256"/>
      <c r="U256"/>
      <c r="V256"/>
      <c r="W256"/>
      <c r="X256"/>
      <c r="Y256"/>
      <c r="Z256"/>
      <c r="AA256"/>
      <c r="AB256"/>
      <c r="AC256"/>
      <c r="AD256"/>
    </row>
    <row r="257" spans="1:30" hidden="1" x14ac:dyDescent="0.2">
      <c r="A257"/>
      <c r="B257" s="28"/>
      <c r="C257" s="28"/>
      <c r="D257" s="28"/>
      <c r="E257" s="28"/>
      <c r="F257" s="28"/>
      <c r="G257" s="28"/>
      <c r="H257" s="28"/>
      <c r="I257" s="28"/>
      <c r="J257" s="28"/>
      <c r="K257" s="28"/>
      <c r="L257" s="28"/>
      <c r="M257" s="260"/>
      <c r="N257" s="28"/>
      <c r="O257" s="28"/>
      <c r="P257" s="28"/>
      <c r="Q257"/>
      <c r="R257"/>
      <c r="S257"/>
      <c r="T257"/>
      <c r="U257"/>
      <c r="V257"/>
      <c r="W257"/>
      <c r="X257"/>
      <c r="Y257"/>
      <c r="Z257"/>
      <c r="AA257"/>
      <c r="AB257"/>
      <c r="AC257"/>
      <c r="AD257"/>
    </row>
    <row r="258" spans="1:30" hidden="1" x14ac:dyDescent="0.2">
      <c r="A258"/>
      <c r="B258" s="28"/>
      <c r="C258" s="28"/>
      <c r="D258" s="28"/>
      <c r="E258" s="28"/>
      <c r="F258" s="28"/>
      <c r="G258" s="28"/>
      <c r="H258" s="28"/>
      <c r="I258" s="28"/>
      <c r="J258" s="28"/>
      <c r="K258" s="28"/>
      <c r="L258" s="28"/>
      <c r="M258" s="260"/>
      <c r="N258" s="28"/>
      <c r="O258" s="28"/>
      <c r="P258" s="28"/>
      <c r="Q258"/>
      <c r="R258"/>
      <c r="S258"/>
      <c r="T258"/>
      <c r="U258"/>
      <c r="V258"/>
      <c r="W258"/>
      <c r="X258"/>
      <c r="Y258"/>
      <c r="Z258"/>
      <c r="AA258"/>
      <c r="AB258"/>
      <c r="AC258"/>
      <c r="AD258"/>
    </row>
    <row r="259" spans="1:30" hidden="1" x14ac:dyDescent="0.2">
      <c r="A259"/>
      <c r="B259" s="28"/>
      <c r="C259" s="28"/>
      <c r="D259" s="28"/>
      <c r="E259" s="28"/>
      <c r="F259" s="28"/>
      <c r="G259" s="28"/>
      <c r="H259" s="28"/>
      <c r="I259" s="28"/>
      <c r="J259" s="28"/>
      <c r="K259" s="28"/>
      <c r="L259" s="28"/>
      <c r="M259" s="260"/>
      <c r="N259" s="28"/>
      <c r="O259" s="28"/>
      <c r="P259" s="28"/>
      <c r="Q259"/>
      <c r="R259"/>
      <c r="S259"/>
      <c r="T259"/>
      <c r="U259"/>
      <c r="V259"/>
      <c r="W259"/>
      <c r="X259"/>
      <c r="Y259"/>
      <c r="Z259"/>
      <c r="AA259"/>
      <c r="AB259"/>
      <c r="AC259"/>
      <c r="AD259"/>
    </row>
    <row r="260" spans="1:30" hidden="1" x14ac:dyDescent="0.2">
      <c r="A260"/>
      <c r="B260" s="28"/>
      <c r="C260" s="28"/>
      <c r="D260" s="28"/>
      <c r="E260" s="28"/>
      <c r="F260" s="28"/>
      <c r="G260" s="28"/>
      <c r="H260" s="28"/>
      <c r="I260" s="28"/>
      <c r="J260" s="28"/>
      <c r="K260" s="28"/>
      <c r="L260" s="28"/>
      <c r="M260" s="260"/>
      <c r="N260" s="28"/>
      <c r="O260" s="28"/>
      <c r="P260" s="28"/>
      <c r="Q260"/>
      <c r="R260"/>
      <c r="S260"/>
      <c r="T260"/>
      <c r="U260"/>
      <c r="V260"/>
      <c r="W260"/>
      <c r="X260"/>
      <c r="Y260"/>
      <c r="Z260"/>
      <c r="AA260"/>
      <c r="AB260"/>
      <c r="AC260"/>
      <c r="AD260"/>
    </row>
    <row r="261" spans="1:30" hidden="1" x14ac:dyDescent="0.2">
      <c r="A261"/>
      <c r="B261" s="28"/>
      <c r="C261" s="28"/>
      <c r="D261" s="28"/>
      <c r="E261" s="28"/>
      <c r="F261" s="28"/>
      <c r="G261" s="28"/>
      <c r="H261" s="28"/>
      <c r="I261" s="28"/>
      <c r="J261" s="28"/>
      <c r="K261" s="28"/>
      <c r="L261" s="28"/>
      <c r="M261" s="260"/>
      <c r="N261" s="28"/>
      <c r="O261" s="28"/>
      <c r="P261" s="28"/>
      <c r="Q261"/>
      <c r="R261"/>
      <c r="S261"/>
      <c r="T261"/>
      <c r="U261"/>
      <c r="V261"/>
      <c r="W261"/>
      <c r="X261"/>
      <c r="Y261"/>
      <c r="Z261"/>
      <c r="AA261"/>
      <c r="AB261"/>
      <c r="AC261"/>
      <c r="AD261"/>
    </row>
    <row r="262" spans="1:30" hidden="1" x14ac:dyDescent="0.2">
      <c r="A262"/>
      <c r="B262" s="28"/>
      <c r="C262" s="28"/>
      <c r="D262" s="28"/>
      <c r="E262" s="28"/>
      <c r="F262" s="28"/>
      <c r="G262" s="28"/>
      <c r="H262" s="28"/>
      <c r="I262" s="28"/>
      <c r="J262" s="28"/>
      <c r="K262" s="28"/>
      <c r="L262" s="28"/>
      <c r="M262" s="260"/>
      <c r="N262" s="28"/>
      <c r="O262" s="28"/>
      <c r="P262" s="28"/>
      <c r="Q262"/>
      <c r="R262"/>
      <c r="S262"/>
      <c r="T262"/>
      <c r="U262"/>
      <c r="V262"/>
      <c r="W262"/>
      <c r="X262"/>
      <c r="Y262"/>
      <c r="Z262"/>
      <c r="AA262"/>
      <c r="AB262"/>
      <c r="AC262"/>
      <c r="AD262"/>
    </row>
    <row r="263" spans="1:30" hidden="1" x14ac:dyDescent="0.2">
      <c r="A263"/>
      <c r="B263" s="28"/>
      <c r="C263" s="28"/>
      <c r="D263" s="28"/>
      <c r="E263" s="28"/>
      <c r="F263" s="28"/>
      <c r="G263" s="28"/>
      <c r="H263" s="28"/>
      <c r="I263" s="28"/>
      <c r="J263" s="28"/>
      <c r="K263" s="28"/>
      <c r="L263" s="28"/>
      <c r="M263" s="260"/>
      <c r="N263" s="28"/>
      <c r="O263" s="28"/>
      <c r="P263" s="28"/>
      <c r="Q263"/>
      <c r="R263"/>
      <c r="S263"/>
      <c r="T263"/>
      <c r="U263"/>
      <c r="V263"/>
      <c r="W263"/>
      <c r="X263"/>
      <c r="Y263"/>
      <c r="Z263"/>
      <c r="AA263"/>
      <c r="AB263"/>
      <c r="AC263"/>
      <c r="AD263"/>
    </row>
    <row r="264" spans="1:30" hidden="1" x14ac:dyDescent="0.2">
      <c r="A264"/>
      <c r="B264" s="28"/>
      <c r="C264" s="28"/>
      <c r="D264" s="28"/>
      <c r="E264" s="28"/>
      <c r="F264" s="28"/>
      <c r="G264" s="28"/>
      <c r="H264" s="28"/>
      <c r="I264" s="28"/>
      <c r="J264" s="28"/>
      <c r="K264" s="28"/>
      <c r="L264" s="28"/>
      <c r="M264" s="260"/>
      <c r="N264" s="28"/>
      <c r="O264" s="28"/>
      <c r="P264" s="28"/>
      <c r="Q264"/>
      <c r="R264"/>
      <c r="S264"/>
      <c r="T264"/>
      <c r="U264"/>
      <c r="V264"/>
      <c r="W264"/>
      <c r="X264"/>
      <c r="Y264"/>
      <c r="Z264"/>
      <c r="AA264"/>
      <c r="AB264"/>
      <c r="AC264"/>
      <c r="AD264"/>
    </row>
    <row r="265" spans="1:30" hidden="1" x14ac:dyDescent="0.2">
      <c r="A265"/>
      <c r="B265" s="28"/>
      <c r="C265" s="28"/>
      <c r="D265" s="28"/>
      <c r="E265" s="28"/>
      <c r="F265" s="28"/>
      <c r="G265" s="28"/>
      <c r="H265" s="28"/>
      <c r="I265" s="28"/>
      <c r="J265" s="28"/>
      <c r="K265" s="28"/>
      <c r="L265" s="28"/>
      <c r="M265" s="260"/>
      <c r="N265" s="28"/>
      <c r="O265" s="28"/>
      <c r="P265" s="28"/>
      <c r="Q265"/>
      <c r="R265"/>
      <c r="S265"/>
      <c r="T265"/>
      <c r="U265"/>
      <c r="V265"/>
      <c r="W265"/>
      <c r="X265"/>
      <c r="Y265"/>
      <c r="Z265"/>
      <c r="AA265"/>
      <c r="AB265"/>
      <c r="AC265"/>
      <c r="AD265"/>
    </row>
    <row r="266" spans="1:30" hidden="1" x14ac:dyDescent="0.2">
      <c r="A266"/>
      <c r="B266" s="28"/>
      <c r="C266" s="28"/>
      <c r="D266" s="28"/>
      <c r="E266" s="28"/>
      <c r="F266" s="28"/>
      <c r="G266" s="28"/>
      <c r="H266" s="28"/>
      <c r="I266" s="28"/>
      <c r="J266" s="28"/>
      <c r="K266" s="28"/>
      <c r="L266" s="28"/>
      <c r="M266" s="260"/>
      <c r="N266" s="28"/>
      <c r="O266" s="28"/>
      <c r="P266" s="28"/>
      <c r="Q266"/>
      <c r="R266"/>
      <c r="S266"/>
      <c r="T266"/>
      <c r="U266"/>
      <c r="V266"/>
      <c r="W266"/>
      <c r="X266"/>
      <c r="Y266"/>
      <c r="Z266"/>
      <c r="AA266"/>
      <c r="AB266"/>
      <c r="AC266"/>
      <c r="AD266"/>
    </row>
    <row r="267" spans="1:30" hidden="1" x14ac:dyDescent="0.2">
      <c r="A267"/>
      <c r="B267" s="28"/>
      <c r="C267" s="28"/>
      <c r="D267" s="28"/>
      <c r="E267" s="28"/>
      <c r="F267" s="28"/>
      <c r="G267" s="28"/>
      <c r="H267" s="28"/>
      <c r="I267" s="28"/>
      <c r="J267" s="28"/>
      <c r="K267" s="28"/>
      <c r="L267" s="28"/>
      <c r="M267" s="260"/>
      <c r="N267" s="28"/>
      <c r="O267" s="28"/>
      <c r="P267" s="28"/>
      <c r="Q267"/>
      <c r="R267"/>
      <c r="S267"/>
      <c r="T267"/>
      <c r="U267"/>
      <c r="V267"/>
      <c r="W267"/>
      <c r="X267"/>
      <c r="Y267"/>
      <c r="Z267"/>
      <c r="AA267"/>
      <c r="AB267"/>
      <c r="AC267"/>
      <c r="AD267"/>
    </row>
    <row r="268" spans="1:30" hidden="1" x14ac:dyDescent="0.2">
      <c r="A268"/>
      <c r="B268" s="28"/>
      <c r="C268" s="28"/>
      <c r="D268" s="28"/>
      <c r="E268" s="28"/>
      <c r="F268" s="28"/>
      <c r="G268" s="28"/>
      <c r="H268" s="28"/>
      <c r="I268" s="28"/>
      <c r="J268" s="28"/>
      <c r="K268" s="28"/>
      <c r="L268" s="28"/>
      <c r="M268" s="260"/>
      <c r="N268" s="28"/>
      <c r="O268" s="28"/>
      <c r="P268" s="28"/>
      <c r="Q268"/>
      <c r="R268"/>
      <c r="S268"/>
      <c r="T268"/>
      <c r="U268"/>
      <c r="V268"/>
      <c r="W268"/>
      <c r="X268"/>
      <c r="Y268"/>
      <c r="Z268"/>
      <c r="AA268"/>
      <c r="AB268"/>
      <c r="AC268"/>
      <c r="AD268"/>
    </row>
    <row r="269" spans="1:30" hidden="1" x14ac:dyDescent="0.2">
      <c r="A269"/>
      <c r="B269" s="28"/>
      <c r="C269" s="28"/>
      <c r="D269" s="28"/>
      <c r="E269" s="28"/>
      <c r="F269" s="28"/>
      <c r="G269" s="28"/>
      <c r="H269" s="28"/>
      <c r="I269" s="28"/>
      <c r="J269" s="28"/>
      <c r="K269" s="28"/>
      <c r="L269" s="28"/>
      <c r="M269" s="260"/>
      <c r="N269" s="28"/>
      <c r="O269" s="28"/>
      <c r="P269" s="28"/>
      <c r="Q269"/>
      <c r="R269"/>
      <c r="S269"/>
      <c r="T269"/>
      <c r="U269"/>
      <c r="V269"/>
      <c r="W269"/>
      <c r="X269"/>
      <c r="Y269"/>
      <c r="Z269"/>
      <c r="AA269"/>
      <c r="AB269"/>
      <c r="AC269"/>
      <c r="AD269"/>
    </row>
    <row r="270" spans="1:30" hidden="1" x14ac:dyDescent="0.2">
      <c r="A270"/>
      <c r="B270" s="28"/>
      <c r="C270" s="28"/>
      <c r="D270" s="28"/>
      <c r="E270" s="28"/>
      <c r="F270" s="28"/>
      <c r="G270" s="28"/>
      <c r="H270" s="28"/>
      <c r="I270" s="28"/>
      <c r="J270" s="28"/>
      <c r="K270" s="28"/>
      <c r="L270" s="28"/>
      <c r="M270" s="260"/>
      <c r="N270" s="28"/>
      <c r="O270" s="28"/>
      <c r="P270" s="28"/>
      <c r="Q270"/>
      <c r="R270"/>
      <c r="S270"/>
      <c r="T270"/>
      <c r="U270"/>
      <c r="V270"/>
      <c r="W270"/>
      <c r="X270"/>
      <c r="Y270"/>
      <c r="Z270"/>
      <c r="AA270"/>
      <c r="AB270"/>
      <c r="AC270"/>
      <c r="AD270"/>
    </row>
    <row r="271" spans="1:30" hidden="1" x14ac:dyDescent="0.2">
      <c r="A271"/>
      <c r="B271" s="28"/>
      <c r="C271" s="28"/>
      <c r="D271" s="28"/>
      <c r="E271" s="28"/>
      <c r="F271" s="28"/>
      <c r="G271" s="28"/>
      <c r="H271" s="28"/>
      <c r="I271" s="28"/>
      <c r="J271" s="28"/>
      <c r="K271" s="28"/>
      <c r="L271" s="28"/>
      <c r="M271" s="260"/>
      <c r="N271" s="28"/>
      <c r="O271" s="28"/>
      <c r="P271" s="28"/>
      <c r="Q271"/>
      <c r="R271"/>
      <c r="S271"/>
      <c r="T271"/>
      <c r="U271"/>
      <c r="V271"/>
      <c r="W271"/>
      <c r="X271"/>
      <c r="Y271"/>
      <c r="Z271"/>
      <c r="AA271"/>
      <c r="AB271"/>
      <c r="AC271"/>
      <c r="AD271"/>
    </row>
    <row r="272" spans="1:30" hidden="1" x14ac:dyDescent="0.2">
      <c r="A272"/>
      <c r="B272" s="28"/>
      <c r="C272" s="28"/>
      <c r="D272" s="28"/>
      <c r="E272" s="28"/>
      <c r="F272" s="28"/>
      <c r="G272" s="28"/>
      <c r="H272" s="28"/>
      <c r="I272" s="28"/>
      <c r="J272" s="28"/>
      <c r="K272" s="28"/>
      <c r="L272" s="28"/>
      <c r="M272" s="260"/>
      <c r="N272" s="28"/>
      <c r="O272" s="28"/>
      <c r="P272" s="28"/>
      <c r="Q272"/>
      <c r="R272"/>
      <c r="S272"/>
      <c r="T272"/>
      <c r="U272"/>
      <c r="V272"/>
      <c r="W272"/>
      <c r="X272"/>
      <c r="Y272"/>
      <c r="Z272"/>
      <c r="AA272"/>
      <c r="AB272"/>
      <c r="AC272"/>
      <c r="AD272"/>
    </row>
    <row r="273" spans="1:30" hidden="1" x14ac:dyDescent="0.2">
      <c r="A273"/>
      <c r="B273" s="28"/>
      <c r="C273" s="28"/>
      <c r="D273" s="28"/>
      <c r="E273" s="28"/>
      <c r="F273" s="28"/>
      <c r="G273" s="28"/>
      <c r="H273" s="28"/>
      <c r="I273" s="28"/>
      <c r="J273" s="28"/>
      <c r="K273" s="28"/>
      <c r="L273" s="28"/>
      <c r="M273" s="260"/>
      <c r="N273" s="28"/>
      <c r="O273" s="28"/>
      <c r="P273" s="28"/>
      <c r="Q273"/>
      <c r="R273"/>
      <c r="S273"/>
      <c r="T273"/>
      <c r="U273"/>
      <c r="V273"/>
      <c r="W273"/>
      <c r="X273"/>
      <c r="Y273"/>
      <c r="Z273"/>
      <c r="AA273"/>
      <c r="AB273"/>
      <c r="AC273"/>
      <c r="AD273"/>
    </row>
    <row r="274" spans="1:30" hidden="1" x14ac:dyDescent="0.2">
      <c r="A274"/>
      <c r="B274" s="28"/>
      <c r="C274" s="28"/>
      <c r="D274" s="28"/>
      <c r="E274" s="28"/>
      <c r="F274" s="28"/>
      <c r="G274" s="28"/>
      <c r="H274" s="28"/>
      <c r="I274" s="28"/>
      <c r="J274" s="28"/>
      <c r="K274" s="28"/>
      <c r="L274" s="28"/>
      <c r="M274" s="260"/>
      <c r="N274" s="28"/>
      <c r="O274" s="28"/>
      <c r="P274" s="28"/>
      <c r="Q274"/>
      <c r="R274"/>
      <c r="S274"/>
      <c r="T274"/>
      <c r="U274"/>
      <c r="V274"/>
      <c r="W274"/>
      <c r="X274"/>
      <c r="Y274"/>
      <c r="Z274"/>
      <c r="AA274"/>
      <c r="AB274"/>
      <c r="AC274"/>
      <c r="AD274"/>
    </row>
    <row r="275" spans="1:30" hidden="1" x14ac:dyDescent="0.2">
      <c r="A275"/>
      <c r="B275" s="28"/>
      <c r="C275" s="28"/>
      <c r="D275" s="28"/>
      <c r="E275" s="28"/>
      <c r="F275" s="28"/>
      <c r="G275" s="28"/>
      <c r="H275" s="28"/>
      <c r="I275" s="28"/>
      <c r="J275" s="28"/>
      <c r="K275" s="28"/>
      <c r="L275" s="28"/>
      <c r="M275" s="260"/>
      <c r="N275" s="28"/>
      <c r="O275" s="28"/>
      <c r="P275" s="28"/>
      <c r="Q275"/>
      <c r="R275"/>
      <c r="S275"/>
      <c r="T275"/>
      <c r="U275"/>
      <c r="V275"/>
      <c r="W275"/>
      <c r="X275"/>
      <c r="Y275"/>
      <c r="Z275"/>
      <c r="AA275"/>
      <c r="AB275"/>
      <c r="AC275"/>
      <c r="AD275"/>
    </row>
    <row r="276" spans="1:30" hidden="1" x14ac:dyDescent="0.2">
      <c r="A276"/>
      <c r="B276" s="28"/>
      <c r="C276" s="28"/>
      <c r="D276" s="28"/>
      <c r="E276" s="28"/>
      <c r="F276" s="28"/>
      <c r="G276" s="28"/>
      <c r="H276" s="28"/>
      <c r="I276" s="28"/>
      <c r="J276" s="28"/>
      <c r="K276" s="28"/>
      <c r="L276" s="28"/>
      <c r="M276" s="260"/>
      <c r="N276" s="28"/>
      <c r="O276" s="28"/>
      <c r="P276" s="28"/>
      <c r="Q276"/>
      <c r="R276"/>
      <c r="S276"/>
      <c r="T276"/>
      <c r="U276"/>
      <c r="V276"/>
      <c r="W276"/>
      <c r="X276"/>
      <c r="Y276"/>
      <c r="Z276"/>
      <c r="AA276"/>
      <c r="AB276"/>
      <c r="AC276"/>
      <c r="AD276"/>
    </row>
    <row r="277" spans="1:30" hidden="1" x14ac:dyDescent="0.2">
      <c r="A277"/>
      <c r="B277" s="28"/>
      <c r="C277" s="28"/>
      <c r="D277" s="28"/>
      <c r="E277" s="28"/>
      <c r="F277" s="28"/>
      <c r="G277" s="28"/>
      <c r="H277" s="28"/>
      <c r="I277" s="28"/>
      <c r="J277" s="28"/>
      <c r="K277" s="28"/>
      <c r="L277" s="28"/>
      <c r="M277" s="260"/>
      <c r="N277" s="28"/>
      <c r="O277" s="28"/>
      <c r="P277" s="28"/>
      <c r="Q277"/>
      <c r="R277"/>
      <c r="S277"/>
      <c r="T277"/>
      <c r="U277"/>
      <c r="V277"/>
      <c r="W277"/>
      <c r="X277"/>
      <c r="Y277"/>
      <c r="Z277"/>
      <c r="AA277"/>
      <c r="AB277"/>
      <c r="AC277"/>
      <c r="AD277"/>
    </row>
    <row r="278" spans="1:30" hidden="1" x14ac:dyDescent="0.2">
      <c r="A278"/>
      <c r="B278" s="28"/>
      <c r="C278" s="28"/>
      <c r="D278" s="28"/>
      <c r="E278" s="28"/>
      <c r="F278" s="28"/>
      <c r="G278" s="28"/>
      <c r="H278" s="28"/>
      <c r="I278" s="28"/>
      <c r="J278" s="28"/>
      <c r="K278" s="28"/>
      <c r="L278" s="28"/>
      <c r="M278" s="260"/>
      <c r="N278" s="28"/>
      <c r="O278" s="28"/>
      <c r="P278" s="28"/>
      <c r="Q278"/>
      <c r="R278"/>
      <c r="S278"/>
      <c r="T278"/>
      <c r="U278"/>
      <c r="V278"/>
      <c r="W278"/>
      <c r="X278"/>
      <c r="Y278"/>
      <c r="Z278"/>
      <c r="AA278"/>
      <c r="AB278"/>
      <c r="AC278"/>
      <c r="AD278"/>
    </row>
    <row r="279" spans="1:30" hidden="1" x14ac:dyDescent="0.2">
      <c r="A279"/>
      <c r="B279" s="28"/>
      <c r="C279" s="28"/>
      <c r="D279" s="28"/>
      <c r="E279" s="28"/>
      <c r="F279" s="28"/>
      <c r="G279" s="28"/>
      <c r="H279" s="28"/>
      <c r="I279" s="28"/>
      <c r="J279" s="28"/>
      <c r="K279" s="28"/>
      <c r="L279" s="28"/>
      <c r="M279" s="260"/>
      <c r="N279" s="28"/>
      <c r="O279" s="28"/>
      <c r="P279" s="28"/>
      <c r="Q279"/>
      <c r="R279"/>
      <c r="S279"/>
      <c r="T279"/>
      <c r="U279"/>
      <c r="V279"/>
      <c r="W279"/>
      <c r="X279"/>
      <c r="Y279"/>
      <c r="Z279"/>
      <c r="AA279"/>
      <c r="AB279"/>
      <c r="AC279"/>
      <c r="AD279"/>
    </row>
    <row r="280" spans="1:30" x14ac:dyDescent="0.2">
      <c r="N280" s="28"/>
    </row>
    <row r="281" spans="1:30" x14ac:dyDescent="0.2">
      <c r="N281" s="28"/>
    </row>
    <row r="282" spans="1:30" x14ac:dyDescent="0.2">
      <c r="N282" s="28"/>
    </row>
    <row r="283" spans="1:30" x14ac:dyDescent="0.2">
      <c r="N283" s="28"/>
    </row>
    <row r="284" spans="1:30" x14ac:dyDescent="0.2">
      <c r="N284" s="28"/>
    </row>
    <row r="285" spans="1:30" x14ac:dyDescent="0.2">
      <c r="R285" s="118"/>
    </row>
    <row r="286" spans="1:30" x14ac:dyDescent="0.2">
      <c r="R286" s="118"/>
    </row>
    <row r="287" spans="1:30" x14ac:dyDescent="0.2">
      <c r="R287" s="118"/>
    </row>
    <row r="288" spans="1:30" hidden="1" x14ac:dyDescent="0.2">
      <c r="R288" s="118"/>
      <c r="V288"/>
    </row>
    <row r="289" spans="18:22" hidden="1" x14ac:dyDescent="0.2">
      <c r="R289" s="118"/>
      <c r="V289"/>
    </row>
  </sheetData>
  <sheetProtection algorithmName="SHA-512" hashValue="b1+Aij2FOQ1P0dCK+4X00KRyY6p1NdN50vZPl2Bd0tySLsq7NLBzWEIVl+gGqO4u0SQ3rAmKbKX6DzXyEO1FWA==" saltValue="SPN4ehd7dnDiYSYKHA+LrA==" spinCount="100000" sheet="1" formatColumns="0" formatRows="0" selectLockedCells="1"/>
  <mergeCells count="195">
    <mergeCell ref="B233:J233"/>
    <mergeCell ref="B235:J235"/>
    <mergeCell ref="B236:J236"/>
    <mergeCell ref="B237:J237"/>
    <mergeCell ref="B238:J238"/>
    <mergeCell ref="B239:J239"/>
    <mergeCell ref="B243:K243"/>
    <mergeCell ref="J220:L220"/>
    <mergeCell ref="B222:J222"/>
    <mergeCell ref="B223:J223"/>
    <mergeCell ref="B224:J224"/>
    <mergeCell ref="B225:J225"/>
    <mergeCell ref="B226:J226"/>
    <mergeCell ref="B227:J227"/>
    <mergeCell ref="B229:J229"/>
    <mergeCell ref="B230:J230"/>
    <mergeCell ref="B231:J231"/>
    <mergeCell ref="B232:J232"/>
    <mergeCell ref="B221:J221"/>
    <mergeCell ref="B186:K186"/>
    <mergeCell ref="B187:K187"/>
    <mergeCell ref="B190:E190"/>
    <mergeCell ref="B180:K180"/>
    <mergeCell ref="B181:K181"/>
    <mergeCell ref="B182:K182"/>
    <mergeCell ref="B183:K183"/>
    <mergeCell ref="B184:K184"/>
    <mergeCell ref="B185:K185"/>
    <mergeCell ref="B175:K175"/>
    <mergeCell ref="B176:K176"/>
    <mergeCell ref="B177:K177"/>
    <mergeCell ref="B178:K178"/>
    <mergeCell ref="B179:K179"/>
    <mergeCell ref="B168:K168"/>
    <mergeCell ref="B169:K169"/>
    <mergeCell ref="B170:K170"/>
    <mergeCell ref="B171:K171"/>
    <mergeCell ref="B172:K172"/>
    <mergeCell ref="B173:K173"/>
    <mergeCell ref="B163:K163"/>
    <mergeCell ref="B164:K164"/>
    <mergeCell ref="B165:K165"/>
    <mergeCell ref="B166:K166"/>
    <mergeCell ref="B167:K167"/>
    <mergeCell ref="B156:K156"/>
    <mergeCell ref="B157:K157"/>
    <mergeCell ref="B160:E160"/>
    <mergeCell ref="B174:K174"/>
    <mergeCell ref="B150:K150"/>
    <mergeCell ref="B151:K151"/>
    <mergeCell ref="B152:K152"/>
    <mergeCell ref="B153:K153"/>
    <mergeCell ref="B154:K154"/>
    <mergeCell ref="B155:K155"/>
    <mergeCell ref="V160:V161"/>
    <mergeCell ref="X160:X161"/>
    <mergeCell ref="B162:K162"/>
    <mergeCell ref="B145:K145"/>
    <mergeCell ref="B146:K146"/>
    <mergeCell ref="B147:K147"/>
    <mergeCell ref="B148:K148"/>
    <mergeCell ref="B149:K149"/>
    <mergeCell ref="B138:K138"/>
    <mergeCell ref="B139:K139"/>
    <mergeCell ref="B140:K140"/>
    <mergeCell ref="B141:K141"/>
    <mergeCell ref="B142:K142"/>
    <mergeCell ref="B143:K143"/>
    <mergeCell ref="B133:K133"/>
    <mergeCell ref="B134:K134"/>
    <mergeCell ref="B135:K135"/>
    <mergeCell ref="B136:K136"/>
    <mergeCell ref="B137:K137"/>
    <mergeCell ref="B126:D126"/>
    <mergeCell ref="B127:D127"/>
    <mergeCell ref="B130:E130"/>
    <mergeCell ref="B144:K144"/>
    <mergeCell ref="B120:D120"/>
    <mergeCell ref="B121:D121"/>
    <mergeCell ref="B122:D122"/>
    <mergeCell ref="B123:D123"/>
    <mergeCell ref="B124:D124"/>
    <mergeCell ref="B125:D125"/>
    <mergeCell ref="X130:X131"/>
    <mergeCell ref="V130:V131"/>
    <mergeCell ref="B132:K132"/>
    <mergeCell ref="B115:D115"/>
    <mergeCell ref="B116:D116"/>
    <mergeCell ref="B117:D117"/>
    <mergeCell ref="B118:D118"/>
    <mergeCell ref="B119:D119"/>
    <mergeCell ref="B108:D108"/>
    <mergeCell ref="B109:D109"/>
    <mergeCell ref="B110:D110"/>
    <mergeCell ref="B111:D111"/>
    <mergeCell ref="B112:D112"/>
    <mergeCell ref="B113:D113"/>
    <mergeCell ref="B103:D103"/>
    <mergeCell ref="B104:D104"/>
    <mergeCell ref="B105:D105"/>
    <mergeCell ref="B106:D106"/>
    <mergeCell ref="B107:D107"/>
    <mergeCell ref="B96:I96"/>
    <mergeCell ref="B97:I97"/>
    <mergeCell ref="B100:E100"/>
    <mergeCell ref="B114:D114"/>
    <mergeCell ref="B90:I90"/>
    <mergeCell ref="B91:I91"/>
    <mergeCell ref="B92:I92"/>
    <mergeCell ref="B93:I93"/>
    <mergeCell ref="B94:I94"/>
    <mergeCell ref="B95:I95"/>
    <mergeCell ref="V100:V101"/>
    <mergeCell ref="X100:X101"/>
    <mergeCell ref="B102:D102"/>
    <mergeCell ref="B86:I86"/>
    <mergeCell ref="B87:I87"/>
    <mergeCell ref="B88:I88"/>
    <mergeCell ref="B89:I89"/>
    <mergeCell ref="B78:I78"/>
    <mergeCell ref="B79:I79"/>
    <mergeCell ref="B80:I80"/>
    <mergeCell ref="B81:I81"/>
    <mergeCell ref="B82:I82"/>
    <mergeCell ref="B83:I83"/>
    <mergeCell ref="B74:I74"/>
    <mergeCell ref="B75:I75"/>
    <mergeCell ref="B76:I76"/>
    <mergeCell ref="B77:I77"/>
    <mergeCell ref="B66:I66"/>
    <mergeCell ref="B67:I67"/>
    <mergeCell ref="B70:E70"/>
    <mergeCell ref="B84:I84"/>
    <mergeCell ref="B85:I85"/>
    <mergeCell ref="B61:I61"/>
    <mergeCell ref="B62:I62"/>
    <mergeCell ref="B63:I63"/>
    <mergeCell ref="B64:I64"/>
    <mergeCell ref="B65:I65"/>
    <mergeCell ref="V70:V71"/>
    <mergeCell ref="X70:X71"/>
    <mergeCell ref="B72:I72"/>
    <mergeCell ref="B73:I73"/>
    <mergeCell ref="B58:I58"/>
    <mergeCell ref="B59:I59"/>
    <mergeCell ref="B48:I48"/>
    <mergeCell ref="B49:I49"/>
    <mergeCell ref="B50:I50"/>
    <mergeCell ref="B51:I51"/>
    <mergeCell ref="B52:I52"/>
    <mergeCell ref="B53:I53"/>
    <mergeCell ref="B60:I60"/>
    <mergeCell ref="B45:I45"/>
    <mergeCell ref="B46:I46"/>
    <mergeCell ref="B47:I47"/>
    <mergeCell ref="V40:V41"/>
    <mergeCell ref="X40:X41"/>
    <mergeCell ref="B54:I54"/>
    <mergeCell ref="B55:I55"/>
    <mergeCell ref="B56:I56"/>
    <mergeCell ref="B57:I57"/>
    <mergeCell ref="C4:D4"/>
    <mergeCell ref="C5:D5"/>
    <mergeCell ref="C6:D6"/>
    <mergeCell ref="C7:D7"/>
    <mergeCell ref="C8:D8"/>
    <mergeCell ref="C9:D9"/>
    <mergeCell ref="B42:I42"/>
    <mergeCell ref="B43:I43"/>
    <mergeCell ref="B44:I44"/>
    <mergeCell ref="B193:L193"/>
    <mergeCell ref="B194:L194"/>
    <mergeCell ref="B195:L195"/>
    <mergeCell ref="B196:L196"/>
    <mergeCell ref="B197:L197"/>
    <mergeCell ref="B198:L198"/>
    <mergeCell ref="B199:L199"/>
    <mergeCell ref="B200:L200"/>
    <mergeCell ref="B201:L201"/>
    <mergeCell ref="B211:L211"/>
    <mergeCell ref="B212:L212"/>
    <mergeCell ref="B213:L213"/>
    <mergeCell ref="B214:L214"/>
    <mergeCell ref="B215:L215"/>
    <mergeCell ref="B216:L216"/>
    <mergeCell ref="B217:L217"/>
    <mergeCell ref="B202:L202"/>
    <mergeCell ref="B203:L203"/>
    <mergeCell ref="B204:L204"/>
    <mergeCell ref="B205:L205"/>
    <mergeCell ref="B206:L206"/>
    <mergeCell ref="B207:L207"/>
    <mergeCell ref="B208:L208"/>
    <mergeCell ref="B209:L209"/>
    <mergeCell ref="B210:L210"/>
  </mergeCells>
  <conditionalFormatting sqref="E11">
    <cfRule type="expression" dxfId="33" priority="13">
      <formula>MAX($E$13:$E$37)&gt;$C$7</formula>
    </cfRule>
  </conditionalFormatting>
  <conditionalFormatting sqref="E13:E37">
    <cfRule type="expression" dxfId="32" priority="52">
      <formula>$E13&gt;$C$7</formula>
    </cfRule>
  </conditionalFormatting>
  <conditionalFormatting sqref="E38">
    <cfRule type="expression" dxfId="31" priority="48">
      <formula>MAX($E$13:$E$37)&gt;$C$7</formula>
    </cfRule>
  </conditionalFormatting>
  <conditionalFormatting sqref="G13:G37 K13:K37">
    <cfRule type="expression" dxfId="30" priority="46">
      <formula>OR($D13="Medische Specialist",$C13="Overig")</formula>
    </cfRule>
  </conditionalFormatting>
  <conditionalFormatting sqref="K232:L232">
    <cfRule type="expression" dxfId="29" priority="14">
      <formula>$K$230&lt;0</formula>
    </cfRule>
  </conditionalFormatting>
  <conditionalFormatting sqref="K233:L233">
    <cfRule type="expression" dxfId="28" priority="62">
      <formula>$K233&gt;0</formula>
    </cfRule>
  </conditionalFormatting>
  <conditionalFormatting sqref="K240:L240">
    <cfRule type="expression" dxfId="27" priority="47">
      <formula>$K$238&lt;$K$237</formula>
    </cfRule>
  </conditionalFormatting>
  <conditionalFormatting sqref="L13:L37">
    <cfRule type="expression" dxfId="26" priority="6">
      <formula>AND(LEN($C$5)&gt;1,$C$5&lt;&gt;"Overige (zorg-)instellingen",$C$5&lt;&gt;"Onderneming",$C$8&lt;&gt;"Geen staatssteun")</formula>
    </cfRule>
  </conditionalFormatting>
  <conditionalFormatting sqref="L43:L67">
    <cfRule type="expression" dxfId="25" priority="5">
      <formula>AND(LEN($C$5)&gt;1,$C$5&lt;&gt;"Overige (zorg-)instellingen",$C$5&lt;&gt;"Onderneming",$C$8&lt;&gt;"Geen staatssteun")</formula>
    </cfRule>
  </conditionalFormatting>
  <conditionalFormatting sqref="L73:L97">
    <cfRule type="expression" dxfId="24" priority="4">
      <formula>AND(LEN($C$5)&gt;1,$C$5&lt;&gt;"Overige (zorg-)instellingen",$C$5&lt;&gt;"Onderneming",$C$8&lt;&gt;"Geen staatssteun")</formula>
    </cfRule>
  </conditionalFormatting>
  <conditionalFormatting sqref="L103:L127">
    <cfRule type="expression" dxfId="23" priority="3">
      <formula>AND(LEN($C$5)&gt;1,$C$5&lt;&gt;"Overige (zorg-)instellingen",$C$5&lt;&gt;"Onderneming",$C$8&lt;&gt;"Geen staatssteun")</formula>
    </cfRule>
  </conditionalFormatting>
  <conditionalFormatting sqref="L133:L157">
    <cfRule type="expression" dxfId="22" priority="2">
      <formula>AND(LEN($C$5)&gt;1,$C$5&lt;&gt;"Overige (zorg-)instellingen",$C$5&lt;&gt;"Onderneming",$C$8&lt;&gt;"Geen staatssteun")</formula>
    </cfRule>
  </conditionalFormatting>
  <conditionalFormatting sqref="L163:L187">
    <cfRule type="expression" dxfId="21" priority="1">
      <formula>AND(LEN($C$5)&gt;1,$C$5&lt;&gt;"Overige (zorg-)instellingen",$C$5&lt;&gt;"Onderneming",$C$8&lt;&gt;"Geen staatssteun")</formula>
    </cfRule>
  </conditionalFormatting>
  <conditionalFormatting sqref="L233">
    <cfRule type="expression" dxfId="20" priority="16">
      <formula>$K$232&lt;$K$231</formula>
    </cfRule>
  </conditionalFormatting>
  <conditionalFormatting sqref="N232">
    <cfRule type="expression" dxfId="19" priority="15">
      <formula>$K$230&lt;0</formula>
    </cfRule>
  </conditionalFormatting>
  <conditionalFormatting sqref="V240">
    <cfRule type="expression" dxfId="18" priority="12">
      <formula>$K$238&lt;$K$237</formula>
    </cfRule>
  </conditionalFormatting>
  <conditionalFormatting sqref="X240">
    <cfRule type="expression" dxfId="17" priority="11">
      <formula>$K$238&lt;$K$237</formula>
    </cfRule>
  </conditionalFormatting>
  <dataValidations count="3">
    <dataValidation type="list" showInputMessage="1" showErrorMessage="1" sqref="D13:D37" xr:uid="{F7E5D384-408A-4C08-8227-DE4CD2A3B0E0}">
      <formula1>INDIRECT(C13)</formula1>
    </dataValidation>
    <dataValidation type="custom" showInputMessage="1" showErrorMessage="1" sqref="G13:G37 K13:K37" xr:uid="{F6061453-85E8-45F7-A814-CFAE530204B0}">
      <formula1>OR($C13="Overig",$D13="Medische Specialist")</formula1>
    </dataValidation>
    <dataValidation type="list" allowBlank="1" showInputMessage="1" showErrorMessage="1" sqref="L43:L67 L103:L127 L13:L37 L133:L157 L73:L97 L163:L187" xr:uid="{A7FFF313-FCCC-42DD-93E8-2D2BE2EC31B1}">
      <formula1>INDIRECT(IF(OR($C$5="Overige (zorg-)instellingen",$C$5="Onderneming"),"activiteit2","activiteit1"))</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7" max="1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DD4E8BE5-59BA-4EC4-B971-F3EC5A5FA5DA}">
          <x14:formula1>
            <xm:f>Hulpsheets!$AW$4:$AW$5</xm:f>
          </x14:formula1>
          <xm:sqref>E103:E127</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EC43E-8F2F-44C7-858D-D9CCDD68087F}">
  <sheetPr codeName="Blad24">
    <pageSetUpPr fitToPage="1"/>
  </sheetPr>
  <dimension ref="A1:XFC289"/>
  <sheetViews>
    <sheetView zoomScale="85" zoomScaleNormal="85" workbookViewId="0">
      <pane ySplit="9" topLeftCell="A10" activePane="bottomLeft" state="frozen"/>
      <selection activeCell="Z1" sqref="Z1:AD1048576"/>
      <selection pane="bottomLeft" activeCell="B13" sqref="B13"/>
    </sheetView>
  </sheetViews>
  <sheetFormatPr defaultColWidth="0" defaultRowHeight="12.75" zeroHeight="1" outlineLevelRow="1" outlineLevelCol="1" x14ac:dyDescent="0.2"/>
  <cols>
    <col min="1" max="1" width="4.7109375" style="30" customWidth="1"/>
    <col min="2" max="2" width="35.28515625" style="30" customWidth="1"/>
    <col min="3" max="3" width="20.85546875" style="30" customWidth="1"/>
    <col min="4" max="4" width="20.28515625" style="30" customWidth="1" outlineLevel="1"/>
    <col min="5" max="5" width="22.5703125" style="30" customWidth="1" outlineLevel="1"/>
    <col min="6" max="6" width="17.5703125" style="30" customWidth="1" outlineLevel="1"/>
    <col min="7" max="7" width="19.85546875" style="30" customWidth="1" outlineLevel="1"/>
    <col min="8" max="8" width="14.140625" style="30" customWidth="1" outlineLevel="1"/>
    <col min="9" max="9" width="17.7109375" style="30" customWidth="1" outlineLevel="1"/>
    <col min="10" max="10" width="24.7109375" style="30" customWidth="1"/>
    <col min="11" max="11" width="19.5703125" style="30" customWidth="1"/>
    <col min="12" max="12" width="23.140625" style="30" customWidth="1"/>
    <col min="13" max="13" width="9.7109375" style="255" hidden="1" customWidth="1"/>
    <col min="14" max="14" width="15.5703125" style="30" customWidth="1"/>
    <col min="15" max="15" width="15.5703125" style="30" hidden="1" customWidth="1"/>
    <col min="16" max="16" width="17.140625" style="30" hidden="1" customWidth="1"/>
    <col min="17" max="17" width="2.85546875" style="30" customWidth="1"/>
    <col min="18" max="18" width="24.5703125" style="30" customWidth="1"/>
    <col min="19" max="20" width="24.5703125" style="30" hidden="1" customWidth="1"/>
    <col min="21" max="21" width="3.140625" style="30" customWidth="1"/>
    <col min="22" max="22" width="24.5703125" style="30" hidden="1" customWidth="1" outlineLevel="1"/>
    <col min="23" max="23" width="4.85546875" style="30" hidden="1" customWidth="1" outlineLevel="1"/>
    <col min="24" max="24" width="24.5703125" style="30" hidden="1" customWidth="1" outlineLevel="1"/>
    <col min="25" max="25" width="11.140625" style="30" customWidth="1" collapsed="1"/>
    <col min="26" max="30" width="24.5703125" style="30" hidden="1" customWidth="1"/>
    <col min="31" max="16379" width="27" hidden="1"/>
    <col min="16380" max="16380" width="8" hidden="1"/>
    <col min="16381" max="16381" width="9.140625" hidden="1"/>
    <col min="16382" max="16382" width="10.28515625" hidden="1"/>
    <col min="16383" max="16383" width="9.140625" hidden="1"/>
    <col min="16384" max="16384" width="10.28515625" hidden="1"/>
  </cols>
  <sheetData>
    <row r="1" spans="1:30" x14ac:dyDescent="0.2">
      <c r="B1" s="10"/>
      <c r="C1" s="10"/>
      <c r="D1" s="10"/>
      <c r="E1" s="10"/>
      <c r="F1" s="10"/>
      <c r="G1" s="11"/>
      <c r="H1" s="11"/>
      <c r="I1" s="10"/>
      <c r="J1" s="11"/>
      <c r="K1" s="11"/>
      <c r="P1" s="29"/>
      <c r="Q1" s="29"/>
      <c r="R1" s="29"/>
      <c r="S1" s="29"/>
      <c r="T1" s="29"/>
      <c r="U1" s="29"/>
      <c r="V1" s="29"/>
      <c r="W1" s="29"/>
      <c r="X1" s="29"/>
      <c r="Z1" s="29"/>
      <c r="AA1" s="29"/>
      <c r="AB1" s="29"/>
    </row>
    <row r="2" spans="1:30" ht="18" x14ac:dyDescent="0.2">
      <c r="B2" s="31" t="s">
        <v>80</v>
      </c>
      <c r="C2" s="29"/>
      <c r="D2" s="29"/>
      <c r="E2" s="29"/>
      <c r="F2" s="29"/>
      <c r="I2" s="29"/>
      <c r="P2" s="29"/>
      <c r="Q2" s="29"/>
      <c r="R2" s="29"/>
      <c r="S2" s="29"/>
      <c r="T2" s="29"/>
      <c r="U2" s="29"/>
      <c r="V2" s="29"/>
      <c r="W2" s="29"/>
      <c r="X2" s="29"/>
      <c r="Z2" s="29"/>
      <c r="AA2" s="29"/>
      <c r="AB2" s="29"/>
    </row>
    <row r="3" spans="1:30" ht="13.5" thickBot="1" x14ac:dyDescent="0.25">
      <c r="B3" s="96"/>
      <c r="C3" s="29"/>
      <c r="D3" s="29"/>
      <c r="E3" s="29"/>
      <c r="F3" s="29"/>
      <c r="I3" s="29"/>
      <c r="Q3" s="29"/>
      <c r="R3" s="29"/>
      <c r="S3" s="29"/>
      <c r="T3" s="29"/>
      <c r="U3" s="29"/>
      <c r="V3" s="29"/>
      <c r="W3" s="29"/>
      <c r="X3" s="29"/>
      <c r="Z3" s="29"/>
      <c r="AA3" s="29"/>
      <c r="AB3" s="29"/>
    </row>
    <row r="4" spans="1:30" ht="13.5" thickBot="1" x14ac:dyDescent="0.25">
      <c r="B4" s="159" t="s">
        <v>81</v>
      </c>
      <c r="C4" s="510">
        <f>Basisgegevens!C31</f>
        <v>0</v>
      </c>
      <c r="D4" s="511"/>
      <c r="E4" s="29"/>
      <c r="F4" s="29"/>
      <c r="I4" s="29"/>
      <c r="Q4" s="29"/>
      <c r="R4" s="29"/>
      <c r="S4" s="29"/>
      <c r="T4" s="29"/>
      <c r="U4" s="29"/>
      <c r="V4" s="29"/>
      <c r="W4" s="29"/>
      <c r="X4" s="29"/>
      <c r="Z4" s="29"/>
      <c r="AA4" s="29"/>
      <c r="AB4" s="29"/>
    </row>
    <row r="5" spans="1:30" ht="13.5" thickBot="1" x14ac:dyDescent="0.25">
      <c r="B5" s="159" t="s">
        <v>82</v>
      </c>
      <c r="C5" s="510">
        <f>Basisgegevens!D31</f>
        <v>0</v>
      </c>
      <c r="D5" s="511"/>
      <c r="E5" s="29"/>
      <c r="F5" s="29"/>
      <c r="I5" s="29"/>
      <c r="Q5" s="29"/>
      <c r="R5" s="29"/>
      <c r="S5" s="29"/>
      <c r="T5" s="29"/>
      <c r="U5" s="29"/>
      <c r="V5" s="29"/>
      <c r="W5" s="29"/>
      <c r="X5" s="29"/>
      <c r="Z5" s="29"/>
      <c r="AA5" s="29"/>
      <c r="AB5" s="29"/>
    </row>
    <row r="6" spans="1:30" ht="13.5" thickBot="1" x14ac:dyDescent="0.25">
      <c r="B6" s="159" t="s">
        <v>83</v>
      </c>
      <c r="C6" s="510">
        <f>Basisgegevens!E31</f>
        <v>0</v>
      </c>
      <c r="D6" s="511"/>
      <c r="E6" s="29"/>
      <c r="F6" s="29"/>
      <c r="I6" s="29"/>
      <c r="P6" s="29"/>
      <c r="Q6" s="29"/>
      <c r="R6" s="29"/>
      <c r="S6" s="29"/>
      <c r="T6" s="29"/>
      <c r="U6" s="29"/>
      <c r="V6" s="29"/>
      <c r="W6" s="29"/>
      <c r="X6" s="29"/>
      <c r="Z6" s="29"/>
      <c r="AA6" s="29"/>
      <c r="AB6" s="29"/>
    </row>
    <row r="7" spans="1:30" ht="13.5" thickBot="1" x14ac:dyDescent="0.25">
      <c r="B7" s="159" t="s">
        <v>84</v>
      </c>
      <c r="C7" s="512" t="str">
        <f>IF(Basisgegevens!C6="","",Basisgegevens!C6)</f>
        <v/>
      </c>
      <c r="D7" s="513"/>
      <c r="E7" s="29"/>
      <c r="F7" s="29"/>
      <c r="I7" s="29"/>
      <c r="P7" s="29"/>
      <c r="Q7" s="29"/>
      <c r="R7" s="29"/>
      <c r="S7" s="29"/>
      <c r="T7" s="29"/>
      <c r="U7" s="29"/>
      <c r="V7" s="29"/>
      <c r="W7" s="29"/>
      <c r="X7" s="29"/>
      <c r="Z7" s="29"/>
      <c r="AA7" s="29"/>
      <c r="AB7" s="29"/>
    </row>
    <row r="8" spans="1:30" ht="13.5" thickBot="1" x14ac:dyDescent="0.25">
      <c r="B8" s="159" t="s">
        <v>225</v>
      </c>
      <c r="C8" s="510">
        <f>Basisgegevens!F31</f>
        <v>0</v>
      </c>
      <c r="D8" s="511"/>
      <c r="E8" s="29"/>
      <c r="F8" s="29"/>
      <c r="I8" s="29"/>
      <c r="P8" s="29"/>
      <c r="Q8" s="29"/>
      <c r="R8" s="29"/>
      <c r="S8" s="29"/>
      <c r="T8" s="29"/>
      <c r="U8" s="29"/>
      <c r="V8" s="29"/>
      <c r="W8" s="29"/>
      <c r="X8" s="29"/>
      <c r="Z8" s="29"/>
      <c r="AA8" s="29"/>
      <c r="AB8" s="29"/>
    </row>
    <row r="9" spans="1:30" ht="13.5" thickBot="1" x14ac:dyDescent="0.25">
      <c r="B9" s="159" t="s">
        <v>229</v>
      </c>
      <c r="C9" s="510">
        <f>IF($C$8="AGVV",Basisgegevens!G31,$C$8)</f>
        <v>0</v>
      </c>
      <c r="D9" s="511"/>
      <c r="E9" s="430"/>
      <c r="F9" s="29"/>
      <c r="I9" s="29"/>
      <c r="P9" s="29"/>
      <c r="Q9" s="29"/>
      <c r="R9" s="29"/>
      <c r="S9" s="29"/>
      <c r="T9" s="29"/>
      <c r="U9" s="29"/>
      <c r="V9" s="29"/>
      <c r="W9" s="29"/>
      <c r="X9" s="29"/>
      <c r="Z9" s="29"/>
      <c r="AA9" s="29"/>
      <c r="AB9" s="29"/>
    </row>
    <row r="10" spans="1:30" ht="26.25" thickBot="1" x14ac:dyDescent="0.25">
      <c r="B10" s="5" t="s">
        <v>85</v>
      </c>
      <c r="C10" s="6"/>
      <c r="D10" s="6"/>
      <c r="E10" s="219"/>
      <c r="F10" s="6"/>
      <c r="G10" s="6"/>
      <c r="H10" s="6"/>
      <c r="I10" s="6"/>
      <c r="J10" s="6"/>
      <c r="K10" s="6"/>
      <c r="L10" s="6"/>
      <c r="M10" s="256"/>
      <c r="N10" s="51"/>
      <c r="O10" s="51"/>
      <c r="P10" s="51"/>
      <c r="Q10" s="6"/>
      <c r="R10" s="406" t="s">
        <v>87</v>
      </c>
      <c r="S10" s="401"/>
      <c r="T10" s="402"/>
      <c r="U10" s="6"/>
      <c r="V10" s="408" t="s">
        <v>61</v>
      </c>
      <c r="W10" s="6"/>
      <c r="X10" s="408" t="s">
        <v>62</v>
      </c>
      <c r="Z10" s="401"/>
      <c r="AA10" s="402"/>
      <c r="AB10" s="401"/>
      <c r="AC10" s="402"/>
      <c r="AD10" s="460"/>
    </row>
    <row r="11" spans="1:30" ht="13.5" thickBot="1" x14ac:dyDescent="0.25">
      <c r="A11" s="5"/>
      <c r="B11" s="6"/>
      <c r="C11" s="6"/>
      <c r="D11" s="6"/>
      <c r="E11" s="219" t="s">
        <v>86</v>
      </c>
      <c r="F11" s="6"/>
      <c r="G11" s="6"/>
      <c r="H11" s="6"/>
      <c r="I11" s="6"/>
      <c r="J11" s="6"/>
      <c r="K11" s="6"/>
      <c r="L11" s="6"/>
      <c r="M11" s="256"/>
      <c r="P11" s="6"/>
      <c r="Q11" s="6"/>
      <c r="R11" s="6"/>
      <c r="S11" s="6"/>
      <c r="T11" s="6"/>
      <c r="U11" s="6"/>
      <c r="V11" s="6"/>
      <c r="W11" s="6"/>
      <c r="X11" s="6"/>
      <c r="Z11" s="6"/>
      <c r="AA11" s="6"/>
      <c r="AB11" s="6"/>
      <c r="AC11" s="97"/>
      <c r="AD11" s="97"/>
    </row>
    <row r="12" spans="1:30" ht="68.25" customHeight="1" thickBot="1" x14ac:dyDescent="0.25">
      <c r="A12" s="116"/>
      <c r="B12" s="368" t="s">
        <v>88</v>
      </c>
      <c r="C12" s="236" t="s">
        <v>208</v>
      </c>
      <c r="D12" s="236" t="s">
        <v>89</v>
      </c>
      <c r="E12" s="236" t="s">
        <v>90</v>
      </c>
      <c r="F12" s="236" t="s">
        <v>91</v>
      </c>
      <c r="G12" s="236" t="s">
        <v>193</v>
      </c>
      <c r="H12" s="236" t="s">
        <v>92</v>
      </c>
      <c r="I12" s="236" t="s">
        <v>93</v>
      </c>
      <c r="J12" s="236" t="s">
        <v>194</v>
      </c>
      <c r="K12" s="236" t="s">
        <v>195</v>
      </c>
      <c r="L12" s="236" t="s">
        <v>235</v>
      </c>
      <c r="M12" s="143" t="s">
        <v>94</v>
      </c>
      <c r="N12" s="143" t="s">
        <v>66</v>
      </c>
      <c r="O12" s="237" t="s">
        <v>95</v>
      </c>
      <c r="P12" s="237" t="s">
        <v>96</v>
      </c>
      <c r="Q12" s="117"/>
      <c r="R12" s="239" t="s">
        <v>68</v>
      </c>
      <c r="S12" s="93" t="s">
        <v>97</v>
      </c>
      <c r="T12" s="93" t="s">
        <v>70</v>
      </c>
      <c r="U12" s="118"/>
      <c r="V12" s="239" t="s">
        <v>68</v>
      </c>
      <c r="W12" s="409"/>
      <c r="X12" s="239" t="s">
        <v>68</v>
      </c>
      <c r="Y12" s="117"/>
      <c r="Z12" s="238" t="s">
        <v>97</v>
      </c>
      <c r="AA12" s="93" t="s">
        <v>70</v>
      </c>
      <c r="AB12" s="238" t="s">
        <v>97</v>
      </c>
      <c r="AC12" s="238" t="s">
        <v>70</v>
      </c>
      <c r="AD12" s="118"/>
    </row>
    <row r="13" spans="1:30" x14ac:dyDescent="0.2">
      <c r="A13" s="6"/>
      <c r="B13" s="52"/>
      <c r="C13" s="323" t="str">
        <f t="shared" ref="C13:C37" si="0">IF(B13="","",IF($C$5="Universiteit","UNL",IF($C$5="Universitair Medisch Centrum","NFU","Overig")))</f>
        <v/>
      </c>
      <c r="D13" s="20"/>
      <c r="E13" s="124"/>
      <c r="F13" s="34">
        <f>IFERROR(IF(C13="UNL",INDEX(Tabel_UNL,MATCH($E13,Hulpsheets!$P$3:$P$123,0),MATCH($D13,Hulpsheets!$P$3:$U$3,0)),IF(C13="NFU",INDEX(Tabel_NFU,MATCH($E13,Hulpsheets!$W$3:$W$99,0),MATCH($D13,Hulpsheets!$W$3:$AC$3,0)),IF(C13="Overig",0,0))),0)</f>
        <v>0</v>
      </c>
      <c r="G13" s="355"/>
      <c r="H13" s="127"/>
      <c r="I13" s="33">
        <f>IF(F13&gt;0,F13*H13,G13*E13*H13)</f>
        <v>0</v>
      </c>
      <c r="J13" s="1">
        <f t="shared" ref="J13:J14" si="1">IF(OR(C13="Overig",D13="Medische Specialist"),I13*0.4,0)</f>
        <v>0</v>
      </c>
      <c r="K13" s="358"/>
      <c r="L13" s="429" t="s">
        <v>120</v>
      </c>
      <c r="M13" s="257" t="str">
        <f>IF(LEN($C$5)&lt;=1,
    "",
    IF(
        OR($C$5="Overige (zorg-)instellingen",$C$5="Onderneming"),
        IF(Basisgegevens!$C$5="Ja",
            IFERROR(
                INDEX(Hulpsheets!$AO$3:$AR$18,
                    MATCH($C$9,Hulpsheets!$AN$3:$AN$18,0),
                    MATCH($C$6,Hulpsheets!$AO$3:$AR$3,0)
                ),
                ""
            ),
            IFERROR(
                INDEX(Hulpsheets!$AH$3:$AK$18,
                    MATCH($C$9,Hulpsheets!$AG$3:$AG$18,0),
                    MATCH($C$6,Hulpsheets!$AH$3:$AK$3,0)
                ),
                ""
            )
        ),
        IF($L13="Niet-economische activiteit",
            100%,
            IF(Basisgegevens!$C$5="Ja",
                IFERROR(
                    INDEX(Hulpsheets!$AO$3:$AR$18,
                        MATCH($C$9,Hulpsheets!$AN$3:$AN$18,0),
                        MATCH($C$6,Hulpsheets!$AO$3:$AR$3,0)
                    ),
                    ""
                ),
                IFERROR(
                    INDEX(Hulpsheets!$AH$3:$AK$18,
                        MATCH($C$9,Hulpsheets!$AG$3:$AG$18,0),
                        MATCH($C$6,Hulpsheets!$AH$3:$AK$3,0)
                    ),
                    ""
                )
            )
        )
    )
)</f>
        <v/>
      </c>
      <c r="N13" s="396">
        <f t="shared" ref="N13:N37" si="2">IF(OR(C13="Overig",$D13="Medische Specialist"),((I13+J13)*(1+K13)),I13)</f>
        <v>0</v>
      </c>
      <c r="O13" s="394" t="str">
        <f>IFERROR(N13*M13,"")</f>
        <v/>
      </c>
      <c r="P13" s="81" t="str">
        <f>IFERROR(N13-O13,"")</f>
        <v/>
      </c>
      <c r="R13" s="404"/>
      <c r="S13" s="403" t="str">
        <f>IFERROR($R13*(1-$M13),"")</f>
        <v/>
      </c>
      <c r="T13" s="130" t="str">
        <f>IFERROR(R13-S13,"")</f>
        <v/>
      </c>
      <c r="U13" s="70"/>
      <c r="V13" s="404"/>
      <c r="W13" s="70"/>
      <c r="X13" s="404"/>
      <c r="Z13" s="407" t="str">
        <f>IFERROR($V13*(1-$M13),"")</f>
        <v/>
      </c>
      <c r="AA13" s="130" t="str">
        <f t="shared" ref="AA13:AA37" si="3">IFERROR(V13-Z13,"")</f>
        <v/>
      </c>
      <c r="AB13" s="407" t="str">
        <f t="shared" ref="AB13:AB37" si="4">IFERROR($X13*(1-$M13),"")</f>
        <v/>
      </c>
      <c r="AC13" s="130" t="str">
        <f t="shared" ref="AC13:AC37" si="5">IFERROR(X13-AB13,"")</f>
        <v/>
      </c>
      <c r="AD13" s="461"/>
    </row>
    <row r="14" spans="1:30" x14ac:dyDescent="0.2">
      <c r="A14" s="6"/>
      <c r="B14" s="53"/>
      <c r="C14" s="323" t="str">
        <f t="shared" si="0"/>
        <v/>
      </c>
      <c r="D14" s="20"/>
      <c r="E14" s="125"/>
      <c r="F14" s="34">
        <f>IFERROR(IF(C14="UNL",INDEX(Tabel_UNL,MATCH($E14,Hulpsheets!$P$3:$P$123,0),MATCH($D14,Hulpsheets!$P$3:$U$3,0)),IF(C14="NFU",INDEX(Tabel_NFU,MATCH($E14,Hulpsheets!$W$3:$W$99,0),MATCH($D14,Hulpsheets!$W$3:$AC$3,0)),IF(C14="Overig",0,0))),0)</f>
        <v>0</v>
      </c>
      <c r="G14" s="356"/>
      <c r="H14" s="128"/>
      <c r="I14" s="1">
        <f t="shared" ref="I14:I37" si="6">IF(F14&gt;0,F14*H14,G14*E14*H14)</f>
        <v>0</v>
      </c>
      <c r="J14" s="1">
        <f t="shared" si="1"/>
        <v>0</v>
      </c>
      <c r="K14" s="359"/>
      <c r="L14" s="429" t="s">
        <v>120</v>
      </c>
      <c r="M14" s="257" t="str">
        <f>IF(LEN($C$5)&lt;=1,
    "",
    IF(
        OR($C$5="Overige (zorg-)instellingen",$C$5="Onderneming"),
        IF(Basisgegevens!$C$5="Ja",
            IFERROR(
                INDEX(Hulpsheets!$AO$3:$AR$18,
                    MATCH($C$9,Hulpsheets!$AN$3:$AN$18,0),
                    MATCH($C$6,Hulpsheets!$AO$3:$AR$3,0)
                ),
                ""
            ),
            IFERROR(
                INDEX(Hulpsheets!$AH$3:$AK$18,
                    MATCH($C$9,Hulpsheets!$AG$3:$AG$18,0),
                    MATCH($C$6,Hulpsheets!$AH$3:$AK$3,0)
                ),
                ""
            )
        ),
        IF($L14="Niet-economische activiteit",
            100%,
            IF(Basisgegevens!$C$5="Ja",
                IFERROR(
                    INDEX(Hulpsheets!$AO$3:$AR$18,
                        MATCH($C$9,Hulpsheets!$AN$3:$AN$18,0),
                        MATCH($C$6,Hulpsheets!$AO$3:$AR$3,0)
                    ),
                    ""
                ),
                IFERROR(
                    INDEX(Hulpsheets!$AH$3:$AK$18,
                        MATCH($C$9,Hulpsheets!$AG$3:$AG$18,0),
                        MATCH($C$6,Hulpsheets!$AH$3:$AK$3,0)
                    ),
                    ""
                )
            )
        )
    )
)</f>
        <v/>
      </c>
      <c r="N14" s="397">
        <f t="shared" si="2"/>
        <v>0</v>
      </c>
      <c r="O14" s="394" t="str">
        <f t="shared" ref="O14:O37" si="7">IFERROR(N14*M14,"")</f>
        <v/>
      </c>
      <c r="P14" s="81" t="str">
        <f t="shared" ref="P14:P37" si="8">IFERROR(N14-O14,"")</f>
        <v/>
      </c>
      <c r="R14" s="404"/>
      <c r="S14" s="403" t="str">
        <f t="shared" ref="S14:S37" si="9">IFERROR($R14*(1-$M14),"")</f>
        <v/>
      </c>
      <c r="T14" s="130" t="str">
        <f t="shared" ref="T14:T36" si="10">IFERROR(R14-S14,"")</f>
        <v/>
      </c>
      <c r="U14" s="70"/>
      <c r="V14" s="404"/>
      <c r="W14" s="70"/>
      <c r="X14" s="404"/>
      <c r="Z14" s="407" t="str">
        <f t="shared" ref="Z14:Z37" si="11">IFERROR($V14*(1-$M14),"")</f>
        <v/>
      </c>
      <c r="AA14" s="130" t="str">
        <f t="shared" si="3"/>
        <v/>
      </c>
      <c r="AB14" s="407" t="str">
        <f t="shared" si="4"/>
        <v/>
      </c>
      <c r="AC14" s="130" t="str">
        <f t="shared" si="5"/>
        <v/>
      </c>
      <c r="AD14" s="461"/>
    </row>
    <row r="15" spans="1:30" x14ac:dyDescent="0.2">
      <c r="A15" s="6"/>
      <c r="B15" s="53"/>
      <c r="C15" s="323" t="str">
        <f t="shared" si="0"/>
        <v/>
      </c>
      <c r="D15" s="20"/>
      <c r="E15" s="125"/>
      <c r="F15" s="34">
        <f>IFERROR(IF(C15="UNL",INDEX(Tabel_UNL,MATCH($E15,Hulpsheets!$P$3:$P$123,0),MATCH($D15,Hulpsheets!$P$3:$U$3,0)),IF(C15="NFU",INDEX(Tabel_NFU,MATCH($E15,Hulpsheets!$W$3:$W$99,0),MATCH($D15,Hulpsheets!$W$3:$AC$3,0)),IF(C15="Overig",0,0))),0)</f>
        <v>0</v>
      </c>
      <c r="G15" s="356"/>
      <c r="H15" s="128"/>
      <c r="I15" s="1">
        <f>IF(F15&gt;0,F15*H15,G15*E15*H15)</f>
        <v>0</v>
      </c>
      <c r="J15" s="1">
        <f>IF(OR(C15="Overig",D15="Medische Specialist"),I15*0.4,0)</f>
        <v>0</v>
      </c>
      <c r="K15" s="359"/>
      <c r="L15" s="429" t="s">
        <v>120</v>
      </c>
      <c r="M15" s="257" t="str">
        <f>IF(LEN($C$5)&lt;=1,
    "",
    IF(
        OR($C$5="Overige (zorg-)instellingen",$C$5="Onderneming"),
        IF(Basisgegevens!$C$5="Ja",
            IFERROR(
                INDEX(Hulpsheets!$AO$3:$AR$18,
                    MATCH($C$9,Hulpsheets!$AN$3:$AN$18,0),
                    MATCH($C$6,Hulpsheets!$AO$3:$AR$3,0)
                ),
                ""
            ),
            IFERROR(
                INDEX(Hulpsheets!$AH$3:$AK$18,
                    MATCH($C$9,Hulpsheets!$AG$3:$AG$18,0),
                    MATCH($C$6,Hulpsheets!$AH$3:$AK$3,0)
                ),
                ""
            )
        ),
        IF($L15="Niet-economische activiteit",
            100%,
            IF(Basisgegevens!$C$5="Ja",
                IFERROR(
                    INDEX(Hulpsheets!$AO$3:$AR$18,
                        MATCH($C$9,Hulpsheets!$AN$3:$AN$18,0),
                        MATCH($C$6,Hulpsheets!$AO$3:$AR$3,0)
                    ),
                    ""
                ),
                IFERROR(
                    INDEX(Hulpsheets!$AH$3:$AK$18,
                        MATCH($C$9,Hulpsheets!$AG$3:$AG$18,0),
                        MATCH($C$6,Hulpsheets!$AH$3:$AK$3,0)
                    ),
                    ""
                )
            )
        )
    )
)</f>
        <v/>
      </c>
      <c r="N15" s="397">
        <f t="shared" si="2"/>
        <v>0</v>
      </c>
      <c r="O15" s="394" t="str">
        <f t="shared" si="7"/>
        <v/>
      </c>
      <c r="P15" s="81" t="str">
        <f t="shared" si="8"/>
        <v/>
      </c>
      <c r="R15" s="404"/>
      <c r="S15" s="403" t="str">
        <f t="shared" si="9"/>
        <v/>
      </c>
      <c r="T15" s="130" t="str">
        <f t="shared" si="10"/>
        <v/>
      </c>
      <c r="U15" s="70"/>
      <c r="V15" s="404"/>
      <c r="W15" s="70"/>
      <c r="X15" s="404"/>
      <c r="Z15" s="407" t="str">
        <f t="shared" si="11"/>
        <v/>
      </c>
      <c r="AA15" s="130" t="str">
        <f t="shared" si="3"/>
        <v/>
      </c>
      <c r="AB15" s="407" t="str">
        <f t="shared" si="4"/>
        <v/>
      </c>
      <c r="AC15" s="130" t="str">
        <f t="shared" si="5"/>
        <v/>
      </c>
      <c r="AD15" s="461"/>
    </row>
    <row r="16" spans="1:30" x14ac:dyDescent="0.2">
      <c r="A16" s="6"/>
      <c r="B16" s="53"/>
      <c r="C16" s="323" t="str">
        <f t="shared" si="0"/>
        <v/>
      </c>
      <c r="D16" s="20"/>
      <c r="E16" s="125"/>
      <c r="F16" s="34">
        <f>IFERROR(IF(C16="UNL",INDEX(Tabel_UNL,MATCH($E16,Hulpsheets!$P$3:$P$123,0),MATCH($D16,Hulpsheets!$P$3:$U$3,0)),IF(C16="NFU",INDEX(Tabel_NFU,MATCH($E16,Hulpsheets!$W$3:$W$99,0),MATCH($D16,Hulpsheets!$W$3:$AC$3,0)),IF(C16="Overig",0,0))),0)</f>
        <v>0</v>
      </c>
      <c r="G16" s="356"/>
      <c r="H16" s="128"/>
      <c r="I16" s="1">
        <f t="shared" si="6"/>
        <v>0</v>
      </c>
      <c r="J16" s="1">
        <f t="shared" ref="J16:J37" si="12">IF(OR(C16="Overig",D16="Medische Specialist"),I16*0.4,0)</f>
        <v>0</v>
      </c>
      <c r="K16" s="359"/>
      <c r="L16" s="429" t="s">
        <v>120</v>
      </c>
      <c r="M16" s="257" t="str">
        <f>IF(LEN($C$5)&lt;=1,
    "",
    IF(
        OR($C$5="Overige (zorg-)instellingen",$C$5="Onderneming"),
        IF(Basisgegevens!$C$5="Ja",
            IFERROR(
                INDEX(Hulpsheets!$AO$3:$AR$18,
                    MATCH($C$9,Hulpsheets!$AN$3:$AN$18,0),
                    MATCH($C$6,Hulpsheets!$AO$3:$AR$3,0)
                ),
                ""
            ),
            IFERROR(
                INDEX(Hulpsheets!$AH$3:$AK$18,
                    MATCH($C$9,Hulpsheets!$AG$3:$AG$18,0),
                    MATCH($C$6,Hulpsheets!$AH$3:$AK$3,0)
                ),
                ""
            )
        ),
        IF($L16="Niet-economische activiteit",
            100%,
            IF(Basisgegevens!$C$5="Ja",
                IFERROR(
                    INDEX(Hulpsheets!$AO$3:$AR$18,
                        MATCH($C$9,Hulpsheets!$AN$3:$AN$18,0),
                        MATCH($C$6,Hulpsheets!$AO$3:$AR$3,0)
                    ),
                    ""
                ),
                IFERROR(
                    INDEX(Hulpsheets!$AH$3:$AK$18,
                        MATCH($C$9,Hulpsheets!$AG$3:$AG$18,0),
                        MATCH($C$6,Hulpsheets!$AH$3:$AK$3,0)
                    ),
                    ""
                )
            )
        )
    )
)</f>
        <v/>
      </c>
      <c r="N16" s="397">
        <f t="shared" si="2"/>
        <v>0</v>
      </c>
      <c r="O16" s="394" t="str">
        <f t="shared" si="7"/>
        <v/>
      </c>
      <c r="P16" s="81" t="str">
        <f t="shared" si="8"/>
        <v/>
      </c>
      <c r="R16" s="404"/>
      <c r="S16" s="403" t="str">
        <f t="shared" si="9"/>
        <v/>
      </c>
      <c r="T16" s="130" t="str">
        <f t="shared" si="10"/>
        <v/>
      </c>
      <c r="U16" s="70"/>
      <c r="V16" s="404"/>
      <c r="W16" s="70"/>
      <c r="X16" s="404"/>
      <c r="Z16" s="407" t="str">
        <f t="shared" si="11"/>
        <v/>
      </c>
      <c r="AA16" s="130" t="str">
        <f t="shared" si="3"/>
        <v/>
      </c>
      <c r="AB16" s="407" t="str">
        <f t="shared" si="4"/>
        <v/>
      </c>
      <c r="AC16" s="130" t="str">
        <f t="shared" si="5"/>
        <v/>
      </c>
      <c r="AD16" s="461"/>
    </row>
    <row r="17" spans="1:30" x14ac:dyDescent="0.2">
      <c r="A17" s="6"/>
      <c r="B17" s="53"/>
      <c r="C17" s="323" t="str">
        <f t="shared" si="0"/>
        <v/>
      </c>
      <c r="D17" s="20"/>
      <c r="E17" s="125"/>
      <c r="F17" s="34">
        <f>IFERROR(IF(C17="UNL",INDEX(Tabel_UNL,MATCH($E17,Hulpsheets!$P$3:$P$123,0),MATCH($D17,Hulpsheets!$P$3:$U$3,0)),IF(C17="NFU",INDEX(Tabel_NFU,MATCH($E17,Hulpsheets!$W$3:$W$99,0),MATCH($D17,Hulpsheets!$W$3:$AC$3,0)),IF(C17="Overig",0,0))),0)</f>
        <v>0</v>
      </c>
      <c r="G17" s="356"/>
      <c r="H17" s="128"/>
      <c r="I17" s="1">
        <f t="shared" si="6"/>
        <v>0</v>
      </c>
      <c r="J17" s="1">
        <f t="shared" si="12"/>
        <v>0</v>
      </c>
      <c r="K17" s="359"/>
      <c r="L17" s="429" t="s">
        <v>120</v>
      </c>
      <c r="M17" s="257" t="str">
        <f>IF(LEN($C$5)&lt;=1,
    "",
    IF(
        OR($C$5="Overige (zorg-)instellingen",$C$5="Onderneming"),
        IF(Basisgegevens!$C$5="Ja",
            IFERROR(
                INDEX(Hulpsheets!$AO$3:$AR$18,
                    MATCH($C$9,Hulpsheets!$AN$3:$AN$18,0),
                    MATCH($C$6,Hulpsheets!$AO$3:$AR$3,0)
                ),
                ""
            ),
            IFERROR(
                INDEX(Hulpsheets!$AH$3:$AK$18,
                    MATCH($C$9,Hulpsheets!$AG$3:$AG$18,0),
                    MATCH($C$6,Hulpsheets!$AH$3:$AK$3,0)
                ),
                ""
            )
        ),
        IF($L17="Niet-economische activiteit",
            100%,
            IF(Basisgegevens!$C$5="Ja",
                IFERROR(
                    INDEX(Hulpsheets!$AO$3:$AR$18,
                        MATCH($C$9,Hulpsheets!$AN$3:$AN$18,0),
                        MATCH($C$6,Hulpsheets!$AO$3:$AR$3,0)
                    ),
                    ""
                ),
                IFERROR(
                    INDEX(Hulpsheets!$AH$3:$AK$18,
                        MATCH($C$9,Hulpsheets!$AG$3:$AG$18,0),
                        MATCH($C$6,Hulpsheets!$AH$3:$AK$3,0)
                    ),
                    ""
                )
            )
        )
    )
)</f>
        <v/>
      </c>
      <c r="N17" s="397">
        <f t="shared" si="2"/>
        <v>0</v>
      </c>
      <c r="O17" s="394" t="str">
        <f t="shared" si="7"/>
        <v/>
      </c>
      <c r="P17" s="81" t="str">
        <f t="shared" si="8"/>
        <v/>
      </c>
      <c r="R17" s="404"/>
      <c r="S17" s="403" t="str">
        <f t="shared" si="9"/>
        <v/>
      </c>
      <c r="T17" s="130" t="str">
        <f t="shared" si="10"/>
        <v/>
      </c>
      <c r="U17" s="70"/>
      <c r="V17" s="404"/>
      <c r="W17" s="70"/>
      <c r="X17" s="404"/>
      <c r="Z17" s="407" t="str">
        <f t="shared" si="11"/>
        <v/>
      </c>
      <c r="AA17" s="130" t="str">
        <f t="shared" si="3"/>
        <v/>
      </c>
      <c r="AB17" s="407" t="str">
        <f t="shared" si="4"/>
        <v/>
      </c>
      <c r="AC17" s="130" t="str">
        <f t="shared" si="5"/>
        <v/>
      </c>
      <c r="AD17" s="461"/>
    </row>
    <row r="18" spans="1:30" x14ac:dyDescent="0.2">
      <c r="A18" s="6"/>
      <c r="B18" s="53"/>
      <c r="C18" s="323" t="str">
        <f t="shared" si="0"/>
        <v/>
      </c>
      <c r="D18" s="20"/>
      <c r="E18" s="125"/>
      <c r="F18" s="34">
        <f>IFERROR(IF(C18="UNL",INDEX(Tabel_UNL,MATCH($E18,Hulpsheets!$P$3:$P$123,0),MATCH($D18,Hulpsheets!$P$3:$U$3,0)),IF(C18="NFU",INDEX(Tabel_NFU,MATCH($E18,Hulpsheets!$W$3:$W$99,0),MATCH($D18,Hulpsheets!$W$3:$AC$3,0)),IF(C18="Overig",0,0))),0)</f>
        <v>0</v>
      </c>
      <c r="G18" s="356"/>
      <c r="H18" s="128"/>
      <c r="I18" s="1">
        <f t="shared" si="6"/>
        <v>0</v>
      </c>
      <c r="J18" s="1">
        <f t="shared" si="12"/>
        <v>0</v>
      </c>
      <c r="K18" s="359"/>
      <c r="L18" s="429" t="s">
        <v>120</v>
      </c>
      <c r="M18" s="257" t="str">
        <f>IF(LEN($C$5)&lt;=1,
    "",
    IF(
        OR($C$5="Overige (zorg-)instellingen",$C$5="Onderneming"),
        IF(Basisgegevens!$C$5="Ja",
            IFERROR(
                INDEX(Hulpsheets!$AO$3:$AR$18,
                    MATCH($C$9,Hulpsheets!$AN$3:$AN$18,0),
                    MATCH($C$6,Hulpsheets!$AO$3:$AR$3,0)
                ),
                ""
            ),
            IFERROR(
                INDEX(Hulpsheets!$AH$3:$AK$18,
                    MATCH($C$9,Hulpsheets!$AG$3:$AG$18,0),
                    MATCH($C$6,Hulpsheets!$AH$3:$AK$3,0)
                ),
                ""
            )
        ),
        IF($L18="Niet-economische activiteit",
            100%,
            IF(Basisgegevens!$C$5="Ja",
                IFERROR(
                    INDEX(Hulpsheets!$AO$3:$AR$18,
                        MATCH($C$9,Hulpsheets!$AN$3:$AN$18,0),
                        MATCH($C$6,Hulpsheets!$AO$3:$AR$3,0)
                    ),
                    ""
                ),
                IFERROR(
                    INDEX(Hulpsheets!$AH$3:$AK$18,
                        MATCH($C$9,Hulpsheets!$AG$3:$AG$18,0),
                        MATCH($C$6,Hulpsheets!$AH$3:$AK$3,0)
                    ),
                    ""
                )
            )
        )
    )
)</f>
        <v/>
      </c>
      <c r="N18" s="397">
        <f t="shared" si="2"/>
        <v>0</v>
      </c>
      <c r="O18" s="394" t="str">
        <f t="shared" si="7"/>
        <v/>
      </c>
      <c r="P18" s="81" t="str">
        <f t="shared" si="8"/>
        <v/>
      </c>
      <c r="R18" s="404"/>
      <c r="S18" s="403" t="str">
        <f t="shared" si="9"/>
        <v/>
      </c>
      <c r="T18" s="130" t="str">
        <f>IFERROR(R18-S18,"")</f>
        <v/>
      </c>
      <c r="U18" s="70"/>
      <c r="V18" s="404"/>
      <c r="W18" s="70"/>
      <c r="X18" s="404"/>
      <c r="Z18" s="407" t="str">
        <f t="shared" si="11"/>
        <v/>
      </c>
      <c r="AA18" s="130" t="str">
        <f t="shared" si="3"/>
        <v/>
      </c>
      <c r="AB18" s="407" t="str">
        <f t="shared" si="4"/>
        <v/>
      </c>
      <c r="AC18" s="130" t="str">
        <f t="shared" si="5"/>
        <v/>
      </c>
      <c r="AD18" s="461"/>
    </row>
    <row r="19" spans="1:30" x14ac:dyDescent="0.2">
      <c r="A19" s="6"/>
      <c r="B19" s="98"/>
      <c r="C19" s="323" t="str">
        <f t="shared" si="0"/>
        <v/>
      </c>
      <c r="D19" s="20"/>
      <c r="E19" s="125"/>
      <c r="F19" s="34">
        <f>IFERROR(IF(C19="UNL",INDEX(Tabel_UNL,MATCH($E19,Hulpsheets!$P$3:$P$123,0),MATCH($D19,Hulpsheets!$P$3:$U$3,0)),IF(C19="NFU",INDEX(Tabel_NFU,MATCH($E19,Hulpsheets!$W$3:$W$99,0),MATCH($D19,Hulpsheets!$W$3:$AC$3,0)),IF(C19="Overig",0,0))),0)</f>
        <v>0</v>
      </c>
      <c r="G19" s="356"/>
      <c r="H19" s="128"/>
      <c r="I19" s="1">
        <f t="shared" si="6"/>
        <v>0</v>
      </c>
      <c r="J19" s="1">
        <f t="shared" si="12"/>
        <v>0</v>
      </c>
      <c r="K19" s="359"/>
      <c r="L19" s="429" t="s">
        <v>120</v>
      </c>
      <c r="M19" s="257" t="str">
        <f>IF(LEN($C$5)&lt;=1,
    "",
    IF(
        OR($C$5="Overige (zorg-)instellingen",$C$5="Onderneming"),
        IF(Basisgegevens!$C$5="Ja",
            IFERROR(
                INDEX(Hulpsheets!$AO$3:$AR$18,
                    MATCH($C$9,Hulpsheets!$AN$3:$AN$18,0),
                    MATCH($C$6,Hulpsheets!$AO$3:$AR$3,0)
                ),
                ""
            ),
            IFERROR(
                INDEX(Hulpsheets!$AH$3:$AK$18,
                    MATCH($C$9,Hulpsheets!$AG$3:$AG$18,0),
                    MATCH($C$6,Hulpsheets!$AH$3:$AK$3,0)
                ),
                ""
            )
        ),
        IF($L19="Niet-economische activiteit",
            100%,
            IF(Basisgegevens!$C$5="Ja",
                IFERROR(
                    INDEX(Hulpsheets!$AO$3:$AR$18,
                        MATCH($C$9,Hulpsheets!$AN$3:$AN$18,0),
                        MATCH($C$6,Hulpsheets!$AO$3:$AR$3,0)
                    ),
                    ""
                ),
                IFERROR(
                    INDEX(Hulpsheets!$AH$3:$AK$18,
                        MATCH($C$9,Hulpsheets!$AG$3:$AG$18,0),
                        MATCH($C$6,Hulpsheets!$AH$3:$AK$3,0)
                    ),
                    ""
                )
            )
        )
    )
)</f>
        <v/>
      </c>
      <c r="N19" s="397">
        <f t="shared" si="2"/>
        <v>0</v>
      </c>
      <c r="O19" s="395" t="str">
        <f t="shared" si="7"/>
        <v/>
      </c>
      <c r="P19" s="86" t="str">
        <f t="shared" si="8"/>
        <v/>
      </c>
      <c r="R19" s="404"/>
      <c r="S19" s="403" t="str">
        <f t="shared" si="9"/>
        <v/>
      </c>
      <c r="T19" s="130" t="str">
        <f t="shared" si="10"/>
        <v/>
      </c>
      <c r="U19" s="70"/>
      <c r="V19" s="404"/>
      <c r="W19" s="70"/>
      <c r="X19" s="404"/>
      <c r="Z19" s="407" t="str">
        <f t="shared" si="11"/>
        <v/>
      </c>
      <c r="AA19" s="130" t="str">
        <f t="shared" si="3"/>
        <v/>
      </c>
      <c r="AB19" s="407" t="str">
        <f t="shared" si="4"/>
        <v/>
      </c>
      <c r="AC19" s="130" t="str">
        <f t="shared" si="5"/>
        <v/>
      </c>
      <c r="AD19" s="461"/>
    </row>
    <row r="20" spans="1:30" x14ac:dyDescent="0.2">
      <c r="A20" s="6"/>
      <c r="B20" s="98"/>
      <c r="C20" s="323" t="str">
        <f t="shared" si="0"/>
        <v/>
      </c>
      <c r="D20" s="20"/>
      <c r="E20" s="125"/>
      <c r="F20" s="34">
        <f>IFERROR(IF(C20="UNL",INDEX(Tabel_UNL,MATCH($E20,Hulpsheets!$P$3:$P$123,0),MATCH($D20,Hulpsheets!$P$3:$U$3,0)),IF(C20="NFU",INDEX(Tabel_NFU,MATCH($E20,Hulpsheets!$W$3:$W$99,0),MATCH($D20,Hulpsheets!$W$3:$AC$3,0)),IF(C20="Overig",0,0))),0)</f>
        <v>0</v>
      </c>
      <c r="G20" s="356"/>
      <c r="H20" s="128"/>
      <c r="I20" s="1">
        <f t="shared" si="6"/>
        <v>0</v>
      </c>
      <c r="J20" s="1">
        <f t="shared" si="12"/>
        <v>0</v>
      </c>
      <c r="K20" s="359"/>
      <c r="L20" s="429" t="s">
        <v>120</v>
      </c>
      <c r="M20" s="257" t="str">
        <f>IF(LEN($C$5)&lt;=1,
    "",
    IF(
        OR($C$5="Overige (zorg-)instellingen",$C$5="Onderneming"),
        IF(Basisgegevens!$C$5="Ja",
            IFERROR(
                INDEX(Hulpsheets!$AO$3:$AR$18,
                    MATCH($C$9,Hulpsheets!$AN$3:$AN$18,0),
                    MATCH($C$6,Hulpsheets!$AO$3:$AR$3,0)
                ),
                ""
            ),
            IFERROR(
                INDEX(Hulpsheets!$AH$3:$AK$18,
                    MATCH($C$9,Hulpsheets!$AG$3:$AG$18,0),
                    MATCH($C$6,Hulpsheets!$AH$3:$AK$3,0)
                ),
                ""
            )
        ),
        IF($L20="Niet-economische activiteit",
            100%,
            IF(Basisgegevens!$C$5="Ja",
                IFERROR(
                    INDEX(Hulpsheets!$AO$3:$AR$18,
                        MATCH($C$9,Hulpsheets!$AN$3:$AN$18,0),
                        MATCH($C$6,Hulpsheets!$AO$3:$AR$3,0)
                    ),
                    ""
                ),
                IFERROR(
                    INDEX(Hulpsheets!$AH$3:$AK$18,
                        MATCH($C$9,Hulpsheets!$AG$3:$AG$18,0),
                        MATCH($C$6,Hulpsheets!$AH$3:$AK$3,0)
                    ),
                    ""
                )
            )
        )
    )
)</f>
        <v/>
      </c>
      <c r="N20" s="397">
        <f t="shared" si="2"/>
        <v>0</v>
      </c>
      <c r="O20" s="395" t="str">
        <f t="shared" si="7"/>
        <v/>
      </c>
      <c r="P20" s="86" t="str">
        <f t="shared" si="8"/>
        <v/>
      </c>
      <c r="R20" s="404"/>
      <c r="S20" s="403" t="str">
        <f t="shared" si="9"/>
        <v/>
      </c>
      <c r="T20" s="130" t="str">
        <f t="shared" si="10"/>
        <v/>
      </c>
      <c r="U20" s="70"/>
      <c r="V20" s="404"/>
      <c r="W20" s="70"/>
      <c r="X20" s="404"/>
      <c r="Z20" s="407" t="str">
        <f t="shared" si="11"/>
        <v/>
      </c>
      <c r="AA20" s="130" t="str">
        <f t="shared" si="3"/>
        <v/>
      </c>
      <c r="AB20" s="407" t="str">
        <f t="shared" si="4"/>
        <v/>
      </c>
      <c r="AC20" s="130" t="str">
        <f t="shared" si="5"/>
        <v/>
      </c>
      <c r="AD20" s="461"/>
    </row>
    <row r="21" spans="1:30" x14ac:dyDescent="0.2">
      <c r="A21" s="6"/>
      <c r="B21" s="98"/>
      <c r="C21" s="323" t="str">
        <f t="shared" si="0"/>
        <v/>
      </c>
      <c r="D21" s="20"/>
      <c r="E21" s="125"/>
      <c r="F21" s="34">
        <f>IFERROR(IF(C21="UNL",INDEX(Tabel_UNL,MATCH($E21,Hulpsheets!$P$3:$P$123,0),MATCH($D21,Hulpsheets!$P$3:$U$3,0)),IF(C21="NFU",INDEX(Tabel_NFU,MATCH($E21,Hulpsheets!$W$3:$W$99,0),MATCH($D21,Hulpsheets!$W$3:$AC$3,0)),IF(C21="Overig",0,0))),0)</f>
        <v>0</v>
      </c>
      <c r="G21" s="356"/>
      <c r="H21" s="128"/>
      <c r="I21" s="1">
        <f t="shared" si="6"/>
        <v>0</v>
      </c>
      <c r="J21" s="1">
        <f t="shared" si="12"/>
        <v>0</v>
      </c>
      <c r="K21" s="359"/>
      <c r="L21" s="429" t="s">
        <v>120</v>
      </c>
      <c r="M21" s="257" t="str">
        <f>IF(LEN($C$5)&lt;=1,
    "",
    IF(
        OR($C$5="Overige (zorg-)instellingen",$C$5="Onderneming"),
        IF(Basisgegevens!$C$5="Ja",
            IFERROR(
                INDEX(Hulpsheets!$AO$3:$AR$18,
                    MATCH($C$9,Hulpsheets!$AN$3:$AN$18,0),
                    MATCH($C$6,Hulpsheets!$AO$3:$AR$3,0)
                ),
                ""
            ),
            IFERROR(
                INDEX(Hulpsheets!$AH$3:$AK$18,
                    MATCH($C$9,Hulpsheets!$AG$3:$AG$18,0),
                    MATCH($C$6,Hulpsheets!$AH$3:$AK$3,0)
                ),
                ""
            )
        ),
        IF($L21="Niet-economische activiteit",
            100%,
            IF(Basisgegevens!$C$5="Ja",
                IFERROR(
                    INDEX(Hulpsheets!$AO$3:$AR$18,
                        MATCH($C$9,Hulpsheets!$AN$3:$AN$18,0),
                        MATCH($C$6,Hulpsheets!$AO$3:$AR$3,0)
                    ),
                    ""
                ),
                IFERROR(
                    INDEX(Hulpsheets!$AH$3:$AK$18,
                        MATCH($C$9,Hulpsheets!$AG$3:$AG$18,0),
                        MATCH($C$6,Hulpsheets!$AH$3:$AK$3,0)
                    ),
                    ""
                )
            )
        )
    )
)</f>
        <v/>
      </c>
      <c r="N21" s="397">
        <f t="shared" si="2"/>
        <v>0</v>
      </c>
      <c r="O21" s="395" t="str">
        <f t="shared" si="7"/>
        <v/>
      </c>
      <c r="P21" s="86" t="str">
        <f t="shared" si="8"/>
        <v/>
      </c>
      <c r="R21" s="404"/>
      <c r="S21" s="403" t="str">
        <f t="shared" si="9"/>
        <v/>
      </c>
      <c r="T21" s="130" t="str">
        <f t="shared" si="10"/>
        <v/>
      </c>
      <c r="U21" s="70"/>
      <c r="V21" s="404"/>
      <c r="W21" s="70"/>
      <c r="X21" s="404"/>
      <c r="Z21" s="407" t="str">
        <f t="shared" si="11"/>
        <v/>
      </c>
      <c r="AA21" s="130" t="str">
        <f t="shared" si="3"/>
        <v/>
      </c>
      <c r="AB21" s="407" t="str">
        <f t="shared" si="4"/>
        <v/>
      </c>
      <c r="AC21" s="130" t="str">
        <f t="shared" si="5"/>
        <v/>
      </c>
      <c r="AD21" s="461"/>
    </row>
    <row r="22" spans="1:30" x14ac:dyDescent="0.2">
      <c r="A22" s="6"/>
      <c r="B22" s="98"/>
      <c r="C22" s="323" t="str">
        <f t="shared" si="0"/>
        <v/>
      </c>
      <c r="D22" s="20"/>
      <c r="E22" s="125"/>
      <c r="F22" s="34">
        <f>IFERROR(IF(C22="UNL",INDEX(Tabel_UNL,MATCH($E22,Hulpsheets!$P$3:$P$123,0),MATCH($D22,Hulpsheets!$P$3:$U$3,0)),IF(C22="NFU",INDEX(Tabel_NFU,MATCH($E22,Hulpsheets!$W$3:$W$99,0),MATCH($D22,Hulpsheets!$W$3:$AC$3,0)),IF(C22="Overig",0,0))),0)</f>
        <v>0</v>
      </c>
      <c r="G22" s="356"/>
      <c r="H22" s="128"/>
      <c r="I22" s="1">
        <f t="shared" si="6"/>
        <v>0</v>
      </c>
      <c r="J22" s="1">
        <f t="shared" si="12"/>
        <v>0</v>
      </c>
      <c r="K22" s="359"/>
      <c r="L22" s="429" t="s">
        <v>120</v>
      </c>
      <c r="M22" s="257" t="str">
        <f>IF(LEN($C$5)&lt;=1,
    "",
    IF(
        OR($C$5="Overige (zorg-)instellingen",$C$5="Onderneming"),
        IF(Basisgegevens!$C$5="Ja",
            IFERROR(
                INDEX(Hulpsheets!$AO$3:$AR$18,
                    MATCH($C$9,Hulpsheets!$AN$3:$AN$18,0),
                    MATCH($C$6,Hulpsheets!$AO$3:$AR$3,0)
                ),
                ""
            ),
            IFERROR(
                INDEX(Hulpsheets!$AH$3:$AK$18,
                    MATCH($C$9,Hulpsheets!$AG$3:$AG$18,0),
                    MATCH($C$6,Hulpsheets!$AH$3:$AK$3,0)
                ),
                ""
            )
        ),
        IF($L22="Niet-economische activiteit",
            100%,
            IF(Basisgegevens!$C$5="Ja",
                IFERROR(
                    INDEX(Hulpsheets!$AO$3:$AR$18,
                        MATCH($C$9,Hulpsheets!$AN$3:$AN$18,0),
                        MATCH($C$6,Hulpsheets!$AO$3:$AR$3,0)
                    ),
                    ""
                ),
                IFERROR(
                    INDEX(Hulpsheets!$AH$3:$AK$18,
                        MATCH($C$9,Hulpsheets!$AG$3:$AG$18,0),
                        MATCH($C$6,Hulpsheets!$AH$3:$AK$3,0)
                    ),
                    ""
                )
            )
        )
    )
)</f>
        <v/>
      </c>
      <c r="N22" s="397">
        <f t="shared" si="2"/>
        <v>0</v>
      </c>
      <c r="O22" s="395" t="str">
        <f t="shared" si="7"/>
        <v/>
      </c>
      <c r="P22" s="86" t="str">
        <f t="shared" si="8"/>
        <v/>
      </c>
      <c r="R22" s="404"/>
      <c r="S22" s="403" t="str">
        <f t="shared" si="9"/>
        <v/>
      </c>
      <c r="T22" s="130" t="str">
        <f>IFERROR(R22-S22,"")</f>
        <v/>
      </c>
      <c r="U22" s="70"/>
      <c r="V22" s="404"/>
      <c r="W22" s="70"/>
      <c r="X22" s="404"/>
      <c r="Z22" s="407" t="str">
        <f t="shared" si="11"/>
        <v/>
      </c>
      <c r="AA22" s="130" t="str">
        <f t="shared" si="3"/>
        <v/>
      </c>
      <c r="AB22" s="407" t="str">
        <f t="shared" si="4"/>
        <v/>
      </c>
      <c r="AC22" s="130" t="str">
        <f t="shared" si="5"/>
        <v/>
      </c>
      <c r="AD22" s="461"/>
    </row>
    <row r="23" spans="1:30" x14ac:dyDescent="0.2">
      <c r="A23" s="6"/>
      <c r="B23" s="98"/>
      <c r="C23" s="323" t="str">
        <f t="shared" si="0"/>
        <v/>
      </c>
      <c r="D23" s="20"/>
      <c r="E23" s="125"/>
      <c r="F23" s="34">
        <f>IFERROR(IF(C23="UNL",INDEX(Tabel_UNL,MATCH($E23,Hulpsheets!$P$3:$P$123,0),MATCH($D23,Hulpsheets!$P$3:$U$3,0)),IF(C23="NFU",INDEX(Tabel_NFU,MATCH($E23,Hulpsheets!$W$3:$W$99,0),MATCH($D23,Hulpsheets!$W$3:$AC$3,0)),IF(C23="Overig",0,0))),0)</f>
        <v>0</v>
      </c>
      <c r="G23" s="356"/>
      <c r="H23" s="128"/>
      <c r="I23" s="1">
        <f t="shared" si="6"/>
        <v>0</v>
      </c>
      <c r="J23" s="1">
        <f t="shared" si="12"/>
        <v>0</v>
      </c>
      <c r="K23" s="359"/>
      <c r="L23" s="429" t="s">
        <v>120</v>
      </c>
      <c r="M23" s="257" t="str">
        <f>IF(LEN($C$5)&lt;=1,
    "",
    IF(
        OR($C$5="Overige (zorg-)instellingen",$C$5="Onderneming"),
        IF(Basisgegevens!$C$5="Ja",
            IFERROR(
                INDEX(Hulpsheets!$AO$3:$AR$18,
                    MATCH($C$9,Hulpsheets!$AN$3:$AN$18,0),
                    MATCH($C$6,Hulpsheets!$AO$3:$AR$3,0)
                ),
                ""
            ),
            IFERROR(
                INDEX(Hulpsheets!$AH$3:$AK$18,
                    MATCH($C$9,Hulpsheets!$AG$3:$AG$18,0),
                    MATCH($C$6,Hulpsheets!$AH$3:$AK$3,0)
                ),
                ""
            )
        ),
        IF($L23="Niet-economische activiteit",
            100%,
            IF(Basisgegevens!$C$5="Ja",
                IFERROR(
                    INDEX(Hulpsheets!$AO$3:$AR$18,
                        MATCH($C$9,Hulpsheets!$AN$3:$AN$18,0),
                        MATCH($C$6,Hulpsheets!$AO$3:$AR$3,0)
                    ),
                    ""
                ),
                IFERROR(
                    INDEX(Hulpsheets!$AH$3:$AK$18,
                        MATCH($C$9,Hulpsheets!$AG$3:$AG$18,0),
                        MATCH($C$6,Hulpsheets!$AH$3:$AK$3,0)
                    ),
                    ""
                )
            )
        )
    )
)</f>
        <v/>
      </c>
      <c r="N23" s="397">
        <f t="shared" si="2"/>
        <v>0</v>
      </c>
      <c r="O23" s="395" t="str">
        <f t="shared" si="7"/>
        <v/>
      </c>
      <c r="P23" s="86" t="str">
        <f t="shared" si="8"/>
        <v/>
      </c>
      <c r="R23" s="404"/>
      <c r="S23" s="403" t="str">
        <f t="shared" si="9"/>
        <v/>
      </c>
      <c r="T23" s="130" t="str">
        <f t="shared" si="10"/>
        <v/>
      </c>
      <c r="U23" s="70"/>
      <c r="V23" s="404"/>
      <c r="W23" s="70"/>
      <c r="X23" s="404"/>
      <c r="Z23" s="407" t="str">
        <f t="shared" si="11"/>
        <v/>
      </c>
      <c r="AA23" s="130" t="str">
        <f t="shared" si="3"/>
        <v/>
      </c>
      <c r="AB23" s="407" t="str">
        <f t="shared" si="4"/>
        <v/>
      </c>
      <c r="AC23" s="130" t="str">
        <f t="shared" si="5"/>
        <v/>
      </c>
      <c r="AD23" s="461"/>
    </row>
    <row r="24" spans="1:30" x14ac:dyDescent="0.2">
      <c r="A24" s="6"/>
      <c r="B24" s="98"/>
      <c r="C24" s="323" t="str">
        <f t="shared" si="0"/>
        <v/>
      </c>
      <c r="D24" s="20"/>
      <c r="E24" s="125"/>
      <c r="F24" s="34">
        <f>IFERROR(IF(C24="UNL",INDEX(Tabel_UNL,MATCH($E24,Hulpsheets!$P$3:$P$123,0),MATCH($D24,Hulpsheets!$P$3:$U$3,0)),IF(C24="NFU",INDEX(Tabel_NFU,MATCH($E24,Hulpsheets!$W$3:$W$99,0),MATCH($D24,Hulpsheets!$W$3:$AC$3,0)),IF(C24="Overig",0,0))),0)</f>
        <v>0</v>
      </c>
      <c r="G24" s="356"/>
      <c r="H24" s="128"/>
      <c r="I24" s="1">
        <f t="shared" si="6"/>
        <v>0</v>
      </c>
      <c r="J24" s="1">
        <f t="shared" si="12"/>
        <v>0</v>
      </c>
      <c r="K24" s="359"/>
      <c r="L24" s="429" t="s">
        <v>120</v>
      </c>
      <c r="M24" s="257" t="str">
        <f>IF(LEN($C$5)&lt;=1,
    "",
    IF(
        OR($C$5="Overige (zorg-)instellingen",$C$5="Onderneming"),
        IF(Basisgegevens!$C$5="Ja",
            IFERROR(
                INDEX(Hulpsheets!$AO$3:$AR$18,
                    MATCH($C$9,Hulpsheets!$AN$3:$AN$18,0),
                    MATCH($C$6,Hulpsheets!$AO$3:$AR$3,0)
                ),
                ""
            ),
            IFERROR(
                INDEX(Hulpsheets!$AH$3:$AK$18,
                    MATCH($C$9,Hulpsheets!$AG$3:$AG$18,0),
                    MATCH($C$6,Hulpsheets!$AH$3:$AK$3,0)
                ),
                ""
            )
        ),
        IF($L24="Niet-economische activiteit",
            100%,
            IF(Basisgegevens!$C$5="Ja",
                IFERROR(
                    INDEX(Hulpsheets!$AO$3:$AR$18,
                        MATCH($C$9,Hulpsheets!$AN$3:$AN$18,0),
                        MATCH($C$6,Hulpsheets!$AO$3:$AR$3,0)
                    ),
                    ""
                ),
                IFERROR(
                    INDEX(Hulpsheets!$AH$3:$AK$18,
                        MATCH($C$9,Hulpsheets!$AG$3:$AG$18,0),
                        MATCH($C$6,Hulpsheets!$AH$3:$AK$3,0)
                    ),
                    ""
                )
            )
        )
    )
)</f>
        <v/>
      </c>
      <c r="N24" s="397">
        <f t="shared" si="2"/>
        <v>0</v>
      </c>
      <c r="O24" s="395" t="str">
        <f t="shared" si="7"/>
        <v/>
      </c>
      <c r="P24" s="86" t="str">
        <f t="shared" si="8"/>
        <v/>
      </c>
      <c r="R24" s="404"/>
      <c r="S24" s="403" t="str">
        <f t="shared" si="9"/>
        <v/>
      </c>
      <c r="T24" s="130" t="str">
        <f t="shared" si="10"/>
        <v/>
      </c>
      <c r="U24" s="70"/>
      <c r="V24" s="404"/>
      <c r="W24" s="70"/>
      <c r="X24" s="404"/>
      <c r="Z24" s="407" t="str">
        <f t="shared" si="11"/>
        <v/>
      </c>
      <c r="AA24" s="130" t="str">
        <f t="shared" si="3"/>
        <v/>
      </c>
      <c r="AB24" s="407" t="str">
        <f t="shared" si="4"/>
        <v/>
      </c>
      <c r="AC24" s="130" t="str">
        <f t="shared" si="5"/>
        <v/>
      </c>
      <c r="AD24" s="461"/>
    </row>
    <row r="25" spans="1:30" x14ac:dyDescent="0.2">
      <c r="A25" s="6"/>
      <c r="B25" s="98"/>
      <c r="C25" s="323" t="str">
        <f t="shared" si="0"/>
        <v/>
      </c>
      <c r="D25" s="20"/>
      <c r="E25" s="125"/>
      <c r="F25" s="34">
        <f>IFERROR(IF(C25="UNL",INDEX(Tabel_UNL,MATCH($E25,Hulpsheets!$P$3:$P$123,0),MATCH($D25,Hulpsheets!$P$3:$U$3,0)),IF(C25="NFU",INDEX(Tabel_NFU,MATCH($E25,Hulpsheets!$W$3:$W$99,0),MATCH($D25,Hulpsheets!$W$3:$AC$3,0)),IF(C25="Overig",0,0))),0)</f>
        <v>0</v>
      </c>
      <c r="G25" s="356"/>
      <c r="H25" s="128"/>
      <c r="I25" s="1">
        <f t="shared" si="6"/>
        <v>0</v>
      </c>
      <c r="J25" s="1">
        <f t="shared" si="12"/>
        <v>0</v>
      </c>
      <c r="K25" s="359"/>
      <c r="L25" s="429" t="s">
        <v>120</v>
      </c>
      <c r="M25" s="257" t="str">
        <f>IF(LEN($C$5)&lt;=1,
    "",
    IF(
        OR($C$5="Overige (zorg-)instellingen",$C$5="Onderneming"),
        IF(Basisgegevens!$C$5="Ja",
            IFERROR(
                INDEX(Hulpsheets!$AO$3:$AR$18,
                    MATCH($C$9,Hulpsheets!$AN$3:$AN$18,0),
                    MATCH($C$6,Hulpsheets!$AO$3:$AR$3,0)
                ),
                ""
            ),
            IFERROR(
                INDEX(Hulpsheets!$AH$3:$AK$18,
                    MATCH($C$9,Hulpsheets!$AG$3:$AG$18,0),
                    MATCH($C$6,Hulpsheets!$AH$3:$AK$3,0)
                ),
                ""
            )
        ),
        IF($L25="Niet-economische activiteit",
            100%,
            IF(Basisgegevens!$C$5="Ja",
                IFERROR(
                    INDEX(Hulpsheets!$AO$3:$AR$18,
                        MATCH($C$9,Hulpsheets!$AN$3:$AN$18,0),
                        MATCH($C$6,Hulpsheets!$AO$3:$AR$3,0)
                    ),
                    ""
                ),
                IFERROR(
                    INDEX(Hulpsheets!$AH$3:$AK$18,
                        MATCH($C$9,Hulpsheets!$AG$3:$AG$18,0),
                        MATCH($C$6,Hulpsheets!$AH$3:$AK$3,0)
                    ),
                    ""
                )
            )
        )
    )
)</f>
        <v/>
      </c>
      <c r="N25" s="397">
        <f t="shared" si="2"/>
        <v>0</v>
      </c>
      <c r="O25" s="395" t="str">
        <f t="shared" si="7"/>
        <v/>
      </c>
      <c r="P25" s="86" t="str">
        <f t="shared" si="8"/>
        <v/>
      </c>
      <c r="R25" s="404"/>
      <c r="S25" s="403" t="str">
        <f t="shared" si="9"/>
        <v/>
      </c>
      <c r="T25" s="130" t="str">
        <f t="shared" si="10"/>
        <v/>
      </c>
      <c r="U25" s="70"/>
      <c r="V25" s="404"/>
      <c r="W25" s="70"/>
      <c r="X25" s="404"/>
      <c r="Z25" s="407" t="str">
        <f t="shared" si="11"/>
        <v/>
      </c>
      <c r="AA25" s="130" t="str">
        <f t="shared" si="3"/>
        <v/>
      </c>
      <c r="AB25" s="407" t="str">
        <f t="shared" si="4"/>
        <v/>
      </c>
      <c r="AC25" s="130" t="str">
        <f t="shared" si="5"/>
        <v/>
      </c>
      <c r="AD25" s="461"/>
    </row>
    <row r="26" spans="1:30" x14ac:dyDescent="0.2">
      <c r="A26" s="6"/>
      <c r="B26" s="98"/>
      <c r="C26" s="323" t="str">
        <f t="shared" si="0"/>
        <v/>
      </c>
      <c r="D26" s="20"/>
      <c r="E26" s="125"/>
      <c r="F26" s="34">
        <f>IFERROR(IF(C26="UNL",INDEX(Tabel_UNL,MATCH($E26,Hulpsheets!$P$3:$P$123,0),MATCH($D26,Hulpsheets!$P$3:$U$3,0)),IF(C26="NFU",INDEX(Tabel_NFU,MATCH($E26,Hulpsheets!$W$3:$W$99,0),MATCH($D26,Hulpsheets!$W$3:$AC$3,0)),IF(C26="Overig",0,0))),0)</f>
        <v>0</v>
      </c>
      <c r="G26" s="356"/>
      <c r="H26" s="128"/>
      <c r="I26" s="1">
        <f t="shared" si="6"/>
        <v>0</v>
      </c>
      <c r="J26" s="1">
        <f t="shared" si="12"/>
        <v>0</v>
      </c>
      <c r="K26" s="359"/>
      <c r="L26" s="429" t="s">
        <v>120</v>
      </c>
      <c r="M26" s="257" t="str">
        <f>IF(LEN($C$5)&lt;=1,
    "",
    IF(
        OR($C$5="Overige (zorg-)instellingen",$C$5="Onderneming"),
        IF(Basisgegevens!$C$5="Ja",
            IFERROR(
                INDEX(Hulpsheets!$AO$3:$AR$18,
                    MATCH($C$9,Hulpsheets!$AN$3:$AN$18,0),
                    MATCH($C$6,Hulpsheets!$AO$3:$AR$3,0)
                ),
                ""
            ),
            IFERROR(
                INDEX(Hulpsheets!$AH$3:$AK$18,
                    MATCH($C$9,Hulpsheets!$AG$3:$AG$18,0),
                    MATCH($C$6,Hulpsheets!$AH$3:$AK$3,0)
                ),
                ""
            )
        ),
        IF($L26="Niet-economische activiteit",
            100%,
            IF(Basisgegevens!$C$5="Ja",
                IFERROR(
                    INDEX(Hulpsheets!$AO$3:$AR$18,
                        MATCH($C$9,Hulpsheets!$AN$3:$AN$18,0),
                        MATCH($C$6,Hulpsheets!$AO$3:$AR$3,0)
                    ),
                    ""
                ),
                IFERROR(
                    INDEX(Hulpsheets!$AH$3:$AK$18,
                        MATCH($C$9,Hulpsheets!$AG$3:$AG$18,0),
                        MATCH($C$6,Hulpsheets!$AH$3:$AK$3,0)
                    ),
                    ""
                )
            )
        )
    )
)</f>
        <v/>
      </c>
      <c r="N26" s="397">
        <f t="shared" si="2"/>
        <v>0</v>
      </c>
      <c r="O26" s="395" t="str">
        <f t="shared" si="7"/>
        <v/>
      </c>
      <c r="P26" s="86" t="str">
        <f t="shared" si="8"/>
        <v/>
      </c>
      <c r="R26" s="404"/>
      <c r="S26" s="403" t="str">
        <f t="shared" si="9"/>
        <v/>
      </c>
      <c r="T26" s="130" t="str">
        <f t="shared" si="10"/>
        <v/>
      </c>
      <c r="U26" s="70"/>
      <c r="V26" s="404"/>
      <c r="W26" s="70"/>
      <c r="X26" s="404"/>
      <c r="Z26" s="407" t="str">
        <f t="shared" si="11"/>
        <v/>
      </c>
      <c r="AA26" s="130" t="str">
        <f t="shared" si="3"/>
        <v/>
      </c>
      <c r="AB26" s="407" t="str">
        <f t="shared" si="4"/>
        <v/>
      </c>
      <c r="AC26" s="130" t="str">
        <f t="shared" si="5"/>
        <v/>
      </c>
      <c r="AD26" s="461"/>
    </row>
    <row r="27" spans="1:30" ht="13.5" thickBot="1" x14ac:dyDescent="0.25">
      <c r="A27" s="6"/>
      <c r="B27" s="98"/>
      <c r="C27" s="323" t="str">
        <f t="shared" si="0"/>
        <v/>
      </c>
      <c r="D27" s="20"/>
      <c r="E27" s="125"/>
      <c r="F27" s="34">
        <f>IFERROR(IF(C27="UNL",INDEX(Tabel_UNL,MATCH($E27,Hulpsheets!$P$3:$P$123,0),MATCH($D27,Hulpsheets!$P$3:$U$3,0)),IF(C27="NFU",INDEX(Tabel_NFU,MATCH($E27,Hulpsheets!$W$3:$W$99,0),MATCH($D27,Hulpsheets!$W$3:$AC$3,0)),IF(C27="Overig",0,0))),0)</f>
        <v>0</v>
      </c>
      <c r="G27" s="356"/>
      <c r="H27" s="128"/>
      <c r="I27" s="1">
        <f t="shared" si="6"/>
        <v>0</v>
      </c>
      <c r="J27" s="1">
        <f t="shared" si="12"/>
        <v>0</v>
      </c>
      <c r="K27" s="359"/>
      <c r="L27" s="429" t="s">
        <v>120</v>
      </c>
      <c r="M27" s="257" t="str">
        <f>IF(LEN($C$5)&lt;=1,
    "",
    IF(
        OR($C$5="Overige (zorg-)instellingen",$C$5="Onderneming"),
        IF(Basisgegevens!$C$5="Ja",
            IFERROR(
                INDEX(Hulpsheets!$AO$3:$AR$18,
                    MATCH($C$9,Hulpsheets!$AN$3:$AN$18,0),
                    MATCH($C$6,Hulpsheets!$AO$3:$AR$3,0)
                ),
                ""
            ),
            IFERROR(
                INDEX(Hulpsheets!$AH$3:$AK$18,
                    MATCH($C$9,Hulpsheets!$AG$3:$AG$18,0),
                    MATCH($C$6,Hulpsheets!$AH$3:$AK$3,0)
                ),
                ""
            )
        ),
        IF($L27="Niet-economische activiteit",
            100%,
            IF(Basisgegevens!$C$5="Ja",
                IFERROR(
                    INDEX(Hulpsheets!$AO$3:$AR$18,
                        MATCH($C$9,Hulpsheets!$AN$3:$AN$18,0),
                        MATCH($C$6,Hulpsheets!$AO$3:$AR$3,0)
                    ),
                    ""
                ),
                IFERROR(
                    INDEX(Hulpsheets!$AH$3:$AK$18,
                        MATCH($C$9,Hulpsheets!$AG$3:$AG$18,0),
                        MATCH($C$6,Hulpsheets!$AH$3:$AK$3,0)
                    ),
                    ""
                )
            )
        )
    )
)</f>
        <v/>
      </c>
      <c r="N27" s="397">
        <f t="shared" si="2"/>
        <v>0</v>
      </c>
      <c r="O27" s="395" t="str">
        <f t="shared" si="7"/>
        <v/>
      </c>
      <c r="P27" s="86" t="str">
        <f t="shared" si="8"/>
        <v/>
      </c>
      <c r="R27" s="404"/>
      <c r="S27" s="403" t="str">
        <f t="shared" si="9"/>
        <v/>
      </c>
      <c r="T27" s="130" t="str">
        <f t="shared" si="10"/>
        <v/>
      </c>
      <c r="U27" s="70"/>
      <c r="V27" s="404"/>
      <c r="W27" s="70"/>
      <c r="X27" s="404"/>
      <c r="Z27" s="407" t="str">
        <f t="shared" si="11"/>
        <v/>
      </c>
      <c r="AA27" s="130" t="str">
        <f t="shared" si="3"/>
        <v/>
      </c>
      <c r="AB27" s="407" t="str">
        <f t="shared" si="4"/>
        <v/>
      </c>
      <c r="AC27" s="130" t="str">
        <f t="shared" si="5"/>
        <v/>
      </c>
      <c r="AD27" s="461"/>
    </row>
    <row r="28" spans="1:30" ht="13.5" hidden="1" outlineLevel="1" thickBot="1" x14ac:dyDescent="0.25">
      <c r="A28" s="6"/>
      <c r="B28" s="98"/>
      <c r="C28" s="323" t="str">
        <f t="shared" si="0"/>
        <v/>
      </c>
      <c r="D28" s="20"/>
      <c r="E28" s="125"/>
      <c r="F28" s="34">
        <f>IFERROR(IF(C28="UNL",INDEX(Tabel_UNL,MATCH($E28,Hulpsheets!$P$3:$P$123,0),MATCH($D28,Hulpsheets!$P$3:$U$3,0)),IF(C28="NFU",INDEX(Tabel_NFU,MATCH($E28,Hulpsheets!$W$3:$W$99,0),MATCH($D28,Hulpsheets!$W$3:$AC$3,0)),IF(C28="Overig",0,0))),0)</f>
        <v>0</v>
      </c>
      <c r="G28" s="356"/>
      <c r="H28" s="128"/>
      <c r="I28" s="1">
        <f t="shared" si="6"/>
        <v>0</v>
      </c>
      <c r="J28" s="1">
        <f t="shared" si="12"/>
        <v>0</v>
      </c>
      <c r="K28" s="359"/>
      <c r="L28" s="429" t="s">
        <v>120</v>
      </c>
      <c r="M28" s="257" t="str">
        <f>IF(LEN($C$5)&lt;=1,
    "",
    IF(
        OR($C$5="Overige (zorg-)instellingen",$C$5="Onderneming"),
        IF(Basisgegevens!$C$5="Ja",
            IFERROR(
                INDEX(Hulpsheets!$AO$3:$AR$18,
                    MATCH($C$9,Hulpsheets!$AN$3:$AN$18,0),
                    MATCH($C$6,Hulpsheets!$AO$3:$AR$3,0)
                ),
                ""
            ),
            IFERROR(
                INDEX(Hulpsheets!$AH$3:$AK$18,
                    MATCH($C$9,Hulpsheets!$AG$3:$AG$18,0),
                    MATCH($C$6,Hulpsheets!$AH$3:$AK$3,0)
                ),
                ""
            )
        ),
        IF($L28="Niet-economische activiteit",
            100%,
            IF(Basisgegevens!$C$5="Ja",
                IFERROR(
                    INDEX(Hulpsheets!$AO$3:$AR$18,
                        MATCH($C$9,Hulpsheets!$AN$3:$AN$18,0),
                        MATCH($C$6,Hulpsheets!$AO$3:$AR$3,0)
                    ),
                    ""
                ),
                IFERROR(
                    INDEX(Hulpsheets!$AH$3:$AK$18,
                        MATCH($C$9,Hulpsheets!$AG$3:$AG$18,0),
                        MATCH($C$6,Hulpsheets!$AH$3:$AK$3,0)
                    ),
                    ""
                )
            )
        )
    )
)</f>
        <v/>
      </c>
      <c r="N28" s="397">
        <f t="shared" si="2"/>
        <v>0</v>
      </c>
      <c r="O28" s="77" t="str">
        <f t="shared" si="7"/>
        <v/>
      </c>
      <c r="P28" s="86" t="str">
        <f t="shared" si="8"/>
        <v/>
      </c>
      <c r="R28" s="404"/>
      <c r="S28" s="403" t="str">
        <f t="shared" si="9"/>
        <v/>
      </c>
      <c r="T28" s="130" t="str">
        <f t="shared" si="10"/>
        <v/>
      </c>
      <c r="U28" s="70"/>
      <c r="V28" s="404"/>
      <c r="W28" s="70"/>
      <c r="X28" s="404"/>
      <c r="Z28" s="407" t="str">
        <f t="shared" si="11"/>
        <v/>
      </c>
      <c r="AA28" s="130" t="str">
        <f t="shared" si="3"/>
        <v/>
      </c>
      <c r="AB28" s="407" t="str">
        <f t="shared" si="4"/>
        <v/>
      </c>
      <c r="AC28" s="130" t="str">
        <f t="shared" si="5"/>
        <v/>
      </c>
      <c r="AD28" s="461"/>
    </row>
    <row r="29" spans="1:30" ht="13.5" hidden="1" outlineLevel="1" thickBot="1" x14ac:dyDescent="0.25">
      <c r="A29" s="6"/>
      <c r="B29" s="98"/>
      <c r="C29" s="323" t="str">
        <f t="shared" si="0"/>
        <v/>
      </c>
      <c r="D29" s="20"/>
      <c r="E29" s="125"/>
      <c r="F29" s="34">
        <f>IFERROR(IF(C29="UNL",INDEX(Tabel_UNL,MATCH($E29,Hulpsheets!$P$3:$P$123,0),MATCH($D29,Hulpsheets!$P$3:$U$3,0)),IF(C29="NFU",INDEX(Tabel_NFU,MATCH($E29,Hulpsheets!$W$3:$W$99,0),MATCH($D29,Hulpsheets!$W$3:$AC$3,0)),IF(C29="Overig",0,0))),0)</f>
        <v>0</v>
      </c>
      <c r="G29" s="356"/>
      <c r="H29" s="128"/>
      <c r="I29" s="1">
        <f t="shared" si="6"/>
        <v>0</v>
      </c>
      <c r="J29" s="1">
        <f t="shared" si="12"/>
        <v>0</v>
      </c>
      <c r="K29" s="359"/>
      <c r="L29" s="429" t="s">
        <v>120</v>
      </c>
      <c r="M29" s="257" t="str">
        <f>IF(LEN($C$5)&lt;=1,
    "",
    IF(
        OR($C$5="Overige (zorg-)instellingen",$C$5="Onderneming"),
        IF(Basisgegevens!$C$5="Ja",
            IFERROR(
                INDEX(Hulpsheets!$AO$3:$AR$18,
                    MATCH($C$9,Hulpsheets!$AN$3:$AN$18,0),
                    MATCH($C$6,Hulpsheets!$AO$3:$AR$3,0)
                ),
                ""
            ),
            IFERROR(
                INDEX(Hulpsheets!$AH$3:$AK$18,
                    MATCH($C$9,Hulpsheets!$AG$3:$AG$18,0),
                    MATCH($C$6,Hulpsheets!$AH$3:$AK$3,0)
                ),
                ""
            )
        ),
        IF($L29="Niet-economische activiteit",
            100%,
            IF(Basisgegevens!$C$5="Ja",
                IFERROR(
                    INDEX(Hulpsheets!$AO$3:$AR$18,
                        MATCH($C$9,Hulpsheets!$AN$3:$AN$18,0),
                        MATCH($C$6,Hulpsheets!$AO$3:$AR$3,0)
                    ),
                    ""
                ),
                IFERROR(
                    INDEX(Hulpsheets!$AH$3:$AK$18,
                        MATCH($C$9,Hulpsheets!$AG$3:$AG$18,0),
                        MATCH($C$6,Hulpsheets!$AH$3:$AK$3,0)
                    ),
                    ""
                )
            )
        )
    )
)</f>
        <v/>
      </c>
      <c r="N29" s="397">
        <f t="shared" si="2"/>
        <v>0</v>
      </c>
      <c r="O29" s="77" t="str">
        <f t="shared" si="7"/>
        <v/>
      </c>
      <c r="P29" s="86" t="str">
        <f t="shared" si="8"/>
        <v/>
      </c>
      <c r="R29" s="404"/>
      <c r="S29" s="403" t="str">
        <f t="shared" si="9"/>
        <v/>
      </c>
      <c r="T29" s="130" t="str">
        <f t="shared" si="10"/>
        <v/>
      </c>
      <c r="U29" s="70"/>
      <c r="V29" s="404"/>
      <c r="W29" s="70"/>
      <c r="X29" s="404"/>
      <c r="Z29" s="407" t="str">
        <f t="shared" si="11"/>
        <v/>
      </c>
      <c r="AA29" s="130" t="str">
        <f t="shared" si="3"/>
        <v/>
      </c>
      <c r="AB29" s="407" t="str">
        <f t="shared" si="4"/>
        <v/>
      </c>
      <c r="AC29" s="130" t="str">
        <f t="shared" si="5"/>
        <v/>
      </c>
      <c r="AD29" s="461"/>
    </row>
    <row r="30" spans="1:30" ht="13.5" hidden="1" outlineLevel="1" thickBot="1" x14ac:dyDescent="0.25">
      <c r="A30" s="6"/>
      <c r="B30" s="98"/>
      <c r="C30" s="323" t="str">
        <f t="shared" si="0"/>
        <v/>
      </c>
      <c r="D30" s="20"/>
      <c r="E30" s="125"/>
      <c r="F30" s="34">
        <f>IFERROR(IF(C30="UNL",INDEX(Tabel_UNL,MATCH($E30,Hulpsheets!$P$3:$P$123,0),MATCH($D30,Hulpsheets!$P$3:$U$3,0)),IF(C30="NFU",INDEX(Tabel_NFU,MATCH($E30,Hulpsheets!$W$3:$W$99,0),MATCH($D30,Hulpsheets!$W$3:$AC$3,0)),IF(C30="Overig",0,0))),0)</f>
        <v>0</v>
      </c>
      <c r="G30" s="356"/>
      <c r="H30" s="128"/>
      <c r="I30" s="1">
        <f t="shared" si="6"/>
        <v>0</v>
      </c>
      <c r="J30" s="1">
        <f t="shared" si="12"/>
        <v>0</v>
      </c>
      <c r="K30" s="359"/>
      <c r="L30" s="429" t="s">
        <v>120</v>
      </c>
      <c r="M30" s="257" t="str">
        <f>IF(LEN($C$5)&lt;=1,
    "",
    IF(
        OR($C$5="Overige (zorg-)instellingen",$C$5="Onderneming"),
        IF(Basisgegevens!$C$5="Ja",
            IFERROR(
                INDEX(Hulpsheets!$AO$3:$AR$18,
                    MATCH($C$9,Hulpsheets!$AN$3:$AN$18,0),
                    MATCH($C$6,Hulpsheets!$AO$3:$AR$3,0)
                ),
                ""
            ),
            IFERROR(
                INDEX(Hulpsheets!$AH$3:$AK$18,
                    MATCH($C$9,Hulpsheets!$AG$3:$AG$18,0),
                    MATCH($C$6,Hulpsheets!$AH$3:$AK$3,0)
                ),
                ""
            )
        ),
        IF($L30="Niet-economische activiteit",
            100%,
            IF(Basisgegevens!$C$5="Ja",
                IFERROR(
                    INDEX(Hulpsheets!$AO$3:$AR$18,
                        MATCH($C$9,Hulpsheets!$AN$3:$AN$18,0),
                        MATCH($C$6,Hulpsheets!$AO$3:$AR$3,0)
                    ),
                    ""
                ),
                IFERROR(
                    INDEX(Hulpsheets!$AH$3:$AK$18,
                        MATCH($C$9,Hulpsheets!$AG$3:$AG$18,0),
                        MATCH($C$6,Hulpsheets!$AH$3:$AK$3,0)
                    ),
                    ""
                )
            )
        )
    )
)</f>
        <v/>
      </c>
      <c r="N30" s="397">
        <f t="shared" si="2"/>
        <v>0</v>
      </c>
      <c r="O30" s="77" t="str">
        <f t="shared" si="7"/>
        <v/>
      </c>
      <c r="P30" s="86" t="str">
        <f t="shared" si="8"/>
        <v/>
      </c>
      <c r="R30" s="404"/>
      <c r="S30" s="403" t="str">
        <f t="shared" si="9"/>
        <v/>
      </c>
      <c r="T30" s="130" t="str">
        <f t="shared" si="10"/>
        <v/>
      </c>
      <c r="U30" s="70"/>
      <c r="V30" s="404"/>
      <c r="W30" s="70"/>
      <c r="X30" s="404"/>
      <c r="Z30" s="407" t="str">
        <f t="shared" si="11"/>
        <v/>
      </c>
      <c r="AA30" s="130" t="str">
        <f t="shared" si="3"/>
        <v/>
      </c>
      <c r="AB30" s="407" t="str">
        <f t="shared" si="4"/>
        <v/>
      </c>
      <c r="AC30" s="130" t="str">
        <f t="shared" si="5"/>
        <v/>
      </c>
      <c r="AD30" s="461"/>
    </row>
    <row r="31" spans="1:30" ht="13.5" hidden="1" outlineLevel="1" thickBot="1" x14ac:dyDescent="0.25">
      <c r="A31" s="6"/>
      <c r="B31" s="98"/>
      <c r="C31" s="323" t="str">
        <f t="shared" si="0"/>
        <v/>
      </c>
      <c r="D31" s="20"/>
      <c r="E31" s="125"/>
      <c r="F31" s="34">
        <f>IFERROR(IF(C31="UNL",INDEX(Tabel_UNL,MATCH($E31,Hulpsheets!$P$3:$P$123,0),MATCH($D31,Hulpsheets!$P$3:$U$3,0)),IF(C31="NFU",INDEX(Tabel_NFU,MATCH($E31,Hulpsheets!$W$3:$W$99,0),MATCH($D31,Hulpsheets!$W$3:$AC$3,0)),IF(C31="Overig",0,0))),0)</f>
        <v>0</v>
      </c>
      <c r="G31" s="356"/>
      <c r="H31" s="128"/>
      <c r="I31" s="1">
        <f t="shared" si="6"/>
        <v>0</v>
      </c>
      <c r="J31" s="1">
        <f t="shared" si="12"/>
        <v>0</v>
      </c>
      <c r="K31" s="359"/>
      <c r="L31" s="429" t="s">
        <v>120</v>
      </c>
      <c r="M31" s="257" t="str">
        <f>IF(LEN($C$5)&lt;=1,
    "",
    IF(
        OR($C$5="Overige (zorg-)instellingen",$C$5="Onderneming"),
        IF(Basisgegevens!$C$5="Ja",
            IFERROR(
                INDEX(Hulpsheets!$AO$3:$AR$18,
                    MATCH($C$9,Hulpsheets!$AN$3:$AN$18,0),
                    MATCH($C$6,Hulpsheets!$AO$3:$AR$3,0)
                ),
                ""
            ),
            IFERROR(
                INDEX(Hulpsheets!$AH$3:$AK$18,
                    MATCH($C$9,Hulpsheets!$AG$3:$AG$18,0),
                    MATCH($C$6,Hulpsheets!$AH$3:$AK$3,0)
                ),
                ""
            )
        ),
        IF($L31="Niet-economische activiteit",
            100%,
            IF(Basisgegevens!$C$5="Ja",
                IFERROR(
                    INDEX(Hulpsheets!$AO$3:$AR$18,
                        MATCH($C$9,Hulpsheets!$AN$3:$AN$18,0),
                        MATCH($C$6,Hulpsheets!$AO$3:$AR$3,0)
                    ),
                    ""
                ),
                IFERROR(
                    INDEX(Hulpsheets!$AH$3:$AK$18,
                        MATCH($C$9,Hulpsheets!$AG$3:$AG$18,0),
                        MATCH($C$6,Hulpsheets!$AH$3:$AK$3,0)
                    ),
                    ""
                )
            )
        )
    )
)</f>
        <v/>
      </c>
      <c r="N31" s="397">
        <f t="shared" si="2"/>
        <v>0</v>
      </c>
      <c r="O31" s="77" t="str">
        <f t="shared" si="7"/>
        <v/>
      </c>
      <c r="P31" s="86" t="str">
        <f t="shared" si="8"/>
        <v/>
      </c>
      <c r="R31" s="404"/>
      <c r="S31" s="403" t="str">
        <f t="shared" si="9"/>
        <v/>
      </c>
      <c r="T31" s="130" t="str">
        <f t="shared" si="10"/>
        <v/>
      </c>
      <c r="U31" s="70"/>
      <c r="V31" s="404"/>
      <c r="W31" s="70"/>
      <c r="X31" s="404"/>
      <c r="Z31" s="407" t="str">
        <f t="shared" si="11"/>
        <v/>
      </c>
      <c r="AA31" s="130" t="str">
        <f t="shared" si="3"/>
        <v/>
      </c>
      <c r="AB31" s="407" t="str">
        <f t="shared" si="4"/>
        <v/>
      </c>
      <c r="AC31" s="130" t="str">
        <f t="shared" si="5"/>
        <v/>
      </c>
      <c r="AD31" s="461"/>
    </row>
    <row r="32" spans="1:30" ht="13.5" hidden="1" outlineLevel="1" thickBot="1" x14ac:dyDescent="0.25">
      <c r="A32" s="6"/>
      <c r="B32" s="98"/>
      <c r="C32" s="323" t="str">
        <f t="shared" si="0"/>
        <v/>
      </c>
      <c r="D32" s="20"/>
      <c r="E32" s="125"/>
      <c r="F32" s="34">
        <f>IFERROR(IF(C32="UNL",INDEX(Tabel_UNL,MATCH($E32,Hulpsheets!$P$3:$P$123,0),MATCH($D32,Hulpsheets!$P$3:$U$3,0)),IF(C32="NFU",INDEX(Tabel_NFU,MATCH($E32,Hulpsheets!$W$3:$W$99,0),MATCH($D32,Hulpsheets!$W$3:$AC$3,0)),IF(C32="Overig",0,0))),0)</f>
        <v>0</v>
      </c>
      <c r="G32" s="356"/>
      <c r="H32" s="128"/>
      <c r="I32" s="1">
        <f t="shared" si="6"/>
        <v>0</v>
      </c>
      <c r="J32" s="1">
        <f t="shared" si="12"/>
        <v>0</v>
      </c>
      <c r="K32" s="359"/>
      <c r="L32" s="429" t="s">
        <v>120</v>
      </c>
      <c r="M32" s="257" t="str">
        <f>IF(LEN($C$5)&lt;=1,
    "",
    IF(
        OR($C$5="Overige (zorg-)instellingen",$C$5="Onderneming"),
        IF(Basisgegevens!$C$5="Ja",
            IFERROR(
                INDEX(Hulpsheets!$AO$3:$AR$18,
                    MATCH($C$9,Hulpsheets!$AN$3:$AN$18,0),
                    MATCH($C$6,Hulpsheets!$AO$3:$AR$3,0)
                ),
                ""
            ),
            IFERROR(
                INDEX(Hulpsheets!$AH$3:$AK$18,
                    MATCH($C$9,Hulpsheets!$AG$3:$AG$18,0),
                    MATCH($C$6,Hulpsheets!$AH$3:$AK$3,0)
                ),
                ""
            )
        ),
        IF($L32="Niet-economische activiteit",
            100%,
            IF(Basisgegevens!$C$5="Ja",
                IFERROR(
                    INDEX(Hulpsheets!$AO$3:$AR$18,
                        MATCH($C$9,Hulpsheets!$AN$3:$AN$18,0),
                        MATCH($C$6,Hulpsheets!$AO$3:$AR$3,0)
                    ),
                    ""
                ),
                IFERROR(
                    INDEX(Hulpsheets!$AH$3:$AK$18,
                        MATCH($C$9,Hulpsheets!$AG$3:$AG$18,0),
                        MATCH($C$6,Hulpsheets!$AH$3:$AK$3,0)
                    ),
                    ""
                )
            )
        )
    )
)</f>
        <v/>
      </c>
      <c r="N32" s="397">
        <f t="shared" si="2"/>
        <v>0</v>
      </c>
      <c r="O32" s="77" t="str">
        <f t="shared" si="7"/>
        <v/>
      </c>
      <c r="P32" s="86" t="str">
        <f t="shared" si="8"/>
        <v/>
      </c>
      <c r="R32" s="404"/>
      <c r="S32" s="403" t="str">
        <f t="shared" si="9"/>
        <v/>
      </c>
      <c r="T32" s="130" t="str">
        <f t="shared" si="10"/>
        <v/>
      </c>
      <c r="U32" s="70"/>
      <c r="V32" s="404"/>
      <c r="W32" s="70"/>
      <c r="X32" s="404"/>
      <c r="Z32" s="407" t="str">
        <f t="shared" si="11"/>
        <v/>
      </c>
      <c r="AA32" s="130" t="str">
        <f t="shared" si="3"/>
        <v/>
      </c>
      <c r="AB32" s="407" t="str">
        <f t="shared" si="4"/>
        <v/>
      </c>
      <c r="AC32" s="130" t="str">
        <f t="shared" si="5"/>
        <v/>
      </c>
      <c r="AD32" s="461"/>
    </row>
    <row r="33" spans="1:30" ht="13.5" hidden="1" outlineLevel="1" thickBot="1" x14ac:dyDescent="0.25">
      <c r="A33" s="6"/>
      <c r="B33" s="98"/>
      <c r="C33" s="323" t="str">
        <f t="shared" si="0"/>
        <v/>
      </c>
      <c r="D33" s="20"/>
      <c r="E33" s="125"/>
      <c r="F33" s="34">
        <f>IFERROR(IF(C33="UNL",INDEX(Tabel_UNL,MATCH($E33,Hulpsheets!$P$3:$P$123,0),MATCH($D33,Hulpsheets!$P$3:$U$3,0)),IF(C33="NFU",INDEX(Tabel_NFU,MATCH($E33,Hulpsheets!$W$3:$W$99,0),MATCH($D33,Hulpsheets!$W$3:$AC$3,0)),IF(C33="Overig",0,0))),0)</f>
        <v>0</v>
      </c>
      <c r="G33" s="356"/>
      <c r="H33" s="128"/>
      <c r="I33" s="1">
        <f t="shared" si="6"/>
        <v>0</v>
      </c>
      <c r="J33" s="1">
        <f t="shared" si="12"/>
        <v>0</v>
      </c>
      <c r="K33" s="359"/>
      <c r="L33" s="429" t="s">
        <v>120</v>
      </c>
      <c r="M33" s="257" t="str">
        <f>IF(LEN($C$5)&lt;=1,
    "",
    IF(
        OR($C$5="Overige (zorg-)instellingen",$C$5="Onderneming"),
        IF(Basisgegevens!$C$5="Ja",
            IFERROR(
                INDEX(Hulpsheets!$AO$3:$AR$18,
                    MATCH($C$9,Hulpsheets!$AN$3:$AN$18,0),
                    MATCH($C$6,Hulpsheets!$AO$3:$AR$3,0)
                ),
                ""
            ),
            IFERROR(
                INDEX(Hulpsheets!$AH$3:$AK$18,
                    MATCH($C$9,Hulpsheets!$AG$3:$AG$18,0),
                    MATCH($C$6,Hulpsheets!$AH$3:$AK$3,0)
                ),
                ""
            )
        ),
        IF($L33="Niet-economische activiteit",
            100%,
            IF(Basisgegevens!$C$5="Ja",
                IFERROR(
                    INDEX(Hulpsheets!$AO$3:$AR$18,
                        MATCH($C$9,Hulpsheets!$AN$3:$AN$18,0),
                        MATCH($C$6,Hulpsheets!$AO$3:$AR$3,0)
                    ),
                    ""
                ),
                IFERROR(
                    INDEX(Hulpsheets!$AH$3:$AK$18,
                        MATCH($C$9,Hulpsheets!$AG$3:$AG$18,0),
                        MATCH($C$6,Hulpsheets!$AH$3:$AK$3,0)
                    ),
                    ""
                )
            )
        )
    )
)</f>
        <v/>
      </c>
      <c r="N33" s="397">
        <f t="shared" si="2"/>
        <v>0</v>
      </c>
      <c r="O33" s="77" t="str">
        <f t="shared" si="7"/>
        <v/>
      </c>
      <c r="P33" s="86" t="str">
        <f t="shared" si="8"/>
        <v/>
      </c>
      <c r="R33" s="404"/>
      <c r="S33" s="403" t="str">
        <f t="shared" si="9"/>
        <v/>
      </c>
      <c r="T33" s="130" t="str">
        <f t="shared" si="10"/>
        <v/>
      </c>
      <c r="U33" s="70"/>
      <c r="V33" s="404"/>
      <c r="W33" s="70"/>
      <c r="X33" s="404"/>
      <c r="Z33" s="407" t="str">
        <f t="shared" si="11"/>
        <v/>
      </c>
      <c r="AA33" s="130" t="str">
        <f t="shared" si="3"/>
        <v/>
      </c>
      <c r="AB33" s="407" t="str">
        <f t="shared" si="4"/>
        <v/>
      </c>
      <c r="AC33" s="130" t="str">
        <f t="shared" si="5"/>
        <v/>
      </c>
      <c r="AD33" s="461"/>
    </row>
    <row r="34" spans="1:30" ht="13.5" hidden="1" outlineLevel="1" thickBot="1" x14ac:dyDescent="0.25">
      <c r="A34" s="6"/>
      <c r="B34" s="98"/>
      <c r="C34" s="323" t="str">
        <f t="shared" si="0"/>
        <v/>
      </c>
      <c r="D34" s="20"/>
      <c r="E34" s="125"/>
      <c r="F34" s="34">
        <f>IFERROR(IF(C34="UNL",INDEX(Tabel_UNL,MATCH($E34,Hulpsheets!$P$3:$P$123,0),MATCH($D34,Hulpsheets!$P$3:$U$3,0)),IF(C34="NFU",INDEX(Tabel_NFU,MATCH($E34,Hulpsheets!$W$3:$W$99,0),MATCH($D34,Hulpsheets!$W$3:$AC$3,0)),IF(C34="Overig",0,0))),0)</f>
        <v>0</v>
      </c>
      <c r="G34" s="356"/>
      <c r="H34" s="128"/>
      <c r="I34" s="1">
        <f t="shared" si="6"/>
        <v>0</v>
      </c>
      <c r="J34" s="1">
        <f t="shared" si="12"/>
        <v>0</v>
      </c>
      <c r="K34" s="359"/>
      <c r="L34" s="429" t="s">
        <v>120</v>
      </c>
      <c r="M34" s="257" t="str">
        <f>IF(LEN($C$5)&lt;=1,
    "",
    IF(
        OR($C$5="Overige (zorg-)instellingen",$C$5="Onderneming"),
        IF(Basisgegevens!$C$5="Ja",
            IFERROR(
                INDEX(Hulpsheets!$AO$3:$AR$18,
                    MATCH($C$9,Hulpsheets!$AN$3:$AN$18,0),
                    MATCH($C$6,Hulpsheets!$AO$3:$AR$3,0)
                ),
                ""
            ),
            IFERROR(
                INDEX(Hulpsheets!$AH$3:$AK$18,
                    MATCH($C$9,Hulpsheets!$AG$3:$AG$18,0),
                    MATCH($C$6,Hulpsheets!$AH$3:$AK$3,0)
                ),
                ""
            )
        ),
        IF($L34="Niet-economische activiteit",
            100%,
            IF(Basisgegevens!$C$5="Ja",
                IFERROR(
                    INDEX(Hulpsheets!$AO$3:$AR$18,
                        MATCH($C$9,Hulpsheets!$AN$3:$AN$18,0),
                        MATCH($C$6,Hulpsheets!$AO$3:$AR$3,0)
                    ),
                    ""
                ),
                IFERROR(
                    INDEX(Hulpsheets!$AH$3:$AK$18,
                        MATCH($C$9,Hulpsheets!$AG$3:$AG$18,0),
                        MATCH($C$6,Hulpsheets!$AH$3:$AK$3,0)
                    ),
                    ""
                )
            )
        )
    )
)</f>
        <v/>
      </c>
      <c r="N34" s="397">
        <f t="shared" si="2"/>
        <v>0</v>
      </c>
      <c r="O34" s="77" t="str">
        <f t="shared" si="7"/>
        <v/>
      </c>
      <c r="P34" s="86" t="str">
        <f t="shared" si="8"/>
        <v/>
      </c>
      <c r="R34" s="404"/>
      <c r="S34" s="403" t="str">
        <f t="shared" si="9"/>
        <v/>
      </c>
      <c r="T34" s="130" t="str">
        <f t="shared" si="10"/>
        <v/>
      </c>
      <c r="U34" s="70"/>
      <c r="V34" s="404"/>
      <c r="W34" s="70"/>
      <c r="X34" s="404"/>
      <c r="Z34" s="407" t="str">
        <f t="shared" si="11"/>
        <v/>
      </c>
      <c r="AA34" s="130" t="str">
        <f t="shared" si="3"/>
        <v/>
      </c>
      <c r="AB34" s="407" t="str">
        <f t="shared" si="4"/>
        <v/>
      </c>
      <c r="AC34" s="130" t="str">
        <f t="shared" si="5"/>
        <v/>
      </c>
      <c r="AD34" s="461"/>
    </row>
    <row r="35" spans="1:30" ht="13.5" hidden="1" outlineLevel="1" thickBot="1" x14ac:dyDescent="0.25">
      <c r="A35" s="6"/>
      <c r="B35" s="98"/>
      <c r="C35" s="323" t="str">
        <f t="shared" si="0"/>
        <v/>
      </c>
      <c r="D35" s="20"/>
      <c r="E35" s="125"/>
      <c r="F35" s="34">
        <f>IFERROR(IF(C35="UNL",INDEX(Tabel_UNL,MATCH($E35,Hulpsheets!$P$3:$P$123,0),MATCH($D35,Hulpsheets!$P$3:$U$3,0)),IF(C35="NFU",INDEX(Tabel_NFU,MATCH($E35,Hulpsheets!$W$3:$W$99,0),MATCH($D35,Hulpsheets!$W$3:$AC$3,0)),IF(C35="Overig",0,0))),0)</f>
        <v>0</v>
      </c>
      <c r="G35" s="356"/>
      <c r="H35" s="128"/>
      <c r="I35" s="1">
        <f t="shared" si="6"/>
        <v>0</v>
      </c>
      <c r="J35" s="1">
        <f t="shared" si="12"/>
        <v>0</v>
      </c>
      <c r="K35" s="359"/>
      <c r="L35" s="429" t="s">
        <v>120</v>
      </c>
      <c r="M35" s="257" t="str">
        <f>IF(LEN($C$5)&lt;=1,
    "",
    IF(
        OR($C$5="Overige (zorg-)instellingen",$C$5="Onderneming"),
        IF(Basisgegevens!$C$5="Ja",
            IFERROR(
                INDEX(Hulpsheets!$AO$3:$AR$18,
                    MATCH($C$9,Hulpsheets!$AN$3:$AN$18,0),
                    MATCH($C$6,Hulpsheets!$AO$3:$AR$3,0)
                ),
                ""
            ),
            IFERROR(
                INDEX(Hulpsheets!$AH$3:$AK$18,
                    MATCH($C$9,Hulpsheets!$AG$3:$AG$18,0),
                    MATCH($C$6,Hulpsheets!$AH$3:$AK$3,0)
                ),
                ""
            )
        ),
        IF($L35="Niet-economische activiteit",
            100%,
            IF(Basisgegevens!$C$5="Ja",
                IFERROR(
                    INDEX(Hulpsheets!$AO$3:$AR$18,
                        MATCH($C$9,Hulpsheets!$AN$3:$AN$18,0),
                        MATCH($C$6,Hulpsheets!$AO$3:$AR$3,0)
                    ),
                    ""
                ),
                IFERROR(
                    INDEX(Hulpsheets!$AH$3:$AK$18,
                        MATCH($C$9,Hulpsheets!$AG$3:$AG$18,0),
                        MATCH($C$6,Hulpsheets!$AH$3:$AK$3,0)
                    ),
                    ""
                )
            )
        )
    )
)</f>
        <v/>
      </c>
      <c r="N35" s="397">
        <f t="shared" si="2"/>
        <v>0</v>
      </c>
      <c r="O35" s="77" t="str">
        <f t="shared" si="7"/>
        <v/>
      </c>
      <c r="P35" s="86" t="str">
        <f t="shared" si="8"/>
        <v/>
      </c>
      <c r="R35" s="404"/>
      <c r="S35" s="403" t="str">
        <f t="shared" si="9"/>
        <v/>
      </c>
      <c r="T35" s="130" t="str">
        <f t="shared" si="10"/>
        <v/>
      </c>
      <c r="U35" s="70"/>
      <c r="V35" s="404"/>
      <c r="W35" s="70"/>
      <c r="X35" s="404"/>
      <c r="Z35" s="407" t="str">
        <f t="shared" si="11"/>
        <v/>
      </c>
      <c r="AA35" s="130" t="str">
        <f t="shared" si="3"/>
        <v/>
      </c>
      <c r="AB35" s="407" t="str">
        <f t="shared" si="4"/>
        <v/>
      </c>
      <c r="AC35" s="130" t="str">
        <f t="shared" si="5"/>
        <v/>
      </c>
      <c r="AD35" s="461"/>
    </row>
    <row r="36" spans="1:30" ht="13.5" hidden="1" outlineLevel="1" thickBot="1" x14ac:dyDescent="0.25">
      <c r="A36" s="6"/>
      <c r="B36" s="98"/>
      <c r="C36" s="323" t="str">
        <f t="shared" si="0"/>
        <v/>
      </c>
      <c r="D36" s="20"/>
      <c r="E36" s="125"/>
      <c r="F36" s="34">
        <f>IFERROR(IF(C36="UNL",INDEX(Tabel_UNL,MATCH($E36,Hulpsheets!$P$3:$P$123,0),MATCH($D36,Hulpsheets!$P$3:$U$3,0)),IF(C36="NFU",INDEX(Tabel_NFU,MATCH($E36,Hulpsheets!$W$3:$W$99,0),MATCH($D36,Hulpsheets!$W$3:$AC$3,0)),IF(C36="Overig",0,0))),0)</f>
        <v>0</v>
      </c>
      <c r="G36" s="356"/>
      <c r="H36" s="128"/>
      <c r="I36" s="1">
        <f t="shared" si="6"/>
        <v>0</v>
      </c>
      <c r="J36" s="1">
        <f t="shared" si="12"/>
        <v>0</v>
      </c>
      <c r="K36" s="359"/>
      <c r="L36" s="429" t="s">
        <v>120</v>
      </c>
      <c r="M36" s="257" t="str">
        <f>IF(LEN($C$5)&lt;=1,
    "",
    IF(
        OR($C$5="Overige (zorg-)instellingen",$C$5="Onderneming"),
        IF(Basisgegevens!$C$5="Ja",
            IFERROR(
                INDEX(Hulpsheets!$AO$3:$AR$18,
                    MATCH($C$9,Hulpsheets!$AN$3:$AN$18,0),
                    MATCH($C$6,Hulpsheets!$AO$3:$AR$3,0)
                ),
                ""
            ),
            IFERROR(
                INDEX(Hulpsheets!$AH$3:$AK$18,
                    MATCH($C$9,Hulpsheets!$AG$3:$AG$18,0),
                    MATCH($C$6,Hulpsheets!$AH$3:$AK$3,0)
                ),
                ""
            )
        ),
        IF($L36="Niet-economische activiteit",
            100%,
            IF(Basisgegevens!$C$5="Ja",
                IFERROR(
                    INDEX(Hulpsheets!$AO$3:$AR$18,
                        MATCH($C$9,Hulpsheets!$AN$3:$AN$18,0),
                        MATCH($C$6,Hulpsheets!$AO$3:$AR$3,0)
                    ),
                    ""
                ),
                IFERROR(
                    INDEX(Hulpsheets!$AH$3:$AK$18,
                        MATCH($C$9,Hulpsheets!$AG$3:$AG$18,0),
                        MATCH($C$6,Hulpsheets!$AH$3:$AK$3,0)
                    ),
                    ""
                )
            )
        )
    )
)</f>
        <v/>
      </c>
      <c r="N36" s="397">
        <f t="shared" si="2"/>
        <v>0</v>
      </c>
      <c r="O36" s="77" t="str">
        <f t="shared" si="7"/>
        <v/>
      </c>
      <c r="P36" s="86" t="str">
        <f t="shared" si="8"/>
        <v/>
      </c>
      <c r="R36" s="404"/>
      <c r="S36" s="403" t="str">
        <f t="shared" si="9"/>
        <v/>
      </c>
      <c r="T36" s="130" t="str">
        <f t="shared" si="10"/>
        <v/>
      </c>
      <c r="U36" s="70"/>
      <c r="V36" s="404"/>
      <c r="W36" s="70"/>
      <c r="X36" s="404"/>
      <c r="Z36" s="407" t="str">
        <f t="shared" si="11"/>
        <v/>
      </c>
      <c r="AA36" s="130" t="str">
        <f t="shared" si="3"/>
        <v/>
      </c>
      <c r="AB36" s="407" t="str">
        <f t="shared" si="4"/>
        <v/>
      </c>
      <c r="AC36" s="130" t="str">
        <f t="shared" si="5"/>
        <v/>
      </c>
      <c r="AD36" s="461"/>
    </row>
    <row r="37" spans="1:30" ht="13.5" hidden="1" outlineLevel="1" thickBot="1" x14ac:dyDescent="0.25">
      <c r="A37" s="6"/>
      <c r="B37" s="99"/>
      <c r="C37" s="376" t="str">
        <f t="shared" si="0"/>
        <v/>
      </c>
      <c r="D37" s="35"/>
      <c r="E37" s="126"/>
      <c r="F37" s="385">
        <f>IFERROR(IF(C37="UNL",INDEX(Tabel_UNL,MATCH($E37,Hulpsheets!$P$3:$P$123,0),MATCH($D37,Hulpsheets!$P$3:$U$3,0)),IF(C37="NFU",INDEX(Tabel_NFU,MATCH($E37,Hulpsheets!$W$3:$W$99,0),MATCH($D37,Hulpsheets!$W$3:$AC$3,0)),IF(C37="Overig",0,0))),0)</f>
        <v>0</v>
      </c>
      <c r="G37" s="357"/>
      <c r="H37" s="129"/>
      <c r="I37" s="79">
        <f t="shared" si="6"/>
        <v>0</v>
      </c>
      <c r="J37" s="79">
        <f t="shared" si="12"/>
        <v>0</v>
      </c>
      <c r="K37" s="360"/>
      <c r="L37" s="428" t="s">
        <v>120</v>
      </c>
      <c r="M37" s="427" t="str">
        <f>IF(LEN($C$5)&lt;=1,
    "",
    IF(
        OR($C$5="Overige (zorg-)instellingen",$C$5="Onderneming"),
        IF(Basisgegevens!$C$5="Ja",
            IFERROR(
                INDEX(Hulpsheets!$AO$3:$AR$18,
                    MATCH($C$9,Hulpsheets!$AN$3:$AN$18,0),
                    MATCH($C$6,Hulpsheets!$AO$3:$AR$3,0)
                ),
                ""
            ),
            IFERROR(
                INDEX(Hulpsheets!$AH$3:$AK$18,
                    MATCH($C$9,Hulpsheets!$AG$3:$AG$18,0),
                    MATCH($C$6,Hulpsheets!$AH$3:$AK$3,0)
                ),
                ""
            )
        ),
        IF($L37="Niet-economische activiteit",
            100%,
            IF(Basisgegevens!$C$5="Ja",
                IFERROR(
                    INDEX(Hulpsheets!$AO$3:$AR$18,
                        MATCH($C$9,Hulpsheets!$AN$3:$AN$18,0),
                        MATCH($C$6,Hulpsheets!$AO$3:$AR$3,0)
                    ),
                    ""
                ),
                IFERROR(
                    INDEX(Hulpsheets!$AH$3:$AK$18,
                        MATCH($C$9,Hulpsheets!$AG$3:$AG$18,0),
                        MATCH($C$6,Hulpsheets!$AH$3:$AK$3,0)
                    ),
                    ""
                )
            )
        )
    )
)</f>
        <v/>
      </c>
      <c r="N37" s="397">
        <f t="shared" si="2"/>
        <v>0</v>
      </c>
      <c r="O37" s="87" t="str">
        <f t="shared" si="7"/>
        <v/>
      </c>
      <c r="P37" s="88" t="str">
        <f t="shared" si="8"/>
        <v/>
      </c>
      <c r="R37" s="405"/>
      <c r="S37" s="403" t="str">
        <f t="shared" si="9"/>
        <v/>
      </c>
      <c r="T37" s="365" t="str">
        <f>IFERROR(R37-S37,"")</f>
        <v/>
      </c>
      <c r="U37" s="70"/>
      <c r="V37" s="411"/>
      <c r="W37" s="70"/>
      <c r="X37" s="411"/>
      <c r="Z37" s="407" t="str">
        <f t="shared" si="11"/>
        <v/>
      </c>
      <c r="AA37" s="365" t="str">
        <f t="shared" si="3"/>
        <v/>
      </c>
      <c r="AB37" s="407" t="str">
        <f t="shared" si="4"/>
        <v/>
      </c>
      <c r="AC37" s="365" t="str">
        <f t="shared" si="5"/>
        <v/>
      </c>
      <c r="AD37" s="461"/>
    </row>
    <row r="38" spans="1:30" ht="13.5" collapsed="1" thickBot="1" x14ac:dyDescent="0.25">
      <c r="A38" s="97"/>
      <c r="B38" s="9"/>
      <c r="C38" s="97"/>
      <c r="D38" s="97"/>
      <c r="E38" s="230" t="str">
        <f>"* Let op: aantal maanden is maximaal "&amp;C7</f>
        <v xml:space="preserve">* Let op: aantal maanden is maximaal </v>
      </c>
      <c r="F38" s="97"/>
      <c r="G38" s="97"/>
      <c r="H38" s="97"/>
      <c r="L38" s="418" t="s">
        <v>102</v>
      </c>
      <c r="M38" s="78"/>
      <c r="N38" s="101">
        <f>SUM(N13:N37)</f>
        <v>0</v>
      </c>
      <c r="O38" s="101">
        <f>SUM(O13:O37)</f>
        <v>0</v>
      </c>
      <c r="P38" s="101">
        <f>SUM(P13:P37)</f>
        <v>0</v>
      </c>
      <c r="R38" s="366">
        <f>SUM(R13:R37)</f>
        <v>0</v>
      </c>
      <c r="S38" s="366">
        <f>SUM(S13:S37)</f>
        <v>0</v>
      </c>
      <c r="T38" s="366">
        <f>SUM(T13:T37)</f>
        <v>0</v>
      </c>
      <c r="U38" s="70"/>
      <c r="V38" s="364">
        <f>SUM(V13:V37)</f>
        <v>0</v>
      </c>
      <c r="W38" s="70"/>
      <c r="X38" s="364">
        <f>SUM(X13:X37)</f>
        <v>0</v>
      </c>
      <c r="Z38" s="410">
        <f>SUM(Z13:Z37)</f>
        <v>0</v>
      </c>
      <c r="AA38" s="364">
        <f>SUM(AA13:AA37)</f>
        <v>0</v>
      </c>
      <c r="AB38" s="410">
        <f>SUM(AB13:AB37)</f>
        <v>0</v>
      </c>
      <c r="AC38" s="364">
        <f>SUM(AC13:AC37)</f>
        <v>0</v>
      </c>
      <c r="AD38" s="462"/>
    </row>
    <row r="39" spans="1:30" ht="16.5" customHeight="1" thickBot="1" x14ac:dyDescent="0.25">
      <c r="B39" s="5" t="s">
        <v>103</v>
      </c>
      <c r="C39" s="7"/>
      <c r="D39" s="7"/>
      <c r="E39" s="6"/>
      <c r="F39" s="6"/>
      <c r="G39" s="6"/>
      <c r="H39" s="6"/>
      <c r="Q39" s="97"/>
      <c r="R39" s="97"/>
      <c r="S39" s="97"/>
      <c r="T39" s="97"/>
      <c r="U39" s="97"/>
      <c r="V39" s="97"/>
      <c r="W39" s="97"/>
      <c r="X39" s="97"/>
      <c r="Z39" s="97"/>
      <c r="AA39" s="97"/>
      <c r="AB39" s="97"/>
      <c r="AC39" s="97"/>
      <c r="AD39" s="97"/>
    </row>
    <row r="40" spans="1:30" ht="16.5" customHeight="1" thickBot="1" x14ac:dyDescent="0.25">
      <c r="B40" s="8" t="s">
        <v>104</v>
      </c>
      <c r="C40" s="7"/>
      <c r="D40" s="7"/>
      <c r="F40" s="6"/>
      <c r="G40" s="6"/>
      <c r="H40" s="6"/>
      <c r="Q40" s="97"/>
      <c r="R40" s="406" t="s">
        <v>87</v>
      </c>
      <c r="S40" s="401"/>
      <c r="T40" s="402"/>
      <c r="U40" s="6"/>
      <c r="V40" s="498" t="s">
        <v>61</v>
      </c>
      <c r="W40" s="6"/>
      <c r="X40" s="498" t="s">
        <v>62</v>
      </c>
      <c r="Z40" s="412"/>
      <c r="AA40" s="413"/>
      <c r="AB40" s="412"/>
      <c r="AC40" s="413"/>
      <c r="AD40" s="463"/>
    </row>
    <row r="41" spans="1:30" ht="13.5" thickBot="1" x14ac:dyDescent="0.25">
      <c r="A41" s="39"/>
      <c r="B41" s="39"/>
      <c r="C41" s="39"/>
      <c r="D41" s="39"/>
      <c r="F41" s="39"/>
      <c r="G41" s="39"/>
      <c r="H41" s="39"/>
      <c r="I41" s="39"/>
      <c r="J41" s="39"/>
      <c r="K41" s="39"/>
      <c r="L41" s="39"/>
      <c r="M41" s="258"/>
      <c r="N41" s="39"/>
      <c r="O41" s="39"/>
      <c r="P41" s="97"/>
      <c r="Q41" s="97"/>
      <c r="R41" s="6"/>
      <c r="S41" s="6"/>
      <c r="T41" s="6"/>
      <c r="U41" s="6"/>
      <c r="V41" s="499"/>
      <c r="W41" s="6"/>
      <c r="X41" s="499"/>
      <c r="Z41" s="6"/>
      <c r="AA41" s="6"/>
      <c r="AB41" s="6"/>
      <c r="AC41" s="97"/>
      <c r="AD41" s="97"/>
    </row>
    <row r="42" spans="1:30" ht="21" customHeight="1" thickBot="1" x14ac:dyDescent="0.25">
      <c r="A42" s="121"/>
      <c r="B42" s="521" t="s">
        <v>88</v>
      </c>
      <c r="C42" s="522"/>
      <c r="D42" s="522"/>
      <c r="E42" s="522"/>
      <c r="F42" s="522"/>
      <c r="G42" s="522"/>
      <c r="H42" s="522"/>
      <c r="I42" s="523"/>
      <c r="J42" s="236" t="s">
        <v>105</v>
      </c>
      <c r="K42" s="236" t="s">
        <v>106</v>
      </c>
      <c r="L42" s="236" t="s">
        <v>235</v>
      </c>
      <c r="M42" s="235" t="s">
        <v>94</v>
      </c>
      <c r="N42" s="143" t="s">
        <v>66</v>
      </c>
      <c r="O42" s="142" t="s">
        <v>95</v>
      </c>
      <c r="P42" s="122" t="s">
        <v>96</v>
      </c>
      <c r="Q42" s="120"/>
      <c r="R42" s="239" t="s">
        <v>68</v>
      </c>
      <c r="S42" s="93" t="s">
        <v>97</v>
      </c>
      <c r="T42" s="238" t="s">
        <v>70</v>
      </c>
      <c r="U42" s="119"/>
      <c r="V42" s="239" t="s">
        <v>68</v>
      </c>
      <c r="W42" s="414"/>
      <c r="X42" s="239" t="s">
        <v>68</v>
      </c>
      <c r="Y42" s="120"/>
      <c r="Z42" s="238" t="s">
        <v>97</v>
      </c>
      <c r="AA42" s="238" t="s">
        <v>70</v>
      </c>
      <c r="AB42" s="238" t="s">
        <v>97</v>
      </c>
      <c r="AC42" s="238" t="s">
        <v>70</v>
      </c>
      <c r="AD42" s="118"/>
    </row>
    <row r="43" spans="1:30" ht="14.25" customHeight="1" x14ac:dyDescent="0.2">
      <c r="A43" s="6"/>
      <c r="B43" s="524"/>
      <c r="C43" s="525"/>
      <c r="D43" s="525"/>
      <c r="E43" s="525"/>
      <c r="F43" s="525"/>
      <c r="G43" s="525"/>
      <c r="H43" s="525"/>
      <c r="I43" s="526"/>
      <c r="J43" s="138"/>
      <c r="K43" s="292"/>
      <c r="L43" s="429" t="s">
        <v>120</v>
      </c>
      <c r="M43" s="257" t="str">
        <f>IF(LEN($C$5)&lt;=1,
    "",
    IF(
        OR($C$5="Overige (zorg-)instellingen",$C$5="Onderneming"),
        IF(Basisgegevens!$C$5="Ja",
            IFERROR(
                INDEX(Hulpsheets!$AO$3:$AR$18,
                    MATCH($C$9,Hulpsheets!$AN$3:$AN$18,0),
                    MATCH($C$6,Hulpsheets!$AO$3:$AR$3,0)
                ),
                ""
            ),
            IFERROR(
                INDEX(Hulpsheets!$AH$3:$AK$18,
                    MATCH($C$9,Hulpsheets!$AG$3:$AG$18,0),
                    MATCH($C$6,Hulpsheets!$AH$3:$AK$3,0)
                ),
                ""
            )
        ),
        IF($L43="Niet-economische activiteit",
            100%,
            IF(Basisgegevens!$C$5="Ja",
                IFERROR(
                    INDEX(Hulpsheets!$AO$3:$AR$18,
                        MATCH($C$9,Hulpsheets!$AN$3:$AN$18,0),
                        MATCH($C$6,Hulpsheets!$AO$3:$AR$3,0)
                    ),
                    ""
                ),
                IFERROR(
                    INDEX(Hulpsheets!$AH$3:$AK$18,
                        MATCH($C$9,Hulpsheets!$AG$3:$AG$18,0),
                        MATCH($C$6,Hulpsheets!$AH$3:$AK$3,0)
                    ),
                    ""
                )
            )
        )
    )
)</f>
        <v/>
      </c>
      <c r="N43" s="397">
        <f t="shared" ref="N43:N67" si="13">IFERROR(J43*K43,"")</f>
        <v>0</v>
      </c>
      <c r="O43" s="82" t="str">
        <f>IFERROR(N43*M43,"")</f>
        <v/>
      </c>
      <c r="P43" s="81" t="str">
        <f>IFERROR(N43-O43,"")</f>
        <v/>
      </c>
      <c r="R43" s="404"/>
      <c r="S43" s="403" t="str">
        <f>IFERROR($R43*(1-$M43),"")</f>
        <v/>
      </c>
      <c r="T43" s="130" t="str">
        <f>IFERROR(R43-S43,"")</f>
        <v/>
      </c>
      <c r="U43" s="80"/>
      <c r="V43" s="404"/>
      <c r="W43" s="70"/>
      <c r="X43" s="404"/>
      <c r="Z43" s="407" t="str">
        <f>IFERROR($V43*(1-$M43),"")</f>
        <v/>
      </c>
      <c r="AA43" s="130" t="str">
        <f t="shared" ref="AA43:AA67" si="14">IFERROR(V43-Z43,"")</f>
        <v/>
      </c>
      <c r="AB43" s="407" t="str">
        <f t="shared" ref="AB43:AB67" si="15">IFERROR($X43*(1-$M43),"")</f>
        <v/>
      </c>
      <c r="AC43" s="130" t="str">
        <f t="shared" ref="AC43:AC67" si="16">IFERROR(X43-AB43,"")</f>
        <v/>
      </c>
      <c r="AD43" s="461"/>
    </row>
    <row r="44" spans="1:30" x14ac:dyDescent="0.2">
      <c r="A44" s="6"/>
      <c r="B44" s="500"/>
      <c r="C44" s="501"/>
      <c r="D44" s="501"/>
      <c r="E44" s="501"/>
      <c r="F44" s="501"/>
      <c r="G44" s="501"/>
      <c r="H44" s="501"/>
      <c r="I44" s="502"/>
      <c r="J44" s="139"/>
      <c r="K44" s="254"/>
      <c r="L44" s="429" t="s">
        <v>120</v>
      </c>
      <c r="M44" s="257" t="str">
        <f>IF(LEN($C$5)&lt;=1,
    "",
    IF(
        OR($C$5="Overige (zorg-)instellingen",$C$5="Onderneming"),
        IF(Basisgegevens!$C$5="Ja",
            IFERROR(
                INDEX(Hulpsheets!$AO$3:$AR$18,
                    MATCH($C$9,Hulpsheets!$AN$3:$AN$18,0),
                    MATCH($C$6,Hulpsheets!$AO$3:$AR$3,0)
                ),
                ""
            ),
            IFERROR(
                INDEX(Hulpsheets!$AH$3:$AK$18,
                    MATCH($C$9,Hulpsheets!$AG$3:$AG$18,0),
                    MATCH($C$6,Hulpsheets!$AH$3:$AK$3,0)
                ),
                ""
            )
        ),
        IF($L44="Niet-economische activiteit",
            100%,
            IF(Basisgegevens!$C$5="Ja",
                IFERROR(
                    INDEX(Hulpsheets!$AO$3:$AR$18,
                        MATCH($C$9,Hulpsheets!$AN$3:$AN$18,0),
                        MATCH($C$6,Hulpsheets!$AO$3:$AR$3,0)
                    ),
                    ""
                ),
                IFERROR(
                    INDEX(Hulpsheets!$AH$3:$AK$18,
                        MATCH($C$9,Hulpsheets!$AG$3:$AG$18,0),
                        MATCH($C$6,Hulpsheets!$AH$3:$AK$3,0)
                    ),
                    ""
                )
            )
        )
    )
)</f>
        <v/>
      </c>
      <c r="N44" s="397">
        <f t="shared" si="13"/>
        <v>0</v>
      </c>
      <c r="O44" s="77" t="str">
        <f t="shared" ref="O44:O67" si="17">IFERROR(N44*M44,"")</f>
        <v/>
      </c>
      <c r="P44" s="81" t="str">
        <f t="shared" ref="P44:P67" si="18">IFERROR(N44-O44,"")</f>
        <v/>
      </c>
      <c r="R44" s="404"/>
      <c r="S44" s="403" t="str">
        <f t="shared" ref="S44:S67" si="19">IFERROR($R44*(1-$M44),"")</f>
        <v/>
      </c>
      <c r="T44" s="130" t="str">
        <f t="shared" ref="T44:T67" si="20">IFERROR(R44-S44,"")</f>
        <v/>
      </c>
      <c r="U44" s="70"/>
      <c r="V44" s="404"/>
      <c r="W44" s="70"/>
      <c r="X44" s="404"/>
      <c r="Z44" s="407" t="str">
        <f t="shared" ref="Z44:Z66" si="21">IFERROR($V44*(1-$M44),"")</f>
        <v/>
      </c>
      <c r="AA44" s="130" t="str">
        <f t="shared" si="14"/>
        <v/>
      </c>
      <c r="AB44" s="407" t="str">
        <f t="shared" si="15"/>
        <v/>
      </c>
      <c r="AC44" s="130" t="str">
        <f t="shared" si="16"/>
        <v/>
      </c>
      <c r="AD44" s="461"/>
    </row>
    <row r="45" spans="1:30" x14ac:dyDescent="0.2">
      <c r="A45" s="6"/>
      <c r="B45" s="500"/>
      <c r="C45" s="501"/>
      <c r="D45" s="501"/>
      <c r="E45" s="501"/>
      <c r="F45" s="501"/>
      <c r="G45" s="501"/>
      <c r="H45" s="501"/>
      <c r="I45" s="502"/>
      <c r="J45" s="139"/>
      <c r="K45" s="254"/>
      <c r="L45" s="429" t="s">
        <v>120</v>
      </c>
      <c r="M45" s="257" t="str">
        <f>IF(LEN($C$5)&lt;=1,
    "",
    IF(
        OR($C$5="Overige (zorg-)instellingen",$C$5="Onderneming"),
        IF(Basisgegevens!$C$5="Ja",
            IFERROR(
                INDEX(Hulpsheets!$AO$3:$AR$18,
                    MATCH($C$9,Hulpsheets!$AN$3:$AN$18,0),
                    MATCH($C$6,Hulpsheets!$AO$3:$AR$3,0)
                ),
                ""
            ),
            IFERROR(
                INDEX(Hulpsheets!$AH$3:$AK$18,
                    MATCH($C$9,Hulpsheets!$AG$3:$AG$18,0),
                    MATCH($C$6,Hulpsheets!$AH$3:$AK$3,0)
                ),
                ""
            )
        ),
        IF($L45="Niet-economische activiteit",
            100%,
            IF(Basisgegevens!$C$5="Ja",
                IFERROR(
                    INDEX(Hulpsheets!$AO$3:$AR$18,
                        MATCH($C$9,Hulpsheets!$AN$3:$AN$18,0),
                        MATCH($C$6,Hulpsheets!$AO$3:$AR$3,0)
                    ),
                    ""
                ),
                IFERROR(
                    INDEX(Hulpsheets!$AH$3:$AK$18,
                        MATCH($C$9,Hulpsheets!$AG$3:$AG$18,0),
                        MATCH($C$6,Hulpsheets!$AH$3:$AK$3,0)
                    ),
                    ""
                )
            )
        )
    )
)</f>
        <v/>
      </c>
      <c r="N45" s="397">
        <f t="shared" si="13"/>
        <v>0</v>
      </c>
      <c r="O45" s="77" t="str">
        <f t="shared" si="17"/>
        <v/>
      </c>
      <c r="P45" s="81" t="str">
        <f t="shared" si="18"/>
        <v/>
      </c>
      <c r="R45" s="404"/>
      <c r="S45" s="403" t="str">
        <f t="shared" si="19"/>
        <v/>
      </c>
      <c r="T45" s="130" t="str">
        <f t="shared" si="20"/>
        <v/>
      </c>
      <c r="U45" s="70"/>
      <c r="V45" s="404"/>
      <c r="W45" s="70"/>
      <c r="X45" s="404"/>
      <c r="Z45" s="407" t="str">
        <f t="shared" si="21"/>
        <v/>
      </c>
      <c r="AA45" s="130" t="str">
        <f t="shared" si="14"/>
        <v/>
      </c>
      <c r="AB45" s="407" t="str">
        <f t="shared" si="15"/>
        <v/>
      </c>
      <c r="AC45" s="130" t="str">
        <f t="shared" si="16"/>
        <v/>
      </c>
      <c r="AD45" s="461"/>
    </row>
    <row r="46" spans="1:30" x14ac:dyDescent="0.2">
      <c r="A46" s="6"/>
      <c r="B46" s="500"/>
      <c r="C46" s="501"/>
      <c r="D46" s="501"/>
      <c r="E46" s="501"/>
      <c r="F46" s="501"/>
      <c r="G46" s="501"/>
      <c r="H46" s="501"/>
      <c r="I46" s="502"/>
      <c r="J46" s="139"/>
      <c r="K46" s="254"/>
      <c r="L46" s="429" t="s">
        <v>120</v>
      </c>
      <c r="M46" s="257" t="str">
        <f>IF(LEN($C$5)&lt;=1,
    "",
    IF(
        OR($C$5="Overige (zorg-)instellingen",$C$5="Onderneming"),
        IF(Basisgegevens!$C$5="Ja",
            IFERROR(
                INDEX(Hulpsheets!$AO$3:$AR$18,
                    MATCH($C$9,Hulpsheets!$AN$3:$AN$18,0),
                    MATCH($C$6,Hulpsheets!$AO$3:$AR$3,0)
                ),
                ""
            ),
            IFERROR(
                INDEX(Hulpsheets!$AH$3:$AK$18,
                    MATCH($C$9,Hulpsheets!$AG$3:$AG$18,0),
                    MATCH($C$6,Hulpsheets!$AH$3:$AK$3,0)
                ),
                ""
            )
        ),
        IF($L46="Niet-economische activiteit",
            100%,
            IF(Basisgegevens!$C$5="Ja",
                IFERROR(
                    INDEX(Hulpsheets!$AO$3:$AR$18,
                        MATCH($C$9,Hulpsheets!$AN$3:$AN$18,0),
                        MATCH($C$6,Hulpsheets!$AO$3:$AR$3,0)
                    ),
                    ""
                ),
                IFERROR(
                    INDEX(Hulpsheets!$AH$3:$AK$18,
                        MATCH($C$9,Hulpsheets!$AG$3:$AG$18,0),
                        MATCH($C$6,Hulpsheets!$AH$3:$AK$3,0)
                    ),
                    ""
                )
            )
        )
    )
)</f>
        <v/>
      </c>
      <c r="N46" s="397">
        <f t="shared" si="13"/>
        <v>0</v>
      </c>
      <c r="O46" s="77" t="str">
        <f t="shared" si="17"/>
        <v/>
      </c>
      <c r="P46" s="81" t="str">
        <f t="shared" si="18"/>
        <v/>
      </c>
      <c r="R46" s="404"/>
      <c r="S46" s="403" t="str">
        <f t="shared" si="19"/>
        <v/>
      </c>
      <c r="T46" s="130" t="str">
        <f t="shared" si="20"/>
        <v/>
      </c>
      <c r="U46" s="70"/>
      <c r="V46" s="404"/>
      <c r="W46" s="70"/>
      <c r="X46" s="404"/>
      <c r="Z46" s="407" t="str">
        <f t="shared" si="21"/>
        <v/>
      </c>
      <c r="AA46" s="130" t="str">
        <f t="shared" si="14"/>
        <v/>
      </c>
      <c r="AB46" s="407" t="str">
        <f t="shared" si="15"/>
        <v/>
      </c>
      <c r="AC46" s="130" t="str">
        <f t="shared" si="16"/>
        <v/>
      </c>
      <c r="AD46" s="461"/>
    </row>
    <row r="47" spans="1:30" x14ac:dyDescent="0.2">
      <c r="A47" s="6"/>
      <c r="B47" s="500"/>
      <c r="C47" s="501"/>
      <c r="D47" s="501"/>
      <c r="E47" s="501"/>
      <c r="F47" s="501"/>
      <c r="G47" s="501"/>
      <c r="H47" s="501"/>
      <c r="I47" s="502"/>
      <c r="J47" s="139"/>
      <c r="K47" s="254"/>
      <c r="L47" s="429" t="s">
        <v>120</v>
      </c>
      <c r="M47" s="257" t="str">
        <f>IF(LEN($C$5)&lt;=1,
    "",
    IF(
        OR($C$5="Overige (zorg-)instellingen",$C$5="Onderneming"),
        IF(Basisgegevens!$C$5="Ja",
            IFERROR(
                INDEX(Hulpsheets!$AO$3:$AR$18,
                    MATCH($C$9,Hulpsheets!$AN$3:$AN$18,0),
                    MATCH($C$6,Hulpsheets!$AO$3:$AR$3,0)
                ),
                ""
            ),
            IFERROR(
                INDEX(Hulpsheets!$AH$3:$AK$18,
                    MATCH($C$9,Hulpsheets!$AG$3:$AG$18,0),
                    MATCH($C$6,Hulpsheets!$AH$3:$AK$3,0)
                ),
                ""
            )
        ),
        IF($L47="Niet-economische activiteit",
            100%,
            IF(Basisgegevens!$C$5="Ja",
                IFERROR(
                    INDEX(Hulpsheets!$AO$3:$AR$18,
                        MATCH($C$9,Hulpsheets!$AN$3:$AN$18,0),
                        MATCH($C$6,Hulpsheets!$AO$3:$AR$3,0)
                    ),
                    ""
                ),
                IFERROR(
                    INDEX(Hulpsheets!$AH$3:$AK$18,
                        MATCH($C$9,Hulpsheets!$AG$3:$AG$18,0),
                        MATCH($C$6,Hulpsheets!$AH$3:$AK$3,0)
                    ),
                    ""
                )
            )
        )
    )
)</f>
        <v/>
      </c>
      <c r="N47" s="397">
        <f t="shared" si="13"/>
        <v>0</v>
      </c>
      <c r="O47" s="77" t="str">
        <f t="shared" si="17"/>
        <v/>
      </c>
      <c r="P47" s="81" t="str">
        <f t="shared" si="18"/>
        <v/>
      </c>
      <c r="R47" s="404"/>
      <c r="S47" s="403" t="str">
        <f t="shared" si="19"/>
        <v/>
      </c>
      <c r="T47" s="130" t="str">
        <f t="shared" si="20"/>
        <v/>
      </c>
      <c r="U47" s="70"/>
      <c r="V47" s="404"/>
      <c r="W47" s="70"/>
      <c r="X47" s="404"/>
      <c r="Z47" s="407" t="str">
        <f t="shared" si="21"/>
        <v/>
      </c>
      <c r="AA47" s="130" t="str">
        <f t="shared" si="14"/>
        <v/>
      </c>
      <c r="AB47" s="407" t="str">
        <f t="shared" si="15"/>
        <v/>
      </c>
      <c r="AC47" s="130" t="str">
        <f t="shared" si="16"/>
        <v/>
      </c>
      <c r="AD47" s="461"/>
    </row>
    <row r="48" spans="1:30" x14ac:dyDescent="0.2">
      <c r="A48" s="6"/>
      <c r="B48" s="500"/>
      <c r="C48" s="501"/>
      <c r="D48" s="501"/>
      <c r="E48" s="501"/>
      <c r="F48" s="501"/>
      <c r="G48" s="501"/>
      <c r="H48" s="501"/>
      <c r="I48" s="502"/>
      <c r="J48" s="139"/>
      <c r="K48" s="254"/>
      <c r="L48" s="429" t="s">
        <v>120</v>
      </c>
      <c r="M48" s="257" t="str">
        <f>IF(LEN($C$5)&lt;=1,
    "",
    IF(
        OR($C$5="Overige (zorg-)instellingen",$C$5="Onderneming"),
        IF(Basisgegevens!$C$5="Ja",
            IFERROR(
                INDEX(Hulpsheets!$AO$3:$AR$18,
                    MATCH($C$9,Hulpsheets!$AN$3:$AN$18,0),
                    MATCH($C$6,Hulpsheets!$AO$3:$AR$3,0)
                ),
                ""
            ),
            IFERROR(
                INDEX(Hulpsheets!$AH$3:$AK$18,
                    MATCH($C$9,Hulpsheets!$AG$3:$AG$18,0),
                    MATCH($C$6,Hulpsheets!$AH$3:$AK$3,0)
                ),
                ""
            )
        ),
        IF($L48="Niet-economische activiteit",
            100%,
            IF(Basisgegevens!$C$5="Ja",
                IFERROR(
                    INDEX(Hulpsheets!$AO$3:$AR$18,
                        MATCH($C$9,Hulpsheets!$AN$3:$AN$18,0),
                        MATCH($C$6,Hulpsheets!$AO$3:$AR$3,0)
                    ),
                    ""
                ),
                IFERROR(
                    INDEX(Hulpsheets!$AH$3:$AK$18,
                        MATCH($C$9,Hulpsheets!$AG$3:$AG$18,0),
                        MATCH($C$6,Hulpsheets!$AH$3:$AK$3,0)
                    ),
                    ""
                )
            )
        )
    )
)</f>
        <v/>
      </c>
      <c r="N48" s="397">
        <f t="shared" si="13"/>
        <v>0</v>
      </c>
      <c r="O48" s="77" t="str">
        <f t="shared" si="17"/>
        <v/>
      </c>
      <c r="P48" s="81" t="str">
        <f t="shared" si="18"/>
        <v/>
      </c>
      <c r="R48" s="404"/>
      <c r="S48" s="403" t="str">
        <f t="shared" si="19"/>
        <v/>
      </c>
      <c r="T48" s="130" t="str">
        <f t="shared" si="20"/>
        <v/>
      </c>
      <c r="U48" s="70"/>
      <c r="V48" s="404"/>
      <c r="W48" s="70"/>
      <c r="X48" s="404"/>
      <c r="Z48" s="407" t="str">
        <f t="shared" si="21"/>
        <v/>
      </c>
      <c r="AA48" s="130" t="str">
        <f t="shared" si="14"/>
        <v/>
      </c>
      <c r="AB48" s="407" t="str">
        <f t="shared" si="15"/>
        <v/>
      </c>
      <c r="AC48" s="130" t="str">
        <f t="shared" si="16"/>
        <v/>
      </c>
      <c r="AD48" s="461"/>
    </row>
    <row r="49" spans="1:30" x14ac:dyDescent="0.2">
      <c r="A49" s="6"/>
      <c r="B49" s="500"/>
      <c r="C49" s="501"/>
      <c r="D49" s="501"/>
      <c r="E49" s="501"/>
      <c r="F49" s="501"/>
      <c r="G49" s="501"/>
      <c r="H49" s="501"/>
      <c r="I49" s="502"/>
      <c r="J49" s="139"/>
      <c r="K49" s="254"/>
      <c r="L49" s="429" t="s">
        <v>120</v>
      </c>
      <c r="M49" s="257" t="str">
        <f>IF(LEN($C$5)&lt;=1,
    "",
    IF(
        OR($C$5="Overige (zorg-)instellingen",$C$5="Onderneming"),
        IF(Basisgegevens!$C$5="Ja",
            IFERROR(
                INDEX(Hulpsheets!$AO$3:$AR$18,
                    MATCH($C$9,Hulpsheets!$AN$3:$AN$18,0),
                    MATCH($C$6,Hulpsheets!$AO$3:$AR$3,0)
                ),
                ""
            ),
            IFERROR(
                INDEX(Hulpsheets!$AH$3:$AK$18,
                    MATCH($C$9,Hulpsheets!$AG$3:$AG$18,0),
                    MATCH($C$6,Hulpsheets!$AH$3:$AK$3,0)
                ),
                ""
            )
        ),
        IF($L49="Niet-economische activiteit",
            100%,
            IF(Basisgegevens!$C$5="Ja",
                IFERROR(
                    INDEX(Hulpsheets!$AO$3:$AR$18,
                        MATCH($C$9,Hulpsheets!$AN$3:$AN$18,0),
                        MATCH($C$6,Hulpsheets!$AO$3:$AR$3,0)
                    ),
                    ""
                ),
                IFERROR(
                    INDEX(Hulpsheets!$AH$3:$AK$18,
                        MATCH($C$9,Hulpsheets!$AG$3:$AG$18,0),
                        MATCH($C$6,Hulpsheets!$AH$3:$AK$3,0)
                    ),
                    ""
                )
            )
        )
    )
)</f>
        <v/>
      </c>
      <c r="N49" s="397">
        <f t="shared" si="13"/>
        <v>0</v>
      </c>
      <c r="O49" s="77" t="str">
        <f t="shared" si="17"/>
        <v/>
      </c>
      <c r="P49" s="81" t="str">
        <f t="shared" si="18"/>
        <v/>
      </c>
      <c r="R49" s="404"/>
      <c r="S49" s="403" t="str">
        <f t="shared" si="19"/>
        <v/>
      </c>
      <c r="T49" s="130" t="str">
        <f t="shared" si="20"/>
        <v/>
      </c>
      <c r="U49" s="70"/>
      <c r="V49" s="404"/>
      <c r="W49" s="70"/>
      <c r="X49" s="404"/>
      <c r="Z49" s="407" t="str">
        <f t="shared" si="21"/>
        <v/>
      </c>
      <c r="AA49" s="130" t="str">
        <f t="shared" si="14"/>
        <v/>
      </c>
      <c r="AB49" s="407" t="str">
        <f t="shared" si="15"/>
        <v/>
      </c>
      <c r="AC49" s="130" t="str">
        <f t="shared" si="16"/>
        <v/>
      </c>
      <c r="AD49" s="461"/>
    </row>
    <row r="50" spans="1:30" x14ac:dyDescent="0.2">
      <c r="A50" s="6"/>
      <c r="B50" s="500"/>
      <c r="C50" s="501"/>
      <c r="D50" s="501"/>
      <c r="E50" s="501"/>
      <c r="F50" s="501"/>
      <c r="G50" s="501"/>
      <c r="H50" s="501"/>
      <c r="I50" s="502"/>
      <c r="J50" s="139"/>
      <c r="K50" s="254"/>
      <c r="L50" s="429" t="s">
        <v>120</v>
      </c>
      <c r="M50" s="257" t="str">
        <f>IF(LEN($C$5)&lt;=1,
    "",
    IF(
        OR($C$5="Overige (zorg-)instellingen",$C$5="Onderneming"),
        IF(Basisgegevens!$C$5="Ja",
            IFERROR(
                INDEX(Hulpsheets!$AO$3:$AR$18,
                    MATCH($C$9,Hulpsheets!$AN$3:$AN$18,0),
                    MATCH($C$6,Hulpsheets!$AO$3:$AR$3,0)
                ),
                ""
            ),
            IFERROR(
                INDEX(Hulpsheets!$AH$3:$AK$18,
                    MATCH($C$9,Hulpsheets!$AG$3:$AG$18,0),
                    MATCH($C$6,Hulpsheets!$AH$3:$AK$3,0)
                ),
                ""
            )
        ),
        IF($L50="Niet-economische activiteit",
            100%,
            IF(Basisgegevens!$C$5="Ja",
                IFERROR(
                    INDEX(Hulpsheets!$AO$3:$AR$18,
                        MATCH($C$9,Hulpsheets!$AN$3:$AN$18,0),
                        MATCH($C$6,Hulpsheets!$AO$3:$AR$3,0)
                    ),
                    ""
                ),
                IFERROR(
                    INDEX(Hulpsheets!$AH$3:$AK$18,
                        MATCH($C$9,Hulpsheets!$AG$3:$AG$18,0),
                        MATCH($C$6,Hulpsheets!$AH$3:$AK$3,0)
                    ),
                    ""
                )
            )
        )
    )
)</f>
        <v/>
      </c>
      <c r="N50" s="397">
        <f t="shared" si="13"/>
        <v>0</v>
      </c>
      <c r="O50" s="77" t="str">
        <f t="shared" si="17"/>
        <v/>
      </c>
      <c r="P50" s="81" t="str">
        <f t="shared" si="18"/>
        <v/>
      </c>
      <c r="R50" s="404"/>
      <c r="S50" s="403" t="str">
        <f t="shared" si="19"/>
        <v/>
      </c>
      <c r="T50" s="130" t="str">
        <f t="shared" si="20"/>
        <v/>
      </c>
      <c r="U50" s="70"/>
      <c r="V50" s="404"/>
      <c r="W50" s="70"/>
      <c r="X50" s="404"/>
      <c r="Z50" s="407" t="str">
        <f t="shared" si="21"/>
        <v/>
      </c>
      <c r="AA50" s="130" t="str">
        <f t="shared" si="14"/>
        <v/>
      </c>
      <c r="AB50" s="407" t="str">
        <f t="shared" si="15"/>
        <v/>
      </c>
      <c r="AC50" s="130" t="str">
        <f t="shared" si="16"/>
        <v/>
      </c>
      <c r="AD50" s="461"/>
    </row>
    <row r="51" spans="1:30" x14ac:dyDescent="0.2">
      <c r="A51" s="6"/>
      <c r="B51" s="500"/>
      <c r="C51" s="501"/>
      <c r="D51" s="501"/>
      <c r="E51" s="501"/>
      <c r="F51" s="501"/>
      <c r="G51" s="501"/>
      <c r="H51" s="501"/>
      <c r="I51" s="502"/>
      <c r="J51" s="139"/>
      <c r="K51" s="254"/>
      <c r="L51" s="429" t="s">
        <v>120</v>
      </c>
      <c r="M51" s="257" t="str">
        <f>IF(LEN($C$5)&lt;=1,
    "",
    IF(
        OR($C$5="Overige (zorg-)instellingen",$C$5="Onderneming"),
        IF(Basisgegevens!$C$5="Ja",
            IFERROR(
                INDEX(Hulpsheets!$AO$3:$AR$18,
                    MATCH($C$9,Hulpsheets!$AN$3:$AN$18,0),
                    MATCH($C$6,Hulpsheets!$AO$3:$AR$3,0)
                ),
                ""
            ),
            IFERROR(
                INDEX(Hulpsheets!$AH$3:$AK$18,
                    MATCH($C$9,Hulpsheets!$AG$3:$AG$18,0),
                    MATCH($C$6,Hulpsheets!$AH$3:$AK$3,0)
                ),
                ""
            )
        ),
        IF($L51="Niet-economische activiteit",
            100%,
            IF(Basisgegevens!$C$5="Ja",
                IFERROR(
                    INDEX(Hulpsheets!$AO$3:$AR$18,
                        MATCH($C$9,Hulpsheets!$AN$3:$AN$18,0),
                        MATCH($C$6,Hulpsheets!$AO$3:$AR$3,0)
                    ),
                    ""
                ),
                IFERROR(
                    INDEX(Hulpsheets!$AH$3:$AK$18,
                        MATCH($C$9,Hulpsheets!$AG$3:$AG$18,0),
                        MATCH($C$6,Hulpsheets!$AH$3:$AK$3,0)
                    ),
                    ""
                )
            )
        )
    )
)</f>
        <v/>
      </c>
      <c r="N51" s="397">
        <f t="shared" si="13"/>
        <v>0</v>
      </c>
      <c r="O51" s="77" t="str">
        <f t="shared" si="17"/>
        <v/>
      </c>
      <c r="P51" s="81" t="str">
        <f t="shared" si="18"/>
        <v/>
      </c>
      <c r="R51" s="404"/>
      <c r="S51" s="403" t="str">
        <f t="shared" si="19"/>
        <v/>
      </c>
      <c r="T51" s="130" t="str">
        <f t="shared" si="20"/>
        <v/>
      </c>
      <c r="U51" s="70"/>
      <c r="V51" s="404"/>
      <c r="W51" s="70"/>
      <c r="X51" s="404"/>
      <c r="Z51" s="407" t="str">
        <f t="shared" si="21"/>
        <v/>
      </c>
      <c r="AA51" s="130" t="str">
        <f t="shared" si="14"/>
        <v/>
      </c>
      <c r="AB51" s="407" t="str">
        <f t="shared" si="15"/>
        <v/>
      </c>
      <c r="AC51" s="130" t="str">
        <f t="shared" si="16"/>
        <v/>
      </c>
      <c r="AD51" s="461"/>
    </row>
    <row r="52" spans="1:30" x14ac:dyDescent="0.2">
      <c r="A52" s="6"/>
      <c r="B52" s="500"/>
      <c r="C52" s="501"/>
      <c r="D52" s="501"/>
      <c r="E52" s="501"/>
      <c r="F52" s="501"/>
      <c r="G52" s="501"/>
      <c r="H52" s="501"/>
      <c r="I52" s="502"/>
      <c r="J52" s="139"/>
      <c r="K52" s="254"/>
      <c r="L52" s="429" t="s">
        <v>120</v>
      </c>
      <c r="M52" s="257" t="str">
        <f>IF(LEN($C$5)&lt;=1,
    "",
    IF(
        OR($C$5="Overige (zorg-)instellingen",$C$5="Onderneming"),
        IF(Basisgegevens!$C$5="Ja",
            IFERROR(
                INDEX(Hulpsheets!$AO$3:$AR$18,
                    MATCH($C$9,Hulpsheets!$AN$3:$AN$18,0),
                    MATCH($C$6,Hulpsheets!$AO$3:$AR$3,0)
                ),
                ""
            ),
            IFERROR(
                INDEX(Hulpsheets!$AH$3:$AK$18,
                    MATCH($C$9,Hulpsheets!$AG$3:$AG$18,0),
                    MATCH($C$6,Hulpsheets!$AH$3:$AK$3,0)
                ),
                ""
            )
        ),
        IF($L52="Niet-economische activiteit",
            100%,
            IF(Basisgegevens!$C$5="Ja",
                IFERROR(
                    INDEX(Hulpsheets!$AO$3:$AR$18,
                        MATCH($C$9,Hulpsheets!$AN$3:$AN$18,0),
                        MATCH($C$6,Hulpsheets!$AO$3:$AR$3,0)
                    ),
                    ""
                ),
                IFERROR(
                    INDEX(Hulpsheets!$AH$3:$AK$18,
                        MATCH($C$9,Hulpsheets!$AG$3:$AG$18,0),
                        MATCH($C$6,Hulpsheets!$AH$3:$AK$3,0)
                    ),
                    ""
                )
            )
        )
    )
)</f>
        <v/>
      </c>
      <c r="N52" s="397">
        <f t="shared" si="13"/>
        <v>0</v>
      </c>
      <c r="O52" s="77" t="str">
        <f t="shared" si="17"/>
        <v/>
      </c>
      <c r="P52" s="81" t="str">
        <f t="shared" si="18"/>
        <v/>
      </c>
      <c r="R52" s="404"/>
      <c r="S52" s="403" t="str">
        <f t="shared" si="19"/>
        <v/>
      </c>
      <c r="T52" s="130" t="str">
        <f t="shared" si="20"/>
        <v/>
      </c>
      <c r="U52" s="70"/>
      <c r="V52" s="404"/>
      <c r="W52" s="70"/>
      <c r="X52" s="404"/>
      <c r="Z52" s="407" t="str">
        <f t="shared" si="21"/>
        <v/>
      </c>
      <c r="AA52" s="130" t="str">
        <f t="shared" si="14"/>
        <v/>
      </c>
      <c r="AB52" s="407" t="str">
        <f t="shared" si="15"/>
        <v/>
      </c>
      <c r="AC52" s="130" t="str">
        <f t="shared" si="16"/>
        <v/>
      </c>
      <c r="AD52" s="461"/>
    </row>
    <row r="53" spans="1:30" x14ac:dyDescent="0.2">
      <c r="A53" s="6"/>
      <c r="B53" s="500"/>
      <c r="C53" s="501"/>
      <c r="D53" s="501"/>
      <c r="E53" s="501"/>
      <c r="F53" s="501"/>
      <c r="G53" s="501"/>
      <c r="H53" s="501"/>
      <c r="I53" s="502"/>
      <c r="J53" s="139"/>
      <c r="K53" s="254"/>
      <c r="L53" s="429" t="s">
        <v>120</v>
      </c>
      <c r="M53" s="257" t="str">
        <f>IF(LEN($C$5)&lt;=1,
    "",
    IF(
        OR($C$5="Overige (zorg-)instellingen",$C$5="Onderneming"),
        IF(Basisgegevens!$C$5="Ja",
            IFERROR(
                INDEX(Hulpsheets!$AO$3:$AR$18,
                    MATCH($C$9,Hulpsheets!$AN$3:$AN$18,0),
                    MATCH($C$6,Hulpsheets!$AO$3:$AR$3,0)
                ),
                ""
            ),
            IFERROR(
                INDEX(Hulpsheets!$AH$3:$AK$18,
                    MATCH($C$9,Hulpsheets!$AG$3:$AG$18,0),
                    MATCH($C$6,Hulpsheets!$AH$3:$AK$3,0)
                ),
                ""
            )
        ),
        IF($L53="Niet-economische activiteit",
            100%,
            IF(Basisgegevens!$C$5="Ja",
                IFERROR(
                    INDEX(Hulpsheets!$AO$3:$AR$18,
                        MATCH($C$9,Hulpsheets!$AN$3:$AN$18,0),
                        MATCH($C$6,Hulpsheets!$AO$3:$AR$3,0)
                    ),
                    ""
                ),
                IFERROR(
                    INDEX(Hulpsheets!$AH$3:$AK$18,
                        MATCH($C$9,Hulpsheets!$AG$3:$AG$18,0),
                        MATCH($C$6,Hulpsheets!$AH$3:$AK$3,0)
                    ),
                    ""
                )
            )
        )
    )
)</f>
        <v/>
      </c>
      <c r="N53" s="397">
        <f t="shared" si="13"/>
        <v>0</v>
      </c>
      <c r="O53" s="77" t="str">
        <f t="shared" si="17"/>
        <v/>
      </c>
      <c r="P53" s="81" t="str">
        <f t="shared" si="18"/>
        <v/>
      </c>
      <c r="R53" s="404"/>
      <c r="S53" s="403" t="str">
        <f t="shared" si="19"/>
        <v/>
      </c>
      <c r="T53" s="130" t="str">
        <f t="shared" si="20"/>
        <v/>
      </c>
      <c r="U53" s="70"/>
      <c r="V53" s="404"/>
      <c r="W53" s="70"/>
      <c r="X53" s="404"/>
      <c r="Z53" s="407" t="str">
        <f t="shared" si="21"/>
        <v/>
      </c>
      <c r="AA53" s="130" t="str">
        <f t="shared" si="14"/>
        <v/>
      </c>
      <c r="AB53" s="407" t="str">
        <f t="shared" si="15"/>
        <v/>
      </c>
      <c r="AC53" s="130" t="str">
        <f t="shared" si="16"/>
        <v/>
      </c>
      <c r="AD53" s="461"/>
    </row>
    <row r="54" spans="1:30" x14ac:dyDescent="0.2">
      <c r="A54" s="6"/>
      <c r="B54" s="500"/>
      <c r="C54" s="501"/>
      <c r="D54" s="501"/>
      <c r="E54" s="501"/>
      <c r="F54" s="501"/>
      <c r="G54" s="501"/>
      <c r="H54" s="501"/>
      <c r="I54" s="502"/>
      <c r="J54" s="139"/>
      <c r="K54" s="254"/>
      <c r="L54" s="429" t="s">
        <v>120</v>
      </c>
      <c r="M54" s="257" t="str">
        <f>IF(LEN($C$5)&lt;=1,
    "",
    IF(
        OR($C$5="Overige (zorg-)instellingen",$C$5="Onderneming"),
        IF(Basisgegevens!$C$5="Ja",
            IFERROR(
                INDEX(Hulpsheets!$AO$3:$AR$18,
                    MATCH($C$9,Hulpsheets!$AN$3:$AN$18,0),
                    MATCH($C$6,Hulpsheets!$AO$3:$AR$3,0)
                ),
                ""
            ),
            IFERROR(
                INDEX(Hulpsheets!$AH$3:$AK$18,
                    MATCH($C$9,Hulpsheets!$AG$3:$AG$18,0),
                    MATCH($C$6,Hulpsheets!$AH$3:$AK$3,0)
                ),
                ""
            )
        ),
        IF($L54="Niet-economische activiteit",
            100%,
            IF(Basisgegevens!$C$5="Ja",
                IFERROR(
                    INDEX(Hulpsheets!$AO$3:$AR$18,
                        MATCH($C$9,Hulpsheets!$AN$3:$AN$18,0),
                        MATCH($C$6,Hulpsheets!$AO$3:$AR$3,0)
                    ),
                    ""
                ),
                IFERROR(
                    INDEX(Hulpsheets!$AH$3:$AK$18,
                        MATCH($C$9,Hulpsheets!$AG$3:$AG$18,0),
                        MATCH($C$6,Hulpsheets!$AH$3:$AK$3,0)
                    ),
                    ""
                )
            )
        )
    )
)</f>
        <v/>
      </c>
      <c r="N54" s="397">
        <f t="shared" si="13"/>
        <v>0</v>
      </c>
      <c r="O54" s="77" t="str">
        <f t="shared" si="17"/>
        <v/>
      </c>
      <c r="P54" s="81" t="str">
        <f t="shared" si="18"/>
        <v/>
      </c>
      <c r="R54" s="404"/>
      <c r="S54" s="403" t="str">
        <f t="shared" si="19"/>
        <v/>
      </c>
      <c r="T54" s="130" t="str">
        <f t="shared" si="20"/>
        <v/>
      </c>
      <c r="U54" s="70"/>
      <c r="V54" s="404"/>
      <c r="W54" s="70"/>
      <c r="X54" s="404"/>
      <c r="Z54" s="407" t="str">
        <f t="shared" si="21"/>
        <v/>
      </c>
      <c r="AA54" s="130" t="str">
        <f t="shared" si="14"/>
        <v/>
      </c>
      <c r="AB54" s="407" t="str">
        <f t="shared" si="15"/>
        <v/>
      </c>
      <c r="AC54" s="130" t="str">
        <f t="shared" si="16"/>
        <v/>
      </c>
      <c r="AD54" s="461"/>
    </row>
    <row r="55" spans="1:30" x14ac:dyDescent="0.2">
      <c r="A55" s="6"/>
      <c r="B55" s="500"/>
      <c r="C55" s="501"/>
      <c r="D55" s="501"/>
      <c r="E55" s="501"/>
      <c r="F55" s="501"/>
      <c r="G55" s="501"/>
      <c r="H55" s="501"/>
      <c r="I55" s="502"/>
      <c r="J55" s="139"/>
      <c r="K55" s="254"/>
      <c r="L55" s="429" t="s">
        <v>120</v>
      </c>
      <c r="M55" s="257" t="str">
        <f>IF(LEN($C$5)&lt;=1,
    "",
    IF(
        OR($C$5="Overige (zorg-)instellingen",$C$5="Onderneming"),
        IF(Basisgegevens!$C$5="Ja",
            IFERROR(
                INDEX(Hulpsheets!$AO$3:$AR$18,
                    MATCH($C$9,Hulpsheets!$AN$3:$AN$18,0),
                    MATCH($C$6,Hulpsheets!$AO$3:$AR$3,0)
                ),
                ""
            ),
            IFERROR(
                INDEX(Hulpsheets!$AH$3:$AK$18,
                    MATCH($C$9,Hulpsheets!$AG$3:$AG$18,0),
                    MATCH($C$6,Hulpsheets!$AH$3:$AK$3,0)
                ),
                ""
            )
        ),
        IF($L55="Niet-economische activiteit",
            100%,
            IF(Basisgegevens!$C$5="Ja",
                IFERROR(
                    INDEX(Hulpsheets!$AO$3:$AR$18,
                        MATCH($C$9,Hulpsheets!$AN$3:$AN$18,0),
                        MATCH($C$6,Hulpsheets!$AO$3:$AR$3,0)
                    ),
                    ""
                ),
                IFERROR(
                    INDEX(Hulpsheets!$AH$3:$AK$18,
                        MATCH($C$9,Hulpsheets!$AG$3:$AG$18,0),
                        MATCH($C$6,Hulpsheets!$AH$3:$AK$3,0)
                    ),
                    ""
                )
            )
        )
    )
)</f>
        <v/>
      </c>
      <c r="N55" s="397">
        <f t="shared" si="13"/>
        <v>0</v>
      </c>
      <c r="O55" s="77" t="str">
        <f t="shared" si="17"/>
        <v/>
      </c>
      <c r="P55" s="81" t="str">
        <f t="shared" si="18"/>
        <v/>
      </c>
      <c r="R55" s="404"/>
      <c r="S55" s="403" t="str">
        <f t="shared" si="19"/>
        <v/>
      </c>
      <c r="T55" s="130" t="str">
        <f t="shared" si="20"/>
        <v/>
      </c>
      <c r="U55" s="70"/>
      <c r="V55" s="404"/>
      <c r="W55" s="70"/>
      <c r="X55" s="404"/>
      <c r="Z55" s="407" t="str">
        <f t="shared" si="21"/>
        <v/>
      </c>
      <c r="AA55" s="130" t="str">
        <f t="shared" si="14"/>
        <v/>
      </c>
      <c r="AB55" s="407" t="str">
        <f t="shared" si="15"/>
        <v/>
      </c>
      <c r="AC55" s="130" t="str">
        <f t="shared" si="16"/>
        <v/>
      </c>
      <c r="AD55" s="461"/>
    </row>
    <row r="56" spans="1:30" x14ac:dyDescent="0.2">
      <c r="A56" s="6"/>
      <c r="B56" s="500"/>
      <c r="C56" s="501"/>
      <c r="D56" s="501"/>
      <c r="E56" s="501"/>
      <c r="F56" s="501"/>
      <c r="G56" s="501"/>
      <c r="H56" s="501"/>
      <c r="I56" s="502"/>
      <c r="J56" s="139"/>
      <c r="K56" s="254"/>
      <c r="L56" s="429" t="s">
        <v>120</v>
      </c>
      <c r="M56" s="257" t="str">
        <f>IF(LEN($C$5)&lt;=1,
    "",
    IF(
        OR($C$5="Overige (zorg-)instellingen",$C$5="Onderneming"),
        IF(Basisgegevens!$C$5="Ja",
            IFERROR(
                INDEX(Hulpsheets!$AO$3:$AR$18,
                    MATCH($C$9,Hulpsheets!$AN$3:$AN$18,0),
                    MATCH($C$6,Hulpsheets!$AO$3:$AR$3,0)
                ),
                ""
            ),
            IFERROR(
                INDEX(Hulpsheets!$AH$3:$AK$18,
                    MATCH($C$9,Hulpsheets!$AG$3:$AG$18,0),
                    MATCH($C$6,Hulpsheets!$AH$3:$AK$3,0)
                ),
                ""
            )
        ),
        IF($L56="Niet-economische activiteit",
            100%,
            IF(Basisgegevens!$C$5="Ja",
                IFERROR(
                    INDEX(Hulpsheets!$AO$3:$AR$18,
                        MATCH($C$9,Hulpsheets!$AN$3:$AN$18,0),
                        MATCH($C$6,Hulpsheets!$AO$3:$AR$3,0)
                    ),
                    ""
                ),
                IFERROR(
                    INDEX(Hulpsheets!$AH$3:$AK$18,
                        MATCH($C$9,Hulpsheets!$AG$3:$AG$18,0),
                        MATCH($C$6,Hulpsheets!$AH$3:$AK$3,0)
                    ),
                    ""
                )
            )
        )
    )
)</f>
        <v/>
      </c>
      <c r="N56" s="397">
        <f t="shared" si="13"/>
        <v>0</v>
      </c>
      <c r="O56" s="77" t="str">
        <f t="shared" si="17"/>
        <v/>
      </c>
      <c r="P56" s="81" t="str">
        <f t="shared" si="18"/>
        <v/>
      </c>
      <c r="R56" s="404"/>
      <c r="S56" s="403" t="str">
        <f t="shared" si="19"/>
        <v/>
      </c>
      <c r="T56" s="130" t="str">
        <f t="shared" si="20"/>
        <v/>
      </c>
      <c r="U56" s="70"/>
      <c r="V56" s="404"/>
      <c r="W56" s="70"/>
      <c r="X56" s="404"/>
      <c r="Z56" s="407" t="str">
        <f t="shared" si="21"/>
        <v/>
      </c>
      <c r="AA56" s="130" t="str">
        <f t="shared" si="14"/>
        <v/>
      </c>
      <c r="AB56" s="407" t="str">
        <f t="shared" si="15"/>
        <v/>
      </c>
      <c r="AC56" s="130" t="str">
        <f t="shared" si="16"/>
        <v/>
      </c>
      <c r="AD56" s="461"/>
    </row>
    <row r="57" spans="1:30" ht="13.5" thickBot="1" x14ac:dyDescent="0.25">
      <c r="A57" s="6"/>
      <c r="B57" s="500"/>
      <c r="C57" s="501"/>
      <c r="D57" s="501"/>
      <c r="E57" s="501"/>
      <c r="F57" s="501"/>
      <c r="G57" s="501"/>
      <c r="H57" s="501"/>
      <c r="I57" s="502"/>
      <c r="J57" s="139"/>
      <c r="K57" s="254"/>
      <c r="L57" s="429" t="s">
        <v>120</v>
      </c>
      <c r="M57" s="257" t="str">
        <f>IF(LEN($C$5)&lt;=1,
    "",
    IF(
        OR($C$5="Overige (zorg-)instellingen",$C$5="Onderneming"),
        IF(Basisgegevens!$C$5="Ja",
            IFERROR(
                INDEX(Hulpsheets!$AO$3:$AR$18,
                    MATCH($C$9,Hulpsheets!$AN$3:$AN$18,0),
                    MATCH($C$6,Hulpsheets!$AO$3:$AR$3,0)
                ),
                ""
            ),
            IFERROR(
                INDEX(Hulpsheets!$AH$3:$AK$18,
                    MATCH($C$9,Hulpsheets!$AG$3:$AG$18,0),
                    MATCH($C$6,Hulpsheets!$AH$3:$AK$3,0)
                ),
                ""
            )
        ),
        IF($L57="Niet-economische activiteit",
            100%,
            IF(Basisgegevens!$C$5="Ja",
                IFERROR(
                    INDEX(Hulpsheets!$AO$3:$AR$18,
                        MATCH($C$9,Hulpsheets!$AN$3:$AN$18,0),
                        MATCH($C$6,Hulpsheets!$AO$3:$AR$3,0)
                    ),
                    ""
                ),
                IFERROR(
                    INDEX(Hulpsheets!$AH$3:$AK$18,
                        MATCH($C$9,Hulpsheets!$AG$3:$AG$18,0),
                        MATCH($C$6,Hulpsheets!$AH$3:$AK$3,0)
                    ),
                    ""
                )
            )
        )
    )
)</f>
        <v/>
      </c>
      <c r="N57" s="397">
        <f t="shared" si="13"/>
        <v>0</v>
      </c>
      <c r="O57" s="77" t="str">
        <f t="shared" si="17"/>
        <v/>
      </c>
      <c r="P57" s="81" t="str">
        <f t="shared" si="18"/>
        <v/>
      </c>
      <c r="R57" s="404"/>
      <c r="S57" s="403" t="str">
        <f t="shared" si="19"/>
        <v/>
      </c>
      <c r="T57" s="130" t="str">
        <f t="shared" si="20"/>
        <v/>
      </c>
      <c r="U57" s="70"/>
      <c r="V57" s="404"/>
      <c r="W57" s="70"/>
      <c r="X57" s="404"/>
      <c r="Z57" s="407" t="str">
        <f t="shared" si="21"/>
        <v/>
      </c>
      <c r="AA57" s="130" t="str">
        <f t="shared" si="14"/>
        <v/>
      </c>
      <c r="AB57" s="407" t="str">
        <f t="shared" si="15"/>
        <v/>
      </c>
      <c r="AC57" s="130" t="str">
        <f t="shared" si="16"/>
        <v/>
      </c>
      <c r="AD57" s="461"/>
    </row>
    <row r="58" spans="1:30" ht="13.5" hidden="1" outlineLevel="1" thickBot="1" x14ac:dyDescent="0.25">
      <c r="A58" s="6"/>
      <c r="B58" s="500"/>
      <c r="C58" s="501"/>
      <c r="D58" s="501"/>
      <c r="E58" s="501"/>
      <c r="F58" s="501"/>
      <c r="G58" s="501"/>
      <c r="H58" s="501"/>
      <c r="I58" s="502"/>
      <c r="J58" s="139"/>
      <c r="K58" s="254"/>
      <c r="L58" s="429" t="s">
        <v>120</v>
      </c>
      <c r="M58" s="257" t="str">
        <f>IF(LEN($C$5)&lt;=1,
    "",
    IF(
        OR($C$5="Overige (zorg-)instellingen",$C$5="Onderneming"),
        IF(Basisgegevens!$C$5="Ja",
            IFERROR(
                INDEX(Hulpsheets!$AO$3:$AR$18,
                    MATCH($C$9,Hulpsheets!$AN$3:$AN$18,0),
                    MATCH($C$6,Hulpsheets!$AO$3:$AR$3,0)
                ),
                ""
            ),
            IFERROR(
                INDEX(Hulpsheets!$AH$3:$AK$18,
                    MATCH($C$9,Hulpsheets!$AG$3:$AG$18,0),
                    MATCH($C$6,Hulpsheets!$AH$3:$AK$3,0)
                ),
                ""
            )
        ),
        IF($L58="Niet-economische activiteit",
            100%,
            IF(Basisgegevens!$C$5="Ja",
                IFERROR(
                    INDEX(Hulpsheets!$AO$3:$AR$18,
                        MATCH($C$9,Hulpsheets!$AN$3:$AN$18,0),
                        MATCH($C$6,Hulpsheets!$AO$3:$AR$3,0)
                    ),
                    ""
                ),
                IFERROR(
                    INDEX(Hulpsheets!$AH$3:$AK$18,
                        MATCH($C$9,Hulpsheets!$AG$3:$AG$18,0),
                        MATCH($C$6,Hulpsheets!$AH$3:$AK$3,0)
                    ),
                    ""
                )
            )
        )
    )
)</f>
        <v/>
      </c>
      <c r="N58" s="397">
        <f t="shared" si="13"/>
        <v>0</v>
      </c>
      <c r="O58" s="77" t="str">
        <f t="shared" si="17"/>
        <v/>
      </c>
      <c r="P58" s="81" t="str">
        <f t="shared" si="18"/>
        <v/>
      </c>
      <c r="R58" s="404"/>
      <c r="S58" s="403" t="str">
        <f t="shared" si="19"/>
        <v/>
      </c>
      <c r="T58" s="130" t="str">
        <f t="shared" si="20"/>
        <v/>
      </c>
      <c r="U58" s="70"/>
      <c r="V58" s="404"/>
      <c r="W58" s="70"/>
      <c r="X58" s="404"/>
      <c r="Z58" s="407" t="str">
        <f t="shared" si="21"/>
        <v/>
      </c>
      <c r="AA58" s="130" t="str">
        <f t="shared" si="14"/>
        <v/>
      </c>
      <c r="AB58" s="407" t="str">
        <f t="shared" si="15"/>
        <v/>
      </c>
      <c r="AC58" s="130" t="str">
        <f t="shared" si="16"/>
        <v/>
      </c>
      <c r="AD58" s="461"/>
    </row>
    <row r="59" spans="1:30" ht="13.5" hidden="1" outlineLevel="1" thickBot="1" x14ac:dyDescent="0.25">
      <c r="A59" s="6"/>
      <c r="B59" s="500"/>
      <c r="C59" s="501"/>
      <c r="D59" s="501"/>
      <c r="E59" s="501"/>
      <c r="F59" s="501"/>
      <c r="G59" s="501"/>
      <c r="H59" s="501"/>
      <c r="I59" s="502"/>
      <c r="J59" s="139"/>
      <c r="K59" s="254"/>
      <c r="L59" s="429" t="s">
        <v>120</v>
      </c>
      <c r="M59" s="257" t="str">
        <f>IF(LEN($C$5)&lt;=1,
    "",
    IF(
        OR($C$5="Overige (zorg-)instellingen",$C$5="Onderneming"),
        IF(Basisgegevens!$C$5="Ja",
            IFERROR(
                INDEX(Hulpsheets!$AO$3:$AR$18,
                    MATCH($C$9,Hulpsheets!$AN$3:$AN$18,0),
                    MATCH($C$6,Hulpsheets!$AO$3:$AR$3,0)
                ),
                ""
            ),
            IFERROR(
                INDEX(Hulpsheets!$AH$3:$AK$18,
                    MATCH($C$9,Hulpsheets!$AG$3:$AG$18,0),
                    MATCH($C$6,Hulpsheets!$AH$3:$AK$3,0)
                ),
                ""
            )
        ),
        IF($L59="Niet-economische activiteit",
            100%,
            IF(Basisgegevens!$C$5="Ja",
                IFERROR(
                    INDEX(Hulpsheets!$AO$3:$AR$18,
                        MATCH($C$9,Hulpsheets!$AN$3:$AN$18,0),
                        MATCH($C$6,Hulpsheets!$AO$3:$AR$3,0)
                    ),
                    ""
                ),
                IFERROR(
                    INDEX(Hulpsheets!$AH$3:$AK$18,
                        MATCH($C$9,Hulpsheets!$AG$3:$AG$18,0),
                        MATCH($C$6,Hulpsheets!$AH$3:$AK$3,0)
                    ),
                    ""
                )
            )
        )
    )
)</f>
        <v/>
      </c>
      <c r="N59" s="397">
        <f t="shared" si="13"/>
        <v>0</v>
      </c>
      <c r="O59" s="77" t="str">
        <f t="shared" si="17"/>
        <v/>
      </c>
      <c r="P59" s="81" t="str">
        <f t="shared" si="18"/>
        <v/>
      </c>
      <c r="R59" s="404"/>
      <c r="S59" s="403" t="str">
        <f t="shared" si="19"/>
        <v/>
      </c>
      <c r="T59" s="130" t="str">
        <f t="shared" si="20"/>
        <v/>
      </c>
      <c r="U59" s="70"/>
      <c r="V59" s="404"/>
      <c r="W59" s="70"/>
      <c r="X59" s="404"/>
      <c r="Z59" s="407" t="str">
        <f t="shared" si="21"/>
        <v/>
      </c>
      <c r="AA59" s="130" t="str">
        <f t="shared" si="14"/>
        <v/>
      </c>
      <c r="AB59" s="407" t="str">
        <f t="shared" si="15"/>
        <v/>
      </c>
      <c r="AC59" s="130" t="str">
        <f t="shared" si="16"/>
        <v/>
      </c>
      <c r="AD59" s="461"/>
    </row>
    <row r="60" spans="1:30" ht="13.5" hidden="1" outlineLevel="1" thickBot="1" x14ac:dyDescent="0.25">
      <c r="A60" s="6"/>
      <c r="B60" s="500"/>
      <c r="C60" s="501"/>
      <c r="D60" s="501"/>
      <c r="E60" s="501"/>
      <c r="F60" s="501"/>
      <c r="G60" s="501"/>
      <c r="H60" s="501"/>
      <c r="I60" s="502"/>
      <c r="J60" s="139"/>
      <c r="K60" s="254"/>
      <c r="L60" s="429" t="s">
        <v>120</v>
      </c>
      <c r="M60" s="257" t="str">
        <f>IF(LEN($C$5)&lt;=1,
    "",
    IF(
        OR($C$5="Overige (zorg-)instellingen",$C$5="Onderneming"),
        IF(Basisgegevens!$C$5="Ja",
            IFERROR(
                INDEX(Hulpsheets!$AO$3:$AR$18,
                    MATCH($C$9,Hulpsheets!$AN$3:$AN$18,0),
                    MATCH($C$6,Hulpsheets!$AO$3:$AR$3,0)
                ),
                ""
            ),
            IFERROR(
                INDEX(Hulpsheets!$AH$3:$AK$18,
                    MATCH($C$9,Hulpsheets!$AG$3:$AG$18,0),
                    MATCH($C$6,Hulpsheets!$AH$3:$AK$3,0)
                ),
                ""
            )
        ),
        IF($L60="Niet-economische activiteit",
            100%,
            IF(Basisgegevens!$C$5="Ja",
                IFERROR(
                    INDEX(Hulpsheets!$AO$3:$AR$18,
                        MATCH($C$9,Hulpsheets!$AN$3:$AN$18,0),
                        MATCH($C$6,Hulpsheets!$AO$3:$AR$3,0)
                    ),
                    ""
                ),
                IFERROR(
                    INDEX(Hulpsheets!$AH$3:$AK$18,
                        MATCH($C$9,Hulpsheets!$AG$3:$AG$18,0),
                        MATCH($C$6,Hulpsheets!$AH$3:$AK$3,0)
                    ),
                    ""
                )
            )
        )
    )
)</f>
        <v/>
      </c>
      <c r="N60" s="397">
        <f t="shared" si="13"/>
        <v>0</v>
      </c>
      <c r="O60" s="77" t="str">
        <f t="shared" si="17"/>
        <v/>
      </c>
      <c r="P60" s="81" t="str">
        <f t="shared" si="18"/>
        <v/>
      </c>
      <c r="R60" s="404"/>
      <c r="S60" s="403" t="str">
        <f t="shared" si="19"/>
        <v/>
      </c>
      <c r="T60" s="130" t="str">
        <f t="shared" si="20"/>
        <v/>
      </c>
      <c r="U60" s="70"/>
      <c r="V60" s="404"/>
      <c r="W60" s="70"/>
      <c r="X60" s="404"/>
      <c r="Z60" s="407" t="str">
        <f t="shared" si="21"/>
        <v/>
      </c>
      <c r="AA60" s="130" t="str">
        <f t="shared" si="14"/>
        <v/>
      </c>
      <c r="AB60" s="407" t="str">
        <f t="shared" si="15"/>
        <v/>
      </c>
      <c r="AC60" s="130" t="str">
        <f t="shared" si="16"/>
        <v/>
      </c>
      <c r="AD60" s="461"/>
    </row>
    <row r="61" spans="1:30" ht="13.5" hidden="1" outlineLevel="1" thickBot="1" x14ac:dyDescent="0.25">
      <c r="A61" s="6"/>
      <c r="B61" s="500"/>
      <c r="C61" s="501"/>
      <c r="D61" s="501"/>
      <c r="E61" s="501"/>
      <c r="F61" s="501"/>
      <c r="G61" s="501"/>
      <c r="H61" s="501"/>
      <c r="I61" s="502"/>
      <c r="J61" s="139"/>
      <c r="K61" s="254"/>
      <c r="L61" s="429" t="s">
        <v>120</v>
      </c>
      <c r="M61" s="257" t="str">
        <f>IF(LEN($C$5)&lt;=1,
    "",
    IF(
        OR($C$5="Overige (zorg-)instellingen",$C$5="Onderneming"),
        IF(Basisgegevens!$C$5="Ja",
            IFERROR(
                INDEX(Hulpsheets!$AO$3:$AR$18,
                    MATCH($C$9,Hulpsheets!$AN$3:$AN$18,0),
                    MATCH($C$6,Hulpsheets!$AO$3:$AR$3,0)
                ),
                ""
            ),
            IFERROR(
                INDEX(Hulpsheets!$AH$3:$AK$18,
                    MATCH($C$9,Hulpsheets!$AG$3:$AG$18,0),
                    MATCH($C$6,Hulpsheets!$AH$3:$AK$3,0)
                ),
                ""
            )
        ),
        IF($L61="Niet-economische activiteit",
            100%,
            IF(Basisgegevens!$C$5="Ja",
                IFERROR(
                    INDEX(Hulpsheets!$AO$3:$AR$18,
                        MATCH($C$9,Hulpsheets!$AN$3:$AN$18,0),
                        MATCH($C$6,Hulpsheets!$AO$3:$AR$3,0)
                    ),
                    ""
                ),
                IFERROR(
                    INDEX(Hulpsheets!$AH$3:$AK$18,
                        MATCH($C$9,Hulpsheets!$AG$3:$AG$18,0),
                        MATCH($C$6,Hulpsheets!$AH$3:$AK$3,0)
                    ),
                    ""
                )
            )
        )
    )
)</f>
        <v/>
      </c>
      <c r="N61" s="397">
        <f t="shared" si="13"/>
        <v>0</v>
      </c>
      <c r="O61" s="77" t="str">
        <f t="shared" si="17"/>
        <v/>
      </c>
      <c r="P61" s="81" t="str">
        <f t="shared" si="18"/>
        <v/>
      </c>
      <c r="R61" s="404"/>
      <c r="S61" s="403" t="str">
        <f t="shared" si="19"/>
        <v/>
      </c>
      <c r="T61" s="130" t="str">
        <f t="shared" si="20"/>
        <v/>
      </c>
      <c r="U61" s="70"/>
      <c r="V61" s="404"/>
      <c r="W61" s="70"/>
      <c r="X61" s="404"/>
      <c r="Z61" s="407" t="str">
        <f t="shared" si="21"/>
        <v/>
      </c>
      <c r="AA61" s="130" t="str">
        <f t="shared" si="14"/>
        <v/>
      </c>
      <c r="AB61" s="407" t="str">
        <f t="shared" si="15"/>
        <v/>
      </c>
      <c r="AC61" s="130" t="str">
        <f t="shared" si="16"/>
        <v/>
      </c>
      <c r="AD61" s="461"/>
    </row>
    <row r="62" spans="1:30" ht="13.5" hidden="1" outlineLevel="1" thickBot="1" x14ac:dyDescent="0.25">
      <c r="A62" s="6"/>
      <c r="B62" s="500"/>
      <c r="C62" s="501"/>
      <c r="D62" s="501"/>
      <c r="E62" s="501"/>
      <c r="F62" s="501"/>
      <c r="G62" s="501"/>
      <c r="H62" s="501"/>
      <c r="I62" s="502"/>
      <c r="J62" s="139"/>
      <c r="K62" s="254"/>
      <c r="L62" s="429" t="s">
        <v>120</v>
      </c>
      <c r="M62" s="257" t="str">
        <f>IF(LEN($C$5)&lt;=1,
    "",
    IF(
        OR($C$5="Overige (zorg-)instellingen",$C$5="Onderneming"),
        IF(Basisgegevens!$C$5="Ja",
            IFERROR(
                INDEX(Hulpsheets!$AO$3:$AR$18,
                    MATCH($C$9,Hulpsheets!$AN$3:$AN$18,0),
                    MATCH($C$6,Hulpsheets!$AO$3:$AR$3,0)
                ),
                ""
            ),
            IFERROR(
                INDEX(Hulpsheets!$AH$3:$AK$18,
                    MATCH($C$9,Hulpsheets!$AG$3:$AG$18,0),
                    MATCH($C$6,Hulpsheets!$AH$3:$AK$3,0)
                ),
                ""
            )
        ),
        IF($L62="Niet-economische activiteit",
            100%,
            IF(Basisgegevens!$C$5="Ja",
                IFERROR(
                    INDEX(Hulpsheets!$AO$3:$AR$18,
                        MATCH($C$9,Hulpsheets!$AN$3:$AN$18,0),
                        MATCH($C$6,Hulpsheets!$AO$3:$AR$3,0)
                    ),
                    ""
                ),
                IFERROR(
                    INDEX(Hulpsheets!$AH$3:$AK$18,
                        MATCH($C$9,Hulpsheets!$AG$3:$AG$18,0),
                        MATCH($C$6,Hulpsheets!$AH$3:$AK$3,0)
                    ),
                    ""
                )
            )
        )
    )
)</f>
        <v/>
      </c>
      <c r="N62" s="397">
        <f t="shared" si="13"/>
        <v>0</v>
      </c>
      <c r="O62" s="77" t="str">
        <f t="shared" si="17"/>
        <v/>
      </c>
      <c r="P62" s="81" t="str">
        <f t="shared" si="18"/>
        <v/>
      </c>
      <c r="R62" s="404"/>
      <c r="S62" s="403" t="str">
        <f t="shared" si="19"/>
        <v/>
      </c>
      <c r="T62" s="130" t="str">
        <f t="shared" si="20"/>
        <v/>
      </c>
      <c r="U62" s="70"/>
      <c r="V62" s="404"/>
      <c r="W62" s="70"/>
      <c r="X62" s="404"/>
      <c r="Z62" s="407" t="str">
        <f t="shared" si="21"/>
        <v/>
      </c>
      <c r="AA62" s="130" t="str">
        <f t="shared" si="14"/>
        <v/>
      </c>
      <c r="AB62" s="407" t="str">
        <f t="shared" si="15"/>
        <v/>
      </c>
      <c r="AC62" s="130" t="str">
        <f t="shared" si="16"/>
        <v/>
      </c>
      <c r="AD62" s="461"/>
    </row>
    <row r="63" spans="1:30" ht="13.5" hidden="1" outlineLevel="1" thickBot="1" x14ac:dyDescent="0.25">
      <c r="A63" s="6"/>
      <c r="B63" s="500"/>
      <c r="C63" s="501"/>
      <c r="D63" s="501"/>
      <c r="E63" s="501"/>
      <c r="F63" s="501"/>
      <c r="G63" s="501"/>
      <c r="H63" s="501"/>
      <c r="I63" s="502"/>
      <c r="J63" s="139"/>
      <c r="K63" s="254"/>
      <c r="L63" s="429" t="s">
        <v>120</v>
      </c>
      <c r="M63" s="257" t="str">
        <f>IF(LEN($C$5)&lt;=1,
    "",
    IF(
        OR($C$5="Overige (zorg-)instellingen",$C$5="Onderneming"),
        IF(Basisgegevens!$C$5="Ja",
            IFERROR(
                INDEX(Hulpsheets!$AO$3:$AR$18,
                    MATCH($C$9,Hulpsheets!$AN$3:$AN$18,0),
                    MATCH($C$6,Hulpsheets!$AO$3:$AR$3,0)
                ),
                ""
            ),
            IFERROR(
                INDEX(Hulpsheets!$AH$3:$AK$18,
                    MATCH($C$9,Hulpsheets!$AG$3:$AG$18,0),
                    MATCH($C$6,Hulpsheets!$AH$3:$AK$3,0)
                ),
                ""
            )
        ),
        IF($L63="Niet-economische activiteit",
            100%,
            IF(Basisgegevens!$C$5="Ja",
                IFERROR(
                    INDEX(Hulpsheets!$AO$3:$AR$18,
                        MATCH($C$9,Hulpsheets!$AN$3:$AN$18,0),
                        MATCH($C$6,Hulpsheets!$AO$3:$AR$3,0)
                    ),
                    ""
                ),
                IFERROR(
                    INDEX(Hulpsheets!$AH$3:$AK$18,
                        MATCH($C$9,Hulpsheets!$AG$3:$AG$18,0),
                        MATCH($C$6,Hulpsheets!$AH$3:$AK$3,0)
                    ),
                    ""
                )
            )
        )
    )
)</f>
        <v/>
      </c>
      <c r="N63" s="397">
        <f t="shared" si="13"/>
        <v>0</v>
      </c>
      <c r="O63" s="77" t="str">
        <f t="shared" si="17"/>
        <v/>
      </c>
      <c r="P63" s="81" t="str">
        <f t="shared" si="18"/>
        <v/>
      </c>
      <c r="R63" s="404"/>
      <c r="S63" s="403" t="str">
        <f t="shared" si="19"/>
        <v/>
      </c>
      <c r="T63" s="130" t="str">
        <f t="shared" si="20"/>
        <v/>
      </c>
      <c r="U63" s="70"/>
      <c r="V63" s="404"/>
      <c r="W63" s="70"/>
      <c r="X63" s="404"/>
      <c r="Z63" s="407" t="str">
        <f t="shared" si="21"/>
        <v/>
      </c>
      <c r="AA63" s="130" t="str">
        <f t="shared" si="14"/>
        <v/>
      </c>
      <c r="AB63" s="407" t="str">
        <f t="shared" si="15"/>
        <v/>
      </c>
      <c r="AC63" s="130" t="str">
        <f t="shared" si="16"/>
        <v/>
      </c>
      <c r="AD63" s="461"/>
    </row>
    <row r="64" spans="1:30" ht="13.5" hidden="1" outlineLevel="1" thickBot="1" x14ac:dyDescent="0.25">
      <c r="A64" s="6"/>
      <c r="B64" s="500"/>
      <c r="C64" s="501"/>
      <c r="D64" s="501"/>
      <c r="E64" s="501"/>
      <c r="F64" s="501"/>
      <c r="G64" s="501"/>
      <c r="H64" s="501"/>
      <c r="I64" s="502"/>
      <c r="J64" s="139"/>
      <c r="K64" s="254"/>
      <c r="L64" s="429" t="s">
        <v>120</v>
      </c>
      <c r="M64" s="257" t="str">
        <f>IF(LEN($C$5)&lt;=1,
    "",
    IF(
        OR($C$5="Overige (zorg-)instellingen",$C$5="Onderneming"),
        IF(Basisgegevens!$C$5="Ja",
            IFERROR(
                INDEX(Hulpsheets!$AO$3:$AR$18,
                    MATCH($C$9,Hulpsheets!$AN$3:$AN$18,0),
                    MATCH($C$6,Hulpsheets!$AO$3:$AR$3,0)
                ),
                ""
            ),
            IFERROR(
                INDEX(Hulpsheets!$AH$3:$AK$18,
                    MATCH($C$9,Hulpsheets!$AG$3:$AG$18,0),
                    MATCH($C$6,Hulpsheets!$AH$3:$AK$3,0)
                ),
                ""
            )
        ),
        IF($L64="Niet-economische activiteit",
            100%,
            IF(Basisgegevens!$C$5="Ja",
                IFERROR(
                    INDEX(Hulpsheets!$AO$3:$AR$18,
                        MATCH($C$9,Hulpsheets!$AN$3:$AN$18,0),
                        MATCH($C$6,Hulpsheets!$AO$3:$AR$3,0)
                    ),
                    ""
                ),
                IFERROR(
                    INDEX(Hulpsheets!$AH$3:$AK$18,
                        MATCH($C$9,Hulpsheets!$AG$3:$AG$18,0),
                        MATCH($C$6,Hulpsheets!$AH$3:$AK$3,0)
                    ),
                    ""
                )
            )
        )
    )
)</f>
        <v/>
      </c>
      <c r="N64" s="397">
        <f t="shared" si="13"/>
        <v>0</v>
      </c>
      <c r="O64" s="77" t="str">
        <f t="shared" si="17"/>
        <v/>
      </c>
      <c r="P64" s="81" t="str">
        <f t="shared" si="18"/>
        <v/>
      </c>
      <c r="R64" s="404"/>
      <c r="S64" s="403" t="str">
        <f t="shared" si="19"/>
        <v/>
      </c>
      <c r="T64" s="130" t="str">
        <f t="shared" si="20"/>
        <v/>
      </c>
      <c r="U64" s="70"/>
      <c r="V64" s="404"/>
      <c r="W64" s="70"/>
      <c r="X64" s="404"/>
      <c r="Z64" s="407" t="str">
        <f t="shared" si="21"/>
        <v/>
      </c>
      <c r="AA64" s="130" t="str">
        <f t="shared" si="14"/>
        <v/>
      </c>
      <c r="AB64" s="407" t="str">
        <f t="shared" si="15"/>
        <v/>
      </c>
      <c r="AC64" s="130" t="str">
        <f t="shared" si="16"/>
        <v/>
      </c>
      <c r="AD64" s="461"/>
    </row>
    <row r="65" spans="1:30" ht="13.5" hidden="1" outlineLevel="1" thickBot="1" x14ac:dyDescent="0.25">
      <c r="A65" s="6"/>
      <c r="B65" s="500"/>
      <c r="C65" s="501"/>
      <c r="D65" s="501"/>
      <c r="E65" s="501"/>
      <c r="F65" s="501"/>
      <c r="G65" s="501"/>
      <c r="H65" s="501"/>
      <c r="I65" s="502"/>
      <c r="J65" s="139"/>
      <c r="K65" s="254"/>
      <c r="L65" s="429" t="s">
        <v>120</v>
      </c>
      <c r="M65" s="257" t="str">
        <f>IF(LEN($C$5)&lt;=1,
    "",
    IF(
        OR($C$5="Overige (zorg-)instellingen",$C$5="Onderneming"),
        IF(Basisgegevens!$C$5="Ja",
            IFERROR(
                INDEX(Hulpsheets!$AO$3:$AR$18,
                    MATCH($C$9,Hulpsheets!$AN$3:$AN$18,0),
                    MATCH($C$6,Hulpsheets!$AO$3:$AR$3,0)
                ),
                ""
            ),
            IFERROR(
                INDEX(Hulpsheets!$AH$3:$AK$18,
                    MATCH($C$9,Hulpsheets!$AG$3:$AG$18,0),
                    MATCH($C$6,Hulpsheets!$AH$3:$AK$3,0)
                ),
                ""
            )
        ),
        IF($L65="Niet-economische activiteit",
            100%,
            IF(Basisgegevens!$C$5="Ja",
                IFERROR(
                    INDEX(Hulpsheets!$AO$3:$AR$18,
                        MATCH($C$9,Hulpsheets!$AN$3:$AN$18,0),
                        MATCH($C$6,Hulpsheets!$AO$3:$AR$3,0)
                    ),
                    ""
                ),
                IFERROR(
                    INDEX(Hulpsheets!$AH$3:$AK$18,
                        MATCH($C$9,Hulpsheets!$AG$3:$AG$18,0),
                        MATCH($C$6,Hulpsheets!$AH$3:$AK$3,0)
                    ),
                    ""
                )
            )
        )
    )
)</f>
        <v/>
      </c>
      <c r="N65" s="397">
        <f t="shared" si="13"/>
        <v>0</v>
      </c>
      <c r="O65" s="77" t="str">
        <f t="shared" si="17"/>
        <v/>
      </c>
      <c r="P65" s="81" t="str">
        <f t="shared" si="18"/>
        <v/>
      </c>
      <c r="R65" s="404"/>
      <c r="S65" s="403" t="str">
        <f t="shared" si="19"/>
        <v/>
      </c>
      <c r="T65" s="130" t="str">
        <f t="shared" si="20"/>
        <v/>
      </c>
      <c r="U65" s="70"/>
      <c r="V65" s="404"/>
      <c r="W65" s="70"/>
      <c r="X65" s="404"/>
      <c r="Z65" s="407" t="str">
        <f t="shared" si="21"/>
        <v/>
      </c>
      <c r="AA65" s="130" t="str">
        <f t="shared" si="14"/>
        <v/>
      </c>
      <c r="AB65" s="407" t="str">
        <f t="shared" si="15"/>
        <v/>
      </c>
      <c r="AC65" s="130" t="str">
        <f t="shared" si="16"/>
        <v/>
      </c>
      <c r="AD65" s="461"/>
    </row>
    <row r="66" spans="1:30" ht="13.5" hidden="1" outlineLevel="1" thickBot="1" x14ac:dyDescent="0.25">
      <c r="A66" s="6"/>
      <c r="B66" s="500"/>
      <c r="C66" s="501"/>
      <c r="D66" s="501"/>
      <c r="E66" s="501"/>
      <c r="F66" s="501"/>
      <c r="G66" s="501"/>
      <c r="H66" s="501"/>
      <c r="I66" s="502"/>
      <c r="J66" s="139"/>
      <c r="K66" s="254"/>
      <c r="L66" s="429" t="s">
        <v>120</v>
      </c>
      <c r="M66" s="257" t="str">
        <f>IF(LEN($C$5)&lt;=1,
    "",
    IF(
        OR($C$5="Overige (zorg-)instellingen",$C$5="Onderneming"),
        IF(Basisgegevens!$C$5="Ja",
            IFERROR(
                INDEX(Hulpsheets!$AO$3:$AR$18,
                    MATCH($C$9,Hulpsheets!$AN$3:$AN$18,0),
                    MATCH($C$6,Hulpsheets!$AO$3:$AR$3,0)
                ),
                ""
            ),
            IFERROR(
                INDEX(Hulpsheets!$AH$3:$AK$18,
                    MATCH($C$9,Hulpsheets!$AG$3:$AG$18,0),
                    MATCH($C$6,Hulpsheets!$AH$3:$AK$3,0)
                ),
                ""
            )
        ),
        IF($L66="Niet-economische activiteit",
            100%,
            IF(Basisgegevens!$C$5="Ja",
                IFERROR(
                    INDEX(Hulpsheets!$AO$3:$AR$18,
                        MATCH($C$9,Hulpsheets!$AN$3:$AN$18,0),
                        MATCH($C$6,Hulpsheets!$AO$3:$AR$3,0)
                    ),
                    ""
                ),
                IFERROR(
                    INDEX(Hulpsheets!$AH$3:$AK$18,
                        MATCH($C$9,Hulpsheets!$AG$3:$AG$18,0),
                        MATCH($C$6,Hulpsheets!$AH$3:$AK$3,0)
                    ),
                    ""
                )
            )
        )
    )
)</f>
        <v/>
      </c>
      <c r="N66" s="397">
        <f t="shared" si="13"/>
        <v>0</v>
      </c>
      <c r="O66" s="77" t="str">
        <f t="shared" si="17"/>
        <v/>
      </c>
      <c r="P66" s="81" t="str">
        <f t="shared" si="18"/>
        <v/>
      </c>
      <c r="R66" s="404"/>
      <c r="S66" s="403" t="str">
        <f t="shared" si="19"/>
        <v/>
      </c>
      <c r="T66" s="130" t="str">
        <f t="shared" si="20"/>
        <v/>
      </c>
      <c r="U66" s="70"/>
      <c r="V66" s="404"/>
      <c r="W66" s="70"/>
      <c r="X66" s="404"/>
      <c r="Z66" s="407" t="str">
        <f t="shared" si="21"/>
        <v/>
      </c>
      <c r="AA66" s="130" t="str">
        <f t="shared" si="14"/>
        <v/>
      </c>
      <c r="AB66" s="407" t="str">
        <f t="shared" si="15"/>
        <v/>
      </c>
      <c r="AC66" s="130" t="str">
        <f t="shared" si="16"/>
        <v/>
      </c>
      <c r="AD66" s="461"/>
    </row>
    <row r="67" spans="1:30" ht="13.5" hidden="1" outlineLevel="1" thickBot="1" x14ac:dyDescent="0.25">
      <c r="A67" s="6"/>
      <c r="B67" s="518"/>
      <c r="C67" s="519"/>
      <c r="D67" s="519"/>
      <c r="E67" s="519"/>
      <c r="F67" s="519"/>
      <c r="G67" s="519"/>
      <c r="H67" s="519"/>
      <c r="I67" s="520"/>
      <c r="J67" s="140"/>
      <c r="K67" s="293"/>
      <c r="L67" s="428" t="s">
        <v>120</v>
      </c>
      <c r="M67" s="427" t="str">
        <f>IF(LEN($C$5)&lt;=1,
    "",
    IF(
        OR($C$5="Overige (zorg-)instellingen",$C$5="Onderneming"),
        IF(Basisgegevens!$C$5="Ja",
            IFERROR(
                INDEX(Hulpsheets!$AO$3:$AR$18,
                    MATCH($C$9,Hulpsheets!$AN$3:$AN$18,0),
                    MATCH($C$6,Hulpsheets!$AO$3:$AR$3,0)
                ),
                ""
            ),
            IFERROR(
                INDEX(Hulpsheets!$AH$3:$AK$18,
                    MATCH($C$9,Hulpsheets!$AG$3:$AG$18,0),
                    MATCH($C$6,Hulpsheets!$AH$3:$AK$3,0)
                ),
                ""
            )
        ),
        IF($L67="Niet-economische activiteit",
            100%,
            IF(Basisgegevens!$C$5="Ja",
                IFERROR(
                    INDEX(Hulpsheets!$AO$3:$AR$18,
                        MATCH($C$9,Hulpsheets!$AN$3:$AN$18,0),
                        MATCH($C$6,Hulpsheets!$AO$3:$AR$3,0)
                    ),
                    ""
                ),
                IFERROR(
                    INDEX(Hulpsheets!$AH$3:$AK$18,
                        MATCH($C$9,Hulpsheets!$AG$3:$AG$18,0),
                        MATCH($C$6,Hulpsheets!$AH$3:$AK$3,0)
                    ),
                    ""
                )
            )
        )
    )
)</f>
        <v/>
      </c>
      <c r="N67" s="397">
        <f t="shared" si="13"/>
        <v>0</v>
      </c>
      <c r="O67" s="87" t="str">
        <f t="shared" si="17"/>
        <v/>
      </c>
      <c r="P67" s="83" t="str">
        <f t="shared" si="18"/>
        <v/>
      </c>
      <c r="R67" s="405"/>
      <c r="S67" s="403" t="str">
        <f t="shared" si="19"/>
        <v/>
      </c>
      <c r="T67" s="365" t="str">
        <f t="shared" si="20"/>
        <v/>
      </c>
      <c r="U67" s="70"/>
      <c r="V67" s="411"/>
      <c r="W67" s="70"/>
      <c r="X67" s="411"/>
      <c r="Z67" s="407" t="str">
        <f>IFERROR($V67*(1-$M67),"")</f>
        <v/>
      </c>
      <c r="AA67" s="365" t="str">
        <f t="shared" si="14"/>
        <v/>
      </c>
      <c r="AB67" s="407" t="str">
        <f t="shared" si="15"/>
        <v/>
      </c>
      <c r="AC67" s="365" t="str">
        <f t="shared" si="16"/>
        <v/>
      </c>
      <c r="AD67" s="461"/>
    </row>
    <row r="68" spans="1:30" ht="13.5" collapsed="1" thickBot="1" x14ac:dyDescent="0.25">
      <c r="A68" s="5"/>
      <c r="B68" s="40"/>
      <c r="C68" s="40"/>
      <c r="D68" s="7"/>
      <c r="E68" s="6"/>
      <c r="F68" s="6"/>
      <c r="G68" s="6"/>
      <c r="H68" s="6"/>
      <c r="I68" s="9"/>
      <c r="J68" s="97"/>
      <c r="L68" s="418" t="s">
        <v>102</v>
      </c>
      <c r="M68" s="78"/>
      <c r="N68" s="101">
        <f>SUM(N43:N67)</f>
        <v>0</v>
      </c>
      <c r="O68" s="101">
        <f>SUM(O43:O67)</f>
        <v>0</v>
      </c>
      <c r="P68" s="101">
        <f>SUM(P43:P67)</f>
        <v>0</v>
      </c>
      <c r="R68" s="439">
        <f>SUM(R43:R67)</f>
        <v>0</v>
      </c>
      <c r="S68" s="102">
        <f>SUM(S43:S67)</f>
        <v>0</v>
      </c>
      <c r="T68" s="102">
        <f>SUM(T43:T67)</f>
        <v>0</v>
      </c>
      <c r="U68" s="100"/>
      <c r="V68" s="364">
        <f>SUM(V43:V67)</f>
        <v>0</v>
      </c>
      <c r="W68" s="70"/>
      <c r="X68" s="364">
        <f>SUM(X43:X67)</f>
        <v>0</v>
      </c>
      <c r="Z68" s="410">
        <f>SUM(Z43:Z67)</f>
        <v>0</v>
      </c>
      <c r="AA68" s="364">
        <f>SUM(AA43:AA67)</f>
        <v>0</v>
      </c>
      <c r="AB68" s="410">
        <f>SUM(AB43:AB67)</f>
        <v>0</v>
      </c>
      <c r="AC68" s="364">
        <f>SUM(AC43:AC67)</f>
        <v>0</v>
      </c>
      <c r="AD68" s="462"/>
    </row>
    <row r="69" spans="1:30" ht="13.5" thickBot="1" x14ac:dyDescent="0.25">
      <c r="B69" s="32"/>
      <c r="C69" s="32"/>
      <c r="D69" s="103"/>
      <c r="E69" s="104"/>
      <c r="F69" s="104"/>
      <c r="G69" s="105"/>
      <c r="H69" s="105"/>
      <c r="I69" s="29"/>
      <c r="J69" s="105"/>
      <c r="K69" s="105"/>
      <c r="L69" s="105"/>
      <c r="M69" s="259"/>
      <c r="N69" s="105"/>
      <c r="O69" s="105"/>
      <c r="P69" s="29"/>
      <c r="Q69" s="29"/>
      <c r="R69" s="29"/>
      <c r="S69" s="29"/>
      <c r="T69" s="29"/>
      <c r="U69" s="29"/>
      <c r="V69" s="29"/>
      <c r="W69" s="29"/>
      <c r="X69" s="29"/>
      <c r="Z69" s="29"/>
      <c r="AA69" s="29"/>
      <c r="AB69" s="29"/>
    </row>
    <row r="70" spans="1:30" ht="15.75" customHeight="1" thickBot="1" x14ac:dyDescent="0.25">
      <c r="B70" s="503" t="s">
        <v>108</v>
      </c>
      <c r="C70" s="503"/>
      <c r="D70" s="503"/>
      <c r="E70" s="503"/>
      <c r="F70" s="29"/>
      <c r="I70" s="29"/>
      <c r="P70" s="29"/>
      <c r="Q70" s="29"/>
      <c r="R70" s="406" t="s">
        <v>87</v>
      </c>
      <c r="S70" s="401"/>
      <c r="T70" s="402"/>
      <c r="U70" s="6"/>
      <c r="V70" s="498" t="s">
        <v>61</v>
      </c>
      <c r="W70" s="6"/>
      <c r="X70" s="498" t="s">
        <v>62</v>
      </c>
      <c r="Z70" s="401"/>
      <c r="AA70" s="402"/>
      <c r="AB70" s="401"/>
      <c r="AC70" s="402"/>
      <c r="AD70" s="460"/>
    </row>
    <row r="71" spans="1:30" ht="13.5" thickBot="1" x14ac:dyDescent="0.25">
      <c r="B71" s="106"/>
      <c r="C71" s="106"/>
      <c r="D71" s="107"/>
      <c r="E71" s="107"/>
      <c r="G71" s="107"/>
      <c r="H71" s="108"/>
      <c r="I71" s="95"/>
      <c r="J71" s="107"/>
      <c r="K71" s="107"/>
      <c r="L71" s="107"/>
      <c r="P71" s="29"/>
      <c r="Q71" s="29"/>
      <c r="R71" s="6"/>
      <c r="S71" s="6"/>
      <c r="T71" s="6"/>
      <c r="U71" s="6"/>
      <c r="V71" s="499"/>
      <c r="W71" s="415"/>
      <c r="X71" s="499"/>
      <c r="Z71" s="6"/>
      <c r="AA71" s="6"/>
      <c r="AB71" s="6"/>
      <c r="AC71" s="97"/>
      <c r="AD71" s="97"/>
    </row>
    <row r="72" spans="1:30" ht="21" customHeight="1" thickBot="1" x14ac:dyDescent="0.25">
      <c r="A72" s="120"/>
      <c r="B72" s="529" t="s">
        <v>109</v>
      </c>
      <c r="C72" s="530"/>
      <c r="D72" s="530"/>
      <c r="E72" s="530"/>
      <c r="F72" s="530"/>
      <c r="G72" s="530"/>
      <c r="H72" s="530"/>
      <c r="I72" s="531"/>
      <c r="J72" s="236" t="s">
        <v>110</v>
      </c>
      <c r="K72" s="236" t="s">
        <v>111</v>
      </c>
      <c r="L72" s="236" t="s">
        <v>235</v>
      </c>
      <c r="M72" s="143" t="s">
        <v>94</v>
      </c>
      <c r="N72" s="237" t="s">
        <v>66</v>
      </c>
      <c r="O72" s="237" t="s">
        <v>95</v>
      </c>
      <c r="P72" s="237" t="s">
        <v>96</v>
      </c>
      <c r="Q72" s="120"/>
      <c r="R72" s="239" t="s">
        <v>68</v>
      </c>
      <c r="S72" s="238" t="s">
        <v>97</v>
      </c>
      <c r="T72" s="238" t="s">
        <v>70</v>
      </c>
      <c r="U72" s="119"/>
      <c r="V72" s="239" t="s">
        <v>68</v>
      </c>
      <c r="W72" s="414"/>
      <c r="X72" s="239" t="s">
        <v>68</v>
      </c>
      <c r="Y72" s="120"/>
      <c r="Z72" s="238" t="s">
        <v>97</v>
      </c>
      <c r="AA72" s="238" t="s">
        <v>70</v>
      </c>
      <c r="AB72" s="238" t="s">
        <v>97</v>
      </c>
      <c r="AC72" s="238" t="s">
        <v>70</v>
      </c>
      <c r="AD72" s="118"/>
    </row>
    <row r="73" spans="1:30" x14ac:dyDescent="0.2">
      <c r="B73" s="516"/>
      <c r="C73" s="517"/>
      <c r="D73" s="517"/>
      <c r="E73" s="517"/>
      <c r="F73" s="517"/>
      <c r="G73" s="517"/>
      <c r="H73" s="517"/>
      <c r="I73" s="517"/>
      <c r="J73" s="71"/>
      <c r="K73" s="253"/>
      <c r="L73" s="429" t="s">
        <v>120</v>
      </c>
      <c r="M73" s="257" t="str">
        <f>IF(LEN($C$5)&lt;=1,
    "",
    IF(
        OR($C$5="Overige (zorg-)instellingen",$C$5="Onderneming"),
        IF(Basisgegevens!$C$5="Ja",
            IFERROR(
                INDEX(Hulpsheets!$AO$3:$AR$18,
                    MATCH($C$9,Hulpsheets!$AN$3:$AN$18,0),
                    MATCH($C$6,Hulpsheets!$AO$3:$AR$3,0)
                ),
                ""
            ),
            IFERROR(
                INDEX(Hulpsheets!$AH$3:$AK$18,
                    MATCH($C$9,Hulpsheets!$AG$3:$AG$18,0),
                    MATCH($C$6,Hulpsheets!$AH$3:$AK$3,0)
                ),
                ""
            )
        ),
        IF($L73="Niet-economische activiteit",
            100%,
            IF(Basisgegevens!$C$5="Ja",
                IFERROR(
                    INDEX(Hulpsheets!$AO$3:$AR$18,
                        MATCH($C$9,Hulpsheets!$AN$3:$AN$18,0),
                        MATCH($C$6,Hulpsheets!$AO$3:$AR$3,0)
                    ),
                    ""
                ),
                IFERROR(
                    INDEX(Hulpsheets!$AH$3:$AK$18,
                        MATCH($C$9,Hulpsheets!$AG$3:$AG$18,0),
                        MATCH($C$6,Hulpsheets!$AH$3:$AK$3,0)
                    ),
                    ""
                )
            )
        )
    )
)</f>
        <v/>
      </c>
      <c r="N73" s="397">
        <f t="shared" ref="N73:N97" si="22">IFERROR(J73*K73,"")</f>
        <v>0</v>
      </c>
      <c r="O73" s="82" t="str">
        <f t="shared" ref="O73:O97" si="23">IFERROR(N73*M73,"")</f>
        <v/>
      </c>
      <c r="P73" s="85" t="str">
        <f t="shared" ref="P73:P97" si="24">IFERROR(N73-O73,"")</f>
        <v/>
      </c>
      <c r="R73" s="404"/>
      <c r="S73" s="403" t="str">
        <f>IFERROR($R73*(1-$M73),"")</f>
        <v/>
      </c>
      <c r="T73" s="130" t="str">
        <f t="shared" ref="T73:T97" si="25">IFERROR(R73-S73,"")</f>
        <v/>
      </c>
      <c r="U73" s="80"/>
      <c r="V73" s="404"/>
      <c r="W73" s="70"/>
      <c r="X73" s="404"/>
      <c r="Z73" s="407" t="str">
        <f>IFERROR($V73*(1-$M73),"")</f>
        <v/>
      </c>
      <c r="AA73" s="130" t="str">
        <f t="shared" ref="AA73:AA97" si="26">IFERROR(V73-Z73,"")</f>
        <v/>
      </c>
      <c r="AB73" s="407" t="str">
        <f t="shared" ref="AB73:AB97" si="27">IFERROR($X73*(1-$M73),"")</f>
        <v/>
      </c>
      <c r="AC73" s="130" t="str">
        <f t="shared" ref="AC73:AC97" si="28">IFERROR(X73-AB73,"")</f>
        <v/>
      </c>
      <c r="AD73" s="461"/>
    </row>
    <row r="74" spans="1:30" x14ac:dyDescent="0.2">
      <c r="B74" s="514"/>
      <c r="C74" s="515"/>
      <c r="D74" s="515"/>
      <c r="E74" s="515"/>
      <c r="F74" s="515"/>
      <c r="G74" s="515"/>
      <c r="H74" s="515"/>
      <c r="I74" s="515"/>
      <c r="J74" s="48"/>
      <c r="K74" s="254"/>
      <c r="L74" s="429" t="s">
        <v>120</v>
      </c>
      <c r="M74" s="257" t="str">
        <f>IF(LEN($C$5)&lt;=1,
    "",
    IF(
        OR($C$5="Overige (zorg-)instellingen",$C$5="Onderneming"),
        IF(Basisgegevens!$C$5="Ja",
            IFERROR(
                INDEX(Hulpsheets!$AO$3:$AR$18,
                    MATCH($C$9,Hulpsheets!$AN$3:$AN$18,0),
                    MATCH($C$6,Hulpsheets!$AO$3:$AR$3,0)
                ),
                ""
            ),
            IFERROR(
                INDEX(Hulpsheets!$AH$3:$AK$18,
                    MATCH($C$9,Hulpsheets!$AG$3:$AG$18,0),
                    MATCH($C$6,Hulpsheets!$AH$3:$AK$3,0)
                ),
                ""
            )
        ),
        IF($L74="Niet-economische activiteit",
            100%,
            IF(Basisgegevens!$C$5="Ja",
                IFERROR(
                    INDEX(Hulpsheets!$AO$3:$AR$18,
                        MATCH($C$9,Hulpsheets!$AN$3:$AN$18,0),
                        MATCH($C$6,Hulpsheets!$AO$3:$AR$3,0)
                    ),
                    ""
                ),
                IFERROR(
                    INDEX(Hulpsheets!$AH$3:$AK$18,
                        MATCH($C$9,Hulpsheets!$AG$3:$AG$18,0),
                        MATCH($C$6,Hulpsheets!$AH$3:$AK$3,0)
                    ),
                    ""
                )
            )
        )
    )
)</f>
        <v/>
      </c>
      <c r="N74" s="397">
        <f t="shared" si="22"/>
        <v>0</v>
      </c>
      <c r="O74" s="77" t="str">
        <f t="shared" si="23"/>
        <v/>
      </c>
      <c r="P74" s="86" t="str">
        <f t="shared" si="24"/>
        <v/>
      </c>
      <c r="R74" s="404"/>
      <c r="S74" s="403" t="str">
        <f t="shared" ref="S74:S97" si="29">IFERROR($R74*(1-$M74),"")</f>
        <v/>
      </c>
      <c r="T74" s="130" t="str">
        <f t="shared" si="25"/>
        <v/>
      </c>
      <c r="U74" s="70"/>
      <c r="V74" s="404"/>
      <c r="W74" s="70"/>
      <c r="X74" s="404"/>
      <c r="Z74" s="407" t="str">
        <f t="shared" ref="Z74:Z97" si="30">IFERROR($V74*(1-$M74),"")</f>
        <v/>
      </c>
      <c r="AA74" s="130" t="str">
        <f t="shared" si="26"/>
        <v/>
      </c>
      <c r="AB74" s="407" t="str">
        <f t="shared" si="27"/>
        <v/>
      </c>
      <c r="AC74" s="130" t="str">
        <f t="shared" si="28"/>
        <v/>
      </c>
      <c r="AD74" s="461"/>
    </row>
    <row r="75" spans="1:30" x14ac:dyDescent="0.2">
      <c r="B75" s="514"/>
      <c r="C75" s="515"/>
      <c r="D75" s="515"/>
      <c r="E75" s="515"/>
      <c r="F75" s="515"/>
      <c r="G75" s="515"/>
      <c r="H75" s="515"/>
      <c r="I75" s="515"/>
      <c r="J75" s="48"/>
      <c r="K75" s="254"/>
      <c r="L75" s="429" t="s">
        <v>120</v>
      </c>
      <c r="M75" s="257" t="str">
        <f>IF(LEN($C$5)&lt;=1,
    "",
    IF(
        OR($C$5="Overige (zorg-)instellingen",$C$5="Onderneming"),
        IF(Basisgegevens!$C$5="Ja",
            IFERROR(
                INDEX(Hulpsheets!$AO$3:$AR$18,
                    MATCH($C$9,Hulpsheets!$AN$3:$AN$18,0),
                    MATCH($C$6,Hulpsheets!$AO$3:$AR$3,0)
                ),
                ""
            ),
            IFERROR(
                INDEX(Hulpsheets!$AH$3:$AK$18,
                    MATCH($C$9,Hulpsheets!$AG$3:$AG$18,0),
                    MATCH($C$6,Hulpsheets!$AH$3:$AK$3,0)
                ),
                ""
            )
        ),
        IF($L75="Niet-economische activiteit",
            100%,
            IF(Basisgegevens!$C$5="Ja",
                IFERROR(
                    INDEX(Hulpsheets!$AO$3:$AR$18,
                        MATCH($C$9,Hulpsheets!$AN$3:$AN$18,0),
                        MATCH($C$6,Hulpsheets!$AO$3:$AR$3,0)
                    ),
                    ""
                ),
                IFERROR(
                    INDEX(Hulpsheets!$AH$3:$AK$18,
                        MATCH($C$9,Hulpsheets!$AG$3:$AG$18,0),
                        MATCH($C$6,Hulpsheets!$AH$3:$AK$3,0)
                    ),
                    ""
                )
            )
        )
    )
)</f>
        <v/>
      </c>
      <c r="N75" s="397">
        <f t="shared" si="22"/>
        <v>0</v>
      </c>
      <c r="O75" s="77" t="str">
        <f t="shared" si="23"/>
        <v/>
      </c>
      <c r="P75" s="86" t="str">
        <f t="shared" si="24"/>
        <v/>
      </c>
      <c r="R75" s="404"/>
      <c r="S75" s="403" t="str">
        <f t="shared" si="29"/>
        <v/>
      </c>
      <c r="T75" s="130" t="str">
        <f t="shared" si="25"/>
        <v/>
      </c>
      <c r="U75" s="70"/>
      <c r="V75" s="404"/>
      <c r="W75" s="70"/>
      <c r="X75" s="404"/>
      <c r="Z75" s="407" t="str">
        <f t="shared" si="30"/>
        <v/>
      </c>
      <c r="AA75" s="130" t="str">
        <f t="shared" si="26"/>
        <v/>
      </c>
      <c r="AB75" s="407" t="str">
        <f t="shared" si="27"/>
        <v/>
      </c>
      <c r="AC75" s="130" t="str">
        <f t="shared" si="28"/>
        <v/>
      </c>
      <c r="AD75" s="461"/>
    </row>
    <row r="76" spans="1:30" x14ac:dyDescent="0.2">
      <c r="B76" s="514"/>
      <c r="C76" s="515"/>
      <c r="D76" s="515"/>
      <c r="E76" s="515"/>
      <c r="F76" s="515"/>
      <c r="G76" s="515"/>
      <c r="H76" s="515"/>
      <c r="I76" s="515"/>
      <c r="J76" s="48"/>
      <c r="K76" s="254"/>
      <c r="L76" s="429" t="s">
        <v>120</v>
      </c>
      <c r="M76" s="257" t="str">
        <f>IF(LEN($C$5)&lt;=1,
    "",
    IF(
        OR($C$5="Overige (zorg-)instellingen",$C$5="Onderneming"),
        IF(Basisgegevens!$C$5="Ja",
            IFERROR(
                INDEX(Hulpsheets!$AO$3:$AR$18,
                    MATCH($C$9,Hulpsheets!$AN$3:$AN$18,0),
                    MATCH($C$6,Hulpsheets!$AO$3:$AR$3,0)
                ),
                ""
            ),
            IFERROR(
                INDEX(Hulpsheets!$AH$3:$AK$18,
                    MATCH($C$9,Hulpsheets!$AG$3:$AG$18,0),
                    MATCH($C$6,Hulpsheets!$AH$3:$AK$3,0)
                ),
                ""
            )
        ),
        IF($L76="Niet-economische activiteit",
            100%,
            IF(Basisgegevens!$C$5="Ja",
                IFERROR(
                    INDEX(Hulpsheets!$AO$3:$AR$18,
                        MATCH($C$9,Hulpsheets!$AN$3:$AN$18,0),
                        MATCH($C$6,Hulpsheets!$AO$3:$AR$3,0)
                    ),
                    ""
                ),
                IFERROR(
                    INDEX(Hulpsheets!$AH$3:$AK$18,
                        MATCH($C$9,Hulpsheets!$AG$3:$AG$18,0),
                        MATCH($C$6,Hulpsheets!$AH$3:$AK$3,0)
                    ),
                    ""
                )
            )
        )
    )
)</f>
        <v/>
      </c>
      <c r="N76" s="397">
        <f t="shared" si="22"/>
        <v>0</v>
      </c>
      <c r="O76" s="77" t="str">
        <f t="shared" si="23"/>
        <v/>
      </c>
      <c r="P76" s="86" t="str">
        <f t="shared" si="24"/>
        <v/>
      </c>
      <c r="R76" s="404"/>
      <c r="S76" s="403" t="str">
        <f t="shared" si="29"/>
        <v/>
      </c>
      <c r="T76" s="130" t="str">
        <f t="shared" si="25"/>
        <v/>
      </c>
      <c r="U76" s="70"/>
      <c r="V76" s="404"/>
      <c r="W76" s="70"/>
      <c r="X76" s="404"/>
      <c r="Z76" s="407" t="str">
        <f t="shared" si="30"/>
        <v/>
      </c>
      <c r="AA76" s="130" t="str">
        <f t="shared" si="26"/>
        <v/>
      </c>
      <c r="AB76" s="407" t="str">
        <f t="shared" si="27"/>
        <v/>
      </c>
      <c r="AC76" s="130" t="str">
        <f t="shared" si="28"/>
        <v/>
      </c>
      <c r="AD76" s="461"/>
    </row>
    <row r="77" spans="1:30" x14ac:dyDescent="0.2">
      <c r="B77" s="500"/>
      <c r="C77" s="501"/>
      <c r="D77" s="501"/>
      <c r="E77" s="501"/>
      <c r="F77" s="501"/>
      <c r="G77" s="501"/>
      <c r="H77" s="501"/>
      <c r="I77" s="502"/>
      <c r="J77" s="48"/>
      <c r="K77" s="254"/>
      <c r="L77" s="429" t="s">
        <v>120</v>
      </c>
      <c r="M77" s="257" t="str">
        <f>IF(LEN($C$5)&lt;=1,
    "",
    IF(
        OR($C$5="Overige (zorg-)instellingen",$C$5="Onderneming"),
        IF(Basisgegevens!$C$5="Ja",
            IFERROR(
                INDEX(Hulpsheets!$AO$3:$AR$18,
                    MATCH($C$9,Hulpsheets!$AN$3:$AN$18,0),
                    MATCH($C$6,Hulpsheets!$AO$3:$AR$3,0)
                ),
                ""
            ),
            IFERROR(
                INDEX(Hulpsheets!$AH$3:$AK$18,
                    MATCH($C$9,Hulpsheets!$AG$3:$AG$18,0),
                    MATCH($C$6,Hulpsheets!$AH$3:$AK$3,0)
                ),
                ""
            )
        ),
        IF($L77="Niet-economische activiteit",
            100%,
            IF(Basisgegevens!$C$5="Ja",
                IFERROR(
                    INDEX(Hulpsheets!$AO$3:$AR$18,
                        MATCH($C$9,Hulpsheets!$AN$3:$AN$18,0),
                        MATCH($C$6,Hulpsheets!$AO$3:$AR$3,0)
                    ),
                    ""
                ),
                IFERROR(
                    INDEX(Hulpsheets!$AH$3:$AK$18,
                        MATCH($C$9,Hulpsheets!$AG$3:$AG$18,0),
                        MATCH($C$6,Hulpsheets!$AH$3:$AK$3,0)
                    ),
                    ""
                )
            )
        )
    )
)</f>
        <v/>
      </c>
      <c r="N77" s="397">
        <f t="shared" si="22"/>
        <v>0</v>
      </c>
      <c r="O77" s="77" t="str">
        <f t="shared" si="23"/>
        <v/>
      </c>
      <c r="P77" s="86" t="str">
        <f t="shared" si="24"/>
        <v/>
      </c>
      <c r="R77" s="404"/>
      <c r="S77" s="403" t="str">
        <f t="shared" si="29"/>
        <v/>
      </c>
      <c r="T77" s="130" t="str">
        <f t="shared" si="25"/>
        <v/>
      </c>
      <c r="U77" s="70"/>
      <c r="V77" s="404"/>
      <c r="W77" s="70"/>
      <c r="X77" s="404"/>
      <c r="Z77" s="407" t="str">
        <f t="shared" si="30"/>
        <v/>
      </c>
      <c r="AA77" s="130" t="str">
        <f t="shared" si="26"/>
        <v/>
      </c>
      <c r="AB77" s="407" t="str">
        <f t="shared" si="27"/>
        <v/>
      </c>
      <c r="AC77" s="130" t="str">
        <f t="shared" si="28"/>
        <v/>
      </c>
      <c r="AD77" s="461"/>
    </row>
    <row r="78" spans="1:30" x14ac:dyDescent="0.2">
      <c r="B78" s="514"/>
      <c r="C78" s="515"/>
      <c r="D78" s="515"/>
      <c r="E78" s="515"/>
      <c r="F78" s="515"/>
      <c r="G78" s="515"/>
      <c r="H78" s="515"/>
      <c r="I78" s="515"/>
      <c r="J78" s="48"/>
      <c r="K78" s="254"/>
      <c r="L78" s="429" t="s">
        <v>120</v>
      </c>
      <c r="M78" s="257" t="str">
        <f>IF(LEN($C$5)&lt;=1,
    "",
    IF(
        OR($C$5="Overige (zorg-)instellingen",$C$5="Onderneming"),
        IF(Basisgegevens!$C$5="Ja",
            IFERROR(
                INDEX(Hulpsheets!$AO$3:$AR$18,
                    MATCH($C$9,Hulpsheets!$AN$3:$AN$18,0),
                    MATCH($C$6,Hulpsheets!$AO$3:$AR$3,0)
                ),
                ""
            ),
            IFERROR(
                INDEX(Hulpsheets!$AH$3:$AK$18,
                    MATCH($C$9,Hulpsheets!$AG$3:$AG$18,0),
                    MATCH($C$6,Hulpsheets!$AH$3:$AK$3,0)
                ),
                ""
            )
        ),
        IF($L78="Niet-economische activiteit",
            100%,
            IF(Basisgegevens!$C$5="Ja",
                IFERROR(
                    INDEX(Hulpsheets!$AO$3:$AR$18,
                        MATCH($C$9,Hulpsheets!$AN$3:$AN$18,0),
                        MATCH($C$6,Hulpsheets!$AO$3:$AR$3,0)
                    ),
                    ""
                ),
                IFERROR(
                    INDEX(Hulpsheets!$AH$3:$AK$18,
                        MATCH($C$9,Hulpsheets!$AG$3:$AG$18,0),
                        MATCH($C$6,Hulpsheets!$AH$3:$AK$3,0)
                    ),
                    ""
                )
            )
        )
    )
)</f>
        <v/>
      </c>
      <c r="N78" s="397">
        <f t="shared" si="22"/>
        <v>0</v>
      </c>
      <c r="O78" s="77" t="str">
        <f t="shared" si="23"/>
        <v/>
      </c>
      <c r="P78" s="86" t="str">
        <f t="shared" si="24"/>
        <v/>
      </c>
      <c r="R78" s="404"/>
      <c r="S78" s="403" t="str">
        <f t="shared" si="29"/>
        <v/>
      </c>
      <c r="T78" s="377" t="str">
        <f t="shared" si="25"/>
        <v/>
      </c>
      <c r="U78" s="70"/>
      <c r="V78" s="404"/>
      <c r="W78" s="70"/>
      <c r="X78" s="404"/>
      <c r="Z78" s="407" t="str">
        <f t="shared" si="30"/>
        <v/>
      </c>
      <c r="AA78" s="130" t="str">
        <f t="shared" si="26"/>
        <v/>
      </c>
      <c r="AB78" s="407" t="str">
        <f t="shared" si="27"/>
        <v/>
      </c>
      <c r="AC78" s="130" t="str">
        <f t="shared" si="28"/>
        <v/>
      </c>
      <c r="AD78" s="461"/>
    </row>
    <row r="79" spans="1:30" x14ac:dyDescent="0.2">
      <c r="B79" s="514"/>
      <c r="C79" s="515"/>
      <c r="D79" s="515"/>
      <c r="E79" s="515"/>
      <c r="F79" s="515"/>
      <c r="G79" s="515"/>
      <c r="H79" s="515"/>
      <c r="I79" s="515"/>
      <c r="J79" s="48"/>
      <c r="K79" s="254"/>
      <c r="L79" s="429" t="s">
        <v>120</v>
      </c>
      <c r="M79" s="257" t="str">
        <f>IF(LEN($C$5)&lt;=1,
    "",
    IF(
        OR($C$5="Overige (zorg-)instellingen",$C$5="Onderneming"),
        IF(Basisgegevens!$C$5="Ja",
            IFERROR(
                INDEX(Hulpsheets!$AO$3:$AR$18,
                    MATCH($C$9,Hulpsheets!$AN$3:$AN$18,0),
                    MATCH($C$6,Hulpsheets!$AO$3:$AR$3,0)
                ),
                ""
            ),
            IFERROR(
                INDEX(Hulpsheets!$AH$3:$AK$18,
                    MATCH($C$9,Hulpsheets!$AG$3:$AG$18,0),
                    MATCH($C$6,Hulpsheets!$AH$3:$AK$3,0)
                ),
                ""
            )
        ),
        IF($L79="Niet-economische activiteit",
            100%,
            IF(Basisgegevens!$C$5="Ja",
                IFERROR(
                    INDEX(Hulpsheets!$AO$3:$AR$18,
                        MATCH($C$9,Hulpsheets!$AN$3:$AN$18,0),
                        MATCH($C$6,Hulpsheets!$AO$3:$AR$3,0)
                    ),
                    ""
                ),
                IFERROR(
                    INDEX(Hulpsheets!$AH$3:$AK$18,
                        MATCH($C$9,Hulpsheets!$AG$3:$AG$18,0),
                        MATCH($C$6,Hulpsheets!$AH$3:$AK$3,0)
                    ),
                    ""
                )
            )
        )
    )
)</f>
        <v/>
      </c>
      <c r="N79" s="397">
        <f t="shared" si="22"/>
        <v>0</v>
      </c>
      <c r="O79" s="77" t="str">
        <f t="shared" si="23"/>
        <v/>
      </c>
      <c r="P79" s="86" t="str">
        <f t="shared" si="24"/>
        <v/>
      </c>
      <c r="R79" s="404"/>
      <c r="S79" s="403" t="str">
        <f t="shared" si="29"/>
        <v/>
      </c>
      <c r="T79" s="377" t="str">
        <f t="shared" si="25"/>
        <v/>
      </c>
      <c r="U79" s="70"/>
      <c r="V79" s="404"/>
      <c r="W79" s="70"/>
      <c r="X79" s="404"/>
      <c r="Z79" s="407" t="str">
        <f t="shared" si="30"/>
        <v/>
      </c>
      <c r="AA79" s="130" t="str">
        <f t="shared" si="26"/>
        <v/>
      </c>
      <c r="AB79" s="407" t="str">
        <f t="shared" si="27"/>
        <v/>
      </c>
      <c r="AC79" s="130" t="str">
        <f t="shared" si="28"/>
        <v/>
      </c>
      <c r="AD79" s="461"/>
    </row>
    <row r="80" spans="1:30" x14ac:dyDescent="0.2">
      <c r="B80" s="500"/>
      <c r="C80" s="501"/>
      <c r="D80" s="501"/>
      <c r="E80" s="501"/>
      <c r="F80" s="501"/>
      <c r="G80" s="501"/>
      <c r="H80" s="501"/>
      <c r="I80" s="502"/>
      <c r="J80" s="48"/>
      <c r="K80" s="254"/>
      <c r="L80" s="429" t="s">
        <v>120</v>
      </c>
      <c r="M80" s="257" t="str">
        <f>IF(LEN($C$5)&lt;=1,
    "",
    IF(
        OR($C$5="Overige (zorg-)instellingen",$C$5="Onderneming"),
        IF(Basisgegevens!$C$5="Ja",
            IFERROR(
                INDEX(Hulpsheets!$AO$3:$AR$18,
                    MATCH($C$9,Hulpsheets!$AN$3:$AN$18,0),
                    MATCH($C$6,Hulpsheets!$AO$3:$AR$3,0)
                ),
                ""
            ),
            IFERROR(
                INDEX(Hulpsheets!$AH$3:$AK$18,
                    MATCH($C$9,Hulpsheets!$AG$3:$AG$18,0),
                    MATCH($C$6,Hulpsheets!$AH$3:$AK$3,0)
                ),
                ""
            )
        ),
        IF($L80="Niet-economische activiteit",
            100%,
            IF(Basisgegevens!$C$5="Ja",
                IFERROR(
                    INDEX(Hulpsheets!$AO$3:$AR$18,
                        MATCH($C$9,Hulpsheets!$AN$3:$AN$18,0),
                        MATCH($C$6,Hulpsheets!$AO$3:$AR$3,0)
                    ),
                    ""
                ),
                IFERROR(
                    INDEX(Hulpsheets!$AH$3:$AK$18,
                        MATCH($C$9,Hulpsheets!$AG$3:$AG$18,0),
                        MATCH($C$6,Hulpsheets!$AH$3:$AK$3,0)
                    ),
                    ""
                )
            )
        )
    )
)</f>
        <v/>
      </c>
      <c r="N80" s="397">
        <f t="shared" si="22"/>
        <v>0</v>
      </c>
      <c r="O80" s="77" t="str">
        <f t="shared" si="23"/>
        <v/>
      </c>
      <c r="P80" s="86" t="str">
        <f t="shared" si="24"/>
        <v/>
      </c>
      <c r="R80" s="404"/>
      <c r="S80" s="403" t="str">
        <f t="shared" si="29"/>
        <v/>
      </c>
      <c r="T80" s="130" t="str">
        <f t="shared" si="25"/>
        <v/>
      </c>
      <c r="U80" s="70"/>
      <c r="V80" s="404"/>
      <c r="W80" s="70"/>
      <c r="X80" s="404"/>
      <c r="Z80" s="407" t="str">
        <f t="shared" si="30"/>
        <v/>
      </c>
      <c r="AA80" s="130" t="str">
        <f t="shared" si="26"/>
        <v/>
      </c>
      <c r="AB80" s="407" t="str">
        <f t="shared" si="27"/>
        <v/>
      </c>
      <c r="AC80" s="130" t="str">
        <f t="shared" si="28"/>
        <v/>
      </c>
      <c r="AD80" s="461"/>
    </row>
    <row r="81" spans="2:30" x14ac:dyDescent="0.2">
      <c r="B81" s="500"/>
      <c r="C81" s="501"/>
      <c r="D81" s="501"/>
      <c r="E81" s="501"/>
      <c r="F81" s="501"/>
      <c r="G81" s="501"/>
      <c r="H81" s="501"/>
      <c r="I81" s="502"/>
      <c r="J81" s="48"/>
      <c r="K81" s="254"/>
      <c r="L81" s="429" t="s">
        <v>120</v>
      </c>
      <c r="M81" s="257" t="str">
        <f>IF(LEN($C$5)&lt;=1,
    "",
    IF(
        OR($C$5="Overige (zorg-)instellingen",$C$5="Onderneming"),
        IF(Basisgegevens!$C$5="Ja",
            IFERROR(
                INDEX(Hulpsheets!$AO$3:$AR$18,
                    MATCH($C$9,Hulpsheets!$AN$3:$AN$18,0),
                    MATCH($C$6,Hulpsheets!$AO$3:$AR$3,0)
                ),
                ""
            ),
            IFERROR(
                INDEX(Hulpsheets!$AH$3:$AK$18,
                    MATCH($C$9,Hulpsheets!$AG$3:$AG$18,0),
                    MATCH($C$6,Hulpsheets!$AH$3:$AK$3,0)
                ),
                ""
            )
        ),
        IF($L81="Niet-economische activiteit",
            100%,
            IF(Basisgegevens!$C$5="Ja",
                IFERROR(
                    INDEX(Hulpsheets!$AO$3:$AR$18,
                        MATCH($C$9,Hulpsheets!$AN$3:$AN$18,0),
                        MATCH($C$6,Hulpsheets!$AO$3:$AR$3,0)
                    ),
                    ""
                ),
                IFERROR(
                    INDEX(Hulpsheets!$AH$3:$AK$18,
                        MATCH($C$9,Hulpsheets!$AG$3:$AG$18,0),
                        MATCH($C$6,Hulpsheets!$AH$3:$AK$3,0)
                    ),
                    ""
                )
            )
        )
    )
)</f>
        <v/>
      </c>
      <c r="N81" s="397">
        <f t="shared" si="22"/>
        <v>0</v>
      </c>
      <c r="O81" s="77" t="str">
        <f t="shared" si="23"/>
        <v/>
      </c>
      <c r="P81" s="86" t="str">
        <f t="shared" si="24"/>
        <v/>
      </c>
      <c r="R81" s="404"/>
      <c r="S81" s="403" t="str">
        <f t="shared" si="29"/>
        <v/>
      </c>
      <c r="T81" s="130" t="str">
        <f t="shared" si="25"/>
        <v/>
      </c>
      <c r="U81" s="70"/>
      <c r="V81" s="404"/>
      <c r="W81" s="70"/>
      <c r="X81" s="404"/>
      <c r="Z81" s="407" t="str">
        <f t="shared" si="30"/>
        <v/>
      </c>
      <c r="AA81" s="130" t="str">
        <f t="shared" si="26"/>
        <v/>
      </c>
      <c r="AB81" s="407" t="str">
        <f t="shared" si="27"/>
        <v/>
      </c>
      <c r="AC81" s="130" t="str">
        <f t="shared" si="28"/>
        <v/>
      </c>
      <c r="AD81" s="461"/>
    </row>
    <row r="82" spans="2:30" x14ac:dyDescent="0.2">
      <c r="B82" s="500"/>
      <c r="C82" s="501"/>
      <c r="D82" s="501"/>
      <c r="E82" s="501"/>
      <c r="F82" s="501"/>
      <c r="G82" s="501"/>
      <c r="H82" s="501"/>
      <c r="I82" s="502"/>
      <c r="J82" s="48"/>
      <c r="K82" s="254"/>
      <c r="L82" s="429" t="s">
        <v>120</v>
      </c>
      <c r="M82" s="257" t="str">
        <f>IF(LEN($C$5)&lt;=1,
    "",
    IF(
        OR($C$5="Overige (zorg-)instellingen",$C$5="Onderneming"),
        IF(Basisgegevens!$C$5="Ja",
            IFERROR(
                INDEX(Hulpsheets!$AO$3:$AR$18,
                    MATCH($C$9,Hulpsheets!$AN$3:$AN$18,0),
                    MATCH($C$6,Hulpsheets!$AO$3:$AR$3,0)
                ),
                ""
            ),
            IFERROR(
                INDEX(Hulpsheets!$AH$3:$AK$18,
                    MATCH($C$9,Hulpsheets!$AG$3:$AG$18,0),
                    MATCH($C$6,Hulpsheets!$AH$3:$AK$3,0)
                ),
                ""
            )
        ),
        IF($L82="Niet-economische activiteit",
            100%,
            IF(Basisgegevens!$C$5="Ja",
                IFERROR(
                    INDEX(Hulpsheets!$AO$3:$AR$18,
                        MATCH($C$9,Hulpsheets!$AN$3:$AN$18,0),
                        MATCH($C$6,Hulpsheets!$AO$3:$AR$3,0)
                    ),
                    ""
                ),
                IFERROR(
                    INDEX(Hulpsheets!$AH$3:$AK$18,
                        MATCH($C$9,Hulpsheets!$AG$3:$AG$18,0),
                        MATCH($C$6,Hulpsheets!$AH$3:$AK$3,0)
                    ),
                    ""
                )
            )
        )
    )
)</f>
        <v/>
      </c>
      <c r="N82" s="397">
        <f t="shared" si="22"/>
        <v>0</v>
      </c>
      <c r="O82" s="77" t="str">
        <f t="shared" si="23"/>
        <v/>
      </c>
      <c r="P82" s="86" t="str">
        <f t="shared" si="24"/>
        <v/>
      </c>
      <c r="R82" s="404"/>
      <c r="S82" s="403" t="str">
        <f t="shared" si="29"/>
        <v/>
      </c>
      <c r="T82" s="130" t="str">
        <f t="shared" si="25"/>
        <v/>
      </c>
      <c r="U82" s="70"/>
      <c r="V82" s="404"/>
      <c r="W82" s="70"/>
      <c r="X82" s="404"/>
      <c r="Z82" s="407" t="str">
        <f t="shared" si="30"/>
        <v/>
      </c>
      <c r="AA82" s="130" t="str">
        <f t="shared" si="26"/>
        <v/>
      </c>
      <c r="AB82" s="407" t="str">
        <f t="shared" si="27"/>
        <v/>
      </c>
      <c r="AC82" s="130" t="str">
        <f t="shared" si="28"/>
        <v/>
      </c>
      <c r="AD82" s="461"/>
    </row>
    <row r="83" spans="2:30" x14ac:dyDescent="0.2">
      <c r="B83" s="500"/>
      <c r="C83" s="501"/>
      <c r="D83" s="501"/>
      <c r="E83" s="501"/>
      <c r="F83" s="501"/>
      <c r="G83" s="501"/>
      <c r="H83" s="501"/>
      <c r="I83" s="502"/>
      <c r="J83" s="48"/>
      <c r="K83" s="254"/>
      <c r="L83" s="429" t="s">
        <v>120</v>
      </c>
      <c r="M83" s="257" t="str">
        <f>IF(LEN($C$5)&lt;=1,
    "",
    IF(
        OR($C$5="Overige (zorg-)instellingen",$C$5="Onderneming"),
        IF(Basisgegevens!$C$5="Ja",
            IFERROR(
                INDEX(Hulpsheets!$AO$3:$AR$18,
                    MATCH($C$9,Hulpsheets!$AN$3:$AN$18,0),
                    MATCH($C$6,Hulpsheets!$AO$3:$AR$3,0)
                ),
                ""
            ),
            IFERROR(
                INDEX(Hulpsheets!$AH$3:$AK$18,
                    MATCH($C$9,Hulpsheets!$AG$3:$AG$18,0),
                    MATCH($C$6,Hulpsheets!$AH$3:$AK$3,0)
                ),
                ""
            )
        ),
        IF($L83="Niet-economische activiteit",
            100%,
            IF(Basisgegevens!$C$5="Ja",
                IFERROR(
                    INDEX(Hulpsheets!$AO$3:$AR$18,
                        MATCH($C$9,Hulpsheets!$AN$3:$AN$18,0),
                        MATCH($C$6,Hulpsheets!$AO$3:$AR$3,0)
                    ),
                    ""
                ),
                IFERROR(
                    INDEX(Hulpsheets!$AH$3:$AK$18,
                        MATCH($C$9,Hulpsheets!$AG$3:$AG$18,0),
                        MATCH($C$6,Hulpsheets!$AH$3:$AK$3,0)
                    ),
                    ""
                )
            )
        )
    )
)</f>
        <v/>
      </c>
      <c r="N83" s="397">
        <f t="shared" si="22"/>
        <v>0</v>
      </c>
      <c r="O83" s="77" t="str">
        <f t="shared" si="23"/>
        <v/>
      </c>
      <c r="P83" s="86" t="str">
        <f t="shared" si="24"/>
        <v/>
      </c>
      <c r="R83" s="404"/>
      <c r="S83" s="403" t="str">
        <f t="shared" si="29"/>
        <v/>
      </c>
      <c r="T83" s="130" t="str">
        <f t="shared" si="25"/>
        <v/>
      </c>
      <c r="U83" s="70"/>
      <c r="V83" s="404"/>
      <c r="W83" s="70"/>
      <c r="X83" s="404"/>
      <c r="Z83" s="407" t="str">
        <f t="shared" si="30"/>
        <v/>
      </c>
      <c r="AA83" s="130" t="str">
        <f t="shared" si="26"/>
        <v/>
      </c>
      <c r="AB83" s="407" t="str">
        <f t="shared" si="27"/>
        <v/>
      </c>
      <c r="AC83" s="130" t="str">
        <f t="shared" si="28"/>
        <v/>
      </c>
      <c r="AD83" s="461"/>
    </row>
    <row r="84" spans="2:30" x14ac:dyDescent="0.2">
      <c r="B84" s="500"/>
      <c r="C84" s="501"/>
      <c r="D84" s="501"/>
      <c r="E84" s="501"/>
      <c r="F84" s="501"/>
      <c r="G84" s="501"/>
      <c r="H84" s="501"/>
      <c r="I84" s="502"/>
      <c r="J84" s="48"/>
      <c r="K84" s="254"/>
      <c r="L84" s="429" t="s">
        <v>120</v>
      </c>
      <c r="M84" s="257" t="str">
        <f>IF(LEN($C$5)&lt;=1,
    "",
    IF(
        OR($C$5="Overige (zorg-)instellingen",$C$5="Onderneming"),
        IF(Basisgegevens!$C$5="Ja",
            IFERROR(
                INDEX(Hulpsheets!$AO$3:$AR$18,
                    MATCH($C$9,Hulpsheets!$AN$3:$AN$18,0),
                    MATCH($C$6,Hulpsheets!$AO$3:$AR$3,0)
                ),
                ""
            ),
            IFERROR(
                INDEX(Hulpsheets!$AH$3:$AK$18,
                    MATCH($C$9,Hulpsheets!$AG$3:$AG$18,0),
                    MATCH($C$6,Hulpsheets!$AH$3:$AK$3,0)
                ),
                ""
            )
        ),
        IF($L84="Niet-economische activiteit",
            100%,
            IF(Basisgegevens!$C$5="Ja",
                IFERROR(
                    INDEX(Hulpsheets!$AO$3:$AR$18,
                        MATCH($C$9,Hulpsheets!$AN$3:$AN$18,0),
                        MATCH($C$6,Hulpsheets!$AO$3:$AR$3,0)
                    ),
                    ""
                ),
                IFERROR(
                    INDEX(Hulpsheets!$AH$3:$AK$18,
                        MATCH($C$9,Hulpsheets!$AG$3:$AG$18,0),
                        MATCH($C$6,Hulpsheets!$AH$3:$AK$3,0)
                    ),
                    ""
                )
            )
        )
    )
)</f>
        <v/>
      </c>
      <c r="N84" s="397">
        <f t="shared" si="22"/>
        <v>0</v>
      </c>
      <c r="O84" s="77" t="str">
        <f t="shared" si="23"/>
        <v/>
      </c>
      <c r="P84" s="86" t="str">
        <f t="shared" si="24"/>
        <v/>
      </c>
      <c r="R84" s="404"/>
      <c r="S84" s="403" t="str">
        <f t="shared" si="29"/>
        <v/>
      </c>
      <c r="T84" s="130" t="str">
        <f t="shared" si="25"/>
        <v/>
      </c>
      <c r="U84" s="70"/>
      <c r="V84" s="404"/>
      <c r="W84" s="70"/>
      <c r="X84" s="404"/>
      <c r="Z84" s="407" t="str">
        <f t="shared" si="30"/>
        <v/>
      </c>
      <c r="AA84" s="130" t="str">
        <f t="shared" si="26"/>
        <v/>
      </c>
      <c r="AB84" s="407" t="str">
        <f t="shared" si="27"/>
        <v/>
      </c>
      <c r="AC84" s="130" t="str">
        <f t="shared" si="28"/>
        <v/>
      </c>
      <c r="AD84" s="461"/>
    </row>
    <row r="85" spans="2:30" x14ac:dyDescent="0.2">
      <c r="B85" s="500"/>
      <c r="C85" s="501"/>
      <c r="D85" s="501"/>
      <c r="E85" s="501"/>
      <c r="F85" s="501"/>
      <c r="G85" s="501"/>
      <c r="H85" s="501"/>
      <c r="I85" s="502"/>
      <c r="J85" s="48"/>
      <c r="K85" s="254"/>
      <c r="L85" s="429" t="s">
        <v>120</v>
      </c>
      <c r="M85" s="257" t="str">
        <f>IF(LEN($C$5)&lt;=1,
    "",
    IF(
        OR($C$5="Overige (zorg-)instellingen",$C$5="Onderneming"),
        IF(Basisgegevens!$C$5="Ja",
            IFERROR(
                INDEX(Hulpsheets!$AO$3:$AR$18,
                    MATCH($C$9,Hulpsheets!$AN$3:$AN$18,0),
                    MATCH($C$6,Hulpsheets!$AO$3:$AR$3,0)
                ),
                ""
            ),
            IFERROR(
                INDEX(Hulpsheets!$AH$3:$AK$18,
                    MATCH($C$9,Hulpsheets!$AG$3:$AG$18,0),
                    MATCH($C$6,Hulpsheets!$AH$3:$AK$3,0)
                ),
                ""
            )
        ),
        IF($L85="Niet-economische activiteit",
            100%,
            IF(Basisgegevens!$C$5="Ja",
                IFERROR(
                    INDEX(Hulpsheets!$AO$3:$AR$18,
                        MATCH($C$9,Hulpsheets!$AN$3:$AN$18,0),
                        MATCH($C$6,Hulpsheets!$AO$3:$AR$3,0)
                    ),
                    ""
                ),
                IFERROR(
                    INDEX(Hulpsheets!$AH$3:$AK$18,
                        MATCH($C$9,Hulpsheets!$AG$3:$AG$18,0),
                        MATCH($C$6,Hulpsheets!$AH$3:$AK$3,0)
                    ),
                    ""
                )
            )
        )
    )
)</f>
        <v/>
      </c>
      <c r="N85" s="397">
        <f t="shared" si="22"/>
        <v>0</v>
      </c>
      <c r="O85" s="77" t="str">
        <f t="shared" si="23"/>
        <v/>
      </c>
      <c r="P85" s="86" t="str">
        <f t="shared" si="24"/>
        <v/>
      </c>
      <c r="R85" s="404"/>
      <c r="S85" s="403" t="str">
        <f t="shared" si="29"/>
        <v/>
      </c>
      <c r="T85" s="130" t="str">
        <f t="shared" si="25"/>
        <v/>
      </c>
      <c r="U85" s="70"/>
      <c r="V85" s="404"/>
      <c r="W85" s="70"/>
      <c r="X85" s="404"/>
      <c r="Z85" s="407" t="str">
        <f t="shared" si="30"/>
        <v/>
      </c>
      <c r="AA85" s="130" t="str">
        <f t="shared" si="26"/>
        <v/>
      </c>
      <c r="AB85" s="407" t="str">
        <f t="shared" si="27"/>
        <v/>
      </c>
      <c r="AC85" s="130" t="str">
        <f t="shared" si="28"/>
        <v/>
      </c>
      <c r="AD85" s="461"/>
    </row>
    <row r="86" spans="2:30" x14ac:dyDescent="0.2">
      <c r="B86" s="500"/>
      <c r="C86" s="501"/>
      <c r="D86" s="501"/>
      <c r="E86" s="501"/>
      <c r="F86" s="501"/>
      <c r="G86" s="501"/>
      <c r="H86" s="501"/>
      <c r="I86" s="502"/>
      <c r="J86" s="48"/>
      <c r="K86" s="254"/>
      <c r="L86" s="429" t="s">
        <v>120</v>
      </c>
      <c r="M86" s="257" t="str">
        <f>IF(LEN($C$5)&lt;=1,
    "",
    IF(
        OR($C$5="Overige (zorg-)instellingen",$C$5="Onderneming"),
        IF(Basisgegevens!$C$5="Ja",
            IFERROR(
                INDEX(Hulpsheets!$AO$3:$AR$18,
                    MATCH($C$9,Hulpsheets!$AN$3:$AN$18,0),
                    MATCH($C$6,Hulpsheets!$AO$3:$AR$3,0)
                ),
                ""
            ),
            IFERROR(
                INDEX(Hulpsheets!$AH$3:$AK$18,
                    MATCH($C$9,Hulpsheets!$AG$3:$AG$18,0),
                    MATCH($C$6,Hulpsheets!$AH$3:$AK$3,0)
                ),
                ""
            )
        ),
        IF($L86="Niet-economische activiteit",
            100%,
            IF(Basisgegevens!$C$5="Ja",
                IFERROR(
                    INDEX(Hulpsheets!$AO$3:$AR$18,
                        MATCH($C$9,Hulpsheets!$AN$3:$AN$18,0),
                        MATCH($C$6,Hulpsheets!$AO$3:$AR$3,0)
                    ),
                    ""
                ),
                IFERROR(
                    INDEX(Hulpsheets!$AH$3:$AK$18,
                        MATCH($C$9,Hulpsheets!$AG$3:$AG$18,0),
                        MATCH($C$6,Hulpsheets!$AH$3:$AK$3,0)
                    ),
                    ""
                )
            )
        )
    )
)</f>
        <v/>
      </c>
      <c r="N86" s="397">
        <f t="shared" si="22"/>
        <v>0</v>
      </c>
      <c r="O86" s="77" t="str">
        <f t="shared" si="23"/>
        <v/>
      </c>
      <c r="P86" s="86" t="str">
        <f t="shared" si="24"/>
        <v/>
      </c>
      <c r="R86" s="404"/>
      <c r="S86" s="403" t="str">
        <f t="shared" si="29"/>
        <v/>
      </c>
      <c r="T86" s="130" t="str">
        <f t="shared" si="25"/>
        <v/>
      </c>
      <c r="U86" s="70"/>
      <c r="V86" s="404"/>
      <c r="W86" s="70"/>
      <c r="X86" s="404"/>
      <c r="Z86" s="407" t="str">
        <f t="shared" si="30"/>
        <v/>
      </c>
      <c r="AA86" s="130" t="str">
        <f t="shared" si="26"/>
        <v/>
      </c>
      <c r="AB86" s="407" t="str">
        <f t="shared" si="27"/>
        <v/>
      </c>
      <c r="AC86" s="130" t="str">
        <f t="shared" si="28"/>
        <v/>
      </c>
      <c r="AD86" s="461"/>
    </row>
    <row r="87" spans="2:30" ht="13.5" thickBot="1" x14ac:dyDescent="0.25">
      <c r="B87" s="500"/>
      <c r="C87" s="501"/>
      <c r="D87" s="501"/>
      <c r="E87" s="501"/>
      <c r="F87" s="501"/>
      <c r="G87" s="501"/>
      <c r="H87" s="501"/>
      <c r="I87" s="502"/>
      <c r="J87" s="48"/>
      <c r="K87" s="254"/>
      <c r="L87" s="429" t="s">
        <v>120</v>
      </c>
      <c r="M87" s="257" t="str">
        <f>IF(LEN($C$5)&lt;=1,
    "",
    IF(
        OR($C$5="Overige (zorg-)instellingen",$C$5="Onderneming"),
        IF(Basisgegevens!$C$5="Ja",
            IFERROR(
                INDEX(Hulpsheets!$AO$3:$AR$18,
                    MATCH($C$9,Hulpsheets!$AN$3:$AN$18,0),
                    MATCH($C$6,Hulpsheets!$AO$3:$AR$3,0)
                ),
                ""
            ),
            IFERROR(
                INDEX(Hulpsheets!$AH$3:$AK$18,
                    MATCH($C$9,Hulpsheets!$AG$3:$AG$18,0),
                    MATCH($C$6,Hulpsheets!$AH$3:$AK$3,0)
                ),
                ""
            )
        ),
        IF($L87="Niet-economische activiteit",
            100%,
            IF(Basisgegevens!$C$5="Ja",
                IFERROR(
                    INDEX(Hulpsheets!$AO$3:$AR$18,
                        MATCH($C$9,Hulpsheets!$AN$3:$AN$18,0),
                        MATCH($C$6,Hulpsheets!$AO$3:$AR$3,0)
                    ),
                    ""
                ),
                IFERROR(
                    INDEX(Hulpsheets!$AH$3:$AK$18,
                        MATCH($C$9,Hulpsheets!$AG$3:$AG$18,0),
                        MATCH($C$6,Hulpsheets!$AH$3:$AK$3,0)
                    ),
                    ""
                )
            )
        )
    )
)</f>
        <v/>
      </c>
      <c r="N87" s="397">
        <f t="shared" si="22"/>
        <v>0</v>
      </c>
      <c r="O87" s="77" t="str">
        <f t="shared" si="23"/>
        <v/>
      </c>
      <c r="P87" s="86" t="str">
        <f t="shared" si="24"/>
        <v/>
      </c>
      <c r="R87" s="404"/>
      <c r="S87" s="403" t="str">
        <f t="shared" si="29"/>
        <v/>
      </c>
      <c r="T87" s="130" t="str">
        <f t="shared" si="25"/>
        <v/>
      </c>
      <c r="U87" s="70"/>
      <c r="V87" s="404"/>
      <c r="W87" s="70"/>
      <c r="X87" s="404"/>
      <c r="Z87" s="407" t="str">
        <f t="shared" si="30"/>
        <v/>
      </c>
      <c r="AA87" s="130" t="str">
        <f t="shared" si="26"/>
        <v/>
      </c>
      <c r="AB87" s="407" t="str">
        <f t="shared" si="27"/>
        <v/>
      </c>
      <c r="AC87" s="130" t="str">
        <f t="shared" si="28"/>
        <v/>
      </c>
      <c r="AD87" s="461"/>
    </row>
    <row r="88" spans="2:30" ht="13.5" hidden="1" outlineLevel="1" thickBot="1" x14ac:dyDescent="0.25">
      <c r="B88" s="514"/>
      <c r="C88" s="515"/>
      <c r="D88" s="515"/>
      <c r="E88" s="515"/>
      <c r="F88" s="515"/>
      <c r="G88" s="515"/>
      <c r="H88" s="515"/>
      <c r="I88" s="515"/>
      <c r="J88" s="48"/>
      <c r="K88" s="254"/>
      <c r="L88" s="429" t="s">
        <v>120</v>
      </c>
      <c r="M88" s="257" t="str">
        <f>IF(LEN($C$5)&lt;=1,
    "",
    IF(
        OR($C$5="Overige (zorg-)instellingen",$C$5="Onderneming"),
        IF(Basisgegevens!$C$5="Ja",
            IFERROR(
                INDEX(Hulpsheets!$AO$3:$AR$18,
                    MATCH($C$9,Hulpsheets!$AN$3:$AN$18,0),
                    MATCH($C$6,Hulpsheets!$AO$3:$AR$3,0)
                ),
                ""
            ),
            IFERROR(
                INDEX(Hulpsheets!$AH$3:$AK$18,
                    MATCH($C$9,Hulpsheets!$AG$3:$AG$18,0),
                    MATCH($C$6,Hulpsheets!$AH$3:$AK$3,0)
                ),
                ""
            )
        ),
        IF($L88="Niet-economische activiteit",
            100%,
            IF(Basisgegevens!$C$5="Ja",
                IFERROR(
                    INDEX(Hulpsheets!$AO$3:$AR$18,
                        MATCH($C$9,Hulpsheets!$AN$3:$AN$18,0),
                        MATCH($C$6,Hulpsheets!$AO$3:$AR$3,0)
                    ),
                    ""
                ),
                IFERROR(
                    INDEX(Hulpsheets!$AH$3:$AK$18,
                        MATCH($C$9,Hulpsheets!$AG$3:$AG$18,0),
                        MATCH($C$6,Hulpsheets!$AH$3:$AK$3,0)
                    ),
                    ""
                )
            )
        )
    )
)</f>
        <v/>
      </c>
      <c r="N88" s="397">
        <f t="shared" si="22"/>
        <v>0</v>
      </c>
      <c r="O88" s="77" t="str">
        <f t="shared" si="23"/>
        <v/>
      </c>
      <c r="P88" s="86" t="str">
        <f t="shared" si="24"/>
        <v/>
      </c>
      <c r="R88" s="404"/>
      <c r="S88" s="403" t="str">
        <f t="shared" si="29"/>
        <v/>
      </c>
      <c r="T88" s="130" t="str">
        <f t="shared" si="25"/>
        <v/>
      </c>
      <c r="U88" s="70"/>
      <c r="V88" s="404"/>
      <c r="W88" s="70"/>
      <c r="X88" s="404"/>
      <c r="Z88" s="407" t="str">
        <f t="shared" si="30"/>
        <v/>
      </c>
      <c r="AA88" s="130" t="str">
        <f t="shared" si="26"/>
        <v/>
      </c>
      <c r="AB88" s="407" t="str">
        <f t="shared" si="27"/>
        <v/>
      </c>
      <c r="AC88" s="130" t="str">
        <f t="shared" si="28"/>
        <v/>
      </c>
      <c r="AD88" s="461"/>
    </row>
    <row r="89" spans="2:30" ht="13.5" hidden="1" outlineLevel="1" thickBot="1" x14ac:dyDescent="0.25">
      <c r="B89" s="514"/>
      <c r="C89" s="515"/>
      <c r="D89" s="515"/>
      <c r="E89" s="515"/>
      <c r="F89" s="515"/>
      <c r="G89" s="515"/>
      <c r="H89" s="515"/>
      <c r="I89" s="515"/>
      <c r="J89" s="48"/>
      <c r="K89" s="254"/>
      <c r="L89" s="429" t="s">
        <v>120</v>
      </c>
      <c r="M89" s="257" t="str">
        <f>IF(LEN($C$5)&lt;=1,
    "",
    IF(
        OR($C$5="Overige (zorg-)instellingen",$C$5="Onderneming"),
        IF(Basisgegevens!$C$5="Ja",
            IFERROR(
                INDEX(Hulpsheets!$AO$3:$AR$18,
                    MATCH($C$9,Hulpsheets!$AN$3:$AN$18,0),
                    MATCH($C$6,Hulpsheets!$AO$3:$AR$3,0)
                ),
                ""
            ),
            IFERROR(
                INDEX(Hulpsheets!$AH$3:$AK$18,
                    MATCH($C$9,Hulpsheets!$AG$3:$AG$18,0),
                    MATCH($C$6,Hulpsheets!$AH$3:$AK$3,0)
                ),
                ""
            )
        ),
        IF($L89="Niet-economische activiteit",
            100%,
            IF(Basisgegevens!$C$5="Ja",
                IFERROR(
                    INDEX(Hulpsheets!$AO$3:$AR$18,
                        MATCH($C$9,Hulpsheets!$AN$3:$AN$18,0),
                        MATCH($C$6,Hulpsheets!$AO$3:$AR$3,0)
                    ),
                    ""
                ),
                IFERROR(
                    INDEX(Hulpsheets!$AH$3:$AK$18,
                        MATCH($C$9,Hulpsheets!$AG$3:$AG$18,0),
                        MATCH($C$6,Hulpsheets!$AH$3:$AK$3,0)
                    ),
                    ""
                )
            )
        )
    )
)</f>
        <v/>
      </c>
      <c r="N89" s="397">
        <f t="shared" si="22"/>
        <v>0</v>
      </c>
      <c r="O89" s="77" t="str">
        <f t="shared" si="23"/>
        <v/>
      </c>
      <c r="P89" s="86" t="str">
        <f t="shared" si="24"/>
        <v/>
      </c>
      <c r="R89" s="404"/>
      <c r="S89" s="403" t="str">
        <f t="shared" si="29"/>
        <v/>
      </c>
      <c r="T89" s="130" t="str">
        <f t="shared" si="25"/>
        <v/>
      </c>
      <c r="U89" s="70"/>
      <c r="V89" s="404"/>
      <c r="W89" s="70"/>
      <c r="X89" s="404"/>
      <c r="Z89" s="407" t="str">
        <f t="shared" si="30"/>
        <v/>
      </c>
      <c r="AA89" s="130" t="str">
        <f t="shared" si="26"/>
        <v/>
      </c>
      <c r="AB89" s="407" t="str">
        <f t="shared" si="27"/>
        <v/>
      </c>
      <c r="AC89" s="130" t="str">
        <f t="shared" si="28"/>
        <v/>
      </c>
      <c r="AD89" s="461"/>
    </row>
    <row r="90" spans="2:30" ht="13.5" hidden="1" outlineLevel="1" thickBot="1" x14ac:dyDescent="0.25">
      <c r="B90" s="514"/>
      <c r="C90" s="515"/>
      <c r="D90" s="515"/>
      <c r="E90" s="515"/>
      <c r="F90" s="515"/>
      <c r="G90" s="515"/>
      <c r="H90" s="515"/>
      <c r="I90" s="515"/>
      <c r="J90" s="48"/>
      <c r="K90" s="254"/>
      <c r="L90" s="429" t="s">
        <v>120</v>
      </c>
      <c r="M90" s="257" t="str">
        <f>IF(LEN($C$5)&lt;=1,
    "",
    IF(
        OR($C$5="Overige (zorg-)instellingen",$C$5="Onderneming"),
        IF(Basisgegevens!$C$5="Ja",
            IFERROR(
                INDEX(Hulpsheets!$AO$3:$AR$18,
                    MATCH($C$9,Hulpsheets!$AN$3:$AN$18,0),
                    MATCH($C$6,Hulpsheets!$AO$3:$AR$3,0)
                ),
                ""
            ),
            IFERROR(
                INDEX(Hulpsheets!$AH$3:$AK$18,
                    MATCH($C$9,Hulpsheets!$AG$3:$AG$18,0),
                    MATCH($C$6,Hulpsheets!$AH$3:$AK$3,0)
                ),
                ""
            )
        ),
        IF($L90="Niet-economische activiteit",
            100%,
            IF(Basisgegevens!$C$5="Ja",
                IFERROR(
                    INDEX(Hulpsheets!$AO$3:$AR$18,
                        MATCH($C$9,Hulpsheets!$AN$3:$AN$18,0),
                        MATCH($C$6,Hulpsheets!$AO$3:$AR$3,0)
                    ),
                    ""
                ),
                IFERROR(
                    INDEX(Hulpsheets!$AH$3:$AK$18,
                        MATCH($C$9,Hulpsheets!$AG$3:$AG$18,0),
                        MATCH($C$6,Hulpsheets!$AH$3:$AK$3,0)
                    ),
                    ""
                )
            )
        )
    )
)</f>
        <v/>
      </c>
      <c r="N90" s="397">
        <f t="shared" si="22"/>
        <v>0</v>
      </c>
      <c r="O90" s="77" t="str">
        <f t="shared" si="23"/>
        <v/>
      </c>
      <c r="P90" s="86" t="str">
        <f t="shared" si="24"/>
        <v/>
      </c>
      <c r="R90" s="404"/>
      <c r="S90" s="403" t="str">
        <f t="shared" si="29"/>
        <v/>
      </c>
      <c r="T90" s="130" t="str">
        <f t="shared" si="25"/>
        <v/>
      </c>
      <c r="U90" s="70"/>
      <c r="V90" s="404"/>
      <c r="W90" s="70"/>
      <c r="X90" s="404"/>
      <c r="Z90" s="407" t="str">
        <f t="shared" si="30"/>
        <v/>
      </c>
      <c r="AA90" s="130" t="str">
        <f t="shared" si="26"/>
        <v/>
      </c>
      <c r="AB90" s="407" t="str">
        <f t="shared" si="27"/>
        <v/>
      </c>
      <c r="AC90" s="130" t="str">
        <f t="shared" si="28"/>
        <v/>
      </c>
      <c r="AD90" s="461"/>
    </row>
    <row r="91" spans="2:30" ht="13.5" hidden="1" outlineLevel="1" thickBot="1" x14ac:dyDescent="0.25">
      <c r="B91" s="514"/>
      <c r="C91" s="515"/>
      <c r="D91" s="515"/>
      <c r="E91" s="515"/>
      <c r="F91" s="515"/>
      <c r="G91" s="515"/>
      <c r="H91" s="515"/>
      <c r="I91" s="515"/>
      <c r="J91" s="48"/>
      <c r="K91" s="254"/>
      <c r="L91" s="429" t="s">
        <v>120</v>
      </c>
      <c r="M91" s="257" t="str">
        <f>IF(LEN($C$5)&lt;=1,
    "",
    IF(
        OR($C$5="Overige (zorg-)instellingen",$C$5="Onderneming"),
        IF(Basisgegevens!$C$5="Ja",
            IFERROR(
                INDEX(Hulpsheets!$AO$3:$AR$18,
                    MATCH($C$9,Hulpsheets!$AN$3:$AN$18,0),
                    MATCH($C$6,Hulpsheets!$AO$3:$AR$3,0)
                ),
                ""
            ),
            IFERROR(
                INDEX(Hulpsheets!$AH$3:$AK$18,
                    MATCH($C$9,Hulpsheets!$AG$3:$AG$18,0),
                    MATCH($C$6,Hulpsheets!$AH$3:$AK$3,0)
                ),
                ""
            )
        ),
        IF($L91="Niet-economische activiteit",
            100%,
            IF(Basisgegevens!$C$5="Ja",
                IFERROR(
                    INDEX(Hulpsheets!$AO$3:$AR$18,
                        MATCH($C$9,Hulpsheets!$AN$3:$AN$18,0),
                        MATCH($C$6,Hulpsheets!$AO$3:$AR$3,0)
                    ),
                    ""
                ),
                IFERROR(
                    INDEX(Hulpsheets!$AH$3:$AK$18,
                        MATCH($C$9,Hulpsheets!$AG$3:$AG$18,0),
                        MATCH($C$6,Hulpsheets!$AH$3:$AK$3,0)
                    ),
                    ""
                )
            )
        )
    )
)</f>
        <v/>
      </c>
      <c r="N91" s="397">
        <f t="shared" si="22"/>
        <v>0</v>
      </c>
      <c r="O91" s="77" t="str">
        <f t="shared" si="23"/>
        <v/>
      </c>
      <c r="P91" s="86" t="str">
        <f t="shared" si="24"/>
        <v/>
      </c>
      <c r="R91" s="404"/>
      <c r="S91" s="403" t="str">
        <f t="shared" si="29"/>
        <v/>
      </c>
      <c r="T91" s="130" t="str">
        <f t="shared" si="25"/>
        <v/>
      </c>
      <c r="U91" s="70"/>
      <c r="V91" s="404"/>
      <c r="W91" s="70"/>
      <c r="X91" s="404"/>
      <c r="Z91" s="407" t="str">
        <f t="shared" si="30"/>
        <v/>
      </c>
      <c r="AA91" s="130" t="str">
        <f t="shared" si="26"/>
        <v/>
      </c>
      <c r="AB91" s="407" t="str">
        <f t="shared" si="27"/>
        <v/>
      </c>
      <c r="AC91" s="130" t="str">
        <f t="shared" si="28"/>
        <v/>
      </c>
      <c r="AD91" s="461"/>
    </row>
    <row r="92" spans="2:30" ht="13.5" hidden="1" outlineLevel="1" thickBot="1" x14ac:dyDescent="0.25">
      <c r="B92" s="514"/>
      <c r="C92" s="515"/>
      <c r="D92" s="515"/>
      <c r="E92" s="515"/>
      <c r="F92" s="515"/>
      <c r="G92" s="515"/>
      <c r="H92" s="515"/>
      <c r="I92" s="515"/>
      <c r="J92" s="48"/>
      <c r="K92" s="254"/>
      <c r="L92" s="429" t="s">
        <v>120</v>
      </c>
      <c r="M92" s="257" t="str">
        <f>IF(LEN($C$5)&lt;=1,
    "",
    IF(
        OR($C$5="Overige (zorg-)instellingen",$C$5="Onderneming"),
        IF(Basisgegevens!$C$5="Ja",
            IFERROR(
                INDEX(Hulpsheets!$AO$3:$AR$18,
                    MATCH($C$9,Hulpsheets!$AN$3:$AN$18,0),
                    MATCH($C$6,Hulpsheets!$AO$3:$AR$3,0)
                ),
                ""
            ),
            IFERROR(
                INDEX(Hulpsheets!$AH$3:$AK$18,
                    MATCH($C$9,Hulpsheets!$AG$3:$AG$18,0),
                    MATCH($C$6,Hulpsheets!$AH$3:$AK$3,0)
                ),
                ""
            )
        ),
        IF($L92="Niet-economische activiteit",
            100%,
            IF(Basisgegevens!$C$5="Ja",
                IFERROR(
                    INDEX(Hulpsheets!$AO$3:$AR$18,
                        MATCH($C$9,Hulpsheets!$AN$3:$AN$18,0),
                        MATCH($C$6,Hulpsheets!$AO$3:$AR$3,0)
                    ),
                    ""
                ),
                IFERROR(
                    INDEX(Hulpsheets!$AH$3:$AK$18,
                        MATCH($C$9,Hulpsheets!$AG$3:$AG$18,0),
                        MATCH($C$6,Hulpsheets!$AH$3:$AK$3,0)
                    ),
                    ""
                )
            )
        )
    )
)</f>
        <v/>
      </c>
      <c r="N92" s="397">
        <f t="shared" si="22"/>
        <v>0</v>
      </c>
      <c r="O92" s="77" t="str">
        <f t="shared" si="23"/>
        <v/>
      </c>
      <c r="P92" s="86" t="str">
        <f t="shared" si="24"/>
        <v/>
      </c>
      <c r="R92" s="404"/>
      <c r="S92" s="403" t="str">
        <f t="shared" si="29"/>
        <v/>
      </c>
      <c r="T92" s="130" t="str">
        <f t="shared" si="25"/>
        <v/>
      </c>
      <c r="U92" s="70"/>
      <c r="V92" s="404"/>
      <c r="W92" s="70"/>
      <c r="X92" s="404"/>
      <c r="Z92" s="407" t="str">
        <f t="shared" si="30"/>
        <v/>
      </c>
      <c r="AA92" s="130" t="str">
        <f t="shared" si="26"/>
        <v/>
      </c>
      <c r="AB92" s="407" t="str">
        <f t="shared" si="27"/>
        <v/>
      </c>
      <c r="AC92" s="130" t="str">
        <f t="shared" si="28"/>
        <v/>
      </c>
      <c r="AD92" s="461"/>
    </row>
    <row r="93" spans="2:30" ht="13.5" hidden="1" outlineLevel="1" thickBot="1" x14ac:dyDescent="0.25">
      <c r="B93" s="514"/>
      <c r="C93" s="515"/>
      <c r="D93" s="515"/>
      <c r="E93" s="515"/>
      <c r="F93" s="515"/>
      <c r="G93" s="515"/>
      <c r="H93" s="515"/>
      <c r="I93" s="515"/>
      <c r="J93" s="48"/>
      <c r="K93" s="254"/>
      <c r="L93" s="429" t="s">
        <v>120</v>
      </c>
      <c r="M93" s="257" t="str">
        <f>IF(LEN($C$5)&lt;=1,
    "",
    IF(
        OR($C$5="Overige (zorg-)instellingen",$C$5="Onderneming"),
        IF(Basisgegevens!$C$5="Ja",
            IFERROR(
                INDEX(Hulpsheets!$AO$3:$AR$18,
                    MATCH($C$9,Hulpsheets!$AN$3:$AN$18,0),
                    MATCH($C$6,Hulpsheets!$AO$3:$AR$3,0)
                ),
                ""
            ),
            IFERROR(
                INDEX(Hulpsheets!$AH$3:$AK$18,
                    MATCH($C$9,Hulpsheets!$AG$3:$AG$18,0),
                    MATCH($C$6,Hulpsheets!$AH$3:$AK$3,0)
                ),
                ""
            )
        ),
        IF($L93="Niet-economische activiteit",
            100%,
            IF(Basisgegevens!$C$5="Ja",
                IFERROR(
                    INDEX(Hulpsheets!$AO$3:$AR$18,
                        MATCH($C$9,Hulpsheets!$AN$3:$AN$18,0),
                        MATCH($C$6,Hulpsheets!$AO$3:$AR$3,0)
                    ),
                    ""
                ),
                IFERROR(
                    INDEX(Hulpsheets!$AH$3:$AK$18,
                        MATCH($C$9,Hulpsheets!$AG$3:$AG$18,0),
                        MATCH($C$6,Hulpsheets!$AH$3:$AK$3,0)
                    ),
                    ""
                )
            )
        )
    )
)</f>
        <v/>
      </c>
      <c r="N93" s="397">
        <f t="shared" si="22"/>
        <v>0</v>
      </c>
      <c r="O93" s="77" t="str">
        <f t="shared" si="23"/>
        <v/>
      </c>
      <c r="P93" s="86" t="str">
        <f t="shared" si="24"/>
        <v/>
      </c>
      <c r="R93" s="404"/>
      <c r="S93" s="403" t="str">
        <f t="shared" si="29"/>
        <v/>
      </c>
      <c r="T93" s="130" t="str">
        <f t="shared" si="25"/>
        <v/>
      </c>
      <c r="U93" s="70"/>
      <c r="V93" s="404"/>
      <c r="W93" s="70"/>
      <c r="X93" s="404"/>
      <c r="Z93" s="407" t="str">
        <f t="shared" si="30"/>
        <v/>
      </c>
      <c r="AA93" s="130" t="str">
        <f t="shared" si="26"/>
        <v/>
      </c>
      <c r="AB93" s="407" t="str">
        <f t="shared" si="27"/>
        <v/>
      </c>
      <c r="AC93" s="130" t="str">
        <f t="shared" si="28"/>
        <v/>
      </c>
      <c r="AD93" s="461"/>
    </row>
    <row r="94" spans="2:30" ht="13.5" hidden="1" outlineLevel="1" thickBot="1" x14ac:dyDescent="0.25">
      <c r="B94" s="514"/>
      <c r="C94" s="515"/>
      <c r="D94" s="515"/>
      <c r="E94" s="515"/>
      <c r="F94" s="515"/>
      <c r="G94" s="515"/>
      <c r="H94" s="515"/>
      <c r="I94" s="515"/>
      <c r="J94" s="48"/>
      <c r="K94" s="254"/>
      <c r="L94" s="429" t="s">
        <v>120</v>
      </c>
      <c r="M94" s="257" t="str">
        <f>IF(LEN($C$5)&lt;=1,
    "",
    IF(
        OR($C$5="Overige (zorg-)instellingen",$C$5="Onderneming"),
        IF(Basisgegevens!$C$5="Ja",
            IFERROR(
                INDEX(Hulpsheets!$AO$3:$AR$18,
                    MATCH($C$9,Hulpsheets!$AN$3:$AN$18,0),
                    MATCH($C$6,Hulpsheets!$AO$3:$AR$3,0)
                ),
                ""
            ),
            IFERROR(
                INDEX(Hulpsheets!$AH$3:$AK$18,
                    MATCH($C$9,Hulpsheets!$AG$3:$AG$18,0),
                    MATCH($C$6,Hulpsheets!$AH$3:$AK$3,0)
                ),
                ""
            )
        ),
        IF($L94="Niet-economische activiteit",
            100%,
            IF(Basisgegevens!$C$5="Ja",
                IFERROR(
                    INDEX(Hulpsheets!$AO$3:$AR$18,
                        MATCH($C$9,Hulpsheets!$AN$3:$AN$18,0),
                        MATCH($C$6,Hulpsheets!$AO$3:$AR$3,0)
                    ),
                    ""
                ),
                IFERROR(
                    INDEX(Hulpsheets!$AH$3:$AK$18,
                        MATCH($C$9,Hulpsheets!$AG$3:$AG$18,0),
                        MATCH($C$6,Hulpsheets!$AH$3:$AK$3,0)
                    ),
                    ""
                )
            )
        )
    )
)</f>
        <v/>
      </c>
      <c r="N94" s="397">
        <f t="shared" si="22"/>
        <v>0</v>
      </c>
      <c r="O94" s="77" t="str">
        <f t="shared" si="23"/>
        <v/>
      </c>
      <c r="P94" s="86" t="str">
        <f t="shared" si="24"/>
        <v/>
      </c>
      <c r="R94" s="404"/>
      <c r="S94" s="403" t="str">
        <f t="shared" si="29"/>
        <v/>
      </c>
      <c r="T94" s="130" t="str">
        <f t="shared" si="25"/>
        <v/>
      </c>
      <c r="U94" s="70"/>
      <c r="V94" s="404"/>
      <c r="W94" s="70"/>
      <c r="X94" s="404"/>
      <c r="Z94" s="407" t="str">
        <f t="shared" si="30"/>
        <v/>
      </c>
      <c r="AA94" s="130" t="str">
        <f t="shared" si="26"/>
        <v/>
      </c>
      <c r="AB94" s="407" t="str">
        <f t="shared" si="27"/>
        <v/>
      </c>
      <c r="AC94" s="130" t="str">
        <f t="shared" si="28"/>
        <v/>
      </c>
      <c r="AD94" s="461"/>
    </row>
    <row r="95" spans="2:30" ht="13.5" hidden="1" outlineLevel="1" thickBot="1" x14ac:dyDescent="0.25">
      <c r="B95" s="514"/>
      <c r="C95" s="515"/>
      <c r="D95" s="515"/>
      <c r="E95" s="515"/>
      <c r="F95" s="515"/>
      <c r="G95" s="515"/>
      <c r="H95" s="515"/>
      <c r="I95" s="515"/>
      <c r="J95" s="48"/>
      <c r="K95" s="254"/>
      <c r="L95" s="429" t="s">
        <v>120</v>
      </c>
      <c r="M95" s="257" t="str">
        <f>IF(LEN($C$5)&lt;=1,
    "",
    IF(
        OR($C$5="Overige (zorg-)instellingen",$C$5="Onderneming"),
        IF(Basisgegevens!$C$5="Ja",
            IFERROR(
                INDEX(Hulpsheets!$AO$3:$AR$18,
                    MATCH($C$9,Hulpsheets!$AN$3:$AN$18,0),
                    MATCH($C$6,Hulpsheets!$AO$3:$AR$3,0)
                ),
                ""
            ),
            IFERROR(
                INDEX(Hulpsheets!$AH$3:$AK$18,
                    MATCH($C$9,Hulpsheets!$AG$3:$AG$18,0),
                    MATCH($C$6,Hulpsheets!$AH$3:$AK$3,0)
                ),
                ""
            )
        ),
        IF($L95="Niet-economische activiteit",
            100%,
            IF(Basisgegevens!$C$5="Ja",
                IFERROR(
                    INDEX(Hulpsheets!$AO$3:$AR$18,
                        MATCH($C$9,Hulpsheets!$AN$3:$AN$18,0),
                        MATCH($C$6,Hulpsheets!$AO$3:$AR$3,0)
                    ),
                    ""
                ),
                IFERROR(
                    INDEX(Hulpsheets!$AH$3:$AK$18,
                        MATCH($C$9,Hulpsheets!$AG$3:$AG$18,0),
                        MATCH($C$6,Hulpsheets!$AH$3:$AK$3,0)
                    ),
                    ""
                )
            )
        )
    )
)</f>
        <v/>
      </c>
      <c r="N95" s="397">
        <f t="shared" si="22"/>
        <v>0</v>
      </c>
      <c r="O95" s="77" t="str">
        <f t="shared" si="23"/>
        <v/>
      </c>
      <c r="P95" s="86" t="str">
        <f t="shared" si="24"/>
        <v/>
      </c>
      <c r="R95" s="404"/>
      <c r="S95" s="403" t="str">
        <f t="shared" si="29"/>
        <v/>
      </c>
      <c r="T95" s="130" t="str">
        <f t="shared" si="25"/>
        <v/>
      </c>
      <c r="U95" s="70"/>
      <c r="V95" s="404"/>
      <c r="W95" s="70"/>
      <c r="X95" s="404"/>
      <c r="Z95" s="407" t="str">
        <f t="shared" si="30"/>
        <v/>
      </c>
      <c r="AA95" s="130" t="str">
        <f t="shared" si="26"/>
        <v/>
      </c>
      <c r="AB95" s="407" t="str">
        <f t="shared" si="27"/>
        <v/>
      </c>
      <c r="AC95" s="130" t="str">
        <f t="shared" si="28"/>
        <v/>
      </c>
      <c r="AD95" s="461"/>
    </row>
    <row r="96" spans="2:30" ht="13.5" hidden="1" outlineLevel="1" thickBot="1" x14ac:dyDescent="0.25">
      <c r="B96" s="514"/>
      <c r="C96" s="515"/>
      <c r="D96" s="515"/>
      <c r="E96" s="515"/>
      <c r="F96" s="515"/>
      <c r="G96" s="515"/>
      <c r="H96" s="515"/>
      <c r="I96" s="515"/>
      <c r="J96" s="48"/>
      <c r="K96" s="254"/>
      <c r="L96" s="429" t="s">
        <v>120</v>
      </c>
      <c r="M96" s="257" t="str">
        <f>IF(LEN($C$5)&lt;=1,
    "",
    IF(
        OR($C$5="Overige (zorg-)instellingen",$C$5="Onderneming"),
        IF(Basisgegevens!$C$5="Ja",
            IFERROR(
                INDEX(Hulpsheets!$AO$3:$AR$18,
                    MATCH($C$9,Hulpsheets!$AN$3:$AN$18,0),
                    MATCH($C$6,Hulpsheets!$AO$3:$AR$3,0)
                ),
                ""
            ),
            IFERROR(
                INDEX(Hulpsheets!$AH$3:$AK$18,
                    MATCH($C$9,Hulpsheets!$AG$3:$AG$18,0),
                    MATCH($C$6,Hulpsheets!$AH$3:$AK$3,0)
                ),
                ""
            )
        ),
        IF($L96="Niet-economische activiteit",
            100%,
            IF(Basisgegevens!$C$5="Ja",
                IFERROR(
                    INDEX(Hulpsheets!$AO$3:$AR$18,
                        MATCH($C$9,Hulpsheets!$AN$3:$AN$18,0),
                        MATCH($C$6,Hulpsheets!$AO$3:$AR$3,0)
                    ),
                    ""
                ),
                IFERROR(
                    INDEX(Hulpsheets!$AH$3:$AK$18,
                        MATCH($C$9,Hulpsheets!$AG$3:$AG$18,0),
                        MATCH($C$6,Hulpsheets!$AH$3:$AK$3,0)
                    ),
                    ""
                )
            )
        )
    )
)</f>
        <v/>
      </c>
      <c r="N96" s="397">
        <f t="shared" si="22"/>
        <v>0</v>
      </c>
      <c r="O96" s="77" t="str">
        <f t="shared" si="23"/>
        <v/>
      </c>
      <c r="P96" s="86" t="str">
        <f t="shared" si="24"/>
        <v/>
      </c>
      <c r="R96" s="404"/>
      <c r="S96" s="403" t="str">
        <f t="shared" si="29"/>
        <v/>
      </c>
      <c r="T96" s="130" t="str">
        <f t="shared" si="25"/>
        <v/>
      </c>
      <c r="U96" s="70"/>
      <c r="V96" s="404"/>
      <c r="W96" s="70"/>
      <c r="X96" s="404"/>
      <c r="Z96" s="407" t="str">
        <f t="shared" si="30"/>
        <v/>
      </c>
      <c r="AA96" s="130" t="str">
        <f t="shared" si="26"/>
        <v/>
      </c>
      <c r="AB96" s="407" t="str">
        <f t="shared" si="27"/>
        <v/>
      </c>
      <c r="AC96" s="130" t="str">
        <f t="shared" si="28"/>
        <v/>
      </c>
      <c r="AD96" s="461"/>
    </row>
    <row r="97" spans="1:30" ht="13.5" hidden="1" outlineLevel="1" collapsed="1" thickBot="1" x14ac:dyDescent="0.25">
      <c r="B97" s="527"/>
      <c r="C97" s="528"/>
      <c r="D97" s="528"/>
      <c r="E97" s="528"/>
      <c r="F97" s="528"/>
      <c r="G97" s="528"/>
      <c r="H97" s="528"/>
      <c r="I97" s="528"/>
      <c r="J97" s="109"/>
      <c r="K97" s="438"/>
      <c r="L97" s="428" t="s">
        <v>120</v>
      </c>
      <c r="M97" s="427" t="str">
        <f>IF(LEN($C$5)&lt;=1,
    "",
    IF(
        OR($C$5="Overige (zorg-)instellingen",$C$5="Onderneming"),
        IF(Basisgegevens!$C$5="Ja",
            IFERROR(
                INDEX(Hulpsheets!$AO$3:$AR$18,
                    MATCH($C$9,Hulpsheets!$AN$3:$AN$18,0),
                    MATCH($C$6,Hulpsheets!$AO$3:$AR$3,0)
                ),
                ""
            ),
            IFERROR(
                INDEX(Hulpsheets!$AH$3:$AK$18,
                    MATCH($C$9,Hulpsheets!$AG$3:$AG$18,0),
                    MATCH($C$6,Hulpsheets!$AH$3:$AK$3,0)
                ),
                ""
            )
        ),
        IF($L97="Niet-economische activiteit",
            100%,
            IF(Basisgegevens!$C$5="Ja",
                IFERROR(
                    INDEX(Hulpsheets!$AO$3:$AR$18,
                        MATCH($C$9,Hulpsheets!$AN$3:$AN$18,0),
                        MATCH($C$6,Hulpsheets!$AO$3:$AR$3,0)
                    ),
                    ""
                ),
                IFERROR(
                    INDEX(Hulpsheets!$AH$3:$AK$18,
                        MATCH($C$9,Hulpsheets!$AG$3:$AG$18,0),
                        MATCH($C$6,Hulpsheets!$AH$3:$AK$3,0)
                    ),
                    ""
                )
            )
        )
    )
)</f>
        <v/>
      </c>
      <c r="N97" s="397">
        <f t="shared" si="22"/>
        <v>0</v>
      </c>
      <c r="O97" s="87" t="str">
        <f t="shared" si="23"/>
        <v/>
      </c>
      <c r="P97" s="88" t="str">
        <f t="shared" si="24"/>
        <v/>
      </c>
      <c r="R97" s="405"/>
      <c r="S97" s="403" t="str">
        <f t="shared" si="29"/>
        <v/>
      </c>
      <c r="T97" s="365" t="str">
        <f t="shared" si="25"/>
        <v/>
      </c>
      <c r="U97" s="70"/>
      <c r="V97" s="405"/>
      <c r="W97" s="70"/>
      <c r="X97" s="405"/>
      <c r="Z97" s="407" t="str">
        <f t="shared" si="30"/>
        <v/>
      </c>
      <c r="AA97" s="130" t="str">
        <f t="shared" si="26"/>
        <v/>
      </c>
      <c r="AB97" s="407" t="str">
        <f t="shared" si="27"/>
        <v/>
      </c>
      <c r="AC97" s="365" t="str">
        <f t="shared" si="28"/>
        <v/>
      </c>
      <c r="AD97" s="461"/>
    </row>
    <row r="98" spans="1:30" ht="13.5" collapsed="1" thickBot="1" x14ac:dyDescent="0.25">
      <c r="B98" s="32"/>
      <c r="C98" s="32"/>
      <c r="D98" s="103"/>
      <c r="E98" s="110"/>
      <c r="F98" s="110"/>
      <c r="G98" s="111"/>
      <c r="H98" s="112"/>
      <c r="I98" s="29"/>
      <c r="J98" s="111"/>
      <c r="L98" s="418" t="s">
        <v>102</v>
      </c>
      <c r="M98" s="78"/>
      <c r="N98" s="101">
        <f>SUM(N73:N97)</f>
        <v>0</v>
      </c>
      <c r="O98" s="101">
        <f>SUM(O73:O97)</f>
        <v>0</v>
      </c>
      <c r="P98" s="101">
        <f>SUM(P73:P97)</f>
        <v>0</v>
      </c>
      <c r="Q98" s="29"/>
      <c r="R98" s="439">
        <f>SUM(R73:R97)</f>
        <v>0</v>
      </c>
      <c r="S98" s="102">
        <f>SUM(S73:S97)</f>
        <v>0</v>
      </c>
      <c r="T98" s="102">
        <f>SUM(T73:T97)</f>
        <v>0</v>
      </c>
      <c r="V98" s="364">
        <f>SUM(V73:V97)</f>
        <v>0</v>
      </c>
      <c r="W98" s="70"/>
      <c r="X98" s="364">
        <f>SUM(X73:X97)</f>
        <v>0</v>
      </c>
      <c r="Z98" s="364">
        <f>SUM(Z73:Z97)</f>
        <v>0</v>
      </c>
      <c r="AA98" s="364">
        <f>SUM(AA73:AA97)</f>
        <v>0</v>
      </c>
      <c r="AB98" s="364">
        <f>SUM(AB73:AB97)</f>
        <v>0</v>
      </c>
      <c r="AC98" s="364">
        <f>SUM(AC73:AC97)</f>
        <v>0</v>
      </c>
      <c r="AD98" s="462"/>
    </row>
    <row r="99" spans="1:30" ht="13.5" thickBot="1" x14ac:dyDescent="0.25">
      <c r="B99" s="32"/>
      <c r="C99" s="32"/>
      <c r="D99" s="103"/>
      <c r="E99" s="110"/>
      <c r="F99" s="110"/>
      <c r="G99" s="111"/>
      <c r="H99" s="112"/>
      <c r="I99" s="29"/>
      <c r="J99" s="111"/>
      <c r="U99" s="100"/>
      <c r="V99" s="100"/>
      <c r="W99" s="100"/>
      <c r="X99" s="100"/>
      <c r="Z99" s="100"/>
      <c r="AA99" s="100"/>
      <c r="AB99" s="100"/>
    </row>
    <row r="100" spans="1:30" ht="15" customHeight="1" thickBot="1" x14ac:dyDescent="0.25">
      <c r="B100" s="503" t="s">
        <v>244</v>
      </c>
      <c r="C100" s="503"/>
      <c r="D100" s="503"/>
      <c r="E100" s="503"/>
      <c r="F100" s="29"/>
      <c r="I100" s="29"/>
      <c r="P100" s="29"/>
      <c r="Q100" s="29"/>
      <c r="R100" s="406" t="s">
        <v>87</v>
      </c>
      <c r="S100" s="401"/>
      <c r="T100" s="402"/>
      <c r="U100" s="6"/>
      <c r="V100" s="498" t="s">
        <v>61</v>
      </c>
      <c r="W100" s="6"/>
      <c r="X100" s="498" t="s">
        <v>62</v>
      </c>
      <c r="Z100" s="401"/>
      <c r="AA100" s="402"/>
      <c r="AB100" s="412"/>
      <c r="AC100" s="413"/>
      <c r="AD100" s="463"/>
    </row>
    <row r="101" spans="1:30" ht="13.5" thickBot="1" x14ac:dyDescent="0.25">
      <c r="B101" s="106"/>
      <c r="C101" s="106"/>
      <c r="D101" s="107"/>
      <c r="E101" s="107"/>
      <c r="G101" s="107"/>
      <c r="H101" s="108"/>
      <c r="I101" s="95"/>
      <c r="J101" s="107"/>
      <c r="K101" s="107"/>
      <c r="L101" s="107"/>
      <c r="P101" s="29"/>
      <c r="Q101" s="29"/>
      <c r="R101" s="6"/>
      <c r="S101" s="6"/>
      <c r="T101" s="6"/>
      <c r="U101" s="6"/>
      <c r="V101" s="499"/>
      <c r="W101" s="6"/>
      <c r="X101" s="499"/>
      <c r="Z101" s="6"/>
      <c r="AA101" s="6"/>
      <c r="AB101" s="6"/>
      <c r="AC101" s="97"/>
      <c r="AD101" s="97"/>
    </row>
    <row r="102" spans="1:30" ht="39" customHeight="1" thickBot="1" x14ac:dyDescent="0.25">
      <c r="A102" s="117"/>
      <c r="B102" s="504" t="s">
        <v>109</v>
      </c>
      <c r="C102" s="505"/>
      <c r="D102" s="505"/>
      <c r="E102" s="240" t="s">
        <v>112</v>
      </c>
      <c r="F102" s="237" t="s">
        <v>113</v>
      </c>
      <c r="G102" s="240" t="s">
        <v>114</v>
      </c>
      <c r="H102" s="240" t="s">
        <v>115</v>
      </c>
      <c r="I102" s="240" t="s">
        <v>116</v>
      </c>
      <c r="J102" s="240" t="s">
        <v>117</v>
      </c>
      <c r="K102" s="240" t="s">
        <v>118</v>
      </c>
      <c r="L102" s="236" t="s">
        <v>235</v>
      </c>
      <c r="M102" s="143" t="s">
        <v>94</v>
      </c>
      <c r="N102" s="237" t="s">
        <v>119</v>
      </c>
      <c r="O102" s="237" t="s">
        <v>95</v>
      </c>
      <c r="P102" s="237" t="s">
        <v>96</v>
      </c>
      <c r="Q102" s="117"/>
      <c r="R102" s="239" t="s">
        <v>68</v>
      </c>
      <c r="S102" s="238" t="s">
        <v>97</v>
      </c>
      <c r="T102" s="238" t="s">
        <v>70</v>
      </c>
      <c r="U102" s="119"/>
      <c r="V102" s="239" t="s">
        <v>68</v>
      </c>
      <c r="W102" s="6"/>
      <c r="X102" s="239" t="s">
        <v>68</v>
      </c>
      <c r="Y102" s="117"/>
      <c r="Z102" s="238" t="s">
        <v>97</v>
      </c>
      <c r="AA102" s="238" t="s">
        <v>70</v>
      </c>
      <c r="AB102" s="238" t="s">
        <v>97</v>
      </c>
      <c r="AC102" s="238" t="s">
        <v>70</v>
      </c>
      <c r="AD102" s="118"/>
    </row>
    <row r="103" spans="1:30" x14ac:dyDescent="0.2">
      <c r="B103" s="516"/>
      <c r="C103" s="517"/>
      <c r="D103" s="517"/>
      <c r="E103" s="20"/>
      <c r="F103" s="141"/>
      <c r="G103" s="151" t="str">
        <f>IF(E103="","",IF($C$7&gt;12,IF(E103="computer",F103*Hulpsheets!$AX$4,F103*Hulpsheets!$AX$5),(IF(E103="computer",F103*Hulpsheets!$AX$4,F103*Hulpsheets!$AX$5)*$C$7/12)))</f>
        <v/>
      </c>
      <c r="H103" s="151" t="str">
        <f>IF(E103="","",IF($C$7&lt;13,0,IF($C$7&gt;24,IF(E103="computer",F103*Hulpsheets!$AY$4,F103*Hulpsheets!$AY$5),IF(E103="computer",F103*Hulpsheets!$AY$4,F103*Hulpsheets!$AY$5)*($C$7-12)/12)))</f>
        <v/>
      </c>
      <c r="I103" s="151" t="str">
        <f>IF(E103="","",IF($C$7&lt;24,0,IF($C$7&gt;36,IF(E103="computer",F103*Hulpsheets!$AZ$4,F103*Hulpsheets!$AZ$5),IF(E103="computer",F103*Hulpsheets!$AZ$4,F103*Hulpsheets!$AZ$5)*($C$7-24)/12)))</f>
        <v/>
      </c>
      <c r="J103" s="151" t="str">
        <f>IF(E103="","",IF($C$7&lt;36,0,IF($C$7&gt;48,IF(E103="computer",F103*Hulpsheets!$BA$4,F103*Hulpsheets!$BA$5),IF(E103="computer",F103*Hulpsheets!$BA$4,F103*Hulpsheets!$BA$5)*($C$7-36)/12)))</f>
        <v/>
      </c>
      <c r="K103" s="151" t="str">
        <f>IF(E103="","",IF($C$7&lt;48,0,IF($C$7&gt;48,IF(E103="computer",F103*Hulpsheets!$BB$4,F103*Hulpsheets!$BB$5),IF(E103="computer",F103*Hulpsheets!$BB$4,F103*Hulpsheets!$BB$5)*($C$7-48)/12)))</f>
        <v/>
      </c>
      <c r="L103" s="429" t="s">
        <v>120</v>
      </c>
      <c r="M103" s="257" t="str">
        <f>IF(LEN($C$5)&lt;=1,
    "",
    IF(
        OR($C$5="Overige (zorg-)instellingen",$C$5="Onderneming"),
        IF(Basisgegevens!$C$5="Ja",
            IFERROR(
                INDEX(Hulpsheets!$AO$3:$AR$18,
                    MATCH($C$9,Hulpsheets!$AN$3:$AN$18,0),
                    MATCH($C$6,Hulpsheets!$AO$3:$AR$3,0)
                ),
                ""
            ),
            IFERROR(
                INDEX(Hulpsheets!$AH$3:$AK$18,
                    MATCH($C$9,Hulpsheets!$AG$3:$AG$18,0),
                    MATCH($C$6,Hulpsheets!$AH$3:$AK$3,0)
                ),
                ""
            )
        ),
        IF($L103="Niet-economische activiteit",
            100%,
            IF(Basisgegevens!$C$5="Ja",
                IFERROR(
                    INDEX(Hulpsheets!$AO$3:$AR$18,
                        MATCH($C$9,Hulpsheets!$AN$3:$AN$18,0),
                        MATCH($C$6,Hulpsheets!$AO$3:$AR$3,0)
                    ),
                    ""
                ),
                IFERROR(
                    INDEX(Hulpsheets!$AH$3:$AK$18,
                        MATCH($C$9,Hulpsheets!$AG$3:$AG$18,0),
                        MATCH($C$6,Hulpsheets!$AH$3:$AK$3,0)
                    ),
                    ""
                )
            )
        )
    )
)</f>
        <v/>
      </c>
      <c r="N103" s="397">
        <f t="shared" ref="N103:N127" si="31">SUM(G103:K103)</f>
        <v>0</v>
      </c>
      <c r="O103" s="82" t="str">
        <f t="shared" ref="O103:O127" si="32">IFERROR(N103*M103,"")</f>
        <v/>
      </c>
      <c r="P103" s="85" t="str">
        <f t="shared" ref="P103:P127" si="33">IFERROR(N103-O103,"")</f>
        <v/>
      </c>
      <c r="R103" s="404"/>
      <c r="S103" s="407" t="str">
        <f>IFERROR($R103*(1-$M103),"")</f>
        <v/>
      </c>
      <c r="T103" s="130" t="str">
        <f t="shared" ref="T103:T127" si="34">IFERROR(R103-S103,"")</f>
        <v/>
      </c>
      <c r="U103" s="80"/>
      <c r="V103" s="404"/>
      <c r="W103" s="70"/>
      <c r="X103" s="404"/>
      <c r="Z103" s="407" t="str">
        <f>IFERROR($V103*(1-$M103),"")</f>
        <v/>
      </c>
      <c r="AA103" s="130" t="str">
        <f t="shared" ref="AA103:AA127" si="35">IFERROR(V103-Z103,"")</f>
        <v/>
      </c>
      <c r="AB103" s="407" t="str">
        <f t="shared" ref="AB103:AB127" si="36">IFERROR($X103*(1-$M103),"")</f>
        <v/>
      </c>
      <c r="AC103" s="130" t="str">
        <f t="shared" ref="AC103:AC127" si="37">IFERROR(X103-AB103,"")</f>
        <v/>
      </c>
      <c r="AD103" s="461"/>
    </row>
    <row r="104" spans="1:30" x14ac:dyDescent="0.2">
      <c r="B104" s="514"/>
      <c r="C104" s="515"/>
      <c r="D104" s="515"/>
      <c r="E104" s="19"/>
      <c r="F104" s="141"/>
      <c r="G104" s="151" t="str">
        <f>IF(E104="","",IF($C$7&gt;12,IF(E104="computer",F104*Hulpsheets!$AX$4,F104*Hulpsheets!$AX$5),(IF(E104="computer",F104*Hulpsheets!$AX$4,F104*Hulpsheets!$AX$5)*$C$7/12)))</f>
        <v/>
      </c>
      <c r="H104" s="151" t="str">
        <f>IF(E104="","",IF($C$7&lt;13,0,IF($C$7&gt;24,IF(E104="computer",F104*Hulpsheets!$AY$4,F104*Hulpsheets!$AY$5),IF(E104="computer",F104*Hulpsheets!$AY$4,F104*Hulpsheets!$AY$5)*($C$7-12)/12)))</f>
        <v/>
      </c>
      <c r="I104" s="151" t="str">
        <f>IF(E104="","",IF($C$7&lt;24,0,IF($C$7&gt;36,IF(E104="computer",F104*Hulpsheets!$AZ$4,F104*Hulpsheets!$AZ$5),IF(E104="computer",F104*Hulpsheets!$AZ$4,F104*Hulpsheets!$AZ$5)*($C$7-24)/12)))</f>
        <v/>
      </c>
      <c r="J104" s="151" t="str">
        <f>IF(E104="","",IF($C$7&lt;36,0,IF($C$7&gt;48,IF(E104="computer",F104*Hulpsheets!$BA$4,F104*Hulpsheets!$BA$5),IF(E104="computer",F104*Hulpsheets!$BA$4,F104*Hulpsheets!$BA$5)*($C$7-36)/12)))</f>
        <v/>
      </c>
      <c r="K104" s="151" t="str">
        <f>IF(E104="","",IF($C$7&lt;48,0,IF($C$7&gt;48,IF(E104="computer",F104*Hulpsheets!$BB$4,F104*Hulpsheets!$BB$5),IF(E104="computer",F104*Hulpsheets!$BB$4,F104*Hulpsheets!$BB$5)*($C$7-48)/12)))</f>
        <v/>
      </c>
      <c r="L104" s="429" t="s">
        <v>120</v>
      </c>
      <c r="M104" s="257" t="str">
        <f>IF(LEN($C$5)&lt;=1,
    "",
    IF(
        OR($C$5="Overige (zorg-)instellingen",$C$5="Onderneming"),
        IF(Basisgegevens!$C$5="Ja",
            IFERROR(
                INDEX(Hulpsheets!$AO$3:$AR$18,
                    MATCH($C$9,Hulpsheets!$AN$3:$AN$18,0),
                    MATCH($C$6,Hulpsheets!$AO$3:$AR$3,0)
                ),
                ""
            ),
            IFERROR(
                INDEX(Hulpsheets!$AH$3:$AK$18,
                    MATCH($C$9,Hulpsheets!$AG$3:$AG$18,0),
                    MATCH($C$6,Hulpsheets!$AH$3:$AK$3,0)
                ),
                ""
            )
        ),
        IF($L104="Niet-economische activiteit",
            100%,
            IF(Basisgegevens!$C$5="Ja",
                IFERROR(
                    INDEX(Hulpsheets!$AO$3:$AR$18,
                        MATCH($C$9,Hulpsheets!$AN$3:$AN$18,0),
                        MATCH($C$6,Hulpsheets!$AO$3:$AR$3,0)
                    ),
                    ""
                ),
                IFERROR(
                    INDEX(Hulpsheets!$AH$3:$AK$18,
                        MATCH($C$9,Hulpsheets!$AG$3:$AG$18,0),
                        MATCH($C$6,Hulpsheets!$AH$3:$AK$3,0)
                    ),
                    ""
                )
            )
        )
    )
)</f>
        <v/>
      </c>
      <c r="N104" s="397">
        <f t="shared" si="31"/>
        <v>0</v>
      </c>
      <c r="O104" s="77" t="str">
        <f t="shared" si="32"/>
        <v/>
      </c>
      <c r="P104" s="86" t="str">
        <f t="shared" si="33"/>
        <v/>
      </c>
      <c r="R104" s="404"/>
      <c r="S104" s="407" t="str">
        <f t="shared" ref="S104:S127" si="38">IFERROR($R104*(1-$M104),"")</f>
        <v/>
      </c>
      <c r="T104" s="130" t="str">
        <f t="shared" si="34"/>
        <v/>
      </c>
      <c r="U104" s="70"/>
      <c r="V104" s="404"/>
      <c r="W104" s="70"/>
      <c r="X104" s="404"/>
      <c r="Z104" s="407" t="str">
        <f t="shared" ref="Z104:Z127" si="39">IFERROR($V104*(1-$M104),"")</f>
        <v/>
      </c>
      <c r="AA104" s="130" t="str">
        <f t="shared" si="35"/>
        <v/>
      </c>
      <c r="AB104" s="407" t="str">
        <f t="shared" si="36"/>
        <v/>
      </c>
      <c r="AC104" s="130" t="str">
        <f t="shared" si="37"/>
        <v/>
      </c>
      <c r="AD104" s="461"/>
    </row>
    <row r="105" spans="1:30" x14ac:dyDescent="0.2">
      <c r="B105" s="514"/>
      <c r="C105" s="515"/>
      <c r="D105" s="515"/>
      <c r="E105" s="19"/>
      <c r="F105" s="141"/>
      <c r="G105" s="151" t="str">
        <f>IF(E105="","",IF($C$7&gt;12,IF(E105="computer",F105*Hulpsheets!$AX$4,F105*Hulpsheets!$AX$5),(IF(E105="computer",F105*Hulpsheets!$AX$4,F105*Hulpsheets!$AX$5)*$C$7/12)))</f>
        <v/>
      </c>
      <c r="H105" s="151" t="str">
        <f>IF(E105="","",IF($C$7&lt;13,0,IF($C$7&gt;24,IF(E105="computer",F105*Hulpsheets!$AY$4,F105*Hulpsheets!$AY$5),IF(E105="computer",F105*Hulpsheets!$AY$4,F105*Hulpsheets!$AY$5)*($C$7-12)/12)))</f>
        <v/>
      </c>
      <c r="I105" s="151" t="str">
        <f>IF(E105="","",IF($C$7&lt;24,0,IF($C$7&gt;36,IF(E105="computer",F105*Hulpsheets!$AZ$4,F105*Hulpsheets!$AZ$5),IF(E105="computer",F105*Hulpsheets!$AZ$4,F105*Hulpsheets!$AZ$5)*($C$7-24)/12)))</f>
        <v/>
      </c>
      <c r="J105" s="151" t="str">
        <f>IF(E105="","",IF($C$7&lt;36,0,IF($C$7&gt;48,IF(E105="computer",F105*Hulpsheets!$BA$4,F105*Hulpsheets!$BA$5),IF(E105="computer",F105*Hulpsheets!$BA$4,F105*Hulpsheets!$BA$5)*($C$7-36)/12)))</f>
        <v/>
      </c>
      <c r="K105" s="151" t="str">
        <f>IF(E105="","",IF($C$7&lt;48,0,IF($C$7&gt;48,IF(E105="computer",F105*Hulpsheets!$BB$4,F105*Hulpsheets!$BB$5),IF(E105="computer",F105*Hulpsheets!$BB$4,F105*Hulpsheets!$BB$5)*($C$7-48)/12)))</f>
        <v/>
      </c>
      <c r="L105" s="429" t="s">
        <v>120</v>
      </c>
      <c r="M105" s="257" t="str">
        <f>IF(LEN($C$5)&lt;=1,
    "",
    IF(
        OR($C$5="Overige (zorg-)instellingen",$C$5="Onderneming"),
        IF(Basisgegevens!$C$5="Ja",
            IFERROR(
                INDEX(Hulpsheets!$AO$3:$AR$18,
                    MATCH($C$9,Hulpsheets!$AN$3:$AN$18,0),
                    MATCH($C$6,Hulpsheets!$AO$3:$AR$3,0)
                ),
                ""
            ),
            IFERROR(
                INDEX(Hulpsheets!$AH$3:$AK$18,
                    MATCH($C$9,Hulpsheets!$AG$3:$AG$18,0),
                    MATCH($C$6,Hulpsheets!$AH$3:$AK$3,0)
                ),
                ""
            )
        ),
        IF($L105="Niet-economische activiteit",
            100%,
            IF(Basisgegevens!$C$5="Ja",
                IFERROR(
                    INDEX(Hulpsheets!$AO$3:$AR$18,
                        MATCH($C$9,Hulpsheets!$AN$3:$AN$18,0),
                        MATCH($C$6,Hulpsheets!$AO$3:$AR$3,0)
                    ),
                    ""
                ),
                IFERROR(
                    INDEX(Hulpsheets!$AH$3:$AK$18,
                        MATCH($C$9,Hulpsheets!$AG$3:$AG$18,0),
                        MATCH($C$6,Hulpsheets!$AH$3:$AK$3,0)
                    ),
                    ""
                )
            )
        )
    )
)</f>
        <v/>
      </c>
      <c r="N105" s="397">
        <f t="shared" si="31"/>
        <v>0</v>
      </c>
      <c r="O105" s="77" t="str">
        <f t="shared" si="32"/>
        <v/>
      </c>
      <c r="P105" s="86" t="str">
        <f t="shared" si="33"/>
        <v/>
      </c>
      <c r="R105" s="404"/>
      <c r="S105" s="407" t="str">
        <f t="shared" si="38"/>
        <v/>
      </c>
      <c r="T105" s="130" t="str">
        <f t="shared" si="34"/>
        <v/>
      </c>
      <c r="U105" s="70"/>
      <c r="V105" s="404"/>
      <c r="W105" s="70"/>
      <c r="X105" s="404"/>
      <c r="Z105" s="407" t="str">
        <f t="shared" si="39"/>
        <v/>
      </c>
      <c r="AA105" s="130" t="str">
        <f t="shared" si="35"/>
        <v/>
      </c>
      <c r="AB105" s="407" t="str">
        <f t="shared" si="36"/>
        <v/>
      </c>
      <c r="AC105" s="130" t="str">
        <f t="shared" si="37"/>
        <v/>
      </c>
      <c r="AD105" s="461"/>
    </row>
    <row r="106" spans="1:30" x14ac:dyDescent="0.2">
      <c r="B106" s="514"/>
      <c r="C106" s="515"/>
      <c r="D106" s="515"/>
      <c r="E106" s="19"/>
      <c r="F106" s="141"/>
      <c r="G106" s="151" t="str">
        <f>IF(E106="","",IF($C$7&gt;12,IF(E106="computer",F106*Hulpsheets!$AX$4,F106*Hulpsheets!$AX$5),(IF(E106="computer",F106*Hulpsheets!$AX$4,F106*Hulpsheets!$AX$5)*$C$7/12)))</f>
        <v/>
      </c>
      <c r="H106" s="151" t="str">
        <f>IF(E106="","",IF($C$7&lt;13,0,IF($C$7&gt;24,IF(E106="computer",F106*Hulpsheets!$AY$4,F106*Hulpsheets!$AY$5),IF(E106="computer",F106*Hulpsheets!$AY$4,F106*Hulpsheets!$AY$5)*($C$7-12)/12)))</f>
        <v/>
      </c>
      <c r="I106" s="151" t="str">
        <f>IF(E106="","",IF($C$7&lt;24,0,IF($C$7&gt;36,IF(E106="computer",F106*Hulpsheets!$AZ$4,F106*Hulpsheets!$AZ$5),IF(E106="computer",F106*Hulpsheets!$AZ$4,F106*Hulpsheets!$AZ$5)*($C$7-24)/12)))</f>
        <v/>
      </c>
      <c r="J106" s="151" t="str">
        <f>IF(E106="","",IF($C$7&lt;36,0,IF($C$7&gt;48,IF(E106="computer",F106*Hulpsheets!$BA$4,F106*Hulpsheets!$BA$5),IF(E106="computer",F106*Hulpsheets!$BA$4,F106*Hulpsheets!$BA$5)*($C$7-36)/12)))</f>
        <v/>
      </c>
      <c r="K106" s="151" t="str">
        <f>IF(E106="","",IF($C$7&lt;48,0,IF($C$7&gt;48,IF(E106="computer",F106*Hulpsheets!$BB$4,F106*Hulpsheets!$BB$5),IF(E106="computer",F106*Hulpsheets!$BB$4,F106*Hulpsheets!$BB$5)*($C$7-48)/12)))</f>
        <v/>
      </c>
      <c r="L106" s="429" t="s">
        <v>120</v>
      </c>
      <c r="M106" s="257" t="str">
        <f>IF(LEN($C$5)&lt;=1,
    "",
    IF(
        OR($C$5="Overige (zorg-)instellingen",$C$5="Onderneming"),
        IF(Basisgegevens!$C$5="Ja",
            IFERROR(
                INDEX(Hulpsheets!$AO$3:$AR$18,
                    MATCH($C$9,Hulpsheets!$AN$3:$AN$18,0),
                    MATCH($C$6,Hulpsheets!$AO$3:$AR$3,0)
                ),
                ""
            ),
            IFERROR(
                INDEX(Hulpsheets!$AH$3:$AK$18,
                    MATCH($C$9,Hulpsheets!$AG$3:$AG$18,0),
                    MATCH($C$6,Hulpsheets!$AH$3:$AK$3,0)
                ),
                ""
            )
        ),
        IF($L106="Niet-economische activiteit",
            100%,
            IF(Basisgegevens!$C$5="Ja",
                IFERROR(
                    INDEX(Hulpsheets!$AO$3:$AR$18,
                        MATCH($C$9,Hulpsheets!$AN$3:$AN$18,0),
                        MATCH($C$6,Hulpsheets!$AO$3:$AR$3,0)
                    ),
                    ""
                ),
                IFERROR(
                    INDEX(Hulpsheets!$AH$3:$AK$18,
                        MATCH($C$9,Hulpsheets!$AG$3:$AG$18,0),
                        MATCH($C$6,Hulpsheets!$AH$3:$AK$3,0)
                    ),
                    ""
                )
            )
        )
    )
)</f>
        <v/>
      </c>
      <c r="N106" s="397">
        <f t="shared" si="31"/>
        <v>0</v>
      </c>
      <c r="O106" s="77" t="str">
        <f t="shared" si="32"/>
        <v/>
      </c>
      <c r="P106" s="86" t="str">
        <f t="shared" si="33"/>
        <v/>
      </c>
      <c r="R106" s="404"/>
      <c r="S106" s="407" t="str">
        <f t="shared" si="38"/>
        <v/>
      </c>
      <c r="T106" s="130" t="str">
        <f t="shared" si="34"/>
        <v/>
      </c>
      <c r="U106" s="70"/>
      <c r="V106" s="404"/>
      <c r="W106" s="70"/>
      <c r="X106" s="404"/>
      <c r="Z106" s="407" t="str">
        <f t="shared" si="39"/>
        <v/>
      </c>
      <c r="AA106" s="130" t="str">
        <f t="shared" si="35"/>
        <v/>
      </c>
      <c r="AB106" s="407" t="str">
        <f t="shared" si="36"/>
        <v/>
      </c>
      <c r="AC106" s="130" t="str">
        <f t="shared" si="37"/>
        <v/>
      </c>
      <c r="AD106" s="461"/>
    </row>
    <row r="107" spans="1:30" x14ac:dyDescent="0.2">
      <c r="B107" s="514"/>
      <c r="C107" s="515"/>
      <c r="D107" s="515"/>
      <c r="E107" s="19"/>
      <c r="F107" s="141"/>
      <c r="G107" s="151" t="str">
        <f>IF(E107="","",IF($C$7&gt;12,IF(E107="computer",F107*Hulpsheets!$AX$4,F107*Hulpsheets!$AX$5),(IF(E107="computer",F107*Hulpsheets!$AX$4,F107*Hulpsheets!$AX$5)*$C$7/12)))</f>
        <v/>
      </c>
      <c r="H107" s="151" t="str">
        <f>IF(E107="","",IF($C$7&lt;13,0,IF($C$7&gt;24,IF(E107="computer",F107*Hulpsheets!$AY$4,F107*Hulpsheets!$AY$5),IF(E107="computer",F107*Hulpsheets!$AY$4,F107*Hulpsheets!$AY$5)*($C$7-12)/12)))</f>
        <v/>
      </c>
      <c r="I107" s="151" t="str">
        <f>IF(E107="","",IF($C$7&lt;24,0,IF($C$7&gt;36,IF(E107="computer",F107*Hulpsheets!$AZ$4,F107*Hulpsheets!$AZ$5),IF(E107="computer",F107*Hulpsheets!$AZ$4,F107*Hulpsheets!$AZ$5)*($C$7-24)/12)))</f>
        <v/>
      </c>
      <c r="J107" s="151" t="str">
        <f>IF(E107="","",IF($C$7&lt;36,0,IF($C$7&gt;48,IF(E107="computer",F107*Hulpsheets!$BA$4,F107*Hulpsheets!$BA$5),IF(E107="computer",F107*Hulpsheets!$BA$4,F107*Hulpsheets!$BA$5)*($C$7-36)/12)))</f>
        <v/>
      </c>
      <c r="K107" s="151" t="str">
        <f>IF(E107="","",IF($C$7&lt;48,0,IF($C$7&gt;48,IF(E107="computer",F107*Hulpsheets!$BB$4,F107*Hulpsheets!$BB$5),IF(E107="computer",F107*Hulpsheets!$BB$4,F107*Hulpsheets!$BB$5)*($C$7-48)/12)))</f>
        <v/>
      </c>
      <c r="L107" s="429" t="s">
        <v>120</v>
      </c>
      <c r="M107" s="257" t="str">
        <f>IF(LEN($C$5)&lt;=1,
    "",
    IF(
        OR($C$5="Overige (zorg-)instellingen",$C$5="Onderneming"),
        IF(Basisgegevens!$C$5="Ja",
            IFERROR(
                INDEX(Hulpsheets!$AO$3:$AR$18,
                    MATCH($C$9,Hulpsheets!$AN$3:$AN$18,0),
                    MATCH($C$6,Hulpsheets!$AO$3:$AR$3,0)
                ),
                ""
            ),
            IFERROR(
                INDEX(Hulpsheets!$AH$3:$AK$18,
                    MATCH($C$9,Hulpsheets!$AG$3:$AG$18,0),
                    MATCH($C$6,Hulpsheets!$AH$3:$AK$3,0)
                ),
                ""
            )
        ),
        IF($L107="Niet-economische activiteit",
            100%,
            IF(Basisgegevens!$C$5="Ja",
                IFERROR(
                    INDEX(Hulpsheets!$AO$3:$AR$18,
                        MATCH($C$9,Hulpsheets!$AN$3:$AN$18,0),
                        MATCH($C$6,Hulpsheets!$AO$3:$AR$3,0)
                    ),
                    ""
                ),
                IFERROR(
                    INDEX(Hulpsheets!$AH$3:$AK$18,
                        MATCH($C$9,Hulpsheets!$AG$3:$AG$18,0),
                        MATCH($C$6,Hulpsheets!$AH$3:$AK$3,0)
                    ),
                    ""
                )
            )
        )
    )
)</f>
        <v/>
      </c>
      <c r="N107" s="397">
        <f t="shared" si="31"/>
        <v>0</v>
      </c>
      <c r="O107" s="77" t="str">
        <f t="shared" si="32"/>
        <v/>
      </c>
      <c r="P107" s="86" t="str">
        <f t="shared" si="33"/>
        <v/>
      </c>
      <c r="R107" s="404"/>
      <c r="S107" s="407" t="str">
        <f t="shared" si="38"/>
        <v/>
      </c>
      <c r="T107" s="130" t="str">
        <f t="shared" si="34"/>
        <v/>
      </c>
      <c r="U107" s="70"/>
      <c r="V107" s="404"/>
      <c r="W107" s="70"/>
      <c r="X107" s="404"/>
      <c r="Z107" s="407" t="str">
        <f t="shared" si="39"/>
        <v/>
      </c>
      <c r="AA107" s="130" t="str">
        <f t="shared" si="35"/>
        <v/>
      </c>
      <c r="AB107" s="407" t="str">
        <f t="shared" si="36"/>
        <v/>
      </c>
      <c r="AC107" s="130" t="str">
        <f t="shared" si="37"/>
        <v/>
      </c>
      <c r="AD107" s="461"/>
    </row>
    <row r="108" spans="1:30" x14ac:dyDescent="0.2">
      <c r="B108" s="514"/>
      <c r="C108" s="515"/>
      <c r="D108" s="515"/>
      <c r="E108" s="19"/>
      <c r="F108" s="141"/>
      <c r="G108" s="151" t="str">
        <f>IF(E108="","",IF($C$7&gt;12,IF(E108="computer",F108*Hulpsheets!$AX$4,F108*Hulpsheets!$AX$5),(IF(E108="computer",F108*Hulpsheets!$AX$4,F108*Hulpsheets!$AX$5)*$C$7/12)))</f>
        <v/>
      </c>
      <c r="H108" s="151" t="str">
        <f>IF(E108="","",IF($C$7&lt;13,0,IF($C$7&gt;24,IF(E108="computer",F108*Hulpsheets!$AY$4,F108*Hulpsheets!$AY$5),IF(E108="computer",F108*Hulpsheets!$AY$4,F108*Hulpsheets!$AY$5)*($C$7-12)/12)))</f>
        <v/>
      </c>
      <c r="I108" s="151" t="str">
        <f>IF(E108="","",IF($C$7&lt;24,0,IF($C$7&gt;36,IF(E108="computer",F108*Hulpsheets!$AZ$4,F108*Hulpsheets!$AZ$5),IF(E108="computer",F108*Hulpsheets!$AZ$4,F108*Hulpsheets!$AZ$5)*($C$7-24)/12)))</f>
        <v/>
      </c>
      <c r="J108" s="151" t="str">
        <f>IF(E108="","",IF($C$7&lt;36,0,IF($C$7&gt;48,IF(E108="computer",F108*Hulpsheets!$BA$4,F108*Hulpsheets!$BA$5),IF(E108="computer",F108*Hulpsheets!$BA$4,F108*Hulpsheets!$BA$5)*($C$7-36)/12)))</f>
        <v/>
      </c>
      <c r="K108" s="151" t="str">
        <f>IF(E108="","",IF($C$7&lt;48,0,IF($C$7&gt;48,IF(E108="computer",F108*Hulpsheets!$BB$4,F108*Hulpsheets!$BB$5),IF(E108="computer",F108*Hulpsheets!$BB$4,F108*Hulpsheets!$BB$5)*($C$7-48)/12)))</f>
        <v/>
      </c>
      <c r="L108" s="429" t="s">
        <v>120</v>
      </c>
      <c r="M108" s="257" t="str">
        <f>IF(LEN($C$5)&lt;=1,
    "",
    IF(
        OR($C$5="Overige (zorg-)instellingen",$C$5="Onderneming"),
        IF(Basisgegevens!$C$5="Ja",
            IFERROR(
                INDEX(Hulpsheets!$AO$3:$AR$18,
                    MATCH($C$9,Hulpsheets!$AN$3:$AN$18,0),
                    MATCH($C$6,Hulpsheets!$AO$3:$AR$3,0)
                ),
                ""
            ),
            IFERROR(
                INDEX(Hulpsheets!$AH$3:$AK$18,
                    MATCH($C$9,Hulpsheets!$AG$3:$AG$18,0),
                    MATCH($C$6,Hulpsheets!$AH$3:$AK$3,0)
                ),
                ""
            )
        ),
        IF($L108="Niet-economische activiteit",
            100%,
            IF(Basisgegevens!$C$5="Ja",
                IFERROR(
                    INDEX(Hulpsheets!$AO$3:$AR$18,
                        MATCH($C$9,Hulpsheets!$AN$3:$AN$18,0),
                        MATCH($C$6,Hulpsheets!$AO$3:$AR$3,0)
                    ),
                    ""
                ),
                IFERROR(
                    INDEX(Hulpsheets!$AH$3:$AK$18,
                        MATCH($C$9,Hulpsheets!$AG$3:$AG$18,0),
                        MATCH($C$6,Hulpsheets!$AH$3:$AK$3,0)
                    ),
                    ""
                )
            )
        )
    )
)</f>
        <v/>
      </c>
      <c r="N108" s="397">
        <f t="shared" si="31"/>
        <v>0</v>
      </c>
      <c r="O108" s="77" t="str">
        <f t="shared" si="32"/>
        <v/>
      </c>
      <c r="P108" s="86" t="str">
        <f t="shared" si="33"/>
        <v/>
      </c>
      <c r="R108" s="404"/>
      <c r="S108" s="407" t="str">
        <f t="shared" si="38"/>
        <v/>
      </c>
      <c r="T108" s="130" t="str">
        <f t="shared" si="34"/>
        <v/>
      </c>
      <c r="U108" s="70"/>
      <c r="V108" s="404"/>
      <c r="W108" s="70"/>
      <c r="X108" s="404"/>
      <c r="Z108" s="407" t="str">
        <f t="shared" si="39"/>
        <v/>
      </c>
      <c r="AA108" s="130" t="str">
        <f t="shared" si="35"/>
        <v/>
      </c>
      <c r="AB108" s="407" t="str">
        <f t="shared" si="36"/>
        <v/>
      </c>
      <c r="AC108" s="130" t="str">
        <f t="shared" si="37"/>
        <v/>
      </c>
      <c r="AD108" s="461"/>
    </row>
    <row r="109" spans="1:30" x14ac:dyDescent="0.2">
      <c r="B109" s="514"/>
      <c r="C109" s="515"/>
      <c r="D109" s="515"/>
      <c r="E109" s="19"/>
      <c r="F109" s="141"/>
      <c r="G109" s="151" t="str">
        <f>IF(E109="","",IF($C$7&gt;12,IF(E109="computer",F109*Hulpsheets!$AX$4,F109*Hulpsheets!$AX$5),(IF(E109="computer",F109*Hulpsheets!$AX$4,F109*Hulpsheets!$AX$5)*$C$7/12)))</f>
        <v/>
      </c>
      <c r="H109" s="151" t="str">
        <f>IF(E109="","",IF($C$7&lt;13,0,IF($C$7&gt;24,IF(E109="computer",F109*Hulpsheets!$AY$4,F109*Hulpsheets!$AY$5),IF(E109="computer",F109*Hulpsheets!$AY$4,F109*Hulpsheets!$AY$5)*($C$7-12)/12)))</f>
        <v/>
      </c>
      <c r="I109" s="151" t="str">
        <f>IF(E109="","",IF($C$7&lt;24,0,IF($C$7&gt;36,IF(E109="computer",F109*Hulpsheets!$AZ$4,F109*Hulpsheets!$AZ$5),IF(E109="computer",F109*Hulpsheets!$AZ$4,F109*Hulpsheets!$AZ$5)*($C$7-24)/12)))</f>
        <v/>
      </c>
      <c r="J109" s="151" t="str">
        <f>IF(E109="","",IF($C$7&lt;36,0,IF($C$7&gt;48,IF(E109="computer",F109*Hulpsheets!$BA$4,F109*Hulpsheets!$BA$5),IF(E109="computer",F109*Hulpsheets!$BA$4,F109*Hulpsheets!$BA$5)*($C$7-36)/12)))</f>
        <v/>
      </c>
      <c r="K109" s="151" t="str">
        <f>IF(E109="","",IF($C$7&lt;48,0,IF($C$7&gt;48,IF(E109="computer",F109*Hulpsheets!$BB$4,F109*Hulpsheets!$BB$5),IF(E109="computer",F109*Hulpsheets!$BB$4,F109*Hulpsheets!$BB$5)*($C$7-48)/12)))</f>
        <v/>
      </c>
      <c r="L109" s="429" t="s">
        <v>120</v>
      </c>
      <c r="M109" s="257" t="str">
        <f>IF(LEN($C$5)&lt;=1,
    "",
    IF(
        OR($C$5="Overige (zorg-)instellingen",$C$5="Onderneming"),
        IF(Basisgegevens!$C$5="Ja",
            IFERROR(
                INDEX(Hulpsheets!$AO$3:$AR$18,
                    MATCH($C$9,Hulpsheets!$AN$3:$AN$18,0),
                    MATCH($C$6,Hulpsheets!$AO$3:$AR$3,0)
                ),
                ""
            ),
            IFERROR(
                INDEX(Hulpsheets!$AH$3:$AK$18,
                    MATCH($C$9,Hulpsheets!$AG$3:$AG$18,0),
                    MATCH($C$6,Hulpsheets!$AH$3:$AK$3,0)
                ),
                ""
            )
        ),
        IF($L109="Niet-economische activiteit",
            100%,
            IF(Basisgegevens!$C$5="Ja",
                IFERROR(
                    INDEX(Hulpsheets!$AO$3:$AR$18,
                        MATCH($C$9,Hulpsheets!$AN$3:$AN$18,0),
                        MATCH($C$6,Hulpsheets!$AO$3:$AR$3,0)
                    ),
                    ""
                ),
                IFERROR(
                    INDEX(Hulpsheets!$AH$3:$AK$18,
                        MATCH($C$9,Hulpsheets!$AG$3:$AG$18,0),
                        MATCH($C$6,Hulpsheets!$AH$3:$AK$3,0)
                    ),
                    ""
                )
            )
        )
    )
)</f>
        <v/>
      </c>
      <c r="N109" s="397">
        <f t="shared" si="31"/>
        <v>0</v>
      </c>
      <c r="O109" s="77" t="str">
        <f t="shared" si="32"/>
        <v/>
      </c>
      <c r="P109" s="86" t="str">
        <f t="shared" si="33"/>
        <v/>
      </c>
      <c r="R109" s="404"/>
      <c r="S109" s="407" t="str">
        <f t="shared" si="38"/>
        <v/>
      </c>
      <c r="T109" s="130" t="str">
        <f t="shared" si="34"/>
        <v/>
      </c>
      <c r="U109" s="70"/>
      <c r="V109" s="404"/>
      <c r="W109" s="70"/>
      <c r="X109" s="404"/>
      <c r="Z109" s="407" t="str">
        <f t="shared" si="39"/>
        <v/>
      </c>
      <c r="AA109" s="130" t="str">
        <f t="shared" si="35"/>
        <v/>
      </c>
      <c r="AB109" s="407" t="str">
        <f t="shared" si="36"/>
        <v/>
      </c>
      <c r="AC109" s="130" t="str">
        <f t="shared" si="37"/>
        <v/>
      </c>
      <c r="AD109" s="461"/>
    </row>
    <row r="110" spans="1:30" x14ac:dyDescent="0.2">
      <c r="B110" s="514"/>
      <c r="C110" s="515"/>
      <c r="D110" s="515"/>
      <c r="E110" s="19"/>
      <c r="F110" s="141"/>
      <c r="G110" s="151" t="str">
        <f>IF(E110="","",IF($C$7&gt;12,IF(E110="computer",F110*Hulpsheets!$AX$4,F110*Hulpsheets!$AX$5),(IF(E110="computer",F110*Hulpsheets!$AX$4,F110*Hulpsheets!$AX$5)*$C$7/12)))</f>
        <v/>
      </c>
      <c r="H110" s="151" t="str">
        <f>IF(E110="","",IF($C$7&lt;13,0,IF($C$7&gt;24,IF(E110="computer",F110*Hulpsheets!$AY$4,F110*Hulpsheets!$AY$5),IF(E110="computer",F110*Hulpsheets!$AY$4,F110*Hulpsheets!$AY$5)*($C$7-12)/12)))</f>
        <v/>
      </c>
      <c r="I110" s="151" t="str">
        <f>IF(E110="","",IF($C$7&lt;24,0,IF($C$7&gt;36,IF(E110="computer",F110*Hulpsheets!$AZ$4,F110*Hulpsheets!$AZ$5),IF(E110="computer",F110*Hulpsheets!$AZ$4,F110*Hulpsheets!$AZ$5)*($C$7-24)/12)))</f>
        <v/>
      </c>
      <c r="J110" s="151" t="str">
        <f>IF(E110="","",IF($C$7&lt;36,0,IF($C$7&gt;48,IF(E110="computer",F110*Hulpsheets!$BA$4,F110*Hulpsheets!$BA$5),IF(E110="computer",F110*Hulpsheets!$BA$4,F110*Hulpsheets!$BA$5)*($C$7-36)/12)))</f>
        <v/>
      </c>
      <c r="K110" s="151" t="str">
        <f>IF(E110="","",IF($C$7&lt;48,0,IF($C$7&gt;48,IF(E110="computer",F110*Hulpsheets!$BB$4,F110*Hulpsheets!$BB$5),IF(E110="computer",F110*Hulpsheets!$BB$4,F110*Hulpsheets!$BB$5)*($C$7-48)/12)))</f>
        <v/>
      </c>
      <c r="L110" s="429" t="s">
        <v>120</v>
      </c>
      <c r="M110" s="257" t="str">
        <f>IF(LEN($C$5)&lt;=1,
    "",
    IF(
        OR($C$5="Overige (zorg-)instellingen",$C$5="Onderneming"),
        IF(Basisgegevens!$C$5="Ja",
            IFERROR(
                INDEX(Hulpsheets!$AO$3:$AR$18,
                    MATCH($C$9,Hulpsheets!$AN$3:$AN$18,0),
                    MATCH($C$6,Hulpsheets!$AO$3:$AR$3,0)
                ),
                ""
            ),
            IFERROR(
                INDEX(Hulpsheets!$AH$3:$AK$18,
                    MATCH($C$9,Hulpsheets!$AG$3:$AG$18,0),
                    MATCH($C$6,Hulpsheets!$AH$3:$AK$3,0)
                ),
                ""
            )
        ),
        IF($L110="Niet-economische activiteit",
            100%,
            IF(Basisgegevens!$C$5="Ja",
                IFERROR(
                    INDEX(Hulpsheets!$AO$3:$AR$18,
                        MATCH($C$9,Hulpsheets!$AN$3:$AN$18,0),
                        MATCH($C$6,Hulpsheets!$AO$3:$AR$3,0)
                    ),
                    ""
                ),
                IFERROR(
                    INDEX(Hulpsheets!$AH$3:$AK$18,
                        MATCH($C$9,Hulpsheets!$AG$3:$AG$18,0),
                        MATCH($C$6,Hulpsheets!$AH$3:$AK$3,0)
                    ),
                    ""
                )
            )
        )
    )
)</f>
        <v/>
      </c>
      <c r="N110" s="397">
        <f t="shared" si="31"/>
        <v>0</v>
      </c>
      <c r="O110" s="77" t="str">
        <f t="shared" si="32"/>
        <v/>
      </c>
      <c r="P110" s="86" t="str">
        <f t="shared" si="33"/>
        <v/>
      </c>
      <c r="R110" s="404"/>
      <c r="S110" s="407" t="str">
        <f t="shared" si="38"/>
        <v/>
      </c>
      <c r="T110" s="130" t="str">
        <f t="shared" si="34"/>
        <v/>
      </c>
      <c r="U110" s="70"/>
      <c r="V110" s="404"/>
      <c r="W110" s="70"/>
      <c r="X110" s="404"/>
      <c r="Z110" s="407" t="str">
        <f t="shared" si="39"/>
        <v/>
      </c>
      <c r="AA110" s="130" t="str">
        <f t="shared" si="35"/>
        <v/>
      </c>
      <c r="AB110" s="407" t="str">
        <f t="shared" si="36"/>
        <v/>
      </c>
      <c r="AC110" s="130" t="str">
        <f t="shared" si="37"/>
        <v/>
      </c>
      <c r="AD110" s="461"/>
    </row>
    <row r="111" spans="1:30" x14ac:dyDescent="0.2">
      <c r="B111" s="514"/>
      <c r="C111" s="515"/>
      <c r="D111" s="515"/>
      <c r="E111" s="19"/>
      <c r="F111" s="141"/>
      <c r="G111" s="151" t="str">
        <f>IF(E111="","",IF($C$7&gt;12,IF(E111="computer",F111*Hulpsheets!$AX$4,F111*Hulpsheets!$AX$5),(IF(E111="computer",F111*Hulpsheets!$AX$4,F111*Hulpsheets!$AX$5)*$C$7/12)))</f>
        <v/>
      </c>
      <c r="H111" s="151" t="str">
        <f>IF(E111="","",IF($C$7&lt;13,0,IF($C$7&gt;24,IF(E111="computer",F111*Hulpsheets!$AY$4,F111*Hulpsheets!$AY$5),IF(E111="computer",F111*Hulpsheets!$AY$4,F111*Hulpsheets!$AY$5)*($C$7-12)/12)))</f>
        <v/>
      </c>
      <c r="I111" s="151" t="str">
        <f>IF(E111="","",IF($C$7&lt;24,0,IF($C$7&gt;36,IF(E111="computer",F111*Hulpsheets!$AZ$4,F111*Hulpsheets!$AZ$5),IF(E111="computer",F111*Hulpsheets!$AZ$4,F111*Hulpsheets!$AZ$5)*($C$7-24)/12)))</f>
        <v/>
      </c>
      <c r="J111" s="151" t="str">
        <f>IF(E111="","",IF($C$7&lt;36,0,IF($C$7&gt;48,IF(E111="computer",F111*Hulpsheets!$BA$4,F111*Hulpsheets!$BA$5),IF(E111="computer",F111*Hulpsheets!$BA$4,F111*Hulpsheets!$BA$5)*($C$7-36)/12)))</f>
        <v/>
      </c>
      <c r="K111" s="151" t="str">
        <f>IF(E111="","",IF($C$7&lt;48,0,IF($C$7&gt;48,IF(E111="computer",F111*Hulpsheets!$BB$4,F111*Hulpsheets!$BB$5),IF(E111="computer",F111*Hulpsheets!$BB$4,F111*Hulpsheets!$BB$5)*($C$7-48)/12)))</f>
        <v/>
      </c>
      <c r="L111" s="429" t="s">
        <v>120</v>
      </c>
      <c r="M111" s="257" t="str">
        <f>IF(LEN($C$5)&lt;=1,
    "",
    IF(
        OR($C$5="Overige (zorg-)instellingen",$C$5="Onderneming"),
        IF(Basisgegevens!$C$5="Ja",
            IFERROR(
                INDEX(Hulpsheets!$AO$3:$AR$18,
                    MATCH($C$9,Hulpsheets!$AN$3:$AN$18,0),
                    MATCH($C$6,Hulpsheets!$AO$3:$AR$3,0)
                ),
                ""
            ),
            IFERROR(
                INDEX(Hulpsheets!$AH$3:$AK$18,
                    MATCH($C$9,Hulpsheets!$AG$3:$AG$18,0),
                    MATCH($C$6,Hulpsheets!$AH$3:$AK$3,0)
                ),
                ""
            )
        ),
        IF($L111="Niet-economische activiteit",
            100%,
            IF(Basisgegevens!$C$5="Ja",
                IFERROR(
                    INDEX(Hulpsheets!$AO$3:$AR$18,
                        MATCH($C$9,Hulpsheets!$AN$3:$AN$18,0),
                        MATCH($C$6,Hulpsheets!$AO$3:$AR$3,0)
                    ),
                    ""
                ),
                IFERROR(
                    INDEX(Hulpsheets!$AH$3:$AK$18,
                        MATCH($C$9,Hulpsheets!$AG$3:$AG$18,0),
                        MATCH($C$6,Hulpsheets!$AH$3:$AK$3,0)
                    ),
                    ""
                )
            )
        )
    )
)</f>
        <v/>
      </c>
      <c r="N111" s="397">
        <f t="shared" si="31"/>
        <v>0</v>
      </c>
      <c r="O111" s="77" t="str">
        <f t="shared" si="32"/>
        <v/>
      </c>
      <c r="P111" s="86" t="str">
        <f t="shared" si="33"/>
        <v/>
      </c>
      <c r="R111" s="404"/>
      <c r="S111" s="407" t="str">
        <f t="shared" si="38"/>
        <v/>
      </c>
      <c r="T111" s="130" t="str">
        <f t="shared" si="34"/>
        <v/>
      </c>
      <c r="U111" s="70"/>
      <c r="V111" s="404"/>
      <c r="W111" s="70"/>
      <c r="X111" s="404"/>
      <c r="Z111" s="407" t="str">
        <f t="shared" si="39"/>
        <v/>
      </c>
      <c r="AA111" s="130" t="str">
        <f t="shared" si="35"/>
        <v/>
      </c>
      <c r="AB111" s="407" t="str">
        <f t="shared" si="36"/>
        <v/>
      </c>
      <c r="AC111" s="130" t="str">
        <f t="shared" si="37"/>
        <v/>
      </c>
      <c r="AD111" s="461"/>
    </row>
    <row r="112" spans="1:30" x14ac:dyDescent="0.2">
      <c r="B112" s="514"/>
      <c r="C112" s="515"/>
      <c r="D112" s="515"/>
      <c r="E112" s="19"/>
      <c r="F112" s="141"/>
      <c r="G112" s="151" t="str">
        <f>IF(E112="","",IF($C$7&gt;12,IF(E112="computer",F112*Hulpsheets!$AX$4,F112*Hulpsheets!$AX$5),(IF(E112="computer",F112*Hulpsheets!$AX$4,F112*Hulpsheets!$AX$5)*$C$7/12)))</f>
        <v/>
      </c>
      <c r="H112" s="151" t="str">
        <f>IF(E112="","",IF($C$7&lt;13,0,IF($C$7&gt;24,IF(E112="computer",F112*Hulpsheets!$AY$4,F112*Hulpsheets!$AY$5),IF(E112="computer",F112*Hulpsheets!$AY$4,F112*Hulpsheets!$AY$5)*($C$7-12)/12)))</f>
        <v/>
      </c>
      <c r="I112" s="151" t="str">
        <f>IF(E112="","",IF($C$7&lt;24,0,IF($C$7&gt;36,IF(E112="computer",F112*Hulpsheets!$AZ$4,F112*Hulpsheets!$AZ$5),IF(E112="computer",F112*Hulpsheets!$AZ$4,F112*Hulpsheets!$AZ$5)*($C$7-24)/12)))</f>
        <v/>
      </c>
      <c r="J112" s="151" t="str">
        <f>IF(E112="","",IF($C$7&lt;36,0,IF($C$7&gt;48,IF(E112="computer",F112*Hulpsheets!$BA$4,F112*Hulpsheets!$BA$5),IF(E112="computer",F112*Hulpsheets!$BA$4,F112*Hulpsheets!$BA$5)*($C$7-36)/12)))</f>
        <v/>
      </c>
      <c r="K112" s="151" t="str">
        <f>IF(E112="","",IF($C$7&lt;48,0,IF($C$7&gt;48,IF(E112="computer",F112*Hulpsheets!$BB$4,F112*Hulpsheets!$BB$5),IF(E112="computer",F112*Hulpsheets!$BB$4,F112*Hulpsheets!$BB$5)*($C$7-48)/12)))</f>
        <v/>
      </c>
      <c r="L112" s="429" t="s">
        <v>120</v>
      </c>
      <c r="M112" s="257" t="str">
        <f>IF(LEN($C$5)&lt;=1,
    "",
    IF(
        OR($C$5="Overige (zorg-)instellingen",$C$5="Onderneming"),
        IF(Basisgegevens!$C$5="Ja",
            IFERROR(
                INDEX(Hulpsheets!$AO$3:$AR$18,
                    MATCH($C$9,Hulpsheets!$AN$3:$AN$18,0),
                    MATCH($C$6,Hulpsheets!$AO$3:$AR$3,0)
                ),
                ""
            ),
            IFERROR(
                INDEX(Hulpsheets!$AH$3:$AK$18,
                    MATCH($C$9,Hulpsheets!$AG$3:$AG$18,0),
                    MATCH($C$6,Hulpsheets!$AH$3:$AK$3,0)
                ),
                ""
            )
        ),
        IF($L112="Niet-economische activiteit",
            100%,
            IF(Basisgegevens!$C$5="Ja",
                IFERROR(
                    INDEX(Hulpsheets!$AO$3:$AR$18,
                        MATCH($C$9,Hulpsheets!$AN$3:$AN$18,0),
                        MATCH($C$6,Hulpsheets!$AO$3:$AR$3,0)
                    ),
                    ""
                ),
                IFERROR(
                    INDEX(Hulpsheets!$AH$3:$AK$18,
                        MATCH($C$9,Hulpsheets!$AG$3:$AG$18,0),
                        MATCH($C$6,Hulpsheets!$AH$3:$AK$3,0)
                    ),
                    ""
                )
            )
        )
    )
)</f>
        <v/>
      </c>
      <c r="N112" s="397">
        <f t="shared" si="31"/>
        <v>0</v>
      </c>
      <c r="O112" s="77" t="str">
        <f t="shared" si="32"/>
        <v/>
      </c>
      <c r="P112" s="86" t="str">
        <f t="shared" si="33"/>
        <v/>
      </c>
      <c r="R112" s="404"/>
      <c r="S112" s="407" t="str">
        <f t="shared" si="38"/>
        <v/>
      </c>
      <c r="T112" s="130" t="str">
        <f t="shared" si="34"/>
        <v/>
      </c>
      <c r="U112" s="70"/>
      <c r="V112" s="404"/>
      <c r="W112" s="70"/>
      <c r="X112" s="404"/>
      <c r="Z112" s="407" t="str">
        <f t="shared" si="39"/>
        <v/>
      </c>
      <c r="AA112" s="130" t="str">
        <f t="shared" si="35"/>
        <v/>
      </c>
      <c r="AB112" s="407" t="str">
        <f t="shared" si="36"/>
        <v/>
      </c>
      <c r="AC112" s="130" t="str">
        <f t="shared" si="37"/>
        <v/>
      </c>
      <c r="AD112" s="461"/>
    </row>
    <row r="113" spans="2:30" x14ac:dyDescent="0.2">
      <c r="B113" s="514"/>
      <c r="C113" s="515"/>
      <c r="D113" s="515"/>
      <c r="E113" s="19"/>
      <c r="F113" s="141"/>
      <c r="G113" s="151" t="str">
        <f>IF(E113="","",IF($C$7&gt;12,IF(E113="computer",F113*Hulpsheets!$AX$4,F113*Hulpsheets!$AX$5),(IF(E113="computer",F113*Hulpsheets!$AX$4,F113*Hulpsheets!$AX$5)*$C$7/12)))</f>
        <v/>
      </c>
      <c r="H113" s="151" t="str">
        <f>IF(E113="","",IF($C$7&lt;13,0,IF($C$7&gt;24,IF(E113="computer",F113*Hulpsheets!$AY$4,F113*Hulpsheets!$AY$5),IF(E113="computer",F113*Hulpsheets!$AY$4,F113*Hulpsheets!$AY$5)*($C$7-12)/12)))</f>
        <v/>
      </c>
      <c r="I113" s="151" t="str">
        <f>IF(E113="","",IF($C$7&lt;24,0,IF($C$7&gt;36,IF(E113="computer",F113*Hulpsheets!$AZ$4,F113*Hulpsheets!$AZ$5),IF(E113="computer",F113*Hulpsheets!$AZ$4,F113*Hulpsheets!$AZ$5)*($C$7-24)/12)))</f>
        <v/>
      </c>
      <c r="J113" s="151" t="str">
        <f>IF(E113="","",IF($C$7&lt;36,0,IF($C$7&gt;48,IF(E113="computer",F113*Hulpsheets!$BA$4,F113*Hulpsheets!$BA$5),IF(E113="computer",F113*Hulpsheets!$BA$4,F113*Hulpsheets!$BA$5)*($C$7-36)/12)))</f>
        <v/>
      </c>
      <c r="K113" s="151" t="str">
        <f>IF(E113="","",IF($C$7&lt;48,0,IF($C$7&gt;48,IF(E113="computer",F113*Hulpsheets!$BB$4,F113*Hulpsheets!$BB$5),IF(E113="computer",F113*Hulpsheets!$BB$4,F113*Hulpsheets!$BB$5)*($C$7-48)/12)))</f>
        <v/>
      </c>
      <c r="L113" s="429" t="s">
        <v>120</v>
      </c>
      <c r="M113" s="257" t="str">
        <f>IF(LEN($C$5)&lt;=1,
    "",
    IF(
        OR($C$5="Overige (zorg-)instellingen",$C$5="Onderneming"),
        IF(Basisgegevens!$C$5="Ja",
            IFERROR(
                INDEX(Hulpsheets!$AO$3:$AR$18,
                    MATCH($C$9,Hulpsheets!$AN$3:$AN$18,0),
                    MATCH($C$6,Hulpsheets!$AO$3:$AR$3,0)
                ),
                ""
            ),
            IFERROR(
                INDEX(Hulpsheets!$AH$3:$AK$18,
                    MATCH($C$9,Hulpsheets!$AG$3:$AG$18,0),
                    MATCH($C$6,Hulpsheets!$AH$3:$AK$3,0)
                ),
                ""
            )
        ),
        IF($L113="Niet-economische activiteit",
            100%,
            IF(Basisgegevens!$C$5="Ja",
                IFERROR(
                    INDEX(Hulpsheets!$AO$3:$AR$18,
                        MATCH($C$9,Hulpsheets!$AN$3:$AN$18,0),
                        MATCH($C$6,Hulpsheets!$AO$3:$AR$3,0)
                    ),
                    ""
                ),
                IFERROR(
                    INDEX(Hulpsheets!$AH$3:$AK$18,
                        MATCH($C$9,Hulpsheets!$AG$3:$AG$18,0),
                        MATCH($C$6,Hulpsheets!$AH$3:$AK$3,0)
                    ),
                    ""
                )
            )
        )
    )
)</f>
        <v/>
      </c>
      <c r="N113" s="397">
        <f t="shared" si="31"/>
        <v>0</v>
      </c>
      <c r="O113" s="77" t="str">
        <f t="shared" si="32"/>
        <v/>
      </c>
      <c r="P113" s="86" t="str">
        <f t="shared" si="33"/>
        <v/>
      </c>
      <c r="R113" s="404"/>
      <c r="S113" s="407" t="str">
        <f t="shared" si="38"/>
        <v/>
      </c>
      <c r="T113" s="130" t="str">
        <f t="shared" si="34"/>
        <v/>
      </c>
      <c r="U113" s="70"/>
      <c r="V113" s="404"/>
      <c r="W113" s="70"/>
      <c r="X113" s="404"/>
      <c r="Z113" s="407" t="str">
        <f t="shared" si="39"/>
        <v/>
      </c>
      <c r="AA113" s="130" t="str">
        <f t="shared" si="35"/>
        <v/>
      </c>
      <c r="AB113" s="407" t="str">
        <f t="shared" si="36"/>
        <v/>
      </c>
      <c r="AC113" s="130" t="str">
        <f t="shared" si="37"/>
        <v/>
      </c>
      <c r="AD113" s="461"/>
    </row>
    <row r="114" spans="2:30" x14ac:dyDescent="0.2">
      <c r="B114" s="514"/>
      <c r="C114" s="515"/>
      <c r="D114" s="515"/>
      <c r="E114" s="19"/>
      <c r="F114" s="141"/>
      <c r="G114" s="151" t="str">
        <f>IF(E114="","",IF($C$7&gt;12,IF(E114="computer",F114*Hulpsheets!$AX$4,F114*Hulpsheets!$AX$5),(IF(E114="computer",F114*Hulpsheets!$AX$4,F114*Hulpsheets!$AX$5)*$C$7/12)))</f>
        <v/>
      </c>
      <c r="H114" s="151" t="str">
        <f>IF(E114="","",IF($C$7&lt;13,0,IF($C$7&gt;24,IF(E114="computer",F114*Hulpsheets!$AY$4,F114*Hulpsheets!$AY$5),IF(E114="computer",F114*Hulpsheets!$AY$4,F114*Hulpsheets!$AY$5)*($C$7-12)/12)))</f>
        <v/>
      </c>
      <c r="I114" s="151" t="str">
        <f>IF(E114="","",IF($C$7&lt;24,0,IF($C$7&gt;36,IF(E114="computer",F114*Hulpsheets!$AZ$4,F114*Hulpsheets!$AZ$5),IF(E114="computer",F114*Hulpsheets!$AZ$4,F114*Hulpsheets!$AZ$5)*($C$7-24)/12)))</f>
        <v/>
      </c>
      <c r="J114" s="151" t="str">
        <f>IF(E114="","",IF($C$7&lt;36,0,IF($C$7&gt;48,IF(E114="computer",F114*Hulpsheets!$BA$4,F114*Hulpsheets!$BA$5),IF(E114="computer",F114*Hulpsheets!$BA$4,F114*Hulpsheets!$BA$5)*($C$7-36)/12)))</f>
        <v/>
      </c>
      <c r="K114" s="151" t="str">
        <f>IF(E114="","",IF($C$7&lt;48,0,IF($C$7&gt;48,IF(E114="computer",F114*Hulpsheets!$BB$4,F114*Hulpsheets!$BB$5),IF(E114="computer",F114*Hulpsheets!$BB$4,F114*Hulpsheets!$BB$5)*($C$7-48)/12)))</f>
        <v/>
      </c>
      <c r="L114" s="429" t="s">
        <v>120</v>
      </c>
      <c r="M114" s="257" t="str">
        <f>IF(LEN($C$5)&lt;=1,
    "",
    IF(
        OR($C$5="Overige (zorg-)instellingen",$C$5="Onderneming"),
        IF(Basisgegevens!$C$5="Ja",
            IFERROR(
                INDEX(Hulpsheets!$AO$3:$AR$18,
                    MATCH($C$9,Hulpsheets!$AN$3:$AN$18,0),
                    MATCH($C$6,Hulpsheets!$AO$3:$AR$3,0)
                ),
                ""
            ),
            IFERROR(
                INDEX(Hulpsheets!$AH$3:$AK$18,
                    MATCH($C$9,Hulpsheets!$AG$3:$AG$18,0),
                    MATCH($C$6,Hulpsheets!$AH$3:$AK$3,0)
                ),
                ""
            )
        ),
        IF($L114="Niet-economische activiteit",
            100%,
            IF(Basisgegevens!$C$5="Ja",
                IFERROR(
                    INDEX(Hulpsheets!$AO$3:$AR$18,
                        MATCH($C$9,Hulpsheets!$AN$3:$AN$18,0),
                        MATCH($C$6,Hulpsheets!$AO$3:$AR$3,0)
                    ),
                    ""
                ),
                IFERROR(
                    INDEX(Hulpsheets!$AH$3:$AK$18,
                        MATCH($C$9,Hulpsheets!$AG$3:$AG$18,0),
                        MATCH($C$6,Hulpsheets!$AH$3:$AK$3,0)
                    ),
                    ""
                )
            )
        )
    )
)</f>
        <v/>
      </c>
      <c r="N114" s="397">
        <f t="shared" si="31"/>
        <v>0</v>
      </c>
      <c r="O114" s="77" t="str">
        <f t="shared" si="32"/>
        <v/>
      </c>
      <c r="P114" s="86" t="str">
        <f t="shared" si="33"/>
        <v/>
      </c>
      <c r="R114" s="404"/>
      <c r="S114" s="407" t="str">
        <f t="shared" si="38"/>
        <v/>
      </c>
      <c r="T114" s="130" t="str">
        <f t="shared" si="34"/>
        <v/>
      </c>
      <c r="U114" s="70"/>
      <c r="V114" s="404"/>
      <c r="W114" s="70"/>
      <c r="X114" s="404"/>
      <c r="Z114" s="407" t="str">
        <f t="shared" si="39"/>
        <v/>
      </c>
      <c r="AA114" s="130" t="str">
        <f t="shared" si="35"/>
        <v/>
      </c>
      <c r="AB114" s="407" t="str">
        <f t="shared" si="36"/>
        <v/>
      </c>
      <c r="AC114" s="130" t="str">
        <f t="shared" si="37"/>
        <v/>
      </c>
      <c r="AD114" s="461"/>
    </row>
    <row r="115" spans="2:30" x14ac:dyDescent="0.2">
      <c r="B115" s="514"/>
      <c r="C115" s="515"/>
      <c r="D115" s="515"/>
      <c r="E115" s="19"/>
      <c r="F115" s="141"/>
      <c r="G115" s="151" t="str">
        <f>IF(E115="","",IF($C$7&gt;12,IF(E115="computer",F115*Hulpsheets!$AX$4,F115*Hulpsheets!$AX$5),(IF(E115="computer",F115*Hulpsheets!$AX$4,F115*Hulpsheets!$AX$5)*$C$7/12)))</f>
        <v/>
      </c>
      <c r="H115" s="151" t="str">
        <f>IF(E115="","",IF($C$7&lt;13,0,IF($C$7&gt;24,IF(E115="computer",F115*Hulpsheets!$AY$4,F115*Hulpsheets!$AY$5),IF(E115="computer",F115*Hulpsheets!$AY$4,F115*Hulpsheets!$AY$5)*($C$7-12)/12)))</f>
        <v/>
      </c>
      <c r="I115" s="151" t="str">
        <f>IF(E115="","",IF($C$7&lt;24,0,IF($C$7&gt;36,IF(E115="computer",F115*Hulpsheets!$AZ$4,F115*Hulpsheets!$AZ$5),IF(E115="computer",F115*Hulpsheets!$AZ$4,F115*Hulpsheets!$AZ$5)*($C$7-24)/12)))</f>
        <v/>
      </c>
      <c r="J115" s="151" t="str">
        <f>IF(E115="","",IF($C$7&lt;36,0,IF($C$7&gt;48,IF(E115="computer",F115*Hulpsheets!$BA$4,F115*Hulpsheets!$BA$5),IF(E115="computer",F115*Hulpsheets!$BA$4,F115*Hulpsheets!$BA$5)*($C$7-36)/12)))</f>
        <v/>
      </c>
      <c r="K115" s="151" t="str">
        <f>IF(E115="","",IF($C$7&lt;48,0,IF($C$7&gt;48,IF(E115="computer",F115*Hulpsheets!$BB$4,F115*Hulpsheets!$BB$5),IF(E115="computer",F115*Hulpsheets!$BB$4,F115*Hulpsheets!$BB$5)*($C$7-48)/12)))</f>
        <v/>
      </c>
      <c r="L115" s="429" t="s">
        <v>120</v>
      </c>
      <c r="M115" s="257" t="str">
        <f>IF(LEN($C$5)&lt;=1,
    "",
    IF(
        OR($C$5="Overige (zorg-)instellingen",$C$5="Onderneming"),
        IF(Basisgegevens!$C$5="Ja",
            IFERROR(
                INDEX(Hulpsheets!$AO$3:$AR$18,
                    MATCH($C$9,Hulpsheets!$AN$3:$AN$18,0),
                    MATCH($C$6,Hulpsheets!$AO$3:$AR$3,0)
                ),
                ""
            ),
            IFERROR(
                INDEX(Hulpsheets!$AH$3:$AK$18,
                    MATCH($C$9,Hulpsheets!$AG$3:$AG$18,0),
                    MATCH($C$6,Hulpsheets!$AH$3:$AK$3,0)
                ),
                ""
            )
        ),
        IF($L115="Niet-economische activiteit",
            100%,
            IF(Basisgegevens!$C$5="Ja",
                IFERROR(
                    INDEX(Hulpsheets!$AO$3:$AR$18,
                        MATCH($C$9,Hulpsheets!$AN$3:$AN$18,0),
                        MATCH($C$6,Hulpsheets!$AO$3:$AR$3,0)
                    ),
                    ""
                ),
                IFERROR(
                    INDEX(Hulpsheets!$AH$3:$AK$18,
                        MATCH($C$9,Hulpsheets!$AG$3:$AG$18,0),
                        MATCH($C$6,Hulpsheets!$AH$3:$AK$3,0)
                    ),
                    ""
                )
            )
        )
    )
)</f>
        <v/>
      </c>
      <c r="N115" s="397">
        <f t="shared" si="31"/>
        <v>0</v>
      </c>
      <c r="O115" s="77" t="str">
        <f t="shared" si="32"/>
        <v/>
      </c>
      <c r="P115" s="86" t="str">
        <f t="shared" si="33"/>
        <v/>
      </c>
      <c r="R115" s="404"/>
      <c r="S115" s="407" t="str">
        <f t="shared" si="38"/>
        <v/>
      </c>
      <c r="T115" s="130" t="str">
        <f t="shared" si="34"/>
        <v/>
      </c>
      <c r="U115" s="70"/>
      <c r="V115" s="404"/>
      <c r="W115" s="70"/>
      <c r="X115" s="404"/>
      <c r="Z115" s="407" t="str">
        <f t="shared" si="39"/>
        <v/>
      </c>
      <c r="AA115" s="130" t="str">
        <f t="shared" si="35"/>
        <v/>
      </c>
      <c r="AB115" s="407" t="str">
        <f t="shared" si="36"/>
        <v/>
      </c>
      <c r="AC115" s="130" t="str">
        <f t="shared" si="37"/>
        <v/>
      </c>
      <c r="AD115" s="461"/>
    </row>
    <row r="116" spans="2:30" x14ac:dyDescent="0.2">
      <c r="B116" s="514"/>
      <c r="C116" s="515"/>
      <c r="D116" s="515"/>
      <c r="E116" s="19"/>
      <c r="F116" s="141"/>
      <c r="G116" s="151" t="str">
        <f>IF(E116="","",IF($C$7&gt;12,IF(E116="computer",F116*Hulpsheets!$AX$4,F116*Hulpsheets!$AX$5),(IF(E116="computer",F116*Hulpsheets!$AX$4,F116*Hulpsheets!$AX$5)*$C$7/12)))</f>
        <v/>
      </c>
      <c r="H116" s="151" t="str">
        <f>IF(E116="","",IF($C$7&lt;13,0,IF($C$7&gt;24,IF(E116="computer",F116*Hulpsheets!$AY$4,F116*Hulpsheets!$AY$5),IF(E116="computer",F116*Hulpsheets!$AY$4,F116*Hulpsheets!$AY$5)*($C$7-12)/12)))</f>
        <v/>
      </c>
      <c r="I116" s="151" t="str">
        <f>IF(E116="","",IF($C$7&lt;24,0,IF($C$7&gt;36,IF(E116="computer",F116*Hulpsheets!$AZ$4,F116*Hulpsheets!$AZ$5),IF(E116="computer",F116*Hulpsheets!$AZ$4,F116*Hulpsheets!$AZ$5)*($C$7-24)/12)))</f>
        <v/>
      </c>
      <c r="J116" s="151" t="str">
        <f>IF(E116="","",IF($C$7&lt;36,0,IF($C$7&gt;48,IF(E116="computer",F116*Hulpsheets!$BA$4,F116*Hulpsheets!$BA$5),IF(E116="computer",F116*Hulpsheets!$BA$4,F116*Hulpsheets!$BA$5)*($C$7-36)/12)))</f>
        <v/>
      </c>
      <c r="K116" s="151" t="str">
        <f>IF(E116="","",IF($C$7&lt;48,0,IF($C$7&gt;48,IF(E116="computer",F116*Hulpsheets!$BB$4,F116*Hulpsheets!$BB$5),IF(E116="computer",F116*Hulpsheets!$BB$4,F116*Hulpsheets!$BB$5)*($C$7-48)/12)))</f>
        <v/>
      </c>
      <c r="L116" s="429" t="s">
        <v>120</v>
      </c>
      <c r="M116" s="257" t="str">
        <f>IF(LEN($C$5)&lt;=1,
    "",
    IF(
        OR($C$5="Overige (zorg-)instellingen",$C$5="Onderneming"),
        IF(Basisgegevens!$C$5="Ja",
            IFERROR(
                INDEX(Hulpsheets!$AO$3:$AR$18,
                    MATCH($C$9,Hulpsheets!$AN$3:$AN$18,0),
                    MATCH($C$6,Hulpsheets!$AO$3:$AR$3,0)
                ),
                ""
            ),
            IFERROR(
                INDEX(Hulpsheets!$AH$3:$AK$18,
                    MATCH($C$9,Hulpsheets!$AG$3:$AG$18,0),
                    MATCH($C$6,Hulpsheets!$AH$3:$AK$3,0)
                ),
                ""
            )
        ),
        IF($L116="Niet-economische activiteit",
            100%,
            IF(Basisgegevens!$C$5="Ja",
                IFERROR(
                    INDEX(Hulpsheets!$AO$3:$AR$18,
                        MATCH($C$9,Hulpsheets!$AN$3:$AN$18,0),
                        MATCH($C$6,Hulpsheets!$AO$3:$AR$3,0)
                    ),
                    ""
                ),
                IFERROR(
                    INDEX(Hulpsheets!$AH$3:$AK$18,
                        MATCH($C$9,Hulpsheets!$AG$3:$AG$18,0),
                        MATCH($C$6,Hulpsheets!$AH$3:$AK$3,0)
                    ),
                    ""
                )
            )
        )
    )
)</f>
        <v/>
      </c>
      <c r="N116" s="397">
        <f t="shared" si="31"/>
        <v>0</v>
      </c>
      <c r="O116" s="77" t="str">
        <f t="shared" si="32"/>
        <v/>
      </c>
      <c r="P116" s="86" t="str">
        <f t="shared" si="33"/>
        <v/>
      </c>
      <c r="R116" s="404"/>
      <c r="S116" s="407" t="str">
        <f t="shared" si="38"/>
        <v/>
      </c>
      <c r="T116" s="130" t="str">
        <f t="shared" si="34"/>
        <v/>
      </c>
      <c r="U116" s="70"/>
      <c r="V116" s="404"/>
      <c r="W116" s="70"/>
      <c r="X116" s="404"/>
      <c r="Z116" s="407" t="str">
        <f t="shared" si="39"/>
        <v/>
      </c>
      <c r="AA116" s="130" t="str">
        <f t="shared" si="35"/>
        <v/>
      </c>
      <c r="AB116" s="407" t="str">
        <f t="shared" si="36"/>
        <v/>
      </c>
      <c r="AC116" s="130" t="str">
        <f t="shared" si="37"/>
        <v/>
      </c>
      <c r="AD116" s="461"/>
    </row>
    <row r="117" spans="2:30" ht="13.5" thickBot="1" x14ac:dyDescent="0.25">
      <c r="B117" s="514"/>
      <c r="C117" s="515"/>
      <c r="D117" s="515"/>
      <c r="E117" s="19"/>
      <c r="F117" s="141"/>
      <c r="G117" s="151" t="str">
        <f>IF(E117="","",IF($C$7&gt;12,IF(E117="computer",F117*Hulpsheets!$AX$4,F117*Hulpsheets!$AX$5),(IF(E117="computer",F117*Hulpsheets!$AX$4,F117*Hulpsheets!$AX$5)*$C$7/12)))</f>
        <v/>
      </c>
      <c r="H117" s="151" t="str">
        <f>IF(E117="","",IF($C$7&lt;13,0,IF($C$7&gt;24,IF(E117="computer",F117*Hulpsheets!$AY$4,F117*Hulpsheets!$AY$5),IF(E117="computer",F117*Hulpsheets!$AY$4,F117*Hulpsheets!$AY$5)*($C$7-12)/12)))</f>
        <v/>
      </c>
      <c r="I117" s="151" t="str">
        <f>IF(E117="","",IF($C$7&lt;24,0,IF($C$7&gt;36,IF(E117="computer",F117*Hulpsheets!$AZ$4,F117*Hulpsheets!$AZ$5),IF(E117="computer",F117*Hulpsheets!$AZ$4,F117*Hulpsheets!$AZ$5)*($C$7-24)/12)))</f>
        <v/>
      </c>
      <c r="J117" s="151" t="str">
        <f>IF(E117="","",IF($C$7&lt;36,0,IF($C$7&gt;48,IF(E117="computer",F117*Hulpsheets!$BA$4,F117*Hulpsheets!$BA$5),IF(E117="computer",F117*Hulpsheets!$BA$4,F117*Hulpsheets!$BA$5)*($C$7-36)/12)))</f>
        <v/>
      </c>
      <c r="K117" s="151" t="str">
        <f>IF(E117="","",IF($C$7&lt;48,0,IF($C$7&gt;48,IF(E117="computer",F117*Hulpsheets!$BB$4,F117*Hulpsheets!$BB$5),IF(E117="computer",F117*Hulpsheets!$BB$4,F117*Hulpsheets!$BB$5)*($C$7-48)/12)))</f>
        <v/>
      </c>
      <c r="L117" s="429" t="s">
        <v>120</v>
      </c>
      <c r="M117" s="257" t="str">
        <f>IF(LEN($C$5)&lt;=1,
    "",
    IF(
        OR($C$5="Overige (zorg-)instellingen",$C$5="Onderneming"),
        IF(Basisgegevens!$C$5="Ja",
            IFERROR(
                INDEX(Hulpsheets!$AO$3:$AR$18,
                    MATCH($C$9,Hulpsheets!$AN$3:$AN$18,0),
                    MATCH($C$6,Hulpsheets!$AO$3:$AR$3,0)
                ),
                ""
            ),
            IFERROR(
                INDEX(Hulpsheets!$AH$3:$AK$18,
                    MATCH($C$9,Hulpsheets!$AG$3:$AG$18,0),
                    MATCH($C$6,Hulpsheets!$AH$3:$AK$3,0)
                ),
                ""
            )
        ),
        IF($L117="Niet-economische activiteit",
            100%,
            IF(Basisgegevens!$C$5="Ja",
                IFERROR(
                    INDEX(Hulpsheets!$AO$3:$AR$18,
                        MATCH($C$9,Hulpsheets!$AN$3:$AN$18,0),
                        MATCH($C$6,Hulpsheets!$AO$3:$AR$3,0)
                    ),
                    ""
                ),
                IFERROR(
                    INDEX(Hulpsheets!$AH$3:$AK$18,
                        MATCH($C$9,Hulpsheets!$AG$3:$AG$18,0),
                        MATCH($C$6,Hulpsheets!$AH$3:$AK$3,0)
                    ),
                    ""
                )
            )
        )
    )
)</f>
        <v/>
      </c>
      <c r="N117" s="397">
        <f t="shared" si="31"/>
        <v>0</v>
      </c>
      <c r="O117" s="77" t="str">
        <f t="shared" si="32"/>
        <v/>
      </c>
      <c r="P117" s="86" t="str">
        <f t="shared" si="33"/>
        <v/>
      </c>
      <c r="R117" s="404"/>
      <c r="S117" s="407" t="str">
        <f t="shared" si="38"/>
        <v/>
      </c>
      <c r="T117" s="130" t="str">
        <f t="shared" si="34"/>
        <v/>
      </c>
      <c r="U117" s="70"/>
      <c r="V117" s="404"/>
      <c r="W117" s="70"/>
      <c r="X117" s="404"/>
      <c r="Z117" s="407" t="str">
        <f t="shared" si="39"/>
        <v/>
      </c>
      <c r="AA117" s="130" t="str">
        <f t="shared" si="35"/>
        <v/>
      </c>
      <c r="AB117" s="407" t="str">
        <f t="shared" si="36"/>
        <v/>
      </c>
      <c r="AC117" s="130" t="str">
        <f t="shared" si="37"/>
        <v/>
      </c>
      <c r="AD117" s="461"/>
    </row>
    <row r="118" spans="2:30" ht="13.5" hidden="1" outlineLevel="1" thickBot="1" x14ac:dyDescent="0.25">
      <c r="B118" s="514"/>
      <c r="C118" s="515"/>
      <c r="D118" s="515"/>
      <c r="E118" s="19"/>
      <c r="F118" s="141"/>
      <c r="G118" s="151" t="str">
        <f>IF(E118="","",IF($C$7&gt;12,IF(E118="computer",F118*Hulpsheets!$AX$4,F118*Hulpsheets!$AX$5),(IF(E118="computer",F118*Hulpsheets!$AX$4,F118*Hulpsheets!$AX$5)*$C$7/12)))</f>
        <v/>
      </c>
      <c r="H118" s="151" t="str">
        <f>IF(E118="","",IF($C$7&lt;13,0,IF($C$7&gt;24,IF(E118="computer",F118*Hulpsheets!$AY$4,F118*Hulpsheets!$AY$5),IF(E118="computer",F118*Hulpsheets!$AY$4,F118*Hulpsheets!$AY$5)*($C$7-12)/12)))</f>
        <v/>
      </c>
      <c r="I118" s="151" t="str">
        <f>IF(E118="","",IF($C$7&lt;24,0,IF($C$7&gt;36,IF(E118="computer",F118*Hulpsheets!$AZ$4,F118*Hulpsheets!$AZ$5),IF(E118="computer",F118*Hulpsheets!$AZ$4,F118*Hulpsheets!$AZ$5)*($C$7-24)/12)))</f>
        <v/>
      </c>
      <c r="J118" s="151" t="str">
        <f>IF(E118="","",IF($C$7&lt;36,0,IF($C$7&gt;48,IF(E118="computer",F118*Hulpsheets!$BA$4,F118*Hulpsheets!$BA$5),IF(E118="computer",F118*Hulpsheets!$BA$4,F118*Hulpsheets!$BA$5)*($C$7-36)/12)))</f>
        <v/>
      </c>
      <c r="K118" s="151" t="str">
        <f>IF(E118="","",IF($C$7&lt;48,0,IF($C$7&gt;48,IF(E118="computer",F118*Hulpsheets!$BB$4,F118*Hulpsheets!$BB$5),IF(E118="computer",F118*Hulpsheets!$BB$4,F118*Hulpsheets!$BB$5)*($C$7-48)/12)))</f>
        <v/>
      </c>
      <c r="L118" s="429" t="s">
        <v>120</v>
      </c>
      <c r="M118" s="257" t="str">
        <f>IF(LEN($C$5)&lt;=1,
    "",
    IF(
        OR($C$5="Overige (zorg-)instellingen",$C$5="Onderneming"),
        IF(Basisgegevens!$C$5="Ja",
            IFERROR(
                INDEX(Hulpsheets!$AO$3:$AR$18,
                    MATCH($C$9,Hulpsheets!$AN$3:$AN$18,0),
                    MATCH($C$6,Hulpsheets!$AO$3:$AR$3,0)
                ),
                ""
            ),
            IFERROR(
                INDEX(Hulpsheets!$AH$3:$AK$18,
                    MATCH($C$9,Hulpsheets!$AG$3:$AG$18,0),
                    MATCH($C$6,Hulpsheets!$AH$3:$AK$3,0)
                ),
                ""
            )
        ),
        IF($L118="Niet-economische activiteit",
            100%,
            IF(Basisgegevens!$C$5="Ja",
                IFERROR(
                    INDEX(Hulpsheets!$AO$3:$AR$18,
                        MATCH($C$9,Hulpsheets!$AN$3:$AN$18,0),
                        MATCH($C$6,Hulpsheets!$AO$3:$AR$3,0)
                    ),
                    ""
                ),
                IFERROR(
                    INDEX(Hulpsheets!$AH$3:$AK$18,
                        MATCH($C$9,Hulpsheets!$AG$3:$AG$18,0),
                        MATCH($C$6,Hulpsheets!$AH$3:$AK$3,0)
                    ),
                    ""
                )
            )
        )
    )
)</f>
        <v/>
      </c>
      <c r="N118" s="397">
        <f t="shared" si="31"/>
        <v>0</v>
      </c>
      <c r="O118" s="77" t="str">
        <f t="shared" si="32"/>
        <v/>
      </c>
      <c r="P118" s="86" t="str">
        <f t="shared" si="33"/>
        <v/>
      </c>
      <c r="R118" s="404"/>
      <c r="S118" s="407" t="str">
        <f t="shared" si="38"/>
        <v/>
      </c>
      <c r="T118" s="130" t="str">
        <f t="shared" si="34"/>
        <v/>
      </c>
      <c r="U118" s="70"/>
      <c r="V118" s="404"/>
      <c r="W118" s="70"/>
      <c r="X118" s="404"/>
      <c r="Z118" s="407" t="str">
        <f t="shared" si="39"/>
        <v/>
      </c>
      <c r="AA118" s="130" t="str">
        <f t="shared" si="35"/>
        <v/>
      </c>
      <c r="AB118" s="407" t="str">
        <f t="shared" si="36"/>
        <v/>
      </c>
      <c r="AC118" s="130" t="str">
        <f t="shared" si="37"/>
        <v/>
      </c>
      <c r="AD118" s="461"/>
    </row>
    <row r="119" spans="2:30" ht="13.5" hidden="1" outlineLevel="1" thickBot="1" x14ac:dyDescent="0.25">
      <c r="B119" s="514"/>
      <c r="C119" s="515"/>
      <c r="D119" s="515"/>
      <c r="E119" s="19"/>
      <c r="F119" s="141"/>
      <c r="G119" s="151" t="str">
        <f>IF(E119="","",IF($C$7&gt;12,IF(E119="computer",F119*Hulpsheets!$AX$4,F119*Hulpsheets!$AX$5),(IF(E119="computer",F119*Hulpsheets!$AX$4,F119*Hulpsheets!$AX$5)*$C$7/12)))</f>
        <v/>
      </c>
      <c r="H119" s="151" t="str">
        <f>IF(E119="","",IF($C$7&lt;13,0,IF($C$7&gt;24,IF(E119="computer",F119*Hulpsheets!$AY$4,F119*Hulpsheets!$AY$5),IF(E119="computer",F119*Hulpsheets!$AY$4,F119*Hulpsheets!$AY$5)*($C$7-12)/12)))</f>
        <v/>
      </c>
      <c r="I119" s="151" t="str">
        <f>IF(E119="","",IF($C$7&lt;24,0,IF($C$7&gt;36,IF(E119="computer",F119*Hulpsheets!$AZ$4,F119*Hulpsheets!$AZ$5),IF(E119="computer",F119*Hulpsheets!$AZ$4,F119*Hulpsheets!$AZ$5)*($C$7-24)/12)))</f>
        <v/>
      </c>
      <c r="J119" s="151" t="str">
        <f>IF(E119="","",IF($C$7&lt;36,0,IF($C$7&gt;48,IF(E119="computer",F119*Hulpsheets!$BA$4,F119*Hulpsheets!$BA$5),IF(E119="computer",F119*Hulpsheets!$BA$4,F119*Hulpsheets!$BA$5)*($C$7-36)/12)))</f>
        <v/>
      </c>
      <c r="K119" s="151" t="str">
        <f>IF(E119="","",IF($C$7&lt;48,0,IF($C$7&gt;48,IF(E119="computer",F119*Hulpsheets!$BB$4,F119*Hulpsheets!$BB$5),IF(E119="computer",F119*Hulpsheets!$BB$4,F119*Hulpsheets!$BB$5)*($C$7-48)/12)))</f>
        <v/>
      </c>
      <c r="L119" s="429" t="s">
        <v>120</v>
      </c>
      <c r="M119" s="257" t="str">
        <f>IF(LEN($C$5)&lt;=1,
    "",
    IF(
        OR($C$5="Overige (zorg-)instellingen",$C$5="Onderneming"),
        IF(Basisgegevens!$C$5="Ja",
            IFERROR(
                INDEX(Hulpsheets!$AO$3:$AR$18,
                    MATCH($C$9,Hulpsheets!$AN$3:$AN$18,0),
                    MATCH($C$6,Hulpsheets!$AO$3:$AR$3,0)
                ),
                ""
            ),
            IFERROR(
                INDEX(Hulpsheets!$AH$3:$AK$18,
                    MATCH($C$9,Hulpsheets!$AG$3:$AG$18,0),
                    MATCH($C$6,Hulpsheets!$AH$3:$AK$3,0)
                ),
                ""
            )
        ),
        IF($L119="Niet-economische activiteit",
            100%,
            IF(Basisgegevens!$C$5="Ja",
                IFERROR(
                    INDEX(Hulpsheets!$AO$3:$AR$18,
                        MATCH($C$9,Hulpsheets!$AN$3:$AN$18,0),
                        MATCH($C$6,Hulpsheets!$AO$3:$AR$3,0)
                    ),
                    ""
                ),
                IFERROR(
                    INDEX(Hulpsheets!$AH$3:$AK$18,
                        MATCH($C$9,Hulpsheets!$AG$3:$AG$18,0),
                        MATCH($C$6,Hulpsheets!$AH$3:$AK$3,0)
                    ),
                    ""
                )
            )
        )
    )
)</f>
        <v/>
      </c>
      <c r="N119" s="397">
        <f t="shared" si="31"/>
        <v>0</v>
      </c>
      <c r="O119" s="77" t="str">
        <f t="shared" si="32"/>
        <v/>
      </c>
      <c r="P119" s="86" t="str">
        <f t="shared" si="33"/>
        <v/>
      </c>
      <c r="R119" s="404"/>
      <c r="S119" s="407" t="str">
        <f t="shared" si="38"/>
        <v/>
      </c>
      <c r="T119" s="130" t="str">
        <f t="shared" si="34"/>
        <v/>
      </c>
      <c r="U119" s="70"/>
      <c r="V119" s="404"/>
      <c r="W119" s="70"/>
      <c r="X119" s="404"/>
      <c r="Z119" s="407" t="str">
        <f t="shared" si="39"/>
        <v/>
      </c>
      <c r="AA119" s="130" t="str">
        <f t="shared" si="35"/>
        <v/>
      </c>
      <c r="AB119" s="407" t="str">
        <f t="shared" si="36"/>
        <v/>
      </c>
      <c r="AC119" s="130" t="str">
        <f t="shared" si="37"/>
        <v/>
      </c>
      <c r="AD119" s="461"/>
    </row>
    <row r="120" spans="2:30" ht="13.5" hidden="1" outlineLevel="1" thickBot="1" x14ac:dyDescent="0.25">
      <c r="B120" s="514"/>
      <c r="C120" s="515"/>
      <c r="D120" s="515"/>
      <c r="E120" s="19"/>
      <c r="F120" s="141"/>
      <c r="G120" s="151" t="str">
        <f>IF(E120="","",IF($C$7&gt;12,IF(E120="computer",F120*Hulpsheets!$AX$4,F120*Hulpsheets!$AX$5),(IF(E120="computer",F120*Hulpsheets!$AX$4,F120*Hulpsheets!$AX$5)*$C$7/12)))</f>
        <v/>
      </c>
      <c r="H120" s="151" t="str">
        <f>IF(E120="","",IF($C$7&lt;13,0,IF($C$7&gt;24,IF(E120="computer",F120*Hulpsheets!$AY$4,F120*Hulpsheets!$AY$5),IF(E120="computer",F120*Hulpsheets!$AY$4,F120*Hulpsheets!$AY$5)*($C$7-12)/12)))</f>
        <v/>
      </c>
      <c r="I120" s="151" t="str">
        <f>IF(E120="","",IF($C$7&lt;24,0,IF($C$7&gt;36,IF(E120="computer",F120*Hulpsheets!$AZ$4,F120*Hulpsheets!$AZ$5),IF(E120="computer",F120*Hulpsheets!$AZ$4,F120*Hulpsheets!$AZ$5)*($C$7-24)/12)))</f>
        <v/>
      </c>
      <c r="J120" s="151" t="str">
        <f>IF(E120="","",IF($C$7&lt;36,0,IF($C$7&gt;48,IF(E120="computer",F120*Hulpsheets!$BA$4,F120*Hulpsheets!$BA$5),IF(E120="computer",F120*Hulpsheets!$BA$4,F120*Hulpsheets!$BA$5)*($C$7-36)/12)))</f>
        <v/>
      </c>
      <c r="K120" s="151" t="str">
        <f>IF(E120="","",IF($C$7&lt;48,0,IF($C$7&gt;48,IF(E120="computer",F120*Hulpsheets!$BB$4,F120*Hulpsheets!$BB$5),IF(E120="computer",F120*Hulpsheets!$BB$4,F120*Hulpsheets!$BB$5)*($C$7-48)/12)))</f>
        <v/>
      </c>
      <c r="L120" s="429" t="s">
        <v>120</v>
      </c>
      <c r="M120" s="257" t="str">
        <f>IF(LEN($C$5)&lt;=1,
    "",
    IF(
        OR($C$5="Overige (zorg-)instellingen",$C$5="Onderneming"),
        IF(Basisgegevens!$C$5="Ja",
            IFERROR(
                INDEX(Hulpsheets!$AO$3:$AR$18,
                    MATCH($C$9,Hulpsheets!$AN$3:$AN$18,0),
                    MATCH($C$6,Hulpsheets!$AO$3:$AR$3,0)
                ),
                ""
            ),
            IFERROR(
                INDEX(Hulpsheets!$AH$3:$AK$18,
                    MATCH($C$9,Hulpsheets!$AG$3:$AG$18,0),
                    MATCH($C$6,Hulpsheets!$AH$3:$AK$3,0)
                ),
                ""
            )
        ),
        IF($L120="Niet-economische activiteit",
            100%,
            IF(Basisgegevens!$C$5="Ja",
                IFERROR(
                    INDEX(Hulpsheets!$AO$3:$AR$18,
                        MATCH($C$9,Hulpsheets!$AN$3:$AN$18,0),
                        MATCH($C$6,Hulpsheets!$AO$3:$AR$3,0)
                    ),
                    ""
                ),
                IFERROR(
                    INDEX(Hulpsheets!$AH$3:$AK$18,
                        MATCH($C$9,Hulpsheets!$AG$3:$AG$18,0),
                        MATCH($C$6,Hulpsheets!$AH$3:$AK$3,0)
                    ),
                    ""
                )
            )
        )
    )
)</f>
        <v/>
      </c>
      <c r="N120" s="397">
        <f t="shared" si="31"/>
        <v>0</v>
      </c>
      <c r="O120" s="77" t="str">
        <f t="shared" si="32"/>
        <v/>
      </c>
      <c r="P120" s="86" t="str">
        <f t="shared" si="33"/>
        <v/>
      </c>
      <c r="R120" s="404"/>
      <c r="S120" s="407" t="str">
        <f t="shared" si="38"/>
        <v/>
      </c>
      <c r="T120" s="130" t="str">
        <f t="shared" si="34"/>
        <v/>
      </c>
      <c r="U120" s="70"/>
      <c r="V120" s="404"/>
      <c r="W120" s="70"/>
      <c r="X120" s="404"/>
      <c r="Z120" s="407" t="str">
        <f t="shared" si="39"/>
        <v/>
      </c>
      <c r="AA120" s="130" t="str">
        <f t="shared" si="35"/>
        <v/>
      </c>
      <c r="AB120" s="407" t="str">
        <f t="shared" si="36"/>
        <v/>
      </c>
      <c r="AC120" s="130" t="str">
        <f t="shared" si="37"/>
        <v/>
      </c>
      <c r="AD120" s="461"/>
    </row>
    <row r="121" spans="2:30" ht="13.5" hidden="1" outlineLevel="1" thickBot="1" x14ac:dyDescent="0.25">
      <c r="B121" s="514"/>
      <c r="C121" s="515"/>
      <c r="D121" s="515"/>
      <c r="E121" s="19"/>
      <c r="F121" s="141"/>
      <c r="G121" s="151" t="str">
        <f>IF(E121="","",IF($C$7&gt;12,IF(E121="computer",F121*Hulpsheets!$AX$4,F121*Hulpsheets!$AX$5),(IF(E121="computer",F121*Hulpsheets!$AX$4,F121*Hulpsheets!$AX$5)*$C$7/12)))</f>
        <v/>
      </c>
      <c r="H121" s="151" t="str">
        <f>IF(E121="","",IF($C$7&lt;13,0,IF($C$7&gt;24,IF(E121="computer",F121*Hulpsheets!$AY$4,F121*Hulpsheets!$AY$5),IF(E121="computer",F121*Hulpsheets!$AY$4,F121*Hulpsheets!$AY$5)*($C$7-12)/12)))</f>
        <v/>
      </c>
      <c r="I121" s="151" t="str">
        <f>IF(E121="","",IF($C$7&lt;24,0,IF($C$7&gt;36,IF(E121="computer",F121*Hulpsheets!$AZ$4,F121*Hulpsheets!$AZ$5),IF(E121="computer",F121*Hulpsheets!$AZ$4,F121*Hulpsheets!$AZ$5)*($C$7-24)/12)))</f>
        <v/>
      </c>
      <c r="J121" s="151" t="str">
        <f>IF(E121="","",IF($C$7&lt;36,0,IF($C$7&gt;48,IF(E121="computer",F121*Hulpsheets!$BA$4,F121*Hulpsheets!$BA$5),IF(E121="computer",F121*Hulpsheets!$BA$4,F121*Hulpsheets!$BA$5)*($C$7-36)/12)))</f>
        <v/>
      </c>
      <c r="K121" s="151" t="str">
        <f>IF(E121="","",IF($C$7&lt;48,0,IF($C$7&gt;48,IF(E121="computer",F121*Hulpsheets!$BB$4,F121*Hulpsheets!$BB$5),IF(E121="computer",F121*Hulpsheets!$BB$4,F121*Hulpsheets!$BB$5)*($C$7-48)/12)))</f>
        <v/>
      </c>
      <c r="L121" s="429" t="s">
        <v>120</v>
      </c>
      <c r="M121" s="257" t="str">
        <f>IF(LEN($C$5)&lt;=1,
    "",
    IF(
        OR($C$5="Overige (zorg-)instellingen",$C$5="Onderneming"),
        IF(Basisgegevens!$C$5="Ja",
            IFERROR(
                INDEX(Hulpsheets!$AO$3:$AR$18,
                    MATCH($C$9,Hulpsheets!$AN$3:$AN$18,0),
                    MATCH($C$6,Hulpsheets!$AO$3:$AR$3,0)
                ),
                ""
            ),
            IFERROR(
                INDEX(Hulpsheets!$AH$3:$AK$18,
                    MATCH($C$9,Hulpsheets!$AG$3:$AG$18,0),
                    MATCH($C$6,Hulpsheets!$AH$3:$AK$3,0)
                ),
                ""
            )
        ),
        IF($L121="Niet-economische activiteit",
            100%,
            IF(Basisgegevens!$C$5="Ja",
                IFERROR(
                    INDEX(Hulpsheets!$AO$3:$AR$18,
                        MATCH($C$9,Hulpsheets!$AN$3:$AN$18,0),
                        MATCH($C$6,Hulpsheets!$AO$3:$AR$3,0)
                    ),
                    ""
                ),
                IFERROR(
                    INDEX(Hulpsheets!$AH$3:$AK$18,
                        MATCH($C$9,Hulpsheets!$AG$3:$AG$18,0),
                        MATCH($C$6,Hulpsheets!$AH$3:$AK$3,0)
                    ),
                    ""
                )
            )
        )
    )
)</f>
        <v/>
      </c>
      <c r="N121" s="397">
        <f t="shared" si="31"/>
        <v>0</v>
      </c>
      <c r="O121" s="77" t="str">
        <f t="shared" si="32"/>
        <v/>
      </c>
      <c r="P121" s="86" t="str">
        <f t="shared" si="33"/>
        <v/>
      </c>
      <c r="R121" s="404"/>
      <c r="S121" s="407" t="str">
        <f t="shared" si="38"/>
        <v/>
      </c>
      <c r="T121" s="130" t="str">
        <f t="shared" si="34"/>
        <v/>
      </c>
      <c r="U121" s="70"/>
      <c r="V121" s="404"/>
      <c r="W121" s="70"/>
      <c r="X121" s="404"/>
      <c r="Z121" s="407" t="str">
        <f t="shared" si="39"/>
        <v/>
      </c>
      <c r="AA121" s="130" t="str">
        <f t="shared" si="35"/>
        <v/>
      </c>
      <c r="AB121" s="407" t="str">
        <f t="shared" si="36"/>
        <v/>
      </c>
      <c r="AC121" s="130" t="str">
        <f t="shared" si="37"/>
        <v/>
      </c>
      <c r="AD121" s="461"/>
    </row>
    <row r="122" spans="2:30" ht="13.5" hidden="1" outlineLevel="1" thickBot="1" x14ac:dyDescent="0.25">
      <c r="B122" s="514"/>
      <c r="C122" s="515"/>
      <c r="D122" s="515"/>
      <c r="E122" s="19"/>
      <c r="F122" s="141"/>
      <c r="G122" s="151" t="str">
        <f>IF(E122="","",IF($C$7&gt;12,IF(E122="computer",F122*Hulpsheets!$AX$4,F122*Hulpsheets!$AX$5),(IF(E122="computer",F122*Hulpsheets!$AX$4,F122*Hulpsheets!$AX$5)*$C$7/12)))</f>
        <v/>
      </c>
      <c r="H122" s="151" t="str">
        <f>IF(E122="","",IF($C$7&lt;13,0,IF($C$7&gt;24,IF(E122="computer",F122*Hulpsheets!$AY$4,F122*Hulpsheets!$AY$5),IF(E122="computer",F122*Hulpsheets!$AY$4,F122*Hulpsheets!$AY$5)*($C$7-12)/12)))</f>
        <v/>
      </c>
      <c r="I122" s="151" t="str">
        <f>IF(E122="","",IF($C$7&lt;24,0,IF($C$7&gt;36,IF(E122="computer",F122*Hulpsheets!$AZ$4,F122*Hulpsheets!$AZ$5),IF(E122="computer",F122*Hulpsheets!$AZ$4,F122*Hulpsheets!$AZ$5)*($C$7-24)/12)))</f>
        <v/>
      </c>
      <c r="J122" s="151" t="str">
        <f>IF(E122="","",IF($C$7&lt;36,0,IF($C$7&gt;48,IF(E122="computer",F122*Hulpsheets!$BA$4,F122*Hulpsheets!$BA$5),IF(E122="computer",F122*Hulpsheets!$BA$4,F122*Hulpsheets!$BA$5)*($C$7-36)/12)))</f>
        <v/>
      </c>
      <c r="K122" s="151" t="str">
        <f>IF(E122="","",IF($C$7&lt;48,0,IF($C$7&gt;48,IF(E122="computer",F122*Hulpsheets!$BB$4,F122*Hulpsheets!$BB$5),IF(E122="computer",F122*Hulpsheets!$BB$4,F122*Hulpsheets!$BB$5)*($C$7-48)/12)))</f>
        <v/>
      </c>
      <c r="L122" s="429" t="s">
        <v>120</v>
      </c>
      <c r="M122" s="257" t="str">
        <f>IF(LEN($C$5)&lt;=1,
    "",
    IF(
        OR($C$5="Overige (zorg-)instellingen",$C$5="Onderneming"),
        IF(Basisgegevens!$C$5="Ja",
            IFERROR(
                INDEX(Hulpsheets!$AO$3:$AR$18,
                    MATCH($C$9,Hulpsheets!$AN$3:$AN$18,0),
                    MATCH($C$6,Hulpsheets!$AO$3:$AR$3,0)
                ),
                ""
            ),
            IFERROR(
                INDEX(Hulpsheets!$AH$3:$AK$18,
                    MATCH($C$9,Hulpsheets!$AG$3:$AG$18,0),
                    MATCH($C$6,Hulpsheets!$AH$3:$AK$3,0)
                ),
                ""
            )
        ),
        IF($L122="Niet-economische activiteit",
            100%,
            IF(Basisgegevens!$C$5="Ja",
                IFERROR(
                    INDEX(Hulpsheets!$AO$3:$AR$18,
                        MATCH($C$9,Hulpsheets!$AN$3:$AN$18,0),
                        MATCH($C$6,Hulpsheets!$AO$3:$AR$3,0)
                    ),
                    ""
                ),
                IFERROR(
                    INDEX(Hulpsheets!$AH$3:$AK$18,
                        MATCH($C$9,Hulpsheets!$AG$3:$AG$18,0),
                        MATCH($C$6,Hulpsheets!$AH$3:$AK$3,0)
                    ),
                    ""
                )
            )
        )
    )
)</f>
        <v/>
      </c>
      <c r="N122" s="397">
        <f t="shared" si="31"/>
        <v>0</v>
      </c>
      <c r="O122" s="77" t="str">
        <f t="shared" si="32"/>
        <v/>
      </c>
      <c r="P122" s="86" t="str">
        <f t="shared" si="33"/>
        <v/>
      </c>
      <c r="R122" s="404"/>
      <c r="S122" s="407" t="str">
        <f t="shared" si="38"/>
        <v/>
      </c>
      <c r="T122" s="130" t="str">
        <f t="shared" si="34"/>
        <v/>
      </c>
      <c r="U122" s="70"/>
      <c r="V122" s="404"/>
      <c r="W122" s="70"/>
      <c r="X122" s="404"/>
      <c r="Z122" s="407" t="str">
        <f t="shared" si="39"/>
        <v/>
      </c>
      <c r="AA122" s="130" t="str">
        <f t="shared" si="35"/>
        <v/>
      </c>
      <c r="AB122" s="407" t="str">
        <f t="shared" si="36"/>
        <v/>
      </c>
      <c r="AC122" s="130" t="str">
        <f t="shared" si="37"/>
        <v/>
      </c>
      <c r="AD122" s="461"/>
    </row>
    <row r="123" spans="2:30" ht="13.5" hidden="1" outlineLevel="1" thickBot="1" x14ac:dyDescent="0.25">
      <c r="B123" s="514"/>
      <c r="C123" s="515"/>
      <c r="D123" s="515"/>
      <c r="E123" s="19"/>
      <c r="F123" s="141"/>
      <c r="G123" s="151" t="str">
        <f>IF(E123="","",IF($C$7&gt;12,IF(E123="computer",F123*Hulpsheets!$AX$4,F123*Hulpsheets!$AX$5),(IF(E123="computer",F123*Hulpsheets!$AX$4,F123*Hulpsheets!$AX$5)*$C$7/12)))</f>
        <v/>
      </c>
      <c r="H123" s="151" t="str">
        <f>IF(E123="","",IF($C$7&lt;13,0,IF($C$7&gt;24,IF(E123="computer",F123*Hulpsheets!$AY$4,F123*Hulpsheets!$AY$5),IF(E123="computer",F123*Hulpsheets!$AY$4,F123*Hulpsheets!$AY$5)*($C$7-12)/12)))</f>
        <v/>
      </c>
      <c r="I123" s="151" t="str">
        <f>IF(E123="","",IF($C$7&lt;24,0,IF($C$7&gt;36,IF(E123="computer",F123*Hulpsheets!$AZ$4,F123*Hulpsheets!$AZ$5),IF(E123="computer",F123*Hulpsheets!$AZ$4,F123*Hulpsheets!$AZ$5)*($C$7-24)/12)))</f>
        <v/>
      </c>
      <c r="J123" s="151" t="str">
        <f>IF(E123="","",IF($C$7&lt;36,0,IF($C$7&gt;48,IF(E123="computer",F123*Hulpsheets!$BA$4,F123*Hulpsheets!$BA$5),IF(E123="computer",F123*Hulpsheets!$BA$4,F123*Hulpsheets!$BA$5)*($C$7-36)/12)))</f>
        <v/>
      </c>
      <c r="K123" s="151" t="str">
        <f>IF(E123="","",IF($C$7&lt;48,0,IF($C$7&gt;48,IF(E123="computer",F123*Hulpsheets!$BB$4,F123*Hulpsheets!$BB$5),IF(E123="computer",F123*Hulpsheets!$BB$4,F123*Hulpsheets!$BB$5)*($C$7-48)/12)))</f>
        <v/>
      </c>
      <c r="L123" s="429" t="s">
        <v>120</v>
      </c>
      <c r="M123" s="257" t="str">
        <f>IF(LEN($C$5)&lt;=1,
    "",
    IF(
        OR($C$5="Overige (zorg-)instellingen",$C$5="Onderneming"),
        IF(Basisgegevens!$C$5="Ja",
            IFERROR(
                INDEX(Hulpsheets!$AO$3:$AR$18,
                    MATCH($C$9,Hulpsheets!$AN$3:$AN$18,0),
                    MATCH($C$6,Hulpsheets!$AO$3:$AR$3,0)
                ),
                ""
            ),
            IFERROR(
                INDEX(Hulpsheets!$AH$3:$AK$18,
                    MATCH($C$9,Hulpsheets!$AG$3:$AG$18,0),
                    MATCH($C$6,Hulpsheets!$AH$3:$AK$3,0)
                ),
                ""
            )
        ),
        IF($L123="Niet-economische activiteit",
            100%,
            IF(Basisgegevens!$C$5="Ja",
                IFERROR(
                    INDEX(Hulpsheets!$AO$3:$AR$18,
                        MATCH($C$9,Hulpsheets!$AN$3:$AN$18,0),
                        MATCH($C$6,Hulpsheets!$AO$3:$AR$3,0)
                    ),
                    ""
                ),
                IFERROR(
                    INDEX(Hulpsheets!$AH$3:$AK$18,
                        MATCH($C$9,Hulpsheets!$AG$3:$AG$18,0),
                        MATCH($C$6,Hulpsheets!$AH$3:$AK$3,0)
                    ),
                    ""
                )
            )
        )
    )
)</f>
        <v/>
      </c>
      <c r="N123" s="397">
        <f t="shared" si="31"/>
        <v>0</v>
      </c>
      <c r="O123" s="77" t="str">
        <f t="shared" si="32"/>
        <v/>
      </c>
      <c r="P123" s="86" t="str">
        <f t="shared" si="33"/>
        <v/>
      </c>
      <c r="R123" s="404"/>
      <c r="S123" s="407" t="str">
        <f t="shared" si="38"/>
        <v/>
      </c>
      <c r="T123" s="130" t="str">
        <f t="shared" si="34"/>
        <v/>
      </c>
      <c r="U123" s="70"/>
      <c r="V123" s="404"/>
      <c r="W123" s="70"/>
      <c r="X123" s="404"/>
      <c r="Z123" s="407" t="str">
        <f t="shared" si="39"/>
        <v/>
      </c>
      <c r="AA123" s="130" t="str">
        <f t="shared" si="35"/>
        <v/>
      </c>
      <c r="AB123" s="407" t="str">
        <f t="shared" si="36"/>
        <v/>
      </c>
      <c r="AC123" s="130" t="str">
        <f t="shared" si="37"/>
        <v/>
      </c>
      <c r="AD123" s="461"/>
    </row>
    <row r="124" spans="2:30" ht="13.5" hidden="1" outlineLevel="1" thickBot="1" x14ac:dyDescent="0.25">
      <c r="B124" s="514"/>
      <c r="C124" s="515"/>
      <c r="D124" s="515"/>
      <c r="E124" s="19"/>
      <c r="F124" s="141"/>
      <c r="G124" s="151" t="str">
        <f>IF(E124="","",IF($C$7&gt;12,IF(E124="computer",F124*Hulpsheets!$AX$4,F124*Hulpsheets!$AX$5),(IF(E124="computer",F124*Hulpsheets!$AX$4,F124*Hulpsheets!$AX$5)*$C$7/12)))</f>
        <v/>
      </c>
      <c r="H124" s="151" t="str">
        <f>IF(E124="","",IF($C$7&lt;13,0,IF($C$7&gt;24,IF(E124="computer",F124*Hulpsheets!$AY$4,F124*Hulpsheets!$AY$5),IF(E124="computer",F124*Hulpsheets!$AY$4,F124*Hulpsheets!$AY$5)*($C$7-12)/12)))</f>
        <v/>
      </c>
      <c r="I124" s="151" t="str">
        <f>IF(E124="","",IF($C$7&lt;24,0,IF($C$7&gt;36,IF(E124="computer",F124*Hulpsheets!$AZ$4,F124*Hulpsheets!$AZ$5),IF(E124="computer",F124*Hulpsheets!$AZ$4,F124*Hulpsheets!$AZ$5)*($C$7-24)/12)))</f>
        <v/>
      </c>
      <c r="J124" s="151" t="str">
        <f>IF(E124="","",IF($C$7&lt;36,0,IF($C$7&gt;48,IF(E124="computer",F124*Hulpsheets!$BA$4,F124*Hulpsheets!$BA$5),IF(E124="computer",F124*Hulpsheets!$BA$4,F124*Hulpsheets!$BA$5)*($C$7-36)/12)))</f>
        <v/>
      </c>
      <c r="K124" s="151" t="str">
        <f>IF(E124="","",IF($C$7&lt;48,0,IF($C$7&gt;48,IF(E124="computer",F124*Hulpsheets!$BB$4,F124*Hulpsheets!$BB$5),IF(E124="computer",F124*Hulpsheets!$BB$4,F124*Hulpsheets!$BB$5)*($C$7-48)/12)))</f>
        <v/>
      </c>
      <c r="L124" s="429" t="s">
        <v>120</v>
      </c>
      <c r="M124" s="257" t="str">
        <f>IF(LEN($C$5)&lt;=1,
    "",
    IF(
        OR($C$5="Overige (zorg-)instellingen",$C$5="Onderneming"),
        IF(Basisgegevens!$C$5="Ja",
            IFERROR(
                INDEX(Hulpsheets!$AO$3:$AR$18,
                    MATCH($C$9,Hulpsheets!$AN$3:$AN$18,0),
                    MATCH($C$6,Hulpsheets!$AO$3:$AR$3,0)
                ),
                ""
            ),
            IFERROR(
                INDEX(Hulpsheets!$AH$3:$AK$18,
                    MATCH($C$9,Hulpsheets!$AG$3:$AG$18,0),
                    MATCH($C$6,Hulpsheets!$AH$3:$AK$3,0)
                ),
                ""
            )
        ),
        IF($L124="Niet-economische activiteit",
            100%,
            IF(Basisgegevens!$C$5="Ja",
                IFERROR(
                    INDEX(Hulpsheets!$AO$3:$AR$18,
                        MATCH($C$9,Hulpsheets!$AN$3:$AN$18,0),
                        MATCH($C$6,Hulpsheets!$AO$3:$AR$3,0)
                    ),
                    ""
                ),
                IFERROR(
                    INDEX(Hulpsheets!$AH$3:$AK$18,
                        MATCH($C$9,Hulpsheets!$AG$3:$AG$18,0),
                        MATCH($C$6,Hulpsheets!$AH$3:$AK$3,0)
                    ),
                    ""
                )
            )
        )
    )
)</f>
        <v/>
      </c>
      <c r="N124" s="397">
        <f t="shared" si="31"/>
        <v>0</v>
      </c>
      <c r="O124" s="77" t="str">
        <f t="shared" si="32"/>
        <v/>
      </c>
      <c r="P124" s="86" t="str">
        <f t="shared" si="33"/>
        <v/>
      </c>
      <c r="R124" s="404"/>
      <c r="S124" s="407" t="str">
        <f t="shared" si="38"/>
        <v/>
      </c>
      <c r="T124" s="130" t="str">
        <f t="shared" si="34"/>
        <v/>
      </c>
      <c r="U124" s="70"/>
      <c r="V124" s="404"/>
      <c r="W124" s="70"/>
      <c r="X124" s="404"/>
      <c r="Z124" s="407" t="str">
        <f t="shared" si="39"/>
        <v/>
      </c>
      <c r="AA124" s="130" t="str">
        <f t="shared" si="35"/>
        <v/>
      </c>
      <c r="AB124" s="407" t="str">
        <f t="shared" si="36"/>
        <v/>
      </c>
      <c r="AC124" s="130" t="str">
        <f t="shared" si="37"/>
        <v/>
      </c>
      <c r="AD124" s="461"/>
    </row>
    <row r="125" spans="2:30" ht="13.5" hidden="1" outlineLevel="1" thickBot="1" x14ac:dyDescent="0.25">
      <c r="B125" s="514"/>
      <c r="C125" s="515"/>
      <c r="D125" s="515"/>
      <c r="E125" s="19"/>
      <c r="F125" s="141"/>
      <c r="G125" s="151" t="str">
        <f>IF(E125="","",IF($C$7&gt;12,IF(E125="computer",F125*Hulpsheets!$AX$4,F125*Hulpsheets!$AX$5),(IF(E125="computer",F125*Hulpsheets!$AX$4,F125*Hulpsheets!$AX$5)*$C$7/12)))</f>
        <v/>
      </c>
      <c r="H125" s="151" t="str">
        <f>IF(E125="","",IF($C$7&lt;13,0,IF($C$7&gt;24,IF(E125="computer",F125*Hulpsheets!$AY$4,F125*Hulpsheets!$AY$5),IF(E125="computer",F125*Hulpsheets!$AY$4,F125*Hulpsheets!$AY$5)*($C$7-12)/12)))</f>
        <v/>
      </c>
      <c r="I125" s="151" t="str">
        <f>IF(E125="","",IF($C$7&lt;24,0,IF($C$7&gt;36,IF(E125="computer",F125*Hulpsheets!$AZ$4,F125*Hulpsheets!$AZ$5),IF(E125="computer",F125*Hulpsheets!$AZ$4,F125*Hulpsheets!$AZ$5)*($C$7-24)/12)))</f>
        <v/>
      </c>
      <c r="J125" s="151" t="str">
        <f>IF(E125="","",IF($C$7&lt;36,0,IF($C$7&gt;48,IF(E125="computer",F125*Hulpsheets!$BA$4,F125*Hulpsheets!$BA$5),IF(E125="computer",F125*Hulpsheets!$BA$4,F125*Hulpsheets!$BA$5)*($C$7-36)/12)))</f>
        <v/>
      </c>
      <c r="K125" s="151" t="str">
        <f>IF(E125="","",IF($C$7&lt;48,0,IF($C$7&gt;48,IF(E125="computer",F125*Hulpsheets!$BB$4,F125*Hulpsheets!$BB$5),IF(E125="computer",F125*Hulpsheets!$BB$4,F125*Hulpsheets!$BB$5)*($C$7-48)/12)))</f>
        <v/>
      </c>
      <c r="L125" s="429" t="s">
        <v>120</v>
      </c>
      <c r="M125" s="257" t="str">
        <f>IF(LEN($C$5)&lt;=1,
    "",
    IF(
        OR($C$5="Overige (zorg-)instellingen",$C$5="Onderneming"),
        IF(Basisgegevens!$C$5="Ja",
            IFERROR(
                INDEX(Hulpsheets!$AO$3:$AR$18,
                    MATCH($C$9,Hulpsheets!$AN$3:$AN$18,0),
                    MATCH($C$6,Hulpsheets!$AO$3:$AR$3,0)
                ),
                ""
            ),
            IFERROR(
                INDEX(Hulpsheets!$AH$3:$AK$18,
                    MATCH($C$9,Hulpsheets!$AG$3:$AG$18,0),
                    MATCH($C$6,Hulpsheets!$AH$3:$AK$3,0)
                ),
                ""
            )
        ),
        IF($L125="Niet-economische activiteit",
            100%,
            IF(Basisgegevens!$C$5="Ja",
                IFERROR(
                    INDEX(Hulpsheets!$AO$3:$AR$18,
                        MATCH($C$9,Hulpsheets!$AN$3:$AN$18,0),
                        MATCH($C$6,Hulpsheets!$AO$3:$AR$3,0)
                    ),
                    ""
                ),
                IFERROR(
                    INDEX(Hulpsheets!$AH$3:$AK$18,
                        MATCH($C$9,Hulpsheets!$AG$3:$AG$18,0),
                        MATCH($C$6,Hulpsheets!$AH$3:$AK$3,0)
                    ),
                    ""
                )
            )
        )
    )
)</f>
        <v/>
      </c>
      <c r="N125" s="397">
        <f t="shared" si="31"/>
        <v>0</v>
      </c>
      <c r="O125" s="77" t="str">
        <f t="shared" si="32"/>
        <v/>
      </c>
      <c r="P125" s="86" t="str">
        <f t="shared" si="33"/>
        <v/>
      </c>
      <c r="R125" s="404"/>
      <c r="S125" s="407" t="str">
        <f t="shared" si="38"/>
        <v/>
      </c>
      <c r="T125" s="130" t="str">
        <f t="shared" si="34"/>
        <v/>
      </c>
      <c r="U125" s="70"/>
      <c r="V125" s="404"/>
      <c r="W125" s="70"/>
      <c r="X125" s="404"/>
      <c r="Z125" s="407" t="str">
        <f t="shared" si="39"/>
        <v/>
      </c>
      <c r="AA125" s="130" t="str">
        <f t="shared" si="35"/>
        <v/>
      </c>
      <c r="AB125" s="407" t="str">
        <f t="shared" si="36"/>
        <v/>
      </c>
      <c r="AC125" s="130" t="str">
        <f t="shared" si="37"/>
        <v/>
      </c>
      <c r="AD125" s="461"/>
    </row>
    <row r="126" spans="2:30" ht="13.5" hidden="1" outlineLevel="1" thickBot="1" x14ac:dyDescent="0.25">
      <c r="B126" s="514"/>
      <c r="C126" s="515"/>
      <c r="D126" s="515"/>
      <c r="E126" s="19"/>
      <c r="F126" s="141"/>
      <c r="G126" s="151" t="str">
        <f>IF(E126="","",IF($C$7&gt;12,IF(E126="computer",F126*Hulpsheets!$AX$4,F126*Hulpsheets!$AX$5),(IF(E126="computer",F126*Hulpsheets!$AX$4,F126*Hulpsheets!$AX$5)*$C$7/12)))</f>
        <v/>
      </c>
      <c r="H126" s="151" t="str">
        <f>IF(E126="","",IF($C$7&lt;13,0,IF($C$7&gt;24,IF(E126="computer",F126*Hulpsheets!$AY$4,F126*Hulpsheets!$AY$5),IF(E126="computer",F126*Hulpsheets!$AY$4,F126*Hulpsheets!$AY$5)*($C$7-12)/12)))</f>
        <v/>
      </c>
      <c r="I126" s="151" t="str">
        <f>IF(E126="","",IF($C$7&lt;24,0,IF($C$7&gt;36,IF(E126="computer",F126*Hulpsheets!$AZ$4,F126*Hulpsheets!$AZ$5),IF(E126="computer",F126*Hulpsheets!$AZ$4,F126*Hulpsheets!$AZ$5)*($C$7-24)/12)))</f>
        <v/>
      </c>
      <c r="J126" s="151" t="str">
        <f>IF(E126="","",IF($C$7&lt;36,0,IF($C$7&gt;48,IF(E126="computer",F126*Hulpsheets!$BA$4,F126*Hulpsheets!$BA$5),IF(E126="computer",F126*Hulpsheets!$BA$4,F126*Hulpsheets!$BA$5)*($C$7-36)/12)))</f>
        <v/>
      </c>
      <c r="K126" s="151" t="str">
        <f>IF(E126="","",IF($C$7&lt;48,0,IF($C$7&gt;48,IF(E126="computer",F126*Hulpsheets!$BB$4,F126*Hulpsheets!$BB$5),IF(E126="computer",F126*Hulpsheets!$BB$4,F126*Hulpsheets!$BB$5)*($C$7-48)/12)))</f>
        <v/>
      </c>
      <c r="L126" s="429" t="s">
        <v>120</v>
      </c>
      <c r="M126" s="257" t="str">
        <f>IF(LEN($C$5)&lt;=1,
    "",
    IF(
        OR($C$5="Overige (zorg-)instellingen",$C$5="Onderneming"),
        IF(Basisgegevens!$C$5="Ja",
            IFERROR(
                INDEX(Hulpsheets!$AO$3:$AR$18,
                    MATCH($C$9,Hulpsheets!$AN$3:$AN$18,0),
                    MATCH($C$6,Hulpsheets!$AO$3:$AR$3,0)
                ),
                ""
            ),
            IFERROR(
                INDEX(Hulpsheets!$AH$3:$AK$18,
                    MATCH($C$9,Hulpsheets!$AG$3:$AG$18,0),
                    MATCH($C$6,Hulpsheets!$AH$3:$AK$3,0)
                ),
                ""
            )
        ),
        IF($L126="Niet-economische activiteit",
            100%,
            IF(Basisgegevens!$C$5="Ja",
                IFERROR(
                    INDEX(Hulpsheets!$AO$3:$AR$18,
                        MATCH($C$9,Hulpsheets!$AN$3:$AN$18,0),
                        MATCH($C$6,Hulpsheets!$AO$3:$AR$3,0)
                    ),
                    ""
                ),
                IFERROR(
                    INDEX(Hulpsheets!$AH$3:$AK$18,
                        MATCH($C$9,Hulpsheets!$AG$3:$AG$18,0),
                        MATCH($C$6,Hulpsheets!$AH$3:$AK$3,0)
                    ),
                    ""
                )
            )
        )
    )
)</f>
        <v/>
      </c>
      <c r="N126" s="397">
        <f t="shared" si="31"/>
        <v>0</v>
      </c>
      <c r="O126" s="77" t="str">
        <f t="shared" si="32"/>
        <v/>
      </c>
      <c r="P126" s="86" t="str">
        <f t="shared" si="33"/>
        <v/>
      </c>
      <c r="R126" s="404"/>
      <c r="S126" s="407" t="str">
        <f t="shared" si="38"/>
        <v/>
      </c>
      <c r="T126" s="130" t="str">
        <f t="shared" si="34"/>
        <v/>
      </c>
      <c r="U126" s="70"/>
      <c r="V126" s="404"/>
      <c r="W126" s="70"/>
      <c r="X126" s="404"/>
      <c r="Z126" s="407" t="str">
        <f t="shared" si="39"/>
        <v/>
      </c>
      <c r="AA126" s="130" t="str">
        <f t="shared" si="35"/>
        <v/>
      </c>
      <c r="AB126" s="407" t="str">
        <f t="shared" si="36"/>
        <v/>
      </c>
      <c r="AC126" s="130" t="str">
        <f t="shared" si="37"/>
        <v/>
      </c>
      <c r="AD126" s="461"/>
    </row>
    <row r="127" spans="2:30" ht="13.5" hidden="1" outlineLevel="1" thickBot="1" x14ac:dyDescent="0.25">
      <c r="B127" s="527"/>
      <c r="C127" s="528"/>
      <c r="D127" s="528"/>
      <c r="E127" s="228"/>
      <c r="F127" s="150"/>
      <c r="G127" s="243" t="str">
        <f>IF(E127="","",IF($C$7&gt;12,IF(E127="computer",F127*Hulpsheets!$AX$4,F127*Hulpsheets!$AX$5),(IF(E127="computer",F127*Hulpsheets!$AX$4,F127*Hulpsheets!$AX$5)*$C$7/12)))</f>
        <v/>
      </c>
      <c r="H127" s="243" t="str">
        <f>IF(E127="","",IF($C$7&lt;13,0,IF($C$7&gt;24,IF(E127="computer",F127*Hulpsheets!$AY$4,F127*Hulpsheets!$AY$5),IF(E127="computer",F127*Hulpsheets!$AY$4,F127*Hulpsheets!$AY$5)*($C$7-12)/12)))</f>
        <v/>
      </c>
      <c r="I127" s="243" t="str">
        <f>IF(E127="","",IF($C$7&lt;24,0,IF($C$7&gt;36,IF(E127="computer",F127*Hulpsheets!$AZ$4,F127*Hulpsheets!$AZ$5),IF(E127="computer",F127*Hulpsheets!$AZ$4,F127*Hulpsheets!$AZ$5)*($C$7-24)/12)))</f>
        <v/>
      </c>
      <c r="J127" s="243" t="str">
        <f>IF(E127="","",IF($C$7&lt;36,0,IF($C$7&gt;48,IF(E127="computer",F127*Hulpsheets!$BA$4,F127*Hulpsheets!$BA$5),IF(E127="computer",F127*Hulpsheets!$BA$4,F127*Hulpsheets!$BA$5)*($C$7-36)/12)))</f>
        <v/>
      </c>
      <c r="K127" s="243" t="str">
        <f>IF(E127="","",IF($C$7&lt;48,0,IF($C$7&gt;48,IF(E127="computer",F127*Hulpsheets!$BB$4,F127*Hulpsheets!$BB$5),IF(E127="computer",F127*Hulpsheets!$BB$4,F127*Hulpsheets!$BB$5)*($C$7-48)/12)))</f>
        <v/>
      </c>
      <c r="L127" s="428" t="s">
        <v>120</v>
      </c>
      <c r="M127" s="427" t="str">
        <f>IF(LEN($C$5)&lt;=1,
    "",
    IF(
        OR($C$5="Overige (zorg-)instellingen",$C$5="Onderneming"),
        IF(Basisgegevens!$C$5="Ja",
            IFERROR(
                INDEX(Hulpsheets!$AO$3:$AR$18,
                    MATCH($C$9,Hulpsheets!$AN$3:$AN$18,0),
                    MATCH($C$6,Hulpsheets!$AO$3:$AR$3,0)
                ),
                ""
            ),
            IFERROR(
                INDEX(Hulpsheets!$AH$3:$AK$18,
                    MATCH($C$9,Hulpsheets!$AG$3:$AG$18,0),
                    MATCH($C$6,Hulpsheets!$AH$3:$AK$3,0)
                ),
                ""
            )
        ),
        IF($L127="Niet-economische activiteit",
            100%,
            IF(Basisgegevens!$C$5="Ja",
                IFERROR(
                    INDEX(Hulpsheets!$AO$3:$AR$18,
                        MATCH($C$9,Hulpsheets!$AN$3:$AN$18,0),
                        MATCH($C$6,Hulpsheets!$AO$3:$AR$3,0)
                    ),
                    ""
                ),
                IFERROR(
                    INDEX(Hulpsheets!$AH$3:$AK$18,
                        MATCH($C$9,Hulpsheets!$AG$3:$AG$18,0),
                        MATCH($C$6,Hulpsheets!$AH$3:$AK$3,0)
                    ),
                    ""
                )
            )
        )
    )
)</f>
        <v/>
      </c>
      <c r="N127" s="397">
        <f t="shared" si="31"/>
        <v>0</v>
      </c>
      <c r="O127" s="87" t="str">
        <f t="shared" si="32"/>
        <v/>
      </c>
      <c r="P127" s="88" t="str">
        <f t="shared" si="33"/>
        <v/>
      </c>
      <c r="R127" s="405"/>
      <c r="S127" s="407" t="str">
        <f t="shared" si="38"/>
        <v/>
      </c>
      <c r="T127" s="365" t="str">
        <f t="shared" si="34"/>
        <v/>
      </c>
      <c r="U127" s="70"/>
      <c r="V127" s="405"/>
      <c r="W127" s="70"/>
      <c r="X127" s="405"/>
      <c r="Z127" s="407" t="str">
        <f t="shared" si="39"/>
        <v/>
      </c>
      <c r="AA127" s="365" t="str">
        <f t="shared" si="35"/>
        <v/>
      </c>
      <c r="AB127" s="407" t="str">
        <f t="shared" si="36"/>
        <v/>
      </c>
      <c r="AC127" s="365" t="str">
        <f t="shared" si="37"/>
        <v/>
      </c>
      <c r="AD127" s="461"/>
    </row>
    <row r="128" spans="2:30" ht="13.5" collapsed="1" thickBot="1" x14ac:dyDescent="0.25">
      <c r="B128" s="32"/>
      <c r="C128" s="32"/>
      <c r="D128" s="103"/>
      <c r="E128" s="110"/>
      <c r="F128" s="110"/>
      <c r="G128" s="111"/>
      <c r="H128" s="112"/>
      <c r="I128" s="29"/>
      <c r="J128" s="111"/>
      <c r="L128" s="418" t="s">
        <v>102</v>
      </c>
      <c r="M128" s="78"/>
      <c r="N128" s="101">
        <f>SUM(N103:N127)</f>
        <v>0</v>
      </c>
      <c r="O128" s="101">
        <f>SUM(O103:O127)</f>
        <v>0</v>
      </c>
      <c r="P128" s="101">
        <f>SUM(P103:P127)</f>
        <v>0</v>
      </c>
      <c r="Q128" s="29"/>
      <c r="R128" s="364">
        <f>SUM(R103:R127)</f>
        <v>0</v>
      </c>
      <c r="S128" s="364">
        <f>SUM(S103:S127)</f>
        <v>0</v>
      </c>
      <c r="T128" s="364">
        <f>SUM(T103:T127)</f>
        <v>0</v>
      </c>
      <c r="V128" s="364">
        <f>SUM(V103:V127)</f>
        <v>0</v>
      </c>
      <c r="W128" s="70"/>
      <c r="X128" s="364">
        <f>SUM(X103:X127)</f>
        <v>0</v>
      </c>
      <c r="Z128" s="364">
        <f>SUM(Z103:Z127)</f>
        <v>0</v>
      </c>
      <c r="AA128" s="364">
        <f>SUM(AA103:AA127)</f>
        <v>0</v>
      </c>
      <c r="AB128" s="364">
        <f>SUM(AB103:AB127)</f>
        <v>0</v>
      </c>
      <c r="AC128" s="364">
        <f>SUM(AC103:AC127)</f>
        <v>0</v>
      </c>
      <c r="AD128" s="462"/>
    </row>
    <row r="129" spans="1:30" ht="13.5" thickBot="1" x14ac:dyDescent="0.25">
      <c r="B129" s="32"/>
      <c r="C129" s="32"/>
      <c r="D129" s="103"/>
      <c r="E129" s="110"/>
      <c r="F129" s="110"/>
      <c r="G129" s="111"/>
      <c r="H129" s="112"/>
      <c r="I129" s="29"/>
      <c r="J129" s="111"/>
      <c r="U129" s="100"/>
      <c r="V129" s="100"/>
      <c r="W129" s="100"/>
      <c r="X129" s="100"/>
      <c r="Z129" s="100"/>
      <c r="AA129" s="100"/>
      <c r="AB129" s="100"/>
    </row>
    <row r="130" spans="1:30" ht="15" customHeight="1" thickBot="1" x14ac:dyDescent="0.25">
      <c r="B130" s="503" t="s">
        <v>122</v>
      </c>
      <c r="C130" s="503"/>
      <c r="D130" s="503"/>
      <c r="E130" s="503"/>
      <c r="F130" s="29"/>
      <c r="I130" s="29"/>
      <c r="P130" s="29"/>
      <c r="Q130" s="29"/>
      <c r="R130" s="406" t="s">
        <v>87</v>
      </c>
      <c r="S130" s="401"/>
      <c r="T130" s="402"/>
      <c r="U130" s="29"/>
      <c r="V130" s="498" t="s">
        <v>61</v>
      </c>
      <c r="W130" s="6"/>
      <c r="X130" s="498" t="s">
        <v>62</v>
      </c>
      <c r="Z130" s="401"/>
      <c r="AA130" s="402"/>
      <c r="AB130" s="412"/>
      <c r="AC130" s="413"/>
      <c r="AD130" s="463"/>
    </row>
    <row r="131" spans="1:30" ht="13.5" thickBot="1" x14ac:dyDescent="0.25">
      <c r="B131" s="106"/>
      <c r="C131" s="106"/>
      <c r="D131" s="107"/>
      <c r="E131" s="107"/>
      <c r="G131" s="107"/>
      <c r="H131" s="108"/>
      <c r="I131" s="95"/>
      <c r="J131" s="107"/>
      <c r="K131" s="107"/>
      <c r="L131" s="107"/>
      <c r="P131" s="29"/>
      <c r="Q131" s="29"/>
      <c r="R131" s="6"/>
      <c r="S131" s="6"/>
      <c r="T131" s="6"/>
      <c r="U131" s="29"/>
      <c r="V131" s="499"/>
      <c r="W131" s="6"/>
      <c r="X131" s="499"/>
      <c r="Z131" s="6"/>
      <c r="AA131" s="6"/>
      <c r="AB131" s="6"/>
      <c r="AC131" s="97"/>
      <c r="AD131" s="97"/>
    </row>
    <row r="132" spans="1:30" ht="21" customHeight="1" thickBot="1" x14ac:dyDescent="0.25">
      <c r="A132" s="120"/>
      <c r="B132" s="504" t="s">
        <v>109</v>
      </c>
      <c r="C132" s="505"/>
      <c r="D132" s="505"/>
      <c r="E132" s="505"/>
      <c r="F132" s="505"/>
      <c r="G132" s="505"/>
      <c r="H132" s="505"/>
      <c r="I132" s="505"/>
      <c r="J132" s="505"/>
      <c r="K132" s="506"/>
      <c r="L132" s="236" t="s">
        <v>235</v>
      </c>
      <c r="M132" s="143" t="s">
        <v>94</v>
      </c>
      <c r="N132" s="237" t="s">
        <v>66</v>
      </c>
      <c r="O132" s="237" t="s">
        <v>95</v>
      </c>
      <c r="P132" s="237" t="s">
        <v>96</v>
      </c>
      <c r="Q132" s="120"/>
      <c r="R132" s="239" t="s">
        <v>68</v>
      </c>
      <c r="S132" s="238" t="s">
        <v>97</v>
      </c>
      <c r="T132" s="238" t="s">
        <v>70</v>
      </c>
      <c r="U132" s="119"/>
      <c r="V132" s="239" t="s">
        <v>68</v>
      </c>
      <c r="W132" s="409"/>
      <c r="X132" s="239" t="s">
        <v>68</v>
      </c>
      <c r="Y132" s="120"/>
      <c r="Z132" s="238" t="s">
        <v>97</v>
      </c>
      <c r="AA132" s="238" t="s">
        <v>70</v>
      </c>
      <c r="AB132" s="238" t="s">
        <v>97</v>
      </c>
      <c r="AC132" s="238" t="s">
        <v>70</v>
      </c>
      <c r="AD132" s="118"/>
    </row>
    <row r="133" spans="1:30" x14ac:dyDescent="0.2">
      <c r="B133" s="507"/>
      <c r="C133" s="508"/>
      <c r="D133" s="508"/>
      <c r="E133" s="508"/>
      <c r="F133" s="508"/>
      <c r="G133" s="508"/>
      <c r="H133" s="508"/>
      <c r="I133" s="508"/>
      <c r="J133" s="508"/>
      <c r="K133" s="509"/>
      <c r="L133" s="429" t="s">
        <v>120</v>
      </c>
      <c r="M133" s="257" t="str">
        <f>IF(LEN($C$5)&lt;=1,
    "",
    IF(
        OR($C$5="Overige (zorg-)instellingen",$C$5="Onderneming"),
        IF(Basisgegevens!$C$5="Ja",
            IFERROR(
                INDEX(Hulpsheets!$AO$3:$AR$18,
                    MATCH($C$9,Hulpsheets!$AN$3:$AN$18,0),
                    MATCH($C$6,Hulpsheets!$AO$3:$AR$3,0)
                ),
                ""
            ),
            IFERROR(
                INDEX(Hulpsheets!$AH$3:$AK$18,
                    MATCH($C$9,Hulpsheets!$AG$3:$AG$18,0),
                    MATCH($C$6,Hulpsheets!$AH$3:$AK$3,0)
                ),
                ""
            )
        ),
        IF($L133="Niet-economische activiteit",
            100%,
            IF(Basisgegevens!$C$5="Ja",
                IFERROR(
                    INDEX(Hulpsheets!$AO$3:$AR$18,
                        MATCH($C$9,Hulpsheets!$AN$3:$AN$18,0),
                        MATCH($C$6,Hulpsheets!$AO$3:$AR$3,0)
                    ),
                    ""
                ),
                IFERROR(
                    INDEX(Hulpsheets!$AH$3:$AK$18,
                        MATCH($C$9,Hulpsheets!$AG$3:$AG$18,0),
                        MATCH($C$6,Hulpsheets!$AH$3:$AK$3,0)
                    ),
                    ""
                )
            )
        )
    )
)</f>
        <v/>
      </c>
      <c r="N133" s="398"/>
      <c r="O133" s="394" t="str">
        <f t="shared" ref="O133:O157" si="40">IFERROR(N133*M133,"")</f>
        <v/>
      </c>
      <c r="P133" s="85" t="str">
        <f t="shared" ref="P133:P157" si="41">IFERROR(N133-O133,"")</f>
        <v/>
      </c>
      <c r="R133" s="404"/>
      <c r="S133" s="403" t="str">
        <f>IFERROR($R133*(1-$M133),"")</f>
        <v/>
      </c>
      <c r="T133" s="130" t="str">
        <f t="shared" ref="T133:T157" si="42">IFERROR(R133-S133,"")</f>
        <v/>
      </c>
      <c r="U133" s="80"/>
      <c r="V133" s="404"/>
      <c r="W133" s="70"/>
      <c r="X133" s="404"/>
      <c r="Z133" s="403" t="str">
        <f>IFERROR($V133*(1-$M133),"")</f>
        <v/>
      </c>
      <c r="AA133" s="130" t="str">
        <f t="shared" ref="AA133:AA157" si="43">IFERROR(V133-Z133,"")</f>
        <v/>
      </c>
      <c r="AB133" s="403" t="str">
        <f t="shared" ref="AB133:AB157" si="44">IFERROR($X133*(1-$M133),"")</f>
        <v/>
      </c>
      <c r="AC133" s="130" t="str">
        <f t="shared" ref="AC133:AC157" si="45">IFERROR(X133-AB133,"")</f>
        <v/>
      </c>
      <c r="AD133" s="461"/>
    </row>
    <row r="134" spans="1:30" x14ac:dyDescent="0.2">
      <c r="B134" s="500"/>
      <c r="C134" s="501"/>
      <c r="D134" s="501"/>
      <c r="E134" s="501"/>
      <c r="F134" s="501"/>
      <c r="G134" s="501"/>
      <c r="H134" s="501"/>
      <c r="I134" s="501"/>
      <c r="J134" s="501"/>
      <c r="K134" s="502"/>
      <c r="L134" s="429" t="s">
        <v>120</v>
      </c>
      <c r="M134" s="257" t="str">
        <f>IF(LEN($C$5)&lt;=1,
    "",
    IF(
        OR($C$5="Overige (zorg-)instellingen",$C$5="Onderneming"),
        IF(Basisgegevens!$C$5="Ja",
            IFERROR(
                INDEX(Hulpsheets!$AO$3:$AR$18,
                    MATCH($C$9,Hulpsheets!$AN$3:$AN$18,0),
                    MATCH($C$6,Hulpsheets!$AO$3:$AR$3,0)
                ),
                ""
            ),
            IFERROR(
                INDEX(Hulpsheets!$AH$3:$AK$18,
                    MATCH($C$9,Hulpsheets!$AG$3:$AG$18,0),
                    MATCH($C$6,Hulpsheets!$AH$3:$AK$3,0)
                ),
                ""
            )
        ),
        IF($L134="Niet-economische activiteit",
            100%,
            IF(Basisgegevens!$C$5="Ja",
                IFERROR(
                    INDEX(Hulpsheets!$AO$3:$AR$18,
                        MATCH($C$9,Hulpsheets!$AN$3:$AN$18,0),
                        MATCH($C$6,Hulpsheets!$AO$3:$AR$3,0)
                    ),
                    ""
                ),
                IFERROR(
                    INDEX(Hulpsheets!$AH$3:$AK$18,
                        MATCH($C$9,Hulpsheets!$AG$3:$AG$18,0),
                        MATCH($C$6,Hulpsheets!$AH$3:$AK$3,0)
                    ),
                    ""
                )
            )
        )
    )
)</f>
        <v/>
      </c>
      <c r="N134" s="399"/>
      <c r="O134" s="395" t="str">
        <f t="shared" si="40"/>
        <v/>
      </c>
      <c r="P134" s="86" t="str">
        <f t="shared" si="41"/>
        <v/>
      </c>
      <c r="R134" s="404"/>
      <c r="S134" s="403" t="str">
        <f t="shared" ref="S134:S157" si="46">IFERROR($R134*(1-$M134),"")</f>
        <v/>
      </c>
      <c r="T134" s="130" t="str">
        <f t="shared" si="42"/>
        <v/>
      </c>
      <c r="U134" s="70"/>
      <c r="V134" s="404"/>
      <c r="W134" s="70"/>
      <c r="X134" s="404"/>
      <c r="Z134" s="403" t="str">
        <f t="shared" ref="Z134:Z157" si="47">IFERROR($V134*(1-$M134),"")</f>
        <v/>
      </c>
      <c r="AA134" s="130" t="str">
        <f t="shared" si="43"/>
        <v/>
      </c>
      <c r="AB134" s="403" t="str">
        <f t="shared" si="44"/>
        <v/>
      </c>
      <c r="AC134" s="130" t="str">
        <f t="shared" si="45"/>
        <v/>
      </c>
      <c r="AD134" s="461"/>
    </row>
    <row r="135" spans="1:30" x14ac:dyDescent="0.2">
      <c r="B135" s="500"/>
      <c r="C135" s="501"/>
      <c r="D135" s="501"/>
      <c r="E135" s="501"/>
      <c r="F135" s="501"/>
      <c r="G135" s="501"/>
      <c r="H135" s="501"/>
      <c r="I135" s="501"/>
      <c r="J135" s="501"/>
      <c r="K135" s="502"/>
      <c r="L135" s="429" t="s">
        <v>120</v>
      </c>
      <c r="M135" s="257" t="str">
        <f>IF(LEN($C$5)&lt;=1,
    "",
    IF(
        OR($C$5="Overige (zorg-)instellingen",$C$5="Onderneming"),
        IF(Basisgegevens!$C$5="Ja",
            IFERROR(
                INDEX(Hulpsheets!$AO$3:$AR$18,
                    MATCH($C$9,Hulpsheets!$AN$3:$AN$18,0),
                    MATCH($C$6,Hulpsheets!$AO$3:$AR$3,0)
                ),
                ""
            ),
            IFERROR(
                INDEX(Hulpsheets!$AH$3:$AK$18,
                    MATCH($C$9,Hulpsheets!$AG$3:$AG$18,0),
                    MATCH($C$6,Hulpsheets!$AH$3:$AK$3,0)
                ),
                ""
            )
        ),
        IF($L135="Niet-economische activiteit",
            100%,
            IF(Basisgegevens!$C$5="Ja",
                IFERROR(
                    INDEX(Hulpsheets!$AO$3:$AR$18,
                        MATCH($C$9,Hulpsheets!$AN$3:$AN$18,0),
                        MATCH($C$6,Hulpsheets!$AO$3:$AR$3,0)
                    ),
                    ""
                ),
                IFERROR(
                    INDEX(Hulpsheets!$AH$3:$AK$18,
                        MATCH($C$9,Hulpsheets!$AG$3:$AG$18,0),
                        MATCH($C$6,Hulpsheets!$AH$3:$AK$3,0)
                    ),
                    ""
                )
            )
        )
    )
)</f>
        <v/>
      </c>
      <c r="N135" s="399"/>
      <c r="O135" s="395" t="str">
        <f t="shared" si="40"/>
        <v/>
      </c>
      <c r="P135" s="86" t="str">
        <f t="shared" si="41"/>
        <v/>
      </c>
      <c r="R135" s="404"/>
      <c r="S135" s="403" t="str">
        <f t="shared" si="46"/>
        <v/>
      </c>
      <c r="T135" s="130" t="str">
        <f t="shared" si="42"/>
        <v/>
      </c>
      <c r="U135" s="70"/>
      <c r="V135" s="404"/>
      <c r="W135" s="70"/>
      <c r="X135" s="404"/>
      <c r="Z135" s="403" t="str">
        <f t="shared" si="47"/>
        <v/>
      </c>
      <c r="AA135" s="130" t="str">
        <f t="shared" si="43"/>
        <v/>
      </c>
      <c r="AB135" s="403" t="str">
        <f t="shared" si="44"/>
        <v/>
      </c>
      <c r="AC135" s="130" t="str">
        <f t="shared" si="45"/>
        <v/>
      </c>
      <c r="AD135" s="461"/>
    </row>
    <row r="136" spans="1:30" x14ac:dyDescent="0.2">
      <c r="B136" s="500"/>
      <c r="C136" s="501"/>
      <c r="D136" s="501"/>
      <c r="E136" s="501"/>
      <c r="F136" s="501"/>
      <c r="G136" s="501"/>
      <c r="H136" s="501"/>
      <c r="I136" s="501"/>
      <c r="J136" s="501"/>
      <c r="K136" s="502"/>
      <c r="L136" s="429" t="s">
        <v>120</v>
      </c>
      <c r="M136" s="257" t="str">
        <f>IF(LEN($C$5)&lt;=1,
    "",
    IF(
        OR($C$5="Overige (zorg-)instellingen",$C$5="Onderneming"),
        IF(Basisgegevens!$C$5="Ja",
            IFERROR(
                INDEX(Hulpsheets!$AO$3:$AR$18,
                    MATCH($C$9,Hulpsheets!$AN$3:$AN$18,0),
                    MATCH($C$6,Hulpsheets!$AO$3:$AR$3,0)
                ),
                ""
            ),
            IFERROR(
                INDEX(Hulpsheets!$AH$3:$AK$18,
                    MATCH($C$9,Hulpsheets!$AG$3:$AG$18,0),
                    MATCH($C$6,Hulpsheets!$AH$3:$AK$3,0)
                ),
                ""
            )
        ),
        IF($L136="Niet-economische activiteit",
            100%,
            IF(Basisgegevens!$C$5="Ja",
                IFERROR(
                    INDEX(Hulpsheets!$AO$3:$AR$18,
                        MATCH($C$9,Hulpsheets!$AN$3:$AN$18,0),
                        MATCH($C$6,Hulpsheets!$AO$3:$AR$3,0)
                    ),
                    ""
                ),
                IFERROR(
                    INDEX(Hulpsheets!$AH$3:$AK$18,
                        MATCH($C$9,Hulpsheets!$AG$3:$AG$18,0),
                        MATCH($C$6,Hulpsheets!$AH$3:$AK$3,0)
                    ),
                    ""
                )
            )
        )
    )
)</f>
        <v/>
      </c>
      <c r="N136" s="399"/>
      <c r="O136" s="395" t="str">
        <f t="shared" si="40"/>
        <v/>
      </c>
      <c r="P136" s="86" t="str">
        <f t="shared" si="41"/>
        <v/>
      </c>
      <c r="R136" s="404"/>
      <c r="S136" s="403" t="str">
        <f t="shared" si="46"/>
        <v/>
      </c>
      <c r="T136" s="130" t="str">
        <f t="shared" si="42"/>
        <v/>
      </c>
      <c r="U136" s="70"/>
      <c r="V136" s="404"/>
      <c r="W136" s="70"/>
      <c r="X136" s="404"/>
      <c r="Z136" s="403" t="str">
        <f t="shared" si="47"/>
        <v/>
      </c>
      <c r="AA136" s="130" t="str">
        <f t="shared" si="43"/>
        <v/>
      </c>
      <c r="AB136" s="403" t="str">
        <f t="shared" si="44"/>
        <v/>
      </c>
      <c r="AC136" s="130" t="str">
        <f t="shared" si="45"/>
        <v/>
      </c>
      <c r="AD136" s="461"/>
    </row>
    <row r="137" spans="1:30" x14ac:dyDescent="0.2">
      <c r="B137" s="500"/>
      <c r="C137" s="501"/>
      <c r="D137" s="501"/>
      <c r="E137" s="501"/>
      <c r="F137" s="501"/>
      <c r="G137" s="501"/>
      <c r="H137" s="501"/>
      <c r="I137" s="501"/>
      <c r="J137" s="501"/>
      <c r="K137" s="502"/>
      <c r="L137" s="429" t="s">
        <v>120</v>
      </c>
      <c r="M137" s="257" t="str">
        <f>IF(LEN($C$5)&lt;=1,
    "",
    IF(
        OR($C$5="Overige (zorg-)instellingen",$C$5="Onderneming"),
        IF(Basisgegevens!$C$5="Ja",
            IFERROR(
                INDEX(Hulpsheets!$AO$3:$AR$18,
                    MATCH($C$9,Hulpsheets!$AN$3:$AN$18,0),
                    MATCH($C$6,Hulpsheets!$AO$3:$AR$3,0)
                ),
                ""
            ),
            IFERROR(
                INDEX(Hulpsheets!$AH$3:$AK$18,
                    MATCH($C$9,Hulpsheets!$AG$3:$AG$18,0),
                    MATCH($C$6,Hulpsheets!$AH$3:$AK$3,0)
                ),
                ""
            )
        ),
        IF($L137="Niet-economische activiteit",
            100%,
            IF(Basisgegevens!$C$5="Ja",
                IFERROR(
                    INDEX(Hulpsheets!$AO$3:$AR$18,
                        MATCH($C$9,Hulpsheets!$AN$3:$AN$18,0),
                        MATCH($C$6,Hulpsheets!$AO$3:$AR$3,0)
                    ),
                    ""
                ),
                IFERROR(
                    INDEX(Hulpsheets!$AH$3:$AK$18,
                        MATCH($C$9,Hulpsheets!$AG$3:$AG$18,0),
                        MATCH($C$6,Hulpsheets!$AH$3:$AK$3,0)
                    ),
                    ""
                )
            )
        )
    )
)</f>
        <v/>
      </c>
      <c r="N137" s="399"/>
      <c r="O137" s="395" t="str">
        <f t="shared" si="40"/>
        <v/>
      </c>
      <c r="P137" s="86" t="str">
        <f t="shared" si="41"/>
        <v/>
      </c>
      <c r="R137" s="404"/>
      <c r="S137" s="403" t="str">
        <f t="shared" si="46"/>
        <v/>
      </c>
      <c r="T137" s="130" t="str">
        <f t="shared" si="42"/>
        <v/>
      </c>
      <c r="U137" s="70"/>
      <c r="V137" s="404"/>
      <c r="W137" s="70"/>
      <c r="X137" s="404"/>
      <c r="Z137" s="403" t="str">
        <f t="shared" si="47"/>
        <v/>
      </c>
      <c r="AA137" s="130" t="str">
        <f t="shared" si="43"/>
        <v/>
      </c>
      <c r="AB137" s="403" t="str">
        <f t="shared" si="44"/>
        <v/>
      </c>
      <c r="AC137" s="130" t="str">
        <f t="shared" si="45"/>
        <v/>
      </c>
      <c r="AD137" s="461"/>
    </row>
    <row r="138" spans="1:30" x14ac:dyDescent="0.2">
      <c r="B138" s="500"/>
      <c r="C138" s="501"/>
      <c r="D138" s="501"/>
      <c r="E138" s="501"/>
      <c r="F138" s="501"/>
      <c r="G138" s="501"/>
      <c r="H138" s="501"/>
      <c r="I138" s="501"/>
      <c r="J138" s="501"/>
      <c r="K138" s="502"/>
      <c r="L138" s="429" t="s">
        <v>120</v>
      </c>
      <c r="M138" s="257" t="str">
        <f>IF(LEN($C$5)&lt;=1,
    "",
    IF(
        OR($C$5="Overige (zorg-)instellingen",$C$5="Onderneming"),
        IF(Basisgegevens!$C$5="Ja",
            IFERROR(
                INDEX(Hulpsheets!$AO$3:$AR$18,
                    MATCH($C$9,Hulpsheets!$AN$3:$AN$18,0),
                    MATCH($C$6,Hulpsheets!$AO$3:$AR$3,0)
                ),
                ""
            ),
            IFERROR(
                INDEX(Hulpsheets!$AH$3:$AK$18,
                    MATCH($C$9,Hulpsheets!$AG$3:$AG$18,0),
                    MATCH($C$6,Hulpsheets!$AH$3:$AK$3,0)
                ),
                ""
            )
        ),
        IF($L138="Niet-economische activiteit",
            100%,
            IF(Basisgegevens!$C$5="Ja",
                IFERROR(
                    INDEX(Hulpsheets!$AO$3:$AR$18,
                        MATCH($C$9,Hulpsheets!$AN$3:$AN$18,0),
                        MATCH($C$6,Hulpsheets!$AO$3:$AR$3,0)
                    ),
                    ""
                ),
                IFERROR(
                    INDEX(Hulpsheets!$AH$3:$AK$18,
                        MATCH($C$9,Hulpsheets!$AG$3:$AG$18,0),
                        MATCH($C$6,Hulpsheets!$AH$3:$AK$3,0)
                    ),
                    ""
                )
            )
        )
    )
)</f>
        <v/>
      </c>
      <c r="N138" s="399"/>
      <c r="O138" s="395" t="str">
        <f t="shared" si="40"/>
        <v/>
      </c>
      <c r="P138" s="86" t="str">
        <f t="shared" si="41"/>
        <v/>
      </c>
      <c r="R138" s="404"/>
      <c r="S138" s="403" t="str">
        <f t="shared" si="46"/>
        <v/>
      </c>
      <c r="T138" s="130" t="str">
        <f t="shared" si="42"/>
        <v/>
      </c>
      <c r="U138" s="70"/>
      <c r="V138" s="404"/>
      <c r="W138" s="70"/>
      <c r="X138" s="404"/>
      <c r="Z138" s="403" t="str">
        <f t="shared" si="47"/>
        <v/>
      </c>
      <c r="AA138" s="130" t="str">
        <f t="shared" si="43"/>
        <v/>
      </c>
      <c r="AB138" s="403" t="str">
        <f t="shared" si="44"/>
        <v/>
      </c>
      <c r="AC138" s="130" t="str">
        <f t="shared" si="45"/>
        <v/>
      </c>
      <c r="AD138" s="461"/>
    </row>
    <row r="139" spans="1:30" x14ac:dyDescent="0.2">
      <c r="B139" s="500"/>
      <c r="C139" s="501"/>
      <c r="D139" s="501"/>
      <c r="E139" s="501"/>
      <c r="F139" s="501"/>
      <c r="G139" s="501"/>
      <c r="H139" s="501"/>
      <c r="I139" s="501"/>
      <c r="J139" s="501"/>
      <c r="K139" s="502"/>
      <c r="L139" s="429" t="s">
        <v>120</v>
      </c>
      <c r="M139" s="257" t="str">
        <f>IF(LEN($C$5)&lt;=1,
    "",
    IF(
        OR($C$5="Overige (zorg-)instellingen",$C$5="Onderneming"),
        IF(Basisgegevens!$C$5="Ja",
            IFERROR(
                INDEX(Hulpsheets!$AO$3:$AR$18,
                    MATCH($C$9,Hulpsheets!$AN$3:$AN$18,0),
                    MATCH($C$6,Hulpsheets!$AO$3:$AR$3,0)
                ),
                ""
            ),
            IFERROR(
                INDEX(Hulpsheets!$AH$3:$AK$18,
                    MATCH($C$9,Hulpsheets!$AG$3:$AG$18,0),
                    MATCH($C$6,Hulpsheets!$AH$3:$AK$3,0)
                ),
                ""
            )
        ),
        IF($L139="Niet-economische activiteit",
            100%,
            IF(Basisgegevens!$C$5="Ja",
                IFERROR(
                    INDEX(Hulpsheets!$AO$3:$AR$18,
                        MATCH($C$9,Hulpsheets!$AN$3:$AN$18,0),
                        MATCH($C$6,Hulpsheets!$AO$3:$AR$3,0)
                    ),
                    ""
                ),
                IFERROR(
                    INDEX(Hulpsheets!$AH$3:$AK$18,
                        MATCH($C$9,Hulpsheets!$AG$3:$AG$18,0),
                        MATCH($C$6,Hulpsheets!$AH$3:$AK$3,0)
                    ),
                    ""
                )
            )
        )
    )
)</f>
        <v/>
      </c>
      <c r="N139" s="399"/>
      <c r="O139" s="395" t="str">
        <f t="shared" si="40"/>
        <v/>
      </c>
      <c r="P139" s="86" t="str">
        <f t="shared" si="41"/>
        <v/>
      </c>
      <c r="R139" s="404"/>
      <c r="S139" s="403" t="str">
        <f t="shared" si="46"/>
        <v/>
      </c>
      <c r="T139" s="130" t="str">
        <f t="shared" si="42"/>
        <v/>
      </c>
      <c r="U139" s="70"/>
      <c r="V139" s="404"/>
      <c r="W139" s="70"/>
      <c r="X139" s="404"/>
      <c r="Z139" s="403" t="str">
        <f t="shared" si="47"/>
        <v/>
      </c>
      <c r="AA139" s="130" t="str">
        <f t="shared" si="43"/>
        <v/>
      </c>
      <c r="AB139" s="403" t="str">
        <f t="shared" si="44"/>
        <v/>
      </c>
      <c r="AC139" s="130" t="str">
        <f t="shared" si="45"/>
        <v/>
      </c>
      <c r="AD139" s="461"/>
    </row>
    <row r="140" spans="1:30" x14ac:dyDescent="0.2">
      <c r="B140" s="500"/>
      <c r="C140" s="501"/>
      <c r="D140" s="501"/>
      <c r="E140" s="501"/>
      <c r="F140" s="501"/>
      <c r="G140" s="501"/>
      <c r="H140" s="501"/>
      <c r="I140" s="501"/>
      <c r="J140" s="501"/>
      <c r="K140" s="502"/>
      <c r="L140" s="429" t="s">
        <v>120</v>
      </c>
      <c r="M140" s="257" t="str">
        <f>IF(LEN($C$5)&lt;=1,
    "",
    IF(
        OR($C$5="Overige (zorg-)instellingen",$C$5="Onderneming"),
        IF(Basisgegevens!$C$5="Ja",
            IFERROR(
                INDEX(Hulpsheets!$AO$3:$AR$18,
                    MATCH($C$9,Hulpsheets!$AN$3:$AN$18,0),
                    MATCH($C$6,Hulpsheets!$AO$3:$AR$3,0)
                ),
                ""
            ),
            IFERROR(
                INDEX(Hulpsheets!$AH$3:$AK$18,
                    MATCH($C$9,Hulpsheets!$AG$3:$AG$18,0),
                    MATCH($C$6,Hulpsheets!$AH$3:$AK$3,0)
                ),
                ""
            )
        ),
        IF($L140="Niet-economische activiteit",
            100%,
            IF(Basisgegevens!$C$5="Ja",
                IFERROR(
                    INDEX(Hulpsheets!$AO$3:$AR$18,
                        MATCH($C$9,Hulpsheets!$AN$3:$AN$18,0),
                        MATCH($C$6,Hulpsheets!$AO$3:$AR$3,0)
                    ),
                    ""
                ),
                IFERROR(
                    INDEX(Hulpsheets!$AH$3:$AK$18,
                        MATCH($C$9,Hulpsheets!$AG$3:$AG$18,0),
                        MATCH($C$6,Hulpsheets!$AH$3:$AK$3,0)
                    ),
                    ""
                )
            )
        )
    )
)</f>
        <v/>
      </c>
      <c r="N140" s="399"/>
      <c r="O140" s="395" t="str">
        <f t="shared" si="40"/>
        <v/>
      </c>
      <c r="P140" s="86" t="str">
        <f t="shared" si="41"/>
        <v/>
      </c>
      <c r="R140" s="404"/>
      <c r="S140" s="403" t="str">
        <f t="shared" si="46"/>
        <v/>
      </c>
      <c r="T140" s="130" t="str">
        <f t="shared" si="42"/>
        <v/>
      </c>
      <c r="U140" s="70"/>
      <c r="V140" s="404"/>
      <c r="W140" s="70"/>
      <c r="X140" s="404"/>
      <c r="Z140" s="403" t="str">
        <f t="shared" si="47"/>
        <v/>
      </c>
      <c r="AA140" s="130" t="str">
        <f t="shared" si="43"/>
        <v/>
      </c>
      <c r="AB140" s="403" t="str">
        <f t="shared" si="44"/>
        <v/>
      </c>
      <c r="AC140" s="130" t="str">
        <f t="shared" si="45"/>
        <v/>
      </c>
      <c r="AD140" s="461"/>
    </row>
    <row r="141" spans="1:30" x14ac:dyDescent="0.2">
      <c r="B141" s="500"/>
      <c r="C141" s="501"/>
      <c r="D141" s="501"/>
      <c r="E141" s="501"/>
      <c r="F141" s="501"/>
      <c r="G141" s="501"/>
      <c r="H141" s="501"/>
      <c r="I141" s="501"/>
      <c r="J141" s="501"/>
      <c r="K141" s="502"/>
      <c r="L141" s="429" t="s">
        <v>120</v>
      </c>
      <c r="M141" s="257" t="str">
        <f>IF(LEN($C$5)&lt;=1,
    "",
    IF(
        OR($C$5="Overige (zorg-)instellingen",$C$5="Onderneming"),
        IF(Basisgegevens!$C$5="Ja",
            IFERROR(
                INDEX(Hulpsheets!$AO$3:$AR$18,
                    MATCH($C$9,Hulpsheets!$AN$3:$AN$18,0),
                    MATCH($C$6,Hulpsheets!$AO$3:$AR$3,0)
                ),
                ""
            ),
            IFERROR(
                INDEX(Hulpsheets!$AH$3:$AK$18,
                    MATCH($C$9,Hulpsheets!$AG$3:$AG$18,0),
                    MATCH($C$6,Hulpsheets!$AH$3:$AK$3,0)
                ),
                ""
            )
        ),
        IF($L141="Niet-economische activiteit",
            100%,
            IF(Basisgegevens!$C$5="Ja",
                IFERROR(
                    INDEX(Hulpsheets!$AO$3:$AR$18,
                        MATCH($C$9,Hulpsheets!$AN$3:$AN$18,0),
                        MATCH($C$6,Hulpsheets!$AO$3:$AR$3,0)
                    ),
                    ""
                ),
                IFERROR(
                    INDEX(Hulpsheets!$AH$3:$AK$18,
                        MATCH($C$9,Hulpsheets!$AG$3:$AG$18,0),
                        MATCH($C$6,Hulpsheets!$AH$3:$AK$3,0)
                    ),
                    ""
                )
            )
        )
    )
)</f>
        <v/>
      </c>
      <c r="N141" s="399"/>
      <c r="O141" s="395" t="str">
        <f t="shared" si="40"/>
        <v/>
      </c>
      <c r="P141" s="86" t="str">
        <f t="shared" si="41"/>
        <v/>
      </c>
      <c r="R141" s="404"/>
      <c r="S141" s="403" t="str">
        <f t="shared" si="46"/>
        <v/>
      </c>
      <c r="T141" s="130" t="str">
        <f t="shared" si="42"/>
        <v/>
      </c>
      <c r="U141" s="70"/>
      <c r="V141" s="404"/>
      <c r="W141" s="70"/>
      <c r="X141" s="404"/>
      <c r="Z141" s="403" t="str">
        <f t="shared" si="47"/>
        <v/>
      </c>
      <c r="AA141" s="130" t="str">
        <f t="shared" si="43"/>
        <v/>
      </c>
      <c r="AB141" s="403" t="str">
        <f t="shared" si="44"/>
        <v/>
      </c>
      <c r="AC141" s="130" t="str">
        <f t="shared" si="45"/>
        <v/>
      </c>
      <c r="AD141" s="461"/>
    </row>
    <row r="142" spans="1:30" x14ac:dyDescent="0.2">
      <c r="B142" s="500"/>
      <c r="C142" s="501"/>
      <c r="D142" s="501"/>
      <c r="E142" s="501"/>
      <c r="F142" s="501"/>
      <c r="G142" s="501"/>
      <c r="H142" s="501"/>
      <c r="I142" s="501"/>
      <c r="J142" s="501"/>
      <c r="K142" s="502"/>
      <c r="L142" s="429" t="s">
        <v>120</v>
      </c>
      <c r="M142" s="257" t="str">
        <f>IF(LEN($C$5)&lt;=1,
    "",
    IF(
        OR($C$5="Overige (zorg-)instellingen",$C$5="Onderneming"),
        IF(Basisgegevens!$C$5="Ja",
            IFERROR(
                INDEX(Hulpsheets!$AO$3:$AR$18,
                    MATCH($C$9,Hulpsheets!$AN$3:$AN$18,0),
                    MATCH($C$6,Hulpsheets!$AO$3:$AR$3,0)
                ),
                ""
            ),
            IFERROR(
                INDEX(Hulpsheets!$AH$3:$AK$18,
                    MATCH($C$9,Hulpsheets!$AG$3:$AG$18,0),
                    MATCH($C$6,Hulpsheets!$AH$3:$AK$3,0)
                ),
                ""
            )
        ),
        IF($L142="Niet-economische activiteit",
            100%,
            IF(Basisgegevens!$C$5="Ja",
                IFERROR(
                    INDEX(Hulpsheets!$AO$3:$AR$18,
                        MATCH($C$9,Hulpsheets!$AN$3:$AN$18,0),
                        MATCH($C$6,Hulpsheets!$AO$3:$AR$3,0)
                    ),
                    ""
                ),
                IFERROR(
                    INDEX(Hulpsheets!$AH$3:$AK$18,
                        MATCH($C$9,Hulpsheets!$AG$3:$AG$18,0),
                        MATCH($C$6,Hulpsheets!$AH$3:$AK$3,0)
                    ),
                    ""
                )
            )
        )
    )
)</f>
        <v/>
      </c>
      <c r="N142" s="399"/>
      <c r="O142" s="395" t="str">
        <f t="shared" si="40"/>
        <v/>
      </c>
      <c r="P142" s="86" t="str">
        <f t="shared" si="41"/>
        <v/>
      </c>
      <c r="R142" s="404"/>
      <c r="S142" s="403" t="str">
        <f t="shared" si="46"/>
        <v/>
      </c>
      <c r="T142" s="130" t="str">
        <f t="shared" si="42"/>
        <v/>
      </c>
      <c r="U142" s="70"/>
      <c r="V142" s="404"/>
      <c r="W142" s="70"/>
      <c r="X142" s="404"/>
      <c r="Z142" s="403" t="str">
        <f t="shared" si="47"/>
        <v/>
      </c>
      <c r="AA142" s="130" t="str">
        <f t="shared" si="43"/>
        <v/>
      </c>
      <c r="AB142" s="403" t="str">
        <f t="shared" si="44"/>
        <v/>
      </c>
      <c r="AC142" s="130" t="str">
        <f t="shared" si="45"/>
        <v/>
      </c>
      <c r="AD142" s="461"/>
    </row>
    <row r="143" spans="1:30" x14ac:dyDescent="0.2">
      <c r="B143" s="500"/>
      <c r="C143" s="501"/>
      <c r="D143" s="501"/>
      <c r="E143" s="501"/>
      <c r="F143" s="501"/>
      <c r="G143" s="501"/>
      <c r="H143" s="501"/>
      <c r="I143" s="501"/>
      <c r="J143" s="501"/>
      <c r="K143" s="502"/>
      <c r="L143" s="429" t="s">
        <v>120</v>
      </c>
      <c r="M143" s="257" t="str">
        <f>IF(LEN($C$5)&lt;=1,
    "",
    IF(
        OR($C$5="Overige (zorg-)instellingen",$C$5="Onderneming"),
        IF(Basisgegevens!$C$5="Ja",
            IFERROR(
                INDEX(Hulpsheets!$AO$3:$AR$18,
                    MATCH($C$9,Hulpsheets!$AN$3:$AN$18,0),
                    MATCH($C$6,Hulpsheets!$AO$3:$AR$3,0)
                ),
                ""
            ),
            IFERROR(
                INDEX(Hulpsheets!$AH$3:$AK$18,
                    MATCH($C$9,Hulpsheets!$AG$3:$AG$18,0),
                    MATCH($C$6,Hulpsheets!$AH$3:$AK$3,0)
                ),
                ""
            )
        ),
        IF($L143="Niet-economische activiteit",
            100%,
            IF(Basisgegevens!$C$5="Ja",
                IFERROR(
                    INDEX(Hulpsheets!$AO$3:$AR$18,
                        MATCH($C$9,Hulpsheets!$AN$3:$AN$18,0),
                        MATCH($C$6,Hulpsheets!$AO$3:$AR$3,0)
                    ),
                    ""
                ),
                IFERROR(
                    INDEX(Hulpsheets!$AH$3:$AK$18,
                        MATCH($C$9,Hulpsheets!$AG$3:$AG$18,0),
                        MATCH($C$6,Hulpsheets!$AH$3:$AK$3,0)
                    ),
                    ""
                )
            )
        )
    )
)</f>
        <v/>
      </c>
      <c r="N143" s="399"/>
      <c r="O143" s="395" t="str">
        <f t="shared" si="40"/>
        <v/>
      </c>
      <c r="P143" s="86" t="str">
        <f t="shared" si="41"/>
        <v/>
      </c>
      <c r="R143" s="404"/>
      <c r="S143" s="403" t="str">
        <f t="shared" si="46"/>
        <v/>
      </c>
      <c r="T143" s="130" t="str">
        <f t="shared" si="42"/>
        <v/>
      </c>
      <c r="U143" s="70"/>
      <c r="V143" s="404"/>
      <c r="W143" s="70"/>
      <c r="X143" s="404"/>
      <c r="Z143" s="403" t="str">
        <f t="shared" si="47"/>
        <v/>
      </c>
      <c r="AA143" s="130" t="str">
        <f t="shared" si="43"/>
        <v/>
      </c>
      <c r="AB143" s="403" t="str">
        <f t="shared" si="44"/>
        <v/>
      </c>
      <c r="AC143" s="130" t="str">
        <f t="shared" si="45"/>
        <v/>
      </c>
      <c r="AD143" s="461"/>
    </row>
    <row r="144" spans="1:30" x14ac:dyDescent="0.2">
      <c r="B144" s="500"/>
      <c r="C144" s="501"/>
      <c r="D144" s="501"/>
      <c r="E144" s="501"/>
      <c r="F144" s="501"/>
      <c r="G144" s="501"/>
      <c r="H144" s="501"/>
      <c r="I144" s="501"/>
      <c r="J144" s="501"/>
      <c r="K144" s="502"/>
      <c r="L144" s="429" t="s">
        <v>120</v>
      </c>
      <c r="M144" s="257" t="str">
        <f>IF(LEN($C$5)&lt;=1,
    "",
    IF(
        OR($C$5="Overige (zorg-)instellingen",$C$5="Onderneming"),
        IF(Basisgegevens!$C$5="Ja",
            IFERROR(
                INDEX(Hulpsheets!$AO$3:$AR$18,
                    MATCH($C$9,Hulpsheets!$AN$3:$AN$18,0),
                    MATCH($C$6,Hulpsheets!$AO$3:$AR$3,0)
                ),
                ""
            ),
            IFERROR(
                INDEX(Hulpsheets!$AH$3:$AK$18,
                    MATCH($C$9,Hulpsheets!$AG$3:$AG$18,0),
                    MATCH($C$6,Hulpsheets!$AH$3:$AK$3,0)
                ),
                ""
            )
        ),
        IF($L144="Niet-economische activiteit",
            100%,
            IF(Basisgegevens!$C$5="Ja",
                IFERROR(
                    INDEX(Hulpsheets!$AO$3:$AR$18,
                        MATCH($C$9,Hulpsheets!$AN$3:$AN$18,0),
                        MATCH($C$6,Hulpsheets!$AO$3:$AR$3,0)
                    ),
                    ""
                ),
                IFERROR(
                    INDEX(Hulpsheets!$AH$3:$AK$18,
                        MATCH($C$9,Hulpsheets!$AG$3:$AG$18,0),
                        MATCH($C$6,Hulpsheets!$AH$3:$AK$3,0)
                    ),
                    ""
                )
            )
        )
    )
)</f>
        <v/>
      </c>
      <c r="N144" s="399"/>
      <c r="O144" s="395" t="str">
        <f t="shared" si="40"/>
        <v/>
      </c>
      <c r="P144" s="86" t="str">
        <f t="shared" si="41"/>
        <v/>
      </c>
      <c r="R144" s="404"/>
      <c r="S144" s="403" t="str">
        <f t="shared" si="46"/>
        <v/>
      </c>
      <c r="T144" s="130" t="str">
        <f t="shared" si="42"/>
        <v/>
      </c>
      <c r="U144" s="70"/>
      <c r="V144" s="404"/>
      <c r="W144" s="70"/>
      <c r="X144" s="404"/>
      <c r="Z144" s="403" t="str">
        <f t="shared" si="47"/>
        <v/>
      </c>
      <c r="AA144" s="130" t="str">
        <f t="shared" si="43"/>
        <v/>
      </c>
      <c r="AB144" s="403" t="str">
        <f t="shared" si="44"/>
        <v/>
      </c>
      <c r="AC144" s="130" t="str">
        <f t="shared" si="45"/>
        <v/>
      </c>
      <c r="AD144" s="461"/>
    </row>
    <row r="145" spans="2:30" x14ac:dyDescent="0.2">
      <c r="B145" s="500"/>
      <c r="C145" s="501"/>
      <c r="D145" s="501"/>
      <c r="E145" s="501"/>
      <c r="F145" s="501"/>
      <c r="G145" s="501"/>
      <c r="H145" s="501"/>
      <c r="I145" s="501"/>
      <c r="J145" s="501"/>
      <c r="K145" s="502"/>
      <c r="L145" s="429" t="s">
        <v>120</v>
      </c>
      <c r="M145" s="257" t="str">
        <f>IF(LEN($C$5)&lt;=1,
    "",
    IF(
        OR($C$5="Overige (zorg-)instellingen",$C$5="Onderneming"),
        IF(Basisgegevens!$C$5="Ja",
            IFERROR(
                INDEX(Hulpsheets!$AO$3:$AR$18,
                    MATCH($C$9,Hulpsheets!$AN$3:$AN$18,0),
                    MATCH($C$6,Hulpsheets!$AO$3:$AR$3,0)
                ),
                ""
            ),
            IFERROR(
                INDEX(Hulpsheets!$AH$3:$AK$18,
                    MATCH($C$9,Hulpsheets!$AG$3:$AG$18,0),
                    MATCH($C$6,Hulpsheets!$AH$3:$AK$3,0)
                ),
                ""
            )
        ),
        IF($L145="Niet-economische activiteit",
            100%,
            IF(Basisgegevens!$C$5="Ja",
                IFERROR(
                    INDEX(Hulpsheets!$AO$3:$AR$18,
                        MATCH($C$9,Hulpsheets!$AN$3:$AN$18,0),
                        MATCH($C$6,Hulpsheets!$AO$3:$AR$3,0)
                    ),
                    ""
                ),
                IFERROR(
                    INDEX(Hulpsheets!$AH$3:$AK$18,
                        MATCH($C$9,Hulpsheets!$AG$3:$AG$18,0),
                        MATCH($C$6,Hulpsheets!$AH$3:$AK$3,0)
                    ),
                    ""
                )
            )
        )
    )
)</f>
        <v/>
      </c>
      <c r="N145" s="399"/>
      <c r="O145" s="395" t="str">
        <f t="shared" si="40"/>
        <v/>
      </c>
      <c r="P145" s="86" t="str">
        <f t="shared" si="41"/>
        <v/>
      </c>
      <c r="R145" s="404"/>
      <c r="S145" s="403" t="str">
        <f t="shared" si="46"/>
        <v/>
      </c>
      <c r="T145" s="130" t="str">
        <f t="shared" si="42"/>
        <v/>
      </c>
      <c r="U145" s="70"/>
      <c r="V145" s="404"/>
      <c r="W145" s="70"/>
      <c r="X145" s="404"/>
      <c r="Z145" s="403" t="str">
        <f t="shared" si="47"/>
        <v/>
      </c>
      <c r="AA145" s="130" t="str">
        <f t="shared" si="43"/>
        <v/>
      </c>
      <c r="AB145" s="403" t="str">
        <f t="shared" si="44"/>
        <v/>
      </c>
      <c r="AC145" s="130" t="str">
        <f t="shared" si="45"/>
        <v/>
      </c>
      <c r="AD145" s="461"/>
    </row>
    <row r="146" spans="2:30" x14ac:dyDescent="0.2">
      <c r="B146" s="500"/>
      <c r="C146" s="501"/>
      <c r="D146" s="501"/>
      <c r="E146" s="501"/>
      <c r="F146" s="501"/>
      <c r="G146" s="501"/>
      <c r="H146" s="501"/>
      <c r="I146" s="501"/>
      <c r="J146" s="501"/>
      <c r="K146" s="502"/>
      <c r="L146" s="429" t="s">
        <v>120</v>
      </c>
      <c r="M146" s="257" t="str">
        <f>IF(LEN($C$5)&lt;=1,
    "",
    IF(
        OR($C$5="Overige (zorg-)instellingen",$C$5="Onderneming"),
        IF(Basisgegevens!$C$5="Ja",
            IFERROR(
                INDEX(Hulpsheets!$AO$3:$AR$18,
                    MATCH($C$9,Hulpsheets!$AN$3:$AN$18,0),
                    MATCH($C$6,Hulpsheets!$AO$3:$AR$3,0)
                ),
                ""
            ),
            IFERROR(
                INDEX(Hulpsheets!$AH$3:$AK$18,
                    MATCH($C$9,Hulpsheets!$AG$3:$AG$18,0),
                    MATCH($C$6,Hulpsheets!$AH$3:$AK$3,0)
                ),
                ""
            )
        ),
        IF($L146="Niet-economische activiteit",
            100%,
            IF(Basisgegevens!$C$5="Ja",
                IFERROR(
                    INDEX(Hulpsheets!$AO$3:$AR$18,
                        MATCH($C$9,Hulpsheets!$AN$3:$AN$18,0),
                        MATCH($C$6,Hulpsheets!$AO$3:$AR$3,0)
                    ),
                    ""
                ),
                IFERROR(
                    INDEX(Hulpsheets!$AH$3:$AK$18,
                        MATCH($C$9,Hulpsheets!$AG$3:$AG$18,0),
                        MATCH($C$6,Hulpsheets!$AH$3:$AK$3,0)
                    ),
                    ""
                )
            )
        )
    )
)</f>
        <v/>
      </c>
      <c r="N146" s="399"/>
      <c r="O146" s="395" t="str">
        <f t="shared" si="40"/>
        <v/>
      </c>
      <c r="P146" s="86" t="str">
        <f t="shared" si="41"/>
        <v/>
      </c>
      <c r="R146" s="404"/>
      <c r="S146" s="403" t="str">
        <f t="shared" si="46"/>
        <v/>
      </c>
      <c r="T146" s="130" t="str">
        <f t="shared" si="42"/>
        <v/>
      </c>
      <c r="U146" s="70"/>
      <c r="V146" s="404"/>
      <c r="W146" s="70"/>
      <c r="X146" s="404"/>
      <c r="Z146" s="403" t="str">
        <f t="shared" si="47"/>
        <v/>
      </c>
      <c r="AA146" s="130" t="str">
        <f t="shared" si="43"/>
        <v/>
      </c>
      <c r="AB146" s="403" t="str">
        <f t="shared" si="44"/>
        <v/>
      </c>
      <c r="AC146" s="130" t="str">
        <f t="shared" si="45"/>
        <v/>
      </c>
      <c r="AD146" s="461"/>
    </row>
    <row r="147" spans="2:30" ht="13.5" thickBot="1" x14ac:dyDescent="0.25">
      <c r="B147" s="500"/>
      <c r="C147" s="501"/>
      <c r="D147" s="501"/>
      <c r="E147" s="501"/>
      <c r="F147" s="501"/>
      <c r="G147" s="501"/>
      <c r="H147" s="501"/>
      <c r="I147" s="501"/>
      <c r="J147" s="501"/>
      <c r="K147" s="502"/>
      <c r="L147" s="429" t="s">
        <v>120</v>
      </c>
      <c r="M147" s="257" t="str">
        <f>IF(LEN($C$5)&lt;=1,
    "",
    IF(
        OR($C$5="Overige (zorg-)instellingen",$C$5="Onderneming"),
        IF(Basisgegevens!$C$5="Ja",
            IFERROR(
                INDEX(Hulpsheets!$AO$3:$AR$18,
                    MATCH($C$9,Hulpsheets!$AN$3:$AN$18,0),
                    MATCH($C$6,Hulpsheets!$AO$3:$AR$3,0)
                ),
                ""
            ),
            IFERROR(
                INDEX(Hulpsheets!$AH$3:$AK$18,
                    MATCH($C$9,Hulpsheets!$AG$3:$AG$18,0),
                    MATCH($C$6,Hulpsheets!$AH$3:$AK$3,0)
                ),
                ""
            )
        ),
        IF($L147="Niet-economische activiteit",
            100%,
            IF(Basisgegevens!$C$5="Ja",
                IFERROR(
                    INDEX(Hulpsheets!$AO$3:$AR$18,
                        MATCH($C$9,Hulpsheets!$AN$3:$AN$18,0),
                        MATCH($C$6,Hulpsheets!$AO$3:$AR$3,0)
                    ),
                    ""
                ),
                IFERROR(
                    INDEX(Hulpsheets!$AH$3:$AK$18,
                        MATCH($C$9,Hulpsheets!$AG$3:$AG$18,0),
                        MATCH($C$6,Hulpsheets!$AH$3:$AK$3,0)
                    ),
                    ""
                )
            )
        )
    )
)</f>
        <v/>
      </c>
      <c r="N147" s="399"/>
      <c r="O147" s="395" t="str">
        <f t="shared" si="40"/>
        <v/>
      </c>
      <c r="P147" s="86" t="str">
        <f t="shared" si="41"/>
        <v/>
      </c>
      <c r="R147" s="404"/>
      <c r="S147" s="403" t="str">
        <f t="shared" si="46"/>
        <v/>
      </c>
      <c r="T147" s="130" t="str">
        <f t="shared" si="42"/>
        <v/>
      </c>
      <c r="U147" s="70"/>
      <c r="V147" s="404"/>
      <c r="W147" s="70"/>
      <c r="X147" s="404"/>
      <c r="Z147" s="403" t="str">
        <f t="shared" si="47"/>
        <v/>
      </c>
      <c r="AA147" s="130" t="str">
        <f t="shared" si="43"/>
        <v/>
      </c>
      <c r="AB147" s="403" t="str">
        <f t="shared" si="44"/>
        <v/>
      </c>
      <c r="AC147" s="130" t="str">
        <f t="shared" si="45"/>
        <v/>
      </c>
      <c r="AD147" s="461"/>
    </row>
    <row r="148" spans="2:30" ht="13.5" hidden="1" outlineLevel="1" thickBot="1" x14ac:dyDescent="0.25">
      <c r="B148" s="500"/>
      <c r="C148" s="501"/>
      <c r="D148" s="501"/>
      <c r="E148" s="501"/>
      <c r="F148" s="501"/>
      <c r="G148" s="501"/>
      <c r="H148" s="501"/>
      <c r="I148" s="501"/>
      <c r="J148" s="501"/>
      <c r="K148" s="502"/>
      <c r="L148" s="429" t="s">
        <v>120</v>
      </c>
      <c r="M148" s="257" t="str">
        <f>IF(LEN($C$5)&lt;=1,
    "",
    IF(
        OR($C$5="Overige (zorg-)instellingen",$C$5="Onderneming"),
        IF(Basisgegevens!$C$5="Ja",
            IFERROR(
                INDEX(Hulpsheets!$AO$3:$AR$18,
                    MATCH($C$9,Hulpsheets!$AN$3:$AN$18,0),
                    MATCH($C$6,Hulpsheets!$AO$3:$AR$3,0)
                ),
                ""
            ),
            IFERROR(
                INDEX(Hulpsheets!$AH$3:$AK$18,
                    MATCH($C$9,Hulpsheets!$AG$3:$AG$18,0),
                    MATCH($C$6,Hulpsheets!$AH$3:$AK$3,0)
                ),
                ""
            )
        ),
        IF($L148="Niet-economische activiteit",
            100%,
            IF(Basisgegevens!$C$5="Ja",
                IFERROR(
                    INDEX(Hulpsheets!$AO$3:$AR$18,
                        MATCH($C$9,Hulpsheets!$AN$3:$AN$18,0),
                        MATCH($C$6,Hulpsheets!$AO$3:$AR$3,0)
                    ),
                    ""
                ),
                IFERROR(
                    INDEX(Hulpsheets!$AH$3:$AK$18,
                        MATCH($C$9,Hulpsheets!$AG$3:$AG$18,0),
                        MATCH($C$6,Hulpsheets!$AH$3:$AK$3,0)
                    ),
                    ""
                )
            )
        )
    )
)</f>
        <v/>
      </c>
      <c r="N148" s="399"/>
      <c r="O148" s="77" t="str">
        <f t="shared" si="40"/>
        <v/>
      </c>
      <c r="P148" s="86" t="str">
        <f t="shared" si="41"/>
        <v/>
      </c>
      <c r="R148" s="404"/>
      <c r="S148" s="403" t="str">
        <f t="shared" si="46"/>
        <v/>
      </c>
      <c r="T148" s="130" t="str">
        <f t="shared" si="42"/>
        <v/>
      </c>
      <c r="U148" s="70"/>
      <c r="V148" s="404"/>
      <c r="W148" s="70"/>
      <c r="X148" s="404"/>
      <c r="Z148" s="403" t="str">
        <f t="shared" si="47"/>
        <v/>
      </c>
      <c r="AA148" s="130" t="str">
        <f t="shared" si="43"/>
        <v/>
      </c>
      <c r="AB148" s="403" t="str">
        <f t="shared" si="44"/>
        <v/>
      </c>
      <c r="AC148" s="130" t="str">
        <f t="shared" si="45"/>
        <v/>
      </c>
      <c r="AD148" s="461"/>
    </row>
    <row r="149" spans="2:30" ht="13.5" hidden="1" outlineLevel="1" thickBot="1" x14ac:dyDescent="0.25">
      <c r="B149" s="500"/>
      <c r="C149" s="501"/>
      <c r="D149" s="501"/>
      <c r="E149" s="501"/>
      <c r="F149" s="501"/>
      <c r="G149" s="501"/>
      <c r="H149" s="501"/>
      <c r="I149" s="501"/>
      <c r="J149" s="501"/>
      <c r="K149" s="502"/>
      <c r="L149" s="429" t="s">
        <v>120</v>
      </c>
      <c r="M149" s="257" t="str">
        <f>IF(LEN($C$5)&lt;=1,
    "",
    IF(
        OR($C$5="Overige (zorg-)instellingen",$C$5="Onderneming"),
        IF(Basisgegevens!$C$5="Ja",
            IFERROR(
                INDEX(Hulpsheets!$AO$3:$AR$18,
                    MATCH($C$9,Hulpsheets!$AN$3:$AN$18,0),
                    MATCH($C$6,Hulpsheets!$AO$3:$AR$3,0)
                ),
                ""
            ),
            IFERROR(
                INDEX(Hulpsheets!$AH$3:$AK$18,
                    MATCH($C$9,Hulpsheets!$AG$3:$AG$18,0),
                    MATCH($C$6,Hulpsheets!$AH$3:$AK$3,0)
                ),
                ""
            )
        ),
        IF($L149="Niet-economische activiteit",
            100%,
            IF(Basisgegevens!$C$5="Ja",
                IFERROR(
                    INDEX(Hulpsheets!$AO$3:$AR$18,
                        MATCH($C$9,Hulpsheets!$AN$3:$AN$18,0),
                        MATCH($C$6,Hulpsheets!$AO$3:$AR$3,0)
                    ),
                    ""
                ),
                IFERROR(
                    INDEX(Hulpsheets!$AH$3:$AK$18,
                        MATCH($C$9,Hulpsheets!$AG$3:$AG$18,0),
                        MATCH($C$6,Hulpsheets!$AH$3:$AK$3,0)
                    ),
                    ""
                )
            )
        )
    )
)</f>
        <v/>
      </c>
      <c r="N149" s="399"/>
      <c r="O149" s="77" t="str">
        <f t="shared" si="40"/>
        <v/>
      </c>
      <c r="P149" s="86" t="str">
        <f t="shared" si="41"/>
        <v/>
      </c>
      <c r="R149" s="404"/>
      <c r="S149" s="403" t="str">
        <f t="shared" si="46"/>
        <v/>
      </c>
      <c r="T149" s="130" t="str">
        <f t="shared" si="42"/>
        <v/>
      </c>
      <c r="U149" s="70"/>
      <c r="V149" s="404"/>
      <c r="W149" s="70"/>
      <c r="X149" s="404"/>
      <c r="Z149" s="403" t="str">
        <f t="shared" si="47"/>
        <v/>
      </c>
      <c r="AA149" s="130" t="str">
        <f t="shared" si="43"/>
        <v/>
      </c>
      <c r="AB149" s="403" t="str">
        <f t="shared" si="44"/>
        <v/>
      </c>
      <c r="AC149" s="130" t="str">
        <f t="shared" si="45"/>
        <v/>
      </c>
      <c r="AD149" s="461"/>
    </row>
    <row r="150" spans="2:30" ht="13.5" hidden="1" outlineLevel="1" thickBot="1" x14ac:dyDescent="0.25">
      <c r="B150" s="500"/>
      <c r="C150" s="501"/>
      <c r="D150" s="501"/>
      <c r="E150" s="501"/>
      <c r="F150" s="501"/>
      <c r="G150" s="501"/>
      <c r="H150" s="501"/>
      <c r="I150" s="501"/>
      <c r="J150" s="501"/>
      <c r="K150" s="502"/>
      <c r="L150" s="429" t="s">
        <v>120</v>
      </c>
      <c r="M150" s="257" t="str">
        <f>IF(LEN($C$5)&lt;=1,
    "",
    IF(
        OR($C$5="Overige (zorg-)instellingen",$C$5="Onderneming"),
        IF(Basisgegevens!$C$5="Ja",
            IFERROR(
                INDEX(Hulpsheets!$AO$3:$AR$18,
                    MATCH($C$9,Hulpsheets!$AN$3:$AN$18,0),
                    MATCH($C$6,Hulpsheets!$AO$3:$AR$3,0)
                ),
                ""
            ),
            IFERROR(
                INDEX(Hulpsheets!$AH$3:$AK$18,
                    MATCH($C$9,Hulpsheets!$AG$3:$AG$18,0),
                    MATCH($C$6,Hulpsheets!$AH$3:$AK$3,0)
                ),
                ""
            )
        ),
        IF($L150="Niet-economische activiteit",
            100%,
            IF(Basisgegevens!$C$5="Ja",
                IFERROR(
                    INDEX(Hulpsheets!$AO$3:$AR$18,
                        MATCH($C$9,Hulpsheets!$AN$3:$AN$18,0),
                        MATCH($C$6,Hulpsheets!$AO$3:$AR$3,0)
                    ),
                    ""
                ),
                IFERROR(
                    INDEX(Hulpsheets!$AH$3:$AK$18,
                        MATCH($C$9,Hulpsheets!$AG$3:$AG$18,0),
                        MATCH($C$6,Hulpsheets!$AH$3:$AK$3,0)
                    ),
                    ""
                )
            )
        )
    )
)</f>
        <v/>
      </c>
      <c r="N150" s="399"/>
      <c r="O150" s="77" t="str">
        <f t="shared" si="40"/>
        <v/>
      </c>
      <c r="P150" s="86" t="str">
        <f t="shared" si="41"/>
        <v/>
      </c>
      <c r="R150" s="404"/>
      <c r="S150" s="403" t="str">
        <f t="shared" si="46"/>
        <v/>
      </c>
      <c r="T150" s="130" t="str">
        <f t="shared" si="42"/>
        <v/>
      </c>
      <c r="U150" s="70"/>
      <c r="V150" s="404"/>
      <c r="W150" s="70"/>
      <c r="X150" s="404"/>
      <c r="Z150" s="403" t="str">
        <f t="shared" si="47"/>
        <v/>
      </c>
      <c r="AA150" s="130" t="str">
        <f t="shared" si="43"/>
        <v/>
      </c>
      <c r="AB150" s="403" t="str">
        <f t="shared" si="44"/>
        <v/>
      </c>
      <c r="AC150" s="130" t="str">
        <f t="shared" si="45"/>
        <v/>
      </c>
      <c r="AD150" s="461"/>
    </row>
    <row r="151" spans="2:30" ht="13.5" hidden="1" outlineLevel="1" thickBot="1" x14ac:dyDescent="0.25">
      <c r="B151" s="500"/>
      <c r="C151" s="501"/>
      <c r="D151" s="501"/>
      <c r="E151" s="501"/>
      <c r="F151" s="501"/>
      <c r="G151" s="501"/>
      <c r="H151" s="501"/>
      <c r="I151" s="501"/>
      <c r="J151" s="501"/>
      <c r="K151" s="502"/>
      <c r="L151" s="429" t="s">
        <v>120</v>
      </c>
      <c r="M151" s="257" t="str">
        <f>IF(LEN($C$5)&lt;=1,
    "",
    IF(
        OR($C$5="Overige (zorg-)instellingen",$C$5="Onderneming"),
        IF(Basisgegevens!$C$5="Ja",
            IFERROR(
                INDEX(Hulpsheets!$AO$3:$AR$18,
                    MATCH($C$9,Hulpsheets!$AN$3:$AN$18,0),
                    MATCH($C$6,Hulpsheets!$AO$3:$AR$3,0)
                ),
                ""
            ),
            IFERROR(
                INDEX(Hulpsheets!$AH$3:$AK$18,
                    MATCH($C$9,Hulpsheets!$AG$3:$AG$18,0),
                    MATCH($C$6,Hulpsheets!$AH$3:$AK$3,0)
                ),
                ""
            )
        ),
        IF($L151="Niet-economische activiteit",
            100%,
            IF(Basisgegevens!$C$5="Ja",
                IFERROR(
                    INDEX(Hulpsheets!$AO$3:$AR$18,
                        MATCH($C$9,Hulpsheets!$AN$3:$AN$18,0),
                        MATCH($C$6,Hulpsheets!$AO$3:$AR$3,0)
                    ),
                    ""
                ),
                IFERROR(
                    INDEX(Hulpsheets!$AH$3:$AK$18,
                        MATCH($C$9,Hulpsheets!$AG$3:$AG$18,0),
                        MATCH($C$6,Hulpsheets!$AH$3:$AK$3,0)
                    ),
                    ""
                )
            )
        )
    )
)</f>
        <v/>
      </c>
      <c r="N151" s="399"/>
      <c r="O151" s="77" t="str">
        <f t="shared" si="40"/>
        <v/>
      </c>
      <c r="P151" s="86" t="str">
        <f t="shared" si="41"/>
        <v/>
      </c>
      <c r="R151" s="404"/>
      <c r="S151" s="403" t="str">
        <f t="shared" si="46"/>
        <v/>
      </c>
      <c r="T151" s="130" t="str">
        <f t="shared" si="42"/>
        <v/>
      </c>
      <c r="U151" s="70"/>
      <c r="V151" s="404"/>
      <c r="W151" s="70"/>
      <c r="X151" s="404"/>
      <c r="Z151" s="403" t="str">
        <f t="shared" si="47"/>
        <v/>
      </c>
      <c r="AA151" s="130" t="str">
        <f t="shared" si="43"/>
        <v/>
      </c>
      <c r="AB151" s="403" t="str">
        <f t="shared" si="44"/>
        <v/>
      </c>
      <c r="AC151" s="130" t="str">
        <f t="shared" si="45"/>
        <v/>
      </c>
      <c r="AD151" s="461"/>
    </row>
    <row r="152" spans="2:30" ht="13.5" hidden="1" outlineLevel="1" thickBot="1" x14ac:dyDescent="0.25">
      <c r="B152" s="500"/>
      <c r="C152" s="501"/>
      <c r="D152" s="501"/>
      <c r="E152" s="501"/>
      <c r="F152" s="501"/>
      <c r="G152" s="501"/>
      <c r="H152" s="501"/>
      <c r="I152" s="501"/>
      <c r="J152" s="501"/>
      <c r="K152" s="502"/>
      <c r="L152" s="429" t="s">
        <v>120</v>
      </c>
      <c r="M152" s="257" t="str">
        <f>IF(LEN($C$5)&lt;=1,
    "",
    IF(
        OR($C$5="Overige (zorg-)instellingen",$C$5="Onderneming"),
        IF(Basisgegevens!$C$5="Ja",
            IFERROR(
                INDEX(Hulpsheets!$AO$3:$AR$18,
                    MATCH($C$9,Hulpsheets!$AN$3:$AN$18,0),
                    MATCH($C$6,Hulpsheets!$AO$3:$AR$3,0)
                ),
                ""
            ),
            IFERROR(
                INDEX(Hulpsheets!$AH$3:$AK$18,
                    MATCH($C$9,Hulpsheets!$AG$3:$AG$18,0),
                    MATCH($C$6,Hulpsheets!$AH$3:$AK$3,0)
                ),
                ""
            )
        ),
        IF($L152="Niet-economische activiteit",
            100%,
            IF(Basisgegevens!$C$5="Ja",
                IFERROR(
                    INDEX(Hulpsheets!$AO$3:$AR$18,
                        MATCH($C$9,Hulpsheets!$AN$3:$AN$18,0),
                        MATCH($C$6,Hulpsheets!$AO$3:$AR$3,0)
                    ),
                    ""
                ),
                IFERROR(
                    INDEX(Hulpsheets!$AH$3:$AK$18,
                        MATCH($C$9,Hulpsheets!$AG$3:$AG$18,0),
                        MATCH($C$6,Hulpsheets!$AH$3:$AK$3,0)
                    ),
                    ""
                )
            )
        )
    )
)</f>
        <v/>
      </c>
      <c r="N152" s="399"/>
      <c r="O152" s="77" t="str">
        <f t="shared" si="40"/>
        <v/>
      </c>
      <c r="P152" s="86" t="str">
        <f t="shared" si="41"/>
        <v/>
      </c>
      <c r="R152" s="404"/>
      <c r="S152" s="403" t="str">
        <f t="shared" si="46"/>
        <v/>
      </c>
      <c r="T152" s="130" t="str">
        <f t="shared" si="42"/>
        <v/>
      </c>
      <c r="U152" s="70"/>
      <c r="V152" s="404"/>
      <c r="W152" s="70"/>
      <c r="X152" s="404"/>
      <c r="Z152" s="403" t="str">
        <f t="shared" si="47"/>
        <v/>
      </c>
      <c r="AA152" s="130" t="str">
        <f t="shared" si="43"/>
        <v/>
      </c>
      <c r="AB152" s="403" t="str">
        <f t="shared" si="44"/>
        <v/>
      </c>
      <c r="AC152" s="130" t="str">
        <f t="shared" si="45"/>
        <v/>
      </c>
      <c r="AD152" s="461"/>
    </row>
    <row r="153" spans="2:30" ht="13.5" hidden="1" outlineLevel="1" thickBot="1" x14ac:dyDescent="0.25">
      <c r="B153" s="500"/>
      <c r="C153" s="501"/>
      <c r="D153" s="501"/>
      <c r="E153" s="501"/>
      <c r="F153" s="501"/>
      <c r="G153" s="501"/>
      <c r="H153" s="501"/>
      <c r="I153" s="501"/>
      <c r="J153" s="501"/>
      <c r="K153" s="502"/>
      <c r="L153" s="429" t="s">
        <v>120</v>
      </c>
      <c r="M153" s="257" t="str">
        <f>IF(LEN($C$5)&lt;=1,
    "",
    IF(
        OR($C$5="Overige (zorg-)instellingen",$C$5="Onderneming"),
        IF(Basisgegevens!$C$5="Ja",
            IFERROR(
                INDEX(Hulpsheets!$AO$3:$AR$18,
                    MATCH($C$9,Hulpsheets!$AN$3:$AN$18,0),
                    MATCH($C$6,Hulpsheets!$AO$3:$AR$3,0)
                ),
                ""
            ),
            IFERROR(
                INDEX(Hulpsheets!$AH$3:$AK$18,
                    MATCH($C$9,Hulpsheets!$AG$3:$AG$18,0),
                    MATCH($C$6,Hulpsheets!$AH$3:$AK$3,0)
                ),
                ""
            )
        ),
        IF($L153="Niet-economische activiteit",
            100%,
            IF(Basisgegevens!$C$5="Ja",
                IFERROR(
                    INDEX(Hulpsheets!$AO$3:$AR$18,
                        MATCH($C$9,Hulpsheets!$AN$3:$AN$18,0),
                        MATCH($C$6,Hulpsheets!$AO$3:$AR$3,0)
                    ),
                    ""
                ),
                IFERROR(
                    INDEX(Hulpsheets!$AH$3:$AK$18,
                        MATCH($C$9,Hulpsheets!$AG$3:$AG$18,0),
                        MATCH($C$6,Hulpsheets!$AH$3:$AK$3,0)
                    ),
                    ""
                )
            )
        )
    )
)</f>
        <v/>
      </c>
      <c r="N153" s="399"/>
      <c r="O153" s="77" t="str">
        <f t="shared" si="40"/>
        <v/>
      </c>
      <c r="P153" s="86" t="str">
        <f t="shared" si="41"/>
        <v/>
      </c>
      <c r="R153" s="404"/>
      <c r="S153" s="403" t="str">
        <f t="shared" si="46"/>
        <v/>
      </c>
      <c r="T153" s="130" t="str">
        <f t="shared" si="42"/>
        <v/>
      </c>
      <c r="U153" s="70"/>
      <c r="V153" s="404"/>
      <c r="W153" s="70"/>
      <c r="X153" s="404"/>
      <c r="Z153" s="403" t="str">
        <f t="shared" si="47"/>
        <v/>
      </c>
      <c r="AA153" s="130" t="str">
        <f t="shared" si="43"/>
        <v/>
      </c>
      <c r="AB153" s="403" t="str">
        <f t="shared" si="44"/>
        <v/>
      </c>
      <c r="AC153" s="130" t="str">
        <f t="shared" si="45"/>
        <v/>
      </c>
      <c r="AD153" s="461"/>
    </row>
    <row r="154" spans="2:30" ht="13.5" hidden="1" outlineLevel="1" thickBot="1" x14ac:dyDescent="0.25">
      <c r="B154" s="500"/>
      <c r="C154" s="501"/>
      <c r="D154" s="501"/>
      <c r="E154" s="501"/>
      <c r="F154" s="501"/>
      <c r="G154" s="501"/>
      <c r="H154" s="501"/>
      <c r="I154" s="501"/>
      <c r="J154" s="501"/>
      <c r="K154" s="502"/>
      <c r="L154" s="429" t="s">
        <v>120</v>
      </c>
      <c r="M154" s="257" t="str">
        <f>IF(LEN($C$5)&lt;=1,
    "",
    IF(
        OR($C$5="Overige (zorg-)instellingen",$C$5="Onderneming"),
        IF(Basisgegevens!$C$5="Ja",
            IFERROR(
                INDEX(Hulpsheets!$AO$3:$AR$18,
                    MATCH($C$9,Hulpsheets!$AN$3:$AN$18,0),
                    MATCH($C$6,Hulpsheets!$AO$3:$AR$3,0)
                ),
                ""
            ),
            IFERROR(
                INDEX(Hulpsheets!$AH$3:$AK$18,
                    MATCH($C$9,Hulpsheets!$AG$3:$AG$18,0),
                    MATCH($C$6,Hulpsheets!$AH$3:$AK$3,0)
                ),
                ""
            )
        ),
        IF($L154="Niet-economische activiteit",
            100%,
            IF(Basisgegevens!$C$5="Ja",
                IFERROR(
                    INDEX(Hulpsheets!$AO$3:$AR$18,
                        MATCH($C$9,Hulpsheets!$AN$3:$AN$18,0),
                        MATCH($C$6,Hulpsheets!$AO$3:$AR$3,0)
                    ),
                    ""
                ),
                IFERROR(
                    INDEX(Hulpsheets!$AH$3:$AK$18,
                        MATCH($C$9,Hulpsheets!$AG$3:$AG$18,0),
                        MATCH($C$6,Hulpsheets!$AH$3:$AK$3,0)
                    ),
                    ""
                )
            )
        )
    )
)</f>
        <v/>
      </c>
      <c r="N154" s="399"/>
      <c r="O154" s="77" t="str">
        <f t="shared" si="40"/>
        <v/>
      </c>
      <c r="P154" s="86" t="str">
        <f t="shared" si="41"/>
        <v/>
      </c>
      <c r="R154" s="404"/>
      <c r="S154" s="403" t="str">
        <f t="shared" si="46"/>
        <v/>
      </c>
      <c r="T154" s="130" t="str">
        <f t="shared" si="42"/>
        <v/>
      </c>
      <c r="U154" s="70"/>
      <c r="V154" s="404"/>
      <c r="W154" s="70"/>
      <c r="X154" s="404"/>
      <c r="Z154" s="403" t="str">
        <f t="shared" si="47"/>
        <v/>
      </c>
      <c r="AA154" s="130" t="str">
        <f t="shared" si="43"/>
        <v/>
      </c>
      <c r="AB154" s="403" t="str">
        <f t="shared" si="44"/>
        <v/>
      </c>
      <c r="AC154" s="130" t="str">
        <f t="shared" si="45"/>
        <v/>
      </c>
      <c r="AD154" s="461"/>
    </row>
    <row r="155" spans="2:30" ht="13.5" hidden="1" outlineLevel="1" thickBot="1" x14ac:dyDescent="0.25">
      <c r="B155" s="500"/>
      <c r="C155" s="501"/>
      <c r="D155" s="501"/>
      <c r="E155" s="501"/>
      <c r="F155" s="501"/>
      <c r="G155" s="501"/>
      <c r="H155" s="501"/>
      <c r="I155" s="501"/>
      <c r="J155" s="501"/>
      <c r="K155" s="502"/>
      <c r="L155" s="429" t="s">
        <v>120</v>
      </c>
      <c r="M155" s="257" t="str">
        <f>IF(LEN($C$5)&lt;=1,
    "",
    IF(
        OR($C$5="Overige (zorg-)instellingen",$C$5="Onderneming"),
        IF(Basisgegevens!$C$5="Ja",
            IFERROR(
                INDEX(Hulpsheets!$AO$3:$AR$18,
                    MATCH($C$9,Hulpsheets!$AN$3:$AN$18,0),
                    MATCH($C$6,Hulpsheets!$AO$3:$AR$3,0)
                ),
                ""
            ),
            IFERROR(
                INDEX(Hulpsheets!$AH$3:$AK$18,
                    MATCH($C$9,Hulpsheets!$AG$3:$AG$18,0),
                    MATCH($C$6,Hulpsheets!$AH$3:$AK$3,0)
                ),
                ""
            )
        ),
        IF($L155="Niet-economische activiteit",
            100%,
            IF(Basisgegevens!$C$5="Ja",
                IFERROR(
                    INDEX(Hulpsheets!$AO$3:$AR$18,
                        MATCH($C$9,Hulpsheets!$AN$3:$AN$18,0),
                        MATCH($C$6,Hulpsheets!$AO$3:$AR$3,0)
                    ),
                    ""
                ),
                IFERROR(
                    INDEX(Hulpsheets!$AH$3:$AK$18,
                        MATCH($C$9,Hulpsheets!$AG$3:$AG$18,0),
                        MATCH($C$6,Hulpsheets!$AH$3:$AK$3,0)
                    ),
                    ""
                )
            )
        )
    )
)</f>
        <v/>
      </c>
      <c r="N155" s="399"/>
      <c r="O155" s="77" t="str">
        <f t="shared" si="40"/>
        <v/>
      </c>
      <c r="P155" s="86" t="str">
        <f t="shared" si="41"/>
        <v/>
      </c>
      <c r="R155" s="404"/>
      <c r="S155" s="403" t="str">
        <f t="shared" si="46"/>
        <v/>
      </c>
      <c r="T155" s="130" t="str">
        <f t="shared" si="42"/>
        <v/>
      </c>
      <c r="U155" s="70"/>
      <c r="V155" s="404"/>
      <c r="W155" s="70"/>
      <c r="X155" s="404"/>
      <c r="Z155" s="403" t="str">
        <f t="shared" si="47"/>
        <v/>
      </c>
      <c r="AA155" s="130" t="str">
        <f t="shared" si="43"/>
        <v/>
      </c>
      <c r="AB155" s="403" t="str">
        <f t="shared" si="44"/>
        <v/>
      </c>
      <c r="AC155" s="130" t="str">
        <f t="shared" si="45"/>
        <v/>
      </c>
      <c r="AD155" s="461"/>
    </row>
    <row r="156" spans="2:30" ht="13.5" hidden="1" outlineLevel="1" thickBot="1" x14ac:dyDescent="0.25">
      <c r="B156" s="500"/>
      <c r="C156" s="501"/>
      <c r="D156" s="501"/>
      <c r="E156" s="501"/>
      <c r="F156" s="501"/>
      <c r="G156" s="501"/>
      <c r="H156" s="501"/>
      <c r="I156" s="501"/>
      <c r="J156" s="501"/>
      <c r="K156" s="502"/>
      <c r="L156" s="429" t="s">
        <v>120</v>
      </c>
      <c r="M156" s="257" t="str">
        <f>IF(LEN($C$5)&lt;=1,
    "",
    IF(
        OR($C$5="Overige (zorg-)instellingen",$C$5="Onderneming"),
        IF(Basisgegevens!$C$5="Ja",
            IFERROR(
                INDEX(Hulpsheets!$AO$3:$AR$18,
                    MATCH($C$9,Hulpsheets!$AN$3:$AN$18,0),
                    MATCH($C$6,Hulpsheets!$AO$3:$AR$3,0)
                ),
                ""
            ),
            IFERROR(
                INDEX(Hulpsheets!$AH$3:$AK$18,
                    MATCH($C$9,Hulpsheets!$AG$3:$AG$18,0),
                    MATCH($C$6,Hulpsheets!$AH$3:$AK$3,0)
                ),
                ""
            )
        ),
        IF($L156="Niet-economische activiteit",
            100%,
            IF(Basisgegevens!$C$5="Ja",
                IFERROR(
                    INDEX(Hulpsheets!$AO$3:$AR$18,
                        MATCH($C$9,Hulpsheets!$AN$3:$AN$18,0),
                        MATCH($C$6,Hulpsheets!$AO$3:$AR$3,0)
                    ),
                    ""
                ),
                IFERROR(
                    INDEX(Hulpsheets!$AH$3:$AK$18,
                        MATCH($C$9,Hulpsheets!$AG$3:$AG$18,0),
                        MATCH($C$6,Hulpsheets!$AH$3:$AK$3,0)
                    ),
                    ""
                )
            )
        )
    )
)</f>
        <v/>
      </c>
      <c r="N156" s="399"/>
      <c r="O156" s="77" t="str">
        <f t="shared" si="40"/>
        <v/>
      </c>
      <c r="P156" s="86" t="str">
        <f t="shared" si="41"/>
        <v/>
      </c>
      <c r="R156" s="404"/>
      <c r="S156" s="403" t="str">
        <f t="shared" si="46"/>
        <v/>
      </c>
      <c r="T156" s="130" t="str">
        <f t="shared" si="42"/>
        <v/>
      </c>
      <c r="U156" s="70"/>
      <c r="V156" s="404"/>
      <c r="W156" s="70"/>
      <c r="X156" s="404"/>
      <c r="Z156" s="403" t="str">
        <f t="shared" si="47"/>
        <v/>
      </c>
      <c r="AA156" s="130" t="str">
        <f t="shared" si="43"/>
        <v/>
      </c>
      <c r="AB156" s="403" t="str">
        <f t="shared" si="44"/>
        <v/>
      </c>
      <c r="AC156" s="130" t="str">
        <f t="shared" si="45"/>
        <v/>
      </c>
      <c r="AD156" s="461"/>
    </row>
    <row r="157" spans="2:30" ht="13.5" hidden="1" outlineLevel="1" thickBot="1" x14ac:dyDescent="0.25">
      <c r="B157" s="532"/>
      <c r="C157" s="533"/>
      <c r="D157" s="533"/>
      <c r="E157" s="533"/>
      <c r="F157" s="533"/>
      <c r="G157" s="533"/>
      <c r="H157" s="533"/>
      <c r="I157" s="533"/>
      <c r="J157" s="533"/>
      <c r="K157" s="534"/>
      <c r="L157" s="428" t="s">
        <v>120</v>
      </c>
      <c r="M157" s="427" t="str">
        <f>IF(LEN($C$5)&lt;=1,
    "",
    IF(
        OR($C$5="Overige (zorg-)instellingen",$C$5="Onderneming"),
        IF(Basisgegevens!$C$5="Ja",
            IFERROR(
                INDEX(Hulpsheets!$AO$3:$AR$18,
                    MATCH($C$9,Hulpsheets!$AN$3:$AN$18,0),
                    MATCH($C$6,Hulpsheets!$AO$3:$AR$3,0)
                ),
                ""
            ),
            IFERROR(
                INDEX(Hulpsheets!$AH$3:$AK$18,
                    MATCH($C$9,Hulpsheets!$AG$3:$AG$18,0),
                    MATCH($C$6,Hulpsheets!$AH$3:$AK$3,0)
                ),
                ""
            )
        ),
        IF($L157="Niet-economische activiteit",
            100%,
            IF(Basisgegevens!$C$5="Ja",
                IFERROR(
                    INDEX(Hulpsheets!$AO$3:$AR$18,
                        MATCH($C$9,Hulpsheets!$AN$3:$AN$18,0),
                        MATCH($C$6,Hulpsheets!$AO$3:$AR$3,0)
                    ),
                    ""
                ),
                IFERROR(
                    INDEX(Hulpsheets!$AH$3:$AK$18,
                        MATCH($C$9,Hulpsheets!$AG$3:$AG$18,0),
                        MATCH($C$6,Hulpsheets!$AH$3:$AK$3,0)
                    ),
                    ""
                )
            )
        )
    )
)</f>
        <v/>
      </c>
      <c r="N157" s="399"/>
      <c r="O157" s="87" t="str">
        <f t="shared" si="40"/>
        <v/>
      </c>
      <c r="P157" s="88" t="str">
        <f t="shared" si="41"/>
        <v/>
      </c>
      <c r="R157" s="405"/>
      <c r="S157" s="403" t="str">
        <f t="shared" si="46"/>
        <v/>
      </c>
      <c r="T157" s="365" t="str">
        <f t="shared" si="42"/>
        <v/>
      </c>
      <c r="U157" s="70"/>
      <c r="V157" s="405"/>
      <c r="W157" s="70"/>
      <c r="X157" s="405"/>
      <c r="Z157" s="403" t="str">
        <f t="shared" si="47"/>
        <v/>
      </c>
      <c r="AA157" s="365" t="str">
        <f t="shared" si="43"/>
        <v/>
      </c>
      <c r="AB157" s="403" t="str">
        <f t="shared" si="44"/>
        <v/>
      </c>
      <c r="AC157" s="365" t="str">
        <f t="shared" si="45"/>
        <v/>
      </c>
      <c r="AD157" s="461"/>
    </row>
    <row r="158" spans="2:30" ht="13.5" collapsed="1" thickBot="1" x14ac:dyDescent="0.25">
      <c r="B158" s="32"/>
      <c r="C158" s="32"/>
      <c r="D158" s="103"/>
      <c r="E158" s="110"/>
      <c r="F158" s="110"/>
      <c r="G158" s="111"/>
      <c r="H158" s="112"/>
      <c r="I158" s="29"/>
      <c r="J158" s="111"/>
      <c r="L158" s="418" t="s">
        <v>102</v>
      </c>
      <c r="M158" s="78"/>
      <c r="N158" s="101">
        <f>SUM(N133:N157)</f>
        <v>0</v>
      </c>
      <c r="O158" s="101">
        <f>SUM(O133:O157)</f>
        <v>0</v>
      </c>
      <c r="P158" s="101">
        <f>SUM(P133:P157)</f>
        <v>0</v>
      </c>
      <c r="Q158" s="29"/>
      <c r="R158" s="439">
        <f>SUM(R133:R157)</f>
        <v>0</v>
      </c>
      <c r="S158" s="102">
        <f>SUM(S133:S157)</f>
        <v>0</v>
      </c>
      <c r="T158" s="102">
        <f>SUM(T133:T157)</f>
        <v>0</v>
      </c>
      <c r="V158" s="439">
        <f>SUM(V133:V157)</f>
        <v>0</v>
      </c>
      <c r="W158" s="70"/>
      <c r="X158" s="439">
        <f>SUM(X133:X157)</f>
        <v>0</v>
      </c>
      <c r="Z158" s="102">
        <f>SUM(Z133:Z157)</f>
        <v>0</v>
      </c>
      <c r="AA158" s="102">
        <f>SUM(AA133:AA157)</f>
        <v>0</v>
      </c>
      <c r="AB158" s="102">
        <f>SUM(AB133:AB157)</f>
        <v>0</v>
      </c>
      <c r="AC158" s="102">
        <f>SUM(AC133:AC157)</f>
        <v>0</v>
      </c>
      <c r="AD158" s="100"/>
    </row>
    <row r="159" spans="2:30" ht="13.5" thickBot="1" x14ac:dyDescent="0.25">
      <c r="B159" s="32"/>
      <c r="C159" s="32"/>
      <c r="D159" s="103"/>
      <c r="E159" s="110"/>
      <c r="F159" s="110"/>
      <c r="G159" s="111"/>
      <c r="H159" s="112"/>
      <c r="I159" s="29"/>
      <c r="J159" s="111"/>
      <c r="W159" s="100"/>
      <c r="X159" s="100"/>
      <c r="AB159" s="100"/>
    </row>
    <row r="160" spans="2:30" ht="15" customHeight="1" thickBot="1" x14ac:dyDescent="0.25">
      <c r="B160" s="503" t="s">
        <v>124</v>
      </c>
      <c r="C160" s="503"/>
      <c r="D160" s="503"/>
      <c r="E160" s="503"/>
      <c r="F160" s="29"/>
      <c r="I160" s="29"/>
      <c r="P160" s="29"/>
      <c r="Q160" s="29"/>
      <c r="R160" s="406" t="s">
        <v>87</v>
      </c>
      <c r="S160" s="401"/>
      <c r="T160" s="402"/>
      <c r="U160" s="29"/>
      <c r="V160" s="498" t="s">
        <v>61</v>
      </c>
      <c r="W160" s="6"/>
      <c r="X160" s="498" t="s">
        <v>62</v>
      </c>
      <c r="Z160" s="412"/>
      <c r="AA160" s="413"/>
      <c r="AB160" s="412"/>
      <c r="AC160" s="413"/>
      <c r="AD160" s="463"/>
    </row>
    <row r="161" spans="1:30" ht="13.5" thickBot="1" x14ac:dyDescent="0.25">
      <c r="B161" s="106"/>
      <c r="C161" s="106"/>
      <c r="D161" s="107"/>
      <c r="E161" s="107"/>
      <c r="G161" s="107"/>
      <c r="H161" s="108"/>
      <c r="I161" s="95"/>
      <c r="J161" s="107"/>
      <c r="K161" s="107"/>
      <c r="L161" s="107"/>
      <c r="P161" s="29"/>
      <c r="Q161" s="29"/>
      <c r="R161" s="6"/>
      <c r="S161" s="6"/>
      <c r="T161" s="6"/>
      <c r="U161" s="29"/>
      <c r="V161" s="499"/>
      <c r="W161" s="6"/>
      <c r="X161" s="499"/>
      <c r="Z161" s="6"/>
      <c r="AA161" s="6"/>
      <c r="AB161" s="6"/>
      <c r="AC161" s="97"/>
      <c r="AD161" s="97"/>
    </row>
    <row r="162" spans="1:30" ht="21" customHeight="1" thickBot="1" x14ac:dyDescent="0.25">
      <c r="A162" s="120"/>
      <c r="B162" s="504" t="s">
        <v>109</v>
      </c>
      <c r="C162" s="505"/>
      <c r="D162" s="505"/>
      <c r="E162" s="505"/>
      <c r="F162" s="505"/>
      <c r="G162" s="505"/>
      <c r="H162" s="505"/>
      <c r="I162" s="505"/>
      <c r="J162" s="505"/>
      <c r="K162" s="506"/>
      <c r="L162" s="236" t="s">
        <v>235</v>
      </c>
      <c r="M162" s="143" t="s">
        <v>94</v>
      </c>
      <c r="N162" s="237" t="s">
        <v>66</v>
      </c>
      <c r="O162" s="237" t="s">
        <v>95</v>
      </c>
      <c r="P162" s="237" t="s">
        <v>96</v>
      </c>
      <c r="Q162" s="120"/>
      <c r="R162" s="239" t="s">
        <v>68</v>
      </c>
      <c r="S162" s="238" t="s">
        <v>97</v>
      </c>
      <c r="T162" s="93" t="s">
        <v>70</v>
      </c>
      <c r="U162" s="119"/>
      <c r="V162" s="239" t="s">
        <v>68</v>
      </c>
      <c r="W162" s="409"/>
      <c r="X162" s="239" t="s">
        <v>68</v>
      </c>
      <c r="Y162" s="120"/>
      <c r="Z162" s="238" t="s">
        <v>97</v>
      </c>
      <c r="AA162" s="238" t="s">
        <v>70</v>
      </c>
      <c r="AB162" s="238" t="s">
        <v>97</v>
      </c>
      <c r="AC162" s="238" t="s">
        <v>70</v>
      </c>
      <c r="AD162" s="118"/>
    </row>
    <row r="163" spans="1:30" x14ac:dyDescent="0.2">
      <c r="B163" s="507"/>
      <c r="C163" s="508"/>
      <c r="D163" s="508"/>
      <c r="E163" s="508"/>
      <c r="F163" s="508"/>
      <c r="G163" s="508"/>
      <c r="H163" s="508"/>
      <c r="I163" s="508"/>
      <c r="J163" s="508"/>
      <c r="K163" s="509"/>
      <c r="L163" s="429" t="s">
        <v>120</v>
      </c>
      <c r="M163" s="257" t="str">
        <f>IF(LEN($C$5)&lt;=1,
    "",
    IF(
        OR($C$5="Overige (zorg-)instellingen",$C$5="Onderneming"),
        IF(Basisgegevens!$C$5="Ja",
            IFERROR(
                INDEX(Hulpsheets!$AO$3:$AR$18,
                    MATCH($C$9,Hulpsheets!$AN$3:$AN$18,0),
                    MATCH($C$6,Hulpsheets!$AO$3:$AR$3,0)
                ),
                ""
            ),
            IFERROR(
                INDEX(Hulpsheets!$AH$3:$AK$18,
                    MATCH($C$9,Hulpsheets!$AG$3:$AG$18,0),
                    MATCH($C$6,Hulpsheets!$AH$3:$AK$3,0)
                ),
                ""
            )
        ),
        IF($L163="Niet-economische activiteit",
            100%,
            IF(Basisgegevens!$C$5="Ja",
                IFERROR(
                    INDEX(Hulpsheets!$AO$3:$AR$18,
                        MATCH($C$9,Hulpsheets!$AN$3:$AN$18,0),
                        MATCH($C$6,Hulpsheets!$AO$3:$AR$3,0)
                    ),
                    ""
                ),
                IFERROR(
                    INDEX(Hulpsheets!$AH$3:$AK$18,
                        MATCH($C$9,Hulpsheets!$AG$3:$AG$18,0),
                        MATCH($C$6,Hulpsheets!$AH$3:$AK$3,0)
                    ),
                    ""
                )
            )
        )
    )
)</f>
        <v/>
      </c>
      <c r="N163" s="398"/>
      <c r="O163" s="394" t="str">
        <f t="shared" ref="O163:O187" si="48">IFERROR(N163*M163,"")</f>
        <v/>
      </c>
      <c r="P163" s="85" t="str">
        <f t="shared" ref="P163:P187" si="49">IFERROR(N163-O163,"")</f>
        <v/>
      </c>
      <c r="R163" s="404"/>
      <c r="S163" s="403" t="str">
        <f>IFERROR($R163*(1-$M163),"")</f>
        <v/>
      </c>
      <c r="T163" s="130" t="str">
        <f t="shared" ref="T163:T187" si="50">IFERROR(R163-S163,"")</f>
        <v/>
      </c>
      <c r="U163" s="80"/>
      <c r="V163" s="404"/>
      <c r="W163" s="70"/>
      <c r="X163" s="404"/>
      <c r="Z163" s="403" t="str">
        <f>IFERROR($V163*(1-$M163),"")</f>
        <v/>
      </c>
      <c r="AA163" s="130" t="str">
        <f t="shared" ref="AA163:AA187" si="51">IFERROR(V163-Z163,"")</f>
        <v/>
      </c>
      <c r="AB163" s="403" t="str">
        <f t="shared" ref="AB163:AB187" si="52">IFERROR($X163*(1-$M163),"")</f>
        <v/>
      </c>
      <c r="AC163" s="130" t="str">
        <f t="shared" ref="AC163:AC187" si="53">IFERROR(X163-AB163,"")</f>
        <v/>
      </c>
      <c r="AD163" s="461"/>
    </row>
    <row r="164" spans="1:30" x14ac:dyDescent="0.2">
      <c r="B164" s="500"/>
      <c r="C164" s="501"/>
      <c r="D164" s="501"/>
      <c r="E164" s="501"/>
      <c r="F164" s="501"/>
      <c r="G164" s="501"/>
      <c r="H164" s="501"/>
      <c r="I164" s="501"/>
      <c r="J164" s="501"/>
      <c r="K164" s="502"/>
      <c r="L164" s="429" t="s">
        <v>120</v>
      </c>
      <c r="M164" s="257" t="str">
        <f>IF(LEN($C$5)&lt;=1,
    "",
    IF(
        OR($C$5="Overige (zorg-)instellingen",$C$5="Onderneming"),
        IF(Basisgegevens!$C$5="Ja",
            IFERROR(
                INDEX(Hulpsheets!$AO$3:$AR$18,
                    MATCH($C$9,Hulpsheets!$AN$3:$AN$18,0),
                    MATCH($C$6,Hulpsheets!$AO$3:$AR$3,0)
                ),
                ""
            ),
            IFERROR(
                INDEX(Hulpsheets!$AH$3:$AK$18,
                    MATCH($C$9,Hulpsheets!$AG$3:$AG$18,0),
                    MATCH($C$6,Hulpsheets!$AH$3:$AK$3,0)
                ),
                ""
            )
        ),
        IF($L164="Niet-economische activiteit",
            100%,
            IF(Basisgegevens!$C$5="Ja",
                IFERROR(
                    INDEX(Hulpsheets!$AO$3:$AR$18,
                        MATCH($C$9,Hulpsheets!$AN$3:$AN$18,0),
                        MATCH($C$6,Hulpsheets!$AO$3:$AR$3,0)
                    ),
                    ""
                ),
                IFERROR(
                    INDEX(Hulpsheets!$AH$3:$AK$18,
                        MATCH($C$9,Hulpsheets!$AG$3:$AG$18,0),
                        MATCH($C$6,Hulpsheets!$AH$3:$AK$3,0)
                    ),
                    ""
                )
            )
        )
    )
)</f>
        <v/>
      </c>
      <c r="N164" s="399"/>
      <c r="O164" s="395" t="str">
        <f t="shared" si="48"/>
        <v/>
      </c>
      <c r="P164" s="86" t="str">
        <f t="shared" si="49"/>
        <v/>
      </c>
      <c r="R164" s="404"/>
      <c r="S164" s="403" t="str">
        <f t="shared" ref="S164:S187" si="54">IFERROR($R164*(1-$M164),"")</f>
        <v/>
      </c>
      <c r="T164" s="130" t="str">
        <f t="shared" si="50"/>
        <v/>
      </c>
      <c r="U164" s="70"/>
      <c r="V164" s="404"/>
      <c r="W164" s="70"/>
      <c r="X164" s="404"/>
      <c r="Z164" s="403" t="str">
        <f t="shared" ref="Z164:Z187" si="55">IFERROR($V164*(1-$M164),"")</f>
        <v/>
      </c>
      <c r="AA164" s="130" t="str">
        <f t="shared" si="51"/>
        <v/>
      </c>
      <c r="AB164" s="403" t="str">
        <f t="shared" si="52"/>
        <v/>
      </c>
      <c r="AC164" s="130" t="str">
        <f t="shared" si="53"/>
        <v/>
      </c>
      <c r="AD164" s="461"/>
    </row>
    <row r="165" spans="1:30" x14ac:dyDescent="0.2">
      <c r="B165" s="500"/>
      <c r="C165" s="501"/>
      <c r="D165" s="501"/>
      <c r="E165" s="501"/>
      <c r="F165" s="501"/>
      <c r="G165" s="501"/>
      <c r="H165" s="501"/>
      <c r="I165" s="501"/>
      <c r="J165" s="501"/>
      <c r="K165" s="502"/>
      <c r="L165" s="429" t="s">
        <v>120</v>
      </c>
      <c r="M165" s="257" t="str">
        <f>IF(LEN($C$5)&lt;=1,
    "",
    IF(
        OR($C$5="Overige (zorg-)instellingen",$C$5="Onderneming"),
        IF(Basisgegevens!$C$5="Ja",
            IFERROR(
                INDEX(Hulpsheets!$AO$3:$AR$18,
                    MATCH($C$9,Hulpsheets!$AN$3:$AN$18,0),
                    MATCH($C$6,Hulpsheets!$AO$3:$AR$3,0)
                ),
                ""
            ),
            IFERROR(
                INDEX(Hulpsheets!$AH$3:$AK$18,
                    MATCH($C$9,Hulpsheets!$AG$3:$AG$18,0),
                    MATCH($C$6,Hulpsheets!$AH$3:$AK$3,0)
                ),
                ""
            )
        ),
        IF($L165="Niet-economische activiteit",
            100%,
            IF(Basisgegevens!$C$5="Ja",
                IFERROR(
                    INDEX(Hulpsheets!$AO$3:$AR$18,
                        MATCH($C$9,Hulpsheets!$AN$3:$AN$18,0),
                        MATCH($C$6,Hulpsheets!$AO$3:$AR$3,0)
                    ),
                    ""
                ),
                IFERROR(
                    INDEX(Hulpsheets!$AH$3:$AK$18,
                        MATCH($C$9,Hulpsheets!$AG$3:$AG$18,0),
                        MATCH($C$6,Hulpsheets!$AH$3:$AK$3,0)
                    ),
                    ""
                )
            )
        )
    )
)</f>
        <v/>
      </c>
      <c r="N165" s="399"/>
      <c r="O165" s="395" t="str">
        <f t="shared" si="48"/>
        <v/>
      </c>
      <c r="P165" s="86" t="str">
        <f t="shared" si="49"/>
        <v/>
      </c>
      <c r="R165" s="404"/>
      <c r="S165" s="403" t="str">
        <f t="shared" si="54"/>
        <v/>
      </c>
      <c r="T165" s="130" t="str">
        <f t="shared" si="50"/>
        <v/>
      </c>
      <c r="U165" s="70"/>
      <c r="V165" s="404"/>
      <c r="W165" s="70"/>
      <c r="X165" s="404"/>
      <c r="Z165" s="403" t="str">
        <f t="shared" si="55"/>
        <v/>
      </c>
      <c r="AA165" s="130" t="str">
        <f t="shared" si="51"/>
        <v/>
      </c>
      <c r="AB165" s="403" t="str">
        <f t="shared" si="52"/>
        <v/>
      </c>
      <c r="AC165" s="130" t="str">
        <f t="shared" si="53"/>
        <v/>
      </c>
      <c r="AD165" s="461"/>
    </row>
    <row r="166" spans="1:30" x14ac:dyDescent="0.2">
      <c r="B166" s="500"/>
      <c r="C166" s="501"/>
      <c r="D166" s="501"/>
      <c r="E166" s="501"/>
      <c r="F166" s="501"/>
      <c r="G166" s="501"/>
      <c r="H166" s="501"/>
      <c r="I166" s="501"/>
      <c r="J166" s="501"/>
      <c r="K166" s="502"/>
      <c r="L166" s="429" t="s">
        <v>120</v>
      </c>
      <c r="M166" s="257" t="str">
        <f>IF(LEN($C$5)&lt;=1,
    "",
    IF(
        OR($C$5="Overige (zorg-)instellingen",$C$5="Onderneming"),
        IF(Basisgegevens!$C$5="Ja",
            IFERROR(
                INDEX(Hulpsheets!$AO$3:$AR$18,
                    MATCH($C$9,Hulpsheets!$AN$3:$AN$18,0),
                    MATCH($C$6,Hulpsheets!$AO$3:$AR$3,0)
                ),
                ""
            ),
            IFERROR(
                INDEX(Hulpsheets!$AH$3:$AK$18,
                    MATCH($C$9,Hulpsheets!$AG$3:$AG$18,0),
                    MATCH($C$6,Hulpsheets!$AH$3:$AK$3,0)
                ),
                ""
            )
        ),
        IF($L166="Niet-economische activiteit",
            100%,
            IF(Basisgegevens!$C$5="Ja",
                IFERROR(
                    INDEX(Hulpsheets!$AO$3:$AR$18,
                        MATCH($C$9,Hulpsheets!$AN$3:$AN$18,0),
                        MATCH($C$6,Hulpsheets!$AO$3:$AR$3,0)
                    ),
                    ""
                ),
                IFERROR(
                    INDEX(Hulpsheets!$AH$3:$AK$18,
                        MATCH($C$9,Hulpsheets!$AG$3:$AG$18,0),
                        MATCH($C$6,Hulpsheets!$AH$3:$AK$3,0)
                    ),
                    ""
                )
            )
        )
    )
)</f>
        <v/>
      </c>
      <c r="N166" s="399"/>
      <c r="O166" s="395" t="str">
        <f t="shared" si="48"/>
        <v/>
      </c>
      <c r="P166" s="86" t="str">
        <f t="shared" si="49"/>
        <v/>
      </c>
      <c r="R166" s="404"/>
      <c r="S166" s="403" t="str">
        <f t="shared" si="54"/>
        <v/>
      </c>
      <c r="T166" s="130" t="str">
        <f t="shared" si="50"/>
        <v/>
      </c>
      <c r="U166" s="70"/>
      <c r="V166" s="404"/>
      <c r="W166" s="70"/>
      <c r="X166" s="404"/>
      <c r="Z166" s="403" t="str">
        <f t="shared" si="55"/>
        <v/>
      </c>
      <c r="AA166" s="130" t="str">
        <f t="shared" si="51"/>
        <v/>
      </c>
      <c r="AB166" s="403" t="str">
        <f t="shared" si="52"/>
        <v/>
      </c>
      <c r="AC166" s="130" t="str">
        <f t="shared" si="53"/>
        <v/>
      </c>
      <c r="AD166" s="461"/>
    </row>
    <row r="167" spans="1:30" x14ac:dyDescent="0.2">
      <c r="B167" s="500"/>
      <c r="C167" s="501"/>
      <c r="D167" s="501"/>
      <c r="E167" s="501"/>
      <c r="F167" s="501"/>
      <c r="G167" s="501"/>
      <c r="H167" s="501"/>
      <c r="I167" s="501"/>
      <c r="J167" s="501"/>
      <c r="K167" s="502"/>
      <c r="L167" s="429" t="s">
        <v>120</v>
      </c>
      <c r="M167" s="257" t="str">
        <f>IF(LEN($C$5)&lt;=1,
    "",
    IF(
        OR($C$5="Overige (zorg-)instellingen",$C$5="Onderneming"),
        IF(Basisgegevens!$C$5="Ja",
            IFERROR(
                INDEX(Hulpsheets!$AO$3:$AR$18,
                    MATCH($C$9,Hulpsheets!$AN$3:$AN$18,0),
                    MATCH($C$6,Hulpsheets!$AO$3:$AR$3,0)
                ),
                ""
            ),
            IFERROR(
                INDEX(Hulpsheets!$AH$3:$AK$18,
                    MATCH($C$9,Hulpsheets!$AG$3:$AG$18,0),
                    MATCH($C$6,Hulpsheets!$AH$3:$AK$3,0)
                ),
                ""
            )
        ),
        IF($L167="Niet-economische activiteit",
            100%,
            IF(Basisgegevens!$C$5="Ja",
                IFERROR(
                    INDEX(Hulpsheets!$AO$3:$AR$18,
                        MATCH($C$9,Hulpsheets!$AN$3:$AN$18,0),
                        MATCH($C$6,Hulpsheets!$AO$3:$AR$3,0)
                    ),
                    ""
                ),
                IFERROR(
                    INDEX(Hulpsheets!$AH$3:$AK$18,
                        MATCH($C$9,Hulpsheets!$AG$3:$AG$18,0),
                        MATCH($C$6,Hulpsheets!$AH$3:$AK$3,0)
                    ),
                    ""
                )
            )
        )
    )
)</f>
        <v/>
      </c>
      <c r="N167" s="399"/>
      <c r="O167" s="395" t="str">
        <f t="shared" si="48"/>
        <v/>
      </c>
      <c r="P167" s="86" t="str">
        <f t="shared" si="49"/>
        <v/>
      </c>
      <c r="R167" s="404"/>
      <c r="S167" s="403" t="str">
        <f t="shared" si="54"/>
        <v/>
      </c>
      <c r="T167" s="130" t="str">
        <f t="shared" si="50"/>
        <v/>
      </c>
      <c r="U167" s="70"/>
      <c r="V167" s="404"/>
      <c r="W167" s="70"/>
      <c r="X167" s="404"/>
      <c r="Z167" s="403" t="str">
        <f t="shared" si="55"/>
        <v/>
      </c>
      <c r="AA167" s="130" t="str">
        <f t="shared" si="51"/>
        <v/>
      </c>
      <c r="AB167" s="403" t="str">
        <f t="shared" si="52"/>
        <v/>
      </c>
      <c r="AC167" s="130" t="str">
        <f t="shared" si="53"/>
        <v/>
      </c>
      <c r="AD167" s="461"/>
    </row>
    <row r="168" spans="1:30" x14ac:dyDescent="0.2">
      <c r="B168" s="500"/>
      <c r="C168" s="501"/>
      <c r="D168" s="501"/>
      <c r="E168" s="501"/>
      <c r="F168" s="501"/>
      <c r="G168" s="501"/>
      <c r="H168" s="501"/>
      <c r="I168" s="501"/>
      <c r="J168" s="501"/>
      <c r="K168" s="502"/>
      <c r="L168" s="429" t="s">
        <v>120</v>
      </c>
      <c r="M168" s="257" t="str">
        <f>IF(LEN($C$5)&lt;=1,
    "",
    IF(
        OR($C$5="Overige (zorg-)instellingen",$C$5="Onderneming"),
        IF(Basisgegevens!$C$5="Ja",
            IFERROR(
                INDEX(Hulpsheets!$AO$3:$AR$18,
                    MATCH($C$9,Hulpsheets!$AN$3:$AN$18,0),
                    MATCH($C$6,Hulpsheets!$AO$3:$AR$3,0)
                ),
                ""
            ),
            IFERROR(
                INDEX(Hulpsheets!$AH$3:$AK$18,
                    MATCH($C$9,Hulpsheets!$AG$3:$AG$18,0),
                    MATCH($C$6,Hulpsheets!$AH$3:$AK$3,0)
                ),
                ""
            )
        ),
        IF($L168="Niet-economische activiteit",
            100%,
            IF(Basisgegevens!$C$5="Ja",
                IFERROR(
                    INDEX(Hulpsheets!$AO$3:$AR$18,
                        MATCH($C$9,Hulpsheets!$AN$3:$AN$18,0),
                        MATCH($C$6,Hulpsheets!$AO$3:$AR$3,0)
                    ),
                    ""
                ),
                IFERROR(
                    INDEX(Hulpsheets!$AH$3:$AK$18,
                        MATCH($C$9,Hulpsheets!$AG$3:$AG$18,0),
                        MATCH($C$6,Hulpsheets!$AH$3:$AK$3,0)
                    ),
                    ""
                )
            )
        )
    )
)</f>
        <v/>
      </c>
      <c r="N168" s="399"/>
      <c r="O168" s="395" t="str">
        <f t="shared" si="48"/>
        <v/>
      </c>
      <c r="P168" s="86" t="str">
        <f t="shared" si="49"/>
        <v/>
      </c>
      <c r="R168" s="404"/>
      <c r="S168" s="403" t="str">
        <f t="shared" si="54"/>
        <v/>
      </c>
      <c r="T168" s="130" t="str">
        <f t="shared" si="50"/>
        <v/>
      </c>
      <c r="U168" s="70"/>
      <c r="V168" s="404"/>
      <c r="W168" s="70"/>
      <c r="X168" s="404"/>
      <c r="Z168" s="403" t="str">
        <f t="shared" si="55"/>
        <v/>
      </c>
      <c r="AA168" s="130" t="str">
        <f t="shared" si="51"/>
        <v/>
      </c>
      <c r="AB168" s="403" t="str">
        <f t="shared" si="52"/>
        <v/>
      </c>
      <c r="AC168" s="130" t="str">
        <f t="shared" si="53"/>
        <v/>
      </c>
      <c r="AD168" s="461"/>
    </row>
    <row r="169" spans="1:30" x14ac:dyDescent="0.2">
      <c r="B169" s="500"/>
      <c r="C169" s="501"/>
      <c r="D169" s="501"/>
      <c r="E169" s="501"/>
      <c r="F169" s="501"/>
      <c r="G169" s="501"/>
      <c r="H169" s="501"/>
      <c r="I169" s="501"/>
      <c r="J169" s="501"/>
      <c r="K169" s="502"/>
      <c r="L169" s="429" t="s">
        <v>120</v>
      </c>
      <c r="M169" s="257" t="str">
        <f>IF(LEN($C$5)&lt;=1,
    "",
    IF(
        OR($C$5="Overige (zorg-)instellingen",$C$5="Onderneming"),
        IF(Basisgegevens!$C$5="Ja",
            IFERROR(
                INDEX(Hulpsheets!$AO$3:$AR$18,
                    MATCH($C$9,Hulpsheets!$AN$3:$AN$18,0),
                    MATCH($C$6,Hulpsheets!$AO$3:$AR$3,0)
                ),
                ""
            ),
            IFERROR(
                INDEX(Hulpsheets!$AH$3:$AK$18,
                    MATCH($C$9,Hulpsheets!$AG$3:$AG$18,0),
                    MATCH($C$6,Hulpsheets!$AH$3:$AK$3,0)
                ),
                ""
            )
        ),
        IF($L169="Niet-economische activiteit",
            100%,
            IF(Basisgegevens!$C$5="Ja",
                IFERROR(
                    INDEX(Hulpsheets!$AO$3:$AR$18,
                        MATCH($C$9,Hulpsheets!$AN$3:$AN$18,0),
                        MATCH($C$6,Hulpsheets!$AO$3:$AR$3,0)
                    ),
                    ""
                ),
                IFERROR(
                    INDEX(Hulpsheets!$AH$3:$AK$18,
                        MATCH($C$9,Hulpsheets!$AG$3:$AG$18,0),
                        MATCH($C$6,Hulpsheets!$AH$3:$AK$3,0)
                    ),
                    ""
                )
            )
        )
    )
)</f>
        <v/>
      </c>
      <c r="N169" s="399"/>
      <c r="O169" s="395" t="str">
        <f t="shared" si="48"/>
        <v/>
      </c>
      <c r="P169" s="86" t="str">
        <f t="shared" si="49"/>
        <v/>
      </c>
      <c r="R169" s="404"/>
      <c r="S169" s="403" t="str">
        <f t="shared" si="54"/>
        <v/>
      </c>
      <c r="T169" s="130" t="str">
        <f t="shared" si="50"/>
        <v/>
      </c>
      <c r="U169" s="70"/>
      <c r="V169" s="404"/>
      <c r="W169" s="70"/>
      <c r="X169" s="404"/>
      <c r="Z169" s="403" t="str">
        <f t="shared" si="55"/>
        <v/>
      </c>
      <c r="AA169" s="130" t="str">
        <f t="shared" si="51"/>
        <v/>
      </c>
      <c r="AB169" s="403" t="str">
        <f t="shared" si="52"/>
        <v/>
      </c>
      <c r="AC169" s="130" t="str">
        <f t="shared" si="53"/>
        <v/>
      </c>
      <c r="AD169" s="461"/>
    </row>
    <row r="170" spans="1:30" x14ac:dyDescent="0.2">
      <c r="B170" s="500"/>
      <c r="C170" s="501"/>
      <c r="D170" s="501"/>
      <c r="E170" s="501"/>
      <c r="F170" s="501"/>
      <c r="G170" s="501"/>
      <c r="H170" s="501"/>
      <c r="I170" s="501"/>
      <c r="J170" s="501"/>
      <c r="K170" s="502"/>
      <c r="L170" s="429" t="s">
        <v>120</v>
      </c>
      <c r="M170" s="257" t="str">
        <f>IF(LEN($C$5)&lt;=1,
    "",
    IF(
        OR($C$5="Overige (zorg-)instellingen",$C$5="Onderneming"),
        IF(Basisgegevens!$C$5="Ja",
            IFERROR(
                INDEX(Hulpsheets!$AO$3:$AR$18,
                    MATCH($C$9,Hulpsheets!$AN$3:$AN$18,0),
                    MATCH($C$6,Hulpsheets!$AO$3:$AR$3,0)
                ),
                ""
            ),
            IFERROR(
                INDEX(Hulpsheets!$AH$3:$AK$18,
                    MATCH($C$9,Hulpsheets!$AG$3:$AG$18,0),
                    MATCH($C$6,Hulpsheets!$AH$3:$AK$3,0)
                ),
                ""
            )
        ),
        IF($L170="Niet-economische activiteit",
            100%,
            IF(Basisgegevens!$C$5="Ja",
                IFERROR(
                    INDEX(Hulpsheets!$AO$3:$AR$18,
                        MATCH($C$9,Hulpsheets!$AN$3:$AN$18,0),
                        MATCH($C$6,Hulpsheets!$AO$3:$AR$3,0)
                    ),
                    ""
                ),
                IFERROR(
                    INDEX(Hulpsheets!$AH$3:$AK$18,
                        MATCH($C$9,Hulpsheets!$AG$3:$AG$18,0),
                        MATCH($C$6,Hulpsheets!$AH$3:$AK$3,0)
                    ),
                    ""
                )
            )
        )
    )
)</f>
        <v/>
      </c>
      <c r="N170" s="399"/>
      <c r="O170" s="395" t="str">
        <f t="shared" si="48"/>
        <v/>
      </c>
      <c r="P170" s="86" t="str">
        <f t="shared" si="49"/>
        <v/>
      </c>
      <c r="R170" s="404"/>
      <c r="S170" s="403" t="str">
        <f t="shared" si="54"/>
        <v/>
      </c>
      <c r="T170" s="130" t="str">
        <f t="shared" si="50"/>
        <v/>
      </c>
      <c r="U170" s="70"/>
      <c r="V170" s="404"/>
      <c r="W170" s="70"/>
      <c r="X170" s="404"/>
      <c r="Z170" s="403" t="str">
        <f t="shared" si="55"/>
        <v/>
      </c>
      <c r="AA170" s="130" t="str">
        <f t="shared" si="51"/>
        <v/>
      </c>
      <c r="AB170" s="403" t="str">
        <f t="shared" si="52"/>
        <v/>
      </c>
      <c r="AC170" s="130" t="str">
        <f t="shared" si="53"/>
        <v/>
      </c>
      <c r="AD170" s="461"/>
    </row>
    <row r="171" spans="1:30" x14ac:dyDescent="0.2">
      <c r="B171" s="500"/>
      <c r="C171" s="501"/>
      <c r="D171" s="501"/>
      <c r="E171" s="501"/>
      <c r="F171" s="501"/>
      <c r="G171" s="501"/>
      <c r="H171" s="501"/>
      <c r="I171" s="501"/>
      <c r="J171" s="501"/>
      <c r="K171" s="502"/>
      <c r="L171" s="429" t="s">
        <v>120</v>
      </c>
      <c r="M171" s="257" t="str">
        <f>IF(LEN($C$5)&lt;=1,
    "",
    IF(
        OR($C$5="Overige (zorg-)instellingen",$C$5="Onderneming"),
        IF(Basisgegevens!$C$5="Ja",
            IFERROR(
                INDEX(Hulpsheets!$AO$3:$AR$18,
                    MATCH($C$9,Hulpsheets!$AN$3:$AN$18,0),
                    MATCH($C$6,Hulpsheets!$AO$3:$AR$3,0)
                ),
                ""
            ),
            IFERROR(
                INDEX(Hulpsheets!$AH$3:$AK$18,
                    MATCH($C$9,Hulpsheets!$AG$3:$AG$18,0),
                    MATCH($C$6,Hulpsheets!$AH$3:$AK$3,0)
                ),
                ""
            )
        ),
        IF($L171="Niet-economische activiteit",
            100%,
            IF(Basisgegevens!$C$5="Ja",
                IFERROR(
                    INDEX(Hulpsheets!$AO$3:$AR$18,
                        MATCH($C$9,Hulpsheets!$AN$3:$AN$18,0),
                        MATCH($C$6,Hulpsheets!$AO$3:$AR$3,0)
                    ),
                    ""
                ),
                IFERROR(
                    INDEX(Hulpsheets!$AH$3:$AK$18,
                        MATCH($C$9,Hulpsheets!$AG$3:$AG$18,0),
                        MATCH($C$6,Hulpsheets!$AH$3:$AK$3,0)
                    ),
                    ""
                )
            )
        )
    )
)</f>
        <v/>
      </c>
      <c r="N171" s="399"/>
      <c r="O171" s="395" t="str">
        <f t="shared" si="48"/>
        <v/>
      </c>
      <c r="P171" s="86" t="str">
        <f t="shared" si="49"/>
        <v/>
      </c>
      <c r="R171" s="404"/>
      <c r="S171" s="403" t="str">
        <f t="shared" si="54"/>
        <v/>
      </c>
      <c r="T171" s="130" t="str">
        <f t="shared" si="50"/>
        <v/>
      </c>
      <c r="U171" s="70"/>
      <c r="V171" s="404"/>
      <c r="W171" s="70"/>
      <c r="X171" s="404"/>
      <c r="Z171" s="403" t="str">
        <f t="shared" si="55"/>
        <v/>
      </c>
      <c r="AA171" s="130" t="str">
        <f t="shared" si="51"/>
        <v/>
      </c>
      <c r="AB171" s="403" t="str">
        <f t="shared" si="52"/>
        <v/>
      </c>
      <c r="AC171" s="130" t="str">
        <f t="shared" si="53"/>
        <v/>
      </c>
      <c r="AD171" s="461"/>
    </row>
    <row r="172" spans="1:30" x14ac:dyDescent="0.2">
      <c r="B172" s="500"/>
      <c r="C172" s="501"/>
      <c r="D172" s="501"/>
      <c r="E172" s="501"/>
      <c r="F172" s="501"/>
      <c r="G172" s="501"/>
      <c r="H172" s="501"/>
      <c r="I172" s="501"/>
      <c r="J172" s="501"/>
      <c r="K172" s="502"/>
      <c r="L172" s="429" t="s">
        <v>120</v>
      </c>
      <c r="M172" s="257" t="str">
        <f>IF(LEN($C$5)&lt;=1,
    "",
    IF(
        OR($C$5="Overige (zorg-)instellingen",$C$5="Onderneming"),
        IF(Basisgegevens!$C$5="Ja",
            IFERROR(
                INDEX(Hulpsheets!$AO$3:$AR$18,
                    MATCH($C$9,Hulpsheets!$AN$3:$AN$18,0),
                    MATCH($C$6,Hulpsheets!$AO$3:$AR$3,0)
                ),
                ""
            ),
            IFERROR(
                INDEX(Hulpsheets!$AH$3:$AK$18,
                    MATCH($C$9,Hulpsheets!$AG$3:$AG$18,0),
                    MATCH($C$6,Hulpsheets!$AH$3:$AK$3,0)
                ),
                ""
            )
        ),
        IF($L172="Niet-economische activiteit",
            100%,
            IF(Basisgegevens!$C$5="Ja",
                IFERROR(
                    INDEX(Hulpsheets!$AO$3:$AR$18,
                        MATCH($C$9,Hulpsheets!$AN$3:$AN$18,0),
                        MATCH($C$6,Hulpsheets!$AO$3:$AR$3,0)
                    ),
                    ""
                ),
                IFERROR(
                    INDEX(Hulpsheets!$AH$3:$AK$18,
                        MATCH($C$9,Hulpsheets!$AG$3:$AG$18,0),
                        MATCH($C$6,Hulpsheets!$AH$3:$AK$3,0)
                    ),
                    ""
                )
            )
        )
    )
)</f>
        <v/>
      </c>
      <c r="N172" s="399"/>
      <c r="O172" s="395" t="str">
        <f t="shared" si="48"/>
        <v/>
      </c>
      <c r="P172" s="86" t="str">
        <f t="shared" si="49"/>
        <v/>
      </c>
      <c r="R172" s="404"/>
      <c r="S172" s="403" t="str">
        <f t="shared" si="54"/>
        <v/>
      </c>
      <c r="T172" s="130" t="str">
        <f t="shared" si="50"/>
        <v/>
      </c>
      <c r="U172" s="70"/>
      <c r="V172" s="404"/>
      <c r="W172" s="70"/>
      <c r="X172" s="404"/>
      <c r="Z172" s="403" t="str">
        <f t="shared" si="55"/>
        <v/>
      </c>
      <c r="AA172" s="130" t="str">
        <f t="shared" si="51"/>
        <v/>
      </c>
      <c r="AB172" s="403" t="str">
        <f t="shared" si="52"/>
        <v/>
      </c>
      <c r="AC172" s="130" t="str">
        <f t="shared" si="53"/>
        <v/>
      </c>
      <c r="AD172" s="461"/>
    </row>
    <row r="173" spans="1:30" x14ac:dyDescent="0.2">
      <c r="B173" s="500"/>
      <c r="C173" s="501"/>
      <c r="D173" s="501"/>
      <c r="E173" s="501"/>
      <c r="F173" s="501"/>
      <c r="G173" s="501"/>
      <c r="H173" s="501"/>
      <c r="I173" s="501"/>
      <c r="J173" s="501"/>
      <c r="K173" s="502"/>
      <c r="L173" s="429" t="s">
        <v>120</v>
      </c>
      <c r="M173" s="257" t="str">
        <f>IF(LEN($C$5)&lt;=1,
    "",
    IF(
        OR($C$5="Overige (zorg-)instellingen",$C$5="Onderneming"),
        IF(Basisgegevens!$C$5="Ja",
            IFERROR(
                INDEX(Hulpsheets!$AO$3:$AR$18,
                    MATCH($C$9,Hulpsheets!$AN$3:$AN$18,0),
                    MATCH($C$6,Hulpsheets!$AO$3:$AR$3,0)
                ),
                ""
            ),
            IFERROR(
                INDEX(Hulpsheets!$AH$3:$AK$18,
                    MATCH($C$9,Hulpsheets!$AG$3:$AG$18,0),
                    MATCH($C$6,Hulpsheets!$AH$3:$AK$3,0)
                ),
                ""
            )
        ),
        IF($L173="Niet-economische activiteit",
            100%,
            IF(Basisgegevens!$C$5="Ja",
                IFERROR(
                    INDEX(Hulpsheets!$AO$3:$AR$18,
                        MATCH($C$9,Hulpsheets!$AN$3:$AN$18,0),
                        MATCH($C$6,Hulpsheets!$AO$3:$AR$3,0)
                    ),
                    ""
                ),
                IFERROR(
                    INDEX(Hulpsheets!$AH$3:$AK$18,
                        MATCH($C$9,Hulpsheets!$AG$3:$AG$18,0),
                        MATCH($C$6,Hulpsheets!$AH$3:$AK$3,0)
                    ),
                    ""
                )
            )
        )
    )
)</f>
        <v/>
      </c>
      <c r="N173" s="399"/>
      <c r="O173" s="395" t="str">
        <f t="shared" si="48"/>
        <v/>
      </c>
      <c r="P173" s="86" t="str">
        <f t="shared" si="49"/>
        <v/>
      </c>
      <c r="R173" s="404"/>
      <c r="S173" s="403" t="str">
        <f t="shared" si="54"/>
        <v/>
      </c>
      <c r="T173" s="130" t="str">
        <f t="shared" si="50"/>
        <v/>
      </c>
      <c r="U173" s="70"/>
      <c r="V173" s="404"/>
      <c r="W173" s="70"/>
      <c r="X173" s="404"/>
      <c r="Z173" s="403" t="str">
        <f t="shared" si="55"/>
        <v/>
      </c>
      <c r="AA173" s="130" t="str">
        <f t="shared" si="51"/>
        <v/>
      </c>
      <c r="AB173" s="403" t="str">
        <f t="shared" si="52"/>
        <v/>
      </c>
      <c r="AC173" s="130" t="str">
        <f t="shared" si="53"/>
        <v/>
      </c>
      <c r="AD173" s="461"/>
    </row>
    <row r="174" spans="1:30" x14ac:dyDescent="0.2">
      <c r="B174" s="500"/>
      <c r="C174" s="501"/>
      <c r="D174" s="501"/>
      <c r="E174" s="501"/>
      <c r="F174" s="501"/>
      <c r="G174" s="501"/>
      <c r="H174" s="501"/>
      <c r="I174" s="501"/>
      <c r="J174" s="501"/>
      <c r="K174" s="502"/>
      <c r="L174" s="429" t="s">
        <v>120</v>
      </c>
      <c r="M174" s="257" t="str">
        <f>IF(LEN($C$5)&lt;=1,
    "",
    IF(
        OR($C$5="Overige (zorg-)instellingen",$C$5="Onderneming"),
        IF(Basisgegevens!$C$5="Ja",
            IFERROR(
                INDEX(Hulpsheets!$AO$3:$AR$18,
                    MATCH($C$9,Hulpsheets!$AN$3:$AN$18,0),
                    MATCH($C$6,Hulpsheets!$AO$3:$AR$3,0)
                ),
                ""
            ),
            IFERROR(
                INDEX(Hulpsheets!$AH$3:$AK$18,
                    MATCH($C$9,Hulpsheets!$AG$3:$AG$18,0),
                    MATCH($C$6,Hulpsheets!$AH$3:$AK$3,0)
                ),
                ""
            )
        ),
        IF($L174="Niet-economische activiteit",
            100%,
            IF(Basisgegevens!$C$5="Ja",
                IFERROR(
                    INDEX(Hulpsheets!$AO$3:$AR$18,
                        MATCH($C$9,Hulpsheets!$AN$3:$AN$18,0),
                        MATCH($C$6,Hulpsheets!$AO$3:$AR$3,0)
                    ),
                    ""
                ),
                IFERROR(
                    INDEX(Hulpsheets!$AH$3:$AK$18,
                        MATCH($C$9,Hulpsheets!$AG$3:$AG$18,0),
                        MATCH($C$6,Hulpsheets!$AH$3:$AK$3,0)
                    ),
                    ""
                )
            )
        )
    )
)</f>
        <v/>
      </c>
      <c r="N174" s="399"/>
      <c r="O174" s="395" t="str">
        <f t="shared" si="48"/>
        <v/>
      </c>
      <c r="P174" s="86" t="str">
        <f t="shared" si="49"/>
        <v/>
      </c>
      <c r="R174" s="404"/>
      <c r="S174" s="403" t="str">
        <f t="shared" si="54"/>
        <v/>
      </c>
      <c r="T174" s="130" t="str">
        <f t="shared" si="50"/>
        <v/>
      </c>
      <c r="U174" s="70"/>
      <c r="V174" s="404"/>
      <c r="W174" s="70"/>
      <c r="X174" s="404"/>
      <c r="Z174" s="403" t="str">
        <f t="shared" si="55"/>
        <v/>
      </c>
      <c r="AA174" s="130" t="str">
        <f t="shared" si="51"/>
        <v/>
      </c>
      <c r="AB174" s="403" t="str">
        <f t="shared" si="52"/>
        <v/>
      </c>
      <c r="AC174" s="130" t="str">
        <f t="shared" si="53"/>
        <v/>
      </c>
      <c r="AD174" s="461"/>
    </row>
    <row r="175" spans="1:30" x14ac:dyDescent="0.2">
      <c r="B175" s="500"/>
      <c r="C175" s="501"/>
      <c r="D175" s="501"/>
      <c r="E175" s="501"/>
      <c r="F175" s="501"/>
      <c r="G175" s="501"/>
      <c r="H175" s="501"/>
      <c r="I175" s="501"/>
      <c r="J175" s="501"/>
      <c r="K175" s="502"/>
      <c r="L175" s="429" t="s">
        <v>120</v>
      </c>
      <c r="M175" s="257" t="str">
        <f>IF(LEN($C$5)&lt;=1,
    "",
    IF(
        OR($C$5="Overige (zorg-)instellingen",$C$5="Onderneming"),
        IF(Basisgegevens!$C$5="Ja",
            IFERROR(
                INDEX(Hulpsheets!$AO$3:$AR$18,
                    MATCH($C$9,Hulpsheets!$AN$3:$AN$18,0),
                    MATCH($C$6,Hulpsheets!$AO$3:$AR$3,0)
                ),
                ""
            ),
            IFERROR(
                INDEX(Hulpsheets!$AH$3:$AK$18,
                    MATCH($C$9,Hulpsheets!$AG$3:$AG$18,0),
                    MATCH($C$6,Hulpsheets!$AH$3:$AK$3,0)
                ),
                ""
            )
        ),
        IF($L175="Niet-economische activiteit",
            100%,
            IF(Basisgegevens!$C$5="Ja",
                IFERROR(
                    INDEX(Hulpsheets!$AO$3:$AR$18,
                        MATCH($C$9,Hulpsheets!$AN$3:$AN$18,0),
                        MATCH($C$6,Hulpsheets!$AO$3:$AR$3,0)
                    ),
                    ""
                ),
                IFERROR(
                    INDEX(Hulpsheets!$AH$3:$AK$18,
                        MATCH($C$9,Hulpsheets!$AG$3:$AG$18,0),
                        MATCH($C$6,Hulpsheets!$AH$3:$AK$3,0)
                    ),
                    ""
                )
            )
        )
    )
)</f>
        <v/>
      </c>
      <c r="N175" s="399"/>
      <c r="O175" s="395" t="str">
        <f t="shared" si="48"/>
        <v/>
      </c>
      <c r="P175" s="86" t="str">
        <f t="shared" si="49"/>
        <v/>
      </c>
      <c r="R175" s="404"/>
      <c r="S175" s="403" t="str">
        <f t="shared" si="54"/>
        <v/>
      </c>
      <c r="T175" s="130" t="str">
        <f t="shared" si="50"/>
        <v/>
      </c>
      <c r="U175" s="70"/>
      <c r="V175" s="404"/>
      <c r="W175" s="70"/>
      <c r="X175" s="404"/>
      <c r="Z175" s="403" t="str">
        <f t="shared" si="55"/>
        <v/>
      </c>
      <c r="AA175" s="130" t="str">
        <f t="shared" si="51"/>
        <v/>
      </c>
      <c r="AB175" s="403" t="str">
        <f t="shared" si="52"/>
        <v/>
      </c>
      <c r="AC175" s="130" t="str">
        <f t="shared" si="53"/>
        <v/>
      </c>
      <c r="AD175" s="461"/>
    </row>
    <row r="176" spans="1:30" x14ac:dyDescent="0.2">
      <c r="B176" s="500"/>
      <c r="C176" s="501"/>
      <c r="D176" s="501"/>
      <c r="E176" s="501"/>
      <c r="F176" s="501"/>
      <c r="G176" s="501"/>
      <c r="H176" s="501"/>
      <c r="I176" s="501"/>
      <c r="J176" s="501"/>
      <c r="K176" s="502"/>
      <c r="L176" s="429" t="s">
        <v>120</v>
      </c>
      <c r="M176" s="257" t="str">
        <f>IF(LEN($C$5)&lt;=1,
    "",
    IF(
        OR($C$5="Overige (zorg-)instellingen",$C$5="Onderneming"),
        IF(Basisgegevens!$C$5="Ja",
            IFERROR(
                INDEX(Hulpsheets!$AO$3:$AR$18,
                    MATCH($C$9,Hulpsheets!$AN$3:$AN$18,0),
                    MATCH($C$6,Hulpsheets!$AO$3:$AR$3,0)
                ),
                ""
            ),
            IFERROR(
                INDEX(Hulpsheets!$AH$3:$AK$18,
                    MATCH($C$9,Hulpsheets!$AG$3:$AG$18,0),
                    MATCH($C$6,Hulpsheets!$AH$3:$AK$3,0)
                ),
                ""
            )
        ),
        IF($L176="Niet-economische activiteit",
            100%,
            IF(Basisgegevens!$C$5="Ja",
                IFERROR(
                    INDEX(Hulpsheets!$AO$3:$AR$18,
                        MATCH($C$9,Hulpsheets!$AN$3:$AN$18,0),
                        MATCH($C$6,Hulpsheets!$AO$3:$AR$3,0)
                    ),
                    ""
                ),
                IFERROR(
                    INDEX(Hulpsheets!$AH$3:$AK$18,
                        MATCH($C$9,Hulpsheets!$AG$3:$AG$18,0),
                        MATCH($C$6,Hulpsheets!$AH$3:$AK$3,0)
                    ),
                    ""
                )
            )
        )
    )
)</f>
        <v/>
      </c>
      <c r="N176" s="399"/>
      <c r="O176" s="395" t="str">
        <f t="shared" si="48"/>
        <v/>
      </c>
      <c r="P176" s="86" t="str">
        <f t="shared" si="49"/>
        <v/>
      </c>
      <c r="R176" s="404"/>
      <c r="S176" s="403" t="str">
        <f t="shared" si="54"/>
        <v/>
      </c>
      <c r="T176" s="130" t="str">
        <f t="shared" si="50"/>
        <v/>
      </c>
      <c r="U176" s="70"/>
      <c r="V176" s="404"/>
      <c r="W176" s="70"/>
      <c r="X176" s="404"/>
      <c r="Z176" s="403" t="str">
        <f t="shared" si="55"/>
        <v/>
      </c>
      <c r="AA176" s="130" t="str">
        <f t="shared" si="51"/>
        <v/>
      </c>
      <c r="AB176" s="403" t="str">
        <f t="shared" si="52"/>
        <v/>
      </c>
      <c r="AC176" s="130" t="str">
        <f t="shared" si="53"/>
        <v/>
      </c>
      <c r="AD176" s="461"/>
    </row>
    <row r="177" spans="1:30" ht="13.5" thickBot="1" x14ac:dyDescent="0.25">
      <c r="B177" s="500"/>
      <c r="C177" s="501"/>
      <c r="D177" s="501"/>
      <c r="E177" s="501"/>
      <c r="F177" s="501"/>
      <c r="G177" s="501"/>
      <c r="H177" s="501"/>
      <c r="I177" s="501"/>
      <c r="J177" s="501"/>
      <c r="K177" s="502"/>
      <c r="L177" s="429" t="s">
        <v>120</v>
      </c>
      <c r="M177" s="257" t="str">
        <f>IF(LEN($C$5)&lt;=1,
    "",
    IF(
        OR($C$5="Overige (zorg-)instellingen",$C$5="Onderneming"),
        IF(Basisgegevens!$C$5="Ja",
            IFERROR(
                INDEX(Hulpsheets!$AO$3:$AR$18,
                    MATCH($C$9,Hulpsheets!$AN$3:$AN$18,0),
                    MATCH($C$6,Hulpsheets!$AO$3:$AR$3,0)
                ),
                ""
            ),
            IFERROR(
                INDEX(Hulpsheets!$AH$3:$AK$18,
                    MATCH($C$9,Hulpsheets!$AG$3:$AG$18,0),
                    MATCH($C$6,Hulpsheets!$AH$3:$AK$3,0)
                ),
                ""
            )
        ),
        IF($L177="Niet-economische activiteit",
            100%,
            IF(Basisgegevens!$C$5="Ja",
                IFERROR(
                    INDEX(Hulpsheets!$AO$3:$AR$18,
                        MATCH($C$9,Hulpsheets!$AN$3:$AN$18,0),
                        MATCH($C$6,Hulpsheets!$AO$3:$AR$3,0)
                    ),
                    ""
                ),
                IFERROR(
                    INDEX(Hulpsheets!$AH$3:$AK$18,
                        MATCH($C$9,Hulpsheets!$AG$3:$AG$18,0),
                        MATCH($C$6,Hulpsheets!$AH$3:$AK$3,0)
                    ),
                    ""
                )
            )
        )
    )
)</f>
        <v/>
      </c>
      <c r="N177" s="399"/>
      <c r="O177" s="395" t="str">
        <f t="shared" si="48"/>
        <v/>
      </c>
      <c r="P177" s="86" t="str">
        <f t="shared" si="49"/>
        <v/>
      </c>
      <c r="R177" s="404"/>
      <c r="S177" s="403" t="str">
        <f t="shared" si="54"/>
        <v/>
      </c>
      <c r="T177" s="130" t="str">
        <f t="shared" si="50"/>
        <v/>
      </c>
      <c r="U177" s="70"/>
      <c r="V177" s="404"/>
      <c r="W177" s="70"/>
      <c r="X177" s="404"/>
      <c r="Z177" s="403" t="str">
        <f t="shared" si="55"/>
        <v/>
      </c>
      <c r="AA177" s="130" t="str">
        <f t="shared" si="51"/>
        <v/>
      </c>
      <c r="AB177" s="403" t="str">
        <f t="shared" si="52"/>
        <v/>
      </c>
      <c r="AC177" s="130" t="str">
        <f t="shared" si="53"/>
        <v/>
      </c>
      <c r="AD177" s="461"/>
    </row>
    <row r="178" spans="1:30" ht="13.5" hidden="1" outlineLevel="1" thickBot="1" x14ac:dyDescent="0.25">
      <c r="B178" s="500"/>
      <c r="C178" s="501"/>
      <c r="D178" s="501"/>
      <c r="E178" s="501"/>
      <c r="F178" s="501"/>
      <c r="G178" s="501"/>
      <c r="H178" s="501"/>
      <c r="I178" s="501"/>
      <c r="J178" s="501"/>
      <c r="K178" s="502"/>
      <c r="L178" s="429" t="s">
        <v>120</v>
      </c>
      <c r="M178" s="257" t="str">
        <f>IF(LEN($C$5)&lt;=1,
    "",
    IF(
        OR($C$5="Overige (zorg-)instellingen",$C$5="Onderneming"),
        IF(Basisgegevens!$C$5="Ja",
            IFERROR(
                INDEX(Hulpsheets!$AO$3:$AR$18,
                    MATCH($C$9,Hulpsheets!$AN$3:$AN$18,0),
                    MATCH($C$6,Hulpsheets!$AO$3:$AR$3,0)
                ),
                ""
            ),
            IFERROR(
                INDEX(Hulpsheets!$AH$3:$AK$18,
                    MATCH($C$9,Hulpsheets!$AG$3:$AG$18,0),
                    MATCH($C$6,Hulpsheets!$AH$3:$AK$3,0)
                ),
                ""
            )
        ),
        IF($L178="Niet-economische activiteit",
            100%,
            IF(Basisgegevens!$C$5="Ja",
                IFERROR(
                    INDEX(Hulpsheets!$AO$3:$AR$18,
                        MATCH($C$9,Hulpsheets!$AN$3:$AN$18,0),
                        MATCH($C$6,Hulpsheets!$AO$3:$AR$3,0)
                    ),
                    ""
                ),
                IFERROR(
                    INDEX(Hulpsheets!$AH$3:$AK$18,
                        MATCH($C$9,Hulpsheets!$AG$3:$AG$18,0),
                        MATCH($C$6,Hulpsheets!$AH$3:$AK$3,0)
                    ),
                    ""
                )
            )
        )
    )
)</f>
        <v/>
      </c>
      <c r="N178" s="399"/>
      <c r="O178" s="77" t="str">
        <f t="shared" si="48"/>
        <v/>
      </c>
      <c r="P178" s="86" t="str">
        <f t="shared" si="49"/>
        <v/>
      </c>
      <c r="R178" s="404"/>
      <c r="S178" s="403" t="str">
        <f t="shared" si="54"/>
        <v/>
      </c>
      <c r="T178" s="130" t="str">
        <f t="shared" si="50"/>
        <v/>
      </c>
      <c r="U178" s="70"/>
      <c r="V178" s="404"/>
      <c r="W178" s="70"/>
      <c r="X178" s="404"/>
      <c r="Z178" s="403" t="str">
        <f t="shared" si="55"/>
        <v/>
      </c>
      <c r="AA178" s="130" t="str">
        <f t="shared" si="51"/>
        <v/>
      </c>
      <c r="AB178" s="403" t="str">
        <f t="shared" si="52"/>
        <v/>
      </c>
      <c r="AC178" s="130" t="str">
        <f t="shared" si="53"/>
        <v/>
      </c>
      <c r="AD178" s="461"/>
    </row>
    <row r="179" spans="1:30" ht="13.5" hidden="1" outlineLevel="1" thickBot="1" x14ac:dyDescent="0.25">
      <c r="B179" s="500"/>
      <c r="C179" s="501"/>
      <c r="D179" s="501"/>
      <c r="E179" s="501"/>
      <c r="F179" s="501"/>
      <c r="G179" s="501"/>
      <c r="H179" s="501"/>
      <c r="I179" s="501"/>
      <c r="J179" s="501"/>
      <c r="K179" s="502"/>
      <c r="L179" s="429" t="s">
        <v>120</v>
      </c>
      <c r="M179" s="257" t="str">
        <f>IF(LEN($C$5)&lt;=1,
    "",
    IF(
        OR($C$5="Overige (zorg-)instellingen",$C$5="Onderneming"),
        IF(Basisgegevens!$C$5="Ja",
            IFERROR(
                INDEX(Hulpsheets!$AO$3:$AR$18,
                    MATCH($C$9,Hulpsheets!$AN$3:$AN$18,0),
                    MATCH($C$6,Hulpsheets!$AO$3:$AR$3,0)
                ),
                ""
            ),
            IFERROR(
                INDEX(Hulpsheets!$AH$3:$AK$18,
                    MATCH($C$9,Hulpsheets!$AG$3:$AG$18,0),
                    MATCH($C$6,Hulpsheets!$AH$3:$AK$3,0)
                ),
                ""
            )
        ),
        IF($L179="Niet-economische activiteit",
            100%,
            IF(Basisgegevens!$C$5="Ja",
                IFERROR(
                    INDEX(Hulpsheets!$AO$3:$AR$18,
                        MATCH($C$9,Hulpsheets!$AN$3:$AN$18,0),
                        MATCH($C$6,Hulpsheets!$AO$3:$AR$3,0)
                    ),
                    ""
                ),
                IFERROR(
                    INDEX(Hulpsheets!$AH$3:$AK$18,
                        MATCH($C$9,Hulpsheets!$AG$3:$AG$18,0),
                        MATCH($C$6,Hulpsheets!$AH$3:$AK$3,0)
                    ),
                    ""
                )
            )
        )
    )
)</f>
        <v/>
      </c>
      <c r="N179" s="399"/>
      <c r="O179" s="77" t="str">
        <f t="shared" si="48"/>
        <v/>
      </c>
      <c r="P179" s="86" t="str">
        <f t="shared" si="49"/>
        <v/>
      </c>
      <c r="R179" s="404"/>
      <c r="S179" s="403" t="str">
        <f t="shared" si="54"/>
        <v/>
      </c>
      <c r="T179" s="130" t="str">
        <f t="shared" si="50"/>
        <v/>
      </c>
      <c r="U179" s="70"/>
      <c r="V179" s="404"/>
      <c r="W179" s="70"/>
      <c r="X179" s="404"/>
      <c r="Z179" s="403" t="str">
        <f t="shared" si="55"/>
        <v/>
      </c>
      <c r="AA179" s="130" t="str">
        <f t="shared" si="51"/>
        <v/>
      </c>
      <c r="AB179" s="403" t="str">
        <f t="shared" si="52"/>
        <v/>
      </c>
      <c r="AC179" s="130" t="str">
        <f t="shared" si="53"/>
        <v/>
      </c>
      <c r="AD179" s="461"/>
    </row>
    <row r="180" spans="1:30" ht="13.5" hidden="1" outlineLevel="1" thickBot="1" x14ac:dyDescent="0.25">
      <c r="B180" s="500"/>
      <c r="C180" s="501"/>
      <c r="D180" s="501"/>
      <c r="E180" s="501"/>
      <c r="F180" s="501"/>
      <c r="G180" s="501"/>
      <c r="H180" s="501"/>
      <c r="I180" s="501"/>
      <c r="J180" s="501"/>
      <c r="K180" s="502"/>
      <c r="L180" s="429" t="s">
        <v>120</v>
      </c>
      <c r="M180" s="257" t="str">
        <f>IF(LEN($C$5)&lt;=1,
    "",
    IF(
        OR($C$5="Overige (zorg-)instellingen",$C$5="Onderneming"),
        IF(Basisgegevens!$C$5="Ja",
            IFERROR(
                INDEX(Hulpsheets!$AO$3:$AR$18,
                    MATCH($C$9,Hulpsheets!$AN$3:$AN$18,0),
                    MATCH($C$6,Hulpsheets!$AO$3:$AR$3,0)
                ),
                ""
            ),
            IFERROR(
                INDEX(Hulpsheets!$AH$3:$AK$18,
                    MATCH($C$9,Hulpsheets!$AG$3:$AG$18,0),
                    MATCH($C$6,Hulpsheets!$AH$3:$AK$3,0)
                ),
                ""
            )
        ),
        IF($L180="Niet-economische activiteit",
            100%,
            IF(Basisgegevens!$C$5="Ja",
                IFERROR(
                    INDEX(Hulpsheets!$AO$3:$AR$18,
                        MATCH($C$9,Hulpsheets!$AN$3:$AN$18,0),
                        MATCH($C$6,Hulpsheets!$AO$3:$AR$3,0)
                    ),
                    ""
                ),
                IFERROR(
                    INDEX(Hulpsheets!$AH$3:$AK$18,
                        MATCH($C$9,Hulpsheets!$AG$3:$AG$18,0),
                        MATCH($C$6,Hulpsheets!$AH$3:$AK$3,0)
                    ),
                    ""
                )
            )
        )
    )
)</f>
        <v/>
      </c>
      <c r="N180" s="399"/>
      <c r="O180" s="77" t="str">
        <f t="shared" si="48"/>
        <v/>
      </c>
      <c r="P180" s="86" t="str">
        <f t="shared" si="49"/>
        <v/>
      </c>
      <c r="R180" s="404"/>
      <c r="S180" s="403" t="str">
        <f t="shared" si="54"/>
        <v/>
      </c>
      <c r="T180" s="130" t="str">
        <f t="shared" si="50"/>
        <v/>
      </c>
      <c r="U180" s="70"/>
      <c r="V180" s="404"/>
      <c r="W180" s="70"/>
      <c r="X180" s="404"/>
      <c r="Z180" s="403" t="str">
        <f t="shared" si="55"/>
        <v/>
      </c>
      <c r="AA180" s="130" t="str">
        <f t="shared" si="51"/>
        <v/>
      </c>
      <c r="AB180" s="403" t="str">
        <f t="shared" si="52"/>
        <v/>
      </c>
      <c r="AC180" s="130" t="str">
        <f t="shared" si="53"/>
        <v/>
      </c>
      <c r="AD180" s="461"/>
    </row>
    <row r="181" spans="1:30" ht="13.5" hidden="1" outlineLevel="1" thickBot="1" x14ac:dyDescent="0.25">
      <c r="B181" s="500"/>
      <c r="C181" s="501"/>
      <c r="D181" s="501"/>
      <c r="E181" s="501"/>
      <c r="F181" s="501"/>
      <c r="G181" s="501"/>
      <c r="H181" s="501"/>
      <c r="I181" s="501"/>
      <c r="J181" s="501"/>
      <c r="K181" s="502"/>
      <c r="L181" s="429" t="s">
        <v>120</v>
      </c>
      <c r="M181" s="257" t="str">
        <f>IF(LEN($C$5)&lt;=1,
    "",
    IF(
        OR($C$5="Overige (zorg-)instellingen",$C$5="Onderneming"),
        IF(Basisgegevens!$C$5="Ja",
            IFERROR(
                INDEX(Hulpsheets!$AO$3:$AR$18,
                    MATCH($C$9,Hulpsheets!$AN$3:$AN$18,0),
                    MATCH($C$6,Hulpsheets!$AO$3:$AR$3,0)
                ),
                ""
            ),
            IFERROR(
                INDEX(Hulpsheets!$AH$3:$AK$18,
                    MATCH($C$9,Hulpsheets!$AG$3:$AG$18,0),
                    MATCH($C$6,Hulpsheets!$AH$3:$AK$3,0)
                ),
                ""
            )
        ),
        IF($L181="Niet-economische activiteit",
            100%,
            IF(Basisgegevens!$C$5="Ja",
                IFERROR(
                    INDEX(Hulpsheets!$AO$3:$AR$18,
                        MATCH($C$9,Hulpsheets!$AN$3:$AN$18,0),
                        MATCH($C$6,Hulpsheets!$AO$3:$AR$3,0)
                    ),
                    ""
                ),
                IFERROR(
                    INDEX(Hulpsheets!$AH$3:$AK$18,
                        MATCH($C$9,Hulpsheets!$AG$3:$AG$18,0),
                        MATCH($C$6,Hulpsheets!$AH$3:$AK$3,0)
                    ),
                    ""
                )
            )
        )
    )
)</f>
        <v/>
      </c>
      <c r="N181" s="399"/>
      <c r="O181" s="77" t="str">
        <f t="shared" si="48"/>
        <v/>
      </c>
      <c r="P181" s="86" t="str">
        <f t="shared" si="49"/>
        <v/>
      </c>
      <c r="R181" s="404"/>
      <c r="S181" s="403" t="str">
        <f t="shared" si="54"/>
        <v/>
      </c>
      <c r="T181" s="130" t="str">
        <f t="shared" si="50"/>
        <v/>
      </c>
      <c r="U181" s="70"/>
      <c r="V181" s="404"/>
      <c r="W181" s="70"/>
      <c r="X181" s="404"/>
      <c r="Z181" s="403" t="str">
        <f t="shared" si="55"/>
        <v/>
      </c>
      <c r="AA181" s="130" t="str">
        <f t="shared" si="51"/>
        <v/>
      </c>
      <c r="AB181" s="403" t="str">
        <f t="shared" si="52"/>
        <v/>
      </c>
      <c r="AC181" s="130" t="str">
        <f t="shared" si="53"/>
        <v/>
      </c>
      <c r="AD181" s="461"/>
    </row>
    <row r="182" spans="1:30" ht="13.5" hidden="1" outlineLevel="1" thickBot="1" x14ac:dyDescent="0.25">
      <c r="B182" s="500"/>
      <c r="C182" s="501"/>
      <c r="D182" s="501"/>
      <c r="E182" s="501"/>
      <c r="F182" s="501"/>
      <c r="G182" s="501"/>
      <c r="H182" s="501"/>
      <c r="I182" s="501"/>
      <c r="J182" s="501"/>
      <c r="K182" s="502"/>
      <c r="L182" s="429" t="s">
        <v>120</v>
      </c>
      <c r="M182" s="257" t="str">
        <f>IF(LEN($C$5)&lt;=1,
    "",
    IF(
        OR($C$5="Overige (zorg-)instellingen",$C$5="Onderneming"),
        IF(Basisgegevens!$C$5="Ja",
            IFERROR(
                INDEX(Hulpsheets!$AO$3:$AR$18,
                    MATCH($C$9,Hulpsheets!$AN$3:$AN$18,0),
                    MATCH($C$6,Hulpsheets!$AO$3:$AR$3,0)
                ),
                ""
            ),
            IFERROR(
                INDEX(Hulpsheets!$AH$3:$AK$18,
                    MATCH($C$9,Hulpsheets!$AG$3:$AG$18,0),
                    MATCH($C$6,Hulpsheets!$AH$3:$AK$3,0)
                ),
                ""
            )
        ),
        IF($L182="Niet-economische activiteit",
            100%,
            IF(Basisgegevens!$C$5="Ja",
                IFERROR(
                    INDEX(Hulpsheets!$AO$3:$AR$18,
                        MATCH($C$9,Hulpsheets!$AN$3:$AN$18,0),
                        MATCH($C$6,Hulpsheets!$AO$3:$AR$3,0)
                    ),
                    ""
                ),
                IFERROR(
                    INDEX(Hulpsheets!$AH$3:$AK$18,
                        MATCH($C$9,Hulpsheets!$AG$3:$AG$18,0),
                        MATCH($C$6,Hulpsheets!$AH$3:$AK$3,0)
                    ),
                    ""
                )
            )
        )
    )
)</f>
        <v/>
      </c>
      <c r="N182" s="399"/>
      <c r="O182" s="77" t="str">
        <f t="shared" si="48"/>
        <v/>
      </c>
      <c r="P182" s="86" t="str">
        <f t="shared" si="49"/>
        <v/>
      </c>
      <c r="R182" s="404"/>
      <c r="S182" s="403" t="str">
        <f t="shared" si="54"/>
        <v/>
      </c>
      <c r="T182" s="130" t="str">
        <f t="shared" si="50"/>
        <v/>
      </c>
      <c r="U182" s="70"/>
      <c r="V182" s="404"/>
      <c r="W182" s="70"/>
      <c r="X182" s="404"/>
      <c r="Z182" s="403" t="str">
        <f t="shared" si="55"/>
        <v/>
      </c>
      <c r="AA182" s="130" t="str">
        <f t="shared" si="51"/>
        <v/>
      </c>
      <c r="AB182" s="403" t="str">
        <f t="shared" si="52"/>
        <v/>
      </c>
      <c r="AC182" s="130" t="str">
        <f t="shared" si="53"/>
        <v/>
      </c>
      <c r="AD182" s="461"/>
    </row>
    <row r="183" spans="1:30" ht="13.5" hidden="1" outlineLevel="1" thickBot="1" x14ac:dyDescent="0.25">
      <c r="B183" s="500"/>
      <c r="C183" s="501"/>
      <c r="D183" s="501"/>
      <c r="E183" s="501"/>
      <c r="F183" s="501"/>
      <c r="G183" s="501"/>
      <c r="H183" s="501"/>
      <c r="I183" s="501"/>
      <c r="J183" s="501"/>
      <c r="K183" s="502"/>
      <c r="L183" s="429" t="s">
        <v>120</v>
      </c>
      <c r="M183" s="257" t="str">
        <f>IF(LEN($C$5)&lt;=1,
    "",
    IF(
        OR($C$5="Overige (zorg-)instellingen",$C$5="Onderneming"),
        IF(Basisgegevens!$C$5="Ja",
            IFERROR(
                INDEX(Hulpsheets!$AO$3:$AR$18,
                    MATCH($C$9,Hulpsheets!$AN$3:$AN$18,0),
                    MATCH($C$6,Hulpsheets!$AO$3:$AR$3,0)
                ),
                ""
            ),
            IFERROR(
                INDEX(Hulpsheets!$AH$3:$AK$18,
                    MATCH($C$9,Hulpsheets!$AG$3:$AG$18,0),
                    MATCH($C$6,Hulpsheets!$AH$3:$AK$3,0)
                ),
                ""
            )
        ),
        IF($L183="Niet-economische activiteit",
            100%,
            IF(Basisgegevens!$C$5="Ja",
                IFERROR(
                    INDEX(Hulpsheets!$AO$3:$AR$18,
                        MATCH($C$9,Hulpsheets!$AN$3:$AN$18,0),
                        MATCH($C$6,Hulpsheets!$AO$3:$AR$3,0)
                    ),
                    ""
                ),
                IFERROR(
                    INDEX(Hulpsheets!$AH$3:$AK$18,
                        MATCH($C$9,Hulpsheets!$AG$3:$AG$18,0),
                        MATCH($C$6,Hulpsheets!$AH$3:$AK$3,0)
                    ),
                    ""
                )
            )
        )
    )
)</f>
        <v/>
      </c>
      <c r="N183" s="399"/>
      <c r="O183" s="77" t="str">
        <f t="shared" si="48"/>
        <v/>
      </c>
      <c r="P183" s="86" t="str">
        <f t="shared" si="49"/>
        <v/>
      </c>
      <c r="R183" s="404"/>
      <c r="S183" s="403" t="str">
        <f t="shared" si="54"/>
        <v/>
      </c>
      <c r="T183" s="130" t="str">
        <f t="shared" si="50"/>
        <v/>
      </c>
      <c r="U183" s="70"/>
      <c r="V183" s="404"/>
      <c r="W183" s="70"/>
      <c r="X183" s="404"/>
      <c r="Z183" s="403" t="str">
        <f t="shared" si="55"/>
        <v/>
      </c>
      <c r="AA183" s="130" t="str">
        <f t="shared" si="51"/>
        <v/>
      </c>
      <c r="AB183" s="403" t="str">
        <f t="shared" si="52"/>
        <v/>
      </c>
      <c r="AC183" s="130" t="str">
        <f t="shared" si="53"/>
        <v/>
      </c>
      <c r="AD183" s="461"/>
    </row>
    <row r="184" spans="1:30" ht="13.5" hidden="1" outlineLevel="1" thickBot="1" x14ac:dyDescent="0.25">
      <c r="B184" s="500"/>
      <c r="C184" s="501"/>
      <c r="D184" s="501"/>
      <c r="E184" s="501"/>
      <c r="F184" s="501"/>
      <c r="G184" s="501"/>
      <c r="H184" s="501"/>
      <c r="I184" s="501"/>
      <c r="J184" s="501"/>
      <c r="K184" s="502"/>
      <c r="L184" s="429" t="s">
        <v>120</v>
      </c>
      <c r="M184" s="257" t="str">
        <f>IF(LEN($C$5)&lt;=1,
    "",
    IF(
        OR($C$5="Overige (zorg-)instellingen",$C$5="Onderneming"),
        IF(Basisgegevens!$C$5="Ja",
            IFERROR(
                INDEX(Hulpsheets!$AO$3:$AR$18,
                    MATCH($C$9,Hulpsheets!$AN$3:$AN$18,0),
                    MATCH($C$6,Hulpsheets!$AO$3:$AR$3,0)
                ),
                ""
            ),
            IFERROR(
                INDEX(Hulpsheets!$AH$3:$AK$18,
                    MATCH($C$9,Hulpsheets!$AG$3:$AG$18,0),
                    MATCH($C$6,Hulpsheets!$AH$3:$AK$3,0)
                ),
                ""
            )
        ),
        IF($L184="Niet-economische activiteit",
            100%,
            IF(Basisgegevens!$C$5="Ja",
                IFERROR(
                    INDEX(Hulpsheets!$AO$3:$AR$18,
                        MATCH($C$9,Hulpsheets!$AN$3:$AN$18,0),
                        MATCH($C$6,Hulpsheets!$AO$3:$AR$3,0)
                    ),
                    ""
                ),
                IFERROR(
                    INDEX(Hulpsheets!$AH$3:$AK$18,
                        MATCH($C$9,Hulpsheets!$AG$3:$AG$18,0),
                        MATCH($C$6,Hulpsheets!$AH$3:$AK$3,0)
                    ),
                    ""
                )
            )
        )
    )
)</f>
        <v/>
      </c>
      <c r="N184" s="399"/>
      <c r="O184" s="77" t="str">
        <f t="shared" si="48"/>
        <v/>
      </c>
      <c r="P184" s="86" t="str">
        <f t="shared" si="49"/>
        <v/>
      </c>
      <c r="R184" s="404"/>
      <c r="S184" s="403" t="str">
        <f t="shared" si="54"/>
        <v/>
      </c>
      <c r="T184" s="130" t="str">
        <f t="shared" si="50"/>
        <v/>
      </c>
      <c r="U184" s="70"/>
      <c r="V184" s="404"/>
      <c r="W184" s="70"/>
      <c r="X184" s="404"/>
      <c r="Z184" s="403" t="str">
        <f t="shared" si="55"/>
        <v/>
      </c>
      <c r="AA184" s="130" t="str">
        <f t="shared" si="51"/>
        <v/>
      </c>
      <c r="AB184" s="403" t="str">
        <f t="shared" si="52"/>
        <v/>
      </c>
      <c r="AC184" s="130" t="str">
        <f t="shared" si="53"/>
        <v/>
      </c>
      <c r="AD184" s="461"/>
    </row>
    <row r="185" spans="1:30" ht="13.5" hidden="1" outlineLevel="1" thickBot="1" x14ac:dyDescent="0.25">
      <c r="B185" s="500"/>
      <c r="C185" s="501"/>
      <c r="D185" s="501"/>
      <c r="E185" s="501"/>
      <c r="F185" s="501"/>
      <c r="G185" s="501"/>
      <c r="H185" s="501"/>
      <c r="I185" s="501"/>
      <c r="J185" s="501"/>
      <c r="K185" s="502"/>
      <c r="L185" s="429" t="s">
        <v>120</v>
      </c>
      <c r="M185" s="257" t="str">
        <f>IF(LEN($C$5)&lt;=1,
    "",
    IF(
        OR($C$5="Overige (zorg-)instellingen",$C$5="Onderneming"),
        IF(Basisgegevens!$C$5="Ja",
            IFERROR(
                INDEX(Hulpsheets!$AO$3:$AR$18,
                    MATCH($C$9,Hulpsheets!$AN$3:$AN$18,0),
                    MATCH($C$6,Hulpsheets!$AO$3:$AR$3,0)
                ),
                ""
            ),
            IFERROR(
                INDEX(Hulpsheets!$AH$3:$AK$18,
                    MATCH($C$9,Hulpsheets!$AG$3:$AG$18,0),
                    MATCH($C$6,Hulpsheets!$AH$3:$AK$3,0)
                ),
                ""
            )
        ),
        IF($L185="Niet-economische activiteit",
            100%,
            IF(Basisgegevens!$C$5="Ja",
                IFERROR(
                    INDEX(Hulpsheets!$AO$3:$AR$18,
                        MATCH($C$9,Hulpsheets!$AN$3:$AN$18,0),
                        MATCH($C$6,Hulpsheets!$AO$3:$AR$3,0)
                    ),
                    ""
                ),
                IFERROR(
                    INDEX(Hulpsheets!$AH$3:$AK$18,
                        MATCH($C$9,Hulpsheets!$AG$3:$AG$18,0),
                        MATCH($C$6,Hulpsheets!$AH$3:$AK$3,0)
                    ),
                    ""
                )
            )
        )
    )
)</f>
        <v/>
      </c>
      <c r="N185" s="399"/>
      <c r="O185" s="77" t="str">
        <f t="shared" si="48"/>
        <v/>
      </c>
      <c r="P185" s="86" t="str">
        <f t="shared" si="49"/>
        <v/>
      </c>
      <c r="R185" s="404"/>
      <c r="S185" s="403" t="str">
        <f t="shared" si="54"/>
        <v/>
      </c>
      <c r="T185" s="130" t="str">
        <f t="shared" si="50"/>
        <v/>
      </c>
      <c r="U185" s="70"/>
      <c r="V185" s="404"/>
      <c r="W185" s="70"/>
      <c r="X185" s="404"/>
      <c r="Z185" s="403" t="str">
        <f t="shared" si="55"/>
        <v/>
      </c>
      <c r="AA185" s="130" t="str">
        <f t="shared" si="51"/>
        <v/>
      </c>
      <c r="AB185" s="403" t="str">
        <f t="shared" si="52"/>
        <v/>
      </c>
      <c r="AC185" s="130" t="str">
        <f t="shared" si="53"/>
        <v/>
      </c>
      <c r="AD185" s="461"/>
    </row>
    <row r="186" spans="1:30" ht="13.5" hidden="1" outlineLevel="1" thickBot="1" x14ac:dyDescent="0.25">
      <c r="B186" s="500"/>
      <c r="C186" s="501"/>
      <c r="D186" s="501"/>
      <c r="E186" s="501"/>
      <c r="F186" s="501"/>
      <c r="G186" s="501"/>
      <c r="H186" s="501"/>
      <c r="I186" s="501"/>
      <c r="J186" s="501"/>
      <c r="K186" s="502"/>
      <c r="L186" s="429" t="s">
        <v>120</v>
      </c>
      <c r="M186" s="257" t="str">
        <f>IF(LEN($C$5)&lt;=1,
    "",
    IF(
        OR($C$5="Overige (zorg-)instellingen",$C$5="Onderneming"),
        IF(Basisgegevens!$C$5="Ja",
            IFERROR(
                INDEX(Hulpsheets!$AO$3:$AR$18,
                    MATCH($C$9,Hulpsheets!$AN$3:$AN$18,0),
                    MATCH($C$6,Hulpsheets!$AO$3:$AR$3,0)
                ),
                ""
            ),
            IFERROR(
                INDEX(Hulpsheets!$AH$3:$AK$18,
                    MATCH($C$9,Hulpsheets!$AG$3:$AG$18,0),
                    MATCH($C$6,Hulpsheets!$AH$3:$AK$3,0)
                ),
                ""
            )
        ),
        IF($L186="Niet-economische activiteit",
            100%,
            IF(Basisgegevens!$C$5="Ja",
                IFERROR(
                    INDEX(Hulpsheets!$AO$3:$AR$18,
                        MATCH($C$9,Hulpsheets!$AN$3:$AN$18,0),
                        MATCH($C$6,Hulpsheets!$AO$3:$AR$3,0)
                    ),
                    ""
                ),
                IFERROR(
                    INDEX(Hulpsheets!$AH$3:$AK$18,
                        MATCH($C$9,Hulpsheets!$AG$3:$AG$18,0),
                        MATCH($C$6,Hulpsheets!$AH$3:$AK$3,0)
                    ),
                    ""
                )
            )
        )
    )
)</f>
        <v/>
      </c>
      <c r="N186" s="399"/>
      <c r="O186" s="77" t="str">
        <f t="shared" si="48"/>
        <v/>
      </c>
      <c r="P186" s="86" t="str">
        <f t="shared" si="49"/>
        <v/>
      </c>
      <c r="R186" s="404"/>
      <c r="S186" s="403" t="str">
        <f t="shared" si="54"/>
        <v/>
      </c>
      <c r="T186" s="130" t="str">
        <f t="shared" si="50"/>
        <v/>
      </c>
      <c r="U186" s="70"/>
      <c r="V186" s="404"/>
      <c r="W186" s="70"/>
      <c r="X186" s="404"/>
      <c r="Z186" s="403" t="str">
        <f t="shared" si="55"/>
        <v/>
      </c>
      <c r="AA186" s="130" t="str">
        <f t="shared" si="51"/>
        <v/>
      </c>
      <c r="AB186" s="403" t="str">
        <f t="shared" si="52"/>
        <v/>
      </c>
      <c r="AC186" s="130" t="str">
        <f t="shared" si="53"/>
        <v/>
      </c>
      <c r="AD186" s="461"/>
    </row>
    <row r="187" spans="1:30" ht="13.5" hidden="1" outlineLevel="1" thickBot="1" x14ac:dyDescent="0.25">
      <c r="B187" s="532"/>
      <c r="C187" s="533"/>
      <c r="D187" s="533"/>
      <c r="E187" s="533"/>
      <c r="F187" s="533"/>
      <c r="G187" s="533"/>
      <c r="H187" s="533"/>
      <c r="I187" s="533"/>
      <c r="J187" s="533"/>
      <c r="K187" s="534"/>
      <c r="L187" s="428" t="s">
        <v>120</v>
      </c>
      <c r="M187" s="427" t="str">
        <f>IF(LEN($C$5)&lt;=1,
    "",
    IF(
        OR($C$5="Overige (zorg-)instellingen",$C$5="Onderneming"),
        IF(Basisgegevens!$C$5="Ja",
            IFERROR(
                INDEX(Hulpsheets!$AO$3:$AR$18,
                    MATCH($C$9,Hulpsheets!$AN$3:$AN$18,0),
                    MATCH($C$6,Hulpsheets!$AO$3:$AR$3,0)
                ),
                ""
            ),
            IFERROR(
                INDEX(Hulpsheets!$AH$3:$AK$18,
                    MATCH($C$9,Hulpsheets!$AG$3:$AG$18,0),
                    MATCH($C$6,Hulpsheets!$AH$3:$AK$3,0)
                ),
                ""
            )
        ),
        IF($L187="Niet-economische activiteit",
            100%,
            IF(Basisgegevens!$C$5="Ja",
                IFERROR(
                    INDEX(Hulpsheets!$AO$3:$AR$18,
                        MATCH($C$9,Hulpsheets!$AN$3:$AN$18,0),
                        MATCH($C$6,Hulpsheets!$AO$3:$AR$3,0)
                    ),
                    ""
                ),
                IFERROR(
                    INDEX(Hulpsheets!$AH$3:$AK$18,
                        MATCH($C$9,Hulpsheets!$AG$3:$AG$18,0),
                        MATCH($C$6,Hulpsheets!$AH$3:$AK$3,0)
                    ),
                    ""
                )
            )
        )
    )
)</f>
        <v/>
      </c>
      <c r="N187" s="399"/>
      <c r="O187" s="87" t="str">
        <f t="shared" si="48"/>
        <v/>
      </c>
      <c r="P187" s="88" t="str">
        <f t="shared" si="49"/>
        <v/>
      </c>
      <c r="R187" s="405"/>
      <c r="S187" s="403" t="str">
        <f t="shared" si="54"/>
        <v/>
      </c>
      <c r="T187" s="365" t="str">
        <f t="shared" si="50"/>
        <v/>
      </c>
      <c r="U187" s="70"/>
      <c r="V187" s="405"/>
      <c r="W187" s="70"/>
      <c r="X187" s="405"/>
      <c r="Z187" s="403" t="str">
        <f t="shared" si="55"/>
        <v/>
      </c>
      <c r="AA187" s="365" t="str">
        <f t="shared" si="51"/>
        <v/>
      </c>
      <c r="AB187" s="403" t="str">
        <f t="shared" si="52"/>
        <v/>
      </c>
      <c r="AC187" s="365" t="str">
        <f t="shared" si="53"/>
        <v/>
      </c>
      <c r="AD187" s="461"/>
    </row>
    <row r="188" spans="1:30" ht="13.5" collapsed="1" thickBot="1" x14ac:dyDescent="0.25">
      <c r="B188" s="32"/>
      <c r="C188" s="32"/>
      <c r="D188" s="103"/>
      <c r="E188" s="110"/>
      <c r="F188" s="110"/>
      <c r="G188" s="111"/>
      <c r="H188" s="112"/>
      <c r="I188" s="29"/>
      <c r="J188" s="111"/>
      <c r="L188" s="418" t="s">
        <v>102</v>
      </c>
      <c r="M188" s="78"/>
      <c r="N188" s="101">
        <f>SUM(N163:N187)</f>
        <v>0</v>
      </c>
      <c r="O188" s="101">
        <f>SUM(O163:O187)</f>
        <v>0</v>
      </c>
      <c r="P188" s="101">
        <f>SUM(P163:P187)</f>
        <v>0</v>
      </c>
      <c r="Q188" s="29"/>
      <c r="R188" s="367">
        <f>SUM(R163:R187)</f>
        <v>0</v>
      </c>
      <c r="S188" s="367">
        <f>SUM(S163:S187)</f>
        <v>0</v>
      </c>
      <c r="T188" s="367">
        <f>SUM(T163:T187)</f>
        <v>0</v>
      </c>
      <c r="V188" s="439">
        <f>SUM(V163:V187)</f>
        <v>0</v>
      </c>
      <c r="W188" s="70"/>
      <c r="X188" s="439">
        <f>SUM(X163:X187)</f>
        <v>0</v>
      </c>
      <c r="Z188" s="102">
        <f>SUM(Z163:Z187)</f>
        <v>0</v>
      </c>
      <c r="AA188" s="102">
        <f>SUM(AA163:AA187)</f>
        <v>0</v>
      </c>
      <c r="AB188" s="102">
        <f>SUM(AB163:AB187)</f>
        <v>0</v>
      </c>
      <c r="AC188" s="102">
        <f>SUM(AC163:AC187)</f>
        <v>0</v>
      </c>
      <c r="AD188" s="100"/>
    </row>
    <row r="189" spans="1:30" x14ac:dyDescent="0.2">
      <c r="B189" s="32"/>
      <c r="C189" s="32"/>
      <c r="D189" s="103"/>
      <c r="E189" s="110"/>
      <c r="F189" s="110"/>
      <c r="G189" s="111"/>
      <c r="H189" s="112"/>
      <c r="I189" s="29"/>
      <c r="J189" s="111"/>
      <c r="W189" s="100"/>
      <c r="X189" s="100"/>
      <c r="AB189" s="100"/>
    </row>
    <row r="190" spans="1:30" x14ac:dyDescent="0.2">
      <c r="B190" s="503" t="s">
        <v>126</v>
      </c>
      <c r="C190" s="503"/>
      <c r="D190" s="503"/>
      <c r="E190" s="503"/>
      <c r="F190" s="29"/>
      <c r="I190" s="29"/>
      <c r="P190" s="29"/>
      <c r="Q190" s="29"/>
      <c r="R190" s="6"/>
      <c r="S190" s="121"/>
      <c r="T190" s="6"/>
      <c r="U190" s="29"/>
      <c r="V190" s="29"/>
      <c r="W190" s="29"/>
      <c r="X190" s="29"/>
      <c r="Z190" s="121"/>
      <c r="AA190" s="29"/>
      <c r="AB190" s="121"/>
    </row>
    <row r="191" spans="1:30" ht="13.5" thickBot="1" x14ac:dyDescent="0.25">
      <c r="B191" s="106"/>
      <c r="C191" s="106"/>
      <c r="D191" s="107"/>
      <c r="E191" s="107"/>
      <c r="G191" s="107"/>
      <c r="H191" s="108"/>
      <c r="I191" s="95"/>
      <c r="J191" s="107"/>
      <c r="P191" s="29"/>
      <c r="Q191" s="29"/>
      <c r="S191" s="6"/>
      <c r="T191" s="6"/>
      <c r="U191" s="29"/>
      <c r="W191" s="29"/>
      <c r="Z191" s="6"/>
      <c r="AA191" s="29"/>
      <c r="AB191" s="6"/>
    </row>
    <row r="192" spans="1:30" ht="38.25" customHeight="1" thickBot="1" x14ac:dyDescent="0.25">
      <c r="A192" s="117"/>
      <c r="B192" s="391" t="s">
        <v>109</v>
      </c>
      <c r="C192" s="392"/>
      <c r="D192" s="392"/>
      <c r="E192" s="392"/>
      <c r="F192" s="392"/>
      <c r="G192" s="392"/>
      <c r="H192" s="392"/>
      <c r="I192" s="392"/>
      <c r="J192" s="392"/>
      <c r="K192" s="392"/>
      <c r="L192" s="392"/>
      <c r="M192" s="392"/>
      <c r="N192" s="237" t="s">
        <v>127</v>
      </c>
      <c r="Q192" s="117"/>
      <c r="R192" s="239" t="s">
        <v>187</v>
      </c>
      <c r="S192" s="118"/>
      <c r="T192" s="118"/>
      <c r="U192" s="242"/>
      <c r="V192" s="239" t="s">
        <v>187</v>
      </c>
      <c r="W192" s="242"/>
      <c r="X192" s="239" t="s">
        <v>187</v>
      </c>
      <c r="Y192" s="117"/>
      <c r="Z192" s="118"/>
      <c r="AA192" s="242"/>
      <c r="AB192" s="118"/>
      <c r="AC192" s="117"/>
      <c r="AD192" s="117"/>
    </row>
    <row r="193" spans="2:28" x14ac:dyDescent="0.2">
      <c r="B193" s="496"/>
      <c r="C193" s="497"/>
      <c r="D193" s="497"/>
      <c r="E193" s="497"/>
      <c r="F193" s="497"/>
      <c r="G193" s="497"/>
      <c r="H193" s="497"/>
      <c r="I193" s="497"/>
      <c r="J193" s="497"/>
      <c r="K193" s="497"/>
      <c r="L193" s="497"/>
      <c r="M193" s="393"/>
      <c r="N193" s="325"/>
      <c r="R193" s="416"/>
      <c r="S193" s="80"/>
      <c r="T193" s="80"/>
      <c r="V193" s="416"/>
      <c r="X193" s="416"/>
      <c r="Z193" s="80"/>
      <c r="AB193" s="80"/>
    </row>
    <row r="194" spans="2:28" x14ac:dyDescent="0.2">
      <c r="B194" s="492"/>
      <c r="C194" s="493"/>
      <c r="D194" s="493"/>
      <c r="E194" s="493"/>
      <c r="F194" s="493"/>
      <c r="G194" s="493"/>
      <c r="H194" s="493"/>
      <c r="I194" s="493"/>
      <c r="J194" s="493"/>
      <c r="K194" s="493"/>
      <c r="L194" s="493"/>
      <c r="M194" s="390"/>
      <c r="N194" s="326"/>
      <c r="R194" s="416"/>
      <c r="S194" s="70"/>
      <c r="T194" s="70"/>
      <c r="V194" s="416"/>
      <c r="X194" s="416"/>
      <c r="Z194" s="70"/>
      <c r="AB194" s="70"/>
    </row>
    <row r="195" spans="2:28" x14ac:dyDescent="0.2">
      <c r="B195" s="492"/>
      <c r="C195" s="493"/>
      <c r="D195" s="493"/>
      <c r="E195" s="493"/>
      <c r="F195" s="493"/>
      <c r="G195" s="493"/>
      <c r="H195" s="493"/>
      <c r="I195" s="493"/>
      <c r="J195" s="493"/>
      <c r="K195" s="493"/>
      <c r="L195" s="493"/>
      <c r="M195" s="389"/>
      <c r="N195" s="326"/>
      <c r="R195" s="416"/>
      <c r="S195" s="70"/>
      <c r="T195" s="70"/>
      <c r="V195" s="416"/>
      <c r="X195" s="416"/>
      <c r="Z195" s="70"/>
      <c r="AB195" s="70"/>
    </row>
    <row r="196" spans="2:28" x14ac:dyDescent="0.2">
      <c r="B196" s="492"/>
      <c r="C196" s="493"/>
      <c r="D196" s="493"/>
      <c r="E196" s="493"/>
      <c r="F196" s="493"/>
      <c r="G196" s="493"/>
      <c r="H196" s="493"/>
      <c r="I196" s="493"/>
      <c r="J196" s="493"/>
      <c r="K196" s="493"/>
      <c r="L196" s="493"/>
      <c r="M196" s="390"/>
      <c r="N196" s="326"/>
      <c r="R196" s="416"/>
      <c r="S196" s="70"/>
      <c r="T196" s="70"/>
      <c r="V196" s="416"/>
      <c r="X196" s="416"/>
      <c r="Z196" s="70"/>
      <c r="AB196" s="70"/>
    </row>
    <row r="197" spans="2:28" x14ac:dyDescent="0.2">
      <c r="B197" s="492"/>
      <c r="C197" s="493"/>
      <c r="D197" s="493"/>
      <c r="E197" s="493"/>
      <c r="F197" s="493"/>
      <c r="G197" s="493"/>
      <c r="H197" s="493"/>
      <c r="I197" s="493"/>
      <c r="J197" s="493"/>
      <c r="K197" s="493"/>
      <c r="L197" s="493"/>
      <c r="M197" s="389"/>
      <c r="N197" s="326"/>
      <c r="R197" s="416"/>
      <c r="S197" s="70"/>
      <c r="T197" s="70"/>
      <c r="V197" s="416"/>
      <c r="X197" s="416"/>
      <c r="Z197" s="70"/>
      <c r="AB197" s="70"/>
    </row>
    <row r="198" spans="2:28" x14ac:dyDescent="0.2">
      <c r="B198" s="492"/>
      <c r="C198" s="493"/>
      <c r="D198" s="493"/>
      <c r="E198" s="493"/>
      <c r="F198" s="493"/>
      <c r="G198" s="493"/>
      <c r="H198" s="493"/>
      <c r="I198" s="493"/>
      <c r="J198" s="493"/>
      <c r="K198" s="493"/>
      <c r="L198" s="493"/>
      <c r="M198" s="389"/>
      <c r="N198" s="326"/>
      <c r="R198" s="416"/>
      <c r="S198" s="70"/>
      <c r="T198" s="70"/>
      <c r="V198" s="416"/>
      <c r="X198" s="416"/>
      <c r="Z198" s="70"/>
      <c r="AB198" s="70"/>
    </row>
    <row r="199" spans="2:28" x14ac:dyDescent="0.2">
      <c r="B199" s="492"/>
      <c r="C199" s="493"/>
      <c r="D199" s="493"/>
      <c r="E199" s="493"/>
      <c r="F199" s="493"/>
      <c r="G199" s="493"/>
      <c r="H199" s="493"/>
      <c r="I199" s="493"/>
      <c r="J199" s="493"/>
      <c r="K199" s="493"/>
      <c r="L199" s="493"/>
      <c r="M199" s="389"/>
      <c r="N199" s="326"/>
      <c r="R199" s="416"/>
      <c r="S199" s="70"/>
      <c r="T199" s="70"/>
      <c r="V199" s="416"/>
      <c r="X199" s="416"/>
      <c r="Z199" s="70"/>
      <c r="AB199" s="70"/>
    </row>
    <row r="200" spans="2:28" x14ac:dyDescent="0.2">
      <c r="B200" s="492"/>
      <c r="C200" s="493"/>
      <c r="D200" s="493"/>
      <c r="E200" s="493"/>
      <c r="F200" s="493"/>
      <c r="G200" s="493"/>
      <c r="H200" s="493"/>
      <c r="I200" s="493"/>
      <c r="J200" s="493"/>
      <c r="K200" s="493"/>
      <c r="L200" s="493"/>
      <c r="M200" s="389"/>
      <c r="N200" s="326"/>
      <c r="R200" s="416"/>
      <c r="S200" s="70"/>
      <c r="T200" s="70"/>
      <c r="V200" s="416"/>
      <c r="X200" s="416"/>
      <c r="Z200" s="70"/>
      <c r="AB200" s="70"/>
    </row>
    <row r="201" spans="2:28" x14ac:dyDescent="0.2">
      <c r="B201" s="492"/>
      <c r="C201" s="493"/>
      <c r="D201" s="493"/>
      <c r="E201" s="493"/>
      <c r="F201" s="493"/>
      <c r="G201" s="493"/>
      <c r="H201" s="493"/>
      <c r="I201" s="493"/>
      <c r="J201" s="493"/>
      <c r="K201" s="493"/>
      <c r="L201" s="493"/>
      <c r="M201" s="389"/>
      <c r="N201" s="326"/>
      <c r="R201" s="416"/>
      <c r="S201" s="70"/>
      <c r="T201" s="70"/>
      <c r="V201" s="416"/>
      <c r="X201" s="416"/>
      <c r="Z201" s="70"/>
      <c r="AB201" s="70"/>
    </row>
    <row r="202" spans="2:28" x14ac:dyDescent="0.2">
      <c r="B202" s="492"/>
      <c r="C202" s="493"/>
      <c r="D202" s="493"/>
      <c r="E202" s="493"/>
      <c r="F202" s="493"/>
      <c r="G202" s="493"/>
      <c r="H202" s="493"/>
      <c r="I202" s="493"/>
      <c r="J202" s="493"/>
      <c r="K202" s="493"/>
      <c r="L202" s="493"/>
      <c r="M202" s="389"/>
      <c r="N202" s="326"/>
      <c r="R202" s="416"/>
      <c r="S202" s="70"/>
      <c r="T202" s="70"/>
      <c r="V202" s="416"/>
      <c r="X202" s="416"/>
      <c r="Z202" s="70"/>
      <c r="AB202" s="70"/>
    </row>
    <row r="203" spans="2:28" x14ac:dyDescent="0.2">
      <c r="B203" s="492"/>
      <c r="C203" s="493"/>
      <c r="D203" s="493"/>
      <c r="E203" s="493"/>
      <c r="F203" s="493"/>
      <c r="G203" s="493"/>
      <c r="H203" s="493"/>
      <c r="I203" s="493"/>
      <c r="J203" s="493"/>
      <c r="K203" s="493"/>
      <c r="L203" s="493"/>
      <c r="M203" s="389"/>
      <c r="N203" s="326"/>
      <c r="R203" s="416"/>
      <c r="S203" s="70"/>
      <c r="T203" s="70"/>
      <c r="V203" s="416"/>
      <c r="X203" s="416"/>
      <c r="Z203" s="70"/>
      <c r="AB203" s="70"/>
    </row>
    <row r="204" spans="2:28" x14ac:dyDescent="0.2">
      <c r="B204" s="492"/>
      <c r="C204" s="493"/>
      <c r="D204" s="493"/>
      <c r="E204" s="493"/>
      <c r="F204" s="493"/>
      <c r="G204" s="493"/>
      <c r="H204" s="493"/>
      <c r="I204" s="493"/>
      <c r="J204" s="493"/>
      <c r="K204" s="493"/>
      <c r="L204" s="493"/>
      <c r="M204" s="389"/>
      <c r="N204" s="326"/>
      <c r="R204" s="416"/>
      <c r="S204" s="70"/>
      <c r="T204" s="70"/>
      <c r="V204" s="416"/>
      <c r="X204" s="416"/>
      <c r="Z204" s="70"/>
      <c r="AB204" s="70"/>
    </row>
    <row r="205" spans="2:28" x14ac:dyDescent="0.2">
      <c r="B205" s="492"/>
      <c r="C205" s="493"/>
      <c r="D205" s="493"/>
      <c r="E205" s="493"/>
      <c r="F205" s="493"/>
      <c r="G205" s="493"/>
      <c r="H205" s="493"/>
      <c r="I205" s="493"/>
      <c r="J205" s="493"/>
      <c r="K205" s="493"/>
      <c r="L205" s="493"/>
      <c r="M205" s="389"/>
      <c r="N205" s="326"/>
      <c r="R205" s="416"/>
      <c r="S205" s="70"/>
      <c r="T205" s="70"/>
      <c r="V205" s="416"/>
      <c r="X205" s="416"/>
      <c r="Z205" s="70"/>
      <c r="AB205" s="70"/>
    </row>
    <row r="206" spans="2:28" x14ac:dyDescent="0.2">
      <c r="B206" s="492"/>
      <c r="C206" s="493"/>
      <c r="D206" s="493"/>
      <c r="E206" s="493"/>
      <c r="F206" s="493"/>
      <c r="G206" s="493"/>
      <c r="H206" s="493"/>
      <c r="I206" s="493"/>
      <c r="J206" s="493"/>
      <c r="K206" s="493"/>
      <c r="L206" s="493"/>
      <c r="M206" s="389"/>
      <c r="N206" s="326"/>
      <c r="R206" s="416"/>
      <c r="S206" s="70"/>
      <c r="T206" s="70"/>
      <c r="V206" s="416"/>
      <c r="X206" s="416"/>
      <c r="Z206" s="70"/>
      <c r="AB206" s="70"/>
    </row>
    <row r="207" spans="2:28" x14ac:dyDescent="0.2">
      <c r="B207" s="492"/>
      <c r="C207" s="493"/>
      <c r="D207" s="493"/>
      <c r="E207" s="493"/>
      <c r="F207" s="493"/>
      <c r="G207" s="493"/>
      <c r="H207" s="493"/>
      <c r="I207" s="493"/>
      <c r="J207" s="493"/>
      <c r="K207" s="493"/>
      <c r="L207" s="493"/>
      <c r="M207" s="389"/>
      <c r="N207" s="326"/>
      <c r="R207" s="416"/>
      <c r="S207" s="70"/>
      <c r="T207" s="70"/>
      <c r="V207" s="416"/>
      <c r="X207" s="416"/>
      <c r="Z207" s="70"/>
      <c r="AB207" s="70"/>
    </row>
    <row r="208" spans="2:28" ht="12.75" hidden="1" customHeight="1" outlineLevel="1" x14ac:dyDescent="0.2">
      <c r="B208" s="492"/>
      <c r="C208" s="493"/>
      <c r="D208" s="493"/>
      <c r="E208" s="493"/>
      <c r="F208" s="493"/>
      <c r="G208" s="493"/>
      <c r="H208" s="493"/>
      <c r="I208" s="493"/>
      <c r="J208" s="493"/>
      <c r="K208" s="493"/>
      <c r="L208" s="493"/>
      <c r="M208" s="386"/>
      <c r="N208" s="326"/>
      <c r="R208" s="416"/>
      <c r="S208" s="70"/>
      <c r="T208" s="70"/>
      <c r="V208" s="416"/>
      <c r="X208" s="416"/>
      <c r="Z208" s="70"/>
      <c r="AB208" s="70"/>
    </row>
    <row r="209" spans="2:28" ht="12.75" hidden="1" customHeight="1" outlineLevel="1" x14ac:dyDescent="0.2">
      <c r="B209" s="492"/>
      <c r="C209" s="493"/>
      <c r="D209" s="493"/>
      <c r="E209" s="493"/>
      <c r="F209" s="493"/>
      <c r="G209" s="493"/>
      <c r="H209" s="493"/>
      <c r="I209" s="493"/>
      <c r="J209" s="493"/>
      <c r="K209" s="493"/>
      <c r="L209" s="493"/>
      <c r="M209" s="386"/>
      <c r="N209" s="326"/>
      <c r="R209" s="416"/>
      <c r="S209" s="70"/>
      <c r="T209" s="70"/>
      <c r="V209" s="416"/>
      <c r="X209" s="416"/>
      <c r="Z209" s="70"/>
      <c r="AB209" s="70"/>
    </row>
    <row r="210" spans="2:28" ht="12.75" hidden="1" customHeight="1" outlineLevel="1" x14ac:dyDescent="0.2">
      <c r="B210" s="492"/>
      <c r="C210" s="493"/>
      <c r="D210" s="493"/>
      <c r="E210" s="493"/>
      <c r="F210" s="493"/>
      <c r="G210" s="493"/>
      <c r="H210" s="493"/>
      <c r="I210" s="493"/>
      <c r="J210" s="493"/>
      <c r="K210" s="493"/>
      <c r="L210" s="493"/>
      <c r="M210" s="387"/>
      <c r="N210" s="326"/>
      <c r="R210" s="416"/>
      <c r="S210" s="70"/>
      <c r="T210" s="70"/>
      <c r="V210" s="416"/>
      <c r="X210" s="416"/>
      <c r="Z210" s="70"/>
      <c r="AB210" s="70"/>
    </row>
    <row r="211" spans="2:28" ht="12.75" hidden="1" customHeight="1" outlineLevel="1" x14ac:dyDescent="0.2">
      <c r="B211" s="492"/>
      <c r="C211" s="493"/>
      <c r="D211" s="493"/>
      <c r="E211" s="493"/>
      <c r="F211" s="493"/>
      <c r="G211" s="493"/>
      <c r="H211" s="493"/>
      <c r="I211" s="493"/>
      <c r="J211" s="493"/>
      <c r="K211" s="493"/>
      <c r="L211" s="493"/>
      <c r="M211" s="386"/>
      <c r="N211" s="326"/>
      <c r="R211" s="416"/>
      <c r="S211" s="70"/>
      <c r="T211" s="70"/>
      <c r="V211" s="416"/>
      <c r="X211" s="416"/>
      <c r="Z211" s="70"/>
      <c r="AB211" s="70"/>
    </row>
    <row r="212" spans="2:28" ht="12.75" hidden="1" customHeight="1" outlineLevel="1" x14ac:dyDescent="0.2">
      <c r="B212" s="492"/>
      <c r="C212" s="493"/>
      <c r="D212" s="493"/>
      <c r="E212" s="493"/>
      <c r="F212" s="493"/>
      <c r="G212" s="493"/>
      <c r="H212" s="493"/>
      <c r="I212" s="493"/>
      <c r="J212" s="493"/>
      <c r="K212" s="493"/>
      <c r="L212" s="493"/>
      <c r="M212" s="386"/>
      <c r="N212" s="326"/>
      <c r="R212" s="416"/>
      <c r="S212" s="70"/>
      <c r="T212" s="70"/>
      <c r="V212" s="416"/>
      <c r="X212" s="416"/>
      <c r="Z212" s="70"/>
      <c r="AB212" s="70"/>
    </row>
    <row r="213" spans="2:28" ht="12.75" hidden="1" customHeight="1" outlineLevel="1" x14ac:dyDescent="0.2">
      <c r="B213" s="492"/>
      <c r="C213" s="493"/>
      <c r="D213" s="493"/>
      <c r="E213" s="493"/>
      <c r="F213" s="493"/>
      <c r="G213" s="493"/>
      <c r="H213" s="493"/>
      <c r="I213" s="493"/>
      <c r="J213" s="493"/>
      <c r="K213" s="493"/>
      <c r="L213" s="493"/>
      <c r="M213" s="386"/>
      <c r="N213" s="326"/>
      <c r="R213" s="416"/>
      <c r="S213" s="70"/>
      <c r="T213" s="70"/>
      <c r="V213" s="416"/>
      <c r="X213" s="416"/>
      <c r="Z213" s="70"/>
      <c r="AB213" s="70"/>
    </row>
    <row r="214" spans="2:28" ht="12.75" hidden="1" customHeight="1" outlineLevel="1" x14ac:dyDescent="0.2">
      <c r="B214" s="492"/>
      <c r="C214" s="493"/>
      <c r="D214" s="493"/>
      <c r="E214" s="493"/>
      <c r="F214" s="493"/>
      <c r="G214" s="493"/>
      <c r="H214" s="493"/>
      <c r="I214" s="493"/>
      <c r="J214" s="493"/>
      <c r="K214" s="493"/>
      <c r="L214" s="493"/>
      <c r="M214" s="387"/>
      <c r="N214" s="326"/>
      <c r="R214" s="416"/>
      <c r="S214" s="70"/>
      <c r="T214" s="70"/>
      <c r="V214" s="416"/>
      <c r="X214" s="416"/>
      <c r="Z214" s="70"/>
      <c r="AB214" s="70"/>
    </row>
    <row r="215" spans="2:28" ht="12.75" hidden="1" customHeight="1" outlineLevel="1" x14ac:dyDescent="0.2">
      <c r="B215" s="492"/>
      <c r="C215" s="493"/>
      <c r="D215" s="493"/>
      <c r="E215" s="493"/>
      <c r="F215" s="493"/>
      <c r="G215" s="493"/>
      <c r="H215" s="493"/>
      <c r="I215" s="493"/>
      <c r="J215" s="493"/>
      <c r="K215" s="493"/>
      <c r="L215" s="493"/>
      <c r="M215" s="386"/>
      <c r="N215" s="326"/>
      <c r="R215" s="416"/>
      <c r="S215" s="70"/>
      <c r="T215" s="70"/>
      <c r="V215" s="416"/>
      <c r="X215" s="416"/>
      <c r="Z215" s="70"/>
      <c r="AB215" s="70"/>
    </row>
    <row r="216" spans="2:28" ht="12.75" hidden="1" customHeight="1" outlineLevel="1" x14ac:dyDescent="0.2">
      <c r="B216" s="492"/>
      <c r="C216" s="493"/>
      <c r="D216" s="493"/>
      <c r="E216" s="493"/>
      <c r="F216" s="493"/>
      <c r="G216" s="493"/>
      <c r="H216" s="493"/>
      <c r="I216" s="493"/>
      <c r="J216" s="493"/>
      <c r="K216" s="493"/>
      <c r="L216" s="493"/>
      <c r="M216" s="387"/>
      <c r="N216" s="326"/>
      <c r="R216" s="416"/>
      <c r="S216" s="70"/>
      <c r="T216" s="70"/>
      <c r="V216" s="416"/>
      <c r="X216" s="416"/>
      <c r="Z216" s="70"/>
      <c r="AB216" s="70"/>
    </row>
    <row r="217" spans="2:28" ht="13.5" hidden="1" customHeight="1" outlineLevel="1" thickBot="1" x14ac:dyDescent="0.25">
      <c r="B217" s="494"/>
      <c r="C217" s="495"/>
      <c r="D217" s="495"/>
      <c r="E217" s="495"/>
      <c r="F217" s="495"/>
      <c r="G217" s="495"/>
      <c r="H217" s="495"/>
      <c r="I217" s="495"/>
      <c r="J217" s="495"/>
      <c r="K217" s="495"/>
      <c r="L217" s="495"/>
      <c r="M217" s="388"/>
      <c r="N217" s="327"/>
      <c r="R217" s="417"/>
      <c r="S217" s="70"/>
      <c r="T217" s="70"/>
      <c r="V217" s="417"/>
      <c r="X217" s="417"/>
      <c r="Z217" s="70"/>
      <c r="AB217" s="70"/>
    </row>
    <row r="218" spans="2:28" ht="13.5" collapsed="1" thickBot="1" x14ac:dyDescent="0.25">
      <c r="B218" s="32"/>
      <c r="C218" s="32"/>
      <c r="D218" s="103"/>
      <c r="E218" s="110"/>
      <c r="F218" s="110"/>
      <c r="G218" s="111"/>
      <c r="H218" s="112"/>
      <c r="I218" s="29"/>
      <c r="J218" s="111"/>
      <c r="K218" s="111"/>
      <c r="L218" s="418" t="s">
        <v>102</v>
      </c>
      <c r="N218" s="113">
        <f>SUM(N193:N217)</f>
        <v>0</v>
      </c>
      <c r="Q218" s="29"/>
      <c r="R218" s="335">
        <f>SUM(R193:R217)</f>
        <v>0</v>
      </c>
      <c r="S218" s="100"/>
      <c r="T218" s="100"/>
      <c r="U218" s="29"/>
      <c r="V218" s="335">
        <f>SUM(V193:V217)</f>
        <v>0</v>
      </c>
      <c r="W218" s="29"/>
      <c r="X218" s="335">
        <f>SUM(X193:X217)</f>
        <v>0</v>
      </c>
      <c r="Z218" s="100"/>
      <c r="AA218" s="29"/>
      <c r="AB218" s="100"/>
    </row>
    <row r="219" spans="2:28" ht="13.5" thickBot="1" x14ac:dyDescent="0.25">
      <c r="B219" s="32"/>
      <c r="C219" s="32"/>
      <c r="D219" s="103"/>
      <c r="E219" s="110"/>
      <c r="F219" s="110"/>
      <c r="G219" s="111"/>
      <c r="H219" s="112"/>
      <c r="I219" s="29"/>
      <c r="O219" s="100"/>
      <c r="P219" s="100"/>
      <c r="S219" s="100"/>
      <c r="T219" s="100"/>
      <c r="U219" s="100"/>
      <c r="W219" s="100"/>
      <c r="Z219" s="100"/>
      <c r="AA219" s="100"/>
      <c r="AB219" s="100"/>
    </row>
    <row r="220" spans="2:28" ht="15.75" thickBot="1" x14ac:dyDescent="0.3">
      <c r="B220" s="32"/>
      <c r="C220" s="32"/>
      <c r="D220" s="103"/>
      <c r="E220" s="110"/>
      <c r="F220" s="110"/>
      <c r="G220" s="111"/>
      <c r="H220" s="112"/>
      <c r="I220" s="112"/>
      <c r="J220" s="548" t="s">
        <v>224</v>
      </c>
      <c r="K220" s="549"/>
      <c r="L220" s="550"/>
      <c r="M220" s="137"/>
      <c r="N220" s="94">
        <f>K231</f>
        <v>0</v>
      </c>
      <c r="O220" s="111"/>
      <c r="P220" s="29"/>
      <c r="Q220" s="29"/>
      <c r="R220" s="400">
        <f>K237</f>
        <v>0</v>
      </c>
      <c r="S220" s="29"/>
      <c r="T220" s="29"/>
      <c r="U220" s="29"/>
      <c r="V220" s="400">
        <f>V237</f>
        <v>0</v>
      </c>
      <c r="W220" s="29"/>
      <c r="X220" s="400">
        <f>X237</f>
        <v>0</v>
      </c>
      <c r="Z220" s="29"/>
      <c r="AA220" s="29"/>
      <c r="AB220" s="29"/>
    </row>
    <row r="221" spans="2:28" ht="15" customHeight="1" thickBot="1" x14ac:dyDescent="0.25">
      <c r="B221" s="538" t="s">
        <v>128</v>
      </c>
      <c r="C221" s="539"/>
      <c r="D221" s="539"/>
      <c r="E221" s="539"/>
      <c r="F221" s="539"/>
      <c r="G221" s="539"/>
      <c r="H221" s="539"/>
      <c r="I221" s="539"/>
      <c r="J221" s="539"/>
      <c r="K221" s="50" t="s">
        <v>127</v>
      </c>
      <c r="L221" s="111"/>
      <c r="O221" s="41"/>
      <c r="P221" s="29"/>
      <c r="Q221" s="29"/>
      <c r="R221" s="29"/>
      <c r="S221" s="29"/>
      <c r="T221" s="29"/>
      <c r="U221" s="29"/>
      <c r="V221" s="29"/>
      <c r="W221" s="29"/>
      <c r="X221" s="29"/>
      <c r="Z221" s="29"/>
      <c r="AA221" s="29"/>
      <c r="AB221" s="29"/>
    </row>
    <row r="222" spans="2:28" ht="15" customHeight="1" x14ac:dyDescent="0.2">
      <c r="B222" s="540" t="s">
        <v>129</v>
      </c>
      <c r="C222" s="541"/>
      <c r="D222" s="541"/>
      <c r="E222" s="541"/>
      <c r="F222" s="541"/>
      <c r="G222" s="541"/>
      <c r="H222" s="541"/>
      <c r="I222" s="541"/>
      <c r="J222" s="541"/>
      <c r="K222" s="49">
        <f>N38</f>
        <v>0</v>
      </c>
      <c r="L222" s="330" t="str">
        <f>IFERROR($K$222/$K$229, "")</f>
        <v/>
      </c>
      <c r="O222" s="42"/>
      <c r="P222" s="29"/>
      <c r="Q222" s="29"/>
      <c r="R222" s="29"/>
      <c r="S222" s="29"/>
      <c r="T222" s="29"/>
      <c r="U222" s="29"/>
      <c r="V222" s="29"/>
      <c r="W222" s="29"/>
      <c r="X222" s="29"/>
      <c r="Z222" s="29"/>
      <c r="AA222" s="29"/>
      <c r="AB222" s="29"/>
    </row>
    <row r="223" spans="2:28" ht="15" customHeight="1" x14ac:dyDescent="0.2">
      <c r="B223" s="542" t="s">
        <v>130</v>
      </c>
      <c r="C223" s="543"/>
      <c r="D223" s="543"/>
      <c r="E223" s="543"/>
      <c r="F223" s="543"/>
      <c r="G223" s="543"/>
      <c r="H223" s="543"/>
      <c r="I223" s="543"/>
      <c r="J223" s="543"/>
      <c r="K223" s="45">
        <f>N68</f>
        <v>0</v>
      </c>
      <c r="L223" s="330" t="str">
        <f>IFERROR($K$223/$K$229,"")</f>
        <v/>
      </c>
      <c r="O223" s="42"/>
      <c r="P223" s="29"/>
      <c r="Q223" s="29"/>
      <c r="R223" s="29"/>
      <c r="S223" s="29"/>
      <c r="T223" s="29"/>
      <c r="U223" s="29"/>
      <c r="V223" s="29"/>
      <c r="W223" s="29"/>
      <c r="X223" s="29"/>
      <c r="Z223" s="29"/>
      <c r="AA223" s="29"/>
      <c r="AB223" s="29"/>
    </row>
    <row r="224" spans="2:28" ht="15" customHeight="1" x14ac:dyDescent="0.2">
      <c r="B224" s="542" t="s">
        <v>108</v>
      </c>
      <c r="C224" s="543"/>
      <c r="D224" s="543"/>
      <c r="E224" s="543"/>
      <c r="F224" s="543"/>
      <c r="G224" s="543"/>
      <c r="H224" s="543"/>
      <c r="I224" s="543"/>
      <c r="J224" s="543"/>
      <c r="K224" s="45">
        <f>N98</f>
        <v>0</v>
      </c>
      <c r="L224" s="330" t="str">
        <f>IFERROR($K$224/$K$229,"")</f>
        <v/>
      </c>
      <c r="O224" s="42"/>
      <c r="P224" s="29"/>
      <c r="Q224" s="29"/>
      <c r="R224" s="29"/>
      <c r="S224" s="29"/>
      <c r="T224" s="29"/>
      <c r="U224" s="29"/>
      <c r="V224" s="29"/>
      <c r="W224" s="29"/>
      <c r="X224" s="29"/>
      <c r="Z224" s="29"/>
      <c r="AA224" s="29"/>
      <c r="AB224" s="29"/>
    </row>
    <row r="225" spans="2:28" ht="15" customHeight="1" x14ac:dyDescent="0.2">
      <c r="B225" s="542" t="s">
        <v>203</v>
      </c>
      <c r="C225" s="543"/>
      <c r="D225" s="543"/>
      <c r="E225" s="543"/>
      <c r="F225" s="543"/>
      <c r="G225" s="543"/>
      <c r="H225" s="543"/>
      <c r="I225" s="543"/>
      <c r="J225" s="543"/>
      <c r="K225" s="45">
        <f>N128</f>
        <v>0</v>
      </c>
      <c r="L225" s="330" t="str">
        <f>IFERROR($K$225/$K$229,"")</f>
        <v/>
      </c>
      <c r="O225" s="42"/>
      <c r="P225" s="29"/>
      <c r="Q225" s="29"/>
      <c r="R225" s="29"/>
      <c r="S225" s="29"/>
      <c r="T225" s="29"/>
      <c r="U225" s="29"/>
      <c r="V225" s="29"/>
      <c r="W225" s="29"/>
      <c r="X225" s="29"/>
      <c r="Z225" s="29"/>
      <c r="AA225" s="29"/>
      <c r="AB225" s="29"/>
    </row>
    <row r="226" spans="2:28" ht="15" customHeight="1" x14ac:dyDescent="0.2">
      <c r="B226" s="542" t="s">
        <v>122</v>
      </c>
      <c r="C226" s="543"/>
      <c r="D226" s="543"/>
      <c r="E226" s="543"/>
      <c r="F226" s="543"/>
      <c r="G226" s="543"/>
      <c r="H226" s="543"/>
      <c r="I226" s="543"/>
      <c r="J226" s="543"/>
      <c r="K226" s="153">
        <f>N158</f>
        <v>0</v>
      </c>
      <c r="L226" s="330" t="str">
        <f>IFERROR($K$226/$K$229,"")</f>
        <v/>
      </c>
      <c r="O226" s="42"/>
      <c r="P226" s="29"/>
      <c r="Q226" s="29"/>
      <c r="R226" s="29"/>
      <c r="S226" s="29"/>
      <c r="T226" s="29"/>
      <c r="U226" s="29"/>
      <c r="V226" s="29"/>
      <c r="W226" s="29"/>
      <c r="X226" s="29"/>
      <c r="Z226" s="29"/>
      <c r="AA226" s="29"/>
      <c r="AB226" s="29"/>
    </row>
    <row r="227" spans="2:28" ht="15" customHeight="1" thickBot="1" x14ac:dyDescent="0.25">
      <c r="B227" s="544" t="s">
        <v>124</v>
      </c>
      <c r="C227" s="545"/>
      <c r="D227" s="545"/>
      <c r="E227" s="545"/>
      <c r="F227" s="545"/>
      <c r="G227" s="545"/>
      <c r="H227" s="545"/>
      <c r="I227" s="545"/>
      <c r="J227" s="545"/>
      <c r="K227" s="90">
        <f>N188</f>
        <v>0</v>
      </c>
      <c r="L227" s="330" t="str">
        <f>IFERROR($K$227/$K$229,"")</f>
        <v/>
      </c>
      <c r="O227" s="42"/>
      <c r="P227" s="29"/>
      <c r="Q227" s="29"/>
      <c r="R227" s="29"/>
      <c r="S227" s="29"/>
      <c r="T227" s="29"/>
      <c r="U227" s="29"/>
      <c r="V227" s="29"/>
      <c r="W227" s="29"/>
      <c r="X227" s="29"/>
      <c r="Z227" s="29"/>
      <c r="AA227" s="29"/>
      <c r="AB227" s="29"/>
    </row>
    <row r="228" spans="2:28" ht="15" customHeight="1" thickBot="1" x14ac:dyDescent="0.25">
      <c r="B228" s="89"/>
      <c r="C228" s="89"/>
      <c r="D228" s="89"/>
      <c r="E228" s="89"/>
      <c r="F228" s="89"/>
      <c r="G228" s="89"/>
      <c r="H228" s="89"/>
      <c r="I228" s="89"/>
      <c r="J228" s="89"/>
      <c r="K228" s="42"/>
      <c r="L228" s="331"/>
      <c r="O228" s="42"/>
      <c r="P228" s="29"/>
      <c r="Q228" s="29"/>
      <c r="R228" s="29"/>
      <c r="S228" s="29"/>
      <c r="T228" s="29"/>
      <c r="U228" s="29"/>
      <c r="V228" s="29"/>
      <c r="W228" s="29"/>
      <c r="X228" s="29"/>
      <c r="Z228" s="29"/>
      <c r="AA228" s="29"/>
      <c r="AB228" s="29"/>
    </row>
    <row r="229" spans="2:28" ht="15.75" customHeight="1" thickBot="1" x14ac:dyDescent="0.25">
      <c r="B229" s="546" t="s">
        <v>66</v>
      </c>
      <c r="C229" s="547"/>
      <c r="D229" s="547"/>
      <c r="E229" s="547"/>
      <c r="F229" s="547"/>
      <c r="G229" s="547"/>
      <c r="H229" s="547"/>
      <c r="I229" s="547"/>
      <c r="J229" s="547"/>
      <c r="K229" s="94">
        <f>SUM(K222:K227)</f>
        <v>0</v>
      </c>
      <c r="L229" s="330" t="str">
        <f>IFERROR($K$229/$K$229,"")</f>
        <v/>
      </c>
      <c r="O229" s="43"/>
      <c r="P229" s="29"/>
      <c r="Q229" s="29"/>
      <c r="R229" s="29"/>
      <c r="S229" s="29"/>
      <c r="T229" s="29"/>
      <c r="U229" s="29"/>
      <c r="V229" s="29"/>
      <c r="W229" s="29"/>
      <c r="X229" s="29"/>
      <c r="Z229" s="29"/>
      <c r="AA229" s="29"/>
      <c r="AB229" s="29"/>
    </row>
    <row r="230" spans="2:28" ht="15" customHeight="1" thickBot="1" x14ac:dyDescent="0.25">
      <c r="B230" s="546" t="s">
        <v>226</v>
      </c>
      <c r="C230" s="547"/>
      <c r="D230" s="547"/>
      <c r="E230" s="547"/>
      <c r="F230" s="547"/>
      <c r="G230" s="547"/>
      <c r="H230" s="547"/>
      <c r="I230" s="547"/>
      <c r="J230" s="547"/>
      <c r="K230" s="94">
        <f>K229-K232</f>
        <v>0</v>
      </c>
      <c r="L230" s="330" t="str">
        <f>IFERROR($K$230/$K$229,"")</f>
        <v/>
      </c>
      <c r="O230" s="111"/>
      <c r="P230" s="29"/>
      <c r="Q230" s="29"/>
      <c r="R230" s="95"/>
      <c r="S230" s="29"/>
      <c r="T230" s="29"/>
      <c r="U230" s="29"/>
      <c r="V230" s="29"/>
      <c r="W230" s="29"/>
      <c r="X230" s="29"/>
      <c r="Z230" s="29"/>
      <c r="AA230" s="29"/>
      <c r="AB230" s="29"/>
    </row>
    <row r="231" spans="2:28" ht="15" customHeight="1" thickBot="1" x14ac:dyDescent="0.25">
      <c r="B231" s="551" t="s">
        <v>224</v>
      </c>
      <c r="C231" s="552"/>
      <c r="D231" s="552"/>
      <c r="E231" s="552"/>
      <c r="F231" s="552"/>
      <c r="G231" s="552"/>
      <c r="H231" s="552"/>
      <c r="I231" s="552"/>
      <c r="J231" s="552"/>
      <c r="K231" s="94">
        <f>SUM(P38,P68,P98,P128,P158,P188)</f>
        <v>0</v>
      </c>
      <c r="L231" s="330"/>
      <c r="O231" s="111"/>
      <c r="P231" s="29"/>
      <c r="Q231" s="29"/>
      <c r="R231" s="95"/>
      <c r="S231" s="29"/>
      <c r="T231" s="29"/>
      <c r="U231" s="29"/>
      <c r="V231" s="29"/>
      <c r="W231" s="29"/>
      <c r="X231" s="29"/>
      <c r="Z231" s="29"/>
      <c r="AA231" s="29"/>
      <c r="AB231" s="29"/>
    </row>
    <row r="232" spans="2:28" ht="15" customHeight="1" thickBot="1" x14ac:dyDescent="0.25">
      <c r="B232" s="546" t="s">
        <v>131</v>
      </c>
      <c r="C232" s="547"/>
      <c r="D232" s="547"/>
      <c r="E232" s="547"/>
      <c r="F232" s="547"/>
      <c r="G232" s="547"/>
      <c r="H232" s="547"/>
      <c r="I232" s="547"/>
      <c r="J232" s="547"/>
      <c r="K232" s="94">
        <f>N218</f>
        <v>0</v>
      </c>
      <c r="L232" s="330" t="str">
        <f>IFERROR($K$232/$K$229,"")</f>
        <v/>
      </c>
      <c r="N232" s="230" t="s">
        <v>230</v>
      </c>
      <c r="O232" s="111"/>
      <c r="Q232" s="29"/>
      <c r="S232" s="29"/>
      <c r="T232" s="29"/>
      <c r="U232" s="29"/>
      <c r="V232" s="29"/>
      <c r="W232" s="29"/>
      <c r="X232" s="29"/>
      <c r="Z232" s="29"/>
      <c r="AA232" s="29"/>
      <c r="AB232" s="29"/>
    </row>
    <row r="233" spans="2:28" ht="15" customHeight="1" thickBot="1" x14ac:dyDescent="0.25">
      <c r="B233" s="546" t="s">
        <v>132</v>
      </c>
      <c r="C233" s="547"/>
      <c r="D233" s="547"/>
      <c r="E233" s="547"/>
      <c r="F233" s="547"/>
      <c r="G233" s="547"/>
      <c r="H233" s="547"/>
      <c r="I233" s="547"/>
      <c r="J233" s="547"/>
      <c r="K233" s="94">
        <f>MAX(K231-K232,0)</f>
        <v>0</v>
      </c>
      <c r="L233" s="230" t="s">
        <v>73</v>
      </c>
      <c r="O233" s="111"/>
      <c r="Q233" s="29"/>
      <c r="S233" s="29"/>
      <c r="T233" s="29"/>
      <c r="U233" s="29"/>
      <c r="V233" s="29"/>
      <c r="W233" s="29"/>
      <c r="X233" s="29"/>
      <c r="Z233" s="29"/>
      <c r="AA233" s="29"/>
      <c r="AB233" s="29"/>
    </row>
    <row r="234" spans="2:28" ht="15" customHeight="1" thickBot="1" x14ac:dyDescent="0.25">
      <c r="B234" s="144"/>
      <c r="C234" s="144"/>
      <c r="D234" s="144"/>
      <c r="E234" s="144"/>
      <c r="F234" s="144"/>
      <c r="G234" s="144"/>
      <c r="H234" s="144"/>
      <c r="I234" s="144"/>
      <c r="J234" s="144"/>
      <c r="K234" s="43"/>
      <c r="L234" s="111"/>
      <c r="O234" s="111"/>
      <c r="Q234" s="29"/>
      <c r="R234" s="29"/>
      <c r="S234" s="29"/>
      <c r="T234" s="29"/>
      <c r="U234" s="29"/>
      <c r="V234" s="29"/>
      <c r="W234" s="29"/>
      <c r="X234" s="29"/>
      <c r="Z234" s="29"/>
      <c r="AA234" s="29"/>
      <c r="AB234" s="29"/>
    </row>
    <row r="235" spans="2:28" ht="26.25" thickBot="1" x14ac:dyDescent="0.25">
      <c r="B235" s="553" t="s">
        <v>133</v>
      </c>
      <c r="C235" s="554"/>
      <c r="D235" s="554"/>
      <c r="E235" s="554"/>
      <c r="F235" s="554"/>
      <c r="G235" s="554"/>
      <c r="H235" s="554"/>
      <c r="I235" s="554"/>
      <c r="J235" s="554"/>
      <c r="K235" s="154" t="s">
        <v>248</v>
      </c>
      <c r="O235" s="111"/>
      <c r="Q235" s="29"/>
      <c r="S235" s="29"/>
      <c r="T235" s="29"/>
      <c r="U235" s="29"/>
      <c r="V235" s="419" t="s">
        <v>134</v>
      </c>
      <c r="W235" s="29"/>
      <c r="X235" s="419" t="s">
        <v>135</v>
      </c>
      <c r="Z235" s="29"/>
      <c r="AA235" s="29"/>
      <c r="AB235" s="29"/>
    </row>
    <row r="236" spans="2:28" ht="13.5" thickBot="1" x14ac:dyDescent="0.25">
      <c r="B236" s="555" t="s">
        <v>68</v>
      </c>
      <c r="C236" s="556"/>
      <c r="D236" s="556"/>
      <c r="E236" s="556"/>
      <c r="F236" s="556"/>
      <c r="G236" s="556"/>
      <c r="H236" s="556"/>
      <c r="I236" s="556"/>
      <c r="J236" s="556"/>
      <c r="K236" s="94">
        <f>SUM(R38,R68,R98,R128,R158,R188)</f>
        <v>0</v>
      </c>
      <c r="O236" s="111"/>
      <c r="Q236" s="29"/>
      <c r="S236" s="29"/>
      <c r="T236" s="29"/>
      <c r="U236" s="29"/>
      <c r="V236" s="400">
        <f>SUM(V38,V68,V98,V128,V158,V188)</f>
        <v>0</v>
      </c>
      <c r="W236" s="29"/>
      <c r="X236" s="400">
        <f>SUM(X38,X68,X98,X128,X158,X188)</f>
        <v>0</v>
      </c>
      <c r="Z236" s="29"/>
      <c r="AA236" s="29"/>
      <c r="AB236" s="29"/>
    </row>
    <row r="237" spans="2:28" ht="13.5" customHeight="1" thickBot="1" x14ac:dyDescent="0.25">
      <c r="B237" s="557" t="s">
        <v>224</v>
      </c>
      <c r="C237" s="558"/>
      <c r="D237" s="558"/>
      <c r="E237" s="558"/>
      <c r="F237" s="558"/>
      <c r="G237" s="558"/>
      <c r="H237" s="558"/>
      <c r="I237" s="558"/>
      <c r="J237" s="558"/>
      <c r="K237" s="94">
        <f>SUM(S38,S68,S98,S128,S158,S188)</f>
        <v>0</v>
      </c>
      <c r="O237" s="111"/>
      <c r="Q237" s="29"/>
      <c r="S237" s="29"/>
      <c r="T237" s="29"/>
      <c r="U237" s="29"/>
      <c r="V237" s="400">
        <f>SUM(Z38,Z68,Z98,Z128,Z158,Z188)</f>
        <v>0</v>
      </c>
      <c r="W237" s="29"/>
      <c r="X237" s="400">
        <f>SUM(AB38,AB68,AB98,AB128,AB158,AB188)</f>
        <v>0</v>
      </c>
      <c r="Z237" s="29"/>
      <c r="AA237" s="29"/>
      <c r="AB237" s="29"/>
    </row>
    <row r="238" spans="2:28" ht="13.5" customHeight="1" thickBot="1" x14ac:dyDescent="0.25">
      <c r="B238" s="559" t="s">
        <v>204</v>
      </c>
      <c r="C238" s="560"/>
      <c r="D238" s="560"/>
      <c r="E238" s="560"/>
      <c r="F238" s="560"/>
      <c r="G238" s="560"/>
      <c r="H238" s="560"/>
      <c r="I238" s="560"/>
      <c r="J238" s="560"/>
      <c r="K238" s="94">
        <f>R218</f>
        <v>0</v>
      </c>
      <c r="O238" s="111"/>
      <c r="P238" s="123"/>
      <c r="Q238" s="118"/>
      <c r="S238" s="29"/>
      <c r="T238" s="29"/>
      <c r="U238" s="29"/>
      <c r="V238" s="400">
        <f>V218</f>
        <v>0</v>
      </c>
      <c r="W238" s="29"/>
      <c r="X238" s="400">
        <f>X218</f>
        <v>0</v>
      </c>
      <c r="Z238" s="29"/>
      <c r="AA238" s="29"/>
      <c r="AB238" s="29"/>
    </row>
    <row r="239" spans="2:28" ht="13.5" customHeight="1" thickBot="1" x14ac:dyDescent="0.25">
      <c r="B239" s="557" t="s">
        <v>205</v>
      </c>
      <c r="C239" s="558"/>
      <c r="D239" s="558"/>
      <c r="E239" s="558"/>
      <c r="F239" s="558"/>
      <c r="G239" s="558"/>
      <c r="H239" s="558"/>
      <c r="I239" s="558"/>
      <c r="J239" s="558"/>
      <c r="K239" s="94">
        <f>K236-K238</f>
        <v>0</v>
      </c>
      <c r="O239" s="111"/>
      <c r="P239" s="123"/>
      <c r="Q239" s="118"/>
      <c r="S239" s="29"/>
      <c r="T239" s="29"/>
      <c r="U239" s="29"/>
      <c r="V239" s="400">
        <f t="shared" ref="V239" si="56">V236-V238</f>
        <v>0</v>
      </c>
      <c r="W239" s="29"/>
      <c r="X239" s="400">
        <f>X236-X238</f>
        <v>0</v>
      </c>
      <c r="Z239" s="29"/>
      <c r="AA239" s="29"/>
      <c r="AB239" s="29"/>
    </row>
    <row r="240" spans="2:28" x14ac:dyDescent="0.2">
      <c r="B240" s="32"/>
      <c r="C240" s="32"/>
      <c r="D240" s="103"/>
      <c r="E240" s="110"/>
      <c r="F240" s="110"/>
      <c r="G240" s="111"/>
      <c r="H240" s="112"/>
      <c r="I240" s="29"/>
      <c r="J240" s="111"/>
      <c r="K240" s="230" t="s">
        <v>188</v>
      </c>
      <c r="O240" s="111"/>
      <c r="P240" s="29"/>
      <c r="Q240" s="29"/>
      <c r="S240" s="29"/>
      <c r="T240" s="29"/>
      <c r="U240" s="29"/>
      <c r="V240" s="230"/>
      <c r="W240" s="29"/>
      <c r="X240" s="230"/>
      <c r="Z240" s="29"/>
      <c r="AA240" s="29"/>
      <c r="AB240" s="29"/>
    </row>
    <row r="241" spans="1:30" x14ac:dyDescent="0.2">
      <c r="B241" s="44" t="s">
        <v>136</v>
      </c>
      <c r="C241" s="28"/>
      <c r="D241" s="28"/>
      <c r="E241" s="28"/>
      <c r="F241" s="28"/>
      <c r="G241" s="28"/>
      <c r="H241" s="28"/>
      <c r="I241" s="28"/>
      <c r="J241" s="28"/>
      <c r="K241" s="28"/>
      <c r="L241" s="260"/>
      <c r="O241" s="28"/>
      <c r="P241" s="28"/>
      <c r="Q241" s="28"/>
      <c r="S241" s="28"/>
      <c r="T241" s="28"/>
      <c r="U241" s="28"/>
      <c r="W241" s="28"/>
      <c r="X241" s="29"/>
      <c r="Z241" s="28"/>
      <c r="AA241" s="28"/>
      <c r="AB241" s="28"/>
      <c r="AC241" s="28"/>
      <c r="AD241" s="28"/>
    </row>
    <row r="242" spans="1:30" x14ac:dyDescent="0.2">
      <c r="B242" s="44"/>
      <c r="C242" s="28"/>
      <c r="D242" s="28"/>
      <c r="E242" s="28"/>
      <c r="F242" s="28"/>
      <c r="G242" s="28"/>
      <c r="H242" s="28"/>
      <c r="I242" s="28"/>
      <c r="J242" s="28"/>
      <c r="K242" s="28"/>
      <c r="L242" s="260"/>
      <c r="O242" s="329"/>
      <c r="P242" s="329"/>
      <c r="Q242" s="28"/>
      <c r="S242" s="28"/>
      <c r="T242" s="28"/>
      <c r="U242" s="28"/>
      <c r="W242" s="28"/>
      <c r="X242" s="29"/>
      <c r="Z242" s="28"/>
      <c r="AA242" s="28"/>
      <c r="AB242" s="28"/>
      <c r="AC242" s="28"/>
      <c r="AD242" s="28"/>
    </row>
    <row r="243" spans="1:30" ht="143.25" customHeight="1" x14ac:dyDescent="0.2">
      <c r="B243" s="535"/>
      <c r="C243" s="536"/>
      <c r="D243" s="536"/>
      <c r="E243" s="536"/>
      <c r="F243" s="536"/>
      <c r="G243" s="536"/>
      <c r="H243" s="536"/>
      <c r="I243" s="536"/>
      <c r="J243" s="536"/>
      <c r="K243" s="537"/>
      <c r="L243" s="328"/>
      <c r="M243" s="328"/>
      <c r="O243" s="318"/>
      <c r="Q243" s="329"/>
      <c r="S243" s="329"/>
      <c r="T243" s="329"/>
      <c r="U243" s="329"/>
      <c r="W243" s="329"/>
      <c r="X243" s="29"/>
      <c r="Z243" s="329"/>
      <c r="AA243" s="329"/>
      <c r="AB243" s="329"/>
    </row>
    <row r="244" spans="1:30" x14ac:dyDescent="0.2">
      <c r="B244" s="114"/>
      <c r="C244" s="114"/>
      <c r="D244" s="114"/>
      <c r="E244" s="114"/>
      <c r="F244" s="114"/>
      <c r="G244" s="114"/>
      <c r="H244" s="114"/>
      <c r="I244" s="114"/>
      <c r="J244" s="114"/>
      <c r="K244" s="114"/>
      <c r="L244" s="114"/>
      <c r="M244" s="261"/>
      <c r="O244" s="318"/>
      <c r="P244" s="115"/>
      <c r="Q244" s="115"/>
      <c r="S244" s="115"/>
      <c r="T244" s="115"/>
      <c r="U244" s="115"/>
      <c r="W244" s="115"/>
      <c r="X244" s="29"/>
      <c r="Z244" s="115"/>
      <c r="AA244" s="115"/>
      <c r="AB244" s="115"/>
    </row>
    <row r="245" spans="1:30" x14ac:dyDescent="0.2">
      <c r="B245" s="29"/>
      <c r="C245" s="29"/>
      <c r="D245" s="29"/>
      <c r="E245" s="29"/>
      <c r="F245" s="29"/>
      <c r="N245" s="111"/>
      <c r="P245" s="29"/>
      <c r="Q245" s="29"/>
      <c r="S245" s="29"/>
      <c r="T245" s="29"/>
      <c r="U245" s="29"/>
      <c r="V245" s="29"/>
      <c r="W245" s="29"/>
      <c r="X245" s="29"/>
      <c r="Z245" s="29"/>
      <c r="AA245" s="29"/>
      <c r="AB245" s="29"/>
    </row>
    <row r="246" spans="1:30" hidden="1" x14ac:dyDescent="0.2">
      <c r="A246"/>
      <c r="B246" s="28"/>
      <c r="C246" s="28"/>
      <c r="D246" s="28"/>
      <c r="E246" s="28"/>
      <c r="F246" s="28"/>
      <c r="G246" s="28"/>
      <c r="H246" s="28"/>
      <c r="I246" s="28"/>
      <c r="J246" s="28"/>
      <c r="K246" s="28"/>
      <c r="L246" s="28"/>
      <c r="M246" s="260"/>
      <c r="N246" s="260"/>
      <c r="O246" s="28"/>
      <c r="P246" s="28"/>
      <c r="Q246"/>
      <c r="R246" s="29"/>
      <c r="S246"/>
      <c r="T246"/>
      <c r="U246"/>
      <c r="V246" s="29"/>
      <c r="W246"/>
      <c r="X246" s="28"/>
      <c r="Y246"/>
      <c r="Z246"/>
      <c r="AA246"/>
      <c r="AB246"/>
      <c r="AC246"/>
      <c r="AD246"/>
    </row>
    <row r="247" spans="1:30" hidden="1" x14ac:dyDescent="0.2">
      <c r="A247"/>
      <c r="B247" s="28"/>
      <c r="C247" s="28"/>
      <c r="D247" s="28"/>
      <c r="E247" s="28"/>
      <c r="F247" s="28"/>
      <c r="G247" s="28"/>
      <c r="H247" s="28"/>
      <c r="I247" s="28"/>
      <c r="J247" s="28"/>
      <c r="K247" s="28"/>
      <c r="L247" s="28"/>
      <c r="M247" s="260"/>
      <c r="N247" s="260"/>
      <c r="O247" s="28"/>
      <c r="P247" s="28"/>
      <c r="Q247"/>
      <c r="R247" s="29"/>
      <c r="S247"/>
      <c r="T247"/>
      <c r="U247"/>
      <c r="V247" s="29"/>
      <c r="W247"/>
      <c r="X247" s="28"/>
      <c r="Y247"/>
      <c r="Z247"/>
      <c r="AA247"/>
      <c r="AB247"/>
      <c r="AC247"/>
      <c r="AD247"/>
    </row>
    <row r="248" spans="1:30" hidden="1" x14ac:dyDescent="0.2">
      <c r="A248"/>
      <c r="B248" s="28"/>
      <c r="C248" s="28"/>
      <c r="D248" s="28"/>
      <c r="E248" s="28"/>
      <c r="F248" s="28"/>
      <c r="G248" s="28"/>
      <c r="H248" s="28"/>
      <c r="I248" s="28"/>
      <c r="J248" s="28"/>
      <c r="K248" s="28"/>
      <c r="L248" s="28"/>
      <c r="M248" s="260"/>
      <c r="N248" s="318"/>
      <c r="O248" s="28"/>
      <c r="P248" s="28"/>
      <c r="Q248"/>
      <c r="R248" s="118"/>
      <c r="S248"/>
      <c r="T248"/>
      <c r="U248"/>
      <c r="V248" s="29"/>
      <c r="W248"/>
      <c r="X248" s="329"/>
      <c r="Y248"/>
      <c r="Z248"/>
      <c r="AA248"/>
      <c r="AB248"/>
      <c r="AC248"/>
      <c r="AD248"/>
    </row>
    <row r="249" spans="1:30" hidden="1" x14ac:dyDescent="0.2">
      <c r="A249"/>
      <c r="B249" s="28"/>
      <c r="C249" s="28"/>
      <c r="D249" s="28"/>
      <c r="E249" s="28"/>
      <c r="F249" s="28"/>
      <c r="G249" s="28"/>
      <c r="H249" s="28"/>
      <c r="I249" s="28"/>
      <c r="J249" s="28"/>
      <c r="K249" s="28"/>
      <c r="L249" s="28"/>
      <c r="M249" s="260"/>
      <c r="N249" s="114"/>
      <c r="O249" s="28"/>
      <c r="P249" s="28"/>
      <c r="Q249"/>
      <c r="R249" s="118"/>
      <c r="S249"/>
      <c r="T249"/>
      <c r="U249"/>
      <c r="V249" s="29"/>
      <c r="W249"/>
      <c r="X249" s="115"/>
      <c r="Y249"/>
      <c r="Z249"/>
      <c r="AA249"/>
      <c r="AB249"/>
      <c r="AC249"/>
      <c r="AD249"/>
    </row>
    <row r="250" spans="1:30" hidden="1" x14ac:dyDescent="0.2">
      <c r="A250"/>
      <c r="B250" s="28"/>
      <c r="C250" s="28"/>
      <c r="D250" s="28"/>
      <c r="E250" s="28"/>
      <c r="F250" s="28"/>
      <c r="G250" s="28"/>
      <c r="H250" s="28"/>
      <c r="I250" s="28"/>
      <c r="J250" s="28"/>
      <c r="K250" s="28"/>
      <c r="L250" s="28"/>
      <c r="M250" s="260"/>
      <c r="O250" s="28"/>
      <c r="P250" s="28"/>
      <c r="Q250"/>
      <c r="R250" s="29"/>
      <c r="S250"/>
      <c r="T250"/>
      <c r="U250"/>
      <c r="V250" s="29"/>
      <c r="W250"/>
      <c r="X250" s="29"/>
      <c r="Y250"/>
      <c r="Z250"/>
      <c r="AA250"/>
      <c r="AB250"/>
      <c r="AC250"/>
      <c r="AD250"/>
    </row>
    <row r="251" spans="1:30" hidden="1" x14ac:dyDescent="0.2">
      <c r="A251"/>
      <c r="B251" s="28"/>
      <c r="C251" s="28"/>
      <c r="D251" s="28"/>
      <c r="E251" s="28"/>
      <c r="F251" s="28"/>
      <c r="G251" s="28"/>
      <c r="H251" s="28"/>
      <c r="I251" s="28"/>
      <c r="J251" s="28"/>
      <c r="K251" s="28"/>
      <c r="L251" s="28"/>
      <c r="M251" s="260"/>
      <c r="N251" s="28"/>
      <c r="O251" s="28"/>
      <c r="P251" s="28"/>
      <c r="Q251"/>
      <c r="R251" s="28"/>
      <c r="S251"/>
      <c r="T251"/>
      <c r="U251"/>
      <c r="V251" s="28"/>
      <c r="W251"/>
      <c r="X251"/>
      <c r="Y251"/>
      <c r="Z251"/>
      <c r="AA251"/>
      <c r="AB251"/>
      <c r="AC251"/>
      <c r="AD251"/>
    </row>
    <row r="252" spans="1:30" hidden="1" x14ac:dyDescent="0.2">
      <c r="A252"/>
      <c r="B252" s="28"/>
      <c r="C252" s="28"/>
      <c r="D252" s="28"/>
      <c r="E252" s="28"/>
      <c r="F252" s="28"/>
      <c r="G252" s="28"/>
      <c r="H252" s="28"/>
      <c r="I252" s="28"/>
      <c r="J252" s="28"/>
      <c r="K252" s="28"/>
      <c r="L252" s="28"/>
      <c r="M252" s="260"/>
      <c r="N252" s="28"/>
      <c r="O252" s="28"/>
      <c r="P252" s="28"/>
      <c r="Q252"/>
      <c r="R252" s="28"/>
      <c r="S252"/>
      <c r="T252"/>
      <c r="U252"/>
      <c r="V252" s="28"/>
      <c r="W252"/>
      <c r="X252"/>
      <c r="Y252"/>
      <c r="Z252"/>
      <c r="AA252"/>
      <c r="AB252"/>
      <c r="AC252"/>
      <c r="AD252"/>
    </row>
    <row r="253" spans="1:30" hidden="1" x14ac:dyDescent="0.2">
      <c r="A253"/>
      <c r="B253" s="28"/>
      <c r="C253" s="28"/>
      <c r="D253" s="28"/>
      <c r="E253" s="28"/>
      <c r="F253" s="28"/>
      <c r="G253" s="28"/>
      <c r="H253" s="28"/>
      <c r="I253" s="28"/>
      <c r="J253" s="28"/>
      <c r="K253" s="28"/>
      <c r="L253" s="28"/>
      <c r="M253" s="260"/>
      <c r="N253" s="28"/>
      <c r="O253" s="28"/>
      <c r="P253" s="28"/>
      <c r="Q253"/>
      <c r="R253" s="329"/>
      <c r="S253"/>
      <c r="T253"/>
      <c r="U253"/>
      <c r="V253" s="329"/>
      <c r="W253"/>
      <c r="X253"/>
      <c r="Y253"/>
      <c r="Z253"/>
      <c r="AA253"/>
      <c r="AB253"/>
      <c r="AC253"/>
      <c r="AD253"/>
    </row>
    <row r="254" spans="1:30" hidden="1" x14ac:dyDescent="0.2">
      <c r="A254"/>
      <c r="B254" s="28"/>
      <c r="C254" s="28"/>
      <c r="D254" s="28"/>
      <c r="E254" s="28"/>
      <c r="F254" s="28"/>
      <c r="G254" s="28"/>
      <c r="H254" s="28"/>
      <c r="I254" s="28"/>
      <c r="J254" s="28"/>
      <c r="K254" s="28"/>
      <c r="L254" s="28"/>
      <c r="M254" s="260"/>
      <c r="N254" s="28"/>
      <c r="O254" s="28"/>
      <c r="P254" s="28"/>
      <c r="Q254"/>
      <c r="R254" s="115"/>
      <c r="S254"/>
      <c r="T254"/>
      <c r="U254"/>
      <c r="V254" s="115"/>
      <c r="W254"/>
      <c r="X254"/>
      <c r="Y254"/>
      <c r="Z254"/>
      <c r="AA254"/>
      <c r="AB254"/>
      <c r="AC254"/>
      <c r="AD254"/>
    </row>
    <row r="255" spans="1:30" hidden="1" x14ac:dyDescent="0.2">
      <c r="A255"/>
      <c r="B255" s="28"/>
      <c r="C255" s="28"/>
      <c r="D255" s="28"/>
      <c r="E255" s="28"/>
      <c r="F255" s="28"/>
      <c r="G255" s="28"/>
      <c r="H255" s="28"/>
      <c r="I255" s="28"/>
      <c r="J255" s="28"/>
      <c r="K255" s="28"/>
      <c r="L255" s="28"/>
      <c r="M255" s="260"/>
      <c r="N255" s="28"/>
      <c r="O255" s="28"/>
      <c r="P255" s="28"/>
      <c r="Q255"/>
      <c r="R255" s="29"/>
      <c r="S255"/>
      <c r="T255"/>
      <c r="U255"/>
      <c r="V255" s="29"/>
      <c r="W255"/>
      <c r="X255"/>
      <c r="Y255"/>
      <c r="Z255"/>
      <c r="AA255"/>
      <c r="AB255"/>
      <c r="AC255"/>
      <c r="AD255"/>
    </row>
    <row r="256" spans="1:30" hidden="1" x14ac:dyDescent="0.2">
      <c r="A256"/>
      <c r="B256" s="28"/>
      <c r="C256" s="28"/>
      <c r="D256" s="28"/>
      <c r="E256" s="28"/>
      <c r="F256" s="28"/>
      <c r="G256" s="28"/>
      <c r="H256" s="28"/>
      <c r="I256" s="28"/>
      <c r="J256" s="28"/>
      <c r="K256" s="28"/>
      <c r="L256" s="28"/>
      <c r="M256" s="260"/>
      <c r="N256" s="28"/>
      <c r="O256" s="28"/>
      <c r="P256" s="28"/>
      <c r="Q256"/>
      <c r="R256"/>
      <c r="S256"/>
      <c r="T256"/>
      <c r="U256"/>
      <c r="V256"/>
      <c r="W256"/>
      <c r="X256"/>
      <c r="Y256"/>
      <c r="Z256"/>
      <c r="AA256"/>
      <c r="AB256"/>
      <c r="AC256"/>
      <c r="AD256"/>
    </row>
    <row r="257" spans="1:30" hidden="1" x14ac:dyDescent="0.2">
      <c r="A257"/>
      <c r="B257" s="28"/>
      <c r="C257" s="28"/>
      <c r="D257" s="28"/>
      <c r="E257" s="28"/>
      <c r="F257" s="28"/>
      <c r="G257" s="28"/>
      <c r="H257" s="28"/>
      <c r="I257" s="28"/>
      <c r="J257" s="28"/>
      <c r="K257" s="28"/>
      <c r="L257" s="28"/>
      <c r="M257" s="260"/>
      <c r="N257" s="28"/>
      <c r="O257" s="28"/>
      <c r="P257" s="28"/>
      <c r="Q257"/>
      <c r="R257"/>
      <c r="S257"/>
      <c r="T257"/>
      <c r="U257"/>
      <c r="V257"/>
      <c r="W257"/>
      <c r="X257"/>
      <c r="Y257"/>
      <c r="Z257"/>
      <c r="AA257"/>
      <c r="AB257"/>
      <c r="AC257"/>
      <c r="AD257"/>
    </row>
    <row r="258" spans="1:30" hidden="1" x14ac:dyDescent="0.2">
      <c r="A258"/>
      <c r="B258" s="28"/>
      <c r="C258" s="28"/>
      <c r="D258" s="28"/>
      <c r="E258" s="28"/>
      <c r="F258" s="28"/>
      <c r="G258" s="28"/>
      <c r="H258" s="28"/>
      <c r="I258" s="28"/>
      <c r="J258" s="28"/>
      <c r="K258" s="28"/>
      <c r="L258" s="28"/>
      <c r="M258" s="260"/>
      <c r="N258" s="28"/>
      <c r="O258" s="28"/>
      <c r="P258" s="28"/>
      <c r="Q258"/>
      <c r="R258"/>
      <c r="S258"/>
      <c r="T258"/>
      <c r="U258"/>
      <c r="V258"/>
      <c r="W258"/>
      <c r="X258"/>
      <c r="Y258"/>
      <c r="Z258"/>
      <c r="AA258"/>
      <c r="AB258"/>
      <c r="AC258"/>
      <c r="AD258"/>
    </row>
    <row r="259" spans="1:30" hidden="1" x14ac:dyDescent="0.2">
      <c r="A259"/>
      <c r="B259" s="28"/>
      <c r="C259" s="28"/>
      <c r="D259" s="28"/>
      <c r="E259" s="28"/>
      <c r="F259" s="28"/>
      <c r="G259" s="28"/>
      <c r="H259" s="28"/>
      <c r="I259" s="28"/>
      <c r="J259" s="28"/>
      <c r="K259" s="28"/>
      <c r="L259" s="28"/>
      <c r="M259" s="260"/>
      <c r="N259" s="28"/>
      <c r="O259" s="28"/>
      <c r="P259" s="28"/>
      <c r="Q259"/>
      <c r="R259"/>
      <c r="S259"/>
      <c r="T259"/>
      <c r="U259"/>
      <c r="V259"/>
      <c r="W259"/>
      <c r="X259"/>
      <c r="Y259"/>
      <c r="Z259"/>
      <c r="AA259"/>
      <c r="AB259"/>
      <c r="AC259"/>
      <c r="AD259"/>
    </row>
    <row r="260" spans="1:30" hidden="1" x14ac:dyDescent="0.2">
      <c r="A260"/>
      <c r="B260" s="28"/>
      <c r="C260" s="28"/>
      <c r="D260" s="28"/>
      <c r="E260" s="28"/>
      <c r="F260" s="28"/>
      <c r="G260" s="28"/>
      <c r="H260" s="28"/>
      <c r="I260" s="28"/>
      <c r="J260" s="28"/>
      <c r="K260" s="28"/>
      <c r="L260" s="28"/>
      <c r="M260" s="260"/>
      <c r="N260" s="28"/>
      <c r="O260" s="28"/>
      <c r="P260" s="28"/>
      <c r="Q260"/>
      <c r="R260"/>
      <c r="S260"/>
      <c r="T260"/>
      <c r="U260"/>
      <c r="V260"/>
      <c r="W260"/>
      <c r="X260"/>
      <c r="Y260"/>
      <c r="Z260"/>
      <c r="AA260"/>
      <c r="AB260"/>
      <c r="AC260"/>
      <c r="AD260"/>
    </row>
    <row r="261" spans="1:30" hidden="1" x14ac:dyDescent="0.2">
      <c r="A261"/>
      <c r="B261" s="28"/>
      <c r="C261" s="28"/>
      <c r="D261" s="28"/>
      <c r="E261" s="28"/>
      <c r="F261" s="28"/>
      <c r="G261" s="28"/>
      <c r="H261" s="28"/>
      <c r="I261" s="28"/>
      <c r="J261" s="28"/>
      <c r="K261" s="28"/>
      <c r="L261" s="28"/>
      <c r="M261" s="260"/>
      <c r="N261" s="28"/>
      <c r="O261" s="28"/>
      <c r="P261" s="28"/>
      <c r="Q261"/>
      <c r="R261"/>
      <c r="S261"/>
      <c r="T261"/>
      <c r="U261"/>
      <c r="V261"/>
      <c r="W261"/>
      <c r="X261"/>
      <c r="Y261"/>
      <c r="Z261"/>
      <c r="AA261"/>
      <c r="AB261"/>
      <c r="AC261"/>
      <c r="AD261"/>
    </row>
    <row r="262" spans="1:30" hidden="1" x14ac:dyDescent="0.2">
      <c r="A262"/>
      <c r="B262" s="28"/>
      <c r="C262" s="28"/>
      <c r="D262" s="28"/>
      <c r="E262" s="28"/>
      <c r="F262" s="28"/>
      <c r="G262" s="28"/>
      <c r="H262" s="28"/>
      <c r="I262" s="28"/>
      <c r="J262" s="28"/>
      <c r="K262" s="28"/>
      <c r="L262" s="28"/>
      <c r="M262" s="260"/>
      <c r="N262" s="28"/>
      <c r="O262" s="28"/>
      <c r="P262" s="28"/>
      <c r="Q262"/>
      <c r="R262"/>
      <c r="S262"/>
      <c r="T262"/>
      <c r="U262"/>
      <c r="V262"/>
      <c r="W262"/>
      <c r="X262"/>
      <c r="Y262"/>
      <c r="Z262"/>
      <c r="AA262"/>
      <c r="AB262"/>
      <c r="AC262"/>
      <c r="AD262"/>
    </row>
    <row r="263" spans="1:30" hidden="1" x14ac:dyDescent="0.2">
      <c r="A263"/>
      <c r="B263" s="28"/>
      <c r="C263" s="28"/>
      <c r="D263" s="28"/>
      <c r="E263" s="28"/>
      <c r="F263" s="28"/>
      <c r="G263" s="28"/>
      <c r="H263" s="28"/>
      <c r="I263" s="28"/>
      <c r="J263" s="28"/>
      <c r="K263" s="28"/>
      <c r="L263" s="28"/>
      <c r="M263" s="260"/>
      <c r="N263" s="28"/>
      <c r="O263" s="28"/>
      <c r="P263" s="28"/>
      <c r="Q263"/>
      <c r="R263"/>
      <c r="S263"/>
      <c r="T263"/>
      <c r="U263"/>
      <c r="V263"/>
      <c r="W263"/>
      <c r="X263"/>
      <c r="Y263"/>
      <c r="Z263"/>
      <c r="AA263"/>
      <c r="AB263"/>
      <c r="AC263"/>
      <c r="AD263"/>
    </row>
    <row r="264" spans="1:30" hidden="1" x14ac:dyDescent="0.2">
      <c r="A264"/>
      <c r="B264" s="28"/>
      <c r="C264" s="28"/>
      <c r="D264" s="28"/>
      <c r="E264" s="28"/>
      <c r="F264" s="28"/>
      <c r="G264" s="28"/>
      <c r="H264" s="28"/>
      <c r="I264" s="28"/>
      <c r="J264" s="28"/>
      <c r="K264" s="28"/>
      <c r="L264" s="28"/>
      <c r="M264" s="260"/>
      <c r="N264" s="28"/>
      <c r="O264" s="28"/>
      <c r="P264" s="28"/>
      <c r="Q264"/>
      <c r="R264"/>
      <c r="S264"/>
      <c r="T264"/>
      <c r="U264"/>
      <c r="V264"/>
      <c r="W264"/>
      <c r="X264"/>
      <c r="Y264"/>
      <c r="Z264"/>
      <c r="AA264"/>
      <c r="AB264"/>
      <c r="AC264"/>
      <c r="AD264"/>
    </row>
    <row r="265" spans="1:30" hidden="1" x14ac:dyDescent="0.2">
      <c r="A265"/>
      <c r="B265" s="28"/>
      <c r="C265" s="28"/>
      <c r="D265" s="28"/>
      <c r="E265" s="28"/>
      <c r="F265" s="28"/>
      <c r="G265" s="28"/>
      <c r="H265" s="28"/>
      <c r="I265" s="28"/>
      <c r="J265" s="28"/>
      <c r="K265" s="28"/>
      <c r="L265" s="28"/>
      <c r="M265" s="260"/>
      <c r="N265" s="28"/>
      <c r="O265" s="28"/>
      <c r="P265" s="28"/>
      <c r="Q265"/>
      <c r="R265"/>
      <c r="S265"/>
      <c r="T265"/>
      <c r="U265"/>
      <c r="V265"/>
      <c r="W265"/>
      <c r="X265"/>
      <c r="Y265"/>
      <c r="Z265"/>
      <c r="AA265"/>
      <c r="AB265"/>
      <c r="AC265"/>
      <c r="AD265"/>
    </row>
    <row r="266" spans="1:30" hidden="1" x14ac:dyDescent="0.2">
      <c r="A266"/>
      <c r="B266" s="28"/>
      <c r="C266" s="28"/>
      <c r="D266" s="28"/>
      <c r="E266" s="28"/>
      <c r="F266" s="28"/>
      <c r="G266" s="28"/>
      <c r="H266" s="28"/>
      <c r="I266" s="28"/>
      <c r="J266" s="28"/>
      <c r="K266" s="28"/>
      <c r="L266" s="28"/>
      <c r="M266" s="260"/>
      <c r="N266" s="28"/>
      <c r="O266" s="28"/>
      <c r="P266" s="28"/>
      <c r="Q266"/>
      <c r="R266"/>
      <c r="S266"/>
      <c r="T266"/>
      <c r="U266"/>
      <c r="V266"/>
      <c r="W266"/>
      <c r="X266"/>
      <c r="Y266"/>
      <c r="Z266"/>
      <c r="AA266"/>
      <c r="AB266"/>
      <c r="AC266"/>
      <c r="AD266"/>
    </row>
    <row r="267" spans="1:30" hidden="1" x14ac:dyDescent="0.2">
      <c r="A267"/>
      <c r="B267" s="28"/>
      <c r="C267" s="28"/>
      <c r="D267" s="28"/>
      <c r="E267" s="28"/>
      <c r="F267" s="28"/>
      <c r="G267" s="28"/>
      <c r="H267" s="28"/>
      <c r="I267" s="28"/>
      <c r="J267" s="28"/>
      <c r="K267" s="28"/>
      <c r="L267" s="28"/>
      <c r="M267" s="260"/>
      <c r="N267" s="28"/>
      <c r="O267" s="28"/>
      <c r="P267" s="28"/>
      <c r="Q267"/>
      <c r="R267"/>
      <c r="S267"/>
      <c r="T267"/>
      <c r="U267"/>
      <c r="V267"/>
      <c r="W267"/>
      <c r="X267"/>
      <c r="Y267"/>
      <c r="Z267"/>
      <c r="AA267"/>
      <c r="AB267"/>
      <c r="AC267"/>
      <c r="AD267"/>
    </row>
    <row r="268" spans="1:30" hidden="1" x14ac:dyDescent="0.2">
      <c r="A268"/>
      <c r="B268" s="28"/>
      <c r="C268" s="28"/>
      <c r="D268" s="28"/>
      <c r="E268" s="28"/>
      <c r="F268" s="28"/>
      <c r="G268" s="28"/>
      <c r="H268" s="28"/>
      <c r="I268" s="28"/>
      <c r="J268" s="28"/>
      <c r="K268" s="28"/>
      <c r="L268" s="28"/>
      <c r="M268" s="260"/>
      <c r="N268" s="28"/>
      <c r="O268" s="28"/>
      <c r="P268" s="28"/>
      <c r="Q268"/>
      <c r="R268"/>
      <c r="S268"/>
      <c r="T268"/>
      <c r="U268"/>
      <c r="V268"/>
      <c r="W268"/>
      <c r="X268"/>
      <c r="Y268"/>
      <c r="Z268"/>
      <c r="AA268"/>
      <c r="AB268"/>
      <c r="AC268"/>
      <c r="AD268"/>
    </row>
    <row r="269" spans="1:30" hidden="1" x14ac:dyDescent="0.2">
      <c r="A269"/>
      <c r="B269" s="28"/>
      <c r="C269" s="28"/>
      <c r="D269" s="28"/>
      <c r="E269" s="28"/>
      <c r="F269" s="28"/>
      <c r="G269" s="28"/>
      <c r="H269" s="28"/>
      <c r="I269" s="28"/>
      <c r="J269" s="28"/>
      <c r="K269" s="28"/>
      <c r="L269" s="28"/>
      <c r="M269" s="260"/>
      <c r="N269" s="28"/>
      <c r="O269" s="28"/>
      <c r="P269" s="28"/>
      <c r="Q269"/>
      <c r="R269"/>
      <c r="S269"/>
      <c r="T269"/>
      <c r="U269"/>
      <c r="V269"/>
      <c r="W269"/>
      <c r="X269"/>
      <c r="Y269"/>
      <c r="Z269"/>
      <c r="AA269"/>
      <c r="AB269"/>
      <c r="AC269"/>
      <c r="AD269"/>
    </row>
    <row r="270" spans="1:30" hidden="1" x14ac:dyDescent="0.2">
      <c r="A270"/>
      <c r="B270" s="28"/>
      <c r="C270" s="28"/>
      <c r="D270" s="28"/>
      <c r="E270" s="28"/>
      <c r="F270" s="28"/>
      <c r="G270" s="28"/>
      <c r="H270" s="28"/>
      <c r="I270" s="28"/>
      <c r="J270" s="28"/>
      <c r="K270" s="28"/>
      <c r="L270" s="28"/>
      <c r="M270" s="260"/>
      <c r="N270" s="28"/>
      <c r="O270" s="28"/>
      <c r="P270" s="28"/>
      <c r="Q270"/>
      <c r="R270"/>
      <c r="S270"/>
      <c r="T270"/>
      <c r="U270"/>
      <c r="V270"/>
      <c r="W270"/>
      <c r="X270"/>
      <c r="Y270"/>
      <c r="Z270"/>
      <c r="AA270"/>
      <c r="AB270"/>
      <c r="AC270"/>
      <c r="AD270"/>
    </row>
    <row r="271" spans="1:30" hidden="1" x14ac:dyDescent="0.2">
      <c r="A271"/>
      <c r="B271" s="28"/>
      <c r="C271" s="28"/>
      <c r="D271" s="28"/>
      <c r="E271" s="28"/>
      <c r="F271" s="28"/>
      <c r="G271" s="28"/>
      <c r="H271" s="28"/>
      <c r="I271" s="28"/>
      <c r="J271" s="28"/>
      <c r="K271" s="28"/>
      <c r="L271" s="28"/>
      <c r="M271" s="260"/>
      <c r="N271" s="28"/>
      <c r="O271" s="28"/>
      <c r="P271" s="28"/>
      <c r="Q271"/>
      <c r="R271"/>
      <c r="S271"/>
      <c r="T271"/>
      <c r="U271"/>
      <c r="V271"/>
      <c r="W271"/>
      <c r="X271"/>
      <c r="Y271"/>
      <c r="Z271"/>
      <c r="AA271"/>
      <c r="AB271"/>
      <c r="AC271"/>
      <c r="AD271"/>
    </row>
    <row r="272" spans="1:30" hidden="1" x14ac:dyDescent="0.2">
      <c r="A272"/>
      <c r="B272" s="28"/>
      <c r="C272" s="28"/>
      <c r="D272" s="28"/>
      <c r="E272" s="28"/>
      <c r="F272" s="28"/>
      <c r="G272" s="28"/>
      <c r="H272" s="28"/>
      <c r="I272" s="28"/>
      <c r="J272" s="28"/>
      <c r="K272" s="28"/>
      <c r="L272" s="28"/>
      <c r="M272" s="260"/>
      <c r="N272" s="28"/>
      <c r="O272" s="28"/>
      <c r="P272" s="28"/>
      <c r="Q272"/>
      <c r="R272"/>
      <c r="S272"/>
      <c r="T272"/>
      <c r="U272"/>
      <c r="V272"/>
      <c r="W272"/>
      <c r="X272"/>
      <c r="Y272"/>
      <c r="Z272"/>
      <c r="AA272"/>
      <c r="AB272"/>
      <c r="AC272"/>
      <c r="AD272"/>
    </row>
    <row r="273" spans="1:30" hidden="1" x14ac:dyDescent="0.2">
      <c r="A273"/>
      <c r="B273" s="28"/>
      <c r="C273" s="28"/>
      <c r="D273" s="28"/>
      <c r="E273" s="28"/>
      <c r="F273" s="28"/>
      <c r="G273" s="28"/>
      <c r="H273" s="28"/>
      <c r="I273" s="28"/>
      <c r="J273" s="28"/>
      <c r="K273" s="28"/>
      <c r="L273" s="28"/>
      <c r="M273" s="260"/>
      <c r="N273" s="28"/>
      <c r="O273" s="28"/>
      <c r="P273" s="28"/>
      <c r="Q273"/>
      <c r="R273"/>
      <c r="S273"/>
      <c r="T273"/>
      <c r="U273"/>
      <c r="V273"/>
      <c r="W273"/>
      <c r="X273"/>
      <c r="Y273"/>
      <c r="Z273"/>
      <c r="AA273"/>
      <c r="AB273"/>
      <c r="AC273"/>
      <c r="AD273"/>
    </row>
    <row r="274" spans="1:30" hidden="1" x14ac:dyDescent="0.2">
      <c r="A274"/>
      <c r="B274" s="28"/>
      <c r="C274" s="28"/>
      <c r="D274" s="28"/>
      <c r="E274" s="28"/>
      <c r="F274" s="28"/>
      <c r="G274" s="28"/>
      <c r="H274" s="28"/>
      <c r="I274" s="28"/>
      <c r="J274" s="28"/>
      <c r="K274" s="28"/>
      <c r="L274" s="28"/>
      <c r="M274" s="260"/>
      <c r="N274" s="28"/>
      <c r="O274" s="28"/>
      <c r="P274" s="28"/>
      <c r="Q274"/>
      <c r="R274"/>
      <c r="S274"/>
      <c r="T274"/>
      <c r="U274"/>
      <c r="V274"/>
      <c r="W274"/>
      <c r="X274"/>
      <c r="Y274"/>
      <c r="Z274"/>
      <c r="AA274"/>
      <c r="AB274"/>
      <c r="AC274"/>
      <c r="AD274"/>
    </row>
    <row r="275" spans="1:30" hidden="1" x14ac:dyDescent="0.2">
      <c r="A275"/>
      <c r="B275" s="28"/>
      <c r="C275" s="28"/>
      <c r="D275" s="28"/>
      <c r="E275" s="28"/>
      <c r="F275" s="28"/>
      <c r="G275" s="28"/>
      <c r="H275" s="28"/>
      <c r="I275" s="28"/>
      <c r="J275" s="28"/>
      <c r="K275" s="28"/>
      <c r="L275" s="28"/>
      <c r="M275" s="260"/>
      <c r="N275" s="28"/>
      <c r="O275" s="28"/>
      <c r="P275" s="28"/>
      <c r="Q275"/>
      <c r="R275"/>
      <c r="S275"/>
      <c r="T275"/>
      <c r="U275"/>
      <c r="V275"/>
      <c r="W275"/>
      <c r="X275"/>
      <c r="Y275"/>
      <c r="Z275"/>
      <c r="AA275"/>
      <c r="AB275"/>
      <c r="AC275"/>
      <c r="AD275"/>
    </row>
    <row r="276" spans="1:30" hidden="1" x14ac:dyDescent="0.2">
      <c r="A276"/>
      <c r="B276" s="28"/>
      <c r="C276" s="28"/>
      <c r="D276" s="28"/>
      <c r="E276" s="28"/>
      <c r="F276" s="28"/>
      <c r="G276" s="28"/>
      <c r="H276" s="28"/>
      <c r="I276" s="28"/>
      <c r="J276" s="28"/>
      <c r="K276" s="28"/>
      <c r="L276" s="28"/>
      <c r="M276" s="260"/>
      <c r="N276" s="28"/>
      <c r="O276" s="28"/>
      <c r="P276" s="28"/>
      <c r="Q276"/>
      <c r="R276"/>
      <c r="S276"/>
      <c r="T276"/>
      <c r="U276"/>
      <c r="V276"/>
      <c r="W276"/>
      <c r="X276"/>
      <c r="Y276"/>
      <c r="Z276"/>
      <c r="AA276"/>
      <c r="AB276"/>
      <c r="AC276"/>
      <c r="AD276"/>
    </row>
    <row r="277" spans="1:30" hidden="1" x14ac:dyDescent="0.2">
      <c r="A277"/>
      <c r="B277" s="28"/>
      <c r="C277" s="28"/>
      <c r="D277" s="28"/>
      <c r="E277" s="28"/>
      <c r="F277" s="28"/>
      <c r="G277" s="28"/>
      <c r="H277" s="28"/>
      <c r="I277" s="28"/>
      <c r="J277" s="28"/>
      <c r="K277" s="28"/>
      <c r="L277" s="28"/>
      <c r="M277" s="260"/>
      <c r="N277" s="28"/>
      <c r="O277" s="28"/>
      <c r="P277" s="28"/>
      <c r="Q277"/>
      <c r="R277"/>
      <c r="S277"/>
      <c r="T277"/>
      <c r="U277"/>
      <c r="V277"/>
      <c r="W277"/>
      <c r="X277"/>
      <c r="Y277"/>
      <c r="Z277"/>
      <c r="AA277"/>
      <c r="AB277"/>
      <c r="AC277"/>
      <c r="AD277"/>
    </row>
    <row r="278" spans="1:30" hidden="1" x14ac:dyDescent="0.2">
      <c r="A278"/>
      <c r="B278" s="28"/>
      <c r="C278" s="28"/>
      <c r="D278" s="28"/>
      <c r="E278" s="28"/>
      <c r="F278" s="28"/>
      <c r="G278" s="28"/>
      <c r="H278" s="28"/>
      <c r="I278" s="28"/>
      <c r="J278" s="28"/>
      <c r="K278" s="28"/>
      <c r="L278" s="28"/>
      <c r="M278" s="260"/>
      <c r="N278" s="28"/>
      <c r="O278" s="28"/>
      <c r="P278" s="28"/>
      <c r="Q278"/>
      <c r="R278"/>
      <c r="S278"/>
      <c r="T278"/>
      <c r="U278"/>
      <c r="V278"/>
      <c r="W278"/>
      <c r="X278"/>
      <c r="Y278"/>
      <c r="Z278"/>
      <c r="AA278"/>
      <c r="AB278"/>
      <c r="AC278"/>
      <c r="AD278"/>
    </row>
    <row r="279" spans="1:30" hidden="1" x14ac:dyDescent="0.2">
      <c r="A279"/>
      <c r="B279" s="28"/>
      <c r="C279" s="28"/>
      <c r="D279" s="28"/>
      <c r="E279" s="28"/>
      <c r="F279" s="28"/>
      <c r="G279" s="28"/>
      <c r="H279" s="28"/>
      <c r="I279" s="28"/>
      <c r="J279" s="28"/>
      <c r="K279" s="28"/>
      <c r="L279" s="28"/>
      <c r="M279" s="260"/>
      <c r="N279" s="28"/>
      <c r="O279" s="28"/>
      <c r="P279" s="28"/>
      <c r="Q279"/>
      <c r="R279"/>
      <c r="S279"/>
      <c r="T279"/>
      <c r="U279"/>
      <c r="V279"/>
      <c r="W279"/>
      <c r="X279"/>
      <c r="Y279"/>
      <c r="Z279"/>
      <c r="AA279"/>
      <c r="AB279"/>
      <c r="AC279"/>
      <c r="AD279"/>
    </row>
    <row r="280" spans="1:30" x14ac:dyDescent="0.2">
      <c r="N280" s="28"/>
    </row>
    <row r="281" spans="1:30" x14ac:dyDescent="0.2">
      <c r="N281" s="28"/>
    </row>
    <row r="282" spans="1:30" x14ac:dyDescent="0.2">
      <c r="N282" s="28"/>
    </row>
    <row r="283" spans="1:30" x14ac:dyDescent="0.2">
      <c r="N283" s="28"/>
    </row>
    <row r="284" spans="1:30" x14ac:dyDescent="0.2">
      <c r="N284" s="28"/>
    </row>
    <row r="285" spans="1:30" x14ac:dyDescent="0.2">
      <c r="R285" s="118"/>
    </row>
    <row r="286" spans="1:30" x14ac:dyDescent="0.2">
      <c r="R286" s="118"/>
    </row>
    <row r="287" spans="1:30" x14ac:dyDescent="0.2">
      <c r="R287" s="118"/>
    </row>
    <row r="288" spans="1:30" hidden="1" x14ac:dyDescent="0.2">
      <c r="R288" s="118"/>
      <c r="V288"/>
    </row>
    <row r="289" spans="18:22" hidden="1" x14ac:dyDescent="0.2">
      <c r="R289" s="118"/>
      <c r="V289"/>
    </row>
  </sheetData>
  <sheetProtection algorithmName="SHA-512" hashValue="Cw9RziOvvyFSeDtgwB4j9G/2iWEBfrGF4wF57BE9edq3ErVZSKvU62tl1yYMc6pD/0qT1ryJTFrpNeMNLNuiiA==" saltValue="QyXgY5ZBtpi1IyhZ/DD7BA==" spinCount="100000" sheet="1" formatColumns="0" formatRows="0" selectLockedCells="1"/>
  <mergeCells count="195">
    <mergeCell ref="B233:J233"/>
    <mergeCell ref="B235:J235"/>
    <mergeCell ref="B236:J236"/>
    <mergeCell ref="B237:J237"/>
    <mergeCell ref="B238:J238"/>
    <mergeCell ref="B239:J239"/>
    <mergeCell ref="B243:K243"/>
    <mergeCell ref="J220:L220"/>
    <mergeCell ref="B222:J222"/>
    <mergeCell ref="B223:J223"/>
    <mergeCell ref="B224:J224"/>
    <mergeCell ref="B225:J225"/>
    <mergeCell ref="B226:J226"/>
    <mergeCell ref="B227:J227"/>
    <mergeCell ref="B229:J229"/>
    <mergeCell ref="B230:J230"/>
    <mergeCell ref="B231:J231"/>
    <mergeCell ref="B232:J232"/>
    <mergeCell ref="B221:J221"/>
    <mergeCell ref="B186:K186"/>
    <mergeCell ref="B187:K187"/>
    <mergeCell ref="B190:E190"/>
    <mergeCell ref="B180:K180"/>
    <mergeCell ref="B181:K181"/>
    <mergeCell ref="B182:K182"/>
    <mergeCell ref="B183:K183"/>
    <mergeCell ref="B184:K184"/>
    <mergeCell ref="B185:K185"/>
    <mergeCell ref="B175:K175"/>
    <mergeCell ref="B176:K176"/>
    <mergeCell ref="B177:K177"/>
    <mergeCell ref="B178:K178"/>
    <mergeCell ref="B179:K179"/>
    <mergeCell ref="B168:K168"/>
    <mergeCell ref="B169:K169"/>
    <mergeCell ref="B170:K170"/>
    <mergeCell ref="B171:K171"/>
    <mergeCell ref="B172:K172"/>
    <mergeCell ref="B173:K173"/>
    <mergeCell ref="B163:K163"/>
    <mergeCell ref="B164:K164"/>
    <mergeCell ref="B165:K165"/>
    <mergeCell ref="B166:K166"/>
    <mergeCell ref="B167:K167"/>
    <mergeCell ref="B156:K156"/>
    <mergeCell ref="B157:K157"/>
    <mergeCell ref="B160:E160"/>
    <mergeCell ref="B174:K174"/>
    <mergeCell ref="B150:K150"/>
    <mergeCell ref="B151:K151"/>
    <mergeCell ref="B152:K152"/>
    <mergeCell ref="B153:K153"/>
    <mergeCell ref="B154:K154"/>
    <mergeCell ref="B155:K155"/>
    <mergeCell ref="V160:V161"/>
    <mergeCell ref="X160:X161"/>
    <mergeCell ref="B162:K162"/>
    <mergeCell ref="B145:K145"/>
    <mergeCell ref="B146:K146"/>
    <mergeCell ref="B147:K147"/>
    <mergeCell ref="B148:K148"/>
    <mergeCell ref="B149:K149"/>
    <mergeCell ref="B138:K138"/>
    <mergeCell ref="B139:K139"/>
    <mergeCell ref="B140:K140"/>
    <mergeCell ref="B141:K141"/>
    <mergeCell ref="B142:K142"/>
    <mergeCell ref="B143:K143"/>
    <mergeCell ref="B133:K133"/>
    <mergeCell ref="B134:K134"/>
    <mergeCell ref="B135:K135"/>
    <mergeCell ref="B136:K136"/>
    <mergeCell ref="B137:K137"/>
    <mergeCell ref="B126:D126"/>
    <mergeCell ref="B127:D127"/>
    <mergeCell ref="B130:E130"/>
    <mergeCell ref="B144:K144"/>
    <mergeCell ref="B120:D120"/>
    <mergeCell ref="B121:D121"/>
    <mergeCell ref="B122:D122"/>
    <mergeCell ref="B123:D123"/>
    <mergeCell ref="B124:D124"/>
    <mergeCell ref="B125:D125"/>
    <mergeCell ref="X130:X131"/>
    <mergeCell ref="V130:V131"/>
    <mergeCell ref="B132:K132"/>
    <mergeCell ref="B115:D115"/>
    <mergeCell ref="B116:D116"/>
    <mergeCell ref="B117:D117"/>
    <mergeCell ref="B118:D118"/>
    <mergeCell ref="B119:D119"/>
    <mergeCell ref="B108:D108"/>
    <mergeCell ref="B109:D109"/>
    <mergeCell ref="B110:D110"/>
    <mergeCell ref="B111:D111"/>
    <mergeCell ref="B112:D112"/>
    <mergeCell ref="B113:D113"/>
    <mergeCell ref="B103:D103"/>
    <mergeCell ref="B104:D104"/>
    <mergeCell ref="B105:D105"/>
    <mergeCell ref="B106:D106"/>
    <mergeCell ref="B107:D107"/>
    <mergeCell ref="B96:I96"/>
    <mergeCell ref="B97:I97"/>
    <mergeCell ref="B100:E100"/>
    <mergeCell ref="B114:D114"/>
    <mergeCell ref="B90:I90"/>
    <mergeCell ref="B91:I91"/>
    <mergeCell ref="B92:I92"/>
    <mergeCell ref="B93:I93"/>
    <mergeCell ref="B94:I94"/>
    <mergeCell ref="B95:I95"/>
    <mergeCell ref="V100:V101"/>
    <mergeCell ref="X100:X101"/>
    <mergeCell ref="B102:D102"/>
    <mergeCell ref="B86:I86"/>
    <mergeCell ref="B87:I87"/>
    <mergeCell ref="B88:I88"/>
    <mergeCell ref="B89:I89"/>
    <mergeCell ref="B78:I78"/>
    <mergeCell ref="B79:I79"/>
    <mergeCell ref="B80:I80"/>
    <mergeCell ref="B81:I81"/>
    <mergeCell ref="B82:I82"/>
    <mergeCell ref="B83:I83"/>
    <mergeCell ref="B74:I74"/>
    <mergeCell ref="B75:I75"/>
    <mergeCell ref="B76:I76"/>
    <mergeCell ref="B77:I77"/>
    <mergeCell ref="B66:I66"/>
    <mergeCell ref="B67:I67"/>
    <mergeCell ref="B70:E70"/>
    <mergeCell ref="B84:I84"/>
    <mergeCell ref="B85:I85"/>
    <mergeCell ref="B61:I61"/>
    <mergeCell ref="B62:I62"/>
    <mergeCell ref="B63:I63"/>
    <mergeCell ref="B64:I64"/>
    <mergeCell ref="B65:I65"/>
    <mergeCell ref="V70:V71"/>
    <mergeCell ref="X70:X71"/>
    <mergeCell ref="B72:I72"/>
    <mergeCell ref="B73:I73"/>
    <mergeCell ref="B58:I58"/>
    <mergeCell ref="B59:I59"/>
    <mergeCell ref="B48:I48"/>
    <mergeCell ref="B49:I49"/>
    <mergeCell ref="B50:I50"/>
    <mergeCell ref="B51:I51"/>
    <mergeCell ref="B52:I52"/>
    <mergeCell ref="B53:I53"/>
    <mergeCell ref="B60:I60"/>
    <mergeCell ref="B45:I45"/>
    <mergeCell ref="B46:I46"/>
    <mergeCell ref="B47:I47"/>
    <mergeCell ref="V40:V41"/>
    <mergeCell ref="X40:X41"/>
    <mergeCell ref="B54:I54"/>
    <mergeCell ref="B55:I55"/>
    <mergeCell ref="B56:I56"/>
    <mergeCell ref="B57:I57"/>
    <mergeCell ref="C4:D4"/>
    <mergeCell ref="C5:D5"/>
    <mergeCell ref="C6:D6"/>
    <mergeCell ref="C7:D7"/>
    <mergeCell ref="C8:D8"/>
    <mergeCell ref="C9:D9"/>
    <mergeCell ref="B42:I42"/>
    <mergeCell ref="B43:I43"/>
    <mergeCell ref="B44:I44"/>
    <mergeCell ref="B193:L193"/>
    <mergeCell ref="B194:L194"/>
    <mergeCell ref="B195:L195"/>
    <mergeCell ref="B196:L196"/>
    <mergeCell ref="B197:L197"/>
    <mergeCell ref="B198:L198"/>
    <mergeCell ref="B199:L199"/>
    <mergeCell ref="B200:L200"/>
    <mergeCell ref="B201:L201"/>
    <mergeCell ref="B211:L211"/>
    <mergeCell ref="B212:L212"/>
    <mergeCell ref="B213:L213"/>
    <mergeCell ref="B214:L214"/>
    <mergeCell ref="B215:L215"/>
    <mergeCell ref="B216:L216"/>
    <mergeCell ref="B217:L217"/>
    <mergeCell ref="B202:L202"/>
    <mergeCell ref="B203:L203"/>
    <mergeCell ref="B204:L204"/>
    <mergeCell ref="B205:L205"/>
    <mergeCell ref="B206:L206"/>
    <mergeCell ref="B207:L207"/>
    <mergeCell ref="B208:L208"/>
    <mergeCell ref="B209:L209"/>
    <mergeCell ref="B210:L210"/>
  </mergeCells>
  <conditionalFormatting sqref="E11">
    <cfRule type="expression" dxfId="16" priority="13">
      <formula>MAX($E$13:$E$37)&gt;$C$7</formula>
    </cfRule>
  </conditionalFormatting>
  <conditionalFormatting sqref="E13:E37">
    <cfRule type="expression" dxfId="15" priority="52">
      <formula>$E13&gt;$C$7</formula>
    </cfRule>
  </conditionalFormatting>
  <conditionalFormatting sqref="E38">
    <cfRule type="expression" dxfId="14" priority="48">
      <formula>MAX($E$13:$E$37)&gt;$C$7</formula>
    </cfRule>
  </conditionalFormatting>
  <conditionalFormatting sqref="G13:G37 K13:K37">
    <cfRule type="expression" dxfId="13" priority="46">
      <formula>OR($D13="Medische Specialist",$C13="Overig")</formula>
    </cfRule>
  </conditionalFormatting>
  <conditionalFormatting sqref="K232:L232">
    <cfRule type="expression" dxfId="12" priority="14">
      <formula>$K$230&lt;0</formula>
    </cfRule>
  </conditionalFormatting>
  <conditionalFormatting sqref="K233:L233">
    <cfRule type="expression" dxfId="11" priority="60">
      <formula>$K233&gt;0</formula>
    </cfRule>
  </conditionalFormatting>
  <conditionalFormatting sqref="K240:L240">
    <cfRule type="expression" dxfId="10" priority="47">
      <formula>$K$238&lt;$K$237</formula>
    </cfRule>
  </conditionalFormatting>
  <conditionalFormatting sqref="L13:L37">
    <cfRule type="expression" dxfId="9" priority="6">
      <formula>AND(LEN($C$5)&gt;1,$C$5&lt;&gt;"Overige (zorg-)instellingen",$C$5&lt;&gt;"Onderneming",$C$8&lt;&gt;"Geen staatssteun")</formula>
    </cfRule>
  </conditionalFormatting>
  <conditionalFormatting sqref="L43:L67">
    <cfRule type="expression" dxfId="8" priority="5">
      <formula>AND(LEN($C$5)&gt;1,$C$5&lt;&gt;"Overige (zorg-)instellingen",$C$5&lt;&gt;"Onderneming",$C$8&lt;&gt;"Geen staatssteun")</formula>
    </cfRule>
  </conditionalFormatting>
  <conditionalFormatting sqref="L73:L97">
    <cfRule type="expression" dxfId="7" priority="4">
      <formula>AND(LEN($C$5)&gt;1,$C$5&lt;&gt;"Overige (zorg-)instellingen",$C$5&lt;&gt;"Onderneming",$C$8&lt;&gt;"Geen staatssteun")</formula>
    </cfRule>
  </conditionalFormatting>
  <conditionalFormatting sqref="L103:L127">
    <cfRule type="expression" dxfId="6" priority="3">
      <formula>AND(LEN($C$5)&gt;1,$C$5&lt;&gt;"Overige (zorg-)instellingen",$C$5&lt;&gt;"Onderneming",$C$8&lt;&gt;"Geen staatssteun")</formula>
    </cfRule>
  </conditionalFormatting>
  <conditionalFormatting sqref="L133:L157">
    <cfRule type="expression" dxfId="5" priority="2">
      <formula>AND(LEN($C$5)&gt;1,$C$5&lt;&gt;"Overige (zorg-)instellingen",$C$5&lt;&gt;"Onderneming",$C$8&lt;&gt;"Geen staatssteun")</formula>
    </cfRule>
  </conditionalFormatting>
  <conditionalFormatting sqref="L163:L187">
    <cfRule type="expression" dxfId="4" priority="1">
      <formula>AND(LEN($C$5)&gt;1,$C$5&lt;&gt;"Overige (zorg-)instellingen",$C$5&lt;&gt;"Onderneming",$C$8&lt;&gt;"Geen staatssteun")</formula>
    </cfRule>
  </conditionalFormatting>
  <conditionalFormatting sqref="L233">
    <cfRule type="expression" dxfId="3" priority="16">
      <formula>$K$232&lt;$K$231</formula>
    </cfRule>
  </conditionalFormatting>
  <conditionalFormatting sqref="N232">
    <cfRule type="expression" dxfId="2" priority="15">
      <formula>$K$230&lt;0</formula>
    </cfRule>
  </conditionalFormatting>
  <conditionalFormatting sqref="V240">
    <cfRule type="expression" dxfId="1" priority="12">
      <formula>$K$238&lt;$K$237</formula>
    </cfRule>
  </conditionalFormatting>
  <conditionalFormatting sqref="X240">
    <cfRule type="expression" dxfId="0" priority="11">
      <formula>$K$238&lt;$K$237</formula>
    </cfRule>
  </conditionalFormatting>
  <dataValidations count="3">
    <dataValidation type="custom" showInputMessage="1" showErrorMessage="1" sqref="G13:G37 K13:K37" xr:uid="{41F8D7AD-65FA-4E7D-B9F4-5EF520B83F89}">
      <formula1>OR($C13="Overig",$D13="Medische Specialist")</formula1>
    </dataValidation>
    <dataValidation type="list" showInputMessage="1" showErrorMessage="1" sqref="D13:D37" xr:uid="{38975A11-EBD4-4407-B9A1-DC37C9FECCD3}">
      <formula1>INDIRECT(C13)</formula1>
    </dataValidation>
    <dataValidation type="list" allowBlank="1" showInputMessage="1" showErrorMessage="1" sqref="L43:L67 L103:L127 L13:L37 L133:L157 L73:L97 L163:L187" xr:uid="{CBDB987C-F863-4BCC-945E-FDBCABF1AEAB}">
      <formula1>INDIRECT(IF(OR($C$5="Overige (zorg-)instellingen",$C$5="Onderneming"),"activiteit2","activiteit1"))</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7" max="1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E196C237-0184-4BBA-893F-0E30BC949E3E}">
          <x14:formula1>
            <xm:f>Hulpsheets!$AW$4:$AW$5</xm:f>
          </x14:formula1>
          <xm:sqref>E103:E127</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ocation xmlns="28d61cc9-7bb7-4f78-9e97-346922a9cad3" xsi:nil="true"/>
    <lcf76f155ced4ddcb4097134ff3c332f xmlns="28d61cc9-7bb7-4f78-9e97-346922a9cad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E9E34561381BA4AAB523AD064371985" ma:contentTypeVersion="22" ma:contentTypeDescription="Een nieuw document maken." ma:contentTypeScope="" ma:versionID="792a83dfb1f25f7792240ec16731b5d5">
  <xsd:schema xmlns:xsd="http://www.w3.org/2001/XMLSchema" xmlns:xs="http://www.w3.org/2001/XMLSchema" xmlns:p="http://schemas.microsoft.com/office/2006/metadata/properties" xmlns:ns2="28d61cc9-7bb7-4f78-9e97-346922a9cad3" xmlns:ns3="e769ab08-a02f-4234-a545-f6b30a5c9549" targetNamespace="http://schemas.microsoft.com/office/2006/metadata/properties" ma:root="true" ma:fieldsID="109c3fc5f363e01d616a6d1184ee1605" ns2:_="" ns3:_="">
    <xsd:import namespace="28d61cc9-7bb7-4f78-9e97-346922a9cad3"/>
    <xsd:import namespace="e769ab08-a02f-4234-a545-f6b30a5c954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3:SharedWithUsers" minOccurs="0"/>
                <xsd:element ref="ns3:SharedWithDetails" minOccurs="0"/>
                <xsd:element ref="ns2:lcf76f155ced4ddcb4097134ff3c332f" minOccurs="0"/>
                <xsd:element ref="ns2:MediaServiceGenerationTime" minOccurs="0"/>
                <xsd:element ref="ns2:MediaServiceEventHashCode" minOccurs="0"/>
                <xsd:element ref="ns2:MediaServiceObjectDetectorVersions" minOccurs="0"/>
                <xsd:element ref="ns2:MediaServiceOCR" minOccurs="0"/>
                <xsd:element ref="ns2:MediaServiceSearchProperties" minOccurs="0"/>
                <xsd:element ref="ns2:Location" minOccurs="0"/>
                <xsd:element ref="ns2:ab80d45b-d9e2-49bf-8d24-ec018cbf7ae6CountryOrRegion" minOccurs="0"/>
                <xsd:element ref="ns2:ab80d45b-d9e2-49bf-8d24-ec018cbf7ae6State" minOccurs="0"/>
                <xsd:element ref="ns2:ab80d45b-d9e2-49bf-8d24-ec018cbf7ae6City" minOccurs="0"/>
                <xsd:element ref="ns2:ab80d45b-d9e2-49bf-8d24-ec018cbf7ae6PostalCode" minOccurs="0"/>
                <xsd:element ref="ns2:ab80d45b-d9e2-49bf-8d24-ec018cbf7ae6Street" minOccurs="0"/>
                <xsd:element ref="ns2:ab80d45b-d9e2-49bf-8d24-ec018cbf7ae6GeoLoc" minOccurs="0"/>
                <xsd:element ref="ns2:ab80d45b-d9e2-49bf-8d24-ec018cbf7ae6DispNa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d61cc9-7bb7-4f78-9e97-346922a9ca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33ef62f9-2e07-484b-bd79-00aec90129fe"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Location" ma:index="22" nillable="true" ma:displayName="Location" ma:format="Dropdown" ma:internalName="Location">
      <xsd:simpleType>
        <xsd:restriction base="dms:Unknown"/>
      </xsd:simpleType>
    </xsd:element>
    <xsd:element name="ab80d45b-d9e2-49bf-8d24-ec018cbf7ae6CountryOrRegion" ma:index="23" nillable="true" ma:displayName="Location: Country/Region" ma:internalName="CountryOrRegion" ma:readOnly="true">
      <xsd:simpleType>
        <xsd:restriction base="dms:Text"/>
      </xsd:simpleType>
    </xsd:element>
    <xsd:element name="ab80d45b-d9e2-49bf-8d24-ec018cbf7ae6State" ma:index="24" nillable="true" ma:displayName="Location: State" ma:internalName="State" ma:readOnly="true">
      <xsd:simpleType>
        <xsd:restriction base="dms:Text"/>
      </xsd:simpleType>
    </xsd:element>
    <xsd:element name="ab80d45b-d9e2-49bf-8d24-ec018cbf7ae6City" ma:index="25" nillable="true" ma:displayName="Location: City" ma:internalName="City" ma:readOnly="true">
      <xsd:simpleType>
        <xsd:restriction base="dms:Text"/>
      </xsd:simpleType>
    </xsd:element>
    <xsd:element name="ab80d45b-d9e2-49bf-8d24-ec018cbf7ae6PostalCode" ma:index="26" nillable="true" ma:displayName="Location: Postal Code" ma:internalName="PostalCode" ma:readOnly="true">
      <xsd:simpleType>
        <xsd:restriction base="dms:Text"/>
      </xsd:simpleType>
    </xsd:element>
    <xsd:element name="ab80d45b-d9e2-49bf-8d24-ec018cbf7ae6Street" ma:index="27" nillable="true" ma:displayName="Location: Street" ma:internalName="Street" ma:readOnly="true">
      <xsd:simpleType>
        <xsd:restriction base="dms:Text"/>
      </xsd:simpleType>
    </xsd:element>
    <xsd:element name="ab80d45b-d9e2-49bf-8d24-ec018cbf7ae6GeoLoc" ma:index="28" nillable="true" ma:displayName="Location: Coordinates" ma:internalName="GeoLoc" ma:readOnly="true">
      <xsd:simpleType>
        <xsd:restriction base="dms:Unknown"/>
      </xsd:simpleType>
    </xsd:element>
    <xsd:element name="ab80d45b-d9e2-49bf-8d24-ec018cbf7ae6DispName" ma:index="29" nillable="true" ma:displayName="Location: Name" ma:internalName="DispNa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769ab08-a02f-4234-a545-f6b30a5c9549"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78F9E37-2888-4B38-867B-E330B2B351D6}">
  <ds:schemaRefs>
    <ds:schemaRef ds:uri="http://purl.org/dc/terms/"/>
    <ds:schemaRef ds:uri="http://schemas.microsoft.com/office/2006/documentManagement/types"/>
    <ds:schemaRef ds:uri="28d61cc9-7bb7-4f78-9e97-346922a9cad3"/>
    <ds:schemaRef ds:uri="http://www.w3.org/XML/1998/namespace"/>
    <ds:schemaRef ds:uri="http://purl.org/dc/dcmitype/"/>
    <ds:schemaRef ds:uri="http://schemas.microsoft.com/office/2006/metadata/properties"/>
    <ds:schemaRef ds:uri="e769ab08-a02f-4234-a545-f6b30a5c9549"/>
    <ds:schemaRef ds:uri="http://schemas.microsoft.com/office/infopath/2007/PartnerControls"/>
    <ds:schemaRef ds:uri="http://schemas.openxmlformats.org/package/2006/metadata/core-properties"/>
    <ds:schemaRef ds:uri="http://purl.org/dc/elements/1.1/"/>
  </ds:schemaRefs>
</ds:datastoreItem>
</file>

<file path=customXml/itemProps2.xml><?xml version="1.0" encoding="utf-8"?>
<ds:datastoreItem xmlns:ds="http://schemas.openxmlformats.org/officeDocument/2006/customXml" ds:itemID="{7DC6BEDE-9468-4CDE-AD27-FF9A50BED5F8}">
  <ds:schemaRefs>
    <ds:schemaRef ds:uri="http://schemas.microsoft.com/sharepoint/v3/contenttype/forms"/>
  </ds:schemaRefs>
</ds:datastoreItem>
</file>

<file path=customXml/itemProps3.xml><?xml version="1.0" encoding="utf-8"?>
<ds:datastoreItem xmlns:ds="http://schemas.openxmlformats.org/officeDocument/2006/customXml" ds:itemID="{18DF0A6A-93B5-47FF-907A-D9F49AF2D6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d61cc9-7bb7-4f78-9e97-346922a9cad3"/>
    <ds:schemaRef ds:uri="e769ab08-a02f-4234-a545-f6b30a5c95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26</vt:i4>
      </vt:variant>
      <vt:variant>
        <vt:lpstr>Benoemde bereiken</vt:lpstr>
      </vt:variant>
      <vt:variant>
        <vt:i4>37</vt:i4>
      </vt:variant>
    </vt:vector>
  </HeadingPairs>
  <TitlesOfParts>
    <vt:vector size="63" baseType="lpstr">
      <vt:lpstr>Hulpsheets</vt:lpstr>
      <vt:lpstr>Toelichting</vt:lpstr>
      <vt:lpstr>Basisgegevens</vt:lpstr>
      <vt:lpstr>Overzicht begroting</vt:lpstr>
      <vt:lpstr>OUD Overzicht staatssteun</vt:lpstr>
      <vt:lpstr>Overzicht staatssteun</vt:lpstr>
      <vt:lpstr>Dln 1</vt:lpstr>
      <vt:lpstr>Dln 2</vt:lpstr>
      <vt:lpstr>Dln 3</vt:lpstr>
      <vt:lpstr>Dln 4</vt:lpstr>
      <vt:lpstr>Dln 5</vt:lpstr>
      <vt:lpstr>Dln 6</vt:lpstr>
      <vt:lpstr>Dln 7</vt:lpstr>
      <vt:lpstr>Dln 8</vt:lpstr>
      <vt:lpstr>Dln 9</vt:lpstr>
      <vt:lpstr>Dln 10</vt:lpstr>
      <vt:lpstr>Dln 11</vt:lpstr>
      <vt:lpstr>Dln 12</vt:lpstr>
      <vt:lpstr>Dln 13</vt:lpstr>
      <vt:lpstr>Dln 14</vt:lpstr>
      <vt:lpstr>Dln 15</vt:lpstr>
      <vt:lpstr>Dln 16</vt:lpstr>
      <vt:lpstr>Dln 17</vt:lpstr>
      <vt:lpstr>Dln 18</vt:lpstr>
      <vt:lpstr>Dln 19</vt:lpstr>
      <vt:lpstr>Dln 20</vt:lpstr>
      <vt:lpstr>Toelichting!_Hlk215498732</vt:lpstr>
      <vt:lpstr>Activiteit1</vt:lpstr>
      <vt:lpstr>Basisgegevens!Afdrukbereik</vt:lpstr>
      <vt:lpstr>'Dln 1'!Afdrukbereik</vt:lpstr>
      <vt:lpstr>'Dln 10'!Afdrukbereik</vt:lpstr>
      <vt:lpstr>'Dln 11'!Afdrukbereik</vt:lpstr>
      <vt:lpstr>'Dln 12'!Afdrukbereik</vt:lpstr>
      <vt:lpstr>'Dln 13'!Afdrukbereik</vt:lpstr>
      <vt:lpstr>'Dln 14'!Afdrukbereik</vt:lpstr>
      <vt:lpstr>'Dln 15'!Afdrukbereik</vt:lpstr>
      <vt:lpstr>'Dln 16'!Afdrukbereik</vt:lpstr>
      <vt:lpstr>'Dln 17'!Afdrukbereik</vt:lpstr>
      <vt:lpstr>'Dln 18'!Afdrukbereik</vt:lpstr>
      <vt:lpstr>'Dln 19'!Afdrukbereik</vt:lpstr>
      <vt:lpstr>'Dln 2'!Afdrukbereik</vt:lpstr>
      <vt:lpstr>'Dln 20'!Afdrukbereik</vt:lpstr>
      <vt:lpstr>'Dln 3'!Afdrukbereik</vt:lpstr>
      <vt:lpstr>'Dln 4'!Afdrukbereik</vt:lpstr>
      <vt:lpstr>'Dln 5'!Afdrukbereik</vt:lpstr>
      <vt:lpstr>'Dln 6'!Afdrukbereik</vt:lpstr>
      <vt:lpstr>'Dln 7'!Afdrukbereik</vt:lpstr>
      <vt:lpstr>'Dln 8'!Afdrukbereik</vt:lpstr>
      <vt:lpstr>'Dln 9'!Afdrukbereik</vt:lpstr>
      <vt:lpstr>'Overzicht begroting'!Afdrukbereik</vt:lpstr>
      <vt:lpstr>AGVV</vt:lpstr>
      <vt:lpstr>Costs</vt:lpstr>
      <vt:lpstr>NFU</vt:lpstr>
      <vt:lpstr>NFU_Functie</vt:lpstr>
      <vt:lpstr>Ondernemingen</vt:lpstr>
      <vt:lpstr>Onderzoeksorganisaties</vt:lpstr>
      <vt:lpstr>Overig</vt:lpstr>
      <vt:lpstr>Ruling</vt:lpstr>
      <vt:lpstr>Tabel_NFU</vt:lpstr>
      <vt:lpstr>Tabel_UNL</vt:lpstr>
      <vt:lpstr>Type_organisation</vt:lpstr>
      <vt:lpstr>UNL</vt:lpstr>
      <vt:lpstr>UNL_Functie</vt:lpstr>
    </vt:vector>
  </TitlesOfParts>
  <Manager/>
  <Company>ZonMw</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Jeroen Hermans</dc:creator>
  <cp:keywords/>
  <dc:description/>
  <cp:lastModifiedBy>Daan van der Honing</cp:lastModifiedBy>
  <cp:revision/>
  <cp:lastPrinted>2026-09-03T11:49:45Z</cp:lastPrinted>
  <dcterms:created xsi:type="dcterms:W3CDTF">2019-11-05T07:53:06Z</dcterms:created>
  <dcterms:modified xsi:type="dcterms:W3CDTF">2026-09-04T08:41:06Z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0x0101006E9E34561381BA4AAB523AD064371985</vt:lpwstr>
  </property>
  <property fmtid="{D5CDD505-2E9C-101B-9397-08002B2CF9AE}" pid="3" name="MediaServiceImageTags">
    <vt:lpwstr/>
  </property>
</Properties>
</file>